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5" yWindow="90" windowWidth="19140" windowHeight="7335" activeTab="1"/>
  </bookViews>
  <sheets>
    <sheet name="PhonemeCount" sheetId="7" r:id="rId1"/>
    <sheet name="Roots" sheetId="1" r:id="rId2"/>
    <sheet name="Functors" sheetId="5" r:id="rId3"/>
    <sheet name="CC" sheetId="6" r:id="rId4"/>
    <sheet name="Epenthesis" sheetId="11" r:id="rId5"/>
    <sheet name="=te,=ma" sheetId="12" r:id="rId6"/>
    <sheet name="Ro'is nC#" sheetId="13" r:id="rId7"/>
    <sheet name="Sheet1" sheetId="14" r:id="rId8"/>
  </sheets>
  <calcPr calcId="125725"/>
</workbook>
</file>

<file path=xl/calcChain.xml><?xml version="1.0" encoding="utf-8"?>
<calcChain xmlns="http://schemas.openxmlformats.org/spreadsheetml/2006/main">
  <c r="CA81" i="1"/>
  <c r="BY81" s="1"/>
  <c r="CB81"/>
  <c r="CC81"/>
  <c r="BZ81" s="1"/>
  <c r="CD81"/>
  <c r="CA665"/>
  <c r="BY665" s="1"/>
  <c r="CB665"/>
  <c r="CC665"/>
  <c r="BZ665" s="1"/>
  <c r="CD665"/>
  <c r="CA772"/>
  <c r="BY772" s="1"/>
  <c r="CB772"/>
  <c r="CC772"/>
  <c r="BZ772" s="1"/>
  <c r="CD772"/>
  <c r="CA803"/>
  <c r="BY803" s="1"/>
  <c r="CB803"/>
  <c r="CC803"/>
  <c r="BZ803" s="1"/>
  <c r="CD803"/>
  <c r="CA68"/>
  <c r="BY68" s="1"/>
  <c r="CB68"/>
  <c r="CC68"/>
  <c r="BZ68" s="1"/>
  <c r="CD68"/>
  <c r="CA536"/>
  <c r="BY536" s="1"/>
  <c r="CB536"/>
  <c r="CC536"/>
  <c r="CD536"/>
  <c r="CA1063"/>
  <c r="BY1063" s="1"/>
  <c r="CB1063"/>
  <c r="CC1063"/>
  <c r="CD1063"/>
  <c r="CA1179"/>
  <c r="BY1179" s="1"/>
  <c r="CB1179"/>
  <c r="CC1179"/>
  <c r="CD1179"/>
  <c r="CA543"/>
  <c r="BY543" s="1"/>
  <c r="CB543"/>
  <c r="CC543"/>
  <c r="CD543"/>
  <c r="CA1186"/>
  <c r="BY1186" s="1"/>
  <c r="CB1186"/>
  <c r="CC1186"/>
  <c r="CD1186"/>
  <c r="CA931"/>
  <c r="BY931" s="1"/>
  <c r="CB931"/>
  <c r="CC931"/>
  <c r="CD931"/>
  <c r="CA1861"/>
  <c r="BY1861" s="1"/>
  <c r="CB1861"/>
  <c r="CC1861"/>
  <c r="CD1861"/>
  <c r="CA1863"/>
  <c r="BY1863" s="1"/>
  <c r="CB1863"/>
  <c r="CC1863"/>
  <c r="CD1863"/>
  <c r="CA1385"/>
  <c r="BY1385" s="1"/>
  <c r="CB1385"/>
  <c r="CC1385"/>
  <c r="CD1385"/>
  <c r="CA1364"/>
  <c r="BY1364" s="1"/>
  <c r="CB1364"/>
  <c r="CC1364"/>
  <c r="CD1364"/>
  <c r="CA1360"/>
  <c r="BY1360" s="1"/>
  <c r="CB1360"/>
  <c r="CC1360"/>
  <c r="CD1360"/>
  <c r="CA577"/>
  <c r="BY577" s="1"/>
  <c r="CB577"/>
  <c r="CC577"/>
  <c r="CD577"/>
  <c r="CA1289"/>
  <c r="CB1289"/>
  <c r="CC1289"/>
  <c r="CD1289"/>
  <c r="C1938"/>
  <c r="D1936" s="1"/>
  <c r="BZ5"/>
  <c r="CA5"/>
  <c r="BY5" s="1"/>
  <c r="CB5"/>
  <c r="CC5"/>
  <c r="CD5"/>
  <c r="BZ188"/>
  <c r="CA188"/>
  <c r="BY188" s="1"/>
  <c r="CB188"/>
  <c r="CC188"/>
  <c r="CD188"/>
  <c r="BZ543"/>
  <c r="BZ60"/>
  <c r="CA60"/>
  <c r="BY60" s="1"/>
  <c r="CB60"/>
  <c r="CC60"/>
  <c r="CD60"/>
  <c r="BZ1238"/>
  <c r="CA1238"/>
  <c r="BY1238" s="1"/>
  <c r="CB1238"/>
  <c r="CC1238"/>
  <c r="CD1238"/>
  <c r="BZ1109"/>
  <c r="CA1109"/>
  <c r="BY1109" s="1"/>
  <c r="CB1109"/>
  <c r="CC1109"/>
  <c r="CD1109"/>
  <c r="BZ1427"/>
  <c r="CA1427"/>
  <c r="BY1427" s="1"/>
  <c r="CB1427"/>
  <c r="CC1427"/>
  <c r="CD1427"/>
  <c r="BZ1063"/>
  <c r="BZ1108"/>
  <c r="CA1108"/>
  <c r="BY1108" s="1"/>
  <c r="CB1108"/>
  <c r="CC1108"/>
  <c r="CD1108"/>
  <c r="BZ1348"/>
  <c r="CA1348"/>
  <c r="BY1348" s="1"/>
  <c r="CB1348"/>
  <c r="CC1348"/>
  <c r="CD1348"/>
  <c r="BZ1347"/>
  <c r="CA1347"/>
  <c r="BY1347" s="1"/>
  <c r="CB1347"/>
  <c r="CC1347"/>
  <c r="CD1347"/>
  <c r="BZ1186"/>
  <c r="BZ952"/>
  <c r="CA952"/>
  <c r="BY952" s="1"/>
  <c r="CB952"/>
  <c r="CC952"/>
  <c r="CD952"/>
  <c r="BZ1360"/>
  <c r="BZ536"/>
  <c r="BZ654"/>
  <c r="CA654"/>
  <c r="BY654" s="1"/>
  <c r="CB654"/>
  <c r="CC654"/>
  <c r="CD654"/>
  <c r="BZ1179"/>
  <c r="BZ567"/>
  <c r="CA567"/>
  <c r="BY567" s="1"/>
  <c r="CB567"/>
  <c r="CC567"/>
  <c r="CD567"/>
  <c r="BZ577"/>
  <c r="BZ1219"/>
  <c r="CA1219"/>
  <c r="BY1219" s="1"/>
  <c r="CB1219"/>
  <c r="CC1219"/>
  <c r="CD1219"/>
  <c r="BZ370"/>
  <c r="CA370"/>
  <c r="BY370" s="1"/>
  <c r="CB370"/>
  <c r="CC370"/>
  <c r="CD370"/>
  <c r="BZ205"/>
  <c r="CA205"/>
  <c r="BY205" s="1"/>
  <c r="CB205"/>
  <c r="CC205"/>
  <c r="CD205"/>
  <c r="BZ210"/>
  <c r="CA210"/>
  <c r="BY210" s="1"/>
  <c r="CB210"/>
  <c r="CC210"/>
  <c r="CD210"/>
  <c r="BZ402"/>
  <c r="CA402"/>
  <c r="BY402" s="1"/>
  <c r="CB402"/>
  <c r="CC402"/>
  <c r="CD402"/>
  <c r="BZ1758"/>
  <c r="CA1758"/>
  <c r="BY1758" s="1"/>
  <c r="CB1758"/>
  <c r="CC1758"/>
  <c r="CD1758"/>
  <c r="BZ887"/>
  <c r="CA887"/>
  <c r="BY887" s="1"/>
  <c r="CB887"/>
  <c r="CC887"/>
  <c r="CD887"/>
  <c r="BZ839"/>
  <c r="CA839"/>
  <c r="BY839" s="1"/>
  <c r="CB839"/>
  <c r="CC839"/>
  <c r="CD839"/>
  <c r="BZ480"/>
  <c r="CA480"/>
  <c r="BY480" s="1"/>
  <c r="CB480"/>
  <c r="CC480"/>
  <c r="CD480"/>
  <c r="BZ112"/>
  <c r="CA112"/>
  <c r="BY112" s="1"/>
  <c r="CB112"/>
  <c r="CC112"/>
  <c r="CD112"/>
  <c r="BS5"/>
  <c r="BT5"/>
  <c r="BU5"/>
  <c r="BS188"/>
  <c r="BT188"/>
  <c r="BU188"/>
  <c r="BS543"/>
  <c r="BT543"/>
  <c r="BU543"/>
  <c r="BS60"/>
  <c r="BT60"/>
  <c r="BU60"/>
  <c r="BS1238"/>
  <c r="BT1238"/>
  <c r="BU1238"/>
  <c r="BS1109"/>
  <c r="BT1109"/>
  <c r="BU1109"/>
  <c r="BS1427"/>
  <c r="BT1427"/>
  <c r="BU1427"/>
  <c r="BS1063"/>
  <c r="BT1063"/>
  <c r="BU1063"/>
  <c r="BS1108"/>
  <c r="BT1108"/>
  <c r="BU1108"/>
  <c r="BS1348"/>
  <c r="BT1348"/>
  <c r="BU1348"/>
  <c r="BS1347"/>
  <c r="BT1347"/>
  <c r="BU1347"/>
  <c r="BS1186"/>
  <c r="BT1186"/>
  <c r="BU1186"/>
  <c r="BS952"/>
  <c r="BT952"/>
  <c r="BU952"/>
  <c r="BS1360"/>
  <c r="BT1360"/>
  <c r="BU1360"/>
  <c r="BS536"/>
  <c r="BT536"/>
  <c r="BU536"/>
  <c r="BS654"/>
  <c r="BT654"/>
  <c r="BU654"/>
  <c r="BS1179"/>
  <c r="BT1179"/>
  <c r="BU1179"/>
  <c r="BS567"/>
  <c r="BT567"/>
  <c r="BU567"/>
  <c r="BS577"/>
  <c r="BT577"/>
  <c r="BU577"/>
  <c r="BS1219"/>
  <c r="BT1219"/>
  <c r="BU1219"/>
  <c r="BS370"/>
  <c r="BT370"/>
  <c r="BU370"/>
  <c r="BS205"/>
  <c r="BT205"/>
  <c r="BU205"/>
  <c r="BS210"/>
  <c r="BT210"/>
  <c r="BU210"/>
  <c r="BS402"/>
  <c r="BT402"/>
  <c r="BU402"/>
  <c r="BS772"/>
  <c r="BT772"/>
  <c r="BU772"/>
  <c r="BS803"/>
  <c r="BT803"/>
  <c r="BU803"/>
  <c r="BS1758"/>
  <c r="BT1758"/>
  <c r="BU1758"/>
  <c r="BS68"/>
  <c r="BT68"/>
  <c r="BU68"/>
  <c r="BS665"/>
  <c r="BT665"/>
  <c r="BU665"/>
  <c r="BS887"/>
  <c r="BT887"/>
  <c r="BU887"/>
  <c r="BS839"/>
  <c r="BT839"/>
  <c r="BU839"/>
  <c r="BS480"/>
  <c r="BT480"/>
  <c r="BU480"/>
  <c r="BS112"/>
  <c r="BT112"/>
  <c r="BU112"/>
  <c r="BP5"/>
  <c r="BP188"/>
  <c r="BP543"/>
  <c r="BP60"/>
  <c r="BP1238"/>
  <c r="BP1109"/>
  <c r="BP1427"/>
  <c r="BP1063"/>
  <c r="BP1108"/>
  <c r="BP1348"/>
  <c r="BP1347"/>
  <c r="BP1186"/>
  <c r="BP952"/>
  <c r="BP1360"/>
  <c r="BP536"/>
  <c r="BP654"/>
  <c r="BP1179"/>
  <c r="BP567"/>
  <c r="BP577"/>
  <c r="BP1219"/>
  <c r="BP370"/>
  <c r="BP205"/>
  <c r="BP210"/>
  <c r="BP402"/>
  <c r="BP772"/>
  <c r="BP803"/>
  <c r="BP1758"/>
  <c r="BP68"/>
  <c r="BP665"/>
  <c r="BP887"/>
  <c r="BP839"/>
  <c r="BP480"/>
  <c r="BP112"/>
  <c r="BF5"/>
  <c r="BF772"/>
  <c r="BF803"/>
  <c r="BF1758"/>
  <c r="BF543"/>
  <c r="BF60"/>
  <c r="BF1238"/>
  <c r="BF68"/>
  <c r="BF665"/>
  <c r="BF205"/>
  <c r="BF887"/>
  <c r="BF370"/>
  <c r="BF1109"/>
  <c r="BF1427"/>
  <c r="BF1063"/>
  <c r="BF210"/>
  <c r="BF1108"/>
  <c r="BF402"/>
  <c r="BF1348"/>
  <c r="BF188"/>
  <c r="BF1347"/>
  <c r="BF1186"/>
  <c r="BF952"/>
  <c r="BF1360"/>
  <c r="BF839"/>
  <c r="BF536"/>
  <c r="BF480"/>
  <c r="BF654"/>
  <c r="BF1179"/>
  <c r="BF567"/>
  <c r="BF577"/>
  <c r="BF112"/>
  <c r="BF1219"/>
  <c r="AY5"/>
  <c r="AZ5"/>
  <c r="BA5"/>
  <c r="BB5"/>
  <c r="AY772"/>
  <c r="AZ772"/>
  <c r="BA772"/>
  <c r="BB772"/>
  <c r="AY803"/>
  <c r="AZ803"/>
  <c r="BA803"/>
  <c r="BB803"/>
  <c r="AY1758"/>
  <c r="AZ1758"/>
  <c r="BA1758"/>
  <c r="BB1758"/>
  <c r="AY543"/>
  <c r="AZ543"/>
  <c r="BA543"/>
  <c r="BB543"/>
  <c r="AY60"/>
  <c r="AZ60"/>
  <c r="BA60"/>
  <c r="BB60"/>
  <c r="AY1238"/>
  <c r="AZ1238"/>
  <c r="BA1238"/>
  <c r="BB1238"/>
  <c r="AY68"/>
  <c r="AZ68"/>
  <c r="BA68"/>
  <c r="BB68"/>
  <c r="AY665"/>
  <c r="AZ665"/>
  <c r="BA665"/>
  <c r="BB665"/>
  <c r="AY205"/>
  <c r="AZ205"/>
  <c r="BA205"/>
  <c r="BB205"/>
  <c r="AY887"/>
  <c r="AZ887"/>
  <c r="BA887"/>
  <c r="BB887"/>
  <c r="AY370"/>
  <c r="AZ370"/>
  <c r="BA370"/>
  <c r="BB370"/>
  <c r="AY1109"/>
  <c r="AZ1109"/>
  <c r="BA1109"/>
  <c r="BB1109"/>
  <c r="AY1427"/>
  <c r="AZ1427"/>
  <c r="BA1427"/>
  <c r="BB1427"/>
  <c r="AY1063"/>
  <c r="AZ1063"/>
  <c r="BA1063"/>
  <c r="BB1063"/>
  <c r="AY210"/>
  <c r="AZ210"/>
  <c r="BA210"/>
  <c r="BB210"/>
  <c r="AY1108"/>
  <c r="AZ1108"/>
  <c r="BA1108"/>
  <c r="BB1108"/>
  <c r="AY402"/>
  <c r="AZ402"/>
  <c r="BA402"/>
  <c r="BB402"/>
  <c r="AY1348"/>
  <c r="AZ1348"/>
  <c r="BA1348"/>
  <c r="BB1348"/>
  <c r="AY188"/>
  <c r="AZ188"/>
  <c r="BA188"/>
  <c r="BB188"/>
  <c r="AY1347"/>
  <c r="AZ1347"/>
  <c r="BA1347"/>
  <c r="BB1347"/>
  <c r="AY1186"/>
  <c r="AZ1186"/>
  <c r="BA1186"/>
  <c r="BB1186"/>
  <c r="AY952"/>
  <c r="AZ952"/>
  <c r="BA952"/>
  <c r="BB952"/>
  <c r="AY1360"/>
  <c r="AZ1360"/>
  <c r="BA1360"/>
  <c r="BB1360"/>
  <c r="AY839"/>
  <c r="AZ839"/>
  <c r="BA839"/>
  <c r="BB839"/>
  <c r="AY536"/>
  <c r="AZ536"/>
  <c r="BA536"/>
  <c r="BB536"/>
  <c r="AY480"/>
  <c r="AZ480"/>
  <c r="BA480"/>
  <c r="BB480"/>
  <c r="AY654"/>
  <c r="AZ654"/>
  <c r="BA654"/>
  <c r="BB654"/>
  <c r="AY1179"/>
  <c r="AZ1179"/>
  <c r="BA1179"/>
  <c r="BB1179"/>
  <c r="AY567"/>
  <c r="AZ567"/>
  <c r="BA567"/>
  <c r="BB567"/>
  <c r="AY577"/>
  <c r="AZ577"/>
  <c r="BA577"/>
  <c r="BB577"/>
  <c r="AY112"/>
  <c r="AZ112"/>
  <c r="BA112"/>
  <c r="BB112"/>
  <c r="AY1219"/>
  <c r="AZ1219"/>
  <c r="BA1219"/>
  <c r="BB1219"/>
  <c r="AO5"/>
  <c r="AP5"/>
  <c r="AQ5"/>
  <c r="AR5"/>
  <c r="AS5"/>
  <c r="AT5"/>
  <c r="AU5"/>
  <c r="AV5"/>
  <c r="AW5"/>
  <c r="AO772"/>
  <c r="AP772"/>
  <c r="AQ772"/>
  <c r="AR772"/>
  <c r="AS772"/>
  <c r="AT772"/>
  <c r="AU772"/>
  <c r="AV772"/>
  <c r="AW772"/>
  <c r="AO803"/>
  <c r="AP803"/>
  <c r="AQ803"/>
  <c r="AR803"/>
  <c r="AS803"/>
  <c r="AT803"/>
  <c r="AU803"/>
  <c r="AV803"/>
  <c r="AW803"/>
  <c r="AO1758"/>
  <c r="AP1758"/>
  <c r="AQ1758"/>
  <c r="AR1758"/>
  <c r="AS1758"/>
  <c r="AT1758"/>
  <c r="AU1758"/>
  <c r="AV1758"/>
  <c r="AW1758"/>
  <c r="AO543"/>
  <c r="AP543"/>
  <c r="AQ543"/>
  <c r="AR543"/>
  <c r="AS543"/>
  <c r="AT543"/>
  <c r="AU543"/>
  <c r="AV543"/>
  <c r="AW543"/>
  <c r="AO60"/>
  <c r="AP60"/>
  <c r="AQ60"/>
  <c r="AR60"/>
  <c r="AS60"/>
  <c r="AT60"/>
  <c r="AU60"/>
  <c r="AV60"/>
  <c r="AW60"/>
  <c r="AO1238"/>
  <c r="AP1238"/>
  <c r="AQ1238"/>
  <c r="AR1238"/>
  <c r="AS1238"/>
  <c r="AT1238"/>
  <c r="AU1238"/>
  <c r="AV1238"/>
  <c r="AW1238"/>
  <c r="AO68"/>
  <c r="AP68"/>
  <c r="AQ68"/>
  <c r="AR68"/>
  <c r="AS68"/>
  <c r="AT68"/>
  <c r="AU68"/>
  <c r="AV68"/>
  <c r="AW68"/>
  <c r="AO665"/>
  <c r="AP665"/>
  <c r="AQ665"/>
  <c r="AR665"/>
  <c r="AS665"/>
  <c r="AT665"/>
  <c r="AU665"/>
  <c r="AV665"/>
  <c r="AW665"/>
  <c r="AO205"/>
  <c r="AP205"/>
  <c r="AQ205"/>
  <c r="AR205"/>
  <c r="AS205"/>
  <c r="AT205"/>
  <c r="AU205"/>
  <c r="AV205"/>
  <c r="AW205"/>
  <c r="AO887"/>
  <c r="AP887"/>
  <c r="AQ887"/>
  <c r="AR887"/>
  <c r="AS887"/>
  <c r="AT887"/>
  <c r="AU887"/>
  <c r="AV887"/>
  <c r="AW887"/>
  <c r="AO370"/>
  <c r="AP370"/>
  <c r="AQ370"/>
  <c r="AR370"/>
  <c r="AS370"/>
  <c r="AT370"/>
  <c r="AU370"/>
  <c r="AV370"/>
  <c r="AW370"/>
  <c r="AO1109"/>
  <c r="AP1109"/>
  <c r="AQ1109"/>
  <c r="AR1109"/>
  <c r="AS1109"/>
  <c r="AT1109"/>
  <c r="AU1109"/>
  <c r="AV1109"/>
  <c r="AW1109"/>
  <c r="AO1427"/>
  <c r="AP1427"/>
  <c r="AQ1427"/>
  <c r="AR1427"/>
  <c r="AS1427"/>
  <c r="AT1427"/>
  <c r="AU1427"/>
  <c r="AV1427"/>
  <c r="AW1427"/>
  <c r="AO1063"/>
  <c r="AP1063"/>
  <c r="AQ1063"/>
  <c r="AR1063"/>
  <c r="AS1063"/>
  <c r="AT1063"/>
  <c r="AU1063"/>
  <c r="AV1063"/>
  <c r="AW1063"/>
  <c r="AO210"/>
  <c r="AP210"/>
  <c r="AQ210"/>
  <c r="AR210"/>
  <c r="AS210"/>
  <c r="AT210"/>
  <c r="AU210"/>
  <c r="AV210"/>
  <c r="AW210"/>
  <c r="AO1108"/>
  <c r="AP1108"/>
  <c r="AQ1108"/>
  <c r="AR1108"/>
  <c r="AS1108"/>
  <c r="AT1108"/>
  <c r="AU1108"/>
  <c r="AV1108"/>
  <c r="AW1108"/>
  <c r="AO402"/>
  <c r="AP402"/>
  <c r="AQ402"/>
  <c r="AR402"/>
  <c r="AS402"/>
  <c r="AT402"/>
  <c r="AU402"/>
  <c r="AV402"/>
  <c r="AW402"/>
  <c r="AO1348"/>
  <c r="AP1348"/>
  <c r="AQ1348"/>
  <c r="AR1348"/>
  <c r="AS1348"/>
  <c r="AT1348"/>
  <c r="AU1348"/>
  <c r="AV1348"/>
  <c r="AW1348"/>
  <c r="AO188"/>
  <c r="AP188"/>
  <c r="AQ188"/>
  <c r="AR188"/>
  <c r="AS188"/>
  <c r="AT188"/>
  <c r="AU188"/>
  <c r="AV188"/>
  <c r="AW188"/>
  <c r="AO1347"/>
  <c r="AP1347"/>
  <c r="AQ1347"/>
  <c r="AR1347"/>
  <c r="AS1347"/>
  <c r="AT1347"/>
  <c r="AU1347"/>
  <c r="AV1347"/>
  <c r="AW1347"/>
  <c r="AO1186"/>
  <c r="AP1186"/>
  <c r="AQ1186"/>
  <c r="AR1186"/>
  <c r="AS1186"/>
  <c r="AT1186"/>
  <c r="AU1186"/>
  <c r="AV1186"/>
  <c r="AW1186"/>
  <c r="AO952"/>
  <c r="AP952"/>
  <c r="AQ952"/>
  <c r="AR952"/>
  <c r="AS952"/>
  <c r="AT952"/>
  <c r="AU952"/>
  <c r="AV952"/>
  <c r="AW952"/>
  <c r="AO1360"/>
  <c r="AP1360"/>
  <c r="AQ1360"/>
  <c r="AR1360"/>
  <c r="AS1360"/>
  <c r="AT1360"/>
  <c r="AU1360"/>
  <c r="AV1360"/>
  <c r="AW1360"/>
  <c r="AO839"/>
  <c r="AP839"/>
  <c r="AQ839"/>
  <c r="AR839"/>
  <c r="AS839"/>
  <c r="AT839"/>
  <c r="AU839"/>
  <c r="AV839"/>
  <c r="AW839"/>
  <c r="AO536"/>
  <c r="AP536"/>
  <c r="AQ536"/>
  <c r="AR536"/>
  <c r="AS536"/>
  <c r="AT536"/>
  <c r="AU536"/>
  <c r="AV536"/>
  <c r="AW536"/>
  <c r="AO480"/>
  <c r="AP480"/>
  <c r="AQ480"/>
  <c r="AR480"/>
  <c r="AS480"/>
  <c r="AT480"/>
  <c r="AU480"/>
  <c r="AV480"/>
  <c r="AW480"/>
  <c r="AO654"/>
  <c r="AP654"/>
  <c r="AQ654"/>
  <c r="AR654"/>
  <c r="AS654"/>
  <c r="AT654"/>
  <c r="AU654"/>
  <c r="AV654"/>
  <c r="AW654"/>
  <c r="AO1179"/>
  <c r="AP1179"/>
  <c r="AQ1179"/>
  <c r="AR1179"/>
  <c r="AS1179"/>
  <c r="AT1179"/>
  <c r="AU1179"/>
  <c r="AV1179"/>
  <c r="AW1179"/>
  <c r="AO567"/>
  <c r="AP567"/>
  <c r="AQ567"/>
  <c r="AR567"/>
  <c r="AS567"/>
  <c r="AT567"/>
  <c r="AU567"/>
  <c r="AV567"/>
  <c r="AW567"/>
  <c r="AO577"/>
  <c r="AP577"/>
  <c r="AQ577"/>
  <c r="AR577"/>
  <c r="AS577"/>
  <c r="AT577"/>
  <c r="AU577"/>
  <c r="AV577"/>
  <c r="AW577"/>
  <c r="AO112"/>
  <c r="AP112"/>
  <c r="AQ112"/>
  <c r="AR112"/>
  <c r="AS112"/>
  <c r="AT112"/>
  <c r="AU112"/>
  <c r="AV112"/>
  <c r="AW112"/>
  <c r="AO1219"/>
  <c r="AP1219"/>
  <c r="AQ1219"/>
  <c r="AR1219"/>
  <c r="AS1219"/>
  <c r="AT1219"/>
  <c r="AU1219"/>
  <c r="AV1219"/>
  <c r="AW1219"/>
  <c r="AN480"/>
  <c r="AN839"/>
  <c r="AN402"/>
  <c r="AN210"/>
  <c r="AN887"/>
  <c r="AN205"/>
  <c r="AN665"/>
  <c r="AN68"/>
  <c r="AN1758"/>
  <c r="AN803"/>
  <c r="AN772"/>
  <c r="AD205"/>
  <c r="G654"/>
  <c r="H654"/>
  <c r="I654"/>
  <c r="J654"/>
  <c r="K654"/>
  <c r="L654"/>
  <c r="M654"/>
  <c r="N654"/>
  <c r="O654"/>
  <c r="P654"/>
  <c r="Q654"/>
  <c r="R654"/>
  <c r="S654"/>
  <c r="T654"/>
  <c r="U654"/>
  <c r="V654"/>
  <c r="W654"/>
  <c r="X654"/>
  <c r="Y654"/>
  <c r="Z654"/>
  <c r="AA654"/>
  <c r="G1179"/>
  <c r="H1179"/>
  <c r="I1179"/>
  <c r="J1179"/>
  <c r="K1179"/>
  <c r="L1179"/>
  <c r="M1179"/>
  <c r="N1179"/>
  <c r="O1179"/>
  <c r="P1179"/>
  <c r="Q1179"/>
  <c r="R1179"/>
  <c r="S1179"/>
  <c r="T1179"/>
  <c r="U1179"/>
  <c r="V1179"/>
  <c r="W1179"/>
  <c r="X1179"/>
  <c r="Y1179"/>
  <c r="Z1179"/>
  <c r="AA1179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G1186"/>
  <c r="H1186"/>
  <c r="I1186"/>
  <c r="J1186"/>
  <c r="K1186"/>
  <c r="L1186"/>
  <c r="M1186"/>
  <c r="N1186"/>
  <c r="O1186"/>
  <c r="P1186"/>
  <c r="Q1186"/>
  <c r="R1186"/>
  <c r="S1186"/>
  <c r="T1186"/>
  <c r="U1186"/>
  <c r="V1186"/>
  <c r="W1186"/>
  <c r="X1186"/>
  <c r="Y1186"/>
  <c r="Z1186"/>
  <c r="AA1186"/>
  <c r="G772"/>
  <c r="H772"/>
  <c r="I772"/>
  <c r="J772"/>
  <c r="K772"/>
  <c r="L772"/>
  <c r="M772"/>
  <c r="N772"/>
  <c r="O772"/>
  <c r="P772"/>
  <c r="Q772"/>
  <c r="R772"/>
  <c r="S772"/>
  <c r="T772"/>
  <c r="U772"/>
  <c r="V772"/>
  <c r="W772"/>
  <c r="X772"/>
  <c r="Y772"/>
  <c r="Z772"/>
  <c r="AA772"/>
  <c r="G803"/>
  <c r="H803"/>
  <c r="I803"/>
  <c r="J803"/>
  <c r="K803"/>
  <c r="L803"/>
  <c r="M803"/>
  <c r="N803"/>
  <c r="O803"/>
  <c r="P803"/>
  <c r="Q803"/>
  <c r="R803"/>
  <c r="S803"/>
  <c r="T803"/>
  <c r="U803"/>
  <c r="V803"/>
  <c r="W803"/>
  <c r="X803"/>
  <c r="Y803"/>
  <c r="Z803"/>
  <c r="AA803"/>
  <c r="G1758"/>
  <c r="H1758"/>
  <c r="I1758"/>
  <c r="J1758"/>
  <c r="K1758"/>
  <c r="L1758"/>
  <c r="M1758"/>
  <c r="N1758"/>
  <c r="O1758"/>
  <c r="P1758"/>
  <c r="Q1758"/>
  <c r="R1758"/>
  <c r="S1758"/>
  <c r="T1758"/>
  <c r="U1758"/>
  <c r="V1758"/>
  <c r="W1758"/>
  <c r="X1758"/>
  <c r="Y1758"/>
  <c r="Z1758"/>
  <c r="AA1758"/>
  <c r="G543"/>
  <c r="H543"/>
  <c r="I543"/>
  <c r="J543"/>
  <c r="K543"/>
  <c r="L543"/>
  <c r="M543"/>
  <c r="N543"/>
  <c r="O543"/>
  <c r="P543"/>
  <c r="Q543"/>
  <c r="R543"/>
  <c r="S543"/>
  <c r="T543"/>
  <c r="U543"/>
  <c r="V543"/>
  <c r="W543"/>
  <c r="X543"/>
  <c r="Y543"/>
  <c r="Z543"/>
  <c r="AA543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G1238"/>
  <c r="H1238"/>
  <c r="I1238"/>
  <c r="J1238"/>
  <c r="K1238"/>
  <c r="L1238"/>
  <c r="M1238"/>
  <c r="N1238"/>
  <c r="O1238"/>
  <c r="P1238"/>
  <c r="Q1238"/>
  <c r="R1238"/>
  <c r="S1238"/>
  <c r="T1238"/>
  <c r="U1238"/>
  <c r="V1238"/>
  <c r="W1238"/>
  <c r="X1238"/>
  <c r="Y1238"/>
  <c r="Z1238"/>
  <c r="AA123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G665"/>
  <c r="H665"/>
  <c r="I665"/>
  <c r="J665"/>
  <c r="K665"/>
  <c r="L665"/>
  <c r="M665"/>
  <c r="N665"/>
  <c r="O665"/>
  <c r="P665"/>
  <c r="Q665"/>
  <c r="R665"/>
  <c r="S665"/>
  <c r="T665"/>
  <c r="U665"/>
  <c r="V665"/>
  <c r="W665"/>
  <c r="X665"/>
  <c r="Y665"/>
  <c r="Z665"/>
  <c r="AA665"/>
  <c r="G480"/>
  <c r="H480"/>
  <c r="I480"/>
  <c r="J480"/>
  <c r="K480"/>
  <c r="L480"/>
  <c r="M480"/>
  <c r="N480"/>
  <c r="O480"/>
  <c r="P480"/>
  <c r="Q480"/>
  <c r="R480"/>
  <c r="S480"/>
  <c r="T480"/>
  <c r="U480"/>
  <c r="V480"/>
  <c r="W480"/>
  <c r="X480"/>
  <c r="Y480"/>
  <c r="Z480"/>
  <c r="AA480"/>
  <c r="G567"/>
  <c r="H567"/>
  <c r="I567"/>
  <c r="J567"/>
  <c r="K567"/>
  <c r="L567"/>
  <c r="M567"/>
  <c r="N567"/>
  <c r="O567"/>
  <c r="P567"/>
  <c r="Q567"/>
  <c r="R567"/>
  <c r="S567"/>
  <c r="T567"/>
  <c r="U567"/>
  <c r="V567"/>
  <c r="W567"/>
  <c r="X567"/>
  <c r="Y567"/>
  <c r="Z567"/>
  <c r="AA567"/>
  <c r="G577"/>
  <c r="H577"/>
  <c r="I577"/>
  <c r="J577"/>
  <c r="K577"/>
  <c r="L577"/>
  <c r="M577"/>
  <c r="N577"/>
  <c r="O577"/>
  <c r="P577"/>
  <c r="Q577"/>
  <c r="R577"/>
  <c r="S577"/>
  <c r="T577"/>
  <c r="U577"/>
  <c r="V577"/>
  <c r="W577"/>
  <c r="X577"/>
  <c r="Y577"/>
  <c r="Z577"/>
  <c r="AA577"/>
  <c r="G1219"/>
  <c r="H1219"/>
  <c r="I1219"/>
  <c r="J1219"/>
  <c r="K1219"/>
  <c r="L1219"/>
  <c r="M1219"/>
  <c r="N1219"/>
  <c r="O1219"/>
  <c r="P1219"/>
  <c r="Q1219"/>
  <c r="R1219"/>
  <c r="S1219"/>
  <c r="T1219"/>
  <c r="U1219"/>
  <c r="V1219"/>
  <c r="W1219"/>
  <c r="X1219"/>
  <c r="Y1219"/>
  <c r="Z1219"/>
  <c r="AA1219"/>
  <c r="G205"/>
  <c r="H205"/>
  <c r="I205"/>
  <c r="J205"/>
  <c r="K205"/>
  <c r="L205"/>
  <c r="M205"/>
  <c r="N205"/>
  <c r="O205"/>
  <c r="P205"/>
  <c r="Q205"/>
  <c r="R205"/>
  <c r="S205"/>
  <c r="T205"/>
  <c r="U205"/>
  <c r="V205"/>
  <c r="W205"/>
  <c r="X205"/>
  <c r="Y205"/>
  <c r="Z205"/>
  <c r="AA205"/>
  <c r="G887"/>
  <c r="H887"/>
  <c r="I887"/>
  <c r="J887"/>
  <c r="K887"/>
  <c r="L887"/>
  <c r="M887"/>
  <c r="N887"/>
  <c r="O887"/>
  <c r="P887"/>
  <c r="Q887"/>
  <c r="R887"/>
  <c r="S887"/>
  <c r="T887"/>
  <c r="U887"/>
  <c r="V887"/>
  <c r="W887"/>
  <c r="X887"/>
  <c r="Y887"/>
  <c r="Z887"/>
  <c r="AA887"/>
  <c r="G370"/>
  <c r="H370"/>
  <c r="I370"/>
  <c r="J370"/>
  <c r="K370"/>
  <c r="L370"/>
  <c r="M370"/>
  <c r="N370"/>
  <c r="O370"/>
  <c r="P370"/>
  <c r="Q370"/>
  <c r="R370"/>
  <c r="S370"/>
  <c r="T370"/>
  <c r="U370"/>
  <c r="V370"/>
  <c r="W370"/>
  <c r="X370"/>
  <c r="Y370"/>
  <c r="Z370"/>
  <c r="AA370"/>
  <c r="G1109"/>
  <c r="H1109"/>
  <c r="I1109"/>
  <c r="J1109"/>
  <c r="K1109"/>
  <c r="L1109"/>
  <c r="M1109"/>
  <c r="N1109"/>
  <c r="O1109"/>
  <c r="P1109"/>
  <c r="Q1109"/>
  <c r="R1109"/>
  <c r="S1109"/>
  <c r="T1109"/>
  <c r="U1109"/>
  <c r="V1109"/>
  <c r="W1109"/>
  <c r="X1109"/>
  <c r="Y1109"/>
  <c r="Z1109"/>
  <c r="AA1109"/>
  <c r="G1427"/>
  <c r="H1427"/>
  <c r="I1427"/>
  <c r="J1427"/>
  <c r="K1427"/>
  <c r="L1427"/>
  <c r="M1427"/>
  <c r="N1427"/>
  <c r="O1427"/>
  <c r="P1427"/>
  <c r="Q1427"/>
  <c r="R1427"/>
  <c r="S1427"/>
  <c r="T1427"/>
  <c r="U1427"/>
  <c r="V1427"/>
  <c r="W1427"/>
  <c r="X1427"/>
  <c r="Y1427"/>
  <c r="Z1427"/>
  <c r="AA1427"/>
  <c r="G1063"/>
  <c r="H1063"/>
  <c r="I1063"/>
  <c r="J1063"/>
  <c r="K1063"/>
  <c r="L1063"/>
  <c r="M1063"/>
  <c r="N1063"/>
  <c r="O1063"/>
  <c r="P1063"/>
  <c r="Q1063"/>
  <c r="R1063"/>
  <c r="S1063"/>
  <c r="T1063"/>
  <c r="U1063"/>
  <c r="V1063"/>
  <c r="W1063"/>
  <c r="X1063"/>
  <c r="Y1063"/>
  <c r="Z1063"/>
  <c r="AA1063"/>
  <c r="G210"/>
  <c r="H210"/>
  <c r="I210"/>
  <c r="J210"/>
  <c r="K210"/>
  <c r="L210"/>
  <c r="M210"/>
  <c r="N210"/>
  <c r="O210"/>
  <c r="P210"/>
  <c r="Q210"/>
  <c r="R210"/>
  <c r="S210"/>
  <c r="T210"/>
  <c r="U210"/>
  <c r="V210"/>
  <c r="W210"/>
  <c r="X210"/>
  <c r="Y210"/>
  <c r="Z210"/>
  <c r="AA210"/>
  <c r="G1108"/>
  <c r="H1108"/>
  <c r="I1108"/>
  <c r="J1108"/>
  <c r="K1108"/>
  <c r="L1108"/>
  <c r="M1108"/>
  <c r="N1108"/>
  <c r="O1108"/>
  <c r="P1108"/>
  <c r="Q1108"/>
  <c r="R1108"/>
  <c r="S1108"/>
  <c r="T1108"/>
  <c r="U1108"/>
  <c r="V1108"/>
  <c r="W1108"/>
  <c r="X1108"/>
  <c r="Y1108"/>
  <c r="Z1108"/>
  <c r="AA1108"/>
  <c r="G402"/>
  <c r="H402"/>
  <c r="I402"/>
  <c r="J402"/>
  <c r="K402"/>
  <c r="L402"/>
  <c r="M402"/>
  <c r="N402"/>
  <c r="O402"/>
  <c r="P402"/>
  <c r="Q402"/>
  <c r="R402"/>
  <c r="S402"/>
  <c r="T402"/>
  <c r="U402"/>
  <c r="V402"/>
  <c r="W402"/>
  <c r="X402"/>
  <c r="Y402"/>
  <c r="Z402"/>
  <c r="AA402"/>
  <c r="G1348"/>
  <c r="H1348"/>
  <c r="I1348"/>
  <c r="J1348"/>
  <c r="K1348"/>
  <c r="L1348"/>
  <c r="M1348"/>
  <c r="N1348"/>
  <c r="O1348"/>
  <c r="P1348"/>
  <c r="Q1348"/>
  <c r="R1348"/>
  <c r="S1348"/>
  <c r="T1348"/>
  <c r="U1348"/>
  <c r="V1348"/>
  <c r="W1348"/>
  <c r="X1348"/>
  <c r="Y1348"/>
  <c r="Z1348"/>
  <c r="AA1348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Y188"/>
  <c r="Z188"/>
  <c r="AA188"/>
  <c r="G1347"/>
  <c r="H1347"/>
  <c r="I1347"/>
  <c r="J1347"/>
  <c r="K1347"/>
  <c r="L1347"/>
  <c r="M1347"/>
  <c r="N1347"/>
  <c r="O1347"/>
  <c r="P1347"/>
  <c r="Q1347"/>
  <c r="R1347"/>
  <c r="S1347"/>
  <c r="T1347"/>
  <c r="U1347"/>
  <c r="V1347"/>
  <c r="W1347"/>
  <c r="X1347"/>
  <c r="Y1347"/>
  <c r="Z1347"/>
  <c r="AA1347"/>
  <c r="G952"/>
  <c r="H952"/>
  <c r="I952"/>
  <c r="J952"/>
  <c r="K952"/>
  <c r="L952"/>
  <c r="M952"/>
  <c r="N952"/>
  <c r="O952"/>
  <c r="P952"/>
  <c r="Q952"/>
  <c r="R952"/>
  <c r="S952"/>
  <c r="T952"/>
  <c r="U952"/>
  <c r="V952"/>
  <c r="W952"/>
  <c r="X952"/>
  <c r="Y952"/>
  <c r="Z952"/>
  <c r="AA952"/>
  <c r="G1360"/>
  <c r="H1360"/>
  <c r="I1360"/>
  <c r="J1360"/>
  <c r="K1360"/>
  <c r="L1360"/>
  <c r="M1360"/>
  <c r="N1360"/>
  <c r="O1360"/>
  <c r="P1360"/>
  <c r="Q1360"/>
  <c r="R1360"/>
  <c r="S1360"/>
  <c r="T1360"/>
  <c r="U1360"/>
  <c r="V1360"/>
  <c r="W1360"/>
  <c r="X1360"/>
  <c r="Y1360"/>
  <c r="Z1360"/>
  <c r="AA1360"/>
  <c r="G839"/>
  <c r="H839"/>
  <c r="I839"/>
  <c r="J839"/>
  <c r="K839"/>
  <c r="L839"/>
  <c r="M839"/>
  <c r="N839"/>
  <c r="O839"/>
  <c r="P839"/>
  <c r="Q839"/>
  <c r="R839"/>
  <c r="S839"/>
  <c r="T839"/>
  <c r="U839"/>
  <c r="V839"/>
  <c r="W839"/>
  <c r="X839"/>
  <c r="Y839"/>
  <c r="Z839"/>
  <c r="AA839"/>
  <c r="G536"/>
  <c r="H536"/>
  <c r="I536"/>
  <c r="J536"/>
  <c r="K536"/>
  <c r="L536"/>
  <c r="M536"/>
  <c r="N536"/>
  <c r="O536"/>
  <c r="P536"/>
  <c r="Q536"/>
  <c r="R536"/>
  <c r="S536"/>
  <c r="T536"/>
  <c r="U536"/>
  <c r="V536"/>
  <c r="W536"/>
  <c r="X536"/>
  <c r="Y536"/>
  <c r="Z536"/>
  <c r="AA536"/>
  <c r="G500"/>
  <c r="H500"/>
  <c r="I500"/>
  <c r="J500"/>
  <c r="K500"/>
  <c r="L500"/>
  <c r="M500"/>
  <c r="N500"/>
  <c r="O500"/>
  <c r="P500"/>
  <c r="Q500"/>
  <c r="R500"/>
  <c r="S500"/>
  <c r="T500"/>
  <c r="U500"/>
  <c r="V500"/>
  <c r="W500"/>
  <c r="X500"/>
  <c r="Y500"/>
  <c r="Z500"/>
  <c r="AA500"/>
  <c r="AE210"/>
  <c r="AE188"/>
  <c r="CD1774"/>
  <c r="CD1830"/>
  <c r="CD476"/>
  <c r="CD1172"/>
  <c r="CD1073"/>
  <c r="CD1076"/>
  <c r="CD1128"/>
  <c r="CD288"/>
  <c r="CD383"/>
  <c r="CD440"/>
  <c r="CD464"/>
  <c r="CD313"/>
  <c r="CD1635"/>
  <c r="CD1110"/>
  <c r="CD1893"/>
  <c r="CD1732"/>
  <c r="CD410"/>
  <c r="CD405"/>
  <c r="CD1256"/>
  <c r="CD802"/>
  <c r="CD404"/>
  <c r="CD1004"/>
  <c r="CD18"/>
  <c r="CD485"/>
  <c r="CD240"/>
  <c r="CD229"/>
  <c r="CD1741"/>
  <c r="CD365"/>
  <c r="CD301"/>
  <c r="CD302"/>
  <c r="CD254"/>
  <c r="CD373"/>
  <c r="CD1531"/>
  <c r="CD393"/>
  <c r="CD110"/>
  <c r="CD109"/>
  <c r="CD63"/>
  <c r="CD17"/>
  <c r="CD106"/>
  <c r="CD96"/>
  <c r="CD69"/>
  <c r="CD92"/>
  <c r="CD27"/>
  <c r="CD85"/>
  <c r="CD47"/>
  <c r="CD9"/>
  <c r="CD74"/>
  <c r="CD75"/>
  <c r="CD72"/>
  <c r="CD55"/>
  <c r="CD98"/>
  <c r="CD83"/>
  <c r="CD70"/>
  <c r="CD79"/>
  <c r="CD80"/>
  <c r="CD14"/>
  <c r="CD77"/>
  <c r="CD48"/>
  <c r="CD41"/>
  <c r="CD52"/>
  <c r="CD13"/>
  <c r="CD37"/>
  <c r="CD62"/>
  <c r="CD100"/>
  <c r="CD44"/>
  <c r="CD45"/>
  <c r="CD25"/>
  <c r="CD42"/>
  <c r="CD34"/>
  <c r="CD101"/>
  <c r="CD19"/>
  <c r="CD2"/>
  <c r="CD3"/>
  <c r="CD4"/>
  <c r="CD95"/>
  <c r="CD38"/>
  <c r="CD40"/>
  <c r="CD78"/>
  <c r="CD73"/>
  <c r="CD82"/>
  <c r="CD12"/>
  <c r="CD11"/>
  <c r="CD43"/>
  <c r="CD86"/>
  <c r="CD1814"/>
  <c r="CD486"/>
  <c r="CD484"/>
  <c r="CD482"/>
  <c r="CD483"/>
  <c r="CD1806"/>
  <c r="CD1813"/>
  <c r="CD1815"/>
  <c r="CD1787"/>
  <c r="CD1790"/>
  <c r="CD874"/>
  <c r="CD196"/>
  <c r="CD1788"/>
  <c r="CD246"/>
  <c r="CD238"/>
  <c r="CD239"/>
  <c r="CD211"/>
  <c r="CD214"/>
  <c r="CD1796"/>
  <c r="CD845"/>
  <c r="CD863"/>
  <c r="CD237"/>
  <c r="CD190"/>
  <c r="CD241"/>
  <c r="CD1784"/>
  <c r="CD232"/>
  <c r="CD227"/>
  <c r="CD1771"/>
  <c r="CD861"/>
  <c r="CD1795"/>
  <c r="CD206"/>
  <c r="CD1811"/>
  <c r="CD200"/>
  <c r="CD1767"/>
  <c r="CD192"/>
  <c r="CD847"/>
  <c r="CD868"/>
  <c r="CD1801"/>
  <c r="CD243"/>
  <c r="CD1798"/>
  <c r="CD864"/>
  <c r="CD248"/>
  <c r="CD1792"/>
  <c r="CD226"/>
  <c r="CD1802"/>
  <c r="CD870"/>
  <c r="CD202"/>
  <c r="CD218"/>
  <c r="CD858"/>
  <c r="CD875"/>
  <c r="CD1797"/>
  <c r="CD1810"/>
  <c r="CD207"/>
  <c r="CD1777"/>
  <c r="CD1775"/>
  <c r="CD1812"/>
  <c r="CD877"/>
  <c r="CD1805"/>
  <c r="CD871"/>
  <c r="CD869"/>
  <c r="CD852"/>
  <c r="CD867"/>
  <c r="CD872"/>
  <c r="CD886"/>
  <c r="CD880"/>
  <c r="CD1763"/>
  <c r="CD1794"/>
  <c r="CD883"/>
  <c r="CD1803"/>
  <c r="CD882"/>
  <c r="CD235"/>
  <c r="CD850"/>
  <c r="CD1799"/>
  <c r="CD865"/>
  <c r="CD204"/>
  <c r="CD191"/>
  <c r="CD197"/>
  <c r="CD1800"/>
  <c r="CD189"/>
  <c r="CD244"/>
  <c r="CD1793"/>
  <c r="CD840"/>
  <c r="CD515"/>
  <c r="CD513"/>
  <c r="CD514"/>
  <c r="CD233"/>
  <c r="CD209"/>
  <c r="CD1791"/>
  <c r="CD242"/>
  <c r="CD879"/>
  <c r="CD881"/>
  <c r="CD247"/>
  <c r="CD236"/>
  <c r="CD231"/>
  <c r="CD208"/>
  <c r="CD203"/>
  <c r="CD876"/>
  <c r="CD848"/>
  <c r="CD884"/>
  <c r="CD1785"/>
  <c r="CD234"/>
  <c r="CD1808"/>
  <c r="CD245"/>
  <c r="CD1783"/>
  <c r="CD862"/>
  <c r="CD885"/>
  <c r="CD212"/>
  <c r="CD1768"/>
  <c r="CD860"/>
  <c r="CD1913"/>
  <c r="CD1914"/>
  <c r="CD497"/>
  <c r="CD1876"/>
  <c r="CD1872"/>
  <c r="CD1874"/>
  <c r="CD430"/>
  <c r="CD1846"/>
  <c r="CD492"/>
  <c r="CD512"/>
  <c r="CD1850"/>
  <c r="CD1437"/>
  <c r="CD1877"/>
  <c r="CD1885"/>
  <c r="CD1890"/>
  <c r="CD494"/>
  <c r="CD1520"/>
  <c r="CD1901"/>
  <c r="CD1908"/>
  <c r="CD1889"/>
  <c r="CD1859"/>
  <c r="CD1909"/>
  <c r="CD1823"/>
  <c r="CD1065"/>
  <c r="CD1892"/>
  <c r="CD1392"/>
  <c r="CD509"/>
  <c r="CD1292"/>
  <c r="CD1440"/>
  <c r="CD1102"/>
  <c r="CD1735"/>
  <c r="CD449"/>
  <c r="CD1048"/>
  <c r="CD1585"/>
  <c r="CD1368"/>
  <c r="CD1166"/>
  <c r="CD1602"/>
  <c r="CD1454"/>
  <c r="CD1522"/>
  <c r="CD455"/>
  <c r="CD1005"/>
  <c r="CD1610"/>
  <c r="CD1677"/>
  <c r="CD1498"/>
  <c r="CD1234"/>
  <c r="CD354"/>
  <c r="CD1683"/>
  <c r="CD1725"/>
  <c r="CD1446"/>
  <c r="CD1173"/>
  <c r="CD1644"/>
  <c r="CD1645"/>
  <c r="CD416"/>
  <c r="CD382"/>
  <c r="CD1107"/>
  <c r="CD1371"/>
  <c r="CD1372"/>
  <c r="CD1382"/>
  <c r="CD646"/>
  <c r="CD809"/>
  <c r="CD810"/>
  <c r="CD141"/>
  <c r="CD744"/>
  <c r="CD1006"/>
  <c r="CD1449"/>
  <c r="CD1038"/>
  <c r="CD1631"/>
  <c r="CD1239"/>
  <c r="CD401"/>
  <c r="CD1434"/>
  <c r="CD1060"/>
  <c r="CD1692"/>
  <c r="CD569"/>
  <c r="CD600"/>
  <c r="CD158"/>
  <c r="CD176"/>
  <c r="CD170"/>
  <c r="CD788"/>
  <c r="CD1301"/>
  <c r="CD335"/>
  <c r="CD1316"/>
  <c r="CD1142"/>
  <c r="CD1351"/>
  <c r="CD1633"/>
  <c r="CD1866"/>
  <c r="CD1907"/>
  <c r="CD1896"/>
  <c r="CD1724"/>
  <c r="CD1445"/>
  <c r="CD1879"/>
  <c r="CD1865"/>
  <c r="CD1902"/>
  <c r="CD1499"/>
  <c r="CD1862"/>
  <c r="CD1910"/>
  <c r="CD289"/>
  <c r="CD1092"/>
  <c r="CD1215"/>
  <c r="CD314"/>
  <c r="CD1115"/>
  <c r="CD1254"/>
  <c r="CD1390"/>
  <c r="CD255"/>
  <c r="CD1309"/>
  <c r="CD1408"/>
  <c r="CD1509"/>
  <c r="CD1290"/>
  <c r="CD1672"/>
  <c r="CD374"/>
  <c r="CD1129"/>
  <c r="CD1130"/>
  <c r="CD1193"/>
  <c r="CD813"/>
  <c r="CD774"/>
  <c r="CD609"/>
  <c r="CD303"/>
  <c r="CD165"/>
  <c r="CD137"/>
  <c r="CD154"/>
  <c r="CD426"/>
  <c r="CD1302"/>
  <c r="CD336"/>
  <c r="CD1490"/>
  <c r="CD1479"/>
  <c r="CD1216"/>
  <c r="CD1704"/>
  <c r="CD1045"/>
  <c r="CD1442"/>
  <c r="CD1502"/>
  <c r="CD366"/>
  <c r="CD367"/>
  <c r="CD1278"/>
  <c r="CD1684"/>
  <c r="CD454"/>
  <c r="CD1260"/>
  <c r="CD1041"/>
  <c r="CD1606"/>
  <c r="CD1402"/>
  <c r="CD406"/>
  <c r="CD1880"/>
  <c r="CD1826"/>
  <c r="CD1833"/>
  <c r="CD1905"/>
  <c r="CD1900"/>
  <c r="CD1911"/>
  <c r="CD1860"/>
  <c r="CD389"/>
  <c r="CD1494"/>
  <c r="CD1581"/>
  <c r="CD1607"/>
  <c r="CD1608"/>
  <c r="CD1093"/>
  <c r="CD1733"/>
  <c r="CD1734"/>
  <c r="CD315"/>
  <c r="CD1222"/>
  <c r="CD1722"/>
  <c r="CD1516"/>
  <c r="CD1637"/>
  <c r="CD1406"/>
  <c r="CD1617"/>
  <c r="CD1055"/>
  <c r="CD1391"/>
  <c r="CD475"/>
  <c r="CD456"/>
  <c r="CD730"/>
  <c r="CD804"/>
  <c r="CD805"/>
  <c r="CD606"/>
  <c r="CD626"/>
  <c r="CD582"/>
  <c r="CD119"/>
  <c r="CD723"/>
  <c r="CD703"/>
  <c r="CD773"/>
  <c r="CD830"/>
  <c r="CD1643"/>
  <c r="CD256"/>
  <c r="CD1462"/>
  <c r="CD1507"/>
  <c r="CD1742"/>
  <c r="CD1046"/>
  <c r="CD1575"/>
  <c r="CD1257"/>
  <c r="CD1268"/>
  <c r="CD1534"/>
  <c r="CD1588"/>
  <c r="CD123"/>
  <c r="CD667"/>
  <c r="CD736"/>
  <c r="CD677"/>
  <c r="CD1541"/>
  <c r="CD249"/>
  <c r="CD1314"/>
  <c r="CD1542"/>
  <c r="CD1747"/>
  <c r="CD1155"/>
  <c r="CD1259"/>
  <c r="CD1472"/>
  <c r="CD379"/>
  <c r="CD770"/>
  <c r="CD806"/>
  <c r="CD113"/>
  <c r="CD715"/>
  <c r="CD636"/>
  <c r="CD166"/>
  <c r="CD678"/>
  <c r="CD597"/>
  <c r="CD670"/>
  <c r="CD776"/>
  <c r="CD660"/>
  <c r="CD575"/>
  <c r="CD720"/>
  <c r="CD731"/>
  <c r="CD156"/>
  <c r="CD628"/>
  <c r="CD547"/>
  <c r="CD548"/>
  <c r="CD424"/>
  <c r="CD419"/>
  <c r="CD1091"/>
  <c r="CD432"/>
  <c r="CD1549"/>
  <c r="CD1012"/>
  <c r="CD1100"/>
  <c r="CD1551"/>
  <c r="CD1227"/>
  <c r="CD1582"/>
  <c r="CD1417"/>
  <c r="CD1595"/>
  <c r="CD1261"/>
  <c r="CD1270"/>
  <c r="CD1752"/>
  <c r="CD992"/>
  <c r="CD1450"/>
  <c r="CD1693"/>
  <c r="CD1291"/>
  <c r="CD797"/>
  <c r="CD162"/>
  <c r="CD163"/>
  <c r="CD669"/>
  <c r="CD798"/>
  <c r="CD679"/>
  <c r="CD138"/>
  <c r="CD573"/>
  <c r="CD754"/>
  <c r="CD145"/>
  <c r="CD614"/>
  <c r="CD611"/>
  <c r="CD699"/>
  <c r="CD663"/>
  <c r="CD759"/>
  <c r="CD784"/>
  <c r="CD748"/>
  <c r="CD799"/>
  <c r="CD778"/>
  <c r="CD127"/>
  <c r="CD183"/>
  <c r="CD742"/>
  <c r="CD732"/>
  <c r="CD417"/>
  <c r="CD1559"/>
  <c r="CD1655"/>
  <c r="CD1324"/>
  <c r="CD1143"/>
  <c r="CD1365"/>
  <c r="CD1512"/>
  <c r="CD1181"/>
  <c r="CD390"/>
  <c r="CD1583"/>
  <c r="CD290"/>
  <c r="CD1680"/>
  <c r="CD1515"/>
  <c r="CD1681"/>
  <c r="CD921"/>
  <c r="CD1729"/>
  <c r="CD1517"/>
  <c r="CD1495"/>
  <c r="CD1326"/>
  <c r="CD1736"/>
  <c r="CD1723"/>
  <c r="CD1443"/>
  <c r="CD1255"/>
  <c r="CD1603"/>
  <c r="CD1737"/>
  <c r="CD392"/>
  <c r="CD478"/>
  <c r="CD324"/>
  <c r="CD1125"/>
  <c r="CD1743"/>
  <c r="CD355"/>
  <c r="CD1508"/>
  <c r="CD1077"/>
  <c r="CD1409"/>
  <c r="CD1464"/>
  <c r="CD1465"/>
  <c r="CD1578"/>
  <c r="CD1685"/>
  <c r="CD185"/>
  <c r="CD1148"/>
  <c r="CD1543"/>
  <c r="CD1156"/>
  <c r="CD167"/>
  <c r="CD811"/>
  <c r="CD752"/>
  <c r="CD173"/>
  <c r="CD117"/>
  <c r="CD159"/>
  <c r="CD143"/>
  <c r="CD144"/>
  <c r="CD690"/>
  <c r="CD785"/>
  <c r="CD808"/>
  <c r="CD572"/>
  <c r="CD741"/>
  <c r="CD835"/>
  <c r="CD1228"/>
  <c r="CD1500"/>
  <c r="CD1039"/>
  <c r="CD1593"/>
  <c r="CD1664"/>
  <c r="CD1690"/>
  <c r="CD1674"/>
  <c r="CD682"/>
  <c r="CD818"/>
  <c r="CD1491"/>
  <c r="CD1601"/>
  <c r="CD1656"/>
  <c r="CD1352"/>
  <c r="CD1634"/>
  <c r="CD1658"/>
  <c r="CD394"/>
  <c r="CD429"/>
  <c r="CD1009"/>
  <c r="CD437"/>
  <c r="CD1501"/>
  <c r="CD1017"/>
  <c r="CD344"/>
  <c r="CD1167"/>
  <c r="CD1064"/>
  <c r="CD479"/>
  <c r="CD477"/>
  <c r="CD1295"/>
  <c r="CD1218"/>
  <c r="CD1014"/>
  <c r="CD1021"/>
  <c r="CD1235"/>
  <c r="CD450"/>
  <c r="CD1533"/>
  <c r="CD1068"/>
  <c r="CD1299"/>
  <c r="CD250"/>
  <c r="CD1604"/>
  <c r="CD1748"/>
  <c r="CD1547"/>
  <c r="CD1059"/>
  <c r="CD1194"/>
  <c r="CD1398"/>
  <c r="CD153"/>
  <c r="CD413"/>
  <c r="CD304"/>
  <c r="CD1550"/>
  <c r="CD1579"/>
  <c r="CD1133"/>
  <c r="CD1240"/>
  <c r="CD1689"/>
  <c r="CD1678"/>
  <c r="CD1679"/>
  <c r="CD262"/>
  <c r="CD1047"/>
  <c r="CD1362"/>
  <c r="CD1283"/>
  <c r="CD1576"/>
  <c r="CD1694"/>
  <c r="CD422"/>
  <c r="CD1144"/>
  <c r="CD1703"/>
  <c r="CD1161"/>
  <c r="CD1564"/>
  <c r="CD1727"/>
  <c r="CD269"/>
  <c r="CD1881"/>
  <c r="CD491"/>
  <c r="CD501"/>
  <c r="CD1867"/>
  <c r="CD1891"/>
  <c r="CD1897"/>
  <c r="CD1882"/>
  <c r="CD1838"/>
  <c r="CD1898"/>
  <c r="CD1855"/>
  <c r="CD487"/>
  <c r="CD1857"/>
  <c r="CD1661"/>
  <c r="CD1873"/>
  <c r="CD1864"/>
  <c r="CD1883"/>
  <c r="CD1887"/>
  <c r="CD1845"/>
  <c r="CD932"/>
  <c r="CD395"/>
  <c r="CD897"/>
  <c r="CD1305"/>
  <c r="CD962"/>
  <c r="CD1518"/>
  <c r="CD1074"/>
  <c r="CD1519"/>
  <c r="CD1521"/>
  <c r="CD1638"/>
  <c r="CD1532"/>
  <c r="CD1032"/>
  <c r="CD1335"/>
  <c r="CD1570"/>
  <c r="CD1187"/>
  <c r="CD1621"/>
  <c r="CD1157"/>
  <c r="CD1546"/>
  <c r="CD457"/>
  <c r="CD557"/>
  <c r="CD175"/>
  <c r="CD598"/>
  <c r="CD435"/>
  <c r="CD1594"/>
  <c r="CD1134"/>
  <c r="CD1241"/>
  <c r="CD1349"/>
  <c r="CD1252"/>
  <c r="CD1660"/>
  <c r="CD1668"/>
  <c r="CD1418"/>
  <c r="CD1051"/>
  <c r="CD1198"/>
  <c r="CD673"/>
  <c r="CD675"/>
  <c r="CD676"/>
  <c r="CD414"/>
  <c r="CD423"/>
  <c r="CD337"/>
  <c r="CD442"/>
  <c r="CD1476"/>
  <c r="CD1599"/>
  <c r="CD1366"/>
  <c r="CD1419"/>
  <c r="CD1374"/>
  <c r="CD1202"/>
  <c r="CD1754"/>
  <c r="CD408"/>
  <c r="CD1103"/>
  <c r="CD659"/>
  <c r="CD726"/>
  <c r="CD583"/>
  <c r="CD684"/>
  <c r="CD688"/>
  <c r="CD568"/>
  <c r="CD596"/>
  <c r="CD131"/>
  <c r="CD827"/>
  <c r="CD601"/>
  <c r="CD747"/>
  <c r="CD180"/>
  <c r="CD657"/>
  <c r="CD709"/>
  <c r="CD578"/>
  <c r="CD728"/>
  <c r="CD729"/>
  <c r="CD817"/>
  <c r="CD624"/>
  <c r="CD627"/>
  <c r="CD649"/>
  <c r="CD602"/>
  <c r="CD775"/>
  <c r="CD831"/>
  <c r="CD765"/>
  <c r="CD605"/>
  <c r="CD721"/>
  <c r="CD780"/>
  <c r="CD642"/>
  <c r="CD566"/>
  <c r="CD555"/>
  <c r="CD750"/>
  <c r="CD584"/>
  <c r="CD777"/>
  <c r="CD634"/>
  <c r="CD650"/>
  <c r="CD622"/>
  <c r="CD704"/>
  <c r="CD562"/>
  <c r="CD739"/>
  <c r="CD769"/>
  <c r="CD789"/>
  <c r="CD706"/>
  <c r="CD708"/>
  <c r="CD683"/>
  <c r="CD757"/>
  <c r="CD623"/>
  <c r="CD828"/>
  <c r="CD764"/>
  <c r="CD833"/>
  <c r="CD178"/>
  <c r="CD717"/>
  <c r="CD796"/>
  <c r="CD751"/>
  <c r="CD722"/>
  <c r="CD648"/>
  <c r="CD743"/>
  <c r="CD629"/>
  <c r="CD700"/>
  <c r="CD768"/>
  <c r="CD787"/>
  <c r="CD812"/>
  <c r="CD576"/>
  <c r="CD755"/>
  <c r="CD718"/>
  <c r="CD691"/>
  <c r="CD698"/>
  <c r="CD823"/>
  <c r="CD599"/>
  <c r="CD737"/>
  <c r="CD174"/>
  <c r="CD834"/>
  <c r="CD632"/>
  <c r="CD727"/>
  <c r="CD779"/>
  <c r="CD819"/>
  <c r="CD114"/>
  <c r="CD758"/>
  <c r="CD142"/>
  <c r="CD681"/>
  <c r="CD814"/>
  <c r="CD558"/>
  <c r="CD756"/>
  <c r="CD182"/>
  <c r="CD651"/>
  <c r="CD155"/>
  <c r="CD735"/>
  <c r="CD603"/>
  <c r="CD786"/>
  <c r="CD617"/>
  <c r="CD172"/>
  <c r="CD766"/>
  <c r="CD680"/>
  <c r="CD184"/>
  <c r="CD551"/>
  <c r="CD554"/>
  <c r="CD692"/>
  <c r="CD668"/>
  <c r="CD697"/>
  <c r="CD771"/>
  <c r="CD738"/>
  <c r="CD716"/>
  <c r="CD618"/>
  <c r="CD620"/>
  <c r="CD1436"/>
  <c r="CD1513"/>
  <c r="CD1010"/>
  <c r="CD1101"/>
  <c r="CD1306"/>
  <c r="CD1584"/>
  <c r="CD1720"/>
  <c r="CD1453"/>
  <c r="CD1369"/>
  <c r="CD1444"/>
  <c r="CD1168"/>
  <c r="CD1267"/>
  <c r="CD415"/>
  <c r="CD385"/>
  <c r="CD1224"/>
  <c r="CD1429"/>
  <c r="CD1033"/>
  <c r="CD447"/>
  <c r="CD451"/>
  <c r="CD1410"/>
  <c r="CD1701"/>
  <c r="CD1463"/>
  <c r="CD1535"/>
  <c r="CD1069"/>
  <c r="CD1439"/>
  <c r="CD1237"/>
  <c r="CD1544"/>
  <c r="CD443"/>
  <c r="CD444"/>
  <c r="CD1111"/>
  <c r="CD1229"/>
  <c r="CD1242"/>
  <c r="CD1253"/>
  <c r="CD1669"/>
  <c r="CD1478"/>
  <c r="CD409"/>
  <c r="CD1293"/>
  <c r="CD1441"/>
  <c r="CD1452"/>
  <c r="CD1149"/>
  <c r="CD1627"/>
  <c r="CD1169"/>
  <c r="CD458"/>
  <c r="CD725"/>
  <c r="CD1629"/>
  <c r="CD1336"/>
  <c r="CD171"/>
  <c r="CD412"/>
  <c r="CD251"/>
  <c r="CD1438"/>
  <c r="CD1592"/>
  <c r="CD1545"/>
  <c r="CD1471"/>
  <c r="CD671"/>
  <c r="CD157"/>
  <c r="CD168"/>
  <c r="CD832"/>
  <c r="CD707"/>
  <c r="CD118"/>
  <c r="CD179"/>
  <c r="CD181"/>
  <c r="CD1616"/>
  <c r="CD1552"/>
  <c r="CD1040"/>
  <c r="CD1632"/>
  <c r="CD672"/>
  <c r="CD807"/>
  <c r="CD749"/>
  <c r="CD656"/>
  <c r="CD169"/>
  <c r="CD689"/>
  <c r="CD1317"/>
  <c r="CD1561"/>
  <c r="CD1657"/>
  <c r="CD1702"/>
  <c r="CD1511"/>
  <c r="CD1203"/>
  <c r="CD1294"/>
  <c r="CD469"/>
  <c r="CD1514"/>
  <c r="CD1636"/>
  <c r="CD441"/>
  <c r="CD902"/>
  <c r="CD1483"/>
  <c r="CD1116"/>
  <c r="CD1609"/>
  <c r="CD1327"/>
  <c r="CD1407"/>
  <c r="CD1170"/>
  <c r="CD1639"/>
  <c r="CD1378"/>
  <c r="CD420"/>
  <c r="CD421"/>
  <c r="CD1298"/>
  <c r="CD325"/>
  <c r="CD1574"/>
  <c r="CD1026"/>
  <c r="CD1027"/>
  <c r="CD1485"/>
  <c r="CD1682"/>
  <c r="CD1706"/>
  <c r="CD1098"/>
  <c r="CD1662"/>
  <c r="CD428"/>
  <c r="CD263"/>
  <c r="CD397"/>
  <c r="CD398"/>
  <c r="CD1622"/>
  <c r="CD1663"/>
  <c r="CD1691"/>
  <c r="CD1708"/>
  <c r="CD661"/>
  <c r="CD427"/>
  <c r="CD1614"/>
  <c r="CD403"/>
  <c r="CD438"/>
  <c r="CD1477"/>
  <c r="CD1560"/>
  <c r="CD1598"/>
  <c r="CD1028"/>
  <c r="CD1431"/>
  <c r="CD1435"/>
  <c r="CD1562"/>
  <c r="CD1042"/>
  <c r="CD1043"/>
  <c r="CD1626"/>
  <c r="CD1615"/>
  <c r="CD1375"/>
  <c r="CD1563"/>
  <c r="CD503"/>
  <c r="CD498"/>
  <c r="CD499"/>
  <c r="CD1834"/>
  <c r="CD1904"/>
  <c r="CD1827"/>
  <c r="CD1899"/>
  <c r="CD1912"/>
  <c r="CD1906"/>
  <c r="CD1903"/>
  <c r="CD1870"/>
  <c r="CD1841"/>
  <c r="CD1871"/>
  <c r="CD488"/>
  <c r="CD500"/>
  <c r="CD15"/>
  <c r="CD61"/>
  <c r="CD94"/>
  <c r="CD16"/>
  <c r="CD481"/>
  <c r="CD198"/>
  <c r="CD1769"/>
  <c r="CD213"/>
  <c r="CD1878"/>
  <c r="CD1831"/>
  <c r="CD495"/>
  <c r="CD1856"/>
  <c r="CD1829"/>
  <c r="CD531"/>
  <c r="CD658"/>
  <c r="CD641"/>
  <c r="CD1274"/>
  <c r="CD279"/>
  <c r="CD1420"/>
  <c r="CD1847"/>
  <c r="CD1852"/>
  <c r="CD893"/>
  <c r="CD1195"/>
  <c r="CD1755"/>
  <c r="CD291"/>
  <c r="CD933"/>
  <c r="CD1328"/>
  <c r="CD1566"/>
  <c r="CD1849"/>
  <c r="CD1820"/>
  <c r="CD934"/>
  <c r="CD356"/>
  <c r="CD522"/>
  <c r="CD635"/>
  <c r="CD643"/>
  <c r="CD541"/>
  <c r="CD1243"/>
  <c r="CD1199"/>
  <c r="CD795"/>
  <c r="CD637"/>
  <c r="CD270"/>
  <c r="CD260"/>
  <c r="CD987"/>
  <c r="CD1013"/>
  <c r="CD935"/>
  <c r="CD969"/>
  <c r="CD1056"/>
  <c r="CD1393"/>
  <c r="CD906"/>
  <c r="CD1337"/>
  <c r="CD357"/>
  <c r="CD983"/>
  <c r="CD1647"/>
  <c r="CD1414"/>
  <c r="CD1176"/>
  <c r="CD1007"/>
  <c r="CD1244"/>
  <c r="CD338"/>
  <c r="CD1367"/>
  <c r="CD936"/>
  <c r="CD1117"/>
  <c r="CD1379"/>
  <c r="CD1411"/>
  <c r="CD948"/>
  <c r="CD339"/>
  <c r="CD1386"/>
  <c r="CD271"/>
  <c r="CD1307"/>
  <c r="CD545"/>
  <c r="CD535"/>
  <c r="CD652"/>
  <c r="CD585"/>
  <c r="CD561"/>
  <c r="CD630"/>
  <c r="CD517"/>
  <c r="CD524"/>
  <c r="CD639"/>
  <c r="CD586"/>
  <c r="CD593"/>
  <c r="CD604"/>
  <c r="CD542"/>
  <c r="CD1126"/>
  <c r="CD1596"/>
  <c r="CD1025"/>
  <c r="CD1376"/>
  <c r="CD544"/>
  <c r="CD1415"/>
  <c r="CD1177"/>
  <c r="CD525"/>
  <c r="CD534"/>
  <c r="CD574"/>
  <c r="CD953"/>
  <c r="CD1052"/>
  <c r="CD549"/>
  <c r="CD621"/>
  <c r="CD1565"/>
  <c r="CD956"/>
  <c r="CD1387"/>
  <c r="CD316"/>
  <c r="CD922"/>
  <c r="CD963"/>
  <c r="CD1075"/>
  <c r="CD907"/>
  <c r="CD1206"/>
  <c r="CD914"/>
  <c r="CD949"/>
  <c r="CD685"/>
  <c r="CD280"/>
  <c r="CD272"/>
  <c r="CD489"/>
  <c r="CD490"/>
  <c r="CD1822"/>
  <c r="CD1843"/>
  <c r="CD387"/>
  <c r="CD1432"/>
  <c r="CD1258"/>
  <c r="CD1807"/>
  <c r="CD221"/>
  <c r="CD472"/>
  <c r="CD1524"/>
  <c r="CD1523"/>
  <c r="CD292"/>
  <c r="CD1204"/>
  <c r="CD326"/>
  <c r="CD1272"/>
  <c r="CD1277"/>
  <c r="CD1029"/>
  <c r="CD345"/>
  <c r="CD1205"/>
  <c r="CD1034"/>
  <c r="CD1894"/>
  <c r="CD1875"/>
  <c r="CD1688"/>
  <c r="CD1630"/>
  <c r="CD1525"/>
  <c r="CD1858"/>
  <c r="CD1761"/>
  <c r="CD851"/>
  <c r="CD1895"/>
  <c r="CD1474"/>
  <c r="CD1676"/>
  <c r="CD346"/>
  <c r="CD1623"/>
  <c r="CD1071"/>
  <c r="CD1357"/>
  <c r="CD1673"/>
  <c r="CD1329"/>
  <c r="CD261"/>
  <c r="CD1399"/>
  <c r="CD1401"/>
  <c r="CD994"/>
  <c r="CD1589"/>
  <c r="CD1709"/>
  <c r="CD257"/>
  <c r="CD1713"/>
  <c r="CD928"/>
  <c r="CD281"/>
  <c r="CD358"/>
  <c r="CD1338"/>
  <c r="CD1886"/>
  <c r="CD1705"/>
  <c r="CD452"/>
  <c r="CD1888"/>
  <c r="CD1433"/>
  <c r="CD903"/>
  <c r="CD1628"/>
  <c r="CD970"/>
  <c r="CD1428"/>
  <c r="CD1590"/>
  <c r="CD1225"/>
  <c r="CD1207"/>
  <c r="CD1279"/>
  <c r="CD975"/>
  <c r="CD1467"/>
  <c r="CD563"/>
  <c r="CD264"/>
  <c r="CD400"/>
  <c r="CD129"/>
  <c r="CD550"/>
  <c r="CD146"/>
  <c r="CD619"/>
  <c r="CD282"/>
  <c r="CD1162"/>
  <c r="CD1217"/>
  <c r="CD1330"/>
  <c r="CD908"/>
  <c r="CD1188"/>
  <c r="CD519"/>
  <c r="CD305"/>
  <c r="CD328"/>
  <c r="CD916"/>
  <c r="CD1695"/>
  <c r="CD265"/>
  <c r="CD800"/>
  <c r="CD1308"/>
  <c r="CD937"/>
  <c r="CD1339"/>
  <c r="CD1037"/>
  <c r="CD1649"/>
  <c r="CD1353"/>
  <c r="CD966"/>
  <c r="CD459"/>
  <c r="CD474"/>
  <c r="CD1104"/>
  <c r="CD1233"/>
  <c r="CD161"/>
  <c r="CD781"/>
  <c r="CD745"/>
  <c r="CD359"/>
  <c r="CD384"/>
  <c r="CD1189"/>
  <c r="CD580"/>
  <c r="CD644"/>
  <c r="CD746"/>
  <c r="CD1131"/>
  <c r="CD1344"/>
  <c r="CD1210"/>
  <c r="CD595"/>
  <c r="CD615"/>
  <c r="CD824"/>
  <c r="CD133"/>
  <c r="CD838"/>
  <c r="CD1650"/>
  <c r="CD399"/>
  <c r="CD1670"/>
  <c r="CD559"/>
  <c r="CD696"/>
  <c r="CD136"/>
  <c r="CD111"/>
  <c r="CD587"/>
  <c r="CD753"/>
  <c r="CD151"/>
  <c r="CD147"/>
  <c r="CD724"/>
  <c r="CD581"/>
  <c r="CD701"/>
  <c r="CD761"/>
  <c r="CD591"/>
  <c r="CD126"/>
  <c r="CD712"/>
  <c r="CD283"/>
  <c r="CD1731"/>
  <c r="CD273"/>
  <c r="CD293"/>
  <c r="CD473"/>
  <c r="CD980"/>
  <c r="CD463"/>
  <c r="CD461"/>
  <c r="CD942"/>
  <c r="CD375"/>
  <c r="CD950"/>
  <c r="CD816"/>
  <c r="CD149"/>
  <c r="CD139"/>
  <c r="CD537"/>
  <c r="CD825"/>
  <c r="CD134"/>
  <c r="CD124"/>
  <c r="CD526"/>
  <c r="CD152"/>
  <c r="CD631"/>
  <c r="CD1145"/>
  <c r="CD1640"/>
  <c r="CD1527"/>
  <c r="CD1504"/>
  <c r="CD1310"/>
  <c r="CD1537"/>
  <c r="CD380"/>
  <c r="CD470"/>
  <c r="CD917"/>
  <c r="CD1651"/>
  <c r="CD1245"/>
  <c r="CD546"/>
  <c r="CD1403"/>
  <c r="CD938"/>
  <c r="CD1528"/>
  <c r="CD1600"/>
  <c r="CD1568"/>
  <c r="CD368"/>
  <c r="CD386"/>
  <c r="CD1015"/>
  <c r="CD943"/>
  <c r="CD1127"/>
  <c r="CD1686"/>
  <c r="CD445"/>
  <c r="CD266"/>
  <c r="CD1284"/>
  <c r="CD702"/>
  <c r="CD471"/>
  <c r="CD460"/>
  <c r="CD1455"/>
  <c r="CD1738"/>
  <c r="CD686"/>
  <c r="CD564"/>
  <c r="CD160"/>
  <c r="CD527"/>
  <c r="CD565"/>
  <c r="CD662"/>
  <c r="CD529"/>
  <c r="CD705"/>
  <c r="CD571"/>
  <c r="CD530"/>
  <c r="CD762"/>
  <c r="CD612"/>
  <c r="CD909"/>
  <c r="CD1312"/>
  <c r="CD1730"/>
  <c r="CD553"/>
  <c r="CD734"/>
  <c r="CD1361"/>
  <c r="CD521"/>
  <c r="CD674"/>
  <c r="CD693"/>
  <c r="CD719"/>
  <c r="CD607"/>
  <c r="CD792"/>
  <c r="CD793"/>
  <c r="CD121"/>
  <c r="CD821"/>
  <c r="CD538"/>
  <c r="CD740"/>
  <c r="CD125"/>
  <c r="CD710"/>
  <c r="CD329"/>
  <c r="CD1135"/>
  <c r="CD556"/>
  <c r="CD116"/>
  <c r="CD540"/>
  <c r="CD664"/>
  <c r="CD608"/>
  <c r="CD794"/>
  <c r="CD815"/>
  <c r="CD791"/>
  <c r="CD140"/>
  <c r="CD122"/>
  <c r="CD592"/>
  <c r="CD640"/>
  <c r="CD613"/>
  <c r="CD767"/>
  <c r="CD733"/>
  <c r="CD616"/>
  <c r="CD539"/>
  <c r="CD826"/>
  <c r="CD177"/>
  <c r="CD588"/>
  <c r="CD694"/>
  <c r="CD783"/>
  <c r="CD790"/>
  <c r="CD633"/>
  <c r="CD837"/>
  <c r="CD713"/>
  <c r="CD317"/>
  <c r="CD1331"/>
  <c r="CD1150"/>
  <c r="CD1311"/>
  <c r="CD944"/>
  <c r="CD1536"/>
  <c r="CD929"/>
  <c r="CD465"/>
  <c r="CD1373"/>
  <c r="CD1180"/>
  <c r="CD1275"/>
  <c r="CD898"/>
  <c r="CD318"/>
  <c r="CD466"/>
  <c r="CD1503"/>
  <c r="CD645"/>
  <c r="CD760"/>
  <c r="CD120"/>
  <c r="CD258"/>
  <c r="CD1236"/>
  <c r="CD1381"/>
  <c r="CD915"/>
  <c r="CD516"/>
  <c r="CD647"/>
  <c r="CD687"/>
  <c r="CD579"/>
  <c r="CD148"/>
  <c r="CD552"/>
  <c r="CD570"/>
  <c r="CD801"/>
  <c r="CD836"/>
  <c r="CD594"/>
  <c r="CD695"/>
  <c r="CD822"/>
  <c r="CD150"/>
  <c r="CD820"/>
  <c r="CD115"/>
  <c r="CD625"/>
  <c r="CD467"/>
  <c r="CD1363"/>
  <c r="CD532"/>
  <c r="CD128"/>
  <c r="CD782"/>
  <c r="CD711"/>
  <c r="CD130"/>
  <c r="CD523"/>
  <c r="CD610"/>
  <c r="CD666"/>
  <c r="CD638"/>
  <c r="CD957"/>
  <c r="CD1163"/>
  <c r="CD1083"/>
  <c r="CD294"/>
  <c r="CD1094"/>
  <c r="CD899"/>
  <c r="CD900"/>
  <c r="CD319"/>
  <c r="CD1322"/>
  <c r="CD939"/>
  <c r="CD1526"/>
  <c r="CD369"/>
  <c r="CD533"/>
  <c r="CD894"/>
  <c r="CD1022"/>
  <c r="CD1430"/>
  <c r="CD1466"/>
  <c r="CD520"/>
  <c r="CD589"/>
  <c r="CD132"/>
  <c r="CD829"/>
  <c r="CD1345"/>
  <c r="CD164"/>
  <c r="CD655"/>
  <c r="CD560"/>
  <c r="CD714"/>
  <c r="CD528"/>
  <c r="CD135"/>
  <c r="CD653"/>
  <c r="CD954"/>
  <c r="CD1285"/>
  <c r="CD993"/>
  <c r="CD763"/>
  <c r="CD518"/>
  <c r="CD590"/>
  <c r="CD284"/>
  <c r="CD285"/>
  <c r="CD439"/>
  <c r="CD1318"/>
  <c r="CD1756"/>
  <c r="CD1421"/>
  <c r="CD841"/>
  <c r="CD108"/>
  <c r="CD1759"/>
  <c r="CD87"/>
  <c r="CD88"/>
  <c r="CD7"/>
  <c r="CD67"/>
  <c r="CD97"/>
  <c r="CD28"/>
  <c r="CD65"/>
  <c r="CD50"/>
  <c r="CD56"/>
  <c r="CD58"/>
  <c r="CD49"/>
  <c r="CD39"/>
  <c r="CD21"/>
  <c r="CD84"/>
  <c r="CD59"/>
  <c r="CD31"/>
  <c r="CD30"/>
  <c r="CD46"/>
  <c r="CD35"/>
  <c r="CD104"/>
  <c r="CD93"/>
  <c r="CD105"/>
  <c r="CD6"/>
  <c r="CD57"/>
  <c r="CD71"/>
  <c r="CD26"/>
  <c r="CD23"/>
  <c r="CD66"/>
  <c r="CD102"/>
  <c r="CD103"/>
  <c r="CD20"/>
  <c r="CD99"/>
  <c r="CD90"/>
  <c r="CD36"/>
  <c r="CD89"/>
  <c r="CD24"/>
  <c r="CD8"/>
  <c r="CD22"/>
  <c r="CD53"/>
  <c r="CD107"/>
  <c r="CD33"/>
  <c r="CD54"/>
  <c r="CD10"/>
  <c r="CD51"/>
  <c r="CD64"/>
  <c r="CD91"/>
  <c r="CD29"/>
  <c r="CD32"/>
  <c r="CD187"/>
  <c r="CD215"/>
  <c r="CD1781"/>
  <c r="CD873"/>
  <c r="CD853"/>
  <c r="CD217"/>
  <c r="CD878"/>
  <c r="CD1773"/>
  <c r="CD855"/>
  <c r="CD1766"/>
  <c r="CD1804"/>
  <c r="CD1765"/>
  <c r="CD1764"/>
  <c r="CD1772"/>
  <c r="CD219"/>
  <c r="CD1762"/>
  <c r="CD1779"/>
  <c r="CD1780"/>
  <c r="CD201"/>
  <c r="CD849"/>
  <c r="CD1760"/>
  <c r="CD220"/>
  <c r="CD199"/>
  <c r="CD223"/>
  <c r="CD216"/>
  <c r="CD1782"/>
  <c r="CD1786"/>
  <c r="CD846"/>
  <c r="CD1776"/>
  <c r="CD1789"/>
  <c r="CD195"/>
  <c r="CD222"/>
  <c r="CD224"/>
  <c r="CD193"/>
  <c r="CD228"/>
  <c r="CD186"/>
  <c r="CD857"/>
  <c r="CD1809"/>
  <c r="CD842"/>
  <c r="CD866"/>
  <c r="CD843"/>
  <c r="CD1770"/>
  <c r="CD230"/>
  <c r="CD859"/>
  <c r="CD225"/>
  <c r="CD194"/>
  <c r="CD854"/>
  <c r="CD844"/>
  <c r="CD1778"/>
  <c r="CD856"/>
  <c r="CD504"/>
  <c r="CD505"/>
  <c r="CD511"/>
  <c r="CD506"/>
  <c r="CD507"/>
  <c r="CD1868"/>
  <c r="CD1835"/>
  <c r="CD1819"/>
  <c r="CD1836"/>
  <c r="CD1837"/>
  <c r="CD1851"/>
  <c r="CD1869"/>
  <c r="CD1824"/>
  <c r="CD1842"/>
  <c r="CD510"/>
  <c r="CD888"/>
  <c r="CD1084"/>
  <c r="CD431"/>
  <c r="CD940"/>
  <c r="CD1118"/>
  <c r="CD1460"/>
  <c r="CD1185"/>
  <c r="CD1619"/>
  <c r="CD1078"/>
  <c r="CD1412"/>
  <c r="CD1269"/>
  <c r="CD1667"/>
  <c r="CD1190"/>
  <c r="CD1620"/>
  <c r="CD890"/>
  <c r="CD1090"/>
  <c r="CD1315"/>
  <c r="CD1613"/>
  <c r="CD1750"/>
  <c r="CD306"/>
  <c r="CD1220"/>
  <c r="CD1136"/>
  <c r="CD1625"/>
  <c r="CD978"/>
  <c r="CD1422"/>
  <c r="CD1659"/>
  <c r="CD508"/>
  <c r="CD1832"/>
  <c r="CD1848"/>
  <c r="CD1853"/>
  <c r="CD502"/>
  <c r="CD1840"/>
  <c r="CD496"/>
  <c r="CD1105"/>
  <c r="CD1030"/>
  <c r="CD1119"/>
  <c r="CD1586"/>
  <c r="CD259"/>
  <c r="CD327"/>
  <c r="CD945"/>
  <c r="CD1612"/>
  <c r="CD1196"/>
  <c r="CD307"/>
  <c r="CD955"/>
  <c r="CD1510"/>
  <c r="CD1212"/>
  <c r="CD1286"/>
  <c r="CD1262"/>
  <c r="CD1200"/>
  <c r="CD1276"/>
  <c r="CD286"/>
  <c r="CD340"/>
  <c r="CD1492"/>
  <c r="CD958"/>
  <c r="CD1719"/>
  <c r="CD1164"/>
  <c r="CD1404"/>
  <c r="CD274"/>
  <c r="CD1085"/>
  <c r="CD295"/>
  <c r="CD1018"/>
  <c r="CD1459"/>
  <c r="CD1120"/>
  <c r="CD347"/>
  <c r="CD1146"/>
  <c r="CD1740"/>
  <c r="CD988"/>
  <c r="CD1023"/>
  <c r="CD1079"/>
  <c r="CD1413"/>
  <c r="CD976"/>
  <c r="CD1153"/>
  <c r="CD1191"/>
  <c r="CD1394"/>
  <c r="CD1395"/>
  <c r="CD1197"/>
  <c r="CD308"/>
  <c r="CD330"/>
  <c r="CD436"/>
  <c r="CD918"/>
  <c r="CD1350"/>
  <c r="CD267"/>
  <c r="CD446"/>
  <c r="CD1716"/>
  <c r="CD1717"/>
  <c r="CD995"/>
  <c r="CD1854"/>
  <c r="CD1821"/>
  <c r="CD1825"/>
  <c r="CD1151"/>
  <c r="CD296"/>
  <c r="CD320"/>
  <c r="CD1641"/>
  <c r="CD1031"/>
  <c r="CD1642"/>
  <c r="CD1332"/>
  <c r="CD348"/>
  <c r="CD971"/>
  <c r="CD981"/>
  <c r="CD1666"/>
  <c r="CD1016"/>
  <c r="CD1396"/>
  <c r="CD376"/>
  <c r="CD1749"/>
  <c r="CD1611"/>
  <c r="CD1132"/>
  <c r="CD1715"/>
  <c r="CD1383"/>
  <c r="CD381"/>
  <c r="CD425"/>
  <c r="CD1700"/>
  <c r="CD433"/>
  <c r="CD1556"/>
  <c r="CD1137"/>
  <c r="CD1246"/>
  <c r="CD1247"/>
  <c r="CD1597"/>
  <c r="CD1653"/>
  <c r="CD418"/>
  <c r="CD891"/>
  <c r="CD341"/>
  <c r="CD1319"/>
  <c r="CD1325"/>
  <c r="CD1044"/>
  <c r="CD1354"/>
  <c r="CD1480"/>
  <c r="CD1388"/>
  <c r="CD388"/>
  <c r="CD1002"/>
  <c r="CD1297"/>
  <c r="CD923"/>
  <c r="CD1121"/>
  <c r="CD1618"/>
  <c r="CD1066"/>
  <c r="CD1067"/>
  <c r="CD1569"/>
  <c r="CD1710"/>
  <c r="CD462"/>
  <c r="CD360"/>
  <c r="CD361"/>
  <c r="CD1359"/>
  <c r="CD1208"/>
  <c r="CD1447"/>
  <c r="CD1057"/>
  <c r="CD1273"/>
  <c r="CD1300"/>
  <c r="CD1138"/>
  <c r="CD1248"/>
  <c r="CD1081"/>
  <c r="CD979"/>
  <c r="CD1112"/>
  <c r="CD1214"/>
  <c r="CD1182"/>
  <c r="CD1389"/>
  <c r="CD996"/>
  <c r="CD275"/>
  <c r="CD1572"/>
  <c r="CD1086"/>
  <c r="CD297"/>
  <c r="CD349"/>
  <c r="CD1573"/>
  <c r="CD998"/>
  <c r="CD1380"/>
  <c r="CD371"/>
  <c r="CD1296"/>
  <c r="CD910"/>
  <c r="CD946"/>
  <c r="CD1035"/>
  <c r="CD1340"/>
  <c r="CD1707"/>
  <c r="CD362"/>
  <c r="CD1726"/>
  <c r="CD1174"/>
  <c r="CD1714"/>
  <c r="CD1473"/>
  <c r="CD1553"/>
  <c r="CD1557"/>
  <c r="CD1249"/>
  <c r="CD1250"/>
  <c r="CD1665"/>
  <c r="CD1696"/>
  <c r="CD1287"/>
  <c r="CD1061"/>
  <c r="CD1062"/>
  <c r="CD287"/>
  <c r="CD342"/>
  <c r="CD920"/>
  <c r="CD1355"/>
  <c r="CD1423"/>
  <c r="CD493"/>
  <c r="CD1816"/>
  <c r="CD1844"/>
  <c r="CD1884"/>
  <c r="CD1828"/>
  <c r="CD391"/>
  <c r="CD1529"/>
  <c r="CD901"/>
  <c r="CD321"/>
  <c r="CD1019"/>
  <c r="CD1505"/>
  <c r="CD350"/>
  <c r="CD964"/>
  <c r="CD982"/>
  <c r="CD1506"/>
  <c r="CD1468"/>
  <c r="CD1036"/>
  <c r="CD363"/>
  <c r="CD1080"/>
  <c r="CD1280"/>
  <c r="CD977"/>
  <c r="CD1470"/>
  <c r="CD1058"/>
  <c r="CD1571"/>
  <c r="CD377"/>
  <c r="CD252"/>
  <c r="CD951"/>
  <c r="CD1346"/>
  <c r="CD1548"/>
  <c r="CD1158"/>
  <c r="CD1487"/>
  <c r="CD1384"/>
  <c r="CD1221"/>
  <c r="CD331"/>
  <c r="CD919"/>
  <c r="CD1139"/>
  <c r="CD1288"/>
  <c r="CD1654"/>
  <c r="CD1263"/>
  <c r="CD1699"/>
  <c r="CD959"/>
  <c r="CD1356"/>
  <c r="CD1424"/>
  <c r="CD1481"/>
  <c r="CD1580"/>
  <c r="CD1493"/>
  <c r="CD1530"/>
  <c r="CD323"/>
  <c r="CD1123"/>
  <c r="CD1124"/>
  <c r="CD1334"/>
  <c r="CD965"/>
  <c r="CD1000"/>
  <c r="CD1152"/>
  <c r="CD1671"/>
  <c r="CD468"/>
  <c r="CD913"/>
  <c r="CD1231"/>
  <c r="CD1050"/>
  <c r="CD1192"/>
  <c r="CD1711"/>
  <c r="CD1475"/>
  <c r="CD1577"/>
  <c r="CD1558"/>
  <c r="CD1054"/>
  <c r="CD1266"/>
  <c r="CD1072"/>
  <c r="CD1321"/>
  <c r="CD1728"/>
  <c r="CD1456"/>
  <c r="CD1087"/>
  <c r="CD1739"/>
  <c r="CD298"/>
  <c r="CD904"/>
  <c r="CD905"/>
  <c r="CD1458"/>
  <c r="CD1496"/>
  <c r="CD1113"/>
  <c r="CD1497"/>
  <c r="CD351"/>
  <c r="CD1461"/>
  <c r="CD972"/>
  <c r="CD1587"/>
  <c r="CD989"/>
  <c r="CD372"/>
  <c r="CD1095"/>
  <c r="CD911"/>
  <c r="CD1538"/>
  <c r="CD1313"/>
  <c r="CD925"/>
  <c r="CD1469"/>
  <c r="CD1341"/>
  <c r="CD1281"/>
  <c r="CD1746"/>
  <c r="CD984"/>
  <c r="CD1175"/>
  <c r="CD1070"/>
  <c r="CD453"/>
  <c r="CD1211"/>
  <c r="CD1416"/>
  <c r="CD991"/>
  <c r="CD1751"/>
  <c r="CD309"/>
  <c r="CD332"/>
  <c r="CD1652"/>
  <c r="CD1114"/>
  <c r="CD1140"/>
  <c r="CD1001"/>
  <c r="CD1082"/>
  <c r="CD1264"/>
  <c r="CD1697"/>
  <c r="CD1624"/>
  <c r="CD1320"/>
  <c r="CD960"/>
  <c r="CD961"/>
  <c r="CD1377"/>
  <c r="CD299"/>
  <c r="CD1011"/>
  <c r="CD1020"/>
  <c r="CD1223"/>
  <c r="CD1323"/>
  <c r="CD941"/>
  <c r="CD1122"/>
  <c r="CD1333"/>
  <c r="CD352"/>
  <c r="CD1484"/>
  <c r="CD1147"/>
  <c r="CD1358"/>
  <c r="CD973"/>
  <c r="CD1171"/>
  <c r="CD1271"/>
  <c r="CD889"/>
  <c r="CD1096"/>
  <c r="CD1539"/>
  <c r="CD1024"/>
  <c r="CD1106"/>
  <c r="CD1226"/>
  <c r="CD1744"/>
  <c r="CD947"/>
  <c r="CD1342"/>
  <c r="CD1745"/>
  <c r="CD1209"/>
  <c r="CD1282"/>
  <c r="CD1721"/>
  <c r="CD1448"/>
  <c r="CD1591"/>
  <c r="CD1687"/>
  <c r="CD1540"/>
  <c r="CD378"/>
  <c r="CD278"/>
  <c r="CD1099"/>
  <c r="CD253"/>
  <c r="CD1232"/>
  <c r="CD1159"/>
  <c r="CD1160"/>
  <c r="CD1605"/>
  <c r="CD1648"/>
  <c r="CD1554"/>
  <c r="CD310"/>
  <c r="CD311"/>
  <c r="CD1555"/>
  <c r="CD333"/>
  <c r="CD1753"/>
  <c r="CD268"/>
  <c r="CD1213"/>
  <c r="CD1053"/>
  <c r="CD1265"/>
  <c r="CD985"/>
  <c r="CD892"/>
  <c r="CD1303"/>
  <c r="CD1567"/>
  <c r="CD1451"/>
  <c r="CD967"/>
  <c r="CD1425"/>
  <c r="CD1165"/>
  <c r="CD986"/>
  <c r="CD1183"/>
  <c r="CD276"/>
  <c r="CD1003"/>
  <c r="CD300"/>
  <c r="CD1457"/>
  <c r="CD322"/>
  <c r="CD924"/>
  <c r="CD353"/>
  <c r="CD999"/>
  <c r="CD974"/>
  <c r="CD1370"/>
  <c r="CD277"/>
  <c r="CD1088"/>
  <c r="CD1089"/>
  <c r="CD1097"/>
  <c r="CD912"/>
  <c r="CD1486"/>
  <c r="CD1646"/>
  <c r="CD1343"/>
  <c r="CD364"/>
  <c r="CD448"/>
  <c r="CD1251"/>
  <c r="CD1712"/>
  <c r="CD1049"/>
  <c r="CD1154"/>
  <c r="CD990"/>
  <c r="CD1397"/>
  <c r="CD1178"/>
  <c r="CD1488"/>
  <c r="CD1400"/>
  <c r="CD1008"/>
  <c r="CD312"/>
  <c r="CD434"/>
  <c r="CD895"/>
  <c r="CD896"/>
  <c r="CD334"/>
  <c r="CD1489"/>
  <c r="CD1230"/>
  <c r="CD930"/>
  <c r="CD1141"/>
  <c r="CD396"/>
  <c r="CD1675"/>
  <c r="CD1698"/>
  <c r="CD1201"/>
  <c r="CD1304"/>
  <c r="CD343"/>
  <c r="CD1757"/>
  <c r="CD968"/>
  <c r="CD1426"/>
  <c r="CD1482"/>
  <c r="CD1718"/>
  <c r="CD1184"/>
  <c r="CD997"/>
  <c r="CD1405"/>
  <c r="CD407"/>
  <c r="CD411"/>
  <c r="CD1839"/>
  <c r="CD1817"/>
  <c r="CD926"/>
  <c r="CD927"/>
  <c r="CD1818"/>
  <c r="CD76"/>
  <c r="BF1917"/>
  <c r="CC903"/>
  <c r="CC904"/>
  <c r="CC905"/>
  <c r="CC1760"/>
  <c r="CC842"/>
  <c r="CC843"/>
  <c r="CC90"/>
  <c r="CC921"/>
  <c r="CC522"/>
  <c r="CC922"/>
  <c r="CC1761"/>
  <c r="CC523"/>
  <c r="CC923"/>
  <c r="CC924"/>
  <c r="CC932"/>
  <c r="CC525"/>
  <c r="CC933"/>
  <c r="CC934"/>
  <c r="CC935"/>
  <c r="CC936"/>
  <c r="CC937"/>
  <c r="CC938"/>
  <c r="CC939"/>
  <c r="CC940"/>
  <c r="CC941"/>
  <c r="CC91"/>
  <c r="CC1819"/>
  <c r="CC962"/>
  <c r="CC531"/>
  <c r="CC963"/>
  <c r="CC532"/>
  <c r="CC964"/>
  <c r="CC965"/>
  <c r="CC969"/>
  <c r="CC970"/>
  <c r="CC971"/>
  <c r="CC972"/>
  <c r="CC973"/>
  <c r="CC974"/>
  <c r="CC534"/>
  <c r="CC535"/>
  <c r="CC980"/>
  <c r="CC981"/>
  <c r="CC982"/>
  <c r="CC1823"/>
  <c r="CC987"/>
  <c r="CC988"/>
  <c r="CC989"/>
  <c r="CC844"/>
  <c r="CC1824"/>
  <c r="CC545"/>
  <c r="CC546"/>
  <c r="CC998"/>
  <c r="CC999"/>
  <c r="CC1000"/>
  <c r="CC889"/>
  <c r="CC893"/>
  <c r="CC894"/>
  <c r="CC906"/>
  <c r="CC907"/>
  <c r="CC519"/>
  <c r="CC520"/>
  <c r="CC521"/>
  <c r="CC908"/>
  <c r="CC909"/>
  <c r="CC910"/>
  <c r="CC911"/>
  <c r="CC912"/>
  <c r="CC913"/>
  <c r="CC50"/>
  <c r="CC925"/>
  <c r="CC926"/>
  <c r="CC927"/>
  <c r="CC526"/>
  <c r="CC527"/>
  <c r="CC942"/>
  <c r="CC943"/>
  <c r="CC944"/>
  <c r="CC945"/>
  <c r="CC946"/>
  <c r="CC947"/>
  <c r="CC975"/>
  <c r="CC976"/>
  <c r="CC977"/>
  <c r="CC983"/>
  <c r="CC537"/>
  <c r="CC538"/>
  <c r="CC539"/>
  <c r="CC984"/>
  <c r="CC1763"/>
  <c r="CC544"/>
  <c r="CC990"/>
  <c r="CC841"/>
  <c r="CC890"/>
  <c r="CC914"/>
  <c r="CC915"/>
  <c r="CC89"/>
  <c r="CC524"/>
  <c r="CC928"/>
  <c r="CC929"/>
  <c r="CC1817"/>
  <c r="CC948"/>
  <c r="CC949"/>
  <c r="CC528"/>
  <c r="CC529"/>
  <c r="CC950"/>
  <c r="CC951"/>
  <c r="CC1762"/>
  <c r="CC1820"/>
  <c r="CC540"/>
  <c r="CC1821"/>
  <c r="CC991"/>
  <c r="CC30"/>
  <c r="CC1825"/>
  <c r="CC895"/>
  <c r="CC896"/>
  <c r="CC916"/>
  <c r="CC917"/>
  <c r="CC918"/>
  <c r="CC919"/>
  <c r="CC1816"/>
  <c r="CC930"/>
  <c r="CC953"/>
  <c r="CC530"/>
  <c r="CC954"/>
  <c r="CC955"/>
  <c r="CC533"/>
  <c r="CC978"/>
  <c r="CC979"/>
  <c r="CC985"/>
  <c r="CC992"/>
  <c r="CC993"/>
  <c r="CC1001"/>
  <c r="CC891"/>
  <c r="CC892"/>
  <c r="CC920"/>
  <c r="CC1818"/>
  <c r="CC956"/>
  <c r="CC957"/>
  <c r="CC958"/>
  <c r="CC959"/>
  <c r="CC960"/>
  <c r="CC961"/>
  <c r="CC966"/>
  <c r="CC967"/>
  <c r="CC968"/>
  <c r="CC35"/>
  <c r="CC541"/>
  <c r="CC542"/>
  <c r="CC1822"/>
  <c r="CC986"/>
  <c r="CC51"/>
  <c r="CC994"/>
  <c r="CC995"/>
  <c r="CC996"/>
  <c r="CC997"/>
  <c r="CC1002"/>
  <c r="CC1003"/>
  <c r="CC1083"/>
  <c r="CC1084"/>
  <c r="CC1085"/>
  <c r="CC1086"/>
  <c r="CC1087"/>
  <c r="CC1292"/>
  <c r="CC1293"/>
  <c r="CC1294"/>
  <c r="CC1009"/>
  <c r="CC1010"/>
  <c r="CC1011"/>
  <c r="CC1830"/>
  <c r="CC569"/>
  <c r="CC1092"/>
  <c r="CC1093"/>
  <c r="CC1094"/>
  <c r="CC597"/>
  <c r="CC1215"/>
  <c r="CC1216"/>
  <c r="CC1217"/>
  <c r="CC1846"/>
  <c r="CC1297"/>
  <c r="CC1778"/>
  <c r="CC1013"/>
  <c r="CC1101"/>
  <c r="CC1779"/>
  <c r="CC1017"/>
  <c r="CC549"/>
  <c r="CC550"/>
  <c r="CC1018"/>
  <c r="CC1019"/>
  <c r="CC1020"/>
  <c r="CC1764"/>
  <c r="CC1102"/>
  <c r="CC1103"/>
  <c r="CC1831"/>
  <c r="CC1104"/>
  <c r="CC1105"/>
  <c r="CC600"/>
  <c r="CC1222"/>
  <c r="CC1223"/>
  <c r="CC1305"/>
  <c r="CC1306"/>
  <c r="CC1307"/>
  <c r="CC1308"/>
  <c r="CC49"/>
  <c r="CC856"/>
  <c r="CC1113"/>
  <c r="CC1835"/>
  <c r="CC1850"/>
  <c r="CC1322"/>
  <c r="CC1323"/>
  <c r="CC555"/>
  <c r="CC1029"/>
  <c r="CC556"/>
  <c r="CC1030"/>
  <c r="CC1031"/>
  <c r="CC1115"/>
  <c r="CC1116"/>
  <c r="CC1771"/>
  <c r="CC847"/>
  <c r="CC1117"/>
  <c r="CC1118"/>
  <c r="CC1119"/>
  <c r="CC1120"/>
  <c r="CC1121"/>
  <c r="CC1122"/>
  <c r="CC1123"/>
  <c r="CC1124"/>
  <c r="CC93"/>
  <c r="CC36"/>
  <c r="CC1836"/>
  <c r="CC1837"/>
  <c r="CC605"/>
  <c r="CC1233"/>
  <c r="CC1326"/>
  <c r="CC1327"/>
  <c r="CC1328"/>
  <c r="CC1329"/>
  <c r="CC1330"/>
  <c r="CC1331"/>
  <c r="CC1332"/>
  <c r="CC1333"/>
  <c r="CC1334"/>
  <c r="CC65"/>
  <c r="CC1780"/>
  <c r="CC66"/>
  <c r="CC1851"/>
  <c r="CC1045"/>
  <c r="CC575"/>
  <c r="CC576"/>
  <c r="CC1914"/>
  <c r="CC1146"/>
  <c r="CC1147"/>
  <c r="CC1856"/>
  <c r="CC1357"/>
  <c r="CC1358"/>
  <c r="CC1048"/>
  <c r="CC561"/>
  <c r="CC1148"/>
  <c r="CC1149"/>
  <c r="CC1150"/>
  <c r="CC1151"/>
  <c r="CC1152"/>
  <c r="CC1254"/>
  <c r="CC1255"/>
  <c r="CC634"/>
  <c r="CC1368"/>
  <c r="CC1369"/>
  <c r="CC1370"/>
  <c r="CC1781"/>
  <c r="CC1782"/>
  <c r="CC1055"/>
  <c r="CC1056"/>
  <c r="CC1166"/>
  <c r="CC1167"/>
  <c r="CC1168"/>
  <c r="CC1169"/>
  <c r="CC1170"/>
  <c r="CC1171"/>
  <c r="CC1773"/>
  <c r="CC1267"/>
  <c r="CC1378"/>
  <c r="CC1859"/>
  <c r="CC1379"/>
  <c r="CC1380"/>
  <c r="CC1064"/>
  <c r="CC1065"/>
  <c r="CC52"/>
  <c r="CC1829"/>
  <c r="CC1066"/>
  <c r="CC1067"/>
  <c r="CC579"/>
  <c r="CC1185"/>
  <c r="CC58"/>
  <c r="CC1842"/>
  <c r="CC1271"/>
  <c r="CC1390"/>
  <c r="CC1391"/>
  <c r="CC1392"/>
  <c r="CC1784"/>
  <c r="CC1785"/>
  <c r="CC1393"/>
  <c r="CC1786"/>
  <c r="CC1074"/>
  <c r="CC92"/>
  <c r="CC1075"/>
  <c r="CC563"/>
  <c r="CC564"/>
  <c r="CC1770"/>
  <c r="CC1759"/>
  <c r="CC583"/>
  <c r="CC584"/>
  <c r="CC513"/>
  <c r="CC850"/>
  <c r="CC585"/>
  <c r="CC586"/>
  <c r="CC94"/>
  <c r="CC1204"/>
  <c r="CC1205"/>
  <c r="CC851"/>
  <c r="CC587"/>
  <c r="CC588"/>
  <c r="CC1277"/>
  <c r="CC646"/>
  <c r="CC1406"/>
  <c r="CC1407"/>
  <c r="CC647"/>
  <c r="CC1004"/>
  <c r="CC1005"/>
  <c r="CC1088"/>
  <c r="CC1089"/>
  <c r="CC595"/>
  <c r="CC1776"/>
  <c r="CC1295"/>
  <c r="CC1296"/>
  <c r="CC1095"/>
  <c r="CC1096"/>
  <c r="CC1097"/>
  <c r="CC1218"/>
  <c r="CC1298"/>
  <c r="CC1014"/>
  <c r="CC1015"/>
  <c r="CC1016"/>
  <c r="CC551"/>
  <c r="CC1021"/>
  <c r="CC1913"/>
  <c r="CC552"/>
  <c r="CC553"/>
  <c r="CC1022"/>
  <c r="CC1023"/>
  <c r="CC1024"/>
  <c r="CC1765"/>
  <c r="CC1106"/>
  <c r="CC1832"/>
  <c r="CC1224"/>
  <c r="CC1225"/>
  <c r="CC1226"/>
  <c r="CC624"/>
  <c r="CC1309"/>
  <c r="CC1847"/>
  <c r="CC1310"/>
  <c r="CC1311"/>
  <c r="CC1312"/>
  <c r="CC1313"/>
  <c r="CC1848"/>
  <c r="CC554"/>
  <c r="CC1026"/>
  <c r="CC1027"/>
  <c r="CC1231"/>
  <c r="CC557"/>
  <c r="CC558"/>
  <c r="CC1032"/>
  <c r="CC1033"/>
  <c r="CC1034"/>
  <c r="CC559"/>
  <c r="CC560"/>
  <c r="CC1035"/>
  <c r="CC1036"/>
  <c r="CC1766"/>
  <c r="CC846"/>
  <c r="CC573"/>
  <c r="CC1125"/>
  <c r="CC1126"/>
  <c r="CC1127"/>
  <c r="CC606"/>
  <c r="CC1234"/>
  <c r="CC1235"/>
  <c r="CC1236"/>
  <c r="CC59"/>
  <c r="CC626"/>
  <c r="CC627"/>
  <c r="CC1335"/>
  <c r="CC1336"/>
  <c r="CC1337"/>
  <c r="CC1852"/>
  <c r="CC1338"/>
  <c r="CC1339"/>
  <c r="CC1340"/>
  <c r="CC1341"/>
  <c r="CC1342"/>
  <c r="CC1343"/>
  <c r="CC67"/>
  <c r="CC857"/>
  <c r="CC1853"/>
  <c r="CC1046"/>
  <c r="CC1251"/>
  <c r="CC1359"/>
  <c r="CC1768"/>
  <c r="CC1049"/>
  <c r="CC1050"/>
  <c r="CC848"/>
  <c r="CC1153"/>
  <c r="CC1154"/>
  <c r="CC1256"/>
  <c r="CC1257"/>
  <c r="CC61"/>
  <c r="CC1258"/>
  <c r="CC635"/>
  <c r="CC1057"/>
  <c r="CC1058"/>
  <c r="CC1172"/>
  <c r="CC1173"/>
  <c r="CC37"/>
  <c r="CC1174"/>
  <c r="CC1175"/>
  <c r="CC1840"/>
  <c r="CC611"/>
  <c r="CC1268"/>
  <c r="CC1269"/>
  <c r="CC861"/>
  <c r="CC1381"/>
  <c r="CC1068"/>
  <c r="CC1069"/>
  <c r="CC1070"/>
  <c r="CC1187"/>
  <c r="CC580"/>
  <c r="CC581"/>
  <c r="CC1188"/>
  <c r="CC1189"/>
  <c r="CC1190"/>
  <c r="CC1191"/>
  <c r="CC1192"/>
  <c r="CC849"/>
  <c r="CC1272"/>
  <c r="CC1273"/>
  <c r="CC642"/>
  <c r="CC1862"/>
  <c r="CC643"/>
  <c r="CC644"/>
  <c r="CC645"/>
  <c r="CC1394"/>
  <c r="CC1395"/>
  <c r="CC1396"/>
  <c r="CC1397"/>
  <c r="CC1076"/>
  <c r="CC1077"/>
  <c r="CC565"/>
  <c r="CC1078"/>
  <c r="CC1079"/>
  <c r="CC1080"/>
  <c r="CC95"/>
  <c r="CC96"/>
  <c r="CC1206"/>
  <c r="CC589"/>
  <c r="CC1207"/>
  <c r="CC1208"/>
  <c r="CC1209"/>
  <c r="CC614"/>
  <c r="CC1278"/>
  <c r="CC1777"/>
  <c r="CC615"/>
  <c r="CC616"/>
  <c r="CC1279"/>
  <c r="CC1280"/>
  <c r="CC1281"/>
  <c r="CC1282"/>
  <c r="CC855"/>
  <c r="CC648"/>
  <c r="CC1408"/>
  <c r="CC1409"/>
  <c r="CC1410"/>
  <c r="CC1411"/>
  <c r="CC1412"/>
  <c r="CC1413"/>
  <c r="CC568"/>
  <c r="CC1090"/>
  <c r="CC64"/>
  <c r="CC1098"/>
  <c r="CC1099"/>
  <c r="CC1299"/>
  <c r="CC1826"/>
  <c r="CC1107"/>
  <c r="CC1833"/>
  <c r="CC570"/>
  <c r="CC1314"/>
  <c r="CC1849"/>
  <c r="CC1315"/>
  <c r="CC1232"/>
  <c r="CC1037"/>
  <c r="CC1128"/>
  <c r="CC1129"/>
  <c r="CC1130"/>
  <c r="CC574"/>
  <c r="CC1131"/>
  <c r="CC1132"/>
  <c r="CC1772"/>
  <c r="CC1237"/>
  <c r="CC628"/>
  <c r="CC629"/>
  <c r="CC630"/>
  <c r="CC1344"/>
  <c r="CC1345"/>
  <c r="CC1346"/>
  <c r="CC32"/>
  <c r="CC1854"/>
  <c r="CC631"/>
  <c r="CC1361"/>
  <c r="CC1155"/>
  <c r="CC1156"/>
  <c r="CC1157"/>
  <c r="CC55"/>
  <c r="CC1158"/>
  <c r="CC1159"/>
  <c r="CC1160"/>
  <c r="CC1259"/>
  <c r="CC1371"/>
  <c r="CC1372"/>
  <c r="CC1783"/>
  <c r="CC33"/>
  <c r="CC859"/>
  <c r="CC1059"/>
  <c r="CC1774"/>
  <c r="CC1176"/>
  <c r="CC1177"/>
  <c r="CC1178"/>
  <c r="CC1382"/>
  <c r="CC34"/>
  <c r="CC1860"/>
  <c r="CC639"/>
  <c r="CC1383"/>
  <c r="CC1384"/>
  <c r="CC582"/>
  <c r="CC1193"/>
  <c r="CC1194"/>
  <c r="CC1195"/>
  <c r="CC1196"/>
  <c r="CC1197"/>
  <c r="CC38"/>
  <c r="CC1398"/>
  <c r="CC1399"/>
  <c r="CC1400"/>
  <c r="CC1775"/>
  <c r="CC590"/>
  <c r="CC1210"/>
  <c r="CC1211"/>
  <c r="CC649"/>
  <c r="CC650"/>
  <c r="CC651"/>
  <c r="CC1414"/>
  <c r="CC1415"/>
  <c r="CC1416"/>
  <c r="CC547"/>
  <c r="CC548"/>
  <c r="CC1006"/>
  <c r="CC845"/>
  <c r="CC1007"/>
  <c r="CC1008"/>
  <c r="CC1091"/>
  <c r="CC54"/>
  <c r="CC596"/>
  <c r="CC28"/>
  <c r="CC1012"/>
  <c r="CC1100"/>
  <c r="CC854"/>
  <c r="CC622"/>
  <c r="CC623"/>
  <c r="CC1300"/>
  <c r="CC598"/>
  <c r="CC599"/>
  <c r="CC1220"/>
  <c r="CC1221"/>
  <c r="CC1110"/>
  <c r="CC1111"/>
  <c r="CC571"/>
  <c r="CC601"/>
  <c r="CC602"/>
  <c r="CC603"/>
  <c r="CC1227"/>
  <c r="CC1228"/>
  <c r="CC1229"/>
  <c r="CC604"/>
  <c r="CC1230"/>
  <c r="CC1114"/>
  <c r="CC1038"/>
  <c r="CC1039"/>
  <c r="CC1040"/>
  <c r="CC1133"/>
  <c r="CC1134"/>
  <c r="CC1838"/>
  <c r="CC1135"/>
  <c r="CC1136"/>
  <c r="CC1137"/>
  <c r="CC1138"/>
  <c r="CC1139"/>
  <c r="CC1140"/>
  <c r="CC1141"/>
  <c r="CC1239"/>
  <c r="CC1240"/>
  <c r="CC1241"/>
  <c r="CC1242"/>
  <c r="CC1243"/>
  <c r="CC1244"/>
  <c r="CC607"/>
  <c r="CC1245"/>
  <c r="CC1246"/>
  <c r="CC1247"/>
  <c r="CC1248"/>
  <c r="CC1249"/>
  <c r="CC1250"/>
  <c r="CC1844"/>
  <c r="CC1349"/>
  <c r="CC1855"/>
  <c r="CC1350"/>
  <c r="CC1047"/>
  <c r="CC1252"/>
  <c r="CC1253"/>
  <c r="CC608"/>
  <c r="CC1362"/>
  <c r="CC1857"/>
  <c r="CC1363"/>
  <c r="CC562"/>
  <c r="CC1051"/>
  <c r="CC1052"/>
  <c r="CC1769"/>
  <c r="CC1053"/>
  <c r="CC1054"/>
  <c r="CC56"/>
  <c r="CC57"/>
  <c r="CC609"/>
  <c r="CC1260"/>
  <c r="CC1261"/>
  <c r="CC610"/>
  <c r="CC1262"/>
  <c r="CC1263"/>
  <c r="CC1264"/>
  <c r="CC1265"/>
  <c r="CC1266"/>
  <c r="CC636"/>
  <c r="CC1373"/>
  <c r="CC1060"/>
  <c r="CC1061"/>
  <c r="CC1062"/>
  <c r="CC1828"/>
  <c r="CC1180"/>
  <c r="CC1270"/>
  <c r="CC640"/>
  <c r="CC1071"/>
  <c r="CC1072"/>
  <c r="CC1198"/>
  <c r="CC1199"/>
  <c r="CC1200"/>
  <c r="CC1201"/>
  <c r="CC88"/>
  <c r="CC29"/>
  <c r="CC1845"/>
  <c r="CC1274"/>
  <c r="CC612"/>
  <c r="CC613"/>
  <c r="CC1275"/>
  <c r="CC1276"/>
  <c r="CC1401"/>
  <c r="CC566"/>
  <c r="CC1081"/>
  <c r="CC1082"/>
  <c r="CC591"/>
  <c r="CC592"/>
  <c r="CC1212"/>
  <c r="CC1213"/>
  <c r="CC617"/>
  <c r="CC618"/>
  <c r="CC1283"/>
  <c r="CC62"/>
  <c r="CC63"/>
  <c r="CC619"/>
  <c r="CC1284"/>
  <c r="CC1285"/>
  <c r="CC1286"/>
  <c r="CC1287"/>
  <c r="CC1288"/>
  <c r="CC31"/>
  <c r="CC1417"/>
  <c r="CC1418"/>
  <c r="CC620"/>
  <c r="CC621"/>
  <c r="CC1301"/>
  <c r="CC1302"/>
  <c r="CC1303"/>
  <c r="CC1304"/>
  <c r="CC1025"/>
  <c r="CC572"/>
  <c r="CC1834"/>
  <c r="CC1112"/>
  <c r="CC1316"/>
  <c r="CC1317"/>
  <c r="CC625"/>
  <c r="CC1318"/>
  <c r="CC1319"/>
  <c r="CC1320"/>
  <c r="CC1321"/>
  <c r="CC1028"/>
  <c r="CC1827"/>
  <c r="CC1324"/>
  <c r="CC1325"/>
  <c r="CC1041"/>
  <c r="CC1042"/>
  <c r="CC1043"/>
  <c r="CC1044"/>
  <c r="CC1142"/>
  <c r="CC1143"/>
  <c r="CC1144"/>
  <c r="CC1145"/>
  <c r="CC1351"/>
  <c r="CC1352"/>
  <c r="CC858"/>
  <c r="CC1353"/>
  <c r="CC1354"/>
  <c r="CC1355"/>
  <c r="CC1356"/>
  <c r="CC1767"/>
  <c r="CC632"/>
  <c r="CC1365"/>
  <c r="CC1366"/>
  <c r="CC1813"/>
  <c r="CC1367"/>
  <c r="CC1858"/>
  <c r="CC633"/>
  <c r="CC1161"/>
  <c r="CC1162"/>
  <c r="CC1163"/>
  <c r="CC1164"/>
  <c r="CC1165"/>
  <c r="CC1839"/>
  <c r="CC1374"/>
  <c r="CC1375"/>
  <c r="CC860"/>
  <c r="CC637"/>
  <c r="CC1376"/>
  <c r="CC638"/>
  <c r="CC1377"/>
  <c r="CC578"/>
  <c r="CC1181"/>
  <c r="CC1841"/>
  <c r="CC1182"/>
  <c r="CC1183"/>
  <c r="CC1184"/>
  <c r="CC514"/>
  <c r="CC862"/>
  <c r="CC641"/>
  <c r="CC1386"/>
  <c r="CC1387"/>
  <c r="CC1388"/>
  <c r="CC1389"/>
  <c r="CC1073"/>
  <c r="CC53"/>
  <c r="CC1202"/>
  <c r="CC1203"/>
  <c r="CC1843"/>
  <c r="CC1402"/>
  <c r="CC1403"/>
  <c r="CC1404"/>
  <c r="CC1405"/>
  <c r="CC840"/>
  <c r="CC852"/>
  <c r="CC593"/>
  <c r="CC594"/>
  <c r="CC1214"/>
  <c r="CC853"/>
  <c r="CC1419"/>
  <c r="CC863"/>
  <c r="CC864"/>
  <c r="CC865"/>
  <c r="CC652"/>
  <c r="CC1420"/>
  <c r="CC653"/>
  <c r="CC1421"/>
  <c r="CC1422"/>
  <c r="CC1423"/>
  <c r="CC1424"/>
  <c r="CC1425"/>
  <c r="CC1426"/>
  <c r="CC233"/>
  <c r="BZ233" s="1"/>
  <c r="CC387"/>
  <c r="CC388"/>
  <c r="CC482"/>
  <c r="BZ482" s="1"/>
  <c r="CC234"/>
  <c r="BZ234" s="1"/>
  <c r="CC389"/>
  <c r="CC162"/>
  <c r="CC497"/>
  <c r="BZ497" s="1"/>
  <c r="CC163"/>
  <c r="BZ163" s="1"/>
  <c r="CC390"/>
  <c r="CC235"/>
  <c r="CC236"/>
  <c r="BZ236" s="1"/>
  <c r="CC391"/>
  <c r="BZ391" s="1"/>
  <c r="CC392"/>
  <c r="CC164"/>
  <c r="CC393"/>
  <c r="CC165"/>
  <c r="BZ165" s="1"/>
  <c r="CC166"/>
  <c r="CC167"/>
  <c r="CC394"/>
  <c r="BZ394" s="1"/>
  <c r="CC395"/>
  <c r="BZ395" s="1"/>
  <c r="CC503"/>
  <c r="CC178"/>
  <c r="CC87"/>
  <c r="CC429"/>
  <c r="BZ429" s="1"/>
  <c r="CC430"/>
  <c r="CC179"/>
  <c r="CC241"/>
  <c r="BZ241" s="1"/>
  <c r="CC242"/>
  <c r="BZ242" s="1"/>
  <c r="CC431"/>
  <c r="CC243"/>
  <c r="CC8"/>
  <c r="BZ8" s="1"/>
  <c r="CC492"/>
  <c r="CC2"/>
  <c r="CC437"/>
  <c r="CC244"/>
  <c r="CC440"/>
  <c r="BZ440" s="1"/>
  <c r="CC441"/>
  <c r="CC9"/>
  <c r="CC245"/>
  <c r="CC181"/>
  <c r="BZ181" s="1"/>
  <c r="CC459"/>
  <c r="CC494"/>
  <c r="CC495"/>
  <c r="CC449"/>
  <c r="BZ449" s="1"/>
  <c r="CC452"/>
  <c r="CC184"/>
  <c r="CC185"/>
  <c r="BZ185" s="1"/>
  <c r="CC455"/>
  <c r="BZ455" s="1"/>
  <c r="CC248"/>
  <c r="CC456"/>
  <c r="CC486"/>
  <c r="BZ486" s="1"/>
  <c r="CC458"/>
  <c r="BZ458" s="1"/>
  <c r="CC292"/>
  <c r="CC193"/>
  <c r="CC326"/>
  <c r="CC354"/>
  <c r="CC131"/>
  <c r="CC3"/>
  <c r="CC306"/>
  <c r="CC119"/>
  <c r="CC120"/>
  <c r="CC264"/>
  <c r="CC279"/>
  <c r="CC282"/>
  <c r="CC335"/>
  <c r="CC415"/>
  <c r="CC173"/>
  <c r="BZ173" s="1"/>
  <c r="CC420"/>
  <c r="BZ420" s="1"/>
  <c r="CC421"/>
  <c r="CC158"/>
  <c r="CC20"/>
  <c r="BZ20" s="1"/>
  <c r="CC383"/>
  <c r="BZ383" s="1"/>
  <c r="CC85"/>
  <c r="CC13"/>
  <c r="CC231"/>
  <c r="BZ231" s="1"/>
  <c r="CC159"/>
  <c r="BZ159" s="1"/>
  <c r="CC27"/>
  <c r="CC160"/>
  <c r="CC384"/>
  <c r="BZ384" s="1"/>
  <c r="CC385"/>
  <c r="BZ385" s="1"/>
  <c r="CC232"/>
  <c r="CC161"/>
  <c r="CC386"/>
  <c r="BZ386" s="1"/>
  <c r="CC504"/>
  <c r="CC182"/>
  <c r="CC502"/>
  <c r="BZ502" s="1"/>
  <c r="CC183"/>
  <c r="BZ183" s="1"/>
  <c r="CC447"/>
  <c r="BZ447" s="1"/>
  <c r="CC448"/>
  <c r="CC450"/>
  <c r="CC451"/>
  <c r="BZ451" s="1"/>
  <c r="CC86"/>
  <c r="BZ86" s="1"/>
  <c r="CC505"/>
  <c r="CC496"/>
  <c r="CC453"/>
  <c r="CC454"/>
  <c r="BZ454" s="1"/>
  <c r="CC289"/>
  <c r="CC6"/>
  <c r="CC314"/>
  <c r="CC255"/>
  <c r="CC211"/>
  <c r="CC259"/>
  <c r="CC327"/>
  <c r="CC374"/>
  <c r="CC303"/>
  <c r="CC305"/>
  <c r="CC307"/>
  <c r="CC328"/>
  <c r="CC265"/>
  <c r="CC286"/>
  <c r="CC336"/>
  <c r="CC340"/>
  <c r="CC123"/>
  <c r="CC274"/>
  <c r="CC212"/>
  <c r="CC261"/>
  <c r="CC288"/>
  <c r="CC291"/>
  <c r="CC295"/>
  <c r="CC194"/>
  <c r="CC347"/>
  <c r="CC365"/>
  <c r="CC366"/>
  <c r="CC367"/>
  <c r="CC15"/>
  <c r="CC226"/>
  <c r="CC301"/>
  <c r="CC132"/>
  <c r="CC308"/>
  <c r="CC330"/>
  <c r="CC267"/>
  <c r="CC412"/>
  <c r="CC240"/>
  <c r="CC416"/>
  <c r="CC207"/>
  <c r="CC175"/>
  <c r="BZ175" s="1"/>
  <c r="CC208"/>
  <c r="CC382"/>
  <c r="CC156"/>
  <c r="BZ156" s="1"/>
  <c r="CC157"/>
  <c r="BZ157" s="1"/>
  <c r="CC204"/>
  <c r="CC506"/>
  <c r="CC460"/>
  <c r="CC507"/>
  <c r="CC508"/>
  <c r="CC462"/>
  <c r="CC457"/>
  <c r="BZ457" s="1"/>
  <c r="CC214"/>
  <c r="CC296"/>
  <c r="CC215"/>
  <c r="CC216"/>
  <c r="CC192"/>
  <c r="CC315"/>
  <c r="CC320"/>
  <c r="CC222"/>
  <c r="CC348"/>
  <c r="CC229"/>
  <c r="CC148"/>
  <c r="CC256"/>
  <c r="CC356"/>
  <c r="CC359"/>
  <c r="CC376"/>
  <c r="CC249"/>
  <c r="CC379"/>
  <c r="CC381"/>
  <c r="CC302"/>
  <c r="CC218"/>
  <c r="CC228"/>
  <c r="CC283"/>
  <c r="CC341"/>
  <c r="CC270"/>
  <c r="CC273"/>
  <c r="CC260"/>
  <c r="CC290"/>
  <c r="CC293"/>
  <c r="CC217"/>
  <c r="CC254"/>
  <c r="CC324"/>
  <c r="CC355"/>
  <c r="CC360"/>
  <c r="CC361"/>
  <c r="CC153"/>
  <c r="CC375"/>
  <c r="CC113"/>
  <c r="CC21"/>
  <c r="CC485"/>
  <c r="CC121"/>
  <c r="CC275"/>
  <c r="CC118"/>
  <c r="CC297"/>
  <c r="CC313"/>
  <c r="CC221"/>
  <c r="CC141"/>
  <c r="CC344"/>
  <c r="CC345"/>
  <c r="CC349"/>
  <c r="CC202"/>
  <c r="CC149"/>
  <c r="CC150"/>
  <c r="CC371"/>
  <c r="CC117"/>
  <c r="CC257"/>
  <c r="CC139"/>
  <c r="CC143"/>
  <c r="CC144"/>
  <c r="CC357"/>
  <c r="CC362"/>
  <c r="CC373"/>
  <c r="CC250"/>
  <c r="CC115"/>
  <c r="CC380"/>
  <c r="CC7"/>
  <c r="CC190"/>
  <c r="CC304"/>
  <c r="CC133"/>
  <c r="CC134"/>
  <c r="CC135"/>
  <c r="CC219"/>
  <c r="CC262"/>
  <c r="CC12"/>
  <c r="CC281"/>
  <c r="CC125"/>
  <c r="CC287"/>
  <c r="CC338"/>
  <c r="CC342"/>
  <c r="CC269"/>
  <c r="CC413"/>
  <c r="BZ413" s="1"/>
  <c r="CC419"/>
  <c r="BZ419" s="1"/>
  <c r="CC424"/>
  <c r="CC209"/>
  <c r="CC425"/>
  <c r="BZ425" s="1"/>
  <c r="CC491"/>
  <c r="CC501"/>
  <c r="CC428"/>
  <c r="CC17"/>
  <c r="BZ17" s="1"/>
  <c r="CC432"/>
  <c r="BZ432" s="1"/>
  <c r="CC433"/>
  <c r="CC434"/>
  <c r="CC435"/>
  <c r="CC493"/>
  <c r="CC436"/>
  <c r="CC443"/>
  <c r="CC444"/>
  <c r="CC246"/>
  <c r="BZ246" s="1"/>
  <c r="CC445"/>
  <c r="CC487"/>
  <c r="CC396"/>
  <c r="CC397"/>
  <c r="BZ397" s="1"/>
  <c r="CC398"/>
  <c r="CC237"/>
  <c r="CC399"/>
  <c r="BZ399" s="1"/>
  <c r="CC168"/>
  <c r="BZ168" s="1"/>
  <c r="CC238"/>
  <c r="CC206"/>
  <c r="CC400"/>
  <c r="BZ400" s="1"/>
  <c r="CC401"/>
  <c r="CC169"/>
  <c r="CC213"/>
  <c r="CC128"/>
  <c r="CC321"/>
  <c r="CC350"/>
  <c r="CC368"/>
  <c r="CC227"/>
  <c r="CC200"/>
  <c r="CC201"/>
  <c r="CC363"/>
  <c r="CC377"/>
  <c r="CC116"/>
  <c r="CC252"/>
  <c r="CC136"/>
  <c r="CC331"/>
  <c r="CC266"/>
  <c r="CC337"/>
  <c r="CC339"/>
  <c r="CC271"/>
  <c r="CC129"/>
  <c r="CC130"/>
  <c r="CC298"/>
  <c r="CC317"/>
  <c r="CC223"/>
  <c r="CC224"/>
  <c r="CC25"/>
  <c r="CC346"/>
  <c r="CC351"/>
  <c r="CC151"/>
  <c r="CC372"/>
  <c r="CC137"/>
  <c r="CC138"/>
  <c r="CC196"/>
  <c r="CC145"/>
  <c r="CC146"/>
  <c r="CC147"/>
  <c r="CC154"/>
  <c r="CC124"/>
  <c r="CC114"/>
  <c r="CC203"/>
  <c r="CC26"/>
  <c r="CC230"/>
  <c r="CC309"/>
  <c r="CC140"/>
  <c r="CC332"/>
  <c r="CC18"/>
  <c r="CC122"/>
  <c r="CC126"/>
  <c r="CC24"/>
  <c r="CC299"/>
  <c r="CC318"/>
  <c r="CC195"/>
  <c r="CC142"/>
  <c r="CC481"/>
  <c r="CC199"/>
  <c r="CC352"/>
  <c r="CC258"/>
  <c r="CC358"/>
  <c r="CC378"/>
  <c r="CC278"/>
  <c r="CC251"/>
  <c r="CC186"/>
  <c r="CC253"/>
  <c r="CC155"/>
  <c r="CC191"/>
  <c r="CC310"/>
  <c r="CC311"/>
  <c r="CC333"/>
  <c r="CC268"/>
  <c r="CC276"/>
  <c r="CC127"/>
  <c r="CC294"/>
  <c r="CC300"/>
  <c r="CC316"/>
  <c r="CC319"/>
  <c r="CC22"/>
  <c r="CC23"/>
  <c r="CC322"/>
  <c r="CC225"/>
  <c r="CC353"/>
  <c r="CC152"/>
  <c r="CC369"/>
  <c r="CC277"/>
  <c r="CC197"/>
  <c r="CC325"/>
  <c r="CC198"/>
  <c r="CC364"/>
  <c r="CC187"/>
  <c r="CC11"/>
  <c r="CC312"/>
  <c r="CC220"/>
  <c r="CC334"/>
  <c r="CC263"/>
  <c r="CC189"/>
  <c r="CC280"/>
  <c r="CC284"/>
  <c r="CC285"/>
  <c r="CC343"/>
  <c r="CC272"/>
  <c r="CC108"/>
  <c r="CC489"/>
  <c r="CC490"/>
  <c r="CC414"/>
  <c r="CC172"/>
  <c r="BZ172" s="1"/>
  <c r="CC417"/>
  <c r="CC483"/>
  <c r="CC14"/>
  <c r="BZ14" s="1"/>
  <c r="CC418"/>
  <c r="BZ418" s="1"/>
  <c r="CC498"/>
  <c r="CC499"/>
  <c r="BZ499" s="1"/>
  <c r="CC500"/>
  <c r="BZ500" s="1"/>
  <c r="CC174"/>
  <c r="BZ174" s="1"/>
  <c r="CC422"/>
  <c r="CC423"/>
  <c r="CC176"/>
  <c r="BZ176" s="1"/>
  <c r="CC426"/>
  <c r="CC427"/>
  <c r="CC177"/>
  <c r="CC180"/>
  <c r="CC438"/>
  <c r="BZ438" s="1"/>
  <c r="CC439"/>
  <c r="CC442"/>
  <c r="CC247"/>
  <c r="BZ247" s="1"/>
  <c r="CC446"/>
  <c r="BZ446" s="1"/>
  <c r="CC509"/>
  <c r="CC463"/>
  <c r="CC10"/>
  <c r="CC461"/>
  <c r="CC464"/>
  <c r="CC488"/>
  <c r="CC403"/>
  <c r="CC404"/>
  <c r="BZ404" s="1"/>
  <c r="CC170"/>
  <c r="CC405"/>
  <c r="CC406"/>
  <c r="BZ406" s="1"/>
  <c r="CC407"/>
  <c r="BZ407" s="1"/>
  <c r="CC239"/>
  <c r="CC408"/>
  <c r="CC409"/>
  <c r="CC110"/>
  <c r="BZ110" s="1"/>
  <c r="CC171"/>
  <c r="CC410"/>
  <c r="CC411"/>
  <c r="CC323"/>
  <c r="CC16"/>
  <c r="CC329"/>
  <c r="CC109"/>
  <c r="CC4"/>
  <c r="CC888"/>
  <c r="CC897"/>
  <c r="CC516"/>
  <c r="CC898"/>
  <c r="CC899"/>
  <c r="CC900"/>
  <c r="CC901"/>
  <c r="CC902"/>
  <c r="CC517"/>
  <c r="CC518"/>
  <c r="CB1428"/>
  <c r="CB1429"/>
  <c r="CB1430"/>
  <c r="CB1431"/>
  <c r="CB656"/>
  <c r="CB1432"/>
  <c r="CB1433"/>
  <c r="CB69"/>
  <c r="CB1434"/>
  <c r="CB1864"/>
  <c r="CB657"/>
  <c r="CB1435"/>
  <c r="CB658"/>
  <c r="CB1436"/>
  <c r="CB1437"/>
  <c r="CB1865"/>
  <c r="CB1439"/>
  <c r="CB1438"/>
  <c r="CB1440"/>
  <c r="CB1442"/>
  <c r="CB1443"/>
  <c r="CB1444"/>
  <c r="CB1441"/>
  <c r="CB1446"/>
  <c r="CB1445"/>
  <c r="CB1787"/>
  <c r="CB1447"/>
  <c r="CB1448"/>
  <c r="CB1449"/>
  <c r="CB1450"/>
  <c r="CB1451"/>
  <c r="CB1866"/>
  <c r="CB1867"/>
  <c r="CB660"/>
  <c r="CB659"/>
  <c r="CB1454"/>
  <c r="CB1453"/>
  <c r="CB1452"/>
  <c r="CB1455"/>
  <c r="CB1868"/>
  <c r="CB1869"/>
  <c r="CB1460"/>
  <c r="CB1459"/>
  <c r="CB1456"/>
  <c r="CB1458"/>
  <c r="CB1461"/>
  <c r="CB1457"/>
  <c r="CB97"/>
  <c r="CB39"/>
  <c r="CB866"/>
  <c r="CB661"/>
  <c r="CB1462"/>
  <c r="CB1464"/>
  <c r="CB1465"/>
  <c r="CB1463"/>
  <c r="CB662"/>
  <c r="CB1467"/>
  <c r="CB1466"/>
  <c r="CB1468"/>
  <c r="CB1470"/>
  <c r="CB1469"/>
  <c r="CB663"/>
  <c r="CB1472"/>
  <c r="CB1471"/>
  <c r="CB664"/>
  <c r="CB465"/>
  <c r="CB466"/>
  <c r="CB467"/>
  <c r="CB1473"/>
  <c r="CB41"/>
  <c r="CB1474"/>
  <c r="CB1475"/>
  <c r="CB1479"/>
  <c r="CB1476"/>
  <c r="CB1478"/>
  <c r="CB1477"/>
  <c r="CB1870"/>
  <c r="CB1871"/>
  <c r="CB666"/>
  <c r="CB510"/>
  <c r="CB1480"/>
  <c r="CB1481"/>
  <c r="CB1482"/>
  <c r="CB1483"/>
  <c r="CB1788"/>
  <c r="CB1484"/>
  <c r="CB1485"/>
  <c r="CB1486"/>
  <c r="CB1487"/>
  <c r="CB1488"/>
  <c r="CB1489"/>
  <c r="CB1490"/>
  <c r="CB1491"/>
  <c r="CB468"/>
  <c r="CB1492"/>
  <c r="CB1493"/>
  <c r="CB667"/>
  <c r="CB1872"/>
  <c r="CB1494"/>
  <c r="CB1495"/>
  <c r="CB1496"/>
  <c r="CB1497"/>
  <c r="CB668"/>
  <c r="CB1498"/>
  <c r="CB1499"/>
  <c r="CB70"/>
  <c r="CB511"/>
  <c r="CB1789"/>
  <c r="CB1500"/>
  <c r="CB1873"/>
  <c r="CB670"/>
  <c r="CB669"/>
  <c r="CB671"/>
  <c r="CB672"/>
  <c r="CB1874"/>
  <c r="CB1502"/>
  <c r="CB1501"/>
  <c r="CB98"/>
  <c r="CB1504"/>
  <c r="CB1503"/>
  <c r="CB1505"/>
  <c r="CB1506"/>
  <c r="CB673"/>
  <c r="CB1509"/>
  <c r="CB1507"/>
  <c r="CB1508"/>
  <c r="CB1790"/>
  <c r="CB867"/>
  <c r="CB674"/>
  <c r="CB675"/>
  <c r="CB676"/>
  <c r="CB1875"/>
  <c r="CB1510"/>
  <c r="CB677"/>
  <c r="CB1512"/>
  <c r="CB1511"/>
  <c r="CB42"/>
  <c r="CB678"/>
  <c r="CB679"/>
  <c r="CB682"/>
  <c r="CB684"/>
  <c r="CB683"/>
  <c r="CB681"/>
  <c r="CB680"/>
  <c r="CB1876"/>
  <c r="CB1877"/>
  <c r="CB1522"/>
  <c r="CB1516"/>
  <c r="CB1515"/>
  <c r="CB1517"/>
  <c r="CB1518"/>
  <c r="CB1519"/>
  <c r="CB1521"/>
  <c r="CB1513"/>
  <c r="CB1514"/>
  <c r="CB1520"/>
  <c r="CB868"/>
  <c r="CB1792"/>
  <c r="CB870"/>
  <c r="CB869"/>
  <c r="CB1793"/>
  <c r="CB1791"/>
  <c r="CB43"/>
  <c r="CB685"/>
  <c r="CB1878"/>
  <c r="CB1523"/>
  <c r="CB1525"/>
  <c r="CB1524"/>
  <c r="CB687"/>
  <c r="CB686"/>
  <c r="CB1527"/>
  <c r="CB1528"/>
  <c r="CB1526"/>
  <c r="CB1529"/>
  <c r="CB1530"/>
  <c r="CB71"/>
  <c r="CB99"/>
  <c r="CB1531"/>
  <c r="CB690"/>
  <c r="CB689"/>
  <c r="CB688"/>
  <c r="CB691"/>
  <c r="CB692"/>
  <c r="CB469"/>
  <c r="CB1879"/>
  <c r="CB1534"/>
  <c r="CB1533"/>
  <c r="CB1532"/>
  <c r="CB1535"/>
  <c r="CB871"/>
  <c r="CB872"/>
  <c r="CB100"/>
  <c r="CB44"/>
  <c r="CB101"/>
  <c r="CB696"/>
  <c r="CB695"/>
  <c r="CB693"/>
  <c r="CB694"/>
  <c r="CB470"/>
  <c r="CB471"/>
  <c r="CB1537"/>
  <c r="CB1536"/>
  <c r="CB1538"/>
  <c r="CB1539"/>
  <c r="CB1540"/>
  <c r="CB873"/>
  <c r="CB699"/>
  <c r="CB700"/>
  <c r="CB698"/>
  <c r="CB697"/>
  <c r="CB19"/>
  <c r="CB512"/>
  <c r="CB1880"/>
  <c r="CB1541"/>
  <c r="CB1542"/>
  <c r="CB1543"/>
  <c r="CB1547"/>
  <c r="CB1546"/>
  <c r="CB1544"/>
  <c r="CB1545"/>
  <c r="CB72"/>
  <c r="CB1794"/>
  <c r="CB73"/>
  <c r="CB472"/>
  <c r="CB701"/>
  <c r="CB702"/>
  <c r="CB474"/>
  <c r="CB473"/>
  <c r="CB1548"/>
  <c r="CB102"/>
  <c r="CB74"/>
  <c r="CB703"/>
  <c r="CB704"/>
  <c r="CB1549"/>
  <c r="CB1551"/>
  <c r="CB1550"/>
  <c r="CB1881"/>
  <c r="CB1552"/>
  <c r="CB874"/>
  <c r="CB45"/>
  <c r="CB705"/>
  <c r="CB1556"/>
  <c r="CB1553"/>
  <c r="CB1557"/>
  <c r="CB1554"/>
  <c r="CB1555"/>
  <c r="CB1558"/>
  <c r="CB707"/>
  <c r="CB709"/>
  <c r="CB706"/>
  <c r="CB708"/>
  <c r="CB475"/>
  <c r="CB1559"/>
  <c r="CB1564"/>
  <c r="CB1561"/>
  <c r="CB1560"/>
  <c r="CB1562"/>
  <c r="CB1563"/>
  <c r="CB484"/>
  <c r="CB75"/>
  <c r="CB875"/>
  <c r="CB1566"/>
  <c r="CB1565"/>
  <c r="CB712"/>
  <c r="CB711"/>
  <c r="CB710"/>
  <c r="CB713"/>
  <c r="CB1567"/>
  <c r="CB103"/>
  <c r="CB1600"/>
  <c r="CB714"/>
  <c r="CB1700"/>
  <c r="CB1899"/>
  <c r="CB1701"/>
  <c r="CB715"/>
  <c r="CB716"/>
  <c r="CB1882"/>
  <c r="CB78"/>
  <c r="CB769"/>
  <c r="CB768"/>
  <c r="CB1660"/>
  <c r="CB1661"/>
  <c r="CB1601"/>
  <c r="CB1702"/>
  <c r="CB795"/>
  <c r="CB1900"/>
  <c r="CB1703"/>
  <c r="CB1705"/>
  <c r="CB717"/>
  <c r="CB876"/>
  <c r="CB1889"/>
  <c r="CB1602"/>
  <c r="CB1603"/>
  <c r="CB1704"/>
  <c r="CB1901"/>
  <c r="CB1568"/>
  <c r="CB1569"/>
  <c r="CB718"/>
  <c r="CB1570"/>
  <c r="CB770"/>
  <c r="CB1902"/>
  <c r="CB1706"/>
  <c r="CB1571"/>
  <c r="CB1707"/>
  <c r="CB1604"/>
  <c r="CB771"/>
  <c r="CB1662"/>
  <c r="CB1605"/>
  <c r="CB1664"/>
  <c r="CB1663"/>
  <c r="CB1708"/>
  <c r="CB1665"/>
  <c r="CB1606"/>
  <c r="CB1903"/>
  <c r="CB797"/>
  <c r="CB796"/>
  <c r="CB1904"/>
  <c r="CB1890"/>
  <c r="CB1607"/>
  <c r="CB1608"/>
  <c r="CB1609"/>
  <c r="CB798"/>
  <c r="CB799"/>
  <c r="CB1709"/>
  <c r="CB1572"/>
  <c r="CB1573"/>
  <c r="CB1666"/>
  <c r="CB1710"/>
  <c r="CB105"/>
  <c r="CB1575"/>
  <c r="CB1574"/>
  <c r="CB1610"/>
  <c r="CB719"/>
  <c r="CB800"/>
  <c r="CB1667"/>
  <c r="CB1712"/>
  <c r="CB1711"/>
  <c r="CB79"/>
  <c r="CB1905"/>
  <c r="CB1713"/>
  <c r="CB1613"/>
  <c r="CB1612"/>
  <c r="CB1611"/>
  <c r="CB46"/>
  <c r="CB1715"/>
  <c r="CB1714"/>
  <c r="CB1576"/>
  <c r="CB1883"/>
  <c r="CB1891"/>
  <c r="CB1668"/>
  <c r="CB1669"/>
  <c r="CB1670"/>
  <c r="CB801"/>
  <c r="CB1884"/>
  <c r="CB1577"/>
  <c r="CB802"/>
  <c r="CB1614"/>
  <c r="CB1615"/>
  <c r="CB1719"/>
  <c r="CB1716"/>
  <c r="CB1717"/>
  <c r="CB1718"/>
  <c r="CB1720"/>
  <c r="CB1895"/>
  <c r="CB1671"/>
  <c r="CB1578"/>
  <c r="CB1795"/>
  <c r="CB1672"/>
  <c r="CB1721"/>
  <c r="CB1673"/>
  <c r="CB1579"/>
  <c r="CB1616"/>
  <c r="CB1674"/>
  <c r="CB1675"/>
  <c r="CB741"/>
  <c r="CB1892"/>
  <c r="CB1617"/>
  <c r="CB1798"/>
  <c r="CB1799"/>
  <c r="CB804"/>
  <c r="CB805"/>
  <c r="CB1722"/>
  <c r="CB1723"/>
  <c r="CB1808"/>
  <c r="CB1619"/>
  <c r="CB1618"/>
  <c r="CB720"/>
  <c r="CB721"/>
  <c r="CB722"/>
  <c r="CB742"/>
  <c r="CB806"/>
  <c r="CB1725"/>
  <c r="CB1724"/>
  <c r="CB1620"/>
  <c r="CB1726"/>
  <c r="CB744"/>
  <c r="CB743"/>
  <c r="CB1621"/>
  <c r="CB745"/>
  <c r="CB723"/>
  <c r="CB1622"/>
  <c r="CB773"/>
  <c r="CB82"/>
  <c r="CB1623"/>
  <c r="CB1676"/>
  <c r="CB1625"/>
  <c r="CB1624"/>
  <c r="CB1626"/>
  <c r="CB1800"/>
  <c r="CB879"/>
  <c r="CB477"/>
  <c r="CB1727"/>
  <c r="CB1906"/>
  <c r="CB1580"/>
  <c r="CB1728"/>
  <c r="CB1885"/>
  <c r="CB1627"/>
  <c r="CB1729"/>
  <c r="CB1628"/>
  <c r="CB1809"/>
  <c r="CB1581"/>
  <c r="CB1629"/>
  <c r="CB1801"/>
  <c r="CB1677"/>
  <c r="CB807"/>
  <c r="CB1907"/>
  <c r="CB724"/>
  <c r="CB1730"/>
  <c r="CB1630"/>
  <c r="CB746"/>
  <c r="CB1582"/>
  <c r="CB747"/>
  <c r="CB1631"/>
  <c r="CB1632"/>
  <c r="CB1802"/>
  <c r="CB774"/>
  <c r="CB775"/>
  <c r="CB1678"/>
  <c r="CB1679"/>
  <c r="CB808"/>
  <c r="CB748"/>
  <c r="CB1633"/>
  <c r="CB1634"/>
  <c r="CB1731"/>
  <c r="CB1635"/>
  <c r="CB1732"/>
  <c r="CB1886"/>
  <c r="CB730"/>
  <c r="CB725"/>
  <c r="CB726"/>
  <c r="CB728"/>
  <c r="CB729"/>
  <c r="CB727"/>
  <c r="CB1585"/>
  <c r="CB1583"/>
  <c r="CB1584"/>
  <c r="CB1814"/>
  <c r="CB1796"/>
  <c r="CB1797"/>
  <c r="CB877"/>
  <c r="CB752"/>
  <c r="CB749"/>
  <c r="CB750"/>
  <c r="CB751"/>
  <c r="CB1637"/>
  <c r="CB1638"/>
  <c r="CB1636"/>
  <c r="CB1639"/>
  <c r="CB1803"/>
  <c r="CB880"/>
  <c r="CB882"/>
  <c r="CB881"/>
  <c r="CB776"/>
  <c r="CB777"/>
  <c r="CB1680"/>
  <c r="CB1681"/>
  <c r="CB809"/>
  <c r="CB810"/>
  <c r="CB813"/>
  <c r="CB811"/>
  <c r="CB812"/>
  <c r="CB814"/>
  <c r="CB1908"/>
  <c r="CB1909"/>
  <c r="CB1735"/>
  <c r="CB1733"/>
  <c r="CB1734"/>
  <c r="CB1736"/>
  <c r="CB1737"/>
  <c r="CB1810"/>
  <c r="CB753"/>
  <c r="CB1640"/>
  <c r="CB816"/>
  <c r="CB815"/>
  <c r="CB1738"/>
  <c r="CB1586"/>
  <c r="CB1587"/>
  <c r="CB878"/>
  <c r="CB1641"/>
  <c r="CB1642"/>
  <c r="CB1804"/>
  <c r="CB104"/>
  <c r="CB1740"/>
  <c r="CB1739"/>
  <c r="CB76"/>
  <c r="CB1741"/>
  <c r="CB731"/>
  <c r="CB732"/>
  <c r="CB1588"/>
  <c r="CB40"/>
  <c r="CB754"/>
  <c r="CB757"/>
  <c r="CB755"/>
  <c r="CB756"/>
  <c r="CB1644"/>
  <c r="CB1645"/>
  <c r="CB1643"/>
  <c r="CB883"/>
  <c r="CB1805"/>
  <c r="CB778"/>
  <c r="CB780"/>
  <c r="CB779"/>
  <c r="CB1683"/>
  <c r="CB1896"/>
  <c r="CB1290"/>
  <c r="CB1684"/>
  <c r="CB1685"/>
  <c r="CB1682"/>
  <c r="CB886"/>
  <c r="CB818"/>
  <c r="CB817"/>
  <c r="CB819"/>
  <c r="CB1910"/>
  <c r="CB1742"/>
  <c r="CB1743"/>
  <c r="CB83"/>
  <c r="CB1589"/>
  <c r="CB734"/>
  <c r="CB733"/>
  <c r="CB1590"/>
  <c r="CB781"/>
  <c r="CB782"/>
  <c r="CB1686"/>
  <c r="CB822"/>
  <c r="CB820"/>
  <c r="CB821"/>
  <c r="CB1591"/>
  <c r="CB1646"/>
  <c r="CB1687"/>
  <c r="CB1746"/>
  <c r="CB1744"/>
  <c r="CB1745"/>
  <c r="CB476"/>
  <c r="CB1592"/>
  <c r="CB759"/>
  <c r="CB758"/>
  <c r="CB823"/>
  <c r="CB1911"/>
  <c r="CB1747"/>
  <c r="CB1748"/>
  <c r="CB48"/>
  <c r="CB1647"/>
  <c r="CB1688"/>
  <c r="CB760"/>
  <c r="CB783"/>
  <c r="CB824"/>
  <c r="CB825"/>
  <c r="CB826"/>
  <c r="CB1648"/>
  <c r="CB1750"/>
  <c r="CB1749"/>
  <c r="CB1751"/>
  <c r="CB1893"/>
  <c r="CB1888"/>
  <c r="CB736"/>
  <c r="CB739"/>
  <c r="CB737"/>
  <c r="CB735"/>
  <c r="CB738"/>
  <c r="CB1595"/>
  <c r="CB1593"/>
  <c r="CB1887"/>
  <c r="CB1594"/>
  <c r="CB1815"/>
  <c r="CB80"/>
  <c r="CB1806"/>
  <c r="CB788"/>
  <c r="CB784"/>
  <c r="CB785"/>
  <c r="CB789"/>
  <c r="CB787"/>
  <c r="CB786"/>
  <c r="CB1692"/>
  <c r="CB1693"/>
  <c r="CB1291"/>
  <c r="CB1690"/>
  <c r="CB1689"/>
  <c r="CB1694"/>
  <c r="CB1897"/>
  <c r="CB1898"/>
  <c r="CB1691"/>
  <c r="CB47"/>
  <c r="CB827"/>
  <c r="CB828"/>
  <c r="CB1752"/>
  <c r="CB1811"/>
  <c r="CB1596"/>
  <c r="CB1894"/>
  <c r="CB1807"/>
  <c r="CB740"/>
  <c r="CB761"/>
  <c r="CB763"/>
  <c r="CB762"/>
  <c r="CB1649"/>
  <c r="CB1650"/>
  <c r="CB1651"/>
  <c r="CB792"/>
  <c r="CB793"/>
  <c r="CB794"/>
  <c r="CB791"/>
  <c r="CB790"/>
  <c r="CB1695"/>
  <c r="CB829"/>
  <c r="CB1597"/>
  <c r="CB1653"/>
  <c r="CB1654"/>
  <c r="CB1652"/>
  <c r="CB107"/>
  <c r="CB1696"/>
  <c r="CB1699"/>
  <c r="CB1697"/>
  <c r="CB1698"/>
  <c r="CB1753"/>
  <c r="CB1599"/>
  <c r="CB1598"/>
  <c r="CB77"/>
  <c r="CB765"/>
  <c r="CB764"/>
  <c r="CB766"/>
  <c r="CB1655"/>
  <c r="CB1656"/>
  <c r="CB1658"/>
  <c r="CB1657"/>
  <c r="CB884"/>
  <c r="CB885"/>
  <c r="CB830"/>
  <c r="CB835"/>
  <c r="CB832"/>
  <c r="CB831"/>
  <c r="CB833"/>
  <c r="CB834"/>
  <c r="CB515"/>
  <c r="CB478"/>
  <c r="CB479"/>
  <c r="CB1754"/>
  <c r="CB1912"/>
  <c r="CB1812"/>
  <c r="CB106"/>
  <c r="CB1755"/>
  <c r="CB767"/>
  <c r="CB838"/>
  <c r="CB836"/>
  <c r="CB111"/>
  <c r="CB837"/>
  <c r="CB1756"/>
  <c r="CB1659"/>
  <c r="CB1757"/>
  <c r="CB84"/>
  <c r="CB501"/>
  <c r="CB178"/>
  <c r="CB2"/>
  <c r="CB87"/>
  <c r="CB182"/>
  <c r="CB428"/>
  <c r="CB396"/>
  <c r="CB233"/>
  <c r="CB387"/>
  <c r="CB388"/>
  <c r="CB412"/>
  <c r="CB413"/>
  <c r="CB414"/>
  <c r="CB403"/>
  <c r="CB502"/>
  <c r="CB452"/>
  <c r="CB482"/>
  <c r="CB234"/>
  <c r="CB158"/>
  <c r="CB20"/>
  <c r="CB453"/>
  <c r="CB17"/>
  <c r="CB436"/>
  <c r="CB404"/>
  <c r="CB172"/>
  <c r="CB180"/>
  <c r="CB170"/>
  <c r="CB389"/>
  <c r="CB429"/>
  <c r="CB430"/>
  <c r="CB184"/>
  <c r="CB183"/>
  <c r="CB454"/>
  <c r="CB397"/>
  <c r="CB405"/>
  <c r="CB162"/>
  <c r="CB179"/>
  <c r="CB241"/>
  <c r="CB242"/>
  <c r="CB437"/>
  <c r="CB244"/>
  <c r="CB185"/>
  <c r="CB455"/>
  <c r="CB248"/>
  <c r="CB431"/>
  <c r="CB383"/>
  <c r="CB415"/>
  <c r="CB447"/>
  <c r="CB448"/>
  <c r="CB240"/>
  <c r="CB416"/>
  <c r="CB207"/>
  <c r="CB432"/>
  <c r="CB398"/>
  <c r="CB237"/>
  <c r="CB399"/>
  <c r="CB433"/>
  <c r="CB434"/>
  <c r="CB417"/>
  <c r="CB483"/>
  <c r="CB14"/>
  <c r="CB438"/>
  <c r="CB406"/>
  <c r="CB439"/>
  <c r="CB418"/>
  <c r="CB407"/>
  <c r="CB497"/>
  <c r="CB85"/>
  <c r="CB13"/>
  <c r="CB231"/>
  <c r="CB382"/>
  <c r="CB419"/>
  <c r="CB168"/>
  <c r="CB238"/>
  <c r="CB206"/>
  <c r="CB400"/>
  <c r="CB239"/>
  <c r="CB498"/>
  <c r="CB440"/>
  <c r="CB163"/>
  <c r="CB390"/>
  <c r="CB235"/>
  <c r="CB236"/>
  <c r="CB441"/>
  <c r="CB9"/>
  <c r="CB245"/>
  <c r="CB449"/>
  <c r="CB391"/>
  <c r="CB173"/>
  <c r="CB420"/>
  <c r="CB421"/>
  <c r="CB159"/>
  <c r="CB27"/>
  <c r="CB160"/>
  <c r="CB384"/>
  <c r="CB435"/>
  <c r="CB401"/>
  <c r="CB442"/>
  <c r="CB408"/>
  <c r="CB409"/>
  <c r="CB110"/>
  <c r="CB499"/>
  <c r="CB500"/>
  <c r="CB392"/>
  <c r="CB181"/>
  <c r="CB456"/>
  <c r="CB486"/>
  <c r="CB164"/>
  <c r="CB385"/>
  <c r="CB232"/>
  <c r="CB450"/>
  <c r="CB451"/>
  <c r="CB86"/>
  <c r="CB161"/>
  <c r="CB386"/>
  <c r="CB156"/>
  <c r="CB157"/>
  <c r="CB204"/>
  <c r="CB457"/>
  <c r="CB443"/>
  <c r="CB444"/>
  <c r="CB246"/>
  <c r="CB169"/>
  <c r="CB445"/>
  <c r="CB174"/>
  <c r="CB422"/>
  <c r="CB423"/>
  <c r="CB247"/>
  <c r="CB171"/>
  <c r="CB446"/>
  <c r="CB393"/>
  <c r="CB165"/>
  <c r="CB166"/>
  <c r="CB167"/>
  <c r="CB394"/>
  <c r="CB395"/>
  <c r="CB243"/>
  <c r="CB458"/>
  <c r="CB8"/>
  <c r="CB175"/>
  <c r="CB208"/>
  <c r="CB424"/>
  <c r="CB209"/>
  <c r="CB425"/>
  <c r="CB410"/>
  <c r="CB176"/>
  <c r="CB426"/>
  <c r="CB427"/>
  <c r="CB177"/>
  <c r="CB411"/>
  <c r="CB921"/>
  <c r="CB897"/>
  <c r="CB932"/>
  <c r="CB962"/>
  <c r="CB902"/>
  <c r="CB1823"/>
  <c r="CB531"/>
  <c r="CB522"/>
  <c r="CB525"/>
  <c r="CB534"/>
  <c r="CB535"/>
  <c r="CB545"/>
  <c r="CB517"/>
  <c r="CB933"/>
  <c r="CB934"/>
  <c r="CB987"/>
  <c r="CB935"/>
  <c r="CB969"/>
  <c r="CB936"/>
  <c r="CB922"/>
  <c r="CB963"/>
  <c r="CB1761"/>
  <c r="CB546"/>
  <c r="CB516"/>
  <c r="CB532"/>
  <c r="CB523"/>
  <c r="CB518"/>
  <c r="CB903"/>
  <c r="CB970"/>
  <c r="CB937"/>
  <c r="CB980"/>
  <c r="CB938"/>
  <c r="CB898"/>
  <c r="CB899"/>
  <c r="CB900"/>
  <c r="CB939"/>
  <c r="CB888"/>
  <c r="CB940"/>
  <c r="CB988"/>
  <c r="CB971"/>
  <c r="CB981"/>
  <c r="CB923"/>
  <c r="CB998"/>
  <c r="CB901"/>
  <c r="CB964"/>
  <c r="CB982"/>
  <c r="CB904"/>
  <c r="CB905"/>
  <c r="CB972"/>
  <c r="CB989"/>
  <c r="CB941"/>
  <c r="CB973"/>
  <c r="CB924"/>
  <c r="CB974"/>
  <c r="CB999"/>
  <c r="CB965"/>
  <c r="CB1000"/>
  <c r="CB1760"/>
  <c r="CB842"/>
  <c r="CB843"/>
  <c r="CB91"/>
  <c r="CB844"/>
  <c r="CB90"/>
  <c r="CB1819"/>
  <c r="CB1824"/>
  <c r="CB1763"/>
  <c r="CB544"/>
  <c r="CB893"/>
  <c r="CB906"/>
  <c r="CB983"/>
  <c r="CB907"/>
  <c r="CB519"/>
  <c r="CB537"/>
  <c r="CB526"/>
  <c r="CB520"/>
  <c r="CB527"/>
  <c r="CB521"/>
  <c r="CB538"/>
  <c r="CB539"/>
  <c r="CB975"/>
  <c r="CB908"/>
  <c r="CB942"/>
  <c r="CB943"/>
  <c r="CB944"/>
  <c r="CB894"/>
  <c r="CB909"/>
  <c r="CB945"/>
  <c r="CB976"/>
  <c r="CB910"/>
  <c r="CB946"/>
  <c r="CB977"/>
  <c r="CB911"/>
  <c r="CB925"/>
  <c r="CB984"/>
  <c r="CB889"/>
  <c r="CB947"/>
  <c r="CB912"/>
  <c r="CB990"/>
  <c r="CB913"/>
  <c r="CB50"/>
  <c r="CB926"/>
  <c r="CB927"/>
  <c r="CB841"/>
  <c r="CB524"/>
  <c r="CB948"/>
  <c r="CB914"/>
  <c r="CB949"/>
  <c r="CB1820"/>
  <c r="CB928"/>
  <c r="CB528"/>
  <c r="CB529"/>
  <c r="CB540"/>
  <c r="CB950"/>
  <c r="CB929"/>
  <c r="CB915"/>
  <c r="CB890"/>
  <c r="CB951"/>
  <c r="CB991"/>
  <c r="CB30"/>
  <c r="CB1762"/>
  <c r="CB89"/>
  <c r="CB1821"/>
  <c r="CB1825"/>
  <c r="CB1817"/>
  <c r="CB992"/>
  <c r="CB953"/>
  <c r="CB533"/>
  <c r="CB530"/>
  <c r="CB916"/>
  <c r="CB917"/>
  <c r="CB954"/>
  <c r="CB993"/>
  <c r="CB978"/>
  <c r="CB955"/>
  <c r="CB918"/>
  <c r="CB979"/>
  <c r="CB919"/>
  <c r="CB1001"/>
  <c r="CB985"/>
  <c r="CB895"/>
  <c r="CB896"/>
  <c r="CB930"/>
  <c r="CB1816"/>
  <c r="CB541"/>
  <c r="CB542"/>
  <c r="CB956"/>
  <c r="CB1822"/>
  <c r="CB994"/>
  <c r="CB966"/>
  <c r="CB957"/>
  <c r="CB958"/>
  <c r="CB995"/>
  <c r="CB891"/>
  <c r="CB996"/>
  <c r="CB920"/>
  <c r="CB959"/>
  <c r="CB960"/>
  <c r="CB961"/>
  <c r="CB892"/>
  <c r="CB967"/>
  <c r="CB986"/>
  <c r="CB968"/>
  <c r="CB997"/>
  <c r="CB35"/>
  <c r="CB51"/>
  <c r="CB1818"/>
  <c r="CB288"/>
  <c r="CB313"/>
  <c r="CB1830"/>
  <c r="CB365"/>
  <c r="CB229"/>
  <c r="CB503"/>
  <c r="CB118"/>
  <c r="CB127"/>
  <c r="CB555"/>
  <c r="CB1048"/>
  <c r="CB1045"/>
  <c r="CB1055"/>
  <c r="CB1009"/>
  <c r="CB1017"/>
  <c r="CB1064"/>
  <c r="CB1074"/>
  <c r="CB1010"/>
  <c r="CB1065"/>
  <c r="CB52"/>
  <c r="CB92"/>
  <c r="CB289"/>
  <c r="CB290"/>
  <c r="CB214"/>
  <c r="CB192"/>
  <c r="CB569"/>
  <c r="CB575"/>
  <c r="CB583"/>
  <c r="CB584"/>
  <c r="CB576"/>
  <c r="CB513"/>
  <c r="CB1102"/>
  <c r="CB1166"/>
  <c r="CB1092"/>
  <c r="CB1115"/>
  <c r="CB1093"/>
  <c r="CB1148"/>
  <c r="CB1167"/>
  <c r="CB1101"/>
  <c r="CB1168"/>
  <c r="CB1149"/>
  <c r="CB1169"/>
  <c r="CB1116"/>
  <c r="CB1170"/>
  <c r="CB1103"/>
  <c r="CB1771"/>
  <c r="CB847"/>
  <c r="CB850"/>
  <c r="CB1914"/>
  <c r="CB314"/>
  <c r="CB315"/>
  <c r="CB492"/>
  <c r="CB141"/>
  <c r="CB142"/>
  <c r="CB25"/>
  <c r="CB600"/>
  <c r="CB597"/>
  <c r="CB605"/>
  <c r="CB1215"/>
  <c r="CB1254"/>
  <c r="CB1216"/>
  <c r="CB1222"/>
  <c r="CB1255"/>
  <c r="CB1267"/>
  <c r="CB344"/>
  <c r="CB494"/>
  <c r="CB202"/>
  <c r="CB646"/>
  <c r="CB634"/>
  <c r="CB1292"/>
  <c r="CB1368"/>
  <c r="CB1390"/>
  <c r="CB1391"/>
  <c r="CB1406"/>
  <c r="CB1326"/>
  <c r="CB1305"/>
  <c r="CB1306"/>
  <c r="CB1369"/>
  <c r="CB1293"/>
  <c r="CB1294"/>
  <c r="CB1327"/>
  <c r="CB1378"/>
  <c r="CB1407"/>
  <c r="CB1392"/>
  <c r="CB1784"/>
  <c r="CB1785"/>
  <c r="CB366"/>
  <c r="CB367"/>
  <c r="CB1846"/>
  <c r="CB1859"/>
  <c r="CB1850"/>
  <c r="CB260"/>
  <c r="CB213"/>
  <c r="CB549"/>
  <c r="CB561"/>
  <c r="CB1013"/>
  <c r="CB1056"/>
  <c r="CB1075"/>
  <c r="CB291"/>
  <c r="CB1829"/>
  <c r="CB585"/>
  <c r="CB586"/>
  <c r="CB1117"/>
  <c r="CB94"/>
  <c r="CB316"/>
  <c r="CB1831"/>
  <c r="CB481"/>
  <c r="CB495"/>
  <c r="CB1328"/>
  <c r="CB1393"/>
  <c r="CB1379"/>
  <c r="CB1307"/>
  <c r="CB1856"/>
  <c r="CB1029"/>
  <c r="CB292"/>
  <c r="CB1204"/>
  <c r="CB1205"/>
  <c r="CB221"/>
  <c r="CB1277"/>
  <c r="CB345"/>
  <c r="CB851"/>
  <c r="CB346"/>
  <c r="CB1357"/>
  <c r="CB261"/>
  <c r="CB1329"/>
  <c r="CB459"/>
  <c r="CB129"/>
  <c r="CB128"/>
  <c r="CB130"/>
  <c r="CB563"/>
  <c r="CB550"/>
  <c r="CB564"/>
  <c r="CB556"/>
  <c r="CB293"/>
  <c r="CB294"/>
  <c r="CB587"/>
  <c r="CB579"/>
  <c r="CB588"/>
  <c r="CB1104"/>
  <c r="CB1150"/>
  <c r="CB1083"/>
  <c r="CB1094"/>
  <c r="CB317"/>
  <c r="CB318"/>
  <c r="CB319"/>
  <c r="CB1217"/>
  <c r="CB1233"/>
  <c r="CB151"/>
  <c r="CB149"/>
  <c r="CB152"/>
  <c r="CB148"/>
  <c r="CB150"/>
  <c r="CB647"/>
  <c r="CB1330"/>
  <c r="CB1308"/>
  <c r="CB1331"/>
  <c r="CB1322"/>
  <c r="CB368"/>
  <c r="CB369"/>
  <c r="CB6"/>
  <c r="CB1030"/>
  <c r="CB1018"/>
  <c r="CB1031"/>
  <c r="CB1002"/>
  <c r="CB1066"/>
  <c r="CB1067"/>
  <c r="CB1019"/>
  <c r="CB1011"/>
  <c r="CB1020"/>
  <c r="CB1003"/>
  <c r="CB1764"/>
  <c r="CB1770"/>
  <c r="CB1759"/>
  <c r="CB295"/>
  <c r="CB296"/>
  <c r="CB297"/>
  <c r="CB298"/>
  <c r="CB299"/>
  <c r="CB300"/>
  <c r="CB215"/>
  <c r="CB217"/>
  <c r="CB216"/>
  <c r="CB195"/>
  <c r="CB22"/>
  <c r="CB194"/>
  <c r="CB23"/>
  <c r="CB193"/>
  <c r="CB1084"/>
  <c r="CB1118"/>
  <c r="CB1185"/>
  <c r="CB1105"/>
  <c r="CB1119"/>
  <c r="CB1085"/>
  <c r="CB1120"/>
  <c r="CB1146"/>
  <c r="CB1151"/>
  <c r="CB1121"/>
  <c r="CB1086"/>
  <c r="CB1087"/>
  <c r="CB1113"/>
  <c r="CB1122"/>
  <c r="CB1147"/>
  <c r="CB1171"/>
  <c r="CB1123"/>
  <c r="CB1124"/>
  <c r="CB1152"/>
  <c r="CB58"/>
  <c r="CB1773"/>
  <c r="CB93"/>
  <c r="CB36"/>
  <c r="CB320"/>
  <c r="CB321"/>
  <c r="CB322"/>
  <c r="CB323"/>
  <c r="CB1835"/>
  <c r="CB1836"/>
  <c r="CB1837"/>
  <c r="CB1842"/>
  <c r="CB223"/>
  <c r="CB222"/>
  <c r="CB224"/>
  <c r="CB225"/>
  <c r="CB199"/>
  <c r="CB1223"/>
  <c r="CB1271"/>
  <c r="CB347"/>
  <c r="CB348"/>
  <c r="CB349"/>
  <c r="CB350"/>
  <c r="CB351"/>
  <c r="CB352"/>
  <c r="CB353"/>
  <c r="CB1332"/>
  <c r="CB1297"/>
  <c r="CB1380"/>
  <c r="CB1323"/>
  <c r="CB1333"/>
  <c r="CB1358"/>
  <c r="CB1370"/>
  <c r="CB1334"/>
  <c r="CB65"/>
  <c r="CB1781"/>
  <c r="CB49"/>
  <c r="CB1779"/>
  <c r="CB1780"/>
  <c r="CB1782"/>
  <c r="CB1786"/>
  <c r="CB1778"/>
  <c r="CB856"/>
  <c r="CB66"/>
  <c r="CB371"/>
  <c r="CB372"/>
  <c r="CB1851"/>
  <c r="CB1076"/>
  <c r="CB1004"/>
  <c r="CB1172"/>
  <c r="CB1256"/>
  <c r="CB254"/>
  <c r="CB373"/>
  <c r="CB117"/>
  <c r="CB557"/>
  <c r="CB558"/>
  <c r="CB551"/>
  <c r="CB554"/>
  <c r="CB1005"/>
  <c r="CB1046"/>
  <c r="CB1077"/>
  <c r="CB1014"/>
  <c r="CB1021"/>
  <c r="CB1068"/>
  <c r="CB1032"/>
  <c r="CB1033"/>
  <c r="CB1069"/>
  <c r="CB1026"/>
  <c r="CB1027"/>
  <c r="CB1768"/>
  <c r="CB1913"/>
  <c r="CB255"/>
  <c r="CB256"/>
  <c r="CB211"/>
  <c r="CB212"/>
  <c r="CB137"/>
  <c r="CB138"/>
  <c r="CB196"/>
  <c r="CB197"/>
  <c r="CB573"/>
  <c r="CB1173"/>
  <c r="CB1125"/>
  <c r="CB1187"/>
  <c r="CB37"/>
  <c r="CB848"/>
  <c r="CB95"/>
  <c r="CB96"/>
  <c r="CB324"/>
  <c r="CB325"/>
  <c r="CB227"/>
  <c r="CB226"/>
  <c r="CB145"/>
  <c r="CB143"/>
  <c r="CB144"/>
  <c r="CB200"/>
  <c r="CB606"/>
  <c r="CB611"/>
  <c r="CB614"/>
  <c r="CB1234"/>
  <c r="CB1278"/>
  <c r="CB1257"/>
  <c r="CB1268"/>
  <c r="CB1218"/>
  <c r="CB1235"/>
  <c r="CB1224"/>
  <c r="CB1777"/>
  <c r="CB354"/>
  <c r="CB355"/>
  <c r="CB154"/>
  <c r="CB153"/>
  <c r="CB626"/>
  <c r="CB624"/>
  <c r="CB627"/>
  <c r="CB642"/>
  <c r="CB648"/>
  <c r="CB1309"/>
  <c r="CB1408"/>
  <c r="CB1409"/>
  <c r="CB1295"/>
  <c r="CB1335"/>
  <c r="CB1410"/>
  <c r="CB1336"/>
  <c r="CB1298"/>
  <c r="CB861"/>
  <c r="CB374"/>
  <c r="CB1862"/>
  <c r="CB15"/>
  <c r="CB198"/>
  <c r="CB1126"/>
  <c r="CB1206"/>
  <c r="CB61"/>
  <c r="CB356"/>
  <c r="CB357"/>
  <c r="CB635"/>
  <c r="CB643"/>
  <c r="CB1337"/>
  <c r="CB1411"/>
  <c r="CB1847"/>
  <c r="CB1852"/>
  <c r="CB1258"/>
  <c r="CB1034"/>
  <c r="CB326"/>
  <c r="CB1272"/>
  <c r="CB257"/>
  <c r="CB358"/>
  <c r="CB1338"/>
  <c r="CB559"/>
  <c r="CB552"/>
  <c r="CB560"/>
  <c r="CB565"/>
  <c r="CB553"/>
  <c r="CB1015"/>
  <c r="CB1022"/>
  <c r="CB258"/>
  <c r="CB139"/>
  <c r="CB580"/>
  <c r="CB581"/>
  <c r="CB589"/>
  <c r="CB1207"/>
  <c r="CB1188"/>
  <c r="CB1189"/>
  <c r="CB1127"/>
  <c r="CB146"/>
  <c r="CB147"/>
  <c r="CB595"/>
  <c r="CB615"/>
  <c r="CB616"/>
  <c r="CB1225"/>
  <c r="CB1279"/>
  <c r="CB1236"/>
  <c r="CB359"/>
  <c r="CB644"/>
  <c r="CB645"/>
  <c r="CB1339"/>
  <c r="CB1310"/>
  <c r="CB1311"/>
  <c r="CB1381"/>
  <c r="CB1312"/>
  <c r="CB375"/>
  <c r="CB277"/>
  <c r="CB504"/>
  <c r="CB505"/>
  <c r="CB1078"/>
  <c r="CB1023"/>
  <c r="CB1079"/>
  <c r="CB1016"/>
  <c r="CB1057"/>
  <c r="CB1035"/>
  <c r="CB1036"/>
  <c r="CB1058"/>
  <c r="CB1080"/>
  <c r="CB1070"/>
  <c r="CB1024"/>
  <c r="CB1049"/>
  <c r="CB1050"/>
  <c r="CB1766"/>
  <c r="CB1765"/>
  <c r="CB846"/>
  <c r="CB259"/>
  <c r="CB1190"/>
  <c r="CB1153"/>
  <c r="CB1191"/>
  <c r="CB1208"/>
  <c r="CB1174"/>
  <c r="CB1095"/>
  <c r="CB1175"/>
  <c r="CB1096"/>
  <c r="CB1106"/>
  <c r="CB1209"/>
  <c r="CB1088"/>
  <c r="CB1089"/>
  <c r="CB1097"/>
  <c r="CB1154"/>
  <c r="CB1192"/>
  <c r="CB849"/>
  <c r="CB327"/>
  <c r="CB1832"/>
  <c r="CB1840"/>
  <c r="CB201"/>
  <c r="CB1269"/>
  <c r="CB1273"/>
  <c r="CB1280"/>
  <c r="CB1281"/>
  <c r="CB1226"/>
  <c r="CB1282"/>
  <c r="CB1251"/>
  <c r="CB1231"/>
  <c r="CB59"/>
  <c r="CB855"/>
  <c r="CB1776"/>
  <c r="CB360"/>
  <c r="CB361"/>
  <c r="CB362"/>
  <c r="CB363"/>
  <c r="CB364"/>
  <c r="CB1412"/>
  <c r="CB1394"/>
  <c r="CB1395"/>
  <c r="CB1413"/>
  <c r="CB1396"/>
  <c r="CB1359"/>
  <c r="CB1296"/>
  <c r="CB1340"/>
  <c r="CB1313"/>
  <c r="CB1341"/>
  <c r="CB1342"/>
  <c r="CB1343"/>
  <c r="CB1397"/>
  <c r="CB67"/>
  <c r="CB857"/>
  <c r="CB376"/>
  <c r="CB377"/>
  <c r="CB378"/>
  <c r="CB1848"/>
  <c r="CB1853"/>
  <c r="CB496"/>
  <c r="CB1128"/>
  <c r="CB1774"/>
  <c r="CB1059"/>
  <c r="CB1826"/>
  <c r="CB113"/>
  <c r="CB114"/>
  <c r="CB582"/>
  <c r="CB568"/>
  <c r="CB1107"/>
  <c r="CB1129"/>
  <c r="CB1130"/>
  <c r="CB1193"/>
  <c r="CB1155"/>
  <c r="CB1156"/>
  <c r="CB1194"/>
  <c r="CB1157"/>
  <c r="CB1098"/>
  <c r="CB55"/>
  <c r="CB1775"/>
  <c r="CB249"/>
  <c r="CB250"/>
  <c r="CB251"/>
  <c r="CB1833"/>
  <c r="CB1259"/>
  <c r="CB1237"/>
  <c r="CB38"/>
  <c r="CB155"/>
  <c r="CB203"/>
  <c r="CB628"/>
  <c r="CB649"/>
  <c r="CB650"/>
  <c r="CB629"/>
  <c r="CB651"/>
  <c r="CB1371"/>
  <c r="CB1372"/>
  <c r="CB1382"/>
  <c r="CB1314"/>
  <c r="CB1299"/>
  <c r="CB1398"/>
  <c r="CB34"/>
  <c r="CB1783"/>
  <c r="CB379"/>
  <c r="CB1860"/>
  <c r="CB11"/>
  <c r="CB574"/>
  <c r="CB1195"/>
  <c r="CB1176"/>
  <c r="CB1177"/>
  <c r="CB630"/>
  <c r="CB639"/>
  <c r="CB1414"/>
  <c r="CB1415"/>
  <c r="CB1849"/>
  <c r="CB1399"/>
  <c r="CB124"/>
  <c r="CB460"/>
  <c r="CB1037"/>
  <c r="CB115"/>
  <c r="CB116"/>
  <c r="CB570"/>
  <c r="CB590"/>
  <c r="CB1131"/>
  <c r="CB1210"/>
  <c r="CB631"/>
  <c r="CB1344"/>
  <c r="CB1345"/>
  <c r="CB1361"/>
  <c r="CB380"/>
  <c r="CB278"/>
  <c r="CB187"/>
  <c r="CB186"/>
  <c r="CB1090"/>
  <c r="CB1196"/>
  <c r="CB1197"/>
  <c r="CB1132"/>
  <c r="CB1158"/>
  <c r="CB1211"/>
  <c r="CB1099"/>
  <c r="CB1159"/>
  <c r="CB1160"/>
  <c r="CB1178"/>
  <c r="CB1772"/>
  <c r="CB252"/>
  <c r="CB253"/>
  <c r="CB506"/>
  <c r="CB507"/>
  <c r="CB508"/>
  <c r="CB462"/>
  <c r="CB1232"/>
  <c r="CB7"/>
  <c r="CB26"/>
  <c r="CB1315"/>
  <c r="CB1383"/>
  <c r="CB1346"/>
  <c r="CB1384"/>
  <c r="CB1416"/>
  <c r="CB1400"/>
  <c r="CB33"/>
  <c r="CB859"/>
  <c r="CB64"/>
  <c r="CB32"/>
  <c r="CB381"/>
  <c r="CB1854"/>
  <c r="CB230"/>
  <c r="CB1110"/>
  <c r="CB301"/>
  <c r="CB302"/>
  <c r="CB18"/>
  <c r="CB485"/>
  <c r="CB131"/>
  <c r="CB190"/>
  <c r="CB191"/>
  <c r="CB547"/>
  <c r="CB548"/>
  <c r="CB566"/>
  <c r="CB562"/>
  <c r="CB1006"/>
  <c r="CB1038"/>
  <c r="CB1060"/>
  <c r="CB1012"/>
  <c r="CB1039"/>
  <c r="CB1047"/>
  <c r="CB1051"/>
  <c r="CB1040"/>
  <c r="CB845"/>
  <c r="CB303"/>
  <c r="CB304"/>
  <c r="CB3"/>
  <c r="CB218"/>
  <c r="CB491"/>
  <c r="CB1091"/>
  <c r="CB1100"/>
  <c r="CB1133"/>
  <c r="CB1134"/>
  <c r="CB1198"/>
  <c r="CB1111"/>
  <c r="CB1838"/>
  <c r="CB119"/>
  <c r="CB109"/>
  <c r="CB4"/>
  <c r="CB609"/>
  <c r="CB598"/>
  <c r="CB596"/>
  <c r="CB601"/>
  <c r="CB602"/>
  <c r="CB599"/>
  <c r="CB603"/>
  <c r="CB617"/>
  <c r="CB618"/>
  <c r="CB1239"/>
  <c r="CB1260"/>
  <c r="CB1227"/>
  <c r="CB1261"/>
  <c r="CB1270"/>
  <c r="CB1228"/>
  <c r="CB1240"/>
  <c r="CB1283"/>
  <c r="CB1241"/>
  <c r="CB1252"/>
  <c r="CB1229"/>
  <c r="CB1242"/>
  <c r="CB1253"/>
  <c r="CB62"/>
  <c r="CB63"/>
  <c r="CB262"/>
  <c r="CB263"/>
  <c r="CB1845"/>
  <c r="CB487"/>
  <c r="CB636"/>
  <c r="CB622"/>
  <c r="CB623"/>
  <c r="CB1417"/>
  <c r="CB1362"/>
  <c r="CB1349"/>
  <c r="CB1418"/>
  <c r="CB1855"/>
  <c r="CB1857"/>
  <c r="CB16"/>
  <c r="CB1007"/>
  <c r="CB1052"/>
  <c r="CB1769"/>
  <c r="CB1199"/>
  <c r="CB604"/>
  <c r="CB1274"/>
  <c r="CB1243"/>
  <c r="CB1244"/>
  <c r="CB1071"/>
  <c r="CB1401"/>
  <c r="CB133"/>
  <c r="CB136"/>
  <c r="CB134"/>
  <c r="CB132"/>
  <c r="CB135"/>
  <c r="CB305"/>
  <c r="CB140"/>
  <c r="CB591"/>
  <c r="CB571"/>
  <c r="CB592"/>
  <c r="CB1180"/>
  <c r="CB1135"/>
  <c r="CB328"/>
  <c r="CB329"/>
  <c r="CB120"/>
  <c r="CB121"/>
  <c r="CB122"/>
  <c r="CB619"/>
  <c r="CB610"/>
  <c r="CB612"/>
  <c r="CB607"/>
  <c r="CB608"/>
  <c r="CB613"/>
  <c r="CB1245"/>
  <c r="CB1284"/>
  <c r="CB1275"/>
  <c r="CB1285"/>
  <c r="CB264"/>
  <c r="CB265"/>
  <c r="CB266"/>
  <c r="CB640"/>
  <c r="CB1373"/>
  <c r="CB1363"/>
  <c r="CB21"/>
  <c r="CB1081"/>
  <c r="CB1061"/>
  <c r="CB1062"/>
  <c r="CB1082"/>
  <c r="CB1053"/>
  <c r="CB1008"/>
  <c r="CB1054"/>
  <c r="CB1072"/>
  <c r="CB306"/>
  <c r="CB307"/>
  <c r="CB308"/>
  <c r="CB309"/>
  <c r="CB310"/>
  <c r="CB311"/>
  <c r="CB312"/>
  <c r="CB1828"/>
  <c r="CB219"/>
  <c r="CB220"/>
  <c r="CB1136"/>
  <c r="CB1200"/>
  <c r="CB1212"/>
  <c r="CB1137"/>
  <c r="CB1138"/>
  <c r="CB1139"/>
  <c r="CB1114"/>
  <c r="CB1140"/>
  <c r="CB1213"/>
  <c r="CB1141"/>
  <c r="CB1201"/>
  <c r="CB88"/>
  <c r="CB56"/>
  <c r="CB57"/>
  <c r="CB54"/>
  <c r="CB29"/>
  <c r="CB330"/>
  <c r="CB331"/>
  <c r="CB332"/>
  <c r="CB333"/>
  <c r="CB334"/>
  <c r="CB228"/>
  <c r="CB493"/>
  <c r="CB1220"/>
  <c r="CB1262"/>
  <c r="CB1276"/>
  <c r="CB1286"/>
  <c r="CB1246"/>
  <c r="CB1247"/>
  <c r="CB1248"/>
  <c r="CB1249"/>
  <c r="CB1250"/>
  <c r="CB1287"/>
  <c r="CB1221"/>
  <c r="CB1263"/>
  <c r="CB1288"/>
  <c r="CB1264"/>
  <c r="CB1265"/>
  <c r="CB1230"/>
  <c r="CB1266"/>
  <c r="CB28"/>
  <c r="CB31"/>
  <c r="CB854"/>
  <c r="CB267"/>
  <c r="CB268"/>
  <c r="CB1844"/>
  <c r="CB1350"/>
  <c r="CB1300"/>
  <c r="CB1073"/>
  <c r="CB464"/>
  <c r="CB189"/>
  <c r="CB12"/>
  <c r="CB1041"/>
  <c r="CB1028"/>
  <c r="CB1042"/>
  <c r="CB1043"/>
  <c r="CB1767"/>
  <c r="CB1827"/>
  <c r="CB572"/>
  <c r="CB578"/>
  <c r="CB840"/>
  <c r="CB1142"/>
  <c r="CB1143"/>
  <c r="CB1181"/>
  <c r="CB1144"/>
  <c r="CB1161"/>
  <c r="CB1202"/>
  <c r="CB1203"/>
  <c r="CB852"/>
  <c r="CB335"/>
  <c r="CB336"/>
  <c r="CB337"/>
  <c r="CB1834"/>
  <c r="CB1841"/>
  <c r="CB123"/>
  <c r="CB632"/>
  <c r="CB620"/>
  <c r="CB514"/>
  <c r="CB1301"/>
  <c r="CB1316"/>
  <c r="CB1351"/>
  <c r="CB1302"/>
  <c r="CB1402"/>
  <c r="CB1324"/>
  <c r="CB1365"/>
  <c r="CB1352"/>
  <c r="CB1366"/>
  <c r="CB1374"/>
  <c r="CB1419"/>
  <c r="CB1317"/>
  <c r="CB1375"/>
  <c r="CB1813"/>
  <c r="CB863"/>
  <c r="CB864"/>
  <c r="CB858"/>
  <c r="CB865"/>
  <c r="CB862"/>
  <c r="CB860"/>
  <c r="CB269"/>
  <c r="CB488"/>
  <c r="CB509"/>
  <c r="CB279"/>
  <c r="CB280"/>
  <c r="CB489"/>
  <c r="CB490"/>
  <c r="CB1025"/>
  <c r="CB593"/>
  <c r="CB338"/>
  <c r="CB339"/>
  <c r="CB1843"/>
  <c r="CB641"/>
  <c r="CB637"/>
  <c r="CB621"/>
  <c r="CB652"/>
  <c r="CB1420"/>
  <c r="CB1367"/>
  <c r="CB1386"/>
  <c r="CB1376"/>
  <c r="CB1387"/>
  <c r="CB270"/>
  <c r="CB271"/>
  <c r="CB272"/>
  <c r="CB1858"/>
  <c r="CB281"/>
  <c r="CB126"/>
  <c r="CB125"/>
  <c r="CB282"/>
  <c r="CB283"/>
  <c r="CB284"/>
  <c r="CB285"/>
  <c r="CB461"/>
  <c r="CB594"/>
  <c r="CB1162"/>
  <c r="CB1145"/>
  <c r="CB1163"/>
  <c r="CB625"/>
  <c r="CB638"/>
  <c r="CB653"/>
  <c r="CB633"/>
  <c r="CB1353"/>
  <c r="CB1403"/>
  <c r="CB1318"/>
  <c r="CB1421"/>
  <c r="CB273"/>
  <c r="CB463"/>
  <c r="CB286"/>
  <c r="CB287"/>
  <c r="CB1044"/>
  <c r="CB53"/>
  <c r="CB24"/>
  <c r="CB1164"/>
  <c r="CB1112"/>
  <c r="CB1182"/>
  <c r="CB1214"/>
  <c r="CB1165"/>
  <c r="CB1183"/>
  <c r="CB1184"/>
  <c r="CB853"/>
  <c r="CB340"/>
  <c r="CB341"/>
  <c r="CB342"/>
  <c r="CB343"/>
  <c r="CB1839"/>
  <c r="CB1422"/>
  <c r="CB1404"/>
  <c r="CB1319"/>
  <c r="CB1325"/>
  <c r="CB1354"/>
  <c r="CB1388"/>
  <c r="CB1389"/>
  <c r="CB1355"/>
  <c r="CB1423"/>
  <c r="CB1356"/>
  <c r="CB1424"/>
  <c r="CB1320"/>
  <c r="CB1377"/>
  <c r="CB1303"/>
  <c r="CB1425"/>
  <c r="CB1304"/>
  <c r="CB1405"/>
  <c r="CB1426"/>
  <c r="CB1321"/>
  <c r="CB10"/>
  <c r="CB274"/>
  <c r="CB275"/>
  <c r="CB276"/>
  <c r="CB108"/>
  <c r="CB655"/>
  <c r="CC655"/>
  <c r="BZ655" s="1"/>
  <c r="CA655"/>
  <c r="BY655" s="1"/>
  <c r="BZ505"/>
  <c r="CA505"/>
  <c r="BY505" s="1"/>
  <c r="BZ506"/>
  <c r="CA506"/>
  <c r="BY506" s="1"/>
  <c r="BZ507"/>
  <c r="CA507"/>
  <c r="BY507" s="1"/>
  <c r="BZ509"/>
  <c r="CA509"/>
  <c r="BY509" s="1"/>
  <c r="BZ508"/>
  <c r="CA508"/>
  <c r="BY508" s="1"/>
  <c r="BZ459"/>
  <c r="CA459"/>
  <c r="BY459" s="1"/>
  <c r="BZ463"/>
  <c r="CA463"/>
  <c r="BY463" s="1"/>
  <c r="BZ461"/>
  <c r="CA461"/>
  <c r="BY461" s="1"/>
  <c r="BZ464"/>
  <c r="CA464"/>
  <c r="BY464" s="1"/>
  <c r="BZ462"/>
  <c r="CA462"/>
  <c r="BY462" s="1"/>
  <c r="BZ503"/>
  <c r="CA503"/>
  <c r="BY503" s="1"/>
  <c r="BZ460"/>
  <c r="CA460"/>
  <c r="BY460" s="1"/>
  <c r="CA504"/>
  <c r="BY504" s="1"/>
  <c r="BZ504"/>
  <c r="CA502"/>
  <c r="BY502" s="1"/>
  <c r="CA501"/>
  <c r="BY501" s="1"/>
  <c r="BZ501"/>
  <c r="CA498"/>
  <c r="BY498" s="1"/>
  <c r="BZ498"/>
  <c r="CA499"/>
  <c r="BY499" s="1"/>
  <c r="CA500"/>
  <c r="BY500" s="1"/>
  <c r="CA497"/>
  <c r="BY497" s="1"/>
  <c r="BZ18"/>
  <c r="CA18"/>
  <c r="BY18" s="1"/>
  <c r="BZ485"/>
  <c r="CA485"/>
  <c r="BY485" s="1"/>
  <c r="BZ211"/>
  <c r="CA211"/>
  <c r="BY211" s="1"/>
  <c r="BZ214"/>
  <c r="CA214"/>
  <c r="BY214" s="1"/>
  <c r="BZ215"/>
  <c r="CA215"/>
  <c r="BY215" s="1"/>
  <c r="BZ221"/>
  <c r="CA221"/>
  <c r="BY221" s="1"/>
  <c r="BZ227"/>
  <c r="CA227"/>
  <c r="BY227" s="1"/>
  <c r="BZ217"/>
  <c r="CA217"/>
  <c r="BY217" s="1"/>
  <c r="BZ226"/>
  <c r="CA226"/>
  <c r="BY226" s="1"/>
  <c r="BZ218"/>
  <c r="CA218"/>
  <c r="BY218" s="1"/>
  <c r="BZ219"/>
  <c r="CA219"/>
  <c r="BY219" s="1"/>
  <c r="BZ220"/>
  <c r="CA220"/>
  <c r="BY220" s="1"/>
  <c r="BZ108"/>
  <c r="CA108"/>
  <c r="BY108" s="1"/>
  <c r="BZ223"/>
  <c r="CA223"/>
  <c r="BY223" s="1"/>
  <c r="BZ216"/>
  <c r="CA216"/>
  <c r="BY216" s="1"/>
  <c r="BZ222"/>
  <c r="CA222"/>
  <c r="BY222" s="1"/>
  <c r="BZ224"/>
  <c r="CA224"/>
  <c r="BY224" s="1"/>
  <c r="BZ228"/>
  <c r="CA228"/>
  <c r="BY228" s="1"/>
  <c r="BZ213"/>
  <c r="CA213"/>
  <c r="BY213" s="1"/>
  <c r="BZ229"/>
  <c r="CA229"/>
  <c r="BY229" s="1"/>
  <c r="BZ230"/>
  <c r="CA230"/>
  <c r="BY230" s="1"/>
  <c r="BZ225"/>
  <c r="CA225"/>
  <c r="BY225" s="1"/>
  <c r="BZ12"/>
  <c r="CA12"/>
  <c r="BY12" s="1"/>
  <c r="BZ212"/>
  <c r="CA212"/>
  <c r="BY212" s="1"/>
  <c r="BZ11"/>
  <c r="CA11"/>
  <c r="BY11" s="1"/>
  <c r="BZ492"/>
  <c r="CA492"/>
  <c r="BY492" s="1"/>
  <c r="BZ494"/>
  <c r="CA494"/>
  <c r="BY494" s="1"/>
  <c r="BZ495"/>
  <c r="CA495"/>
  <c r="BY495" s="1"/>
  <c r="BZ496"/>
  <c r="CA496"/>
  <c r="BY496" s="1"/>
  <c r="BZ491"/>
  <c r="CA491"/>
  <c r="BY491" s="1"/>
  <c r="BZ493"/>
  <c r="CA493"/>
  <c r="BY493" s="1"/>
  <c r="BZ487"/>
  <c r="CA487"/>
  <c r="BY487" s="1"/>
  <c r="BZ489"/>
  <c r="CA489"/>
  <c r="BY489" s="1"/>
  <c r="BZ490"/>
  <c r="CA490"/>
  <c r="BY490" s="1"/>
  <c r="BZ488"/>
  <c r="CA488"/>
  <c r="BY488" s="1"/>
  <c r="CA3"/>
  <c r="BY3" s="1"/>
  <c r="BZ3"/>
  <c r="CA810"/>
  <c r="BY810" s="1"/>
  <c r="CC810"/>
  <c r="BZ810" s="1"/>
  <c r="CA744"/>
  <c r="BY744" s="1"/>
  <c r="CC744"/>
  <c r="BZ744" s="1"/>
  <c r="CA658"/>
  <c r="BY658" s="1"/>
  <c r="CC658"/>
  <c r="BZ658" s="1"/>
  <c r="CA788"/>
  <c r="BY788" s="1"/>
  <c r="CC788"/>
  <c r="BZ788" s="1"/>
  <c r="CA813"/>
  <c r="BY813" s="1"/>
  <c r="CC813"/>
  <c r="BZ813" s="1"/>
  <c r="CA774"/>
  <c r="BY774" s="1"/>
  <c r="CC774"/>
  <c r="BZ774" s="1"/>
  <c r="CA800"/>
  <c r="BY800" s="1"/>
  <c r="CC800"/>
  <c r="BZ800" s="1"/>
  <c r="CA730"/>
  <c r="BY730" s="1"/>
  <c r="CC730"/>
  <c r="BZ730" s="1"/>
  <c r="CA804"/>
  <c r="BY804" s="1"/>
  <c r="CC804"/>
  <c r="BZ804" s="1"/>
  <c r="CA805"/>
  <c r="BY805" s="1"/>
  <c r="CC805"/>
  <c r="BZ805" s="1"/>
  <c r="CA781"/>
  <c r="BY781" s="1"/>
  <c r="CC781"/>
  <c r="BZ781" s="1"/>
  <c r="CA745"/>
  <c r="BY745" s="1"/>
  <c r="CC745"/>
  <c r="BZ745" s="1"/>
  <c r="CA703"/>
  <c r="BY703" s="1"/>
  <c r="CC703"/>
  <c r="BZ703" s="1"/>
  <c r="CA773"/>
  <c r="BY773" s="1"/>
  <c r="CC773"/>
  <c r="BZ773" s="1"/>
  <c r="CA723"/>
  <c r="BY723" s="1"/>
  <c r="CC723"/>
  <c r="BZ723" s="1"/>
  <c r="CA830"/>
  <c r="BY830" s="1"/>
  <c r="CC830"/>
  <c r="BZ830" s="1"/>
  <c r="CA746"/>
  <c r="BY746" s="1"/>
  <c r="CC746"/>
  <c r="BZ746" s="1"/>
  <c r="CA667"/>
  <c r="BY667" s="1"/>
  <c r="CC667"/>
  <c r="BZ667" s="1"/>
  <c r="CA736"/>
  <c r="BY736" s="1"/>
  <c r="CC736"/>
  <c r="BZ736" s="1"/>
  <c r="CA677"/>
  <c r="BY677" s="1"/>
  <c r="CC677"/>
  <c r="BZ677" s="1"/>
  <c r="CA806"/>
  <c r="BY806" s="1"/>
  <c r="CC806"/>
  <c r="BZ806" s="1"/>
  <c r="CA770"/>
  <c r="BY770" s="1"/>
  <c r="CC770"/>
  <c r="BZ770" s="1"/>
  <c r="CA715"/>
  <c r="BY715" s="1"/>
  <c r="CC715"/>
  <c r="BZ715" s="1"/>
  <c r="CA678"/>
  <c r="BY678" s="1"/>
  <c r="CC678"/>
  <c r="BZ678" s="1"/>
  <c r="CA670"/>
  <c r="BY670" s="1"/>
  <c r="CC670"/>
  <c r="BZ670" s="1"/>
  <c r="CA776"/>
  <c r="BY776" s="1"/>
  <c r="CC776"/>
  <c r="BZ776" s="1"/>
  <c r="CA660"/>
  <c r="BY660" s="1"/>
  <c r="CC660"/>
  <c r="BZ660" s="1"/>
  <c r="CA720"/>
  <c r="BY720" s="1"/>
  <c r="CC720"/>
  <c r="BZ720" s="1"/>
  <c r="CA731"/>
  <c r="BY731" s="1"/>
  <c r="CC731"/>
  <c r="BZ731" s="1"/>
  <c r="CA824"/>
  <c r="BY824" s="1"/>
  <c r="CC824"/>
  <c r="BZ824" s="1"/>
  <c r="CA838"/>
  <c r="BY838" s="1"/>
  <c r="CC838"/>
  <c r="BZ838" s="1"/>
  <c r="CA797"/>
  <c r="BY797" s="1"/>
  <c r="CC797"/>
  <c r="BZ797" s="1"/>
  <c r="CA696"/>
  <c r="BY696" s="1"/>
  <c r="CC696"/>
  <c r="BZ696" s="1"/>
  <c r="CA669"/>
  <c r="BY669" s="1"/>
  <c r="CC669"/>
  <c r="BZ669" s="1"/>
  <c r="CA798"/>
  <c r="BY798" s="1"/>
  <c r="CC798"/>
  <c r="BZ798" s="1"/>
  <c r="CA679"/>
  <c r="BY679" s="1"/>
  <c r="CC679"/>
  <c r="BZ679" s="1"/>
  <c r="CA753"/>
  <c r="BY753" s="1"/>
  <c r="CC753"/>
  <c r="BZ753" s="1"/>
  <c r="CA754"/>
  <c r="BY754" s="1"/>
  <c r="CC754"/>
  <c r="BZ754" s="1"/>
  <c r="CA724"/>
  <c r="BY724" s="1"/>
  <c r="CC724"/>
  <c r="BZ724" s="1"/>
  <c r="CA699"/>
  <c r="BY699" s="1"/>
  <c r="CC699"/>
  <c r="BZ699" s="1"/>
  <c r="CA701"/>
  <c r="BY701" s="1"/>
  <c r="CC701"/>
  <c r="BZ701" s="1"/>
  <c r="CA663"/>
  <c r="BY663" s="1"/>
  <c r="CC663"/>
  <c r="BZ663" s="1"/>
  <c r="CA759"/>
  <c r="BY759" s="1"/>
  <c r="CC759"/>
  <c r="BZ759" s="1"/>
  <c r="CA784"/>
  <c r="BY784" s="1"/>
  <c r="CC784"/>
  <c r="BZ784" s="1"/>
  <c r="CA761"/>
  <c r="BY761" s="1"/>
  <c r="CC761"/>
  <c r="BZ761" s="1"/>
  <c r="CA748"/>
  <c r="BY748" s="1"/>
  <c r="CC748"/>
  <c r="BZ748" s="1"/>
  <c r="CA795"/>
  <c r="BY795" s="1"/>
  <c r="CC795"/>
  <c r="BZ795" s="1"/>
  <c r="CA799"/>
  <c r="BY799" s="1"/>
  <c r="CC799"/>
  <c r="BZ799" s="1"/>
  <c r="CA778"/>
  <c r="BY778" s="1"/>
  <c r="CC778"/>
  <c r="BZ778" s="1"/>
  <c r="CA742"/>
  <c r="BY742" s="1"/>
  <c r="CC742"/>
  <c r="BZ742" s="1"/>
  <c r="CA732"/>
  <c r="BY732" s="1"/>
  <c r="CC732"/>
  <c r="BZ732" s="1"/>
  <c r="CA712"/>
  <c r="BY712" s="1"/>
  <c r="CC712"/>
  <c r="BZ712" s="1"/>
  <c r="CA811"/>
  <c r="BY811" s="1"/>
  <c r="CC811"/>
  <c r="BZ811" s="1"/>
  <c r="CA752"/>
  <c r="BY752" s="1"/>
  <c r="CC752"/>
  <c r="BZ752" s="1"/>
  <c r="CA816"/>
  <c r="BY816" s="1"/>
  <c r="CC816"/>
  <c r="BZ816" s="1"/>
  <c r="CA690"/>
  <c r="BY690" s="1"/>
  <c r="CC690"/>
  <c r="BZ690" s="1"/>
  <c r="CA825"/>
  <c r="BY825" s="1"/>
  <c r="CC825"/>
  <c r="BZ825" s="1"/>
  <c r="CA785"/>
  <c r="BY785" s="1"/>
  <c r="CC785"/>
  <c r="BZ785" s="1"/>
  <c r="CA808"/>
  <c r="BY808" s="1"/>
  <c r="CC808"/>
  <c r="BZ808" s="1"/>
  <c r="CA835"/>
  <c r="BY835" s="1"/>
  <c r="CC835"/>
  <c r="BZ835" s="1"/>
  <c r="CA741"/>
  <c r="BY741" s="1"/>
  <c r="CC741"/>
  <c r="BZ741" s="1"/>
  <c r="CA682"/>
  <c r="BY682" s="1"/>
  <c r="CC682"/>
  <c r="BZ682" s="1"/>
  <c r="CA818"/>
  <c r="BY818" s="1"/>
  <c r="CC818"/>
  <c r="BZ818" s="1"/>
  <c r="CA673"/>
  <c r="BY673" s="1"/>
  <c r="CC673"/>
  <c r="BZ673" s="1"/>
  <c r="CA702"/>
  <c r="BY702" s="1"/>
  <c r="CC702"/>
  <c r="BZ702" s="1"/>
  <c r="CA675"/>
  <c r="BY675" s="1"/>
  <c r="CC675"/>
  <c r="BZ675" s="1"/>
  <c r="CA676"/>
  <c r="BY676" s="1"/>
  <c r="CC676"/>
  <c r="BZ676" s="1"/>
  <c r="CA725"/>
  <c r="BY725" s="1"/>
  <c r="CC725"/>
  <c r="BZ725" s="1"/>
  <c r="CA760"/>
  <c r="BY760" s="1"/>
  <c r="CC760"/>
  <c r="BZ760" s="1"/>
  <c r="CA671"/>
  <c r="BY671" s="1"/>
  <c r="CC671"/>
  <c r="BZ671" s="1"/>
  <c r="CA687"/>
  <c r="BY687" s="1"/>
  <c r="CC687"/>
  <c r="BZ687" s="1"/>
  <c r="CA801"/>
  <c r="BY801" s="1"/>
  <c r="CC801"/>
  <c r="BZ801" s="1"/>
  <c r="CA832"/>
  <c r="BY832" s="1"/>
  <c r="CC832"/>
  <c r="BZ832" s="1"/>
  <c r="CA707"/>
  <c r="BY707" s="1"/>
  <c r="CC707"/>
  <c r="BZ707" s="1"/>
  <c r="CA836"/>
  <c r="BY836" s="1"/>
  <c r="CC836"/>
  <c r="BZ836" s="1"/>
  <c r="CA695"/>
  <c r="BY695" s="1"/>
  <c r="CC695"/>
  <c r="BZ695" s="1"/>
  <c r="CA822"/>
  <c r="BY822" s="1"/>
  <c r="CC822"/>
  <c r="BZ822" s="1"/>
  <c r="CA820"/>
  <c r="BY820" s="1"/>
  <c r="CC820"/>
  <c r="BZ820" s="1"/>
  <c r="CA672"/>
  <c r="BY672" s="1"/>
  <c r="CC672"/>
  <c r="BZ672" s="1"/>
  <c r="CA782"/>
  <c r="BY782" s="1"/>
  <c r="CC782"/>
  <c r="BZ782" s="1"/>
  <c r="CA807"/>
  <c r="BY807" s="1"/>
  <c r="CC807"/>
  <c r="BZ807" s="1"/>
  <c r="CA711"/>
  <c r="BY711" s="1"/>
  <c r="CC711"/>
  <c r="BZ711" s="1"/>
  <c r="CA749"/>
  <c r="BY749" s="1"/>
  <c r="CC749"/>
  <c r="BZ749" s="1"/>
  <c r="CA656"/>
  <c r="BY656" s="1"/>
  <c r="CC656"/>
  <c r="BZ656" s="1"/>
  <c r="CA802"/>
  <c r="BY802" s="1"/>
  <c r="CC802"/>
  <c r="BZ802" s="1"/>
  <c r="CA689"/>
  <c r="BY689" s="1"/>
  <c r="CC689"/>
  <c r="BZ689" s="1"/>
  <c r="CA666"/>
  <c r="BY666" s="1"/>
  <c r="CC666"/>
  <c r="BZ666" s="1"/>
  <c r="CA829"/>
  <c r="BY829" s="1"/>
  <c r="CC829"/>
  <c r="BZ829" s="1"/>
  <c r="CA685"/>
  <c r="BY685" s="1"/>
  <c r="CC685"/>
  <c r="BZ685" s="1"/>
  <c r="CA714"/>
  <c r="BY714" s="1"/>
  <c r="CC714"/>
  <c r="BZ714" s="1"/>
  <c r="CA763"/>
  <c r="BY763" s="1"/>
  <c r="CC763"/>
  <c r="BZ763" s="1"/>
  <c r="CA661"/>
  <c r="BY661" s="1"/>
  <c r="CC661"/>
  <c r="BZ661" s="1"/>
  <c r="CA686"/>
  <c r="BY686" s="1"/>
  <c r="CC686"/>
  <c r="BZ686" s="1"/>
  <c r="CA659"/>
  <c r="BY659" s="1"/>
  <c r="CC659"/>
  <c r="BZ659" s="1"/>
  <c r="CA726"/>
  <c r="BY726" s="1"/>
  <c r="CC726"/>
  <c r="BZ726" s="1"/>
  <c r="CA684"/>
  <c r="BY684" s="1"/>
  <c r="CC684"/>
  <c r="BZ684" s="1"/>
  <c r="CA688"/>
  <c r="BY688" s="1"/>
  <c r="CC688"/>
  <c r="BZ688" s="1"/>
  <c r="CA662"/>
  <c r="BY662" s="1"/>
  <c r="CC662"/>
  <c r="BZ662" s="1"/>
  <c r="CA827"/>
  <c r="BY827" s="1"/>
  <c r="CC827"/>
  <c r="BZ827" s="1"/>
  <c r="CA705"/>
  <c r="BY705" s="1"/>
  <c r="CC705"/>
  <c r="BZ705" s="1"/>
  <c r="CA747"/>
  <c r="BY747" s="1"/>
  <c r="CC747"/>
  <c r="BZ747" s="1"/>
  <c r="CA762"/>
  <c r="BY762" s="1"/>
  <c r="CC762"/>
  <c r="BZ762" s="1"/>
  <c r="CA657"/>
  <c r="BY657" s="1"/>
  <c r="CC657"/>
  <c r="BZ657" s="1"/>
  <c r="CA709"/>
  <c r="BY709" s="1"/>
  <c r="CC709"/>
  <c r="BZ709" s="1"/>
  <c r="CA728"/>
  <c r="BY728" s="1"/>
  <c r="CC728"/>
  <c r="BZ728" s="1"/>
  <c r="CA729"/>
  <c r="BY729" s="1"/>
  <c r="CC729"/>
  <c r="BZ729" s="1"/>
  <c r="CA817"/>
  <c r="BY817" s="1"/>
  <c r="CC817"/>
  <c r="BZ817" s="1"/>
  <c r="CA775"/>
  <c r="BY775" s="1"/>
  <c r="CC775"/>
  <c r="BZ775" s="1"/>
  <c r="CA831"/>
  <c r="BY831" s="1"/>
  <c r="CC831"/>
  <c r="BZ831" s="1"/>
  <c r="CA765"/>
  <c r="BY765" s="1"/>
  <c r="CC765"/>
  <c r="BZ765" s="1"/>
  <c r="CA721"/>
  <c r="BY721" s="1"/>
  <c r="CC721"/>
  <c r="BZ721" s="1"/>
  <c r="CA734"/>
  <c r="BY734" s="1"/>
  <c r="CC734"/>
  <c r="BZ734" s="1"/>
  <c r="CA780"/>
  <c r="BY780" s="1"/>
  <c r="CC780"/>
  <c r="BZ780" s="1"/>
  <c r="CA750"/>
  <c r="BY750" s="1"/>
  <c r="CC750"/>
  <c r="BZ750" s="1"/>
  <c r="CA777"/>
  <c r="BY777" s="1"/>
  <c r="CC777"/>
  <c r="BZ777" s="1"/>
  <c r="CA111"/>
  <c r="BY111" s="1"/>
  <c r="CC111"/>
  <c r="BZ111" s="1"/>
  <c r="CA674"/>
  <c r="BY674" s="1"/>
  <c r="CC674"/>
  <c r="BZ674" s="1"/>
  <c r="CA693"/>
  <c r="BY693" s="1"/>
  <c r="CC693"/>
  <c r="BZ693" s="1"/>
  <c r="CA719"/>
  <c r="BY719" s="1"/>
  <c r="CC719"/>
  <c r="BZ719" s="1"/>
  <c r="CA792"/>
  <c r="BY792" s="1"/>
  <c r="CC792"/>
  <c r="BZ792" s="1"/>
  <c r="CA704"/>
  <c r="BY704" s="1"/>
  <c r="CC704"/>
  <c r="BZ704" s="1"/>
  <c r="CA793"/>
  <c r="BY793" s="1"/>
  <c r="CC793"/>
  <c r="BZ793" s="1"/>
  <c r="CA739"/>
  <c r="BY739" s="1"/>
  <c r="CC739"/>
  <c r="BZ739" s="1"/>
  <c r="CA769"/>
  <c r="BY769" s="1"/>
  <c r="CC769"/>
  <c r="BZ769" s="1"/>
  <c r="CA789"/>
  <c r="BY789" s="1"/>
  <c r="CC789"/>
  <c r="BZ789" s="1"/>
  <c r="CA706"/>
  <c r="BY706" s="1"/>
  <c r="CC706"/>
  <c r="BZ706" s="1"/>
  <c r="CA708"/>
  <c r="BY708" s="1"/>
  <c r="CC708"/>
  <c r="BZ708" s="1"/>
  <c r="CA683"/>
  <c r="BY683" s="1"/>
  <c r="CC683"/>
  <c r="BZ683" s="1"/>
  <c r="CA757"/>
  <c r="BY757" s="1"/>
  <c r="CC757"/>
  <c r="BZ757" s="1"/>
  <c r="CA828"/>
  <c r="BY828" s="1"/>
  <c r="CC828"/>
  <c r="BZ828" s="1"/>
  <c r="CA764"/>
  <c r="BY764" s="1"/>
  <c r="CC764"/>
  <c r="BZ764" s="1"/>
  <c r="CA833"/>
  <c r="BY833" s="1"/>
  <c r="CC833"/>
  <c r="BZ833" s="1"/>
  <c r="CA717"/>
  <c r="BY717" s="1"/>
  <c r="CC717"/>
  <c r="BZ717" s="1"/>
  <c r="CA796"/>
  <c r="BY796" s="1"/>
  <c r="CC796"/>
  <c r="BZ796" s="1"/>
  <c r="CA751"/>
  <c r="BY751" s="1"/>
  <c r="CC751"/>
  <c r="BZ751" s="1"/>
  <c r="CA722"/>
  <c r="BY722" s="1"/>
  <c r="CC722"/>
  <c r="BZ722" s="1"/>
  <c r="CA821"/>
  <c r="BY821" s="1"/>
  <c r="CC821"/>
  <c r="BZ821" s="1"/>
  <c r="CA743"/>
  <c r="BY743" s="1"/>
  <c r="CC743"/>
  <c r="BZ743" s="1"/>
  <c r="CA700"/>
  <c r="BY700" s="1"/>
  <c r="CC700"/>
  <c r="BZ700" s="1"/>
  <c r="CA740"/>
  <c r="BY740" s="1"/>
  <c r="CC740"/>
  <c r="BZ740" s="1"/>
  <c r="CA768"/>
  <c r="BY768" s="1"/>
  <c r="CC768"/>
  <c r="BZ768" s="1"/>
  <c r="CA787"/>
  <c r="BY787" s="1"/>
  <c r="CC787"/>
  <c r="BZ787" s="1"/>
  <c r="CA710"/>
  <c r="BY710" s="1"/>
  <c r="CC710"/>
  <c r="BZ710" s="1"/>
  <c r="CA812"/>
  <c r="BY812" s="1"/>
  <c r="CC812"/>
  <c r="BZ812" s="1"/>
  <c r="CA755"/>
  <c r="BY755" s="1"/>
  <c r="CC755"/>
  <c r="BZ755" s="1"/>
  <c r="CA718"/>
  <c r="BY718" s="1"/>
  <c r="CC718"/>
  <c r="BZ718" s="1"/>
  <c r="CA691"/>
  <c r="BY691" s="1"/>
  <c r="CC691"/>
  <c r="BZ691" s="1"/>
  <c r="CA698"/>
  <c r="BY698" s="1"/>
  <c r="CC698"/>
  <c r="BZ698" s="1"/>
  <c r="CA823"/>
  <c r="BY823" s="1"/>
  <c r="CC823"/>
  <c r="BZ823" s="1"/>
  <c r="CA664"/>
  <c r="BY664" s="1"/>
  <c r="CC664"/>
  <c r="BZ664" s="1"/>
  <c r="CA737"/>
  <c r="BY737" s="1"/>
  <c r="CC737"/>
  <c r="BZ737" s="1"/>
  <c r="CA794"/>
  <c r="BY794" s="1"/>
  <c r="CC794"/>
  <c r="BZ794" s="1"/>
  <c r="CA834"/>
  <c r="BY834" s="1"/>
  <c r="CC834"/>
  <c r="BZ834" s="1"/>
  <c r="CA727"/>
  <c r="BY727" s="1"/>
  <c r="CC727"/>
  <c r="BZ727" s="1"/>
  <c r="CA815"/>
  <c r="BY815" s="1"/>
  <c r="CC815"/>
  <c r="BZ815" s="1"/>
  <c r="CA779"/>
  <c r="BY779" s="1"/>
  <c r="CC779"/>
  <c r="BZ779" s="1"/>
  <c r="CA819"/>
  <c r="BY819" s="1"/>
  <c r="CC819"/>
  <c r="BZ819" s="1"/>
  <c r="CA758"/>
  <c r="BY758" s="1"/>
  <c r="CC758"/>
  <c r="BZ758" s="1"/>
  <c r="CA791"/>
  <c r="BY791" s="1"/>
  <c r="CC791"/>
  <c r="BZ791" s="1"/>
  <c r="CA767"/>
  <c r="BY767" s="1"/>
  <c r="CC767"/>
  <c r="BZ767" s="1"/>
  <c r="CA681"/>
  <c r="BY681" s="1"/>
  <c r="CC681"/>
  <c r="BZ681" s="1"/>
  <c r="CA814"/>
  <c r="BY814" s="1"/>
  <c r="CC814"/>
  <c r="BZ814" s="1"/>
  <c r="CA733"/>
  <c r="BY733" s="1"/>
  <c r="CC733"/>
  <c r="BZ733" s="1"/>
  <c r="CA756"/>
  <c r="BY756" s="1"/>
  <c r="CC756"/>
  <c r="BZ756" s="1"/>
  <c r="CA826"/>
  <c r="BY826" s="1"/>
  <c r="CC826"/>
  <c r="BZ826" s="1"/>
  <c r="CA735"/>
  <c r="BY735" s="1"/>
  <c r="CC735"/>
  <c r="BZ735" s="1"/>
  <c r="CA786"/>
  <c r="BY786" s="1"/>
  <c r="CC786"/>
  <c r="BZ786" s="1"/>
  <c r="CA766"/>
  <c r="BY766" s="1"/>
  <c r="CC766"/>
  <c r="BZ766" s="1"/>
  <c r="CA680"/>
  <c r="BY680" s="1"/>
  <c r="CC680"/>
  <c r="BZ680" s="1"/>
  <c r="CA694"/>
  <c r="BY694" s="1"/>
  <c r="CC694"/>
  <c r="BZ694" s="1"/>
  <c r="CA668"/>
  <c r="BY668" s="1"/>
  <c r="CC668"/>
  <c r="BZ668" s="1"/>
  <c r="CA692"/>
  <c r="BY692" s="1"/>
  <c r="CC692"/>
  <c r="BZ692" s="1"/>
  <c r="CA697"/>
  <c r="BY697" s="1"/>
  <c r="CC697"/>
  <c r="BZ697" s="1"/>
  <c r="CA771"/>
  <c r="BY771" s="1"/>
  <c r="CC771"/>
  <c r="BZ771" s="1"/>
  <c r="CA783"/>
  <c r="BY783" s="1"/>
  <c r="CC783"/>
  <c r="BZ783" s="1"/>
  <c r="CA790"/>
  <c r="BY790" s="1"/>
  <c r="CC790"/>
  <c r="BZ790" s="1"/>
  <c r="CA738"/>
  <c r="BY738" s="1"/>
  <c r="CC738"/>
  <c r="BZ738" s="1"/>
  <c r="CA716"/>
  <c r="BY716" s="1"/>
  <c r="CC716"/>
  <c r="BZ716" s="1"/>
  <c r="CA837"/>
  <c r="BY837" s="1"/>
  <c r="CC837"/>
  <c r="BZ837" s="1"/>
  <c r="CA713"/>
  <c r="BY713" s="1"/>
  <c r="CC713"/>
  <c r="BZ713" s="1"/>
  <c r="CA515"/>
  <c r="BY515" s="1"/>
  <c r="CC515"/>
  <c r="BZ515" s="1"/>
  <c r="CA19"/>
  <c r="BY19" s="1"/>
  <c r="CC19"/>
  <c r="BZ19" s="1"/>
  <c r="CA511"/>
  <c r="BY511" s="1"/>
  <c r="CC511"/>
  <c r="BZ511" s="1"/>
  <c r="CA512"/>
  <c r="BY512" s="1"/>
  <c r="CC512"/>
  <c r="BZ512" s="1"/>
  <c r="CA510"/>
  <c r="BY510" s="1"/>
  <c r="CC510"/>
  <c r="BZ510" s="1"/>
  <c r="CA476"/>
  <c r="BY476" s="1"/>
  <c r="CC476"/>
  <c r="BZ476" s="1"/>
  <c r="CA474"/>
  <c r="BY474" s="1"/>
  <c r="CC474"/>
  <c r="BZ474" s="1"/>
  <c r="CA475"/>
  <c r="BY475" s="1"/>
  <c r="CC475"/>
  <c r="BZ475" s="1"/>
  <c r="CA473"/>
  <c r="BY473" s="1"/>
  <c r="CC473"/>
  <c r="BZ473" s="1"/>
  <c r="CA478"/>
  <c r="BY478" s="1"/>
  <c r="CC478"/>
  <c r="BZ478" s="1"/>
  <c r="CA479"/>
  <c r="BY479" s="1"/>
  <c r="CC479"/>
  <c r="BZ479" s="1"/>
  <c r="CA477"/>
  <c r="BY477" s="1"/>
  <c r="CC477"/>
  <c r="BZ477" s="1"/>
  <c r="CA470"/>
  <c r="BY470" s="1"/>
  <c r="CC470"/>
  <c r="BZ470" s="1"/>
  <c r="CA465"/>
  <c r="BY465" s="1"/>
  <c r="CC465"/>
  <c r="BZ465" s="1"/>
  <c r="CA466"/>
  <c r="BY466" s="1"/>
  <c r="CC466"/>
  <c r="BZ466" s="1"/>
  <c r="CA467"/>
  <c r="BY467" s="1"/>
  <c r="CC467"/>
  <c r="BZ467" s="1"/>
  <c r="CA469"/>
  <c r="BY469" s="1"/>
  <c r="CC469"/>
  <c r="BZ469" s="1"/>
  <c r="CA471"/>
  <c r="BY471" s="1"/>
  <c r="CC471"/>
  <c r="BZ471" s="1"/>
  <c r="CA472"/>
  <c r="BY472" s="1"/>
  <c r="CC472"/>
  <c r="BZ472" s="1"/>
  <c r="CA468"/>
  <c r="BY468" s="1"/>
  <c r="CC468"/>
  <c r="BZ468" s="1"/>
  <c r="CA1872"/>
  <c r="BY1872" s="1"/>
  <c r="CC1872"/>
  <c r="BZ1872" s="1"/>
  <c r="CA1874"/>
  <c r="BY1874" s="1"/>
  <c r="CC1874"/>
  <c r="BZ1874" s="1"/>
  <c r="CA1876"/>
  <c r="BY1876" s="1"/>
  <c r="CC1876"/>
  <c r="BZ1876" s="1"/>
  <c r="CA1878"/>
  <c r="BY1878" s="1"/>
  <c r="CC1878"/>
  <c r="BZ1878" s="1"/>
  <c r="CA1868"/>
  <c r="BY1868" s="1"/>
  <c r="CC1868"/>
  <c r="BZ1868" s="1"/>
  <c r="CA1877"/>
  <c r="BY1877" s="1"/>
  <c r="CC1877"/>
  <c r="BZ1877" s="1"/>
  <c r="CA1885"/>
  <c r="BY1885" s="1"/>
  <c r="CC1885"/>
  <c r="BZ1885" s="1"/>
  <c r="CA1890"/>
  <c r="BY1890" s="1"/>
  <c r="CC1890"/>
  <c r="BZ1890" s="1"/>
  <c r="CA1869"/>
  <c r="BY1869" s="1"/>
  <c r="CC1869"/>
  <c r="BZ1869" s="1"/>
  <c r="CA1886"/>
  <c r="BY1886" s="1"/>
  <c r="CC1886"/>
  <c r="BZ1886" s="1"/>
  <c r="CA1895"/>
  <c r="BY1895" s="1"/>
  <c r="CC1895"/>
  <c r="BZ1895" s="1"/>
  <c r="CA1908"/>
  <c r="BY1908" s="1"/>
  <c r="CC1908"/>
  <c r="BZ1908" s="1"/>
  <c r="CA1889"/>
  <c r="BY1889" s="1"/>
  <c r="CC1889"/>
  <c r="BZ1889" s="1"/>
  <c r="CA1909"/>
  <c r="BY1909" s="1"/>
  <c r="CC1909"/>
  <c r="BZ1909" s="1"/>
  <c r="CA1892"/>
  <c r="BY1892" s="1"/>
  <c r="CC1892"/>
  <c r="BZ1892" s="1"/>
  <c r="CA1433"/>
  <c r="BY1433" s="1"/>
  <c r="CC1433"/>
  <c r="BZ1433" s="1"/>
  <c r="CA1523"/>
  <c r="BY1523" s="1"/>
  <c r="CC1523"/>
  <c r="BZ1523" s="1"/>
  <c r="CA1440"/>
  <c r="BY1440" s="1"/>
  <c r="CC1440"/>
  <c r="BZ1440" s="1"/>
  <c r="CA1628"/>
  <c r="BY1628" s="1"/>
  <c r="CC1628"/>
  <c r="BZ1628" s="1"/>
  <c r="CA1735"/>
  <c r="BY1735" s="1"/>
  <c r="CC1735"/>
  <c r="BZ1735" s="1"/>
  <c r="CA1428"/>
  <c r="BY1428" s="1"/>
  <c r="CC1428"/>
  <c r="BZ1428" s="1"/>
  <c r="CA1585"/>
  <c r="BY1585" s="1"/>
  <c r="CC1585"/>
  <c r="BZ1585" s="1"/>
  <c r="CA1602"/>
  <c r="BY1602" s="1"/>
  <c r="CC1602"/>
  <c r="BZ1602" s="1"/>
  <c r="CA1454"/>
  <c r="BY1454" s="1"/>
  <c r="CC1454"/>
  <c r="BZ1454" s="1"/>
  <c r="CA1522"/>
  <c r="BY1522" s="1"/>
  <c r="CC1522"/>
  <c r="BZ1522" s="1"/>
  <c r="CA1619"/>
  <c r="BY1619" s="1"/>
  <c r="CC1619"/>
  <c r="BZ1619" s="1"/>
  <c r="CA1460"/>
  <c r="BY1460" s="1"/>
  <c r="CC1460"/>
  <c r="BZ1460" s="1"/>
  <c r="CA1705"/>
  <c r="BY1705" s="1"/>
  <c r="CC1705"/>
  <c r="BZ1705" s="1"/>
  <c r="CA1590"/>
  <c r="BY1590" s="1"/>
  <c r="CC1590"/>
  <c r="BZ1590" s="1"/>
  <c r="CA1610"/>
  <c r="BY1610" s="1"/>
  <c r="CC1610"/>
  <c r="BZ1610" s="1"/>
  <c r="CA1677"/>
  <c r="BY1677" s="1"/>
  <c r="CC1677"/>
  <c r="BZ1677" s="1"/>
  <c r="CA1498"/>
  <c r="BY1498" s="1"/>
  <c r="CC1498"/>
  <c r="BZ1498" s="1"/>
  <c r="CA1741"/>
  <c r="BY1741" s="1"/>
  <c r="CC1741"/>
  <c r="BZ1741" s="1"/>
  <c r="CA1683"/>
  <c r="BY1683" s="1"/>
  <c r="CC1683"/>
  <c r="BZ1683" s="1"/>
  <c r="CA1725"/>
  <c r="BY1725" s="1"/>
  <c r="CC1725"/>
  <c r="BZ1725" s="1"/>
  <c r="CA1446"/>
  <c r="BY1446" s="1"/>
  <c r="CC1446"/>
  <c r="BZ1446" s="1"/>
  <c r="CA1667"/>
  <c r="BY1667" s="1"/>
  <c r="CC1667"/>
  <c r="BZ1667" s="1"/>
  <c r="CA1467"/>
  <c r="BY1467" s="1"/>
  <c r="CC1467"/>
  <c r="BZ1467" s="1"/>
  <c r="CA1620"/>
  <c r="BY1620" s="1"/>
  <c r="CC1620"/>
  <c r="BZ1620" s="1"/>
  <c r="CA1644"/>
  <c r="BY1644" s="1"/>
  <c r="CC1644"/>
  <c r="BZ1644" s="1"/>
  <c r="CA1645"/>
  <c r="BY1645" s="1"/>
  <c r="CC1645"/>
  <c r="BZ1645" s="1"/>
  <c r="CA1613"/>
  <c r="BY1613" s="1"/>
  <c r="CC1613"/>
  <c r="BZ1613" s="1"/>
  <c r="CA1750"/>
  <c r="BY1750" s="1"/>
  <c r="CC1750"/>
  <c r="BZ1750" s="1"/>
  <c r="CA1449"/>
  <c r="BY1449" s="1"/>
  <c r="CC1449"/>
  <c r="BZ1449" s="1"/>
  <c r="CA1631"/>
  <c r="BY1631" s="1"/>
  <c r="CC1631"/>
  <c r="BZ1631" s="1"/>
  <c r="CA1434"/>
  <c r="BY1434" s="1"/>
  <c r="CC1434"/>
  <c r="BZ1434" s="1"/>
  <c r="CA1692"/>
  <c r="BY1692" s="1"/>
  <c r="CC1692"/>
  <c r="BZ1692" s="1"/>
  <c r="CA1625"/>
  <c r="BY1625" s="1"/>
  <c r="CC1625"/>
  <c r="BZ1625" s="1"/>
  <c r="CA1659"/>
  <c r="BY1659" s="1"/>
  <c r="CC1659"/>
  <c r="BZ1659" s="1"/>
  <c r="CA1633"/>
  <c r="BY1633" s="1"/>
  <c r="CC1633"/>
  <c r="BZ1633" s="1"/>
  <c r="CA1866"/>
  <c r="BY1866" s="1"/>
  <c r="CC1866"/>
  <c r="BZ1866" s="1"/>
  <c r="CA1907"/>
  <c r="BY1907" s="1"/>
  <c r="CC1907"/>
  <c r="BZ1907" s="1"/>
  <c r="CA1896"/>
  <c r="BY1896" s="1"/>
  <c r="CC1896"/>
  <c r="BZ1896" s="1"/>
  <c r="CA1879"/>
  <c r="BY1879" s="1"/>
  <c r="CC1879"/>
  <c r="BZ1879" s="1"/>
  <c r="CA1865"/>
  <c r="BY1865" s="1"/>
  <c r="CC1865"/>
  <c r="BZ1865" s="1"/>
  <c r="CA1902"/>
  <c r="BY1902" s="1"/>
  <c r="CC1902"/>
  <c r="BZ1902" s="1"/>
  <c r="CA1910"/>
  <c r="BY1910" s="1"/>
  <c r="CC1910"/>
  <c r="BZ1910" s="1"/>
  <c r="CA1586"/>
  <c r="BY1586" s="1"/>
  <c r="CC1586"/>
  <c r="BZ1586" s="1"/>
  <c r="CA1509"/>
  <c r="BY1509" s="1"/>
  <c r="CC1509"/>
  <c r="BZ1509" s="1"/>
  <c r="CA1672"/>
  <c r="BY1672" s="1"/>
  <c r="CC1672"/>
  <c r="BZ1672" s="1"/>
  <c r="CA1290"/>
  <c r="BY1290" s="1"/>
  <c r="CC1290"/>
  <c r="BZ1290" s="1"/>
  <c r="CA1612"/>
  <c r="BY1612" s="1"/>
  <c r="CC1612"/>
  <c r="BZ1612" s="1"/>
  <c r="CA1695"/>
  <c r="BY1695" s="1"/>
  <c r="CC1695"/>
  <c r="BZ1695" s="1"/>
  <c r="CA1510"/>
  <c r="BY1510" s="1"/>
  <c r="CC1510"/>
  <c r="BZ1510" s="1"/>
  <c r="CA1490"/>
  <c r="BY1490" s="1"/>
  <c r="CC1490"/>
  <c r="BZ1490" s="1"/>
  <c r="CA1492"/>
  <c r="BY1492" s="1"/>
  <c r="CC1492"/>
  <c r="BZ1492" s="1"/>
  <c r="CA1479"/>
  <c r="BY1479" s="1"/>
  <c r="CC1479"/>
  <c r="BZ1479" s="1"/>
  <c r="CA1755"/>
  <c r="BY1755" s="1"/>
  <c r="CC1755"/>
  <c r="BZ1755" s="1"/>
  <c r="CA1719"/>
  <c r="BY1719" s="1"/>
  <c r="CC1719"/>
  <c r="BZ1719" s="1"/>
  <c r="CA1459"/>
  <c r="BY1459" s="1"/>
  <c r="CC1459"/>
  <c r="BZ1459" s="1"/>
  <c r="CA1704"/>
  <c r="BY1704" s="1"/>
  <c r="CC1704"/>
  <c r="BZ1704" s="1"/>
  <c r="CA1442"/>
  <c r="BY1442" s="1"/>
  <c r="CC1442"/>
  <c r="BZ1442" s="1"/>
  <c r="CA1502"/>
  <c r="BY1502" s="1"/>
  <c r="CC1502"/>
  <c r="BZ1502" s="1"/>
  <c r="CA1740"/>
  <c r="BY1740" s="1"/>
  <c r="CC1740"/>
  <c r="BZ1740" s="1"/>
  <c r="CA1684"/>
  <c r="BY1684" s="1"/>
  <c r="CC1684"/>
  <c r="BZ1684" s="1"/>
  <c r="CA1649"/>
  <c r="BY1649" s="1"/>
  <c r="CC1649"/>
  <c r="BZ1649" s="1"/>
  <c r="CA1716"/>
  <c r="BY1716" s="1"/>
  <c r="CC1716"/>
  <c r="BZ1716" s="1"/>
  <c r="CA1566"/>
  <c r="BY1566" s="1"/>
  <c r="CC1566"/>
  <c r="BZ1566" s="1"/>
  <c r="CA1606"/>
  <c r="BY1606" s="1"/>
  <c r="CC1606"/>
  <c r="BZ1606" s="1"/>
  <c r="CA1717"/>
  <c r="BY1717" s="1"/>
  <c r="CC1717"/>
  <c r="BZ1717" s="1"/>
  <c r="CA1880"/>
  <c r="BY1880" s="1"/>
  <c r="CC1880"/>
  <c r="BZ1880" s="1"/>
  <c r="CA1905"/>
  <c r="BY1905" s="1"/>
  <c r="CC1905"/>
  <c r="BZ1905" s="1"/>
  <c r="CA1900"/>
  <c r="BY1900" s="1"/>
  <c r="CC1900"/>
  <c r="BZ1900" s="1"/>
  <c r="CA1911"/>
  <c r="BY1911" s="1"/>
  <c r="CC1911"/>
  <c r="BZ1911" s="1"/>
  <c r="CA1494"/>
  <c r="BY1494" s="1"/>
  <c r="CC1494"/>
  <c r="BZ1494" s="1"/>
  <c r="CA1581"/>
  <c r="BY1581" s="1"/>
  <c r="CC1581"/>
  <c r="BZ1581" s="1"/>
  <c r="CA1607"/>
  <c r="BY1607" s="1"/>
  <c r="CC1607"/>
  <c r="BZ1607" s="1"/>
  <c r="CA1608"/>
  <c r="BY1608" s="1"/>
  <c r="CC1608"/>
  <c r="BZ1608" s="1"/>
  <c r="CA1733"/>
  <c r="BY1733" s="1"/>
  <c r="CC1733"/>
  <c r="BZ1733" s="1"/>
  <c r="CA1432"/>
  <c r="BY1432" s="1"/>
  <c r="CC1432"/>
  <c r="BZ1432" s="1"/>
  <c r="CA1734"/>
  <c r="BY1734" s="1"/>
  <c r="CC1734"/>
  <c r="BZ1734" s="1"/>
  <c r="CA1641"/>
  <c r="BY1641" s="1"/>
  <c r="CC1641"/>
  <c r="BZ1641" s="1"/>
  <c r="CA1722"/>
  <c r="BY1722" s="1"/>
  <c r="CC1722"/>
  <c r="BZ1722" s="1"/>
  <c r="CA1516"/>
  <c r="BY1516" s="1"/>
  <c r="CC1516"/>
  <c r="BZ1516" s="1"/>
  <c r="CA1642"/>
  <c r="BY1642" s="1"/>
  <c r="CC1642"/>
  <c r="BZ1642" s="1"/>
  <c r="CA1637"/>
  <c r="BY1637" s="1"/>
  <c r="CC1637"/>
  <c r="BZ1637" s="1"/>
  <c r="CA1617"/>
  <c r="BY1617" s="1"/>
  <c r="CC1617"/>
  <c r="BZ1617" s="1"/>
  <c r="CA1666"/>
  <c r="BY1666" s="1"/>
  <c r="CC1666"/>
  <c r="BZ1666" s="1"/>
  <c r="CA1643"/>
  <c r="BY1643" s="1"/>
  <c r="CC1643"/>
  <c r="BZ1643" s="1"/>
  <c r="CA1462"/>
  <c r="BY1462" s="1"/>
  <c r="CC1462"/>
  <c r="BZ1462" s="1"/>
  <c r="CA1507"/>
  <c r="BY1507" s="1"/>
  <c r="CC1507"/>
  <c r="BZ1507" s="1"/>
  <c r="CA1742"/>
  <c r="BY1742" s="1"/>
  <c r="CC1742"/>
  <c r="BZ1742" s="1"/>
  <c r="CA1534"/>
  <c r="BY1534" s="1"/>
  <c r="CC1534"/>
  <c r="BZ1534" s="1"/>
  <c r="CA1588"/>
  <c r="BY1588" s="1"/>
  <c r="CC1588"/>
  <c r="BZ1588" s="1"/>
  <c r="CA1575"/>
  <c r="BY1575" s="1"/>
  <c r="CC1575"/>
  <c r="BZ1575" s="1"/>
  <c r="CA1541"/>
  <c r="BY1541" s="1"/>
  <c r="CC1541"/>
  <c r="BZ1541" s="1"/>
  <c r="CA1749"/>
  <c r="BY1749" s="1"/>
  <c r="CC1749"/>
  <c r="BZ1749" s="1"/>
  <c r="CA1611"/>
  <c r="BY1611" s="1"/>
  <c r="CC1611"/>
  <c r="BZ1611" s="1"/>
  <c r="CA1542"/>
  <c r="BY1542" s="1"/>
  <c r="CC1542"/>
  <c r="BZ1542" s="1"/>
  <c r="CA1747"/>
  <c r="BY1747" s="1"/>
  <c r="CC1747"/>
  <c r="BZ1747" s="1"/>
  <c r="CA1472"/>
  <c r="BY1472" s="1"/>
  <c r="CC1472"/>
  <c r="BZ1472" s="1"/>
  <c r="CA1715"/>
  <c r="BY1715" s="1"/>
  <c r="CC1715"/>
  <c r="BZ1715" s="1"/>
  <c r="CA1700"/>
  <c r="BY1700" s="1"/>
  <c r="CC1700"/>
  <c r="BZ1700" s="1"/>
  <c r="CA1549"/>
  <c r="BY1549" s="1"/>
  <c r="CC1549"/>
  <c r="BZ1549" s="1"/>
  <c r="CA1556"/>
  <c r="BY1556" s="1"/>
  <c r="CC1556"/>
  <c r="BZ1556" s="1"/>
  <c r="CA1551"/>
  <c r="BY1551" s="1"/>
  <c r="CC1551"/>
  <c r="BZ1551" s="1"/>
  <c r="CA1650"/>
  <c r="BY1650" s="1"/>
  <c r="CC1650"/>
  <c r="BZ1650" s="1"/>
  <c r="CA1474"/>
  <c r="BY1474" s="1"/>
  <c r="CC1474"/>
  <c r="BZ1474" s="1"/>
  <c r="CA1595"/>
  <c r="BY1595" s="1"/>
  <c r="CC1595"/>
  <c r="BZ1595" s="1"/>
  <c r="CA1597"/>
  <c r="BY1597" s="1"/>
  <c r="CC1597"/>
  <c r="BZ1597" s="1"/>
  <c r="CA1653"/>
  <c r="BY1653" s="1"/>
  <c r="CC1653"/>
  <c r="BZ1653" s="1"/>
  <c r="CA1752"/>
  <c r="BY1752" s="1"/>
  <c r="CC1752"/>
  <c r="BZ1752" s="1"/>
  <c r="CA1450"/>
  <c r="BY1450" s="1"/>
  <c r="CC1450"/>
  <c r="BZ1450" s="1"/>
  <c r="CA1676"/>
  <c r="BY1676" s="1"/>
  <c r="CC1676"/>
  <c r="BZ1676" s="1"/>
  <c r="CA1693"/>
  <c r="BY1693" s="1"/>
  <c r="CC1693"/>
  <c r="BZ1693" s="1"/>
  <c r="CA1291"/>
  <c r="BY1291" s="1"/>
  <c r="CC1291"/>
  <c r="BZ1291" s="1"/>
  <c r="CA1582"/>
  <c r="BY1582" s="1"/>
  <c r="CC1582"/>
  <c r="BZ1582" s="1"/>
  <c r="CA1670"/>
  <c r="BY1670" s="1"/>
  <c r="CC1670"/>
  <c r="BZ1670" s="1"/>
  <c r="CA1559"/>
  <c r="BY1559" s="1"/>
  <c r="CC1559"/>
  <c r="BZ1559" s="1"/>
  <c r="CA1655"/>
  <c r="BY1655" s="1"/>
  <c r="CC1655"/>
  <c r="BZ1655" s="1"/>
  <c r="CA1731"/>
  <c r="BY1731" s="1"/>
  <c r="CC1731"/>
  <c r="BZ1731" s="1"/>
  <c r="CA1480"/>
  <c r="BY1480" s="1"/>
  <c r="CC1480"/>
  <c r="BZ1480" s="1"/>
  <c r="CA1512"/>
  <c r="BY1512" s="1"/>
  <c r="CC1512"/>
  <c r="BZ1512" s="1"/>
  <c r="CA1583"/>
  <c r="BY1583" s="1"/>
  <c r="CC1583"/>
  <c r="BZ1583" s="1"/>
  <c r="CA1680"/>
  <c r="BY1680" s="1"/>
  <c r="CC1680"/>
  <c r="BZ1680" s="1"/>
  <c r="CA1515"/>
  <c r="BY1515" s="1"/>
  <c r="CC1515"/>
  <c r="BZ1515" s="1"/>
  <c r="CA1681"/>
  <c r="BY1681" s="1"/>
  <c r="CC1681"/>
  <c r="BZ1681" s="1"/>
  <c r="CA1729"/>
  <c r="BY1729" s="1"/>
  <c r="CC1729"/>
  <c r="BZ1729" s="1"/>
  <c r="CA1495"/>
  <c r="BY1495" s="1"/>
  <c r="CC1495"/>
  <c r="BZ1495" s="1"/>
  <c r="CA1517"/>
  <c r="BY1517" s="1"/>
  <c r="CC1517"/>
  <c r="BZ1517" s="1"/>
  <c r="CA1618"/>
  <c r="BY1618" s="1"/>
  <c r="CC1618"/>
  <c r="BZ1618" s="1"/>
  <c r="CA1723"/>
  <c r="BY1723" s="1"/>
  <c r="CC1723"/>
  <c r="BZ1723" s="1"/>
  <c r="CA1736"/>
  <c r="BY1736" s="1"/>
  <c r="CC1736"/>
  <c r="BZ1736" s="1"/>
  <c r="CA1443"/>
  <c r="BY1443" s="1"/>
  <c r="CC1443"/>
  <c r="BZ1443" s="1"/>
  <c r="CA1603"/>
  <c r="BY1603" s="1"/>
  <c r="CC1603"/>
  <c r="BZ1603" s="1"/>
  <c r="CA1710"/>
  <c r="BY1710" s="1"/>
  <c r="CC1710"/>
  <c r="BZ1710" s="1"/>
  <c r="CA1737"/>
  <c r="BY1737" s="1"/>
  <c r="CC1737"/>
  <c r="BZ1737" s="1"/>
  <c r="CA1569"/>
  <c r="BY1569" s="1"/>
  <c r="CC1569"/>
  <c r="BZ1569" s="1"/>
  <c r="CA1743"/>
  <c r="BY1743" s="1"/>
  <c r="CC1743"/>
  <c r="BZ1743" s="1"/>
  <c r="CA1508"/>
  <c r="BY1508" s="1"/>
  <c r="CC1508"/>
  <c r="BZ1508" s="1"/>
  <c r="CA1447"/>
  <c r="BY1447" s="1"/>
  <c r="CC1447"/>
  <c r="BZ1447" s="1"/>
  <c r="CA1589"/>
  <c r="BY1589" s="1"/>
  <c r="CC1589"/>
  <c r="BZ1589" s="1"/>
  <c r="CA1464"/>
  <c r="BY1464" s="1"/>
  <c r="CC1464"/>
  <c r="BZ1464" s="1"/>
  <c r="CA1465"/>
  <c r="BY1465" s="1"/>
  <c r="CC1465"/>
  <c r="BZ1465" s="1"/>
  <c r="CA1578"/>
  <c r="BY1578" s="1"/>
  <c r="CC1578"/>
  <c r="BZ1578" s="1"/>
  <c r="CA1685"/>
  <c r="BY1685" s="1"/>
  <c r="CC1685"/>
  <c r="BZ1685" s="1"/>
  <c r="CA1543"/>
  <c r="BY1543" s="1"/>
  <c r="CC1543"/>
  <c r="BZ1543" s="1"/>
  <c r="CA1500"/>
  <c r="BY1500" s="1"/>
  <c r="CC1500"/>
  <c r="BZ1500" s="1"/>
  <c r="CA1593"/>
  <c r="BY1593" s="1"/>
  <c r="CC1593"/>
  <c r="BZ1593" s="1"/>
  <c r="CA1690"/>
  <c r="BY1690" s="1"/>
  <c r="CC1690"/>
  <c r="BZ1690" s="1"/>
  <c r="CA1674"/>
  <c r="BY1674" s="1"/>
  <c r="CC1674"/>
  <c r="BZ1674" s="1"/>
  <c r="CA1664"/>
  <c r="BY1664" s="1"/>
  <c r="CC1664"/>
  <c r="BZ1664" s="1"/>
  <c r="CA1491"/>
  <c r="BY1491" s="1"/>
  <c r="CC1491"/>
  <c r="BZ1491" s="1"/>
  <c r="CA1601"/>
  <c r="BY1601" s="1"/>
  <c r="CC1601"/>
  <c r="BZ1601" s="1"/>
  <c r="CA1656"/>
  <c r="BY1656" s="1"/>
  <c r="CC1656"/>
  <c r="BZ1656" s="1"/>
  <c r="CA1658"/>
  <c r="BY1658" s="1"/>
  <c r="CC1658"/>
  <c r="BZ1658" s="1"/>
  <c r="CA1634"/>
  <c r="BY1634" s="1"/>
  <c r="CC1634"/>
  <c r="BZ1634" s="1"/>
  <c r="CA1572"/>
  <c r="BY1572" s="1"/>
  <c r="CC1572"/>
  <c r="BZ1572" s="1"/>
  <c r="CA1501"/>
  <c r="BY1501" s="1"/>
  <c r="CC1501"/>
  <c r="BZ1501" s="1"/>
  <c r="CA1640"/>
  <c r="BY1640" s="1"/>
  <c r="CC1640"/>
  <c r="BZ1640" s="1"/>
  <c r="CA1527"/>
  <c r="BY1527" s="1"/>
  <c r="CC1527"/>
  <c r="BZ1527" s="1"/>
  <c r="CA1573"/>
  <c r="BY1573" s="1"/>
  <c r="CC1573"/>
  <c r="BZ1573" s="1"/>
  <c r="CA1635"/>
  <c r="BY1635" s="1"/>
  <c r="CC1635"/>
  <c r="BZ1635" s="1"/>
  <c r="CA1709"/>
  <c r="BY1709" s="1"/>
  <c r="CC1709"/>
  <c r="BZ1709" s="1"/>
  <c r="CA1504"/>
  <c r="BY1504" s="1"/>
  <c r="CC1504"/>
  <c r="BZ1504" s="1"/>
  <c r="CA1707"/>
  <c r="BY1707" s="1"/>
  <c r="CC1707"/>
  <c r="BZ1707" s="1"/>
  <c r="CA1533"/>
  <c r="BY1533" s="1"/>
  <c r="CC1533"/>
  <c r="BZ1533" s="1"/>
  <c r="CA1537"/>
  <c r="BY1537" s="1"/>
  <c r="CC1537"/>
  <c r="BZ1537" s="1"/>
  <c r="CA1726"/>
  <c r="BY1726" s="1"/>
  <c r="CC1726"/>
  <c r="BZ1726" s="1"/>
  <c r="CA1714"/>
  <c r="BY1714" s="1"/>
  <c r="CC1714"/>
  <c r="BZ1714" s="1"/>
  <c r="CA1713"/>
  <c r="BY1713" s="1"/>
  <c r="CC1713"/>
  <c r="BZ1713" s="1"/>
  <c r="CA1473"/>
  <c r="BY1473" s="1"/>
  <c r="CC1473"/>
  <c r="BZ1473" s="1"/>
  <c r="CA1604"/>
  <c r="BY1604" s="1"/>
  <c r="CC1604"/>
  <c r="BZ1604" s="1"/>
  <c r="CA1647"/>
  <c r="BY1647" s="1"/>
  <c r="CC1647"/>
  <c r="BZ1647" s="1"/>
  <c r="CA1748"/>
  <c r="BY1748" s="1"/>
  <c r="CC1748"/>
  <c r="BZ1748" s="1"/>
  <c r="CA1547"/>
  <c r="BY1547" s="1"/>
  <c r="CC1547"/>
  <c r="BZ1547" s="1"/>
  <c r="CA1553"/>
  <c r="BY1553" s="1"/>
  <c r="CC1553"/>
  <c r="BZ1553" s="1"/>
  <c r="CA1550"/>
  <c r="BY1550" s="1"/>
  <c r="CC1550"/>
  <c r="BZ1550" s="1"/>
  <c r="CA1579"/>
  <c r="BY1579" s="1"/>
  <c r="CC1579"/>
  <c r="BZ1579" s="1"/>
  <c r="CA1557"/>
  <c r="BY1557" s="1"/>
  <c r="CC1557"/>
  <c r="BZ1557" s="1"/>
  <c r="CA1651"/>
  <c r="BY1651" s="1"/>
  <c r="CC1651"/>
  <c r="BZ1651" s="1"/>
  <c r="CA1665"/>
  <c r="BY1665" s="1"/>
  <c r="CC1665"/>
  <c r="BZ1665" s="1"/>
  <c r="CA1678"/>
  <c r="BY1678" s="1"/>
  <c r="CC1678"/>
  <c r="BZ1678" s="1"/>
  <c r="CA1679"/>
  <c r="BY1679" s="1"/>
  <c r="CC1679"/>
  <c r="BZ1679" s="1"/>
  <c r="CA1689"/>
  <c r="BY1689" s="1"/>
  <c r="CC1689"/>
  <c r="BZ1689" s="1"/>
  <c r="CA1696"/>
  <c r="BY1696" s="1"/>
  <c r="CC1696"/>
  <c r="BZ1696" s="1"/>
  <c r="CA1576"/>
  <c r="BY1576" s="1"/>
  <c r="CC1576"/>
  <c r="BZ1576" s="1"/>
  <c r="CA1694"/>
  <c r="BY1694" s="1"/>
  <c r="CC1694"/>
  <c r="BZ1694" s="1"/>
  <c r="CA1703"/>
  <c r="BY1703" s="1"/>
  <c r="CC1703"/>
  <c r="BZ1703" s="1"/>
  <c r="CA1564"/>
  <c r="BY1564" s="1"/>
  <c r="CC1564"/>
  <c r="BZ1564" s="1"/>
  <c r="CA1727"/>
  <c r="BY1727" s="1"/>
  <c r="CC1727"/>
  <c r="BZ1727" s="1"/>
  <c r="CA1881"/>
  <c r="BY1881" s="1"/>
  <c r="CC1881"/>
  <c r="BZ1881" s="1"/>
  <c r="CA1867"/>
  <c r="BY1867" s="1"/>
  <c r="CC1867"/>
  <c r="BZ1867" s="1"/>
  <c r="CA1888"/>
  <c r="BY1888" s="1"/>
  <c r="CC1888"/>
  <c r="BZ1888" s="1"/>
  <c r="CA1891"/>
  <c r="BY1891" s="1"/>
  <c r="CC1891"/>
  <c r="BZ1891" s="1"/>
  <c r="CA1897"/>
  <c r="BY1897" s="1"/>
  <c r="CC1897"/>
  <c r="BZ1897" s="1"/>
  <c r="CA1882"/>
  <c r="BY1882" s="1"/>
  <c r="CC1882"/>
  <c r="BZ1882" s="1"/>
  <c r="CA1893"/>
  <c r="BY1893" s="1"/>
  <c r="CC1893"/>
  <c r="BZ1893" s="1"/>
  <c r="CA1898"/>
  <c r="BY1898" s="1"/>
  <c r="CC1898"/>
  <c r="BZ1898" s="1"/>
  <c r="CA1873"/>
  <c r="BY1873" s="1"/>
  <c r="CC1873"/>
  <c r="BZ1873" s="1"/>
  <c r="CA1894"/>
  <c r="BY1894" s="1"/>
  <c r="CC1894"/>
  <c r="BZ1894" s="1"/>
  <c r="CA1864"/>
  <c r="BY1864" s="1"/>
  <c r="CC1864"/>
  <c r="BZ1864" s="1"/>
  <c r="CA1875"/>
  <c r="BY1875" s="1"/>
  <c r="CC1875"/>
  <c r="BZ1875" s="1"/>
  <c r="CA1883"/>
  <c r="BY1883" s="1"/>
  <c r="CC1883"/>
  <c r="BZ1883" s="1"/>
  <c r="CA1887"/>
  <c r="BY1887" s="1"/>
  <c r="CC1887"/>
  <c r="BZ1887" s="1"/>
  <c r="CA1884"/>
  <c r="BY1884" s="1"/>
  <c r="CC1884"/>
  <c r="BZ1884" s="1"/>
  <c r="CA1529"/>
  <c r="BY1529" s="1"/>
  <c r="CC1529"/>
  <c r="BZ1529" s="1"/>
  <c r="CA1505"/>
  <c r="BY1505" s="1"/>
  <c r="CC1505"/>
  <c r="BZ1505" s="1"/>
  <c r="CA1518"/>
  <c r="BY1518" s="1"/>
  <c r="CC1518"/>
  <c r="BZ1518" s="1"/>
  <c r="CA1519"/>
  <c r="BY1519" s="1"/>
  <c r="CC1519"/>
  <c r="BZ1519" s="1"/>
  <c r="CA1528"/>
  <c r="BY1528" s="1"/>
  <c r="CC1528"/>
  <c r="BZ1528" s="1"/>
  <c r="CA1506"/>
  <c r="BY1506" s="1"/>
  <c r="CC1506"/>
  <c r="BZ1506" s="1"/>
  <c r="CA1521"/>
  <c r="BY1521" s="1"/>
  <c r="CC1521"/>
  <c r="BZ1521" s="1"/>
  <c r="CA1600"/>
  <c r="BY1600" s="1"/>
  <c r="CC1600"/>
  <c r="BZ1600" s="1"/>
  <c r="CA1638"/>
  <c r="BY1638" s="1"/>
  <c r="CC1638"/>
  <c r="BZ1638" s="1"/>
  <c r="CA1568"/>
  <c r="BY1568" s="1"/>
  <c r="CC1568"/>
  <c r="BZ1568" s="1"/>
  <c r="CA1468"/>
  <c r="BY1468" s="1"/>
  <c r="CC1468"/>
  <c r="BZ1468" s="1"/>
  <c r="CA1532"/>
  <c r="BY1532" s="1"/>
  <c r="CC1532"/>
  <c r="BZ1532" s="1"/>
  <c r="CA1686"/>
  <c r="BY1686" s="1"/>
  <c r="CC1686"/>
  <c r="BZ1686" s="1"/>
  <c r="CA1470"/>
  <c r="BY1470" s="1"/>
  <c r="CC1470"/>
  <c r="BZ1470" s="1"/>
  <c r="CA1571"/>
  <c r="BY1571" s="1"/>
  <c r="CC1571"/>
  <c r="BZ1571" s="1"/>
  <c r="CA1570"/>
  <c r="BY1570" s="1"/>
  <c r="CC1570"/>
  <c r="BZ1570" s="1"/>
  <c r="CA1621"/>
  <c r="BY1621" s="1"/>
  <c r="CC1621"/>
  <c r="BZ1621" s="1"/>
  <c r="CA1548"/>
  <c r="BY1548" s="1"/>
  <c r="CC1548"/>
  <c r="BZ1548" s="1"/>
  <c r="CA1487"/>
  <c r="BY1487" s="1"/>
  <c r="CC1487"/>
  <c r="BZ1487" s="1"/>
  <c r="CA1546"/>
  <c r="BY1546" s="1"/>
  <c r="CC1546"/>
  <c r="BZ1546" s="1"/>
  <c r="CA1594"/>
  <c r="BY1594" s="1"/>
  <c r="CC1594"/>
  <c r="BZ1594" s="1"/>
  <c r="CA1654"/>
  <c r="BY1654" s="1"/>
  <c r="CC1654"/>
  <c r="BZ1654" s="1"/>
  <c r="CA1699"/>
  <c r="BY1699" s="1"/>
  <c r="CC1699"/>
  <c r="BZ1699" s="1"/>
  <c r="CA1660"/>
  <c r="BY1660" s="1"/>
  <c r="CC1660"/>
  <c r="BZ1660" s="1"/>
  <c r="CA1668"/>
  <c r="BY1668" s="1"/>
  <c r="CC1668"/>
  <c r="BZ1668" s="1"/>
  <c r="CA1476"/>
  <c r="BY1476" s="1"/>
  <c r="CC1476"/>
  <c r="BZ1476" s="1"/>
  <c r="CA1599"/>
  <c r="BY1599" s="1"/>
  <c r="CC1599"/>
  <c r="BZ1599" s="1"/>
  <c r="CA1481"/>
  <c r="BY1481" s="1"/>
  <c r="CC1481"/>
  <c r="BZ1481" s="1"/>
  <c r="CA1580"/>
  <c r="BY1580" s="1"/>
  <c r="CC1580"/>
  <c r="BZ1580" s="1"/>
  <c r="CA1493"/>
  <c r="BY1493" s="1"/>
  <c r="CC1493"/>
  <c r="BZ1493" s="1"/>
  <c r="CA1754"/>
  <c r="BY1754" s="1"/>
  <c r="CC1754"/>
  <c r="BZ1754" s="1"/>
  <c r="CA1436"/>
  <c r="BY1436" s="1"/>
  <c r="CC1436"/>
  <c r="BZ1436" s="1"/>
  <c r="CA1456"/>
  <c r="BY1456" s="1"/>
  <c r="CC1456"/>
  <c r="BZ1456" s="1"/>
  <c r="CA1513"/>
  <c r="BY1513" s="1"/>
  <c r="CC1513"/>
  <c r="BZ1513" s="1"/>
  <c r="CA1739"/>
  <c r="BY1739" s="1"/>
  <c r="CC1739"/>
  <c r="BZ1739" s="1"/>
  <c r="CA1732"/>
  <c r="BY1732" s="1"/>
  <c r="CC1732"/>
  <c r="BZ1732" s="1"/>
  <c r="CA1458"/>
  <c r="BY1458" s="1"/>
  <c r="CC1458"/>
  <c r="BZ1458" s="1"/>
  <c r="CA1496"/>
  <c r="BY1496" s="1"/>
  <c r="CC1496"/>
  <c r="BZ1496" s="1"/>
  <c r="CA1584"/>
  <c r="BY1584" s="1"/>
  <c r="CC1584"/>
  <c r="BZ1584" s="1"/>
  <c r="CA1720"/>
  <c r="BY1720" s="1"/>
  <c r="CC1720"/>
  <c r="BZ1720" s="1"/>
  <c r="CA1453"/>
  <c r="BY1453" s="1"/>
  <c r="CC1453"/>
  <c r="BZ1453" s="1"/>
  <c r="CA1497"/>
  <c r="BY1497" s="1"/>
  <c r="CC1497"/>
  <c r="BZ1497" s="1"/>
  <c r="CA1587"/>
  <c r="BY1587" s="1"/>
  <c r="CC1587"/>
  <c r="BZ1587" s="1"/>
  <c r="CA1444"/>
  <c r="BY1444" s="1"/>
  <c r="CC1444"/>
  <c r="BZ1444" s="1"/>
  <c r="BY1289"/>
  <c r="BZ1289"/>
  <c r="CA1461"/>
  <c r="BY1461" s="1"/>
  <c r="CC1461"/>
  <c r="BZ1461" s="1"/>
  <c r="CA1531"/>
  <c r="BY1531" s="1"/>
  <c r="CC1531"/>
  <c r="BZ1531" s="1"/>
  <c r="CA1538"/>
  <c r="BY1538" s="1"/>
  <c r="CC1538"/>
  <c r="BZ1538" s="1"/>
  <c r="CA1429"/>
  <c r="BY1429" s="1"/>
  <c r="CC1429"/>
  <c r="BZ1429" s="1"/>
  <c r="CA1469"/>
  <c r="BY1469" s="1"/>
  <c r="CC1469"/>
  <c r="BZ1469" s="1"/>
  <c r="CA1536"/>
  <c r="BY1536" s="1"/>
  <c r="CC1536"/>
  <c r="BZ1536" s="1"/>
  <c r="CA1463"/>
  <c r="BY1463" s="1"/>
  <c r="CC1463"/>
  <c r="BZ1463" s="1"/>
  <c r="CA1746"/>
  <c r="BY1746" s="1"/>
  <c r="CC1746"/>
  <c r="BZ1746" s="1"/>
  <c r="CA1535"/>
  <c r="BY1535" s="1"/>
  <c r="CC1535"/>
  <c r="BZ1535" s="1"/>
  <c r="CA1701"/>
  <c r="BY1701" s="1"/>
  <c r="CC1701"/>
  <c r="BZ1701" s="1"/>
  <c r="CA1688"/>
  <c r="BY1688" s="1"/>
  <c r="CC1688"/>
  <c r="BZ1688" s="1"/>
  <c r="CA1439"/>
  <c r="BY1439" s="1"/>
  <c r="CC1439"/>
  <c r="BZ1439" s="1"/>
  <c r="CA1544"/>
  <c r="BY1544" s="1"/>
  <c r="CC1544"/>
  <c r="BZ1544" s="1"/>
  <c r="CA1751"/>
  <c r="BY1751" s="1"/>
  <c r="CC1751"/>
  <c r="BZ1751" s="1"/>
  <c r="CA1630"/>
  <c r="BY1630" s="1"/>
  <c r="CC1630"/>
  <c r="BZ1630" s="1"/>
  <c r="CA1652"/>
  <c r="BY1652" s="1"/>
  <c r="CC1652"/>
  <c r="BZ1652" s="1"/>
  <c r="CA1596"/>
  <c r="BY1596" s="1"/>
  <c r="CC1596"/>
  <c r="BZ1596" s="1"/>
  <c r="CA1697"/>
  <c r="BY1697" s="1"/>
  <c r="CC1697"/>
  <c r="BZ1697" s="1"/>
  <c r="CA1624"/>
  <c r="BY1624" s="1"/>
  <c r="CC1624"/>
  <c r="BZ1624" s="1"/>
  <c r="CA1623"/>
  <c r="BY1623" s="1"/>
  <c r="CC1623"/>
  <c r="BZ1623" s="1"/>
  <c r="CA1669"/>
  <c r="BY1669" s="1"/>
  <c r="CC1669"/>
  <c r="BZ1669" s="1"/>
  <c r="CA1478"/>
  <c r="BY1478" s="1"/>
  <c r="CC1478"/>
  <c r="BZ1478" s="1"/>
  <c r="CA1441"/>
  <c r="BY1441" s="1"/>
  <c r="CC1441"/>
  <c r="BZ1441" s="1"/>
  <c r="CA1452"/>
  <c r="BY1452" s="1"/>
  <c r="CC1452"/>
  <c r="BZ1452" s="1"/>
  <c r="CA1484"/>
  <c r="BY1484" s="1"/>
  <c r="CC1484"/>
  <c r="BZ1484" s="1"/>
  <c r="CA1503"/>
  <c r="BY1503" s="1"/>
  <c r="CC1503"/>
  <c r="BZ1503" s="1"/>
  <c r="CA1627"/>
  <c r="BY1627" s="1"/>
  <c r="CC1627"/>
  <c r="BZ1627" s="1"/>
  <c r="CA1539"/>
  <c r="BY1539" s="1"/>
  <c r="CC1539"/>
  <c r="BZ1539" s="1"/>
  <c r="CA1629"/>
  <c r="BY1629" s="1"/>
  <c r="CC1629"/>
  <c r="BZ1629" s="1"/>
  <c r="CA1744"/>
  <c r="BY1744" s="1"/>
  <c r="CC1744"/>
  <c r="BZ1744" s="1"/>
  <c r="CA1745"/>
  <c r="BY1745" s="1"/>
  <c r="CC1745"/>
  <c r="BZ1745" s="1"/>
  <c r="CA1448"/>
  <c r="BY1448" s="1"/>
  <c r="CC1448"/>
  <c r="BZ1448" s="1"/>
  <c r="CA1591"/>
  <c r="BY1591" s="1"/>
  <c r="CC1591"/>
  <c r="BZ1591" s="1"/>
  <c r="CA1687"/>
  <c r="BY1687" s="1"/>
  <c r="CC1687"/>
  <c r="BZ1687" s="1"/>
  <c r="CA1540"/>
  <c r="BY1540" s="1"/>
  <c r="CC1540"/>
  <c r="BZ1540" s="1"/>
  <c r="CA1721"/>
  <c r="BY1721" s="1"/>
  <c r="CC1721"/>
  <c r="BZ1721" s="1"/>
  <c r="CA1438"/>
  <c r="BY1438" s="1"/>
  <c r="CC1438"/>
  <c r="BZ1438" s="1"/>
  <c r="CA1592"/>
  <c r="BY1592" s="1"/>
  <c r="CC1592"/>
  <c r="BZ1592" s="1"/>
  <c r="CA1545"/>
  <c r="BY1545" s="1"/>
  <c r="CC1545"/>
  <c r="BZ1545" s="1"/>
  <c r="CA1471"/>
  <c r="BY1471" s="1"/>
  <c r="CC1471"/>
  <c r="BZ1471" s="1"/>
  <c r="CA1605"/>
  <c r="BY1605" s="1"/>
  <c r="CC1605"/>
  <c r="BZ1605" s="1"/>
  <c r="CA1648"/>
  <c r="BY1648" s="1"/>
  <c r="CC1648"/>
  <c r="BZ1648" s="1"/>
  <c r="CA1554"/>
  <c r="BY1554" s="1"/>
  <c r="CC1554"/>
  <c r="BZ1554" s="1"/>
  <c r="CA1555"/>
  <c r="BY1555" s="1"/>
  <c r="CC1555"/>
  <c r="BZ1555" s="1"/>
  <c r="CA1616"/>
  <c r="BY1616" s="1"/>
  <c r="CC1616"/>
  <c r="BZ1616" s="1"/>
  <c r="CA1552"/>
  <c r="BY1552" s="1"/>
  <c r="CC1552"/>
  <c r="BZ1552" s="1"/>
  <c r="CA1753"/>
  <c r="BY1753" s="1"/>
  <c r="CC1753"/>
  <c r="BZ1753" s="1"/>
  <c r="CA1632"/>
  <c r="BY1632" s="1"/>
  <c r="CC1632"/>
  <c r="BZ1632" s="1"/>
  <c r="CA1565"/>
  <c r="BY1565" s="1"/>
  <c r="CC1565"/>
  <c r="BZ1565" s="1"/>
  <c r="CA1567"/>
  <c r="BY1567" s="1"/>
  <c r="CC1567"/>
  <c r="BZ1567" s="1"/>
  <c r="CA1451"/>
  <c r="BY1451" s="1"/>
  <c r="CC1451"/>
  <c r="BZ1451" s="1"/>
  <c r="CA1561"/>
  <c r="BY1561" s="1"/>
  <c r="CC1561"/>
  <c r="BZ1561" s="1"/>
  <c r="CA1657"/>
  <c r="BY1657" s="1"/>
  <c r="CC1657"/>
  <c r="BZ1657" s="1"/>
  <c r="CA1702"/>
  <c r="BY1702" s="1"/>
  <c r="CC1702"/>
  <c r="BZ1702" s="1"/>
  <c r="CA1511"/>
  <c r="BY1511" s="1"/>
  <c r="CC1511"/>
  <c r="BZ1511" s="1"/>
  <c r="CA1514"/>
  <c r="BY1514" s="1"/>
  <c r="CC1514"/>
  <c r="BZ1514" s="1"/>
  <c r="CA1636"/>
  <c r="BY1636" s="1"/>
  <c r="CC1636"/>
  <c r="BZ1636" s="1"/>
  <c r="CA1457"/>
  <c r="BY1457" s="1"/>
  <c r="CC1457"/>
  <c r="BZ1457" s="1"/>
  <c r="CA1483"/>
  <c r="BY1483" s="1"/>
  <c r="CC1483"/>
  <c r="BZ1483" s="1"/>
  <c r="CA1526"/>
  <c r="BY1526" s="1"/>
  <c r="CC1526"/>
  <c r="BZ1526" s="1"/>
  <c r="CA1609"/>
  <c r="BY1609" s="1"/>
  <c r="CC1609"/>
  <c r="BZ1609" s="1"/>
  <c r="CA1639"/>
  <c r="BY1639" s="1"/>
  <c r="CC1639"/>
  <c r="BZ1639" s="1"/>
  <c r="CA1525"/>
  <c r="BY1525" s="1"/>
  <c r="CC1525"/>
  <c r="BZ1525" s="1"/>
  <c r="CA1486"/>
  <c r="BY1486" s="1"/>
  <c r="CC1486"/>
  <c r="BZ1486" s="1"/>
  <c r="CA1574"/>
  <c r="BY1574" s="1"/>
  <c r="CC1574"/>
  <c r="BZ1574" s="1"/>
  <c r="CA1430"/>
  <c r="BY1430" s="1"/>
  <c r="CC1430"/>
  <c r="BZ1430" s="1"/>
  <c r="CA1485"/>
  <c r="BY1485" s="1"/>
  <c r="CC1485"/>
  <c r="BZ1485" s="1"/>
  <c r="CA1646"/>
  <c r="BY1646" s="1"/>
  <c r="CC1646"/>
  <c r="BZ1646" s="1"/>
  <c r="CA1682"/>
  <c r="BY1682" s="1"/>
  <c r="CC1682"/>
  <c r="BZ1682" s="1"/>
  <c r="CA1706"/>
  <c r="BY1706" s="1"/>
  <c r="CC1706"/>
  <c r="BZ1706" s="1"/>
  <c r="CA1466"/>
  <c r="BY1466" s="1"/>
  <c r="CC1466"/>
  <c r="BZ1466" s="1"/>
  <c r="CA1712"/>
  <c r="BY1712" s="1"/>
  <c r="CC1712"/>
  <c r="BZ1712" s="1"/>
  <c r="CA1673"/>
  <c r="BY1673" s="1"/>
  <c r="CC1673"/>
  <c r="BZ1673" s="1"/>
  <c r="CA1662"/>
  <c r="BY1662" s="1"/>
  <c r="CC1662"/>
  <c r="BZ1662" s="1"/>
  <c r="CA1488"/>
  <c r="BY1488" s="1"/>
  <c r="CC1488"/>
  <c r="BZ1488" s="1"/>
  <c r="CA1489"/>
  <c r="BY1489" s="1"/>
  <c r="CC1489"/>
  <c r="BZ1489" s="1"/>
  <c r="CA1663"/>
  <c r="BY1663" s="1"/>
  <c r="CC1663"/>
  <c r="BZ1663" s="1"/>
  <c r="CA1691"/>
  <c r="BY1691" s="1"/>
  <c r="CC1691"/>
  <c r="BZ1691" s="1"/>
  <c r="CA1698"/>
  <c r="BY1698" s="1"/>
  <c r="CC1698"/>
  <c r="BZ1698" s="1"/>
  <c r="CA1708"/>
  <c r="BY1708" s="1"/>
  <c r="CC1708"/>
  <c r="BZ1708" s="1"/>
  <c r="CA1622"/>
  <c r="BY1622" s="1"/>
  <c r="CC1622"/>
  <c r="BZ1622" s="1"/>
  <c r="CA1675"/>
  <c r="BY1675" s="1"/>
  <c r="CC1675"/>
  <c r="BZ1675" s="1"/>
  <c r="CA1614"/>
  <c r="BY1614" s="1"/>
  <c r="CC1614"/>
  <c r="BZ1614" s="1"/>
  <c r="CA1477"/>
  <c r="BY1477" s="1"/>
  <c r="CC1477"/>
  <c r="BZ1477" s="1"/>
  <c r="CA1560"/>
  <c r="BY1560" s="1"/>
  <c r="CC1560"/>
  <c r="BZ1560" s="1"/>
  <c r="CA1598"/>
  <c r="BY1598" s="1"/>
  <c r="CC1598"/>
  <c r="BZ1598" s="1"/>
  <c r="CA1431"/>
  <c r="BY1431" s="1"/>
  <c r="CC1431"/>
  <c r="BZ1431" s="1"/>
  <c r="CA1435"/>
  <c r="BY1435" s="1"/>
  <c r="CC1435"/>
  <c r="BZ1435" s="1"/>
  <c r="CA1562"/>
  <c r="BY1562" s="1"/>
  <c r="CC1562"/>
  <c r="BZ1562" s="1"/>
  <c r="CA1626"/>
  <c r="BY1626" s="1"/>
  <c r="CC1626"/>
  <c r="BZ1626" s="1"/>
  <c r="CA1756"/>
  <c r="BY1756" s="1"/>
  <c r="CC1756"/>
  <c r="BZ1756" s="1"/>
  <c r="CA1757"/>
  <c r="BY1757" s="1"/>
  <c r="CC1757"/>
  <c r="BZ1757" s="1"/>
  <c r="CA1482"/>
  <c r="BY1482" s="1"/>
  <c r="CC1482"/>
  <c r="BZ1482" s="1"/>
  <c r="CA1718"/>
  <c r="BY1718" s="1"/>
  <c r="CC1718"/>
  <c r="BZ1718" s="1"/>
  <c r="CA1563"/>
  <c r="BY1563" s="1"/>
  <c r="CC1563"/>
  <c r="BZ1563" s="1"/>
  <c r="CA1615"/>
  <c r="BY1615" s="1"/>
  <c r="CC1615"/>
  <c r="BZ1615" s="1"/>
  <c r="CA1904"/>
  <c r="BY1904" s="1"/>
  <c r="CC1904"/>
  <c r="BZ1904" s="1"/>
  <c r="CA1899"/>
  <c r="BY1899" s="1"/>
  <c r="CC1899"/>
  <c r="BZ1899" s="1"/>
  <c r="CA1906"/>
  <c r="BY1906" s="1"/>
  <c r="CC1906"/>
  <c r="BZ1906" s="1"/>
  <c r="CA1912"/>
  <c r="BY1912" s="1"/>
  <c r="CC1912"/>
  <c r="BZ1912" s="1"/>
  <c r="CA1903"/>
  <c r="BY1903" s="1"/>
  <c r="CC1903"/>
  <c r="BZ1903" s="1"/>
  <c r="CA1870"/>
  <c r="BY1870" s="1"/>
  <c r="CC1870"/>
  <c r="BZ1870" s="1"/>
  <c r="CA1871"/>
  <c r="BY1871" s="1"/>
  <c r="CC1871"/>
  <c r="BZ1871" s="1"/>
  <c r="CA1530"/>
  <c r="BY1530" s="1"/>
  <c r="CC1530"/>
  <c r="BZ1530" s="1"/>
  <c r="CA1455"/>
  <c r="BY1455" s="1"/>
  <c r="CC1455"/>
  <c r="BZ1455" s="1"/>
  <c r="CA1524"/>
  <c r="BY1524" s="1"/>
  <c r="CC1524"/>
  <c r="BZ1524" s="1"/>
  <c r="CA1437"/>
  <c r="BY1437" s="1"/>
  <c r="CC1437"/>
  <c r="BZ1437" s="1"/>
  <c r="CA1738"/>
  <c r="BY1738" s="1"/>
  <c r="CC1738"/>
  <c r="BZ1738" s="1"/>
  <c r="CA1520"/>
  <c r="BY1520" s="1"/>
  <c r="CC1520"/>
  <c r="BZ1520" s="1"/>
  <c r="CA1901"/>
  <c r="BY1901" s="1"/>
  <c r="CC1901"/>
  <c r="BZ1901" s="1"/>
  <c r="CA1671"/>
  <c r="BY1671" s="1"/>
  <c r="CC1671"/>
  <c r="BZ1671" s="1"/>
  <c r="CA1730"/>
  <c r="BY1730" s="1"/>
  <c r="CC1730"/>
  <c r="BZ1730" s="1"/>
  <c r="CA1724"/>
  <c r="BY1724" s="1"/>
  <c r="CC1724"/>
  <c r="BZ1724" s="1"/>
  <c r="CA1445"/>
  <c r="BY1445" s="1"/>
  <c r="CC1445"/>
  <c r="BZ1445" s="1"/>
  <c r="CA1499"/>
  <c r="BY1499" s="1"/>
  <c r="CC1499"/>
  <c r="BZ1499" s="1"/>
  <c r="CA1711"/>
  <c r="BY1711" s="1"/>
  <c r="CC1711"/>
  <c r="BZ1711" s="1"/>
  <c r="CA1475"/>
  <c r="BY1475" s="1"/>
  <c r="CC1475"/>
  <c r="BZ1475" s="1"/>
  <c r="CA1577"/>
  <c r="BY1577" s="1"/>
  <c r="CC1577"/>
  <c r="BZ1577" s="1"/>
  <c r="CA1558"/>
  <c r="BY1558" s="1"/>
  <c r="CC1558"/>
  <c r="BZ1558" s="1"/>
  <c r="CA1661"/>
  <c r="BY1661" s="1"/>
  <c r="CC1661"/>
  <c r="BZ1661" s="1"/>
  <c r="CA1728"/>
  <c r="BY1728" s="1"/>
  <c r="CC1728"/>
  <c r="BZ1728" s="1"/>
  <c r="CA484"/>
  <c r="BY484" s="1"/>
  <c r="CC484"/>
  <c r="BZ484" s="1"/>
  <c r="CA1815"/>
  <c r="BY1815" s="1"/>
  <c r="CC1815"/>
  <c r="BZ1815" s="1"/>
  <c r="CA1814"/>
  <c r="BY1814" s="1"/>
  <c r="CC1814"/>
  <c r="BZ1814" s="1"/>
  <c r="CA1787"/>
  <c r="BY1787" s="1"/>
  <c r="CC1787"/>
  <c r="BZ1787" s="1"/>
  <c r="CA76"/>
  <c r="BY76" s="1"/>
  <c r="CC76"/>
  <c r="BZ76" s="1"/>
  <c r="CA1790"/>
  <c r="BY1790" s="1"/>
  <c r="CC1790"/>
  <c r="BZ1790" s="1"/>
  <c r="CA874"/>
  <c r="BY874" s="1"/>
  <c r="CC874"/>
  <c r="BZ874" s="1"/>
  <c r="CA97"/>
  <c r="BY97" s="1"/>
  <c r="CC97"/>
  <c r="BZ97" s="1"/>
  <c r="CA1788"/>
  <c r="BY1788" s="1"/>
  <c r="CC1788"/>
  <c r="BZ1788" s="1"/>
  <c r="CA1796"/>
  <c r="BY1796" s="1"/>
  <c r="CC1796"/>
  <c r="BZ1796" s="1"/>
  <c r="CA1807"/>
  <c r="BY1807" s="1"/>
  <c r="CC1807"/>
  <c r="BZ1807" s="1"/>
  <c r="CA47"/>
  <c r="BY47" s="1"/>
  <c r="CC47"/>
  <c r="BZ47" s="1"/>
  <c r="CA74"/>
  <c r="BY74" s="1"/>
  <c r="CC74"/>
  <c r="BZ74" s="1"/>
  <c r="CA873"/>
  <c r="BY873" s="1"/>
  <c r="CC873"/>
  <c r="BZ873" s="1"/>
  <c r="CA39"/>
  <c r="BY39" s="1"/>
  <c r="CC39"/>
  <c r="BZ39" s="1"/>
  <c r="CA1795"/>
  <c r="BY1795" s="1"/>
  <c r="CC1795"/>
  <c r="BZ1795" s="1"/>
  <c r="CA1811"/>
  <c r="BY1811" s="1"/>
  <c r="CC1811"/>
  <c r="BZ1811" s="1"/>
  <c r="CA84"/>
  <c r="BY84" s="1"/>
  <c r="CC84"/>
  <c r="BZ84" s="1"/>
  <c r="CA75"/>
  <c r="BY75" s="1"/>
  <c r="CC75"/>
  <c r="BZ75" s="1"/>
  <c r="CA72"/>
  <c r="BY72" s="1"/>
  <c r="CC72"/>
  <c r="BZ72" s="1"/>
  <c r="CA878"/>
  <c r="BY878" s="1"/>
  <c r="CC878"/>
  <c r="BZ878" s="1"/>
  <c r="CA868"/>
  <c r="BY868" s="1"/>
  <c r="CC868"/>
  <c r="BZ868" s="1"/>
  <c r="CA98"/>
  <c r="BY98" s="1"/>
  <c r="CC98"/>
  <c r="BZ98" s="1"/>
  <c r="CA1801"/>
  <c r="BY1801" s="1"/>
  <c r="CC1801"/>
  <c r="BZ1801" s="1"/>
  <c r="CA1798"/>
  <c r="BY1798" s="1"/>
  <c r="CC1798"/>
  <c r="BZ1798" s="1"/>
  <c r="CA1804"/>
  <c r="BY1804" s="1"/>
  <c r="CC1804"/>
  <c r="BZ1804" s="1"/>
  <c r="CA1792"/>
  <c r="BY1792" s="1"/>
  <c r="CC1792"/>
  <c r="BZ1792" s="1"/>
  <c r="CA1802"/>
  <c r="BY1802" s="1"/>
  <c r="CC1802"/>
  <c r="BZ1802" s="1"/>
  <c r="CA83"/>
  <c r="BY83" s="1"/>
  <c r="CC83"/>
  <c r="BZ83" s="1"/>
  <c r="CA70"/>
  <c r="BY70" s="1"/>
  <c r="CC70"/>
  <c r="BZ70" s="1"/>
  <c r="CA79"/>
  <c r="BY79" s="1"/>
  <c r="CC79"/>
  <c r="BZ79" s="1"/>
  <c r="CA80"/>
  <c r="BY80" s="1"/>
  <c r="CC80"/>
  <c r="BZ80" s="1"/>
  <c r="CA77"/>
  <c r="BY77" s="1"/>
  <c r="CC77"/>
  <c r="BZ77" s="1"/>
  <c r="CA48"/>
  <c r="BY48" s="1"/>
  <c r="CC48"/>
  <c r="BZ48" s="1"/>
  <c r="CA46"/>
  <c r="BY46" s="1"/>
  <c r="CC46"/>
  <c r="BZ46" s="1"/>
  <c r="CA104"/>
  <c r="BY104" s="1"/>
  <c r="CC104"/>
  <c r="BZ104" s="1"/>
  <c r="CA870"/>
  <c r="BY870" s="1"/>
  <c r="CC870"/>
  <c r="BZ870" s="1"/>
  <c r="CA875"/>
  <c r="BY875" s="1"/>
  <c r="CC875"/>
  <c r="BZ875" s="1"/>
  <c r="CA1797"/>
  <c r="BY1797" s="1"/>
  <c r="CC1797"/>
  <c r="BZ1797" s="1"/>
  <c r="CA1810"/>
  <c r="BY1810" s="1"/>
  <c r="CC1810"/>
  <c r="BZ1810" s="1"/>
  <c r="CA1812"/>
  <c r="BY1812" s="1"/>
  <c r="CC1812"/>
  <c r="BZ1812" s="1"/>
  <c r="CA1794"/>
  <c r="BY1794" s="1"/>
  <c r="CC1794"/>
  <c r="BZ1794" s="1"/>
  <c r="CA883"/>
  <c r="BY883" s="1"/>
  <c r="CC883"/>
  <c r="BZ883" s="1"/>
  <c r="CA1803"/>
  <c r="BY1803" s="1"/>
  <c r="CC1803"/>
  <c r="BZ1803" s="1"/>
  <c r="CA877"/>
  <c r="BY877" s="1"/>
  <c r="CC877"/>
  <c r="BZ877" s="1"/>
  <c r="CA1805"/>
  <c r="BY1805" s="1"/>
  <c r="CC1805"/>
  <c r="BZ1805" s="1"/>
  <c r="CA871"/>
  <c r="BY871" s="1"/>
  <c r="CC871"/>
  <c r="BZ871" s="1"/>
  <c r="CA869"/>
  <c r="BY869" s="1"/>
  <c r="CC869"/>
  <c r="BZ869" s="1"/>
  <c r="CA867"/>
  <c r="BY867" s="1"/>
  <c r="CC867"/>
  <c r="BZ867" s="1"/>
  <c r="CA872"/>
  <c r="BY872" s="1"/>
  <c r="CC872"/>
  <c r="BZ872" s="1"/>
  <c r="CA886"/>
  <c r="BY886" s="1"/>
  <c r="CC886"/>
  <c r="BZ886" s="1"/>
  <c r="CA880"/>
  <c r="BY880" s="1"/>
  <c r="CC880"/>
  <c r="BZ880" s="1"/>
  <c r="CA41"/>
  <c r="BY41" s="1"/>
  <c r="CC41"/>
  <c r="BZ41" s="1"/>
  <c r="CA882"/>
  <c r="BY882" s="1"/>
  <c r="CC882"/>
  <c r="BZ882" s="1"/>
  <c r="CA105"/>
  <c r="BY105" s="1"/>
  <c r="CC105"/>
  <c r="BZ105" s="1"/>
  <c r="CA100"/>
  <c r="BY100" s="1"/>
  <c r="CC100"/>
  <c r="BZ100" s="1"/>
  <c r="CA44"/>
  <c r="BY44" s="1"/>
  <c r="CC44"/>
  <c r="BZ44" s="1"/>
  <c r="CA45"/>
  <c r="BY45" s="1"/>
  <c r="CC45"/>
  <c r="BZ45" s="1"/>
  <c r="CA1799"/>
  <c r="BY1799" s="1"/>
  <c r="CC1799"/>
  <c r="BZ1799" s="1"/>
  <c r="CA1789"/>
  <c r="BY1789" s="1"/>
  <c r="CC1789"/>
  <c r="BZ1789" s="1"/>
  <c r="CA42"/>
  <c r="BY42" s="1"/>
  <c r="CC42"/>
  <c r="BZ42" s="1"/>
  <c r="CA71"/>
  <c r="BY71" s="1"/>
  <c r="CC71"/>
  <c r="BZ71" s="1"/>
  <c r="CA1800"/>
  <c r="BY1800" s="1"/>
  <c r="CC1800"/>
  <c r="BZ1800" s="1"/>
  <c r="CA1793"/>
  <c r="BY1793" s="1"/>
  <c r="CC1793"/>
  <c r="BZ1793" s="1"/>
  <c r="CA1791"/>
  <c r="BY1791" s="1"/>
  <c r="CC1791"/>
  <c r="BZ1791" s="1"/>
  <c r="CA879"/>
  <c r="BY879" s="1"/>
  <c r="CC879"/>
  <c r="BZ879" s="1"/>
  <c r="CA881"/>
  <c r="BY881" s="1"/>
  <c r="CC881"/>
  <c r="BZ881" s="1"/>
  <c r="CA1809"/>
  <c r="BY1809" s="1"/>
  <c r="CC1809"/>
  <c r="BZ1809" s="1"/>
  <c r="CA876"/>
  <c r="BY876" s="1"/>
  <c r="CC876"/>
  <c r="BZ876" s="1"/>
  <c r="CA884"/>
  <c r="BY884" s="1"/>
  <c r="CC884"/>
  <c r="BZ884" s="1"/>
  <c r="CA107"/>
  <c r="BY107" s="1"/>
  <c r="CC107"/>
  <c r="BZ107" s="1"/>
  <c r="CA866"/>
  <c r="BY866" s="1"/>
  <c r="CC866"/>
  <c r="BZ866" s="1"/>
  <c r="CA1808"/>
  <c r="BY1808" s="1"/>
  <c r="CC1808"/>
  <c r="BZ1808" s="1"/>
  <c r="CA40"/>
  <c r="BY40" s="1"/>
  <c r="CC40"/>
  <c r="BZ40" s="1"/>
  <c r="CA78"/>
  <c r="BY78" s="1"/>
  <c r="CC78"/>
  <c r="BZ78" s="1"/>
  <c r="CA73"/>
  <c r="BY73" s="1"/>
  <c r="CC73"/>
  <c r="BZ73" s="1"/>
  <c r="CA82"/>
  <c r="BY82" s="1"/>
  <c r="CC82"/>
  <c r="BZ82" s="1"/>
  <c r="CA885"/>
  <c r="BY885" s="1"/>
  <c r="CC885"/>
  <c r="BZ885" s="1"/>
  <c r="CA43"/>
  <c r="BY43" s="1"/>
  <c r="CC43"/>
  <c r="BZ43" s="1"/>
  <c r="CA101"/>
  <c r="BY101" s="1"/>
  <c r="CC101"/>
  <c r="BZ101" s="1"/>
  <c r="CA106"/>
  <c r="BY106" s="1"/>
  <c r="CC106"/>
  <c r="BZ106" s="1"/>
  <c r="CA102"/>
  <c r="BY102" s="1"/>
  <c r="CC102"/>
  <c r="BZ102" s="1"/>
  <c r="CA103"/>
  <c r="BY103" s="1"/>
  <c r="CC103"/>
  <c r="BZ103" s="1"/>
  <c r="CA69"/>
  <c r="BY69" s="1"/>
  <c r="CC69"/>
  <c r="BZ69" s="1"/>
  <c r="CA99"/>
  <c r="BY99" s="1"/>
  <c r="CC99"/>
  <c r="BZ99" s="1"/>
  <c r="CA1806"/>
  <c r="BY1806" s="1"/>
  <c r="CC1806"/>
  <c r="BZ1806" s="1"/>
  <c r="CA809"/>
  <c r="BY809" s="1"/>
  <c r="CC809"/>
  <c r="BZ809" s="1"/>
  <c r="BZ1827"/>
  <c r="CA1827"/>
  <c r="BY1827" s="1"/>
  <c r="BZ1830"/>
  <c r="CA1830"/>
  <c r="BY1830" s="1"/>
  <c r="BZ1846"/>
  <c r="CA1846"/>
  <c r="BY1846" s="1"/>
  <c r="BZ1831"/>
  <c r="CA1831"/>
  <c r="BY1831" s="1"/>
  <c r="BZ1835"/>
  <c r="CA1835"/>
  <c r="BY1835" s="1"/>
  <c r="BZ1819"/>
  <c r="CA1819"/>
  <c r="BY1819" s="1"/>
  <c r="BZ1836"/>
  <c r="CA1836"/>
  <c r="BY1836" s="1"/>
  <c r="BZ1837"/>
  <c r="CA1837"/>
  <c r="BY1837" s="1"/>
  <c r="BZ1851"/>
  <c r="CA1851"/>
  <c r="BY1851" s="1"/>
  <c r="BZ1856"/>
  <c r="CA1856"/>
  <c r="BY1856" s="1"/>
  <c r="BZ1859"/>
  <c r="CA1859"/>
  <c r="BY1859" s="1"/>
  <c r="BZ1823"/>
  <c r="CA1823"/>
  <c r="BY1823" s="1"/>
  <c r="BZ1824"/>
  <c r="CA1824"/>
  <c r="BY1824" s="1"/>
  <c r="BZ1829"/>
  <c r="CA1829"/>
  <c r="BY1829" s="1"/>
  <c r="BZ1842"/>
  <c r="CA1842"/>
  <c r="BY1842" s="1"/>
  <c r="BZ1832"/>
  <c r="CA1832"/>
  <c r="BY1832" s="1"/>
  <c r="BZ1847"/>
  <c r="CA1847"/>
  <c r="BY1847" s="1"/>
  <c r="BZ1848"/>
  <c r="CA1848"/>
  <c r="BY1848" s="1"/>
  <c r="BZ1852"/>
  <c r="CA1852"/>
  <c r="BY1852" s="1"/>
  <c r="BZ1853"/>
  <c r="CA1853"/>
  <c r="BY1853" s="1"/>
  <c r="BZ1840"/>
  <c r="CA1840"/>
  <c r="BY1840" s="1"/>
  <c r="BZ1862"/>
  <c r="CA1862"/>
  <c r="BY1862" s="1"/>
  <c r="BZ1833"/>
  <c r="CA1833"/>
  <c r="BY1833" s="1"/>
  <c r="BZ1849"/>
  <c r="CA1849"/>
  <c r="BY1849" s="1"/>
  <c r="BZ1817"/>
  <c r="CA1817"/>
  <c r="BY1817" s="1"/>
  <c r="BZ1854"/>
  <c r="CA1854"/>
  <c r="BY1854" s="1"/>
  <c r="BZ1820"/>
  <c r="CA1820"/>
  <c r="BY1820" s="1"/>
  <c r="BZ1821"/>
  <c r="CA1821"/>
  <c r="BY1821" s="1"/>
  <c r="BZ1860"/>
  <c r="CA1860"/>
  <c r="BY1860" s="1"/>
  <c r="BZ1825"/>
  <c r="CA1825"/>
  <c r="BY1825" s="1"/>
  <c r="BZ1816"/>
  <c r="CA1816"/>
  <c r="BY1816" s="1"/>
  <c r="BZ1838"/>
  <c r="CA1838"/>
  <c r="BY1838" s="1"/>
  <c r="BZ1844"/>
  <c r="CA1844"/>
  <c r="BY1844" s="1"/>
  <c r="BZ1855"/>
  <c r="CA1855"/>
  <c r="BY1855" s="1"/>
  <c r="BZ1857"/>
  <c r="CA1857"/>
  <c r="BY1857" s="1"/>
  <c r="BZ1828"/>
  <c r="CA1828"/>
  <c r="BY1828" s="1"/>
  <c r="BZ1861"/>
  <c r="BZ1845"/>
  <c r="CA1845"/>
  <c r="BY1845" s="1"/>
  <c r="BZ1863"/>
  <c r="BZ1834"/>
  <c r="CA1834"/>
  <c r="BY1834" s="1"/>
  <c r="BZ1818"/>
  <c r="CA1818"/>
  <c r="BY1818" s="1"/>
  <c r="BZ1858"/>
  <c r="CA1858"/>
  <c r="BY1858" s="1"/>
  <c r="BZ1839"/>
  <c r="CA1839"/>
  <c r="BY1839" s="1"/>
  <c r="BZ1822"/>
  <c r="CA1822"/>
  <c r="BY1822" s="1"/>
  <c r="BZ1841"/>
  <c r="CA1841"/>
  <c r="BY1841" s="1"/>
  <c r="BZ1843"/>
  <c r="CA1843"/>
  <c r="BY1843" s="1"/>
  <c r="BZ1850"/>
  <c r="CA1850"/>
  <c r="BY1850" s="1"/>
  <c r="CA1826"/>
  <c r="BY1826" s="1"/>
  <c r="BZ1826"/>
  <c r="CA171"/>
  <c r="BY171" s="1"/>
  <c r="BZ171"/>
  <c r="CA157"/>
  <c r="BY157" s="1"/>
  <c r="CA168"/>
  <c r="BY168" s="1"/>
  <c r="CA179"/>
  <c r="BY179" s="1"/>
  <c r="BZ179"/>
  <c r="CA181"/>
  <c r="BY181" s="1"/>
  <c r="CA169"/>
  <c r="BY169" s="1"/>
  <c r="BZ169"/>
  <c r="CA164"/>
  <c r="BY164" s="1"/>
  <c r="BZ164"/>
  <c r="CA160"/>
  <c r="BY160" s="1"/>
  <c r="BZ160"/>
  <c r="CA180"/>
  <c r="BY180" s="1"/>
  <c r="BZ180"/>
  <c r="CA178"/>
  <c r="BY178" s="1"/>
  <c r="BZ178"/>
  <c r="CA174"/>
  <c r="BY174" s="1"/>
  <c r="CA182"/>
  <c r="BY182" s="1"/>
  <c r="BZ182"/>
  <c r="CA172"/>
  <c r="BY172" s="1"/>
  <c r="CA177"/>
  <c r="BY177" s="1"/>
  <c r="BZ177"/>
  <c r="CA184"/>
  <c r="BY184" s="1"/>
  <c r="BZ184"/>
  <c r="CA2"/>
  <c r="BY2" s="1"/>
  <c r="BZ2"/>
  <c r="CA431"/>
  <c r="BY431" s="1"/>
  <c r="BZ431"/>
  <c r="CA449"/>
  <c r="BY449" s="1"/>
  <c r="CA455"/>
  <c r="BY455" s="1"/>
  <c r="CA416"/>
  <c r="BY416" s="1"/>
  <c r="BZ416"/>
  <c r="CA382"/>
  <c r="BY382" s="1"/>
  <c r="BZ382"/>
  <c r="CA400"/>
  <c r="BY400" s="1"/>
  <c r="CA401"/>
  <c r="BY401" s="1"/>
  <c r="BZ401"/>
  <c r="CA452"/>
  <c r="BY452" s="1"/>
  <c r="BZ452"/>
  <c r="CA426"/>
  <c r="BY426" s="1"/>
  <c r="BZ426"/>
  <c r="CA383"/>
  <c r="BY383" s="1"/>
  <c r="CA454"/>
  <c r="BY454" s="1"/>
  <c r="CA436"/>
  <c r="BY436" s="1"/>
  <c r="BZ436"/>
  <c r="CA446"/>
  <c r="BY446" s="1"/>
  <c r="CA406"/>
  <c r="BY406" s="1"/>
  <c r="CA389"/>
  <c r="BY389" s="1"/>
  <c r="BZ389"/>
  <c r="CA387"/>
  <c r="BY387" s="1"/>
  <c r="BZ387"/>
  <c r="CA440"/>
  <c r="BY440" s="1"/>
  <c r="CA456"/>
  <c r="BY456" s="1"/>
  <c r="BZ456"/>
  <c r="CA384"/>
  <c r="BY384" s="1"/>
  <c r="CA419"/>
  <c r="BY419" s="1"/>
  <c r="CA424"/>
  <c r="BY424" s="1"/>
  <c r="BZ424"/>
  <c r="CA425"/>
  <c r="BY425" s="1"/>
  <c r="CA432"/>
  <c r="BY432" s="1"/>
  <c r="CA433"/>
  <c r="BY433" s="1"/>
  <c r="BZ433"/>
  <c r="CA399"/>
  <c r="BY399" s="1"/>
  <c r="CA417"/>
  <c r="BY417" s="1"/>
  <c r="BZ417"/>
  <c r="CA418"/>
  <c r="BY418" s="1"/>
  <c r="CA388"/>
  <c r="BY388" s="1"/>
  <c r="BZ388"/>
  <c r="CA390"/>
  <c r="BY390" s="1"/>
  <c r="BZ390"/>
  <c r="CA392"/>
  <c r="BY392" s="1"/>
  <c r="BZ392"/>
  <c r="CA394"/>
  <c r="BY394" s="1"/>
  <c r="CA429"/>
  <c r="BY429" s="1"/>
  <c r="CA437"/>
  <c r="BY437" s="1"/>
  <c r="BZ437"/>
  <c r="CA450"/>
  <c r="BY450" s="1"/>
  <c r="BZ450"/>
  <c r="CA413"/>
  <c r="BY413" s="1"/>
  <c r="CA422"/>
  <c r="BY422" s="1"/>
  <c r="BZ422"/>
  <c r="CA391"/>
  <c r="BY391" s="1"/>
  <c r="CA395"/>
  <c r="BY395" s="1"/>
  <c r="CA386"/>
  <c r="BY386" s="1"/>
  <c r="CA457"/>
  <c r="BY457" s="1"/>
  <c r="CA435"/>
  <c r="BY435" s="1"/>
  <c r="BZ435"/>
  <c r="CA445"/>
  <c r="BY445" s="1"/>
  <c r="BZ445"/>
  <c r="CA414"/>
  <c r="BY414" s="1"/>
  <c r="BZ414"/>
  <c r="CA423"/>
  <c r="BY423" s="1"/>
  <c r="BZ423"/>
  <c r="CA442"/>
  <c r="BY442" s="1"/>
  <c r="BZ442"/>
  <c r="CA408"/>
  <c r="BY408" s="1"/>
  <c r="BZ408"/>
  <c r="CA415"/>
  <c r="BY415" s="1"/>
  <c r="BZ415"/>
  <c r="CA385"/>
  <c r="BY385" s="1"/>
  <c r="CA447"/>
  <c r="BY447" s="1"/>
  <c r="CA451"/>
  <c r="BY451" s="1"/>
  <c r="CA453"/>
  <c r="BY453" s="1"/>
  <c r="BZ453"/>
  <c r="CA443"/>
  <c r="BY443" s="1"/>
  <c r="BZ443"/>
  <c r="CA444"/>
  <c r="BY444" s="1"/>
  <c r="BZ444"/>
  <c r="CA405"/>
  <c r="BY405" s="1"/>
  <c r="BZ405"/>
  <c r="CA409"/>
  <c r="BY409" s="1"/>
  <c r="BZ409"/>
  <c r="CA410"/>
  <c r="BY410" s="1"/>
  <c r="BZ410"/>
  <c r="CA393"/>
  <c r="BY393" s="1"/>
  <c r="BZ393"/>
  <c r="CA458"/>
  <c r="BY458" s="1"/>
  <c r="CA412"/>
  <c r="BY412" s="1"/>
  <c r="BZ412"/>
  <c r="CA404"/>
  <c r="BY404" s="1"/>
  <c r="CA441"/>
  <c r="BY441" s="1"/>
  <c r="BZ441"/>
  <c r="CA420"/>
  <c r="BY420" s="1"/>
  <c r="CA421"/>
  <c r="BY421" s="1"/>
  <c r="BZ421"/>
  <c r="CA448"/>
  <c r="BY448" s="1"/>
  <c r="BZ448"/>
  <c r="CA428"/>
  <c r="BY428" s="1"/>
  <c r="BZ428"/>
  <c r="CA434"/>
  <c r="BY434" s="1"/>
  <c r="BZ434"/>
  <c r="CA396"/>
  <c r="BY396" s="1"/>
  <c r="BZ396"/>
  <c r="CA397"/>
  <c r="BY397" s="1"/>
  <c r="CA398"/>
  <c r="BY398" s="1"/>
  <c r="BZ398"/>
  <c r="CA427"/>
  <c r="BY427" s="1"/>
  <c r="BZ427"/>
  <c r="CA438"/>
  <c r="BY438" s="1"/>
  <c r="CA439"/>
  <c r="BY439" s="1"/>
  <c r="BZ439"/>
  <c r="CA403"/>
  <c r="BY403" s="1"/>
  <c r="BZ403"/>
  <c r="CA407"/>
  <c r="BY407" s="1"/>
  <c r="CA411"/>
  <c r="BY411" s="1"/>
  <c r="BZ411"/>
  <c r="CA430"/>
  <c r="BY430" s="1"/>
  <c r="BZ430"/>
  <c r="CA87"/>
  <c r="BY87" s="1"/>
  <c r="BZ87"/>
  <c r="CA17"/>
  <c r="BY17" s="1"/>
  <c r="CA486"/>
  <c r="BY486" s="1"/>
  <c r="CA482"/>
  <c r="BY482" s="1"/>
  <c r="CA483"/>
  <c r="BY483" s="1"/>
  <c r="BZ483"/>
  <c r="CA246"/>
  <c r="BY246" s="1"/>
  <c r="CA238"/>
  <c r="BY238" s="1"/>
  <c r="BZ238"/>
  <c r="CA239"/>
  <c r="BY239" s="1"/>
  <c r="BZ239"/>
  <c r="CA237"/>
  <c r="BY237" s="1"/>
  <c r="BZ237"/>
  <c r="CA241"/>
  <c r="BY241" s="1"/>
  <c r="CA232"/>
  <c r="BY232" s="1"/>
  <c r="BZ232"/>
  <c r="CA85"/>
  <c r="BY85" s="1"/>
  <c r="BZ85"/>
  <c r="CA9"/>
  <c r="BY9" s="1"/>
  <c r="BZ9"/>
  <c r="CA206"/>
  <c r="BY206" s="1"/>
  <c r="BZ206"/>
  <c r="CA240"/>
  <c r="BY240" s="1"/>
  <c r="BZ240"/>
  <c r="CA243"/>
  <c r="BY243" s="1"/>
  <c r="BZ243"/>
  <c r="CA248"/>
  <c r="BY248" s="1"/>
  <c r="BZ248"/>
  <c r="CA14"/>
  <c r="BY14" s="1"/>
  <c r="CA207"/>
  <c r="BY207" s="1"/>
  <c r="BZ207"/>
  <c r="CA13"/>
  <c r="BY13" s="1"/>
  <c r="BZ13"/>
  <c r="CA235"/>
  <c r="BY235" s="1"/>
  <c r="BZ235"/>
  <c r="CA204"/>
  <c r="BY204" s="1"/>
  <c r="BZ204"/>
  <c r="CA244"/>
  <c r="BY244" s="1"/>
  <c r="BZ244"/>
  <c r="CA233"/>
  <c r="BY233" s="1"/>
  <c r="CA209"/>
  <c r="BY209" s="1"/>
  <c r="BZ209"/>
  <c r="CA8"/>
  <c r="BY8" s="1"/>
  <c r="CA242"/>
  <c r="BY242" s="1"/>
  <c r="CA247"/>
  <c r="BY247" s="1"/>
  <c r="CA236"/>
  <c r="BY236" s="1"/>
  <c r="CA231"/>
  <c r="BY231" s="1"/>
  <c r="CA208"/>
  <c r="BY208" s="1"/>
  <c r="BZ208"/>
  <c r="CA234"/>
  <c r="BY234" s="1"/>
  <c r="CA245"/>
  <c r="BY245" s="1"/>
  <c r="BZ245"/>
  <c r="CA86"/>
  <c r="BY86" s="1"/>
  <c r="CA110"/>
  <c r="BY110" s="1"/>
  <c r="CA20"/>
  <c r="BY20" s="1"/>
  <c r="CA27"/>
  <c r="BY27" s="1"/>
  <c r="BZ27"/>
  <c r="CA176"/>
  <c r="BY176" s="1"/>
  <c r="CA170"/>
  <c r="BY170" s="1"/>
  <c r="BZ170"/>
  <c r="CA165"/>
  <c r="BY165" s="1"/>
  <c r="CA161"/>
  <c r="BY161" s="1"/>
  <c r="BZ161"/>
  <c r="CA166"/>
  <c r="BY166" s="1"/>
  <c r="BZ166"/>
  <c r="CA156"/>
  <c r="BY156" s="1"/>
  <c r="CA162"/>
  <c r="BY162" s="1"/>
  <c r="BZ162"/>
  <c r="CA163"/>
  <c r="BY163" s="1"/>
  <c r="CA183"/>
  <c r="BY183" s="1"/>
  <c r="CA185"/>
  <c r="BY185" s="1"/>
  <c r="CA167"/>
  <c r="BY167" s="1"/>
  <c r="BZ167"/>
  <c r="CA173"/>
  <c r="BY173" s="1"/>
  <c r="CA159"/>
  <c r="BY159" s="1"/>
  <c r="CA175"/>
  <c r="BY175" s="1"/>
  <c r="BZ158"/>
  <c r="CA158"/>
  <c r="BY158" s="1"/>
  <c r="BZ326"/>
  <c r="CA326"/>
  <c r="BY326" s="1"/>
  <c r="BZ354"/>
  <c r="CA354"/>
  <c r="BY354" s="1"/>
  <c r="BZ306"/>
  <c r="CA306"/>
  <c r="BY306" s="1"/>
  <c r="BZ264"/>
  <c r="CA264"/>
  <c r="BY264" s="1"/>
  <c r="BZ279"/>
  <c r="CA279"/>
  <c r="BY279" s="1"/>
  <c r="BZ282"/>
  <c r="CA282"/>
  <c r="BY282" s="1"/>
  <c r="BZ335"/>
  <c r="CA335"/>
  <c r="BY335" s="1"/>
  <c r="BZ289"/>
  <c r="CA289"/>
  <c r="BY289" s="1"/>
  <c r="BZ314"/>
  <c r="CA314"/>
  <c r="BY314" s="1"/>
  <c r="BZ255"/>
  <c r="CA255"/>
  <c r="BY255" s="1"/>
  <c r="BZ259"/>
  <c r="CA259"/>
  <c r="BY259" s="1"/>
  <c r="BZ327"/>
  <c r="CA327"/>
  <c r="BY327" s="1"/>
  <c r="BZ374"/>
  <c r="CA374"/>
  <c r="BY374" s="1"/>
  <c r="BZ303"/>
  <c r="CA303"/>
  <c r="BY303" s="1"/>
  <c r="BZ305"/>
  <c r="CA305"/>
  <c r="BY305" s="1"/>
  <c r="BZ307"/>
  <c r="CA307"/>
  <c r="BY307" s="1"/>
  <c r="BZ328"/>
  <c r="CA328"/>
  <c r="BY328" s="1"/>
  <c r="BZ265"/>
  <c r="CA265"/>
  <c r="BY265" s="1"/>
  <c r="BZ286"/>
  <c r="CA286"/>
  <c r="BY286" s="1"/>
  <c r="BZ336"/>
  <c r="CA336"/>
  <c r="BY336" s="1"/>
  <c r="BZ340"/>
  <c r="CA340"/>
  <c r="BY340" s="1"/>
  <c r="BZ274"/>
  <c r="CA274"/>
  <c r="BY274" s="1"/>
  <c r="BZ261"/>
  <c r="CA261"/>
  <c r="BY261" s="1"/>
  <c r="BZ288"/>
  <c r="CA288"/>
  <c r="BY288" s="1"/>
  <c r="BZ291"/>
  <c r="CA291"/>
  <c r="BY291" s="1"/>
  <c r="BZ295"/>
  <c r="CA295"/>
  <c r="BY295" s="1"/>
  <c r="BZ347"/>
  <c r="CA347"/>
  <c r="BY347" s="1"/>
  <c r="BZ365"/>
  <c r="CA365"/>
  <c r="BY365" s="1"/>
  <c r="BZ366"/>
  <c r="CA366"/>
  <c r="BY366" s="1"/>
  <c r="BZ367"/>
  <c r="CA367"/>
  <c r="BY367" s="1"/>
  <c r="BZ301"/>
  <c r="CA301"/>
  <c r="BY301" s="1"/>
  <c r="BZ308"/>
  <c r="CA308"/>
  <c r="BY308" s="1"/>
  <c r="BZ330"/>
  <c r="CA330"/>
  <c r="BY330" s="1"/>
  <c r="BZ267"/>
  <c r="CA267"/>
  <c r="BY267" s="1"/>
  <c r="BZ296"/>
  <c r="CA296"/>
  <c r="BY296" s="1"/>
  <c r="BZ315"/>
  <c r="CA315"/>
  <c r="BY315" s="1"/>
  <c r="BZ320"/>
  <c r="CA320"/>
  <c r="BY320" s="1"/>
  <c r="BZ348"/>
  <c r="CA348"/>
  <c r="BY348" s="1"/>
  <c r="BZ256"/>
  <c r="CA256"/>
  <c r="BY256" s="1"/>
  <c r="BZ356"/>
  <c r="CA356"/>
  <c r="BY356" s="1"/>
  <c r="BZ359"/>
  <c r="CA359"/>
  <c r="BY359" s="1"/>
  <c r="BZ376"/>
  <c r="CA376"/>
  <c r="BY376" s="1"/>
  <c r="BZ249"/>
  <c r="CA249"/>
  <c r="BY249" s="1"/>
  <c r="BZ379"/>
  <c r="CA379"/>
  <c r="BY379" s="1"/>
  <c r="BZ381"/>
  <c r="CA381"/>
  <c r="BY381" s="1"/>
  <c r="BZ302"/>
  <c r="CA302"/>
  <c r="BY302" s="1"/>
  <c r="BZ283"/>
  <c r="CA283"/>
  <c r="BY283" s="1"/>
  <c r="BZ341"/>
  <c r="CA341"/>
  <c r="BY341" s="1"/>
  <c r="BZ270"/>
  <c r="CA270"/>
  <c r="BY270" s="1"/>
  <c r="BZ273"/>
  <c r="CA273"/>
  <c r="BY273" s="1"/>
  <c r="BZ260"/>
  <c r="CA260"/>
  <c r="BY260" s="1"/>
  <c r="BZ290"/>
  <c r="CA290"/>
  <c r="BY290" s="1"/>
  <c r="BZ293"/>
  <c r="CA293"/>
  <c r="BY293" s="1"/>
  <c r="BZ254"/>
  <c r="CA254"/>
  <c r="BY254" s="1"/>
  <c r="BZ324"/>
  <c r="CA324"/>
  <c r="BY324" s="1"/>
  <c r="BZ355"/>
  <c r="CA355"/>
  <c r="BY355" s="1"/>
  <c r="BZ360"/>
  <c r="CA360"/>
  <c r="BY360" s="1"/>
  <c r="BZ361"/>
  <c r="CA361"/>
  <c r="BY361" s="1"/>
  <c r="BZ375"/>
  <c r="CA375"/>
  <c r="BY375" s="1"/>
  <c r="BZ275"/>
  <c r="CA275"/>
  <c r="BY275" s="1"/>
  <c r="BZ297"/>
  <c r="CA297"/>
  <c r="BY297" s="1"/>
  <c r="BZ313"/>
  <c r="CA313"/>
  <c r="BY313" s="1"/>
  <c r="BZ344"/>
  <c r="CA344"/>
  <c r="BY344" s="1"/>
  <c r="BZ345"/>
  <c r="CA345"/>
  <c r="BY345" s="1"/>
  <c r="BZ349"/>
  <c r="CA349"/>
  <c r="BY349" s="1"/>
  <c r="BZ371"/>
  <c r="CA371"/>
  <c r="BY371" s="1"/>
  <c r="BZ257"/>
  <c r="CA257"/>
  <c r="BY257" s="1"/>
  <c r="BZ357"/>
  <c r="CA357"/>
  <c r="BY357" s="1"/>
  <c r="BZ362"/>
  <c r="CA362"/>
  <c r="BY362" s="1"/>
  <c r="BZ373"/>
  <c r="CA373"/>
  <c r="BY373" s="1"/>
  <c r="BZ250"/>
  <c r="CA250"/>
  <c r="BY250" s="1"/>
  <c r="BZ380"/>
  <c r="CA380"/>
  <c r="BY380" s="1"/>
  <c r="BZ304"/>
  <c r="CA304"/>
  <c r="BY304" s="1"/>
  <c r="BZ262"/>
  <c r="CA262"/>
  <c r="BY262" s="1"/>
  <c r="BZ281"/>
  <c r="CA281"/>
  <c r="BY281" s="1"/>
  <c r="BZ287"/>
  <c r="CA287"/>
  <c r="BY287" s="1"/>
  <c r="BZ338"/>
  <c r="CA338"/>
  <c r="BY338" s="1"/>
  <c r="BZ342"/>
  <c r="CA342"/>
  <c r="BY342" s="1"/>
  <c r="BZ269"/>
  <c r="CA269"/>
  <c r="BY269" s="1"/>
  <c r="BZ321"/>
  <c r="CA321"/>
  <c r="BY321" s="1"/>
  <c r="BZ350"/>
  <c r="CA350"/>
  <c r="BY350" s="1"/>
  <c r="BZ368"/>
  <c r="CA368"/>
  <c r="BY368" s="1"/>
  <c r="BZ363"/>
  <c r="CA363"/>
  <c r="BY363" s="1"/>
  <c r="BZ377"/>
  <c r="CA377"/>
  <c r="BY377" s="1"/>
  <c r="BZ252"/>
  <c r="CA252"/>
  <c r="BY252" s="1"/>
  <c r="BZ331"/>
  <c r="CA331"/>
  <c r="BY331" s="1"/>
  <c r="BZ266"/>
  <c r="CA266"/>
  <c r="BY266" s="1"/>
  <c r="BZ337"/>
  <c r="CA337"/>
  <c r="BY337" s="1"/>
  <c r="BZ339"/>
  <c r="CA339"/>
  <c r="BY339" s="1"/>
  <c r="BZ271"/>
  <c r="CA271"/>
  <c r="BY271" s="1"/>
  <c r="BZ298"/>
  <c r="CA298"/>
  <c r="BY298" s="1"/>
  <c r="BZ317"/>
  <c r="CA317"/>
  <c r="BY317" s="1"/>
  <c r="BZ346"/>
  <c r="CA346"/>
  <c r="BY346" s="1"/>
  <c r="BZ351"/>
  <c r="CA351"/>
  <c r="BY351" s="1"/>
  <c r="BZ372"/>
  <c r="CA372"/>
  <c r="BY372" s="1"/>
  <c r="BZ309"/>
  <c r="CA309"/>
  <c r="BY309" s="1"/>
  <c r="BZ332"/>
  <c r="CA332"/>
  <c r="BY332" s="1"/>
  <c r="BZ299"/>
  <c r="CA299"/>
  <c r="BY299" s="1"/>
  <c r="BZ318"/>
  <c r="CA318"/>
  <c r="BY318" s="1"/>
  <c r="BZ352"/>
  <c r="CA352"/>
  <c r="BY352" s="1"/>
  <c r="BZ258"/>
  <c r="CA258"/>
  <c r="BY258" s="1"/>
  <c r="BZ358"/>
  <c r="CA358"/>
  <c r="BY358" s="1"/>
  <c r="BZ378"/>
  <c r="CA378"/>
  <c r="BY378" s="1"/>
  <c r="BZ278"/>
  <c r="CA278"/>
  <c r="BY278" s="1"/>
  <c r="BZ251"/>
  <c r="CA251"/>
  <c r="BY251" s="1"/>
  <c r="BZ253"/>
  <c r="CA253"/>
  <c r="BY253" s="1"/>
  <c r="BZ310"/>
  <c r="CA310"/>
  <c r="BY310" s="1"/>
  <c r="BZ311"/>
  <c r="CA311"/>
  <c r="BY311" s="1"/>
  <c r="BZ333"/>
  <c r="CA333"/>
  <c r="BY333" s="1"/>
  <c r="BZ268"/>
  <c r="CA268"/>
  <c r="BY268" s="1"/>
  <c r="BZ276"/>
  <c r="CA276"/>
  <c r="BY276" s="1"/>
  <c r="BZ294"/>
  <c r="CA294"/>
  <c r="BY294" s="1"/>
  <c r="BZ300"/>
  <c r="CA300"/>
  <c r="BY300" s="1"/>
  <c r="BZ316"/>
  <c r="CA316"/>
  <c r="BY316" s="1"/>
  <c r="BZ319"/>
  <c r="CA319"/>
  <c r="BY319" s="1"/>
  <c r="BZ322"/>
  <c r="CA322"/>
  <c r="BY322" s="1"/>
  <c r="BZ353"/>
  <c r="CA353"/>
  <c r="BY353" s="1"/>
  <c r="BZ369"/>
  <c r="CA369"/>
  <c r="BY369" s="1"/>
  <c r="BZ277"/>
  <c r="CA277"/>
  <c r="BY277" s="1"/>
  <c r="BZ325"/>
  <c r="CA325"/>
  <c r="BY325" s="1"/>
  <c r="BZ364"/>
  <c r="CA364"/>
  <c r="BY364" s="1"/>
  <c r="BZ312"/>
  <c r="CA312"/>
  <c r="BY312" s="1"/>
  <c r="BZ334"/>
  <c r="CA334"/>
  <c r="BY334" s="1"/>
  <c r="BZ263"/>
  <c r="CA263"/>
  <c r="BY263" s="1"/>
  <c r="BZ280"/>
  <c r="CA280"/>
  <c r="BY280" s="1"/>
  <c r="BZ284"/>
  <c r="CA284"/>
  <c r="BY284" s="1"/>
  <c r="BZ285"/>
  <c r="CA285"/>
  <c r="BY285" s="1"/>
  <c r="BZ343"/>
  <c r="CA343"/>
  <c r="BY343" s="1"/>
  <c r="BZ272"/>
  <c r="CA272"/>
  <c r="BY272" s="1"/>
  <c r="BZ323"/>
  <c r="CA323"/>
  <c r="BY323" s="1"/>
  <c r="BZ329"/>
  <c r="CA329"/>
  <c r="BY329" s="1"/>
  <c r="CA292"/>
  <c r="BY292" s="1"/>
  <c r="BZ292"/>
  <c r="BZ1037"/>
  <c r="CA1037"/>
  <c r="BY1037" s="1"/>
  <c r="BZ1041"/>
  <c r="CA1041"/>
  <c r="BY1041" s="1"/>
  <c r="BZ1259"/>
  <c r="CA1259"/>
  <c r="BY1259" s="1"/>
  <c r="BZ1044"/>
  <c r="CA1044"/>
  <c r="BY1044" s="1"/>
  <c r="BZ1059"/>
  <c r="CA1059"/>
  <c r="BY1059" s="1"/>
  <c r="BZ1237"/>
  <c r="CA1237"/>
  <c r="BY1237" s="1"/>
  <c r="BZ1025"/>
  <c r="CA1025"/>
  <c r="BY1025" s="1"/>
  <c r="BZ1232"/>
  <c r="CA1232"/>
  <c r="BY1232" s="1"/>
  <c r="BZ1028"/>
  <c r="CA1028"/>
  <c r="BY1028" s="1"/>
  <c r="BZ1042"/>
  <c r="CA1042"/>
  <c r="BY1042" s="1"/>
  <c r="BZ1043"/>
  <c r="CA1043"/>
  <c r="BY1043" s="1"/>
  <c r="BZ1767"/>
  <c r="CA1767"/>
  <c r="BY1767" s="1"/>
  <c r="BZ53"/>
  <c r="CA53"/>
  <c r="BY53" s="1"/>
  <c r="BZ563"/>
  <c r="CA563"/>
  <c r="BY563" s="1"/>
  <c r="BZ646"/>
  <c r="CA646"/>
  <c r="BY646" s="1"/>
  <c r="BZ531"/>
  <c r="CA531"/>
  <c r="BY531" s="1"/>
  <c r="BZ641"/>
  <c r="CA641"/>
  <c r="BY641" s="1"/>
  <c r="BZ569"/>
  <c r="CA569"/>
  <c r="BY569" s="1"/>
  <c r="BZ550"/>
  <c r="CA550"/>
  <c r="BY550" s="1"/>
  <c r="BZ600"/>
  <c r="CA600"/>
  <c r="BY600" s="1"/>
  <c r="BZ619"/>
  <c r="CA619"/>
  <c r="BY619" s="1"/>
  <c r="BZ519"/>
  <c r="CA519"/>
  <c r="BY519" s="1"/>
  <c r="BZ609"/>
  <c r="CA609"/>
  <c r="BY609" s="1"/>
  <c r="BZ606"/>
  <c r="CA606"/>
  <c r="BY606" s="1"/>
  <c r="BZ626"/>
  <c r="CA626"/>
  <c r="BY626" s="1"/>
  <c r="BZ582"/>
  <c r="CA582"/>
  <c r="BY582" s="1"/>
  <c r="BZ580"/>
  <c r="CA580"/>
  <c r="BY580" s="1"/>
  <c r="BZ644"/>
  <c r="CA644"/>
  <c r="BY644" s="1"/>
  <c r="BZ522"/>
  <c r="CA522"/>
  <c r="BY522" s="1"/>
  <c r="BZ636"/>
  <c r="CA636"/>
  <c r="BY636" s="1"/>
  <c r="BZ597"/>
  <c r="CA597"/>
  <c r="BY597" s="1"/>
  <c r="BZ575"/>
  <c r="CA575"/>
  <c r="BY575" s="1"/>
  <c r="BZ595"/>
  <c r="CA595"/>
  <c r="BY595" s="1"/>
  <c r="BZ635"/>
  <c r="CA635"/>
  <c r="BY635" s="1"/>
  <c r="BZ643"/>
  <c r="CA643"/>
  <c r="BY643" s="1"/>
  <c r="BZ615"/>
  <c r="CA615"/>
  <c r="BY615" s="1"/>
  <c r="BZ628"/>
  <c r="CA628"/>
  <c r="BY628" s="1"/>
  <c r="BZ547"/>
  <c r="CA547"/>
  <c r="BY547" s="1"/>
  <c r="BZ548"/>
  <c r="CA548"/>
  <c r="BY548" s="1"/>
  <c r="BZ541"/>
  <c r="CA541"/>
  <c r="BY541" s="1"/>
  <c r="BZ559"/>
  <c r="CA559"/>
  <c r="BY559" s="1"/>
  <c r="BZ587"/>
  <c r="CA587"/>
  <c r="BY587" s="1"/>
  <c r="BZ573"/>
  <c r="CA573"/>
  <c r="BY573" s="1"/>
  <c r="BZ611"/>
  <c r="CA611"/>
  <c r="BY611" s="1"/>
  <c r="BZ581"/>
  <c r="CA581"/>
  <c r="BY581" s="1"/>
  <c r="BZ614"/>
  <c r="CA614"/>
  <c r="BY614" s="1"/>
  <c r="BZ591"/>
  <c r="CA591"/>
  <c r="BY591" s="1"/>
  <c r="BZ637"/>
  <c r="CA637"/>
  <c r="BY637" s="1"/>
  <c r="BZ537"/>
  <c r="CA537"/>
  <c r="BY537" s="1"/>
  <c r="BZ572"/>
  <c r="CA572"/>
  <c r="BY572" s="1"/>
  <c r="BZ526"/>
  <c r="CA526"/>
  <c r="BY526" s="1"/>
  <c r="BZ631"/>
  <c r="CA631"/>
  <c r="BY631" s="1"/>
  <c r="BZ546"/>
  <c r="CA546"/>
  <c r="BY546" s="1"/>
  <c r="BZ557"/>
  <c r="CA557"/>
  <c r="BY557" s="1"/>
  <c r="BZ598"/>
  <c r="CA598"/>
  <c r="BY598" s="1"/>
  <c r="BZ544"/>
  <c r="CA544"/>
  <c r="BY544" s="1"/>
  <c r="BZ645"/>
  <c r="CA645"/>
  <c r="BY645" s="1"/>
  <c r="BZ516"/>
  <c r="CA516"/>
  <c r="BY516" s="1"/>
  <c r="BZ579"/>
  <c r="CA579"/>
  <c r="BY579" s="1"/>
  <c r="BZ647"/>
  <c r="CA647"/>
  <c r="BY647" s="1"/>
  <c r="BZ552"/>
  <c r="CA552"/>
  <c r="BY552" s="1"/>
  <c r="BZ570"/>
  <c r="CA570"/>
  <c r="BY570" s="1"/>
  <c r="BZ594"/>
  <c r="CA594"/>
  <c r="BY594" s="1"/>
  <c r="BZ525"/>
  <c r="CA525"/>
  <c r="BY525" s="1"/>
  <c r="BZ534"/>
  <c r="CA534"/>
  <c r="BY534" s="1"/>
  <c r="BZ574"/>
  <c r="CA574"/>
  <c r="BY574" s="1"/>
  <c r="BZ625"/>
  <c r="CA625"/>
  <c r="BY625" s="1"/>
  <c r="BZ532"/>
  <c r="CA532"/>
  <c r="BY532" s="1"/>
  <c r="BZ549"/>
  <c r="CA549"/>
  <c r="BY549" s="1"/>
  <c r="BZ523"/>
  <c r="CA523"/>
  <c r="BY523" s="1"/>
  <c r="BZ610"/>
  <c r="CA610"/>
  <c r="BY610" s="1"/>
  <c r="BZ621"/>
  <c r="CA621"/>
  <c r="BY621" s="1"/>
  <c r="BZ638"/>
  <c r="CA638"/>
  <c r="BY638" s="1"/>
  <c r="BZ533"/>
  <c r="CA533"/>
  <c r="BY533" s="1"/>
  <c r="BZ520"/>
  <c r="CA520"/>
  <c r="BY520" s="1"/>
  <c r="BZ589"/>
  <c r="CA589"/>
  <c r="BY589" s="1"/>
  <c r="BZ560"/>
  <c r="CA560"/>
  <c r="BY560" s="1"/>
  <c r="BZ528"/>
  <c r="CA528"/>
  <c r="BY528" s="1"/>
  <c r="BZ653"/>
  <c r="CA653"/>
  <c r="BY653" s="1"/>
  <c r="BZ518"/>
  <c r="CA518"/>
  <c r="BY518" s="1"/>
  <c r="BZ590"/>
  <c r="CA590"/>
  <c r="BY590" s="1"/>
  <c r="BZ535"/>
  <c r="CA535"/>
  <c r="BY535" s="1"/>
  <c r="BZ545"/>
  <c r="CA545"/>
  <c r="BY545" s="1"/>
  <c r="BZ564"/>
  <c r="CA564"/>
  <c r="BY564" s="1"/>
  <c r="BZ583"/>
  <c r="CA583"/>
  <c r="BY583" s="1"/>
  <c r="BZ527"/>
  <c r="CA527"/>
  <c r="BY527" s="1"/>
  <c r="BZ565"/>
  <c r="CA565"/>
  <c r="BY565" s="1"/>
  <c r="BZ568"/>
  <c r="CA568"/>
  <c r="BY568" s="1"/>
  <c r="BZ529"/>
  <c r="CA529"/>
  <c r="BY529" s="1"/>
  <c r="BZ596"/>
  <c r="CA596"/>
  <c r="BY596" s="1"/>
  <c r="BZ571"/>
  <c r="CA571"/>
  <c r="BY571" s="1"/>
  <c r="BZ601"/>
  <c r="CA601"/>
  <c r="BY601" s="1"/>
  <c r="BZ530"/>
  <c r="CA530"/>
  <c r="BY530" s="1"/>
  <c r="BZ612"/>
  <c r="CA612"/>
  <c r="BY612" s="1"/>
  <c r="BZ578"/>
  <c r="CA578"/>
  <c r="BY578" s="1"/>
  <c r="BZ652"/>
  <c r="CA652"/>
  <c r="BY652" s="1"/>
  <c r="BZ624"/>
  <c r="CA624"/>
  <c r="BY624" s="1"/>
  <c r="BZ627"/>
  <c r="CA627"/>
  <c r="BY627" s="1"/>
  <c r="BZ649"/>
  <c r="CA649"/>
  <c r="BY649" s="1"/>
  <c r="BZ602"/>
  <c r="CA602"/>
  <c r="BY602" s="1"/>
  <c r="BZ605"/>
  <c r="CA605"/>
  <c r="BY605" s="1"/>
  <c r="BZ553"/>
  <c r="CA553"/>
  <c r="BY553" s="1"/>
  <c r="BZ642"/>
  <c r="CA642"/>
  <c r="BY642" s="1"/>
  <c r="BZ566"/>
  <c r="CA566"/>
  <c r="BY566" s="1"/>
  <c r="BZ555"/>
  <c r="CA555"/>
  <c r="BY555" s="1"/>
  <c r="BZ561"/>
  <c r="CA561"/>
  <c r="BY561" s="1"/>
  <c r="BZ634"/>
  <c r="CA634"/>
  <c r="BY634" s="1"/>
  <c r="BZ584"/>
  <c r="CA584"/>
  <c r="BY584" s="1"/>
  <c r="BZ585"/>
  <c r="CA585"/>
  <c r="BY585" s="1"/>
  <c r="BZ521"/>
  <c r="CA521"/>
  <c r="BY521" s="1"/>
  <c r="BZ630"/>
  <c r="CA630"/>
  <c r="BY630" s="1"/>
  <c r="BZ650"/>
  <c r="CA650"/>
  <c r="BY650" s="1"/>
  <c r="BZ622"/>
  <c r="CA622"/>
  <c r="BY622" s="1"/>
  <c r="BZ607"/>
  <c r="CA607"/>
  <c r="BY607" s="1"/>
  <c r="BZ562"/>
  <c r="CA562"/>
  <c r="BY562" s="1"/>
  <c r="BZ623"/>
  <c r="CA623"/>
  <c r="BY623" s="1"/>
  <c r="BZ517"/>
  <c r="CA517"/>
  <c r="BY517" s="1"/>
  <c r="BZ538"/>
  <c r="CA538"/>
  <c r="BY538" s="1"/>
  <c r="BZ648"/>
  <c r="CA648"/>
  <c r="BY648" s="1"/>
  <c r="BZ524"/>
  <c r="CA524"/>
  <c r="BY524" s="1"/>
  <c r="BZ629"/>
  <c r="CA629"/>
  <c r="BY629" s="1"/>
  <c r="BZ639"/>
  <c r="CA639"/>
  <c r="BY639" s="1"/>
  <c r="BZ556"/>
  <c r="CA556"/>
  <c r="BY556" s="1"/>
  <c r="BZ576"/>
  <c r="CA576"/>
  <c r="BY576" s="1"/>
  <c r="BZ586"/>
  <c r="CA586"/>
  <c r="BY586" s="1"/>
  <c r="BZ540"/>
  <c r="CA540"/>
  <c r="BY540" s="1"/>
  <c r="BZ599"/>
  <c r="CA599"/>
  <c r="BY599" s="1"/>
  <c r="BZ608"/>
  <c r="CA608"/>
  <c r="BY608" s="1"/>
  <c r="BZ632"/>
  <c r="CA632"/>
  <c r="BY632" s="1"/>
  <c r="BZ640"/>
  <c r="CA640"/>
  <c r="BY640" s="1"/>
  <c r="BZ613"/>
  <c r="CA613"/>
  <c r="BY613" s="1"/>
  <c r="BZ592"/>
  <c r="CA592"/>
  <c r="BY592" s="1"/>
  <c r="BZ558"/>
  <c r="CA558"/>
  <c r="BY558" s="1"/>
  <c r="BZ539"/>
  <c r="CA539"/>
  <c r="BY539" s="1"/>
  <c r="BZ616"/>
  <c r="CA616"/>
  <c r="BY616" s="1"/>
  <c r="BZ651"/>
  <c r="CA651"/>
  <c r="BY651" s="1"/>
  <c r="BZ603"/>
  <c r="CA603"/>
  <c r="BY603" s="1"/>
  <c r="BZ617"/>
  <c r="CA617"/>
  <c r="BY617" s="1"/>
  <c r="BZ593"/>
  <c r="CA593"/>
  <c r="BY593" s="1"/>
  <c r="BZ588"/>
  <c r="CA588"/>
  <c r="BY588" s="1"/>
  <c r="BZ551"/>
  <c r="CA551"/>
  <c r="BY551" s="1"/>
  <c r="BZ554"/>
  <c r="CA554"/>
  <c r="BY554" s="1"/>
  <c r="BZ604"/>
  <c r="CA604"/>
  <c r="BY604" s="1"/>
  <c r="BZ618"/>
  <c r="CA618"/>
  <c r="BY618" s="1"/>
  <c r="BZ620"/>
  <c r="CA620"/>
  <c r="BY620" s="1"/>
  <c r="BZ633"/>
  <c r="CA633"/>
  <c r="BY633" s="1"/>
  <c r="BZ542"/>
  <c r="CA542"/>
  <c r="BY542" s="1"/>
  <c r="BZ840"/>
  <c r="CA840"/>
  <c r="BY840" s="1"/>
  <c r="BZ513"/>
  <c r="CA513"/>
  <c r="BY513" s="1"/>
  <c r="BZ514"/>
  <c r="CA514"/>
  <c r="BY514" s="1"/>
  <c r="BZ888"/>
  <c r="CA888"/>
  <c r="BY888" s="1"/>
  <c r="BZ1084"/>
  <c r="CA1084"/>
  <c r="BY1084" s="1"/>
  <c r="BZ1292"/>
  <c r="CA1292"/>
  <c r="BY1292" s="1"/>
  <c r="BZ903"/>
  <c r="CA903"/>
  <c r="BY903" s="1"/>
  <c r="BZ1102"/>
  <c r="CA1102"/>
  <c r="BY1102" s="1"/>
  <c r="BZ940"/>
  <c r="CA940"/>
  <c r="BY940" s="1"/>
  <c r="BZ1118"/>
  <c r="CA1118"/>
  <c r="BY1118" s="1"/>
  <c r="BZ970"/>
  <c r="CA970"/>
  <c r="BY970" s="1"/>
  <c r="BZ1048"/>
  <c r="CA1048"/>
  <c r="BY1048" s="1"/>
  <c r="BZ1368"/>
  <c r="CA1368"/>
  <c r="BY1368" s="1"/>
  <c r="BZ1166"/>
  <c r="CA1166"/>
  <c r="BY1166" s="1"/>
  <c r="BZ1185"/>
  <c r="CA1185"/>
  <c r="BY1185" s="1"/>
  <c r="BZ1204"/>
  <c r="CA1204"/>
  <c r="BY1204" s="1"/>
  <c r="BZ1005"/>
  <c r="CA1005"/>
  <c r="BY1005" s="1"/>
  <c r="BZ1225"/>
  <c r="CA1225"/>
  <c r="BY1225" s="1"/>
  <c r="BZ1234"/>
  <c r="CA1234"/>
  <c r="BY1234" s="1"/>
  <c r="BZ975"/>
  <c r="CA975"/>
  <c r="BY975" s="1"/>
  <c r="BZ1172"/>
  <c r="CA1172"/>
  <c r="BY1172" s="1"/>
  <c r="BZ1173"/>
  <c r="CA1173"/>
  <c r="BY1173" s="1"/>
  <c r="BZ1269"/>
  <c r="CA1269"/>
  <c r="BY1269" s="1"/>
  <c r="BZ1190"/>
  <c r="CA1190"/>
  <c r="BY1190" s="1"/>
  <c r="BZ1078"/>
  <c r="CA1078"/>
  <c r="BY1078" s="1"/>
  <c r="BZ1207"/>
  <c r="CA1207"/>
  <c r="BY1207" s="1"/>
  <c r="BZ1279"/>
  <c r="CA1279"/>
  <c r="BY1279" s="1"/>
  <c r="BZ1412"/>
  <c r="CA1412"/>
  <c r="BY1412" s="1"/>
  <c r="BZ890"/>
  <c r="CA890"/>
  <c r="BY890" s="1"/>
  <c r="BZ1090"/>
  <c r="CA1090"/>
  <c r="BY1090" s="1"/>
  <c r="BZ1107"/>
  <c r="CA1107"/>
  <c r="BY1107" s="1"/>
  <c r="BZ1315"/>
  <c r="CA1315"/>
  <c r="BY1315" s="1"/>
  <c r="BZ1371"/>
  <c r="CA1371"/>
  <c r="BY1371" s="1"/>
  <c r="BZ1372"/>
  <c r="CA1372"/>
  <c r="BY1372" s="1"/>
  <c r="BZ1382"/>
  <c r="CA1382"/>
  <c r="BY1382" s="1"/>
  <c r="BZ1006"/>
  <c r="CA1006"/>
  <c r="BY1006" s="1"/>
  <c r="BZ1220"/>
  <c r="CA1220"/>
  <c r="BY1220" s="1"/>
  <c r="BZ1038"/>
  <c r="CA1038"/>
  <c r="BY1038" s="1"/>
  <c r="BZ1136"/>
  <c r="CA1136"/>
  <c r="BY1136" s="1"/>
  <c r="BZ1239"/>
  <c r="CA1239"/>
  <c r="BY1239" s="1"/>
  <c r="BZ978"/>
  <c r="CA978"/>
  <c r="BY978" s="1"/>
  <c r="BZ1060"/>
  <c r="CA1060"/>
  <c r="BY1060" s="1"/>
  <c r="BZ1274"/>
  <c r="CA1274"/>
  <c r="BY1274" s="1"/>
  <c r="BZ1301"/>
  <c r="CA1301"/>
  <c r="BY1301" s="1"/>
  <c r="BZ1316"/>
  <c r="CA1316"/>
  <c r="BY1316" s="1"/>
  <c r="BZ1142"/>
  <c r="CA1142"/>
  <c r="BY1142" s="1"/>
  <c r="BZ1351"/>
  <c r="CA1351"/>
  <c r="BY1351" s="1"/>
  <c r="BZ1162"/>
  <c r="CA1162"/>
  <c r="BY1162" s="1"/>
  <c r="BZ1420"/>
  <c r="CA1420"/>
  <c r="BY1420" s="1"/>
  <c r="BZ1422"/>
  <c r="CA1422"/>
  <c r="BY1422" s="1"/>
  <c r="BZ1092"/>
  <c r="CA1092"/>
  <c r="BY1092" s="1"/>
  <c r="BZ1215"/>
  <c r="CA1215"/>
  <c r="BY1215" s="1"/>
  <c r="BZ1217"/>
  <c r="CA1217"/>
  <c r="BY1217" s="1"/>
  <c r="BZ1105"/>
  <c r="CA1105"/>
  <c r="BY1105" s="1"/>
  <c r="BZ1030"/>
  <c r="CA1030"/>
  <c r="BY1030" s="1"/>
  <c r="BZ1115"/>
  <c r="CA1115"/>
  <c r="BY1115" s="1"/>
  <c r="BZ1119"/>
  <c r="CA1119"/>
  <c r="BY1119" s="1"/>
  <c r="BZ1329"/>
  <c r="CA1329"/>
  <c r="BY1329" s="1"/>
  <c r="BZ1330"/>
  <c r="CA1330"/>
  <c r="BY1330" s="1"/>
  <c r="BZ1254"/>
  <c r="CA1254"/>
  <c r="BY1254" s="1"/>
  <c r="BZ1390"/>
  <c r="CA1390"/>
  <c r="BY1390" s="1"/>
  <c r="BZ893"/>
  <c r="CA893"/>
  <c r="BY893" s="1"/>
  <c r="BZ908"/>
  <c r="CA908"/>
  <c r="BY908" s="1"/>
  <c r="BZ1309"/>
  <c r="CA1309"/>
  <c r="BY1309" s="1"/>
  <c r="BZ945"/>
  <c r="CA945"/>
  <c r="BY945" s="1"/>
  <c r="BZ1188"/>
  <c r="CA1188"/>
  <c r="BY1188" s="1"/>
  <c r="BZ1272"/>
  <c r="CA1272"/>
  <c r="BY1272" s="1"/>
  <c r="BZ1076"/>
  <c r="CA1076"/>
  <c r="BY1076" s="1"/>
  <c r="BZ1408"/>
  <c r="CA1408"/>
  <c r="BY1408" s="1"/>
  <c r="BZ1129"/>
  <c r="CA1129"/>
  <c r="BY1129" s="1"/>
  <c r="BZ1128"/>
  <c r="CA1128"/>
  <c r="BY1128" s="1"/>
  <c r="BZ1130"/>
  <c r="CA1130"/>
  <c r="BY1130" s="1"/>
  <c r="BZ1193"/>
  <c r="CA1193"/>
  <c r="BY1193" s="1"/>
  <c r="BZ1195"/>
  <c r="CA1195"/>
  <c r="BY1195" s="1"/>
  <c r="BZ1196"/>
  <c r="CA1196"/>
  <c r="BY1196" s="1"/>
  <c r="BZ916"/>
  <c r="CA916"/>
  <c r="BY916" s="1"/>
  <c r="BZ955"/>
  <c r="CA955"/>
  <c r="BY955" s="1"/>
  <c r="BZ1262"/>
  <c r="CA1262"/>
  <c r="BY1262" s="1"/>
  <c r="BZ1200"/>
  <c r="CA1200"/>
  <c r="BY1200" s="1"/>
  <c r="BZ1276"/>
  <c r="CA1276"/>
  <c r="BY1276" s="1"/>
  <c r="BZ1212"/>
  <c r="CA1212"/>
  <c r="BY1212" s="1"/>
  <c r="BZ1286"/>
  <c r="CA1286"/>
  <c r="BY1286" s="1"/>
  <c r="BZ1302"/>
  <c r="CA1302"/>
  <c r="BY1302" s="1"/>
  <c r="BZ958"/>
  <c r="CA958"/>
  <c r="BY958" s="1"/>
  <c r="BZ1164"/>
  <c r="CA1164"/>
  <c r="BY1164" s="1"/>
  <c r="BZ1404"/>
  <c r="CA1404"/>
  <c r="BY1404" s="1"/>
  <c r="BZ1085"/>
  <c r="CA1085"/>
  <c r="BY1085" s="1"/>
  <c r="BZ1216"/>
  <c r="CA1216"/>
  <c r="BY1216" s="1"/>
  <c r="BZ1018"/>
  <c r="CA1018"/>
  <c r="BY1018" s="1"/>
  <c r="BZ1308"/>
  <c r="CA1308"/>
  <c r="BY1308" s="1"/>
  <c r="BZ933"/>
  <c r="CA933"/>
  <c r="BY933" s="1"/>
  <c r="BZ937"/>
  <c r="CA937"/>
  <c r="BY937" s="1"/>
  <c r="BZ1120"/>
  <c r="CA1120"/>
  <c r="BY1120" s="1"/>
  <c r="BZ1328"/>
  <c r="CA1328"/>
  <c r="BY1328" s="1"/>
  <c r="BZ1045"/>
  <c r="CA1045"/>
  <c r="BY1045" s="1"/>
  <c r="BZ1146"/>
  <c r="CA1146"/>
  <c r="BY1146" s="1"/>
  <c r="BZ988"/>
  <c r="CA988"/>
  <c r="BY988" s="1"/>
  <c r="BZ1023"/>
  <c r="CA1023"/>
  <c r="BY1023" s="1"/>
  <c r="BZ1339"/>
  <c r="CA1339"/>
  <c r="BY1339" s="1"/>
  <c r="BZ976"/>
  <c r="CA976"/>
  <c r="BY976" s="1"/>
  <c r="BZ1153"/>
  <c r="CA1153"/>
  <c r="BY1153" s="1"/>
  <c r="BZ1191"/>
  <c r="CA1191"/>
  <c r="BY1191" s="1"/>
  <c r="BZ1394"/>
  <c r="CA1394"/>
  <c r="BY1394" s="1"/>
  <c r="BZ1395"/>
  <c r="CA1395"/>
  <c r="BY1395" s="1"/>
  <c r="BZ1079"/>
  <c r="CA1079"/>
  <c r="BY1079" s="1"/>
  <c r="BZ1278"/>
  <c r="CA1278"/>
  <c r="BY1278" s="1"/>
  <c r="BZ1413"/>
  <c r="CA1413"/>
  <c r="BY1413" s="1"/>
  <c r="BZ1197"/>
  <c r="CA1197"/>
  <c r="BY1197" s="1"/>
  <c r="BZ1399"/>
  <c r="CA1399"/>
  <c r="BY1399" s="1"/>
  <c r="BZ918"/>
  <c r="CA918"/>
  <c r="BY918" s="1"/>
  <c r="BZ1350"/>
  <c r="CA1350"/>
  <c r="BY1350" s="1"/>
  <c r="BZ1260"/>
  <c r="CA1260"/>
  <c r="BY1260" s="1"/>
  <c r="BZ1401"/>
  <c r="CA1401"/>
  <c r="BY1401" s="1"/>
  <c r="BZ1353"/>
  <c r="CA1353"/>
  <c r="BY1353" s="1"/>
  <c r="BZ966"/>
  <c r="CA966"/>
  <c r="BY966" s="1"/>
  <c r="BZ995"/>
  <c r="CA995"/>
  <c r="BY995" s="1"/>
  <c r="BZ1402"/>
  <c r="CA1402"/>
  <c r="BY1402" s="1"/>
  <c r="BZ1151"/>
  <c r="CA1151"/>
  <c r="BY1151" s="1"/>
  <c r="BZ994"/>
  <c r="CA994"/>
  <c r="BY994" s="1"/>
  <c r="BZ1093"/>
  <c r="CA1093"/>
  <c r="BY1093" s="1"/>
  <c r="BZ1104"/>
  <c r="CA1104"/>
  <c r="BY1104" s="1"/>
  <c r="BZ1222"/>
  <c r="CA1222"/>
  <c r="BY1222" s="1"/>
  <c r="BZ934"/>
  <c r="CA934"/>
  <c r="BY934" s="1"/>
  <c r="BZ1031"/>
  <c r="CA1031"/>
  <c r="BY1031" s="1"/>
  <c r="BZ1233"/>
  <c r="CA1233"/>
  <c r="BY1233" s="1"/>
  <c r="BZ1332"/>
  <c r="CA1332"/>
  <c r="BY1332" s="1"/>
  <c r="BZ971"/>
  <c r="CA971"/>
  <c r="BY971" s="1"/>
  <c r="BZ981"/>
  <c r="CA981"/>
  <c r="BY981" s="1"/>
  <c r="BZ1055"/>
  <c r="CA1055"/>
  <c r="BY1055" s="1"/>
  <c r="BZ1391"/>
  <c r="CA1391"/>
  <c r="BY1391" s="1"/>
  <c r="BZ1277"/>
  <c r="CA1277"/>
  <c r="BY1277" s="1"/>
  <c r="BZ1406"/>
  <c r="CA1406"/>
  <c r="BY1406" s="1"/>
  <c r="BZ1016"/>
  <c r="CA1016"/>
  <c r="BY1016" s="1"/>
  <c r="BZ1046"/>
  <c r="CA1046"/>
  <c r="BY1046" s="1"/>
  <c r="BZ1257"/>
  <c r="CA1257"/>
  <c r="BY1257" s="1"/>
  <c r="BZ1268"/>
  <c r="CA1268"/>
  <c r="BY1268" s="1"/>
  <c r="BZ1189"/>
  <c r="CA1189"/>
  <c r="BY1189" s="1"/>
  <c r="BZ1396"/>
  <c r="CA1396"/>
  <c r="BY1396" s="1"/>
  <c r="BZ1314"/>
  <c r="CA1314"/>
  <c r="BY1314" s="1"/>
  <c r="BZ1131"/>
  <c r="CA1131"/>
  <c r="BY1131" s="1"/>
  <c r="BZ1132"/>
  <c r="CA1132"/>
  <c r="BY1132" s="1"/>
  <c r="BZ1344"/>
  <c r="CA1344"/>
  <c r="BY1344" s="1"/>
  <c r="BZ1155"/>
  <c r="CA1155"/>
  <c r="BY1155" s="1"/>
  <c r="BZ1383"/>
  <c r="CA1383"/>
  <c r="BY1383" s="1"/>
  <c r="BZ1210"/>
  <c r="CA1210"/>
  <c r="BY1210" s="1"/>
  <c r="BZ1091"/>
  <c r="CA1091"/>
  <c r="BY1091" s="1"/>
  <c r="BZ1012"/>
  <c r="CA1012"/>
  <c r="BY1012" s="1"/>
  <c r="BZ1100"/>
  <c r="CA1100"/>
  <c r="BY1100" s="1"/>
  <c r="BZ1227"/>
  <c r="CA1227"/>
  <c r="BY1227" s="1"/>
  <c r="BZ1137"/>
  <c r="CA1137"/>
  <c r="BY1137" s="1"/>
  <c r="BZ1243"/>
  <c r="CA1243"/>
  <c r="BY1243" s="1"/>
  <c r="BZ1246"/>
  <c r="CA1246"/>
  <c r="BY1246" s="1"/>
  <c r="BZ1247"/>
  <c r="CA1247"/>
  <c r="BY1247" s="1"/>
  <c r="BZ1261"/>
  <c r="CA1261"/>
  <c r="BY1261" s="1"/>
  <c r="BZ1270"/>
  <c r="CA1270"/>
  <c r="BY1270" s="1"/>
  <c r="BZ992"/>
  <c r="CA992"/>
  <c r="BY992" s="1"/>
  <c r="BZ1199"/>
  <c r="CA1199"/>
  <c r="BY1199" s="1"/>
  <c r="BZ1417"/>
  <c r="CA1417"/>
  <c r="BY1417" s="1"/>
  <c r="BZ891"/>
  <c r="CA891"/>
  <c r="BY891" s="1"/>
  <c r="BZ1319"/>
  <c r="CA1319"/>
  <c r="BY1319" s="1"/>
  <c r="BZ1324"/>
  <c r="CA1324"/>
  <c r="BY1324" s="1"/>
  <c r="BZ1325"/>
  <c r="CA1325"/>
  <c r="BY1325" s="1"/>
  <c r="BZ1143"/>
  <c r="CA1143"/>
  <c r="BY1143" s="1"/>
  <c r="BZ1354"/>
  <c r="CA1354"/>
  <c r="BY1354" s="1"/>
  <c r="BZ1365"/>
  <c r="CA1365"/>
  <c r="BY1365" s="1"/>
  <c r="BZ1181"/>
  <c r="CA1181"/>
  <c r="BY1181" s="1"/>
  <c r="BZ1388"/>
  <c r="CA1388"/>
  <c r="BY1388" s="1"/>
  <c r="BZ1002"/>
  <c r="CA1002"/>
  <c r="BY1002" s="1"/>
  <c r="BZ1297"/>
  <c r="CA1297"/>
  <c r="BY1297" s="1"/>
  <c r="BZ921"/>
  <c r="CA921"/>
  <c r="BY921" s="1"/>
  <c r="BZ923"/>
  <c r="CA923"/>
  <c r="BY923" s="1"/>
  <c r="BZ1121"/>
  <c r="CA1121"/>
  <c r="BY1121" s="1"/>
  <c r="BZ1326"/>
  <c r="CA1326"/>
  <c r="BY1326" s="1"/>
  <c r="BZ1148"/>
  <c r="CA1148"/>
  <c r="BY1148" s="1"/>
  <c r="BZ1255"/>
  <c r="CA1255"/>
  <c r="BY1255" s="1"/>
  <c r="BZ980"/>
  <c r="CA980"/>
  <c r="BY980" s="1"/>
  <c r="BZ987"/>
  <c r="CA987"/>
  <c r="BY987" s="1"/>
  <c r="BZ1066"/>
  <c r="CA1066"/>
  <c r="BY1066" s="1"/>
  <c r="BZ1067"/>
  <c r="CA1067"/>
  <c r="BY1067" s="1"/>
  <c r="BZ942"/>
  <c r="CA942"/>
  <c r="BY942" s="1"/>
  <c r="BZ1125"/>
  <c r="CA1125"/>
  <c r="BY1125" s="1"/>
  <c r="BZ1359"/>
  <c r="CA1359"/>
  <c r="BY1359" s="1"/>
  <c r="BZ1057"/>
  <c r="CA1057"/>
  <c r="BY1057" s="1"/>
  <c r="BZ1273"/>
  <c r="CA1273"/>
  <c r="BY1273" s="1"/>
  <c r="BZ1077"/>
  <c r="CA1077"/>
  <c r="BY1077" s="1"/>
  <c r="BZ1208"/>
  <c r="CA1208"/>
  <c r="BY1208" s="1"/>
  <c r="BZ1409"/>
  <c r="CA1409"/>
  <c r="BY1409" s="1"/>
  <c r="BZ950"/>
  <c r="CA950"/>
  <c r="BY950" s="1"/>
  <c r="BZ1156"/>
  <c r="CA1156"/>
  <c r="BY1156" s="1"/>
  <c r="BZ1300"/>
  <c r="CA1300"/>
  <c r="BY1300" s="1"/>
  <c r="BZ1228"/>
  <c r="CA1228"/>
  <c r="BY1228" s="1"/>
  <c r="BZ1039"/>
  <c r="CA1039"/>
  <c r="BY1039" s="1"/>
  <c r="BZ1138"/>
  <c r="CA1138"/>
  <c r="BY1138" s="1"/>
  <c r="BZ1248"/>
  <c r="CA1248"/>
  <c r="BY1248" s="1"/>
  <c r="BZ979"/>
  <c r="CA979"/>
  <c r="BY979" s="1"/>
  <c r="BZ1081"/>
  <c r="CA1081"/>
  <c r="BY1081" s="1"/>
  <c r="BZ1112"/>
  <c r="CA1112"/>
  <c r="BY1112" s="1"/>
  <c r="BZ1145"/>
  <c r="CA1145"/>
  <c r="BY1145" s="1"/>
  <c r="BZ1352"/>
  <c r="CA1352"/>
  <c r="BY1352" s="1"/>
  <c r="BZ1182"/>
  <c r="CA1182"/>
  <c r="BY1182" s="1"/>
  <c r="BZ1389"/>
  <c r="CA1389"/>
  <c r="BY1389" s="1"/>
  <c r="BZ996"/>
  <c r="CA996"/>
  <c r="BY996" s="1"/>
  <c r="BZ1214"/>
  <c r="CA1214"/>
  <c r="BY1214" s="1"/>
  <c r="BZ1086"/>
  <c r="CA1086"/>
  <c r="BY1086" s="1"/>
  <c r="BZ1009"/>
  <c r="CA1009"/>
  <c r="BY1009" s="1"/>
  <c r="BZ1013"/>
  <c r="CA1013"/>
  <c r="BY1013" s="1"/>
  <c r="BZ1017"/>
  <c r="CA1017"/>
  <c r="BY1017" s="1"/>
  <c r="BZ935"/>
  <c r="CA935"/>
  <c r="BY935" s="1"/>
  <c r="BZ1029"/>
  <c r="CA1029"/>
  <c r="BY1029" s="1"/>
  <c r="BZ969"/>
  <c r="CA969"/>
  <c r="BY969" s="1"/>
  <c r="BZ1056"/>
  <c r="CA1056"/>
  <c r="BY1056" s="1"/>
  <c r="BZ1167"/>
  <c r="CA1167"/>
  <c r="BY1167" s="1"/>
  <c r="BZ1380"/>
  <c r="CA1380"/>
  <c r="BY1380" s="1"/>
  <c r="BZ1064"/>
  <c r="CA1064"/>
  <c r="BY1064" s="1"/>
  <c r="BZ1393"/>
  <c r="CA1393"/>
  <c r="BY1393" s="1"/>
  <c r="BZ998"/>
  <c r="CA998"/>
  <c r="BY998" s="1"/>
  <c r="BZ1205"/>
  <c r="CA1205"/>
  <c r="BY1205" s="1"/>
  <c r="BZ1295"/>
  <c r="CA1295"/>
  <c r="BY1295" s="1"/>
  <c r="BZ1296"/>
  <c r="CA1296"/>
  <c r="BY1296" s="1"/>
  <c r="BZ1218"/>
  <c r="CA1218"/>
  <c r="BY1218" s="1"/>
  <c r="BZ1014"/>
  <c r="CA1014"/>
  <c r="BY1014" s="1"/>
  <c r="BZ906"/>
  <c r="CA906"/>
  <c r="BY906" s="1"/>
  <c r="BZ910"/>
  <c r="CA910"/>
  <c r="BY910" s="1"/>
  <c r="BZ1021"/>
  <c r="CA1021"/>
  <c r="BY1021" s="1"/>
  <c r="BZ1310"/>
  <c r="CA1310"/>
  <c r="BY1310" s="1"/>
  <c r="BZ926"/>
  <c r="CA926"/>
  <c r="BY926" s="1"/>
  <c r="BZ946"/>
  <c r="CA946"/>
  <c r="BY946" s="1"/>
  <c r="BZ1034"/>
  <c r="CA1034"/>
  <c r="BY1034" s="1"/>
  <c r="BZ1035"/>
  <c r="CA1035"/>
  <c r="BY1035" s="1"/>
  <c r="BZ1235"/>
  <c r="CA1235"/>
  <c r="BY1235" s="1"/>
  <c r="BZ1337"/>
  <c r="CA1337"/>
  <c r="BY1337" s="1"/>
  <c r="BZ1340"/>
  <c r="CA1340"/>
  <c r="BY1340" s="1"/>
  <c r="BZ1258"/>
  <c r="CA1258"/>
  <c r="BY1258" s="1"/>
  <c r="BZ983"/>
  <c r="CA983"/>
  <c r="BY983" s="1"/>
  <c r="BZ1174"/>
  <c r="CA1174"/>
  <c r="BY1174" s="1"/>
  <c r="BZ1068"/>
  <c r="CA1068"/>
  <c r="BY1068" s="1"/>
  <c r="BZ1299"/>
  <c r="CA1299"/>
  <c r="BY1299" s="1"/>
  <c r="BZ928"/>
  <c r="CA928"/>
  <c r="BY928" s="1"/>
  <c r="BZ1176"/>
  <c r="CA1176"/>
  <c r="BY1176" s="1"/>
  <c r="BZ1194"/>
  <c r="CA1194"/>
  <c r="BY1194" s="1"/>
  <c r="BZ1398"/>
  <c r="CA1398"/>
  <c r="BY1398" s="1"/>
  <c r="BZ1414"/>
  <c r="CA1414"/>
  <c r="BY1414" s="1"/>
  <c r="BZ1007"/>
  <c r="CA1007"/>
  <c r="BY1007" s="1"/>
  <c r="BZ917"/>
  <c r="CA917"/>
  <c r="BY917" s="1"/>
  <c r="BZ1110"/>
  <c r="CA1110"/>
  <c r="BY1110" s="1"/>
  <c r="BZ1133"/>
  <c r="CA1133"/>
  <c r="BY1133" s="1"/>
  <c r="BZ1240"/>
  <c r="CA1240"/>
  <c r="BY1240" s="1"/>
  <c r="BZ1244"/>
  <c r="CA1244"/>
  <c r="BY1244" s="1"/>
  <c r="BZ1245"/>
  <c r="CA1245"/>
  <c r="BY1245" s="1"/>
  <c r="BZ1249"/>
  <c r="CA1249"/>
  <c r="BY1249" s="1"/>
  <c r="BZ1250"/>
  <c r="CA1250"/>
  <c r="BY1250" s="1"/>
  <c r="BZ1047"/>
  <c r="CA1047"/>
  <c r="BY1047" s="1"/>
  <c r="BZ1362"/>
  <c r="CA1362"/>
  <c r="BY1362" s="1"/>
  <c r="BZ1061"/>
  <c r="CA1061"/>
  <c r="BY1061" s="1"/>
  <c r="BZ1062"/>
  <c r="CA1062"/>
  <c r="BY1062" s="1"/>
  <c r="BZ1283"/>
  <c r="CA1283"/>
  <c r="BY1283" s="1"/>
  <c r="BZ1287"/>
  <c r="CA1287"/>
  <c r="BY1287" s="1"/>
  <c r="BZ920"/>
  <c r="CA920"/>
  <c r="BY920" s="1"/>
  <c r="BZ1144"/>
  <c r="CA1144"/>
  <c r="BY1144" s="1"/>
  <c r="BZ1355"/>
  <c r="CA1355"/>
  <c r="BY1355" s="1"/>
  <c r="BZ1367"/>
  <c r="CA1367"/>
  <c r="BY1367" s="1"/>
  <c r="BZ1161"/>
  <c r="CA1161"/>
  <c r="BY1161" s="1"/>
  <c r="BZ1403"/>
  <c r="CA1403"/>
  <c r="BY1403" s="1"/>
  <c r="BZ1423"/>
  <c r="CA1423"/>
  <c r="BY1423" s="1"/>
  <c r="BZ897"/>
  <c r="CA897"/>
  <c r="BY897" s="1"/>
  <c r="BZ901"/>
  <c r="CA901"/>
  <c r="BY901" s="1"/>
  <c r="BZ1019"/>
  <c r="CA1019"/>
  <c r="BY1019" s="1"/>
  <c r="BZ1305"/>
  <c r="CA1305"/>
  <c r="BY1305" s="1"/>
  <c r="BZ932"/>
  <c r="CA932"/>
  <c r="BY932" s="1"/>
  <c r="BZ936"/>
  <c r="CA936"/>
  <c r="BY936" s="1"/>
  <c r="BZ938"/>
  <c r="CA938"/>
  <c r="BY938" s="1"/>
  <c r="BZ1117"/>
  <c r="CA1117"/>
  <c r="BY1117" s="1"/>
  <c r="BZ962"/>
  <c r="CA962"/>
  <c r="BY962" s="1"/>
  <c r="BZ964"/>
  <c r="CA964"/>
  <c r="BY964" s="1"/>
  <c r="BZ982"/>
  <c r="CA982"/>
  <c r="BY982" s="1"/>
  <c r="BZ1379"/>
  <c r="CA1379"/>
  <c r="BY1379" s="1"/>
  <c r="BZ1074"/>
  <c r="CA1074"/>
  <c r="BY1074" s="1"/>
  <c r="BZ1015"/>
  <c r="CA1015"/>
  <c r="BY1015" s="1"/>
  <c r="BZ943"/>
  <c r="CA943"/>
  <c r="BY943" s="1"/>
  <c r="BZ1032"/>
  <c r="CA1032"/>
  <c r="BY1032" s="1"/>
  <c r="BZ1036"/>
  <c r="CA1036"/>
  <c r="BY1036" s="1"/>
  <c r="BZ1127"/>
  <c r="CA1127"/>
  <c r="BY1127" s="1"/>
  <c r="BZ1335"/>
  <c r="CA1335"/>
  <c r="BY1335" s="1"/>
  <c r="BZ977"/>
  <c r="CA977"/>
  <c r="BY977" s="1"/>
  <c r="BZ1058"/>
  <c r="CA1058"/>
  <c r="BY1058" s="1"/>
  <c r="BZ1187"/>
  <c r="CA1187"/>
  <c r="BY1187" s="1"/>
  <c r="BZ1080"/>
  <c r="CA1080"/>
  <c r="BY1080" s="1"/>
  <c r="BZ1280"/>
  <c r="CA1280"/>
  <c r="BY1280" s="1"/>
  <c r="BZ1411"/>
  <c r="CA1411"/>
  <c r="BY1411" s="1"/>
  <c r="BZ948"/>
  <c r="CA948"/>
  <c r="BY948" s="1"/>
  <c r="BZ951"/>
  <c r="CA951"/>
  <c r="BY951" s="1"/>
  <c r="BZ1346"/>
  <c r="CA1346"/>
  <c r="BY1346" s="1"/>
  <c r="BZ1158"/>
  <c r="CA1158"/>
  <c r="BY1158" s="1"/>
  <c r="BZ1157"/>
  <c r="CA1157"/>
  <c r="BY1157" s="1"/>
  <c r="BZ1384"/>
  <c r="CA1384"/>
  <c r="BY1384" s="1"/>
  <c r="BZ1221"/>
  <c r="CA1221"/>
  <c r="BY1221" s="1"/>
  <c r="BZ919"/>
  <c r="CA919"/>
  <c r="BY919" s="1"/>
  <c r="BZ1134"/>
  <c r="CA1134"/>
  <c r="BY1134" s="1"/>
  <c r="BZ1139"/>
  <c r="CA1139"/>
  <c r="BY1139" s="1"/>
  <c r="BZ1241"/>
  <c r="CA1241"/>
  <c r="BY1241" s="1"/>
  <c r="BZ1349"/>
  <c r="CA1349"/>
  <c r="BY1349" s="1"/>
  <c r="BZ1252"/>
  <c r="CA1252"/>
  <c r="BY1252" s="1"/>
  <c r="BZ1051"/>
  <c r="CA1051"/>
  <c r="BY1051" s="1"/>
  <c r="BZ1263"/>
  <c r="CA1263"/>
  <c r="BY1263" s="1"/>
  <c r="BZ1198"/>
  <c r="CA1198"/>
  <c r="BY1198" s="1"/>
  <c r="BZ1284"/>
  <c r="CA1284"/>
  <c r="BY1284" s="1"/>
  <c r="BZ1288"/>
  <c r="CA1288"/>
  <c r="BY1288" s="1"/>
  <c r="BZ1418"/>
  <c r="CA1418"/>
  <c r="BY1418" s="1"/>
  <c r="BZ959"/>
  <c r="CA959"/>
  <c r="BY959" s="1"/>
  <c r="BZ1356"/>
  <c r="CA1356"/>
  <c r="BY1356" s="1"/>
  <c r="BZ1366"/>
  <c r="CA1366"/>
  <c r="BY1366" s="1"/>
  <c r="BZ1374"/>
  <c r="CA1374"/>
  <c r="BY1374" s="1"/>
  <c r="BZ1386"/>
  <c r="CA1386"/>
  <c r="BY1386" s="1"/>
  <c r="BZ1202"/>
  <c r="CA1202"/>
  <c r="BY1202" s="1"/>
  <c r="BZ1419"/>
  <c r="CA1419"/>
  <c r="BY1419" s="1"/>
  <c r="BZ1424"/>
  <c r="CA1424"/>
  <c r="BY1424" s="1"/>
  <c r="BZ1087"/>
  <c r="CA1087"/>
  <c r="BY1087" s="1"/>
  <c r="BZ1010"/>
  <c r="CA1010"/>
  <c r="BY1010" s="1"/>
  <c r="BZ1101"/>
  <c r="CA1101"/>
  <c r="BY1101" s="1"/>
  <c r="BZ904"/>
  <c r="CA904"/>
  <c r="BY904" s="1"/>
  <c r="BZ905"/>
  <c r="CA905"/>
  <c r="BY905" s="1"/>
  <c r="BZ1306"/>
  <c r="CA1306"/>
  <c r="BY1306" s="1"/>
  <c r="BZ1113"/>
  <c r="CA1113"/>
  <c r="BY1113" s="1"/>
  <c r="BZ1331"/>
  <c r="CA1331"/>
  <c r="BY1331" s="1"/>
  <c r="BZ972"/>
  <c r="CA972"/>
  <c r="BY972" s="1"/>
  <c r="BZ1150"/>
  <c r="CA1150"/>
  <c r="BY1150" s="1"/>
  <c r="BZ1369"/>
  <c r="CA1369"/>
  <c r="BY1369" s="1"/>
  <c r="BZ1168"/>
  <c r="CA1168"/>
  <c r="BY1168" s="1"/>
  <c r="BZ1267"/>
  <c r="CA1267"/>
  <c r="BY1267" s="1"/>
  <c r="BZ989"/>
  <c r="CA989"/>
  <c r="BY989" s="1"/>
  <c r="BZ1095"/>
  <c r="CA1095"/>
  <c r="BY1095" s="1"/>
  <c r="BZ911"/>
  <c r="CA911"/>
  <c r="BY911" s="1"/>
  <c r="BZ1224"/>
  <c r="CA1224"/>
  <c r="BY1224" s="1"/>
  <c r="BZ1311"/>
  <c r="CA1311"/>
  <c r="BY1311" s="1"/>
  <c r="BZ1313"/>
  <c r="CA1313"/>
  <c r="BY1313" s="1"/>
  <c r="BZ925"/>
  <c r="CA925"/>
  <c r="BY925" s="1"/>
  <c r="BZ944"/>
  <c r="CA944"/>
  <c r="BY944" s="1"/>
  <c r="BZ1033"/>
  <c r="CA1033"/>
  <c r="BY1033" s="1"/>
  <c r="BZ1126"/>
  <c r="CA1126"/>
  <c r="BY1126" s="1"/>
  <c r="BZ1341"/>
  <c r="CA1341"/>
  <c r="BY1341" s="1"/>
  <c r="BZ984"/>
  <c r="CA984"/>
  <c r="BY984" s="1"/>
  <c r="BZ1175"/>
  <c r="CA1175"/>
  <c r="BY1175" s="1"/>
  <c r="BZ1069"/>
  <c r="CA1069"/>
  <c r="BY1069" s="1"/>
  <c r="BZ1070"/>
  <c r="CA1070"/>
  <c r="BY1070" s="1"/>
  <c r="BZ1281"/>
  <c r="CA1281"/>
  <c r="BY1281" s="1"/>
  <c r="BZ1410"/>
  <c r="CA1410"/>
  <c r="BY1410" s="1"/>
  <c r="BZ929"/>
  <c r="CA929"/>
  <c r="BY929" s="1"/>
  <c r="BZ991"/>
  <c r="CA991"/>
  <c r="BY991" s="1"/>
  <c r="BZ1211"/>
  <c r="CA1211"/>
  <c r="BY1211" s="1"/>
  <c r="BZ1416"/>
  <c r="CA1416"/>
  <c r="BY1416" s="1"/>
  <c r="BZ1111"/>
  <c r="CA1111"/>
  <c r="BY1111" s="1"/>
  <c r="BZ1229"/>
  <c r="CA1229"/>
  <c r="BY1229" s="1"/>
  <c r="BZ1114"/>
  <c r="CA1114"/>
  <c r="BY1114" s="1"/>
  <c r="BZ1140"/>
  <c r="CA1140"/>
  <c r="BY1140" s="1"/>
  <c r="BZ1242"/>
  <c r="CA1242"/>
  <c r="BY1242" s="1"/>
  <c r="BZ1253"/>
  <c r="CA1253"/>
  <c r="BY1253" s="1"/>
  <c r="BZ1264"/>
  <c r="CA1264"/>
  <c r="BY1264" s="1"/>
  <c r="BZ1373"/>
  <c r="CA1373"/>
  <c r="BY1373" s="1"/>
  <c r="BZ1180"/>
  <c r="CA1180"/>
  <c r="BY1180" s="1"/>
  <c r="BZ1385"/>
  <c r="BZ1071"/>
  <c r="CA1071"/>
  <c r="BY1071" s="1"/>
  <c r="BZ1275"/>
  <c r="CA1275"/>
  <c r="BY1275" s="1"/>
  <c r="BZ1001"/>
  <c r="CA1001"/>
  <c r="BY1001" s="1"/>
  <c r="BZ1082"/>
  <c r="CA1082"/>
  <c r="BY1082" s="1"/>
  <c r="BZ1320"/>
  <c r="CA1320"/>
  <c r="BY1320" s="1"/>
  <c r="BZ960"/>
  <c r="CA960"/>
  <c r="BY960" s="1"/>
  <c r="BZ961"/>
  <c r="CA961"/>
  <c r="BY961" s="1"/>
  <c r="BZ1376"/>
  <c r="CA1376"/>
  <c r="BY1376" s="1"/>
  <c r="BZ1377"/>
  <c r="CA1377"/>
  <c r="BY1377" s="1"/>
  <c r="BZ1293"/>
  <c r="CA1293"/>
  <c r="BY1293" s="1"/>
  <c r="BZ1011"/>
  <c r="CA1011"/>
  <c r="BY1011" s="1"/>
  <c r="BZ898"/>
  <c r="CA898"/>
  <c r="BY898" s="1"/>
  <c r="BZ1020"/>
  <c r="CA1020"/>
  <c r="BY1020" s="1"/>
  <c r="BZ1223"/>
  <c r="CA1223"/>
  <c r="BY1223" s="1"/>
  <c r="BZ1323"/>
  <c r="CA1323"/>
  <c r="BY1323" s="1"/>
  <c r="BZ941"/>
  <c r="CA941"/>
  <c r="BY941" s="1"/>
  <c r="BZ1122"/>
  <c r="CA1122"/>
  <c r="BY1122" s="1"/>
  <c r="BZ1333"/>
  <c r="CA1333"/>
  <c r="BY1333" s="1"/>
  <c r="BZ1147"/>
  <c r="CA1147"/>
  <c r="BY1147" s="1"/>
  <c r="BZ1357"/>
  <c r="CA1357"/>
  <c r="BY1357" s="1"/>
  <c r="BZ1358"/>
  <c r="CA1358"/>
  <c r="BY1358" s="1"/>
  <c r="BZ973"/>
  <c r="CA973"/>
  <c r="BY973" s="1"/>
  <c r="BZ1149"/>
  <c r="CA1149"/>
  <c r="BY1149" s="1"/>
  <c r="BZ1169"/>
  <c r="CA1169"/>
  <c r="BY1169" s="1"/>
  <c r="BZ1171"/>
  <c r="CA1171"/>
  <c r="BY1171" s="1"/>
  <c r="BZ1271"/>
  <c r="CA1271"/>
  <c r="BY1271" s="1"/>
  <c r="BZ889"/>
  <c r="CA889"/>
  <c r="BY889" s="1"/>
  <c r="BZ1096"/>
  <c r="CA1096"/>
  <c r="BY1096" s="1"/>
  <c r="BZ1024"/>
  <c r="CA1024"/>
  <c r="BY1024" s="1"/>
  <c r="BZ1106"/>
  <c r="CA1106"/>
  <c r="BY1106" s="1"/>
  <c r="BZ1226"/>
  <c r="CA1226"/>
  <c r="BY1226" s="1"/>
  <c r="BZ947"/>
  <c r="CA947"/>
  <c r="BY947" s="1"/>
  <c r="BZ1236"/>
  <c r="CA1236"/>
  <c r="BY1236" s="1"/>
  <c r="BZ1336"/>
  <c r="CA1336"/>
  <c r="BY1336" s="1"/>
  <c r="BZ1342"/>
  <c r="CA1342"/>
  <c r="BY1342" s="1"/>
  <c r="BZ1256"/>
  <c r="CA1256"/>
  <c r="BY1256" s="1"/>
  <c r="BZ1381"/>
  <c r="CA1381"/>
  <c r="BY1381" s="1"/>
  <c r="BZ1209"/>
  <c r="CA1209"/>
  <c r="BY1209" s="1"/>
  <c r="BZ1282"/>
  <c r="CA1282"/>
  <c r="BY1282" s="1"/>
  <c r="BZ1099"/>
  <c r="CA1099"/>
  <c r="BY1099" s="1"/>
  <c r="BZ915"/>
  <c r="CA915"/>
  <c r="BY915" s="1"/>
  <c r="BZ1159"/>
  <c r="CA1159"/>
  <c r="BY1159" s="1"/>
  <c r="BZ1160"/>
  <c r="CA1160"/>
  <c r="BY1160" s="1"/>
  <c r="BZ1177"/>
  <c r="CA1177"/>
  <c r="BY1177" s="1"/>
  <c r="BZ1415"/>
  <c r="CA1415"/>
  <c r="BY1415" s="1"/>
  <c r="BZ953"/>
  <c r="CA953"/>
  <c r="BY953" s="1"/>
  <c r="BZ1040"/>
  <c r="CA1040"/>
  <c r="BY1040" s="1"/>
  <c r="BZ1363"/>
  <c r="CA1363"/>
  <c r="BY1363" s="1"/>
  <c r="BZ1052"/>
  <c r="CA1052"/>
  <c r="BY1052" s="1"/>
  <c r="BZ1053"/>
  <c r="CA1053"/>
  <c r="BY1053" s="1"/>
  <c r="BZ1265"/>
  <c r="CA1265"/>
  <c r="BY1265" s="1"/>
  <c r="BZ985"/>
  <c r="CA985"/>
  <c r="BY985" s="1"/>
  <c r="BZ1213"/>
  <c r="CA1213"/>
  <c r="BY1213" s="1"/>
  <c r="BZ892"/>
  <c r="CA892"/>
  <c r="BY892" s="1"/>
  <c r="BZ1303"/>
  <c r="CA1303"/>
  <c r="BY1303" s="1"/>
  <c r="BZ1317"/>
  <c r="CA1317"/>
  <c r="BY1317" s="1"/>
  <c r="BZ931"/>
  <c r="BZ956"/>
  <c r="CA956"/>
  <c r="BY956" s="1"/>
  <c r="BZ957"/>
  <c r="CA957"/>
  <c r="BY957" s="1"/>
  <c r="BZ967"/>
  <c r="CA967"/>
  <c r="BY967" s="1"/>
  <c r="BZ1163"/>
  <c r="CA1163"/>
  <c r="BY1163" s="1"/>
  <c r="BZ1165"/>
  <c r="CA1165"/>
  <c r="BY1165" s="1"/>
  <c r="BZ986"/>
  <c r="CA986"/>
  <c r="BY986" s="1"/>
  <c r="BZ1183"/>
  <c r="CA1183"/>
  <c r="BY1183" s="1"/>
  <c r="BZ1387"/>
  <c r="CA1387"/>
  <c r="BY1387" s="1"/>
  <c r="BZ1203"/>
  <c r="CA1203"/>
  <c r="BY1203" s="1"/>
  <c r="BZ1425"/>
  <c r="CA1425"/>
  <c r="BY1425" s="1"/>
  <c r="BZ1003"/>
  <c r="CA1003"/>
  <c r="BY1003" s="1"/>
  <c r="BZ1083"/>
  <c r="CA1083"/>
  <c r="BY1083" s="1"/>
  <c r="BZ1294"/>
  <c r="CA1294"/>
  <c r="BY1294" s="1"/>
  <c r="BZ1094"/>
  <c r="CA1094"/>
  <c r="BY1094" s="1"/>
  <c r="BZ899"/>
  <c r="CA899"/>
  <c r="BY899" s="1"/>
  <c r="BZ900"/>
  <c r="CA900"/>
  <c r="BY900" s="1"/>
  <c r="BZ902"/>
  <c r="CA902"/>
  <c r="BY902" s="1"/>
  <c r="BZ922"/>
  <c r="CA922"/>
  <c r="BY922" s="1"/>
  <c r="BZ924"/>
  <c r="CA924"/>
  <c r="BY924" s="1"/>
  <c r="BZ1322"/>
  <c r="CA1322"/>
  <c r="BY1322" s="1"/>
  <c r="BZ939"/>
  <c r="CA939"/>
  <c r="BY939" s="1"/>
  <c r="BZ1116"/>
  <c r="CA1116"/>
  <c r="BY1116" s="1"/>
  <c r="BZ1327"/>
  <c r="CA1327"/>
  <c r="BY1327" s="1"/>
  <c r="BZ963"/>
  <c r="CA963"/>
  <c r="BY963" s="1"/>
  <c r="BZ974"/>
  <c r="CA974"/>
  <c r="BY974" s="1"/>
  <c r="BZ1370"/>
  <c r="CA1370"/>
  <c r="BY1370" s="1"/>
  <c r="BZ1170"/>
  <c r="CA1170"/>
  <c r="BY1170" s="1"/>
  <c r="BZ1378"/>
  <c r="CA1378"/>
  <c r="BY1378" s="1"/>
  <c r="BZ999"/>
  <c r="CA999"/>
  <c r="BY999" s="1"/>
  <c r="BZ1075"/>
  <c r="CA1075"/>
  <c r="BY1075" s="1"/>
  <c r="BZ1407"/>
  <c r="CA1407"/>
  <c r="BY1407" s="1"/>
  <c r="BZ1004"/>
  <c r="CA1004"/>
  <c r="BY1004" s="1"/>
  <c r="BZ1088"/>
  <c r="CA1088"/>
  <c r="BY1088" s="1"/>
  <c r="BZ1089"/>
  <c r="CA1089"/>
  <c r="BY1089" s="1"/>
  <c r="BZ894"/>
  <c r="CA894"/>
  <c r="BY894" s="1"/>
  <c r="BZ1097"/>
  <c r="CA1097"/>
  <c r="BY1097" s="1"/>
  <c r="BZ1298"/>
  <c r="CA1298"/>
  <c r="BY1298" s="1"/>
  <c r="BZ907"/>
  <c r="CA907"/>
  <c r="BY907" s="1"/>
  <c r="BZ912"/>
  <c r="CA912"/>
  <c r="BY912" s="1"/>
  <c r="BZ1022"/>
  <c r="CA1022"/>
  <c r="BY1022" s="1"/>
  <c r="BZ927"/>
  <c r="CA927"/>
  <c r="BY927" s="1"/>
  <c r="BZ1026"/>
  <c r="CA1026"/>
  <c r="BY1026" s="1"/>
  <c r="BZ1027"/>
  <c r="CA1027"/>
  <c r="BY1027" s="1"/>
  <c r="BZ1338"/>
  <c r="CA1338"/>
  <c r="BY1338" s="1"/>
  <c r="BZ1343"/>
  <c r="CA1343"/>
  <c r="BY1343" s="1"/>
  <c r="BZ1251"/>
  <c r="CA1251"/>
  <c r="BY1251" s="1"/>
  <c r="BZ1049"/>
  <c r="CA1049"/>
  <c r="BY1049" s="1"/>
  <c r="BZ1154"/>
  <c r="CA1154"/>
  <c r="BY1154" s="1"/>
  <c r="BZ990"/>
  <c r="CA990"/>
  <c r="BY990" s="1"/>
  <c r="BZ1397"/>
  <c r="CA1397"/>
  <c r="BY1397" s="1"/>
  <c r="BZ1206"/>
  <c r="CA1206"/>
  <c r="BY1206" s="1"/>
  <c r="BZ1098"/>
  <c r="CA1098"/>
  <c r="BY1098" s="1"/>
  <c r="BZ914"/>
  <c r="CA914"/>
  <c r="BY914" s="1"/>
  <c r="BZ949"/>
  <c r="CA949"/>
  <c r="BY949" s="1"/>
  <c r="BZ1345"/>
  <c r="CA1345"/>
  <c r="BY1345" s="1"/>
  <c r="BZ1178"/>
  <c r="CA1178"/>
  <c r="BY1178" s="1"/>
  <c r="BZ1400"/>
  <c r="CA1400"/>
  <c r="BY1400" s="1"/>
  <c r="BZ1008"/>
  <c r="CA1008"/>
  <c r="BY1008" s="1"/>
  <c r="BZ895"/>
  <c r="CA895"/>
  <c r="BY895" s="1"/>
  <c r="BZ896"/>
  <c r="CA896"/>
  <c r="BY896" s="1"/>
  <c r="BZ1230"/>
  <c r="CA1230"/>
  <c r="BY1230" s="1"/>
  <c r="BZ930"/>
  <c r="CA930"/>
  <c r="BY930" s="1"/>
  <c r="BZ954"/>
  <c r="CA954"/>
  <c r="BY954" s="1"/>
  <c r="BZ1141"/>
  <c r="CA1141"/>
  <c r="BY1141" s="1"/>
  <c r="BZ1364"/>
  <c r="BZ993"/>
  <c r="CA993"/>
  <c r="BY993" s="1"/>
  <c r="BZ1201"/>
  <c r="CA1201"/>
  <c r="BY1201" s="1"/>
  <c r="BZ1285"/>
  <c r="CA1285"/>
  <c r="BY1285" s="1"/>
  <c r="BZ1304"/>
  <c r="CA1304"/>
  <c r="BY1304" s="1"/>
  <c r="BZ1318"/>
  <c r="CA1318"/>
  <c r="BY1318" s="1"/>
  <c r="BZ968"/>
  <c r="CA968"/>
  <c r="BY968" s="1"/>
  <c r="BZ1375"/>
  <c r="CA1375"/>
  <c r="BY1375" s="1"/>
  <c r="BZ1184"/>
  <c r="CA1184"/>
  <c r="BY1184" s="1"/>
  <c r="BZ997"/>
  <c r="CA997"/>
  <c r="BY997" s="1"/>
  <c r="BZ1405"/>
  <c r="CA1405"/>
  <c r="BY1405" s="1"/>
  <c r="BZ1421"/>
  <c r="CA1421"/>
  <c r="BY1421" s="1"/>
  <c r="BZ1426"/>
  <c r="CA1426"/>
  <c r="BY1426" s="1"/>
  <c r="BZ1103"/>
  <c r="CA1103"/>
  <c r="BY1103" s="1"/>
  <c r="BZ1307"/>
  <c r="CA1307"/>
  <c r="BY1307" s="1"/>
  <c r="BZ1123"/>
  <c r="CA1123"/>
  <c r="BY1123" s="1"/>
  <c r="BZ1124"/>
  <c r="CA1124"/>
  <c r="BY1124" s="1"/>
  <c r="BZ1334"/>
  <c r="CA1334"/>
  <c r="BY1334" s="1"/>
  <c r="BZ965"/>
  <c r="CA965"/>
  <c r="BY965" s="1"/>
  <c r="BZ1152"/>
  <c r="CA1152"/>
  <c r="BY1152" s="1"/>
  <c r="BZ1065"/>
  <c r="CA1065"/>
  <c r="BY1065" s="1"/>
  <c r="BZ1392"/>
  <c r="CA1392"/>
  <c r="BY1392" s="1"/>
  <c r="BZ1000"/>
  <c r="CA1000"/>
  <c r="BY1000" s="1"/>
  <c r="BZ909"/>
  <c r="CA909"/>
  <c r="BY909" s="1"/>
  <c r="BZ913"/>
  <c r="CA913"/>
  <c r="BY913" s="1"/>
  <c r="BZ1312"/>
  <c r="CA1312"/>
  <c r="BY1312" s="1"/>
  <c r="BZ1231"/>
  <c r="CA1231"/>
  <c r="BY1231" s="1"/>
  <c r="BZ1050"/>
  <c r="CA1050"/>
  <c r="BY1050" s="1"/>
  <c r="BZ1192"/>
  <c r="CA1192"/>
  <c r="BY1192" s="1"/>
  <c r="BZ1361"/>
  <c r="CA1361"/>
  <c r="BY1361" s="1"/>
  <c r="BZ1135"/>
  <c r="CA1135"/>
  <c r="BY1135" s="1"/>
  <c r="BZ1054"/>
  <c r="CA1054"/>
  <c r="BY1054" s="1"/>
  <c r="BZ1266"/>
  <c r="CA1266"/>
  <c r="BY1266" s="1"/>
  <c r="BZ1072"/>
  <c r="CA1072"/>
  <c r="BY1072" s="1"/>
  <c r="BZ1321"/>
  <c r="CA1321"/>
  <c r="BY1321" s="1"/>
  <c r="BZ88"/>
  <c r="CA88"/>
  <c r="BY88" s="1"/>
  <c r="BZ1813"/>
  <c r="CA1813"/>
  <c r="BY1813" s="1"/>
  <c r="BZ67"/>
  <c r="CA67"/>
  <c r="BY67" s="1"/>
  <c r="BZ1761"/>
  <c r="CA1761"/>
  <c r="BY1761" s="1"/>
  <c r="BZ1774"/>
  <c r="CA1774"/>
  <c r="BY1774" s="1"/>
  <c r="BZ28"/>
  <c r="CA28"/>
  <c r="BY28" s="1"/>
  <c r="BZ845"/>
  <c r="CA845"/>
  <c r="BY845" s="1"/>
  <c r="BZ863"/>
  <c r="CA863"/>
  <c r="BY863" s="1"/>
  <c r="BZ65"/>
  <c r="CA65"/>
  <c r="BY65" s="1"/>
  <c r="BZ61"/>
  <c r="CA61"/>
  <c r="BY61" s="1"/>
  <c r="BZ1781"/>
  <c r="CA1781"/>
  <c r="BY1781" s="1"/>
  <c r="BZ1784"/>
  <c r="CA1784"/>
  <c r="BY1784" s="1"/>
  <c r="BZ50"/>
  <c r="CA50"/>
  <c r="BY50" s="1"/>
  <c r="BZ56"/>
  <c r="CA56"/>
  <c r="BY56" s="1"/>
  <c r="BZ58"/>
  <c r="CA58"/>
  <c r="BY58" s="1"/>
  <c r="BZ49"/>
  <c r="CA49"/>
  <c r="BY49" s="1"/>
  <c r="BZ853"/>
  <c r="CA853"/>
  <c r="BY853" s="1"/>
  <c r="BZ1771"/>
  <c r="CA1771"/>
  <c r="BY1771" s="1"/>
  <c r="BZ861"/>
  <c r="CA861"/>
  <c r="BY861" s="1"/>
  <c r="BZ55"/>
  <c r="CA55"/>
  <c r="BY55" s="1"/>
  <c r="BZ847"/>
  <c r="CA847"/>
  <c r="BY847" s="1"/>
  <c r="BZ1773"/>
  <c r="CA1773"/>
  <c r="BY1773" s="1"/>
  <c r="BZ59"/>
  <c r="CA59"/>
  <c r="BY59" s="1"/>
  <c r="BZ855"/>
  <c r="CA855"/>
  <c r="BY855" s="1"/>
  <c r="BZ31"/>
  <c r="CA31"/>
  <c r="BY31" s="1"/>
  <c r="BZ1769"/>
  <c r="CA1769"/>
  <c r="BY1769" s="1"/>
  <c r="BZ1766"/>
  <c r="CA1766"/>
  <c r="BY1766" s="1"/>
  <c r="BZ864"/>
  <c r="CA864"/>
  <c r="BY864" s="1"/>
  <c r="BZ30"/>
  <c r="CA30"/>
  <c r="BY30" s="1"/>
  <c r="BZ1765"/>
  <c r="CA1765"/>
  <c r="BY1765" s="1"/>
  <c r="BZ35"/>
  <c r="CA35"/>
  <c r="BY35" s="1"/>
  <c r="BZ1764"/>
  <c r="CA1764"/>
  <c r="BY1764" s="1"/>
  <c r="BZ858"/>
  <c r="CA858"/>
  <c r="BY858" s="1"/>
  <c r="BZ1772"/>
  <c r="CA1772"/>
  <c r="BY1772" s="1"/>
  <c r="BZ93"/>
  <c r="CA93"/>
  <c r="BY93" s="1"/>
  <c r="BZ94"/>
  <c r="CA94"/>
  <c r="BY94" s="1"/>
  <c r="BZ1777"/>
  <c r="CA1777"/>
  <c r="BY1777" s="1"/>
  <c r="BZ1775"/>
  <c r="CA1775"/>
  <c r="BY1775" s="1"/>
  <c r="BZ1763"/>
  <c r="CA1763"/>
  <c r="BY1763" s="1"/>
  <c r="BZ1762"/>
  <c r="CA1762"/>
  <c r="BY1762" s="1"/>
  <c r="BZ1779"/>
  <c r="CA1779"/>
  <c r="BY1779" s="1"/>
  <c r="BZ1780"/>
  <c r="CA1780"/>
  <c r="BY1780" s="1"/>
  <c r="BZ849"/>
  <c r="CA849"/>
  <c r="BY849" s="1"/>
  <c r="BZ1760"/>
  <c r="CA1760"/>
  <c r="BY1760" s="1"/>
  <c r="BZ852"/>
  <c r="CA852"/>
  <c r="BY852" s="1"/>
  <c r="BZ52"/>
  <c r="CA52"/>
  <c r="BY52" s="1"/>
  <c r="BZ62"/>
  <c r="CA62"/>
  <c r="BY62" s="1"/>
  <c r="BZ37"/>
  <c r="CA37"/>
  <c r="BY37" s="1"/>
  <c r="BZ850"/>
  <c r="CA850"/>
  <c r="BY850" s="1"/>
  <c r="BZ57"/>
  <c r="CA57"/>
  <c r="BY57" s="1"/>
  <c r="BZ1782"/>
  <c r="CA1782"/>
  <c r="BY1782" s="1"/>
  <c r="BZ1786"/>
  <c r="CA1786"/>
  <c r="BY1786" s="1"/>
  <c r="BZ865"/>
  <c r="CA865"/>
  <c r="BY865" s="1"/>
  <c r="BZ1776"/>
  <c r="CA1776"/>
  <c r="BY1776" s="1"/>
  <c r="BZ846"/>
  <c r="CA846"/>
  <c r="BY846" s="1"/>
  <c r="BZ34"/>
  <c r="CA34"/>
  <c r="BY34" s="1"/>
  <c r="BZ857"/>
  <c r="CA857"/>
  <c r="BY857" s="1"/>
  <c r="BZ842"/>
  <c r="CA842"/>
  <c r="BY842" s="1"/>
  <c r="BZ848"/>
  <c r="CA848"/>
  <c r="BY848" s="1"/>
  <c r="BZ1785"/>
  <c r="CA1785"/>
  <c r="BY1785" s="1"/>
  <c r="BZ95"/>
  <c r="CA95"/>
  <c r="BY95" s="1"/>
  <c r="BZ843"/>
  <c r="CA843"/>
  <c r="BY843" s="1"/>
  <c r="BZ1770"/>
  <c r="CA1770"/>
  <c r="BY1770" s="1"/>
  <c r="BZ38"/>
  <c r="CA38"/>
  <c r="BY38" s="1"/>
  <c r="BZ851"/>
  <c r="CA851"/>
  <c r="BY851" s="1"/>
  <c r="BZ33"/>
  <c r="CA33"/>
  <c r="BY33" s="1"/>
  <c r="BZ859"/>
  <c r="CA859"/>
  <c r="BY859" s="1"/>
  <c r="BZ1783"/>
  <c r="CA1783"/>
  <c r="BY1783" s="1"/>
  <c r="BZ54"/>
  <c r="CA54"/>
  <c r="BY54" s="1"/>
  <c r="BZ10"/>
  <c r="CA10"/>
  <c r="BY10" s="1"/>
  <c r="BZ51"/>
  <c r="CA51"/>
  <c r="BY51" s="1"/>
  <c r="BZ64"/>
  <c r="CA64"/>
  <c r="BY64" s="1"/>
  <c r="BZ91"/>
  <c r="CA91"/>
  <c r="BY91" s="1"/>
  <c r="BZ854"/>
  <c r="CA854"/>
  <c r="BY854" s="1"/>
  <c r="BZ862"/>
  <c r="CA862"/>
  <c r="BY862" s="1"/>
  <c r="BZ29"/>
  <c r="CA29"/>
  <c r="BY29" s="1"/>
  <c r="BZ32"/>
  <c r="CA32"/>
  <c r="BY32" s="1"/>
  <c r="BZ1768"/>
  <c r="CA1768"/>
  <c r="BY1768" s="1"/>
  <c r="BZ844"/>
  <c r="CA844"/>
  <c r="BY844" s="1"/>
  <c r="BZ1778"/>
  <c r="CA1778"/>
  <c r="BY1778" s="1"/>
  <c r="BZ860"/>
  <c r="CA860"/>
  <c r="BY860" s="1"/>
  <c r="BZ856"/>
  <c r="CA856"/>
  <c r="BY856" s="1"/>
  <c r="BZ1913"/>
  <c r="CA1913"/>
  <c r="BY1913" s="1"/>
  <c r="BZ1914"/>
  <c r="CA1914"/>
  <c r="BY1914" s="1"/>
  <c r="BZ63"/>
  <c r="CA63"/>
  <c r="BY63" s="1"/>
  <c r="BZ66"/>
  <c r="CA66"/>
  <c r="BY66" s="1"/>
  <c r="BZ1759"/>
  <c r="CA1759"/>
  <c r="BY1759" s="1"/>
  <c r="BZ96"/>
  <c r="CA96"/>
  <c r="BY96" s="1"/>
  <c r="BZ90"/>
  <c r="CA90"/>
  <c r="BY90" s="1"/>
  <c r="BZ92"/>
  <c r="CA92"/>
  <c r="BY92" s="1"/>
  <c r="BZ36"/>
  <c r="CA36"/>
  <c r="BY36" s="1"/>
  <c r="BZ89"/>
  <c r="CA89"/>
  <c r="BY89" s="1"/>
  <c r="CA1073"/>
  <c r="BY1073" s="1"/>
  <c r="BZ1073"/>
  <c r="BZ841"/>
  <c r="CA841"/>
  <c r="BY841" s="1"/>
  <c r="BZ129"/>
  <c r="CA129"/>
  <c r="BY129" s="1"/>
  <c r="BZ146"/>
  <c r="CA146"/>
  <c r="BY146" s="1"/>
  <c r="BZ137"/>
  <c r="CA137"/>
  <c r="BY137" s="1"/>
  <c r="BZ154"/>
  <c r="CA154"/>
  <c r="BY154" s="1"/>
  <c r="BZ119"/>
  <c r="CA119"/>
  <c r="BY119" s="1"/>
  <c r="BZ123"/>
  <c r="CA123"/>
  <c r="BY123" s="1"/>
  <c r="BZ113"/>
  <c r="CA113"/>
  <c r="BY113" s="1"/>
  <c r="BZ133"/>
  <c r="CA133"/>
  <c r="BY133" s="1"/>
  <c r="BZ136"/>
  <c r="CA136"/>
  <c r="BY136" s="1"/>
  <c r="BZ151"/>
  <c r="CA151"/>
  <c r="BY151" s="1"/>
  <c r="BZ138"/>
  <c r="CA138"/>
  <c r="BY138" s="1"/>
  <c r="BZ145"/>
  <c r="CA145"/>
  <c r="BY145" s="1"/>
  <c r="BZ147"/>
  <c r="CA147"/>
  <c r="BY147" s="1"/>
  <c r="BZ126"/>
  <c r="CA126"/>
  <c r="BY126" s="1"/>
  <c r="BZ127"/>
  <c r="CA127"/>
  <c r="BY127" s="1"/>
  <c r="BZ149"/>
  <c r="CA149"/>
  <c r="BY149" s="1"/>
  <c r="BZ117"/>
  <c r="CA117"/>
  <c r="BY117" s="1"/>
  <c r="BZ139"/>
  <c r="CA139"/>
  <c r="BY139" s="1"/>
  <c r="BZ143"/>
  <c r="CA143"/>
  <c r="BY143" s="1"/>
  <c r="BZ144"/>
  <c r="CA144"/>
  <c r="BY144" s="1"/>
  <c r="BZ134"/>
  <c r="CA134"/>
  <c r="BY134" s="1"/>
  <c r="BZ124"/>
  <c r="CA124"/>
  <c r="BY124" s="1"/>
  <c r="BZ152"/>
  <c r="CA152"/>
  <c r="BY152" s="1"/>
  <c r="BZ153"/>
  <c r="CA153"/>
  <c r="BY153" s="1"/>
  <c r="BZ120"/>
  <c r="CA120"/>
  <c r="BY120" s="1"/>
  <c r="BZ148"/>
  <c r="CA148"/>
  <c r="BY148" s="1"/>
  <c r="BZ118"/>
  <c r="CA118"/>
  <c r="BY118" s="1"/>
  <c r="BZ150"/>
  <c r="CA150"/>
  <c r="BY150" s="1"/>
  <c r="BZ115"/>
  <c r="CA115"/>
  <c r="BY115" s="1"/>
  <c r="BZ128"/>
  <c r="CA128"/>
  <c r="BY128" s="1"/>
  <c r="BZ130"/>
  <c r="CA130"/>
  <c r="BY130" s="1"/>
  <c r="BZ132"/>
  <c r="CA132"/>
  <c r="BY132" s="1"/>
  <c r="BZ135"/>
  <c r="CA135"/>
  <c r="BY135" s="1"/>
  <c r="BZ131"/>
  <c r="CA131"/>
  <c r="BY131" s="1"/>
  <c r="BZ121"/>
  <c r="CA121"/>
  <c r="BY121" s="1"/>
  <c r="BZ125"/>
  <c r="CA125"/>
  <c r="BY125" s="1"/>
  <c r="BZ116"/>
  <c r="CA116"/>
  <c r="BY116" s="1"/>
  <c r="BZ114"/>
  <c r="CA114"/>
  <c r="BY114" s="1"/>
  <c r="BZ140"/>
  <c r="CA140"/>
  <c r="BY140" s="1"/>
  <c r="BZ122"/>
  <c r="CA122"/>
  <c r="BY122" s="1"/>
  <c r="BZ142"/>
  <c r="CA142"/>
  <c r="BY142" s="1"/>
  <c r="BZ155"/>
  <c r="CA155"/>
  <c r="BY155" s="1"/>
  <c r="BZ481"/>
  <c r="CA481"/>
  <c r="BY481" s="1"/>
  <c r="BZ15"/>
  <c r="CA15"/>
  <c r="BY15" s="1"/>
  <c r="BZ109"/>
  <c r="CA109"/>
  <c r="BY109" s="1"/>
  <c r="BZ7"/>
  <c r="CA7"/>
  <c r="BY7" s="1"/>
  <c r="BZ196"/>
  <c r="CA196"/>
  <c r="BY196" s="1"/>
  <c r="BZ187"/>
  <c r="CA187"/>
  <c r="BY187" s="1"/>
  <c r="BZ190"/>
  <c r="CA190"/>
  <c r="BY190" s="1"/>
  <c r="BZ21"/>
  <c r="CA21"/>
  <c r="BY21" s="1"/>
  <c r="BZ200"/>
  <c r="CA200"/>
  <c r="BY200" s="1"/>
  <c r="BZ192"/>
  <c r="CA192"/>
  <c r="BY192" s="1"/>
  <c r="BZ198"/>
  <c r="CA198"/>
  <c r="BY198" s="1"/>
  <c r="BZ202"/>
  <c r="CA202"/>
  <c r="BY202" s="1"/>
  <c r="BZ201"/>
  <c r="CA201"/>
  <c r="BY201" s="1"/>
  <c r="BZ199"/>
  <c r="CA199"/>
  <c r="BY199" s="1"/>
  <c r="BZ6"/>
  <c r="CA6"/>
  <c r="BY6" s="1"/>
  <c r="BZ16"/>
  <c r="CA16"/>
  <c r="BY16" s="1"/>
  <c r="BZ191"/>
  <c r="CA191"/>
  <c r="BY191" s="1"/>
  <c r="BZ25"/>
  <c r="CA25"/>
  <c r="BY25" s="1"/>
  <c r="BZ197"/>
  <c r="CA197"/>
  <c r="BY197" s="1"/>
  <c r="BZ189"/>
  <c r="CA189"/>
  <c r="BY189" s="1"/>
  <c r="BZ195"/>
  <c r="CA195"/>
  <c r="BY195" s="1"/>
  <c r="BZ26"/>
  <c r="CA26"/>
  <c r="BY26" s="1"/>
  <c r="BZ22"/>
  <c r="CA22"/>
  <c r="BY22" s="1"/>
  <c r="BZ4"/>
  <c r="CA4"/>
  <c r="BY4" s="1"/>
  <c r="BZ186"/>
  <c r="CA186"/>
  <c r="BY186" s="1"/>
  <c r="BZ203"/>
  <c r="CA203"/>
  <c r="BY203" s="1"/>
  <c r="BZ194"/>
  <c r="CA194"/>
  <c r="BY194" s="1"/>
  <c r="BZ23"/>
  <c r="CA23"/>
  <c r="BY23" s="1"/>
  <c r="BZ193"/>
  <c r="CA193"/>
  <c r="BY193" s="1"/>
  <c r="BZ24"/>
  <c r="CA24"/>
  <c r="BY24" s="1"/>
  <c r="CA141"/>
  <c r="BY141" s="1"/>
  <c r="BZ141"/>
  <c r="I10" i="12"/>
  <c r="M23" s="1"/>
  <c r="AO1778" i="1"/>
  <c r="H35" i="12"/>
  <c r="I35"/>
  <c r="G44"/>
  <c r="G45"/>
  <c r="G46"/>
  <c r="G36"/>
  <c r="G37"/>
  <c r="G38"/>
  <c r="G39"/>
  <c r="G40"/>
  <c r="G41"/>
  <c r="G42"/>
  <c r="G43"/>
  <c r="I13"/>
  <c r="P23" s="1"/>
  <c r="H13"/>
  <c r="P22" s="1"/>
  <c r="H14"/>
  <c r="Q22" s="1"/>
  <c r="I14"/>
  <c r="Q23" s="1"/>
  <c r="H15"/>
  <c r="I15"/>
  <c r="H16"/>
  <c r="R22" s="1"/>
  <c r="I16"/>
  <c r="R23" s="1"/>
  <c r="D13"/>
  <c r="D15"/>
  <c r="C15"/>
  <c r="H9"/>
  <c r="L22" s="1"/>
  <c r="I9"/>
  <c r="L23" s="1"/>
  <c r="H10"/>
  <c r="M22" s="1"/>
  <c r="H11"/>
  <c r="N22" s="1"/>
  <c r="I11"/>
  <c r="N23" s="1"/>
  <c r="H3"/>
  <c r="F22" s="1"/>
  <c r="I3"/>
  <c r="F23" s="1"/>
  <c r="H4"/>
  <c r="G22" s="1"/>
  <c r="I4"/>
  <c r="G23" s="1"/>
  <c r="H5"/>
  <c r="I5"/>
  <c r="H23" s="1"/>
  <c r="H6"/>
  <c r="I22" s="1"/>
  <c r="I6"/>
  <c r="I23" s="1"/>
  <c r="H8"/>
  <c r="K22" s="1"/>
  <c r="I8"/>
  <c r="K23" s="1"/>
  <c r="BT780" i="1"/>
  <c r="AO841"/>
  <c r="AB5" i="11"/>
  <c r="AE5" s="1"/>
  <c r="AE9" s="1"/>
  <c r="AE7" s="1"/>
  <c r="I14"/>
  <c r="AE6"/>
  <c r="AD5"/>
  <c r="AC6"/>
  <c r="AC5"/>
  <c r="AC9" s="1"/>
  <c r="AB6"/>
  <c r="R9"/>
  <c r="R7" s="1"/>
  <c r="S9"/>
  <c r="S7" s="1"/>
  <c r="T9"/>
  <c r="U9"/>
  <c r="U7" s="1"/>
  <c r="V9"/>
  <c r="W9"/>
  <c r="W7" s="1"/>
  <c r="X9"/>
  <c r="Y9"/>
  <c r="Y7" s="1"/>
  <c r="Z9"/>
  <c r="Z7" s="1"/>
  <c r="AA9"/>
  <c r="AD6"/>
  <c r="AA7"/>
  <c r="T7"/>
  <c r="X7"/>
  <c r="V7"/>
  <c r="K24"/>
  <c r="E14"/>
  <c r="E5"/>
  <c r="E15"/>
  <c r="E16"/>
  <c r="E17"/>
  <c r="E10"/>
  <c r="E13"/>
  <c r="E6"/>
  <c r="E4"/>
  <c r="E7"/>
  <c r="E18"/>
  <c r="E8"/>
  <c r="E12"/>
  <c r="E11"/>
  <c r="E9"/>
  <c r="D12"/>
  <c r="D11"/>
  <c r="D8"/>
  <c r="D13"/>
  <c r="D14"/>
  <c r="D10"/>
  <c r="D9"/>
  <c r="A21" i="7"/>
  <c r="AU1932" i="1"/>
  <c r="AU4" i="6"/>
  <c r="AU5"/>
  <c r="AU6"/>
  <c r="AU7"/>
  <c r="AU8"/>
  <c r="AU9"/>
  <c r="AU10"/>
  <c r="AU11"/>
  <c r="AU12"/>
  <c r="AU13"/>
  <c r="AU14"/>
  <c r="AB16"/>
  <c r="M31"/>
  <c r="AC31" s="1"/>
  <c r="L31"/>
  <c r="K31"/>
  <c r="AA31" s="1"/>
  <c r="J31"/>
  <c r="Z31" s="1"/>
  <c r="I31"/>
  <c r="Y31" s="1"/>
  <c r="H31"/>
  <c r="X31" s="1"/>
  <c r="G31"/>
  <c r="W31" s="1"/>
  <c r="F31"/>
  <c r="V31" s="1"/>
  <c r="E31"/>
  <c r="U31" s="1"/>
  <c r="D31"/>
  <c r="T31" s="1"/>
  <c r="C31"/>
  <c r="S31" s="1"/>
  <c r="C22"/>
  <c r="D22"/>
  <c r="E22"/>
  <c r="F22"/>
  <c r="G22"/>
  <c r="H22"/>
  <c r="X22" s="1"/>
  <c r="I22"/>
  <c r="Y22" s="1"/>
  <c r="J22"/>
  <c r="Z22" s="1"/>
  <c r="K22"/>
  <c r="AA22" s="1"/>
  <c r="L22"/>
  <c r="M22"/>
  <c r="C23"/>
  <c r="D23"/>
  <c r="E23"/>
  <c r="F23"/>
  <c r="G23"/>
  <c r="H23"/>
  <c r="X23" s="1"/>
  <c r="I23"/>
  <c r="Y23" s="1"/>
  <c r="J23"/>
  <c r="K23"/>
  <c r="AA23" s="1"/>
  <c r="L23"/>
  <c r="M23"/>
  <c r="C24"/>
  <c r="D24"/>
  <c r="E24"/>
  <c r="F24"/>
  <c r="G24"/>
  <c r="H24"/>
  <c r="I24"/>
  <c r="J24"/>
  <c r="K24"/>
  <c r="AA24" s="1"/>
  <c r="AE25" s="1"/>
  <c r="L24"/>
  <c r="M24"/>
  <c r="C25"/>
  <c r="D25"/>
  <c r="E25"/>
  <c r="F25"/>
  <c r="G25"/>
  <c r="H25"/>
  <c r="X25" s="1"/>
  <c r="I25"/>
  <c r="J25"/>
  <c r="Z25" s="1"/>
  <c r="K25"/>
  <c r="AA25" s="1"/>
  <c r="L25"/>
  <c r="M25"/>
  <c r="AC25" s="1"/>
  <c r="C26"/>
  <c r="D26"/>
  <c r="T26" s="1"/>
  <c r="E26"/>
  <c r="F26"/>
  <c r="G26"/>
  <c r="H26"/>
  <c r="I26"/>
  <c r="Y26" s="1"/>
  <c r="J26"/>
  <c r="Z26" s="1"/>
  <c r="K26"/>
  <c r="AA26" s="1"/>
  <c r="L26"/>
  <c r="M26"/>
  <c r="C27"/>
  <c r="D27"/>
  <c r="T27" s="1"/>
  <c r="E27"/>
  <c r="U27" s="1"/>
  <c r="F27"/>
  <c r="G27"/>
  <c r="W27" s="1"/>
  <c r="H27"/>
  <c r="I27"/>
  <c r="Y27" s="1"/>
  <c r="J27"/>
  <c r="Z27" s="1"/>
  <c r="K27"/>
  <c r="AA27" s="1"/>
  <c r="L27"/>
  <c r="M27"/>
  <c r="AC27" s="1"/>
  <c r="C28"/>
  <c r="S28" s="1"/>
  <c r="D28"/>
  <c r="E28"/>
  <c r="U28" s="1"/>
  <c r="F28"/>
  <c r="G28"/>
  <c r="W28" s="1"/>
  <c r="H28"/>
  <c r="X28" s="1"/>
  <c r="I28"/>
  <c r="J28"/>
  <c r="Z28" s="1"/>
  <c r="K28"/>
  <c r="AA28" s="1"/>
  <c r="L28"/>
  <c r="M28"/>
  <c r="C29"/>
  <c r="S29" s="1"/>
  <c r="D29"/>
  <c r="E29"/>
  <c r="F29"/>
  <c r="V29" s="1"/>
  <c r="V34" s="1"/>
  <c r="G29"/>
  <c r="W29" s="1"/>
  <c r="H29"/>
  <c r="X29" s="1"/>
  <c r="I29"/>
  <c r="J29"/>
  <c r="K29"/>
  <c r="L29"/>
  <c r="M29"/>
  <c r="AC29" s="1"/>
  <c r="C30"/>
  <c r="D30"/>
  <c r="T30" s="1"/>
  <c r="E30"/>
  <c r="F30"/>
  <c r="G30"/>
  <c r="W30" s="1"/>
  <c r="H30"/>
  <c r="X30" s="1"/>
  <c r="I30"/>
  <c r="Y30" s="1"/>
  <c r="J30"/>
  <c r="Z30" s="1"/>
  <c r="K30"/>
  <c r="L30"/>
  <c r="M30"/>
  <c r="C32"/>
  <c r="D32"/>
  <c r="E32"/>
  <c r="F32"/>
  <c r="G32"/>
  <c r="H32"/>
  <c r="I32"/>
  <c r="J32"/>
  <c r="K32"/>
  <c r="L32"/>
  <c r="M32"/>
  <c r="AE10"/>
  <c r="AU131" i="1"/>
  <c r="AV488"/>
  <c r="AU488"/>
  <c r="AT488"/>
  <c r="AS488"/>
  <c r="AR488"/>
  <c r="AQ488"/>
  <c r="AP488"/>
  <c r="AO488"/>
  <c r="AV490"/>
  <c r="AU490"/>
  <c r="AT490"/>
  <c r="AS490"/>
  <c r="AR490"/>
  <c r="AQ490"/>
  <c r="AP490"/>
  <c r="AO490"/>
  <c r="AV489"/>
  <c r="AU489"/>
  <c r="AT489"/>
  <c r="AS489"/>
  <c r="AR489"/>
  <c r="AQ489"/>
  <c r="AP489"/>
  <c r="AO489"/>
  <c r="AV272"/>
  <c r="AU272"/>
  <c r="AT272"/>
  <c r="AS272"/>
  <c r="AR272"/>
  <c r="AQ272"/>
  <c r="AP272"/>
  <c r="AO272"/>
  <c r="AV343"/>
  <c r="AU343"/>
  <c r="AT343"/>
  <c r="AS343"/>
  <c r="AR343"/>
  <c r="AQ343"/>
  <c r="AP343"/>
  <c r="AO343"/>
  <c r="AV285"/>
  <c r="AU285"/>
  <c r="AT285"/>
  <c r="AS285"/>
  <c r="AR285"/>
  <c r="AQ285"/>
  <c r="AP285"/>
  <c r="AO285"/>
  <c r="AV284"/>
  <c r="AU284"/>
  <c r="AT284"/>
  <c r="AS284"/>
  <c r="AR284"/>
  <c r="AQ284"/>
  <c r="AP284"/>
  <c r="AO284"/>
  <c r="AV280"/>
  <c r="AU280"/>
  <c r="AT280"/>
  <c r="AS280"/>
  <c r="AR280"/>
  <c r="AQ280"/>
  <c r="AP280"/>
  <c r="AO280"/>
  <c r="AV263"/>
  <c r="AU263"/>
  <c r="AT263"/>
  <c r="AS263"/>
  <c r="AR263"/>
  <c r="AQ263"/>
  <c r="AP263"/>
  <c r="AO263"/>
  <c r="AV334"/>
  <c r="AU334"/>
  <c r="AT334"/>
  <c r="AS334"/>
  <c r="AR334"/>
  <c r="AQ334"/>
  <c r="AP334"/>
  <c r="AO334"/>
  <c r="AV212"/>
  <c r="AU212"/>
  <c r="AT212"/>
  <c r="AS212"/>
  <c r="AR212"/>
  <c r="AQ212"/>
  <c r="AP212"/>
  <c r="AO212"/>
  <c r="AV312"/>
  <c r="AU312"/>
  <c r="AT312"/>
  <c r="AS312"/>
  <c r="AR312"/>
  <c r="AQ312"/>
  <c r="AP312"/>
  <c r="AO312"/>
  <c r="AV135"/>
  <c r="AU135"/>
  <c r="AT135"/>
  <c r="AS135"/>
  <c r="AR135"/>
  <c r="AQ135"/>
  <c r="AP135"/>
  <c r="AO135"/>
  <c r="AV132"/>
  <c r="AU132"/>
  <c r="AT132"/>
  <c r="AS132"/>
  <c r="AR132"/>
  <c r="AQ132"/>
  <c r="AP132"/>
  <c r="AO132"/>
  <c r="AV364"/>
  <c r="AU364"/>
  <c r="AT364"/>
  <c r="AS364"/>
  <c r="AR364"/>
  <c r="AQ364"/>
  <c r="AP364"/>
  <c r="AO364"/>
  <c r="AV325"/>
  <c r="AU325"/>
  <c r="AT325"/>
  <c r="AS325"/>
  <c r="AR325"/>
  <c r="AQ325"/>
  <c r="AP325"/>
  <c r="AO325"/>
  <c r="AV277"/>
  <c r="AU277"/>
  <c r="AT277"/>
  <c r="AS277"/>
  <c r="AR277"/>
  <c r="AQ277"/>
  <c r="AP277"/>
  <c r="AO277"/>
  <c r="AV369"/>
  <c r="AU369"/>
  <c r="AT369"/>
  <c r="AS369"/>
  <c r="AR369"/>
  <c r="AQ369"/>
  <c r="AP369"/>
  <c r="AO369"/>
  <c r="AV353"/>
  <c r="AU353"/>
  <c r="AT353"/>
  <c r="AS353"/>
  <c r="AR353"/>
  <c r="AQ353"/>
  <c r="AP353"/>
  <c r="AO353"/>
  <c r="AV322"/>
  <c r="AU322"/>
  <c r="AT322"/>
  <c r="AS322"/>
  <c r="AR322"/>
  <c r="AQ322"/>
  <c r="AP322"/>
  <c r="AO322"/>
  <c r="AV319"/>
  <c r="AU319"/>
  <c r="AT319"/>
  <c r="AS319"/>
  <c r="AR319"/>
  <c r="AQ319"/>
  <c r="AP319"/>
  <c r="AO319"/>
  <c r="AV316"/>
  <c r="AU316"/>
  <c r="AT316"/>
  <c r="AS316"/>
  <c r="AR316"/>
  <c r="AQ316"/>
  <c r="AP316"/>
  <c r="AO316"/>
  <c r="AV300"/>
  <c r="AU300"/>
  <c r="AT300"/>
  <c r="AS300"/>
  <c r="AR300"/>
  <c r="AQ300"/>
  <c r="AP300"/>
  <c r="AO300"/>
  <c r="AV294"/>
  <c r="AU294"/>
  <c r="AT294"/>
  <c r="AS294"/>
  <c r="AR294"/>
  <c r="AQ294"/>
  <c r="AP294"/>
  <c r="AO294"/>
  <c r="AV276"/>
  <c r="AU276"/>
  <c r="AT276"/>
  <c r="AS276"/>
  <c r="AR276"/>
  <c r="AQ276"/>
  <c r="AP276"/>
  <c r="AO276"/>
  <c r="AV225"/>
  <c r="AU225"/>
  <c r="AT225"/>
  <c r="AS225"/>
  <c r="AR225"/>
  <c r="AQ225"/>
  <c r="AP225"/>
  <c r="AO225"/>
  <c r="AV130"/>
  <c r="AU130"/>
  <c r="AT130"/>
  <c r="AS130"/>
  <c r="AR130"/>
  <c r="AQ130"/>
  <c r="AP130"/>
  <c r="AO130"/>
  <c r="AV128"/>
  <c r="AU128"/>
  <c r="AT128"/>
  <c r="AS128"/>
  <c r="AR128"/>
  <c r="AQ128"/>
  <c r="AP128"/>
  <c r="AO128"/>
  <c r="AV230"/>
  <c r="AU230"/>
  <c r="AT230"/>
  <c r="AS230"/>
  <c r="AR230"/>
  <c r="AQ230"/>
  <c r="AP230"/>
  <c r="AO230"/>
  <c r="AV268"/>
  <c r="AU268"/>
  <c r="AT268"/>
  <c r="AS268"/>
  <c r="AR268"/>
  <c r="AQ268"/>
  <c r="AP268"/>
  <c r="AO268"/>
  <c r="AV333"/>
  <c r="AU333"/>
  <c r="AT333"/>
  <c r="AS333"/>
  <c r="AR333"/>
  <c r="AQ333"/>
  <c r="AP333"/>
  <c r="AO333"/>
  <c r="AV311"/>
  <c r="AU311"/>
  <c r="AT311"/>
  <c r="AS311"/>
  <c r="AR311"/>
  <c r="AQ311"/>
  <c r="AP311"/>
  <c r="AO311"/>
  <c r="AV310"/>
  <c r="AU310"/>
  <c r="AT310"/>
  <c r="AS310"/>
  <c r="AR310"/>
  <c r="AQ310"/>
  <c r="AP310"/>
  <c r="AO310"/>
  <c r="AV115"/>
  <c r="AU115"/>
  <c r="AT115"/>
  <c r="AS115"/>
  <c r="AR115"/>
  <c r="AQ115"/>
  <c r="AP115"/>
  <c r="AO115"/>
  <c r="AV150"/>
  <c r="AU150"/>
  <c r="AT150"/>
  <c r="AS150"/>
  <c r="AR150"/>
  <c r="AQ150"/>
  <c r="AP150"/>
  <c r="AO150"/>
  <c r="AV118"/>
  <c r="AU118"/>
  <c r="AT118"/>
  <c r="AS118"/>
  <c r="AR118"/>
  <c r="AQ118"/>
  <c r="AP118"/>
  <c r="AO118"/>
  <c r="AV148"/>
  <c r="AU148"/>
  <c r="AT148"/>
  <c r="AS148"/>
  <c r="AR148"/>
  <c r="AQ148"/>
  <c r="AP148"/>
  <c r="AO148"/>
  <c r="AV253"/>
  <c r="AU253"/>
  <c r="AT253"/>
  <c r="AS253"/>
  <c r="AR253"/>
  <c r="AQ253"/>
  <c r="AP253"/>
  <c r="AO253"/>
  <c r="AV251"/>
  <c r="AU251"/>
  <c r="AT251"/>
  <c r="AS251"/>
  <c r="AR251"/>
  <c r="AQ251"/>
  <c r="AP251"/>
  <c r="AO251"/>
  <c r="AV278"/>
  <c r="AU278"/>
  <c r="AT278"/>
  <c r="AS278"/>
  <c r="AR278"/>
  <c r="AQ278"/>
  <c r="AP278"/>
  <c r="AO278"/>
  <c r="AV378"/>
  <c r="AU378"/>
  <c r="AT378"/>
  <c r="AS378"/>
  <c r="AR378"/>
  <c r="AQ378"/>
  <c r="AP378"/>
  <c r="AO378"/>
  <c r="AV358"/>
  <c r="AU358"/>
  <c r="AT358"/>
  <c r="AS358"/>
  <c r="AR358"/>
  <c r="AQ358"/>
  <c r="AP358"/>
  <c r="AO358"/>
  <c r="AV229"/>
  <c r="AU229"/>
  <c r="AT229"/>
  <c r="AS229"/>
  <c r="AR229"/>
  <c r="AQ229"/>
  <c r="AP229"/>
  <c r="AO229"/>
  <c r="AV258"/>
  <c r="AU258"/>
  <c r="AT258"/>
  <c r="AS258"/>
  <c r="AR258"/>
  <c r="AQ258"/>
  <c r="AP258"/>
  <c r="AO258"/>
  <c r="AV120"/>
  <c r="AU120"/>
  <c r="AT120"/>
  <c r="AS120"/>
  <c r="AR120"/>
  <c r="AQ120"/>
  <c r="AP120"/>
  <c r="AO120"/>
  <c r="AV213"/>
  <c r="AU213"/>
  <c r="AT213"/>
  <c r="AS213"/>
  <c r="AR213"/>
  <c r="AQ213"/>
  <c r="AP213"/>
  <c r="AO213"/>
  <c r="AV352"/>
  <c r="AU352"/>
  <c r="AT352"/>
  <c r="AS352"/>
  <c r="AR352"/>
  <c r="AQ352"/>
  <c r="AP352"/>
  <c r="AO352"/>
  <c r="AV228"/>
  <c r="AU228"/>
  <c r="AT228"/>
  <c r="AS228"/>
  <c r="AR228"/>
  <c r="AQ228"/>
  <c r="AP228"/>
  <c r="AO228"/>
  <c r="AV318"/>
  <c r="AU318"/>
  <c r="AT318"/>
  <c r="AS318"/>
  <c r="AR318"/>
  <c r="AQ318"/>
  <c r="AP318"/>
  <c r="AO318"/>
  <c r="AV299"/>
  <c r="AU299"/>
  <c r="AT299"/>
  <c r="AS299"/>
  <c r="AR299"/>
  <c r="AQ299"/>
  <c r="AP299"/>
  <c r="AO299"/>
  <c r="AV332"/>
  <c r="AU332"/>
  <c r="AT332"/>
  <c r="AS332"/>
  <c r="AR332"/>
  <c r="AQ332"/>
  <c r="AP332"/>
  <c r="AO332"/>
  <c r="AV309"/>
  <c r="AU309"/>
  <c r="AT309"/>
  <c r="AS309"/>
  <c r="AR309"/>
  <c r="AQ309"/>
  <c r="AP309"/>
  <c r="AO309"/>
  <c r="AV372"/>
  <c r="AU372"/>
  <c r="AT372"/>
  <c r="AS372"/>
  <c r="AR372"/>
  <c r="AQ372"/>
  <c r="AP372"/>
  <c r="AO372"/>
  <c r="AV351"/>
  <c r="AU351"/>
  <c r="AT351"/>
  <c r="AS351"/>
  <c r="AR351"/>
  <c r="AQ351"/>
  <c r="AP351"/>
  <c r="AO351"/>
  <c r="AV346"/>
  <c r="AU346"/>
  <c r="AT346"/>
  <c r="AS346"/>
  <c r="AR346"/>
  <c r="AQ346"/>
  <c r="AP346"/>
  <c r="AO346"/>
  <c r="AV317"/>
  <c r="AU317"/>
  <c r="AT317"/>
  <c r="AS317"/>
  <c r="AR317"/>
  <c r="AQ317"/>
  <c r="AP317"/>
  <c r="AO317"/>
  <c r="AV298"/>
  <c r="AU298"/>
  <c r="AT298"/>
  <c r="AS298"/>
  <c r="AR298"/>
  <c r="AQ298"/>
  <c r="AP298"/>
  <c r="AO298"/>
  <c r="AV155"/>
  <c r="AU155"/>
  <c r="AT155"/>
  <c r="AS155"/>
  <c r="AR155"/>
  <c r="AQ155"/>
  <c r="AP155"/>
  <c r="AO155"/>
  <c r="AV142"/>
  <c r="AU142"/>
  <c r="AT142"/>
  <c r="AS142"/>
  <c r="AR142"/>
  <c r="AQ142"/>
  <c r="AP142"/>
  <c r="AO142"/>
  <c r="AV122"/>
  <c r="AU122"/>
  <c r="AT122"/>
  <c r="AS122"/>
  <c r="AR122"/>
  <c r="AQ122"/>
  <c r="AP122"/>
  <c r="AO122"/>
  <c r="AV140"/>
  <c r="AU140"/>
  <c r="AT140"/>
  <c r="AS140"/>
  <c r="AR140"/>
  <c r="AQ140"/>
  <c r="AP140"/>
  <c r="AO140"/>
  <c r="AV114"/>
  <c r="AU114"/>
  <c r="AT114"/>
  <c r="AS114"/>
  <c r="AR114"/>
  <c r="AQ114"/>
  <c r="AP114"/>
  <c r="AO114"/>
  <c r="AV116"/>
  <c r="AU116"/>
  <c r="AT116"/>
  <c r="AS116"/>
  <c r="AR116"/>
  <c r="AQ116"/>
  <c r="AP116"/>
  <c r="AO116"/>
  <c r="AV329"/>
  <c r="AU329"/>
  <c r="AT329"/>
  <c r="AS329"/>
  <c r="AR329"/>
  <c r="AQ329"/>
  <c r="AP329"/>
  <c r="AO329"/>
  <c r="AV125"/>
  <c r="AU125"/>
  <c r="AT125"/>
  <c r="AS125"/>
  <c r="AR125"/>
  <c r="AQ125"/>
  <c r="AP125"/>
  <c r="AO125"/>
  <c r="AV121"/>
  <c r="AU121"/>
  <c r="AT121"/>
  <c r="AS121"/>
  <c r="AR121"/>
  <c r="AQ121"/>
  <c r="AP121"/>
  <c r="AO121"/>
  <c r="AV323"/>
  <c r="AU323"/>
  <c r="AT323"/>
  <c r="AS323"/>
  <c r="AR323"/>
  <c r="AQ323"/>
  <c r="AP323"/>
  <c r="AO323"/>
  <c r="AV271"/>
  <c r="AU271"/>
  <c r="AT271"/>
  <c r="AS271"/>
  <c r="AR271"/>
  <c r="AQ271"/>
  <c r="AP271"/>
  <c r="AO271"/>
  <c r="AV224"/>
  <c r="AU224"/>
  <c r="AT224"/>
  <c r="AS224"/>
  <c r="AR224"/>
  <c r="AQ224"/>
  <c r="AP224"/>
  <c r="AO224"/>
  <c r="AV222"/>
  <c r="AU222"/>
  <c r="AT222"/>
  <c r="AS222"/>
  <c r="AR222"/>
  <c r="AQ222"/>
  <c r="AP222"/>
  <c r="AO222"/>
  <c r="AV339"/>
  <c r="AU339"/>
  <c r="AT339"/>
  <c r="AS339"/>
  <c r="AR339"/>
  <c r="AQ339"/>
  <c r="AP339"/>
  <c r="AO339"/>
  <c r="AV337"/>
  <c r="AU337"/>
  <c r="AT337"/>
  <c r="AS337"/>
  <c r="AR337"/>
  <c r="AQ337"/>
  <c r="AP337"/>
  <c r="AO337"/>
  <c r="AV266"/>
  <c r="AU266"/>
  <c r="AT266"/>
  <c r="AS266"/>
  <c r="AR266"/>
  <c r="AQ266"/>
  <c r="AP266"/>
  <c r="AO266"/>
  <c r="AV331"/>
  <c r="AU331"/>
  <c r="AT331"/>
  <c r="AS331"/>
  <c r="AR331"/>
  <c r="AQ331"/>
  <c r="AP331"/>
  <c r="AO331"/>
  <c r="AV252"/>
  <c r="AU252"/>
  <c r="AT252"/>
  <c r="AS252"/>
  <c r="AR252"/>
  <c r="AQ252"/>
  <c r="AP252"/>
  <c r="AO252"/>
  <c r="AV377"/>
  <c r="AU377"/>
  <c r="AT377"/>
  <c r="AS377"/>
  <c r="AR377"/>
  <c r="AQ377"/>
  <c r="AP377"/>
  <c r="AO377"/>
  <c r="AV363"/>
  <c r="AU363"/>
  <c r="AT363"/>
  <c r="AS363"/>
  <c r="AR363"/>
  <c r="AQ363"/>
  <c r="AP363"/>
  <c r="AO363"/>
  <c r="AV368"/>
  <c r="AU368"/>
  <c r="AT368"/>
  <c r="AS368"/>
  <c r="AR368"/>
  <c r="AQ368"/>
  <c r="AP368"/>
  <c r="AO368"/>
  <c r="AV350"/>
  <c r="AU350"/>
  <c r="AT350"/>
  <c r="AS350"/>
  <c r="AR350"/>
  <c r="AQ350"/>
  <c r="AP350"/>
  <c r="AO350"/>
  <c r="AV216"/>
  <c r="AU216"/>
  <c r="AT216"/>
  <c r="AS216"/>
  <c r="AR216"/>
  <c r="AQ216"/>
  <c r="AP216"/>
  <c r="AO216"/>
  <c r="AV321"/>
  <c r="AU321"/>
  <c r="AT321"/>
  <c r="AS321"/>
  <c r="AR321"/>
  <c r="AQ321"/>
  <c r="AP321"/>
  <c r="AO321"/>
  <c r="AV487"/>
  <c r="AU487"/>
  <c r="AT487"/>
  <c r="AS487"/>
  <c r="AR487"/>
  <c r="AQ487"/>
  <c r="AP487"/>
  <c r="AO487"/>
  <c r="AV493"/>
  <c r="AU493"/>
  <c r="AT493"/>
  <c r="AS493"/>
  <c r="AR493"/>
  <c r="AQ493"/>
  <c r="AP493"/>
  <c r="AO493"/>
  <c r="AV491"/>
  <c r="AU491"/>
  <c r="AT491"/>
  <c r="AS491"/>
  <c r="AR491"/>
  <c r="AQ491"/>
  <c r="AP491"/>
  <c r="AO491"/>
  <c r="AV269"/>
  <c r="AU269"/>
  <c r="AT269"/>
  <c r="AS269"/>
  <c r="AR269"/>
  <c r="AQ269"/>
  <c r="AP269"/>
  <c r="AO269"/>
  <c r="AV342"/>
  <c r="AU342"/>
  <c r="AT342"/>
  <c r="AS342"/>
  <c r="AR342"/>
  <c r="AQ342"/>
  <c r="AP342"/>
  <c r="AO342"/>
  <c r="AV338"/>
  <c r="AU338"/>
  <c r="AT338"/>
  <c r="AS338"/>
  <c r="AR338"/>
  <c r="AQ338"/>
  <c r="AP338"/>
  <c r="AO338"/>
  <c r="AV287"/>
  <c r="AU287"/>
  <c r="AT287"/>
  <c r="AS287"/>
  <c r="AR287"/>
  <c r="AQ287"/>
  <c r="AP287"/>
  <c r="AO287"/>
  <c r="AV281"/>
  <c r="AU281"/>
  <c r="AT281"/>
  <c r="AS281"/>
  <c r="AR281"/>
  <c r="AQ281"/>
  <c r="AP281"/>
  <c r="AO281"/>
  <c r="AV262"/>
  <c r="AU262"/>
  <c r="AT262"/>
  <c r="AS262"/>
  <c r="AR262"/>
  <c r="AQ262"/>
  <c r="AP262"/>
  <c r="AO262"/>
  <c r="AV304"/>
  <c r="AU304"/>
  <c r="AT304"/>
  <c r="AS304"/>
  <c r="AR304"/>
  <c r="AQ304"/>
  <c r="AP304"/>
  <c r="AO304"/>
  <c r="AV153"/>
  <c r="AU153"/>
  <c r="AT153"/>
  <c r="AS153"/>
  <c r="AR153"/>
  <c r="AQ153"/>
  <c r="AP153"/>
  <c r="AO153"/>
  <c r="AV380"/>
  <c r="AU380"/>
  <c r="AT380"/>
  <c r="AS380"/>
  <c r="AR380"/>
  <c r="AQ380"/>
  <c r="AP380"/>
  <c r="AO380"/>
  <c r="AV250"/>
  <c r="AU250"/>
  <c r="AT250"/>
  <c r="AS250"/>
  <c r="AR250"/>
  <c r="AQ250"/>
  <c r="AP250"/>
  <c r="AO250"/>
  <c r="AV373"/>
  <c r="AU373"/>
  <c r="AT373"/>
  <c r="AS373"/>
  <c r="AR373"/>
  <c r="AQ373"/>
  <c r="AP373"/>
  <c r="AO373"/>
  <c r="AV362"/>
  <c r="AU362"/>
  <c r="AT362"/>
  <c r="AS362"/>
  <c r="AR362"/>
  <c r="AQ362"/>
  <c r="AP362"/>
  <c r="AO362"/>
  <c r="AV357"/>
  <c r="AU357"/>
  <c r="AT357"/>
  <c r="AS357"/>
  <c r="AR357"/>
  <c r="AQ357"/>
  <c r="AP357"/>
  <c r="AO357"/>
  <c r="AV257"/>
  <c r="AU257"/>
  <c r="AT257"/>
  <c r="AS257"/>
  <c r="AR257"/>
  <c r="AQ257"/>
  <c r="AP257"/>
  <c r="AO257"/>
  <c r="AV371"/>
  <c r="AU371"/>
  <c r="AT371"/>
  <c r="AS371"/>
  <c r="AR371"/>
  <c r="AQ371"/>
  <c r="AP371"/>
  <c r="AO371"/>
  <c r="AV349"/>
  <c r="AU349"/>
  <c r="AT349"/>
  <c r="AS349"/>
  <c r="AR349"/>
  <c r="AQ349"/>
  <c r="AP349"/>
  <c r="AO349"/>
  <c r="AV345"/>
  <c r="AU345"/>
  <c r="AT345"/>
  <c r="AS345"/>
  <c r="AR345"/>
  <c r="AQ345"/>
  <c r="AP345"/>
  <c r="AO345"/>
  <c r="AV344"/>
  <c r="AU344"/>
  <c r="AT344"/>
  <c r="AS344"/>
  <c r="AR344"/>
  <c r="AQ344"/>
  <c r="AP344"/>
  <c r="AO344"/>
  <c r="AV313"/>
  <c r="AU313"/>
  <c r="AT313"/>
  <c r="AS313"/>
  <c r="AR313"/>
  <c r="AQ313"/>
  <c r="AP313"/>
  <c r="AO313"/>
  <c r="AV297"/>
  <c r="AU297"/>
  <c r="AT297"/>
  <c r="AS297"/>
  <c r="AR297"/>
  <c r="AQ297"/>
  <c r="AP297"/>
  <c r="AO297"/>
  <c r="AV275"/>
  <c r="AU275"/>
  <c r="AT275"/>
  <c r="AS275"/>
  <c r="AR275"/>
  <c r="AQ275"/>
  <c r="AP275"/>
  <c r="AO275"/>
  <c r="AV223"/>
  <c r="AU223"/>
  <c r="AT223"/>
  <c r="AS223"/>
  <c r="AR223"/>
  <c r="AQ223"/>
  <c r="AP223"/>
  <c r="AO223"/>
  <c r="AV152"/>
  <c r="AU152"/>
  <c r="AT152"/>
  <c r="AS152"/>
  <c r="AR152"/>
  <c r="AQ152"/>
  <c r="AP152"/>
  <c r="AO152"/>
  <c r="AV124"/>
  <c r="AU124"/>
  <c r="AT124"/>
  <c r="AS124"/>
  <c r="AR124"/>
  <c r="AQ124"/>
  <c r="AP124"/>
  <c r="AO124"/>
  <c r="AV134"/>
  <c r="AU134"/>
  <c r="AT134"/>
  <c r="AS134"/>
  <c r="AR134"/>
  <c r="AQ134"/>
  <c r="AP134"/>
  <c r="AO134"/>
  <c r="AV144"/>
  <c r="AU144"/>
  <c r="AT144"/>
  <c r="AS144"/>
  <c r="AR144"/>
  <c r="AQ144"/>
  <c r="AP144"/>
  <c r="AO144"/>
  <c r="AV143"/>
  <c r="AU143"/>
  <c r="AT143"/>
  <c r="AS143"/>
  <c r="AR143"/>
  <c r="AQ143"/>
  <c r="AP143"/>
  <c r="AO143"/>
  <c r="AV139"/>
  <c r="AU139"/>
  <c r="AT139"/>
  <c r="AS139"/>
  <c r="AR139"/>
  <c r="AQ139"/>
  <c r="AP139"/>
  <c r="AO139"/>
  <c r="AV117"/>
  <c r="AU117"/>
  <c r="AT117"/>
  <c r="AS117"/>
  <c r="AR117"/>
  <c r="AQ117"/>
  <c r="AP117"/>
  <c r="AO117"/>
  <c r="AV149"/>
  <c r="AU149"/>
  <c r="AT149"/>
  <c r="AS149"/>
  <c r="AR149"/>
  <c r="AQ149"/>
  <c r="AP149"/>
  <c r="AO149"/>
  <c r="AV375"/>
  <c r="AU375"/>
  <c r="AT375"/>
  <c r="AS375"/>
  <c r="AR375"/>
  <c r="AQ375"/>
  <c r="AP375"/>
  <c r="AO375"/>
  <c r="AV361"/>
  <c r="AU361"/>
  <c r="AT361"/>
  <c r="AS361"/>
  <c r="AR361"/>
  <c r="AQ361"/>
  <c r="AP361"/>
  <c r="AO361"/>
  <c r="AV360"/>
  <c r="AU360"/>
  <c r="AT360"/>
  <c r="AS360"/>
  <c r="AR360"/>
  <c r="AQ360"/>
  <c r="AP360"/>
  <c r="AO360"/>
  <c r="AV355"/>
  <c r="AU355"/>
  <c r="AT355"/>
  <c r="AS355"/>
  <c r="AR355"/>
  <c r="AQ355"/>
  <c r="AP355"/>
  <c r="AO355"/>
  <c r="AV324"/>
  <c r="AU324"/>
  <c r="AT324"/>
  <c r="AS324"/>
  <c r="AR324"/>
  <c r="AQ324"/>
  <c r="AP324"/>
  <c r="AO324"/>
  <c r="AV254"/>
  <c r="AU254"/>
  <c r="AT254"/>
  <c r="AS254"/>
  <c r="AR254"/>
  <c r="AQ254"/>
  <c r="AP254"/>
  <c r="AO254"/>
  <c r="AV220"/>
  <c r="AU220"/>
  <c r="AT220"/>
  <c r="AS220"/>
  <c r="AR220"/>
  <c r="AQ220"/>
  <c r="AP220"/>
  <c r="AO220"/>
  <c r="AV219"/>
  <c r="AU219"/>
  <c r="AT219"/>
  <c r="AS219"/>
  <c r="AR219"/>
  <c r="AQ219"/>
  <c r="AP219"/>
  <c r="AO219"/>
  <c r="AV218"/>
  <c r="AU218"/>
  <c r="AT218"/>
  <c r="AS218"/>
  <c r="AR218"/>
  <c r="AQ218"/>
  <c r="AP218"/>
  <c r="AO218"/>
  <c r="AV226"/>
  <c r="AU226"/>
  <c r="AT226"/>
  <c r="AS226"/>
  <c r="AR226"/>
  <c r="AQ226"/>
  <c r="AP226"/>
  <c r="AO226"/>
  <c r="AV293"/>
  <c r="AU293"/>
  <c r="AT293"/>
  <c r="AS293"/>
  <c r="AR293"/>
  <c r="AQ293"/>
  <c r="AP293"/>
  <c r="AO293"/>
  <c r="AV290"/>
  <c r="AU290"/>
  <c r="AT290"/>
  <c r="AS290"/>
  <c r="AR290"/>
  <c r="AQ290"/>
  <c r="AP290"/>
  <c r="AO290"/>
  <c r="AV260"/>
  <c r="AU260"/>
  <c r="AT260"/>
  <c r="AS260"/>
  <c r="AR260"/>
  <c r="AQ260"/>
  <c r="AP260"/>
  <c r="AO260"/>
  <c r="AV273"/>
  <c r="AU273"/>
  <c r="AT273"/>
  <c r="AS273"/>
  <c r="AR273"/>
  <c r="AQ273"/>
  <c r="AP273"/>
  <c r="AO273"/>
  <c r="AV270"/>
  <c r="AU270"/>
  <c r="AT270"/>
  <c r="AS270"/>
  <c r="AR270"/>
  <c r="AQ270"/>
  <c r="AP270"/>
  <c r="AO270"/>
  <c r="AV341"/>
  <c r="AU341"/>
  <c r="AT341"/>
  <c r="AS341"/>
  <c r="AR341"/>
  <c r="AQ341"/>
  <c r="AP341"/>
  <c r="AO341"/>
  <c r="AV283"/>
  <c r="AU283"/>
  <c r="AT283"/>
  <c r="AS283"/>
  <c r="AR283"/>
  <c r="AQ283"/>
  <c r="AP283"/>
  <c r="AO283"/>
  <c r="AV127"/>
  <c r="AU127"/>
  <c r="AT127"/>
  <c r="AS127"/>
  <c r="AR127"/>
  <c r="AQ127"/>
  <c r="AP127"/>
  <c r="AO127"/>
  <c r="AV126"/>
  <c r="AU126"/>
  <c r="AT126"/>
  <c r="AS126"/>
  <c r="AR126"/>
  <c r="AQ126"/>
  <c r="AP126"/>
  <c r="AO126"/>
  <c r="AV147"/>
  <c r="AU147"/>
  <c r="AT147"/>
  <c r="AS147"/>
  <c r="AR147"/>
  <c r="AQ147"/>
  <c r="AP147"/>
  <c r="AO147"/>
  <c r="AV145"/>
  <c r="AU145"/>
  <c r="AT145"/>
  <c r="AS145"/>
  <c r="AR145"/>
  <c r="AQ145"/>
  <c r="AP145"/>
  <c r="AO145"/>
  <c r="AV138"/>
  <c r="AU138"/>
  <c r="AT138"/>
  <c r="AS138"/>
  <c r="AR138"/>
  <c r="AQ138"/>
  <c r="AP138"/>
  <c r="AO138"/>
  <c r="AV151"/>
  <c r="AU151"/>
  <c r="AT151"/>
  <c r="AS151"/>
  <c r="AR151"/>
  <c r="AQ151"/>
  <c r="AP151"/>
  <c r="AO151"/>
  <c r="AV136"/>
  <c r="AU136"/>
  <c r="AT136"/>
  <c r="AS136"/>
  <c r="AR136"/>
  <c r="AQ136"/>
  <c r="AP136"/>
  <c r="AO136"/>
  <c r="AV302"/>
  <c r="AU302"/>
  <c r="AT302"/>
  <c r="AS302"/>
  <c r="AR302"/>
  <c r="AQ302"/>
  <c r="AP302"/>
  <c r="AO302"/>
  <c r="AV133"/>
  <c r="AU133"/>
  <c r="AT133"/>
  <c r="AS133"/>
  <c r="AR133"/>
  <c r="AQ133"/>
  <c r="AP133"/>
  <c r="AO133"/>
  <c r="AV113"/>
  <c r="AU113"/>
  <c r="AT113"/>
  <c r="AS113"/>
  <c r="AR113"/>
  <c r="AQ113"/>
  <c r="AP113"/>
  <c r="AO113"/>
  <c r="AV381"/>
  <c r="AU381"/>
  <c r="AT381"/>
  <c r="AS381"/>
  <c r="AR381"/>
  <c r="AQ381"/>
  <c r="AP381"/>
  <c r="AO381"/>
  <c r="AV379"/>
  <c r="AU379"/>
  <c r="AT379"/>
  <c r="AS379"/>
  <c r="AR379"/>
  <c r="AQ379"/>
  <c r="AP379"/>
  <c r="AO379"/>
  <c r="AV249"/>
  <c r="AU249"/>
  <c r="AT249"/>
  <c r="AS249"/>
  <c r="AR249"/>
  <c r="AQ249"/>
  <c r="AP249"/>
  <c r="AO249"/>
  <c r="AV123"/>
  <c r="AU123"/>
  <c r="AT123"/>
  <c r="AS123"/>
  <c r="AR123"/>
  <c r="AQ123"/>
  <c r="AP123"/>
  <c r="AO123"/>
  <c r="AV376"/>
  <c r="AU376"/>
  <c r="AT376"/>
  <c r="AS376"/>
  <c r="AR376"/>
  <c r="AQ376"/>
  <c r="AP376"/>
  <c r="AO376"/>
  <c r="AV359"/>
  <c r="AU359"/>
  <c r="AT359"/>
  <c r="AS359"/>
  <c r="AR359"/>
  <c r="AQ359"/>
  <c r="AP359"/>
  <c r="AO359"/>
  <c r="AV356"/>
  <c r="AU356"/>
  <c r="AT356"/>
  <c r="AS356"/>
  <c r="AR356"/>
  <c r="AQ356"/>
  <c r="AP356"/>
  <c r="AO356"/>
  <c r="AV256"/>
  <c r="AU256"/>
  <c r="AT256"/>
  <c r="AS256"/>
  <c r="AR256"/>
  <c r="AQ256"/>
  <c r="AP256"/>
  <c r="AO256"/>
  <c r="AV119"/>
  <c r="AU119"/>
  <c r="AT119"/>
  <c r="AS119"/>
  <c r="AR119"/>
  <c r="AQ119"/>
  <c r="AP119"/>
  <c r="AO119"/>
  <c r="AV348"/>
  <c r="AU348"/>
  <c r="AT348"/>
  <c r="AS348"/>
  <c r="AR348"/>
  <c r="AQ348"/>
  <c r="AP348"/>
  <c r="AO348"/>
  <c r="AV320"/>
  <c r="AU320"/>
  <c r="AT320"/>
  <c r="AS320"/>
  <c r="AR320"/>
  <c r="AQ320"/>
  <c r="AP320"/>
  <c r="AO320"/>
  <c r="AV315"/>
  <c r="AU315"/>
  <c r="AT315"/>
  <c r="AS315"/>
  <c r="AR315"/>
  <c r="AQ315"/>
  <c r="AP315"/>
  <c r="AO315"/>
  <c r="AV296"/>
  <c r="AU296"/>
  <c r="AT296"/>
  <c r="AS296"/>
  <c r="AR296"/>
  <c r="AQ296"/>
  <c r="AP296"/>
  <c r="AO296"/>
  <c r="AV267"/>
  <c r="AU267"/>
  <c r="AT267"/>
  <c r="AS267"/>
  <c r="AR267"/>
  <c r="AQ267"/>
  <c r="AP267"/>
  <c r="AO267"/>
  <c r="AV217"/>
  <c r="AU217"/>
  <c r="AT217"/>
  <c r="AS217"/>
  <c r="AR217"/>
  <c r="AQ217"/>
  <c r="AP217"/>
  <c r="AO217"/>
  <c r="AV330"/>
  <c r="AU330"/>
  <c r="AT330"/>
  <c r="AS330"/>
  <c r="AR330"/>
  <c r="AQ330"/>
  <c r="AP330"/>
  <c r="AO330"/>
  <c r="AV308"/>
  <c r="AU308"/>
  <c r="AT308"/>
  <c r="AS308"/>
  <c r="AR308"/>
  <c r="AQ308"/>
  <c r="AP308"/>
  <c r="AO308"/>
  <c r="AV301"/>
  <c r="AU301"/>
  <c r="AT301"/>
  <c r="AS301"/>
  <c r="AR301"/>
  <c r="AQ301"/>
  <c r="AP301"/>
  <c r="AO301"/>
  <c r="AV367"/>
  <c r="AU367"/>
  <c r="AT367"/>
  <c r="AS367"/>
  <c r="AR367"/>
  <c r="AQ367"/>
  <c r="AP367"/>
  <c r="AO367"/>
  <c r="AV366"/>
  <c r="AU366"/>
  <c r="AT366"/>
  <c r="AS366"/>
  <c r="AR366"/>
  <c r="AQ366"/>
  <c r="AP366"/>
  <c r="AO366"/>
  <c r="AV365"/>
  <c r="AU365"/>
  <c r="AT365"/>
  <c r="AS365"/>
  <c r="AR365"/>
  <c r="AQ365"/>
  <c r="AP365"/>
  <c r="AO365"/>
  <c r="AV227"/>
  <c r="AU227"/>
  <c r="AT227"/>
  <c r="AS227"/>
  <c r="AR227"/>
  <c r="AQ227"/>
  <c r="AP227"/>
  <c r="AO227"/>
  <c r="AV347"/>
  <c r="AU347"/>
  <c r="AT347"/>
  <c r="AS347"/>
  <c r="AR347"/>
  <c r="AQ347"/>
  <c r="AP347"/>
  <c r="AO347"/>
  <c r="AV295"/>
  <c r="AU295"/>
  <c r="AT295"/>
  <c r="AS295"/>
  <c r="AR295"/>
  <c r="AQ295"/>
  <c r="AP295"/>
  <c r="AO295"/>
  <c r="AV291"/>
  <c r="AU291"/>
  <c r="AT291"/>
  <c r="AS291"/>
  <c r="AR291"/>
  <c r="AQ291"/>
  <c r="AP291"/>
  <c r="AO291"/>
  <c r="AV288"/>
  <c r="AU288"/>
  <c r="AT288"/>
  <c r="AS288"/>
  <c r="AR288"/>
  <c r="AQ288"/>
  <c r="AP288"/>
  <c r="AO288"/>
  <c r="AV261"/>
  <c r="AU261"/>
  <c r="AT261"/>
  <c r="AS261"/>
  <c r="AR261"/>
  <c r="AQ261"/>
  <c r="AP261"/>
  <c r="AO261"/>
  <c r="AV274"/>
  <c r="AU274"/>
  <c r="AT274"/>
  <c r="AS274"/>
  <c r="AR274"/>
  <c r="AQ274"/>
  <c r="AP274"/>
  <c r="AO274"/>
  <c r="AV340"/>
  <c r="AU340"/>
  <c r="AT340"/>
  <c r="AS340"/>
  <c r="AR340"/>
  <c r="AQ340"/>
  <c r="AP340"/>
  <c r="AO340"/>
  <c r="AV336"/>
  <c r="AU336"/>
  <c r="AT336"/>
  <c r="AS336"/>
  <c r="AR336"/>
  <c r="AQ336"/>
  <c r="AP336"/>
  <c r="AO336"/>
  <c r="AV286"/>
  <c r="AU286"/>
  <c r="AT286"/>
  <c r="AS286"/>
  <c r="AR286"/>
  <c r="AQ286"/>
  <c r="AP286"/>
  <c r="AO286"/>
  <c r="AV154"/>
  <c r="AU154"/>
  <c r="AT154"/>
  <c r="AS154"/>
  <c r="AR154"/>
  <c r="AQ154"/>
  <c r="AP154"/>
  <c r="AO154"/>
  <c r="AV137"/>
  <c r="AU137"/>
  <c r="AT137"/>
  <c r="AS137"/>
  <c r="AR137"/>
  <c r="AQ137"/>
  <c r="AP137"/>
  <c r="AO137"/>
  <c r="AV265"/>
  <c r="AU265"/>
  <c r="AT265"/>
  <c r="AS265"/>
  <c r="AR265"/>
  <c r="AQ265"/>
  <c r="AP265"/>
  <c r="AO265"/>
  <c r="AV328"/>
  <c r="AU328"/>
  <c r="AT328"/>
  <c r="AS328"/>
  <c r="AR328"/>
  <c r="AQ328"/>
  <c r="AP328"/>
  <c r="AO328"/>
  <c r="AV307"/>
  <c r="AU307"/>
  <c r="AT307"/>
  <c r="AS307"/>
  <c r="AR307"/>
  <c r="AQ307"/>
  <c r="AP307"/>
  <c r="AO307"/>
  <c r="AV305"/>
  <c r="AU305"/>
  <c r="AT305"/>
  <c r="AS305"/>
  <c r="AR305"/>
  <c r="AQ305"/>
  <c r="AP305"/>
  <c r="AO305"/>
  <c r="AV303"/>
  <c r="AU303"/>
  <c r="AT303"/>
  <c r="AS303"/>
  <c r="AR303"/>
  <c r="AQ303"/>
  <c r="AP303"/>
  <c r="AO303"/>
  <c r="AV374"/>
  <c r="AU374"/>
  <c r="AT374"/>
  <c r="AS374"/>
  <c r="AR374"/>
  <c r="AQ374"/>
  <c r="AP374"/>
  <c r="AO374"/>
  <c r="AV221"/>
  <c r="AU221"/>
  <c r="AT221"/>
  <c r="AS221"/>
  <c r="AR221"/>
  <c r="AQ221"/>
  <c r="AP221"/>
  <c r="AO221"/>
  <c r="AV327"/>
  <c r="AU327"/>
  <c r="AT327"/>
  <c r="AS327"/>
  <c r="AR327"/>
  <c r="AQ327"/>
  <c r="AP327"/>
  <c r="AO327"/>
  <c r="AV259"/>
  <c r="AU259"/>
  <c r="AT259"/>
  <c r="AS259"/>
  <c r="AR259"/>
  <c r="AQ259"/>
  <c r="AP259"/>
  <c r="AO259"/>
  <c r="AV255"/>
  <c r="AU255"/>
  <c r="AT255"/>
  <c r="AS255"/>
  <c r="AR255"/>
  <c r="AQ255"/>
  <c r="AP255"/>
  <c r="AO255"/>
  <c r="AV314"/>
  <c r="AU314"/>
  <c r="AT314"/>
  <c r="AS314"/>
  <c r="AR314"/>
  <c r="AQ314"/>
  <c r="AP314"/>
  <c r="AO314"/>
  <c r="AV289"/>
  <c r="AU289"/>
  <c r="AT289"/>
  <c r="AS289"/>
  <c r="AR289"/>
  <c r="AQ289"/>
  <c r="AP289"/>
  <c r="AO289"/>
  <c r="AV496"/>
  <c r="AU496"/>
  <c r="AT496"/>
  <c r="AS496"/>
  <c r="AR496"/>
  <c r="AQ496"/>
  <c r="AP496"/>
  <c r="AO496"/>
  <c r="AV215"/>
  <c r="AU215"/>
  <c r="AT215"/>
  <c r="AS215"/>
  <c r="AR215"/>
  <c r="AQ215"/>
  <c r="AP215"/>
  <c r="AO215"/>
  <c r="AV335"/>
  <c r="AU335"/>
  <c r="AT335"/>
  <c r="AS335"/>
  <c r="AR335"/>
  <c r="AQ335"/>
  <c r="AP335"/>
  <c r="AO335"/>
  <c r="AV282"/>
  <c r="AU282"/>
  <c r="AT282"/>
  <c r="AS282"/>
  <c r="AR282"/>
  <c r="AQ282"/>
  <c r="AP282"/>
  <c r="AO282"/>
  <c r="AV279"/>
  <c r="AU279"/>
  <c r="AT279"/>
  <c r="AS279"/>
  <c r="AR279"/>
  <c r="AQ279"/>
  <c r="AP279"/>
  <c r="AO279"/>
  <c r="AV146"/>
  <c r="AU146"/>
  <c r="AT146"/>
  <c r="AS146"/>
  <c r="AR146"/>
  <c r="AQ146"/>
  <c r="AP146"/>
  <c r="AO146"/>
  <c r="AV129"/>
  <c r="AU129"/>
  <c r="AT129"/>
  <c r="AS129"/>
  <c r="AR129"/>
  <c r="AQ129"/>
  <c r="AP129"/>
  <c r="AO129"/>
  <c r="AV264"/>
  <c r="AU264"/>
  <c r="AT264"/>
  <c r="AS264"/>
  <c r="AR264"/>
  <c r="AQ264"/>
  <c r="AP264"/>
  <c r="AO264"/>
  <c r="AV306"/>
  <c r="AU306"/>
  <c r="AT306"/>
  <c r="AS306"/>
  <c r="AR306"/>
  <c r="AQ306"/>
  <c r="AP306"/>
  <c r="AO306"/>
  <c r="AV141"/>
  <c r="AU141"/>
  <c r="AT141"/>
  <c r="AS141"/>
  <c r="AR141"/>
  <c r="AQ141"/>
  <c r="AP141"/>
  <c r="AO141"/>
  <c r="AV214"/>
  <c r="AU214"/>
  <c r="AT214"/>
  <c r="AS214"/>
  <c r="AR214"/>
  <c r="AQ214"/>
  <c r="AP214"/>
  <c r="AO214"/>
  <c r="AV211"/>
  <c r="AU211"/>
  <c r="AT211"/>
  <c r="AS211"/>
  <c r="AR211"/>
  <c r="AQ211"/>
  <c r="AP211"/>
  <c r="AO211"/>
  <c r="AV354"/>
  <c r="AU354"/>
  <c r="AT354"/>
  <c r="AS354"/>
  <c r="AR354"/>
  <c r="AQ354"/>
  <c r="AP354"/>
  <c r="AO354"/>
  <c r="AV326"/>
  <c r="AU326"/>
  <c r="AT326"/>
  <c r="AS326"/>
  <c r="AR326"/>
  <c r="AQ326"/>
  <c r="AP326"/>
  <c r="AO326"/>
  <c r="AV292"/>
  <c r="AU292"/>
  <c r="AT292"/>
  <c r="AS292"/>
  <c r="AR292"/>
  <c r="AQ292"/>
  <c r="AP292"/>
  <c r="AO292"/>
  <c r="AV495"/>
  <c r="AU495"/>
  <c r="AT495"/>
  <c r="AS495"/>
  <c r="AR495"/>
  <c r="AQ495"/>
  <c r="AP495"/>
  <c r="AO495"/>
  <c r="AV494"/>
  <c r="AU494"/>
  <c r="AT494"/>
  <c r="AS494"/>
  <c r="AR494"/>
  <c r="AQ494"/>
  <c r="AP494"/>
  <c r="AO494"/>
  <c r="AV481"/>
  <c r="AU481"/>
  <c r="AT481"/>
  <c r="AS481"/>
  <c r="AR481"/>
  <c r="AQ481"/>
  <c r="AP481"/>
  <c r="AO481"/>
  <c r="AV485"/>
  <c r="AU485"/>
  <c r="AT485"/>
  <c r="AS485"/>
  <c r="AR485"/>
  <c r="AQ485"/>
  <c r="AP485"/>
  <c r="AO485"/>
  <c r="AV492"/>
  <c r="AU492"/>
  <c r="AT492"/>
  <c r="AS492"/>
  <c r="AR492"/>
  <c r="AQ492"/>
  <c r="AP492"/>
  <c r="AO492"/>
  <c r="AV187"/>
  <c r="AU187"/>
  <c r="AT187"/>
  <c r="AS187"/>
  <c r="AR187"/>
  <c r="AQ187"/>
  <c r="AP187"/>
  <c r="AO187"/>
  <c r="AV203"/>
  <c r="AU203"/>
  <c r="AT203"/>
  <c r="AS203"/>
  <c r="AR203"/>
  <c r="AQ203"/>
  <c r="AP203"/>
  <c r="AO203"/>
  <c r="AV191"/>
  <c r="AU191"/>
  <c r="AT191"/>
  <c r="AS191"/>
  <c r="AR191"/>
  <c r="AQ191"/>
  <c r="AP191"/>
  <c r="AO191"/>
  <c r="AV186"/>
  <c r="AU186"/>
  <c r="AT186"/>
  <c r="AS186"/>
  <c r="AR186"/>
  <c r="AQ186"/>
  <c r="AP186"/>
  <c r="AO186"/>
  <c r="AV202"/>
  <c r="AU202"/>
  <c r="AT202"/>
  <c r="AS202"/>
  <c r="AR202"/>
  <c r="AQ202"/>
  <c r="AP202"/>
  <c r="AO202"/>
  <c r="AV192"/>
  <c r="AU192"/>
  <c r="AT192"/>
  <c r="AS192"/>
  <c r="AR192"/>
  <c r="AQ192"/>
  <c r="AP192"/>
  <c r="AO192"/>
  <c r="AV190"/>
  <c r="AU190"/>
  <c r="AT190"/>
  <c r="AS190"/>
  <c r="AR190"/>
  <c r="AQ190"/>
  <c r="AP190"/>
  <c r="AO190"/>
  <c r="AV199"/>
  <c r="AU199"/>
  <c r="AT199"/>
  <c r="AS199"/>
  <c r="AR199"/>
  <c r="AQ199"/>
  <c r="AP199"/>
  <c r="AO199"/>
  <c r="AV201"/>
  <c r="AU201"/>
  <c r="AT201"/>
  <c r="AS201"/>
  <c r="AR201"/>
  <c r="AQ201"/>
  <c r="AP201"/>
  <c r="AO201"/>
  <c r="AV197"/>
  <c r="AU197"/>
  <c r="AT197"/>
  <c r="AS197"/>
  <c r="AR197"/>
  <c r="AQ197"/>
  <c r="AP197"/>
  <c r="AO197"/>
  <c r="AV198"/>
  <c r="AU198"/>
  <c r="AT198"/>
  <c r="AS198"/>
  <c r="AR198"/>
  <c r="AQ198"/>
  <c r="AP198"/>
  <c r="AO198"/>
  <c r="AV195"/>
  <c r="AU195"/>
  <c r="AT195"/>
  <c r="AS195"/>
  <c r="AR195"/>
  <c r="AQ195"/>
  <c r="AP195"/>
  <c r="AO195"/>
  <c r="AV200"/>
  <c r="AU200"/>
  <c r="AT200"/>
  <c r="AS200"/>
  <c r="AR200"/>
  <c r="AQ200"/>
  <c r="AP200"/>
  <c r="AO200"/>
  <c r="AV189"/>
  <c r="AU189"/>
  <c r="AT189"/>
  <c r="AS189"/>
  <c r="AR189"/>
  <c r="AQ189"/>
  <c r="AP189"/>
  <c r="AO189"/>
  <c r="AV196"/>
  <c r="AU196"/>
  <c r="AT196"/>
  <c r="AS196"/>
  <c r="AR196"/>
  <c r="AQ196"/>
  <c r="AP196"/>
  <c r="AO196"/>
  <c r="AV194"/>
  <c r="AU194"/>
  <c r="AT194"/>
  <c r="AS194"/>
  <c r="AR194"/>
  <c r="AQ194"/>
  <c r="AP194"/>
  <c r="AO194"/>
  <c r="AV193"/>
  <c r="AU193"/>
  <c r="AT193"/>
  <c r="AS193"/>
  <c r="AR193"/>
  <c r="AQ193"/>
  <c r="AP193"/>
  <c r="AO193"/>
  <c r="AV500"/>
  <c r="AU500"/>
  <c r="AT500"/>
  <c r="AS500"/>
  <c r="AR500"/>
  <c r="AQ500"/>
  <c r="AP500"/>
  <c r="AO500"/>
  <c r="AV499"/>
  <c r="AU499"/>
  <c r="AT499"/>
  <c r="AS499"/>
  <c r="AR499"/>
  <c r="AQ499"/>
  <c r="AP499"/>
  <c r="AO499"/>
  <c r="AV498"/>
  <c r="AU498"/>
  <c r="AT498"/>
  <c r="AS498"/>
  <c r="AR498"/>
  <c r="AQ498"/>
  <c r="AP498"/>
  <c r="AO498"/>
  <c r="AV411"/>
  <c r="AU411"/>
  <c r="AT411"/>
  <c r="AS411"/>
  <c r="AR411"/>
  <c r="AQ411"/>
  <c r="AP411"/>
  <c r="AO411"/>
  <c r="AV407"/>
  <c r="AU407"/>
  <c r="AT407"/>
  <c r="AS407"/>
  <c r="AR407"/>
  <c r="AQ407"/>
  <c r="AP407"/>
  <c r="AO407"/>
  <c r="AV439"/>
  <c r="AU439"/>
  <c r="AT439"/>
  <c r="AS439"/>
  <c r="AR439"/>
  <c r="AQ439"/>
  <c r="AP439"/>
  <c r="AO439"/>
  <c r="AV438"/>
  <c r="AU438"/>
  <c r="AT438"/>
  <c r="AS438"/>
  <c r="AR438"/>
  <c r="AQ438"/>
  <c r="AP438"/>
  <c r="AO438"/>
  <c r="AV403"/>
  <c r="AU403"/>
  <c r="AT403"/>
  <c r="AS403"/>
  <c r="AR403"/>
  <c r="AQ403"/>
  <c r="AP403"/>
  <c r="AO403"/>
  <c r="AV427"/>
  <c r="AU427"/>
  <c r="AT427"/>
  <c r="AS427"/>
  <c r="AR427"/>
  <c r="AQ427"/>
  <c r="AP427"/>
  <c r="AO427"/>
  <c r="AV398"/>
  <c r="AU398"/>
  <c r="AT398"/>
  <c r="AS398"/>
  <c r="AR398"/>
  <c r="AQ398"/>
  <c r="AP398"/>
  <c r="AO398"/>
  <c r="AV397"/>
  <c r="AU397"/>
  <c r="AT397"/>
  <c r="AS397"/>
  <c r="AR397"/>
  <c r="AQ397"/>
  <c r="AP397"/>
  <c r="AO397"/>
  <c r="AV396"/>
  <c r="AU396"/>
  <c r="AT396"/>
  <c r="AS396"/>
  <c r="AR396"/>
  <c r="AQ396"/>
  <c r="AP396"/>
  <c r="AO396"/>
  <c r="AV434"/>
  <c r="AU434"/>
  <c r="AT434"/>
  <c r="AS434"/>
  <c r="AR434"/>
  <c r="AQ434"/>
  <c r="AP434"/>
  <c r="AO434"/>
  <c r="AV428"/>
  <c r="AU428"/>
  <c r="AT428"/>
  <c r="AS428"/>
  <c r="AR428"/>
  <c r="AQ428"/>
  <c r="AP428"/>
  <c r="AO428"/>
  <c r="AV164"/>
  <c r="AU164"/>
  <c r="AT164"/>
  <c r="AS164"/>
  <c r="AR164"/>
  <c r="AQ164"/>
  <c r="AP164"/>
  <c r="AO164"/>
  <c r="AV448"/>
  <c r="AU448"/>
  <c r="AT448"/>
  <c r="AS448"/>
  <c r="AR448"/>
  <c r="AQ448"/>
  <c r="AP448"/>
  <c r="AO448"/>
  <c r="AV421"/>
  <c r="AU421"/>
  <c r="AT421"/>
  <c r="AS421"/>
  <c r="AR421"/>
  <c r="AQ421"/>
  <c r="AP421"/>
  <c r="AO421"/>
  <c r="AV420"/>
  <c r="AU420"/>
  <c r="AT420"/>
  <c r="AS420"/>
  <c r="AR420"/>
  <c r="AQ420"/>
  <c r="AP420"/>
  <c r="AO420"/>
  <c r="AV441"/>
  <c r="AU441"/>
  <c r="AT441"/>
  <c r="AS441"/>
  <c r="AR441"/>
  <c r="AQ441"/>
  <c r="AP441"/>
  <c r="AO441"/>
  <c r="AV404"/>
  <c r="AU404"/>
  <c r="AT404"/>
  <c r="AS404"/>
  <c r="AR404"/>
  <c r="AQ404"/>
  <c r="AP404"/>
  <c r="AO404"/>
  <c r="AV245"/>
  <c r="AU245"/>
  <c r="AT245"/>
  <c r="AS245"/>
  <c r="AR245"/>
  <c r="AQ245"/>
  <c r="AP245"/>
  <c r="AO245"/>
  <c r="AV169"/>
  <c r="AU169"/>
  <c r="AT169"/>
  <c r="AS169"/>
  <c r="AR169"/>
  <c r="AQ169"/>
  <c r="AP169"/>
  <c r="AO169"/>
  <c r="AV532"/>
  <c r="AU532"/>
  <c r="AT532"/>
  <c r="AS532"/>
  <c r="AR532"/>
  <c r="AQ532"/>
  <c r="AP532"/>
  <c r="AO532"/>
  <c r="AV181"/>
  <c r="AU181"/>
  <c r="AT181"/>
  <c r="AS181"/>
  <c r="AR181"/>
  <c r="AQ181"/>
  <c r="AP181"/>
  <c r="AO181"/>
  <c r="AV179"/>
  <c r="AU179"/>
  <c r="AT179"/>
  <c r="AS179"/>
  <c r="AR179"/>
  <c r="AQ179"/>
  <c r="AP179"/>
  <c r="AO179"/>
  <c r="AV168"/>
  <c r="AU168"/>
  <c r="AT168"/>
  <c r="AS168"/>
  <c r="AR168"/>
  <c r="AQ168"/>
  <c r="AP168"/>
  <c r="AO168"/>
  <c r="AV157"/>
  <c r="AU157"/>
  <c r="AT157"/>
  <c r="AS157"/>
  <c r="AR157"/>
  <c r="AQ157"/>
  <c r="AP157"/>
  <c r="AO157"/>
  <c r="AV234"/>
  <c r="AU234"/>
  <c r="AT234"/>
  <c r="AS234"/>
  <c r="AR234"/>
  <c r="AQ234"/>
  <c r="AP234"/>
  <c r="AO234"/>
  <c r="AV412"/>
  <c r="AU412"/>
  <c r="AT412"/>
  <c r="AS412"/>
  <c r="AR412"/>
  <c r="AQ412"/>
  <c r="AP412"/>
  <c r="AO412"/>
  <c r="AV171"/>
  <c r="AU171"/>
  <c r="AT171"/>
  <c r="AS171"/>
  <c r="AR171"/>
  <c r="AQ171"/>
  <c r="AP171"/>
  <c r="AO171"/>
  <c r="AV458"/>
  <c r="AU458"/>
  <c r="AT458"/>
  <c r="AS458"/>
  <c r="AR458"/>
  <c r="AQ458"/>
  <c r="AP458"/>
  <c r="AO458"/>
  <c r="AV231"/>
  <c r="AU231"/>
  <c r="AT231"/>
  <c r="AS231"/>
  <c r="AR231"/>
  <c r="AQ231"/>
  <c r="AP231"/>
  <c r="AO231"/>
  <c r="AV236"/>
  <c r="AU236"/>
  <c r="AT236"/>
  <c r="AS236"/>
  <c r="AR236"/>
  <c r="AQ236"/>
  <c r="AP236"/>
  <c r="AO236"/>
  <c r="AV247"/>
  <c r="AU247"/>
  <c r="AT247"/>
  <c r="AS247"/>
  <c r="AR247"/>
  <c r="AQ247"/>
  <c r="AP247"/>
  <c r="AO247"/>
  <c r="AV393"/>
  <c r="AU393"/>
  <c r="AT393"/>
  <c r="AS393"/>
  <c r="AR393"/>
  <c r="AQ393"/>
  <c r="AP393"/>
  <c r="AO393"/>
  <c r="AV409"/>
  <c r="AU409"/>
  <c r="AT409"/>
  <c r="AS409"/>
  <c r="AR409"/>
  <c r="AQ409"/>
  <c r="AP409"/>
  <c r="AO409"/>
  <c r="AV405"/>
  <c r="AU405"/>
  <c r="AT405"/>
  <c r="AS405"/>
  <c r="AR405"/>
  <c r="AQ405"/>
  <c r="AP405"/>
  <c r="AO405"/>
  <c r="AV410"/>
  <c r="AU410"/>
  <c r="AT410"/>
  <c r="AS410"/>
  <c r="AR410"/>
  <c r="AQ410"/>
  <c r="AP410"/>
  <c r="AO410"/>
  <c r="AV242"/>
  <c r="AU242"/>
  <c r="AT242"/>
  <c r="AS242"/>
  <c r="AR242"/>
  <c r="AQ242"/>
  <c r="AP242"/>
  <c r="AO242"/>
  <c r="AV444"/>
  <c r="AU444"/>
  <c r="AT444"/>
  <c r="AS444"/>
  <c r="AR444"/>
  <c r="AQ444"/>
  <c r="AP444"/>
  <c r="AO444"/>
  <c r="AV443"/>
  <c r="AU443"/>
  <c r="AT443"/>
  <c r="AS443"/>
  <c r="AR443"/>
  <c r="AQ443"/>
  <c r="AP443"/>
  <c r="AO443"/>
  <c r="AV453"/>
  <c r="AU453"/>
  <c r="AT453"/>
  <c r="AS453"/>
  <c r="AR453"/>
  <c r="AQ453"/>
  <c r="AP453"/>
  <c r="AO453"/>
  <c r="AV451"/>
  <c r="AU451"/>
  <c r="AT451"/>
  <c r="AS451"/>
  <c r="AR451"/>
  <c r="AQ451"/>
  <c r="AP451"/>
  <c r="AO451"/>
  <c r="AV447"/>
  <c r="AU447"/>
  <c r="AT447"/>
  <c r="AS447"/>
  <c r="AR447"/>
  <c r="AQ447"/>
  <c r="AP447"/>
  <c r="AO447"/>
  <c r="AV385"/>
  <c r="AU385"/>
  <c r="AT385"/>
  <c r="AS385"/>
  <c r="AR385"/>
  <c r="AQ385"/>
  <c r="AP385"/>
  <c r="AO385"/>
  <c r="AV415"/>
  <c r="AU415"/>
  <c r="AT415"/>
  <c r="AS415"/>
  <c r="AR415"/>
  <c r="AQ415"/>
  <c r="AP415"/>
  <c r="AO415"/>
  <c r="AV233"/>
  <c r="AU233"/>
  <c r="AT233"/>
  <c r="AS233"/>
  <c r="AR233"/>
  <c r="AQ233"/>
  <c r="AP233"/>
  <c r="AO233"/>
  <c r="AV184"/>
  <c r="AU184"/>
  <c r="AT184"/>
  <c r="AS184"/>
  <c r="AR184"/>
  <c r="AQ184"/>
  <c r="AP184"/>
  <c r="AO184"/>
  <c r="AV177"/>
  <c r="AU177"/>
  <c r="AT177"/>
  <c r="AS177"/>
  <c r="AR177"/>
  <c r="AQ177"/>
  <c r="AP177"/>
  <c r="AO177"/>
  <c r="AV172"/>
  <c r="AU172"/>
  <c r="AT172"/>
  <c r="AS172"/>
  <c r="AR172"/>
  <c r="AQ172"/>
  <c r="AP172"/>
  <c r="AO172"/>
  <c r="AV182"/>
  <c r="AU182"/>
  <c r="AT182"/>
  <c r="AS182"/>
  <c r="AR182"/>
  <c r="AQ182"/>
  <c r="AP182"/>
  <c r="AO182"/>
  <c r="AV174"/>
  <c r="AU174"/>
  <c r="AT174"/>
  <c r="AS174"/>
  <c r="AR174"/>
  <c r="AQ174"/>
  <c r="AP174"/>
  <c r="AO174"/>
  <c r="AV178"/>
  <c r="AU178"/>
  <c r="AT178"/>
  <c r="AS178"/>
  <c r="AR178"/>
  <c r="AQ178"/>
  <c r="AP178"/>
  <c r="AO178"/>
  <c r="AV180"/>
  <c r="AU180"/>
  <c r="AT180"/>
  <c r="AS180"/>
  <c r="AR180"/>
  <c r="AQ180"/>
  <c r="AP180"/>
  <c r="AO180"/>
  <c r="AV160"/>
  <c r="AU160"/>
  <c r="AT160"/>
  <c r="AS160"/>
  <c r="AR160"/>
  <c r="AQ160"/>
  <c r="AP160"/>
  <c r="AO160"/>
  <c r="AV408"/>
  <c r="AU408"/>
  <c r="AT408"/>
  <c r="AS408"/>
  <c r="AR408"/>
  <c r="AQ408"/>
  <c r="AP408"/>
  <c r="AO408"/>
  <c r="AV442"/>
  <c r="AU442"/>
  <c r="AT442"/>
  <c r="AS442"/>
  <c r="AR442"/>
  <c r="AQ442"/>
  <c r="AP442"/>
  <c r="AO442"/>
  <c r="AV423"/>
  <c r="AU423"/>
  <c r="AT423"/>
  <c r="AS423"/>
  <c r="AR423"/>
  <c r="AQ423"/>
  <c r="AP423"/>
  <c r="AO423"/>
  <c r="AV414"/>
  <c r="AU414"/>
  <c r="AT414"/>
  <c r="AS414"/>
  <c r="AR414"/>
  <c r="AQ414"/>
  <c r="AP414"/>
  <c r="AO414"/>
  <c r="AV244"/>
  <c r="AU244"/>
  <c r="AT244"/>
  <c r="AS244"/>
  <c r="AR244"/>
  <c r="AQ244"/>
  <c r="AP244"/>
  <c r="AO244"/>
  <c r="AV445"/>
  <c r="AU445"/>
  <c r="AT445"/>
  <c r="AS445"/>
  <c r="AR445"/>
  <c r="AQ445"/>
  <c r="AP445"/>
  <c r="AO445"/>
  <c r="AV435"/>
  <c r="AU435"/>
  <c r="AT435"/>
  <c r="AS435"/>
  <c r="AR435"/>
  <c r="AQ435"/>
  <c r="AP435"/>
  <c r="AO435"/>
  <c r="AV175"/>
  <c r="AU175"/>
  <c r="AT175"/>
  <c r="AS175"/>
  <c r="AR175"/>
  <c r="AQ175"/>
  <c r="AP175"/>
  <c r="AO175"/>
  <c r="AV457"/>
  <c r="AU457"/>
  <c r="AT457"/>
  <c r="AS457"/>
  <c r="AR457"/>
  <c r="AQ457"/>
  <c r="AP457"/>
  <c r="AO457"/>
  <c r="AV386"/>
  <c r="AU386"/>
  <c r="AT386"/>
  <c r="AS386"/>
  <c r="AR386"/>
  <c r="AQ386"/>
  <c r="AP386"/>
  <c r="AO386"/>
  <c r="AV391"/>
  <c r="AU391"/>
  <c r="AT391"/>
  <c r="AS391"/>
  <c r="AR391"/>
  <c r="AQ391"/>
  <c r="AP391"/>
  <c r="AO391"/>
  <c r="AV395"/>
  <c r="AU395"/>
  <c r="AT395"/>
  <c r="AS395"/>
  <c r="AR395"/>
  <c r="AQ395"/>
  <c r="AP395"/>
  <c r="AO395"/>
  <c r="AV501"/>
  <c r="AU501"/>
  <c r="AT501"/>
  <c r="AS501"/>
  <c r="AR501"/>
  <c r="AQ501"/>
  <c r="AP501"/>
  <c r="AO501"/>
  <c r="AV422"/>
  <c r="AU422"/>
  <c r="AT422"/>
  <c r="AS422"/>
  <c r="AR422"/>
  <c r="AQ422"/>
  <c r="AP422"/>
  <c r="AO422"/>
  <c r="AV413"/>
  <c r="AU413"/>
  <c r="AT413"/>
  <c r="AS413"/>
  <c r="AR413"/>
  <c r="AQ413"/>
  <c r="AP413"/>
  <c r="AO413"/>
  <c r="AV450"/>
  <c r="AU450"/>
  <c r="AT450"/>
  <c r="AS450"/>
  <c r="AR450"/>
  <c r="AQ450"/>
  <c r="AP450"/>
  <c r="AO450"/>
  <c r="AV235"/>
  <c r="AU235"/>
  <c r="AT235"/>
  <c r="AS235"/>
  <c r="AR235"/>
  <c r="AQ235"/>
  <c r="AP235"/>
  <c r="AO235"/>
  <c r="AV437"/>
  <c r="AU437"/>
  <c r="AT437"/>
  <c r="AS437"/>
  <c r="AR437"/>
  <c r="AQ437"/>
  <c r="AP437"/>
  <c r="AO437"/>
  <c r="AV429"/>
  <c r="AU429"/>
  <c r="AT429"/>
  <c r="AS429"/>
  <c r="AR429"/>
  <c r="AQ429"/>
  <c r="AP429"/>
  <c r="AO429"/>
  <c r="AV394"/>
  <c r="AU394"/>
  <c r="AT394"/>
  <c r="AS394"/>
  <c r="AR394"/>
  <c r="AQ394"/>
  <c r="AP394"/>
  <c r="AO394"/>
  <c r="AV159"/>
  <c r="AU159"/>
  <c r="AT159"/>
  <c r="AS159"/>
  <c r="AR159"/>
  <c r="AQ159"/>
  <c r="AP159"/>
  <c r="AO159"/>
  <c r="AV173"/>
  <c r="AU173"/>
  <c r="AT173"/>
  <c r="AS173"/>
  <c r="AR173"/>
  <c r="AQ173"/>
  <c r="AP173"/>
  <c r="AO173"/>
  <c r="AV167"/>
  <c r="AU167"/>
  <c r="AT167"/>
  <c r="AS167"/>
  <c r="AR167"/>
  <c r="AQ167"/>
  <c r="AP167"/>
  <c r="AO167"/>
  <c r="AV185"/>
  <c r="AU185"/>
  <c r="AT185"/>
  <c r="AS185"/>
  <c r="AR185"/>
  <c r="AQ185"/>
  <c r="AP185"/>
  <c r="AO185"/>
  <c r="AV392"/>
  <c r="AU392"/>
  <c r="AT392"/>
  <c r="AS392"/>
  <c r="AR392"/>
  <c r="AQ392"/>
  <c r="AP392"/>
  <c r="AO392"/>
  <c r="AV248"/>
  <c r="AU248"/>
  <c r="AT248"/>
  <c r="AS248"/>
  <c r="AR248"/>
  <c r="AQ248"/>
  <c r="AP248"/>
  <c r="AO248"/>
  <c r="AV390"/>
  <c r="AU390"/>
  <c r="AT390"/>
  <c r="AS390"/>
  <c r="AR390"/>
  <c r="AQ390"/>
  <c r="AP390"/>
  <c r="AO390"/>
  <c r="AV388"/>
  <c r="AU388"/>
  <c r="AT388"/>
  <c r="AS388"/>
  <c r="AR388"/>
  <c r="AQ388"/>
  <c r="AP388"/>
  <c r="AO388"/>
  <c r="AV243"/>
  <c r="AU243"/>
  <c r="AT243"/>
  <c r="AS243"/>
  <c r="AR243"/>
  <c r="AQ243"/>
  <c r="AP243"/>
  <c r="AO243"/>
  <c r="AV418"/>
  <c r="AU418"/>
  <c r="AT418"/>
  <c r="AS418"/>
  <c r="AR418"/>
  <c r="AQ418"/>
  <c r="AP418"/>
  <c r="AO418"/>
  <c r="AV417"/>
  <c r="AU417"/>
  <c r="AT417"/>
  <c r="AS417"/>
  <c r="AR417"/>
  <c r="AQ417"/>
  <c r="AP417"/>
  <c r="AO417"/>
  <c r="AV183"/>
  <c r="AU183"/>
  <c r="AT183"/>
  <c r="AS183"/>
  <c r="AR183"/>
  <c r="AQ183"/>
  <c r="AP183"/>
  <c r="AO183"/>
  <c r="AV163"/>
  <c r="AU163"/>
  <c r="AT163"/>
  <c r="AS163"/>
  <c r="AR163"/>
  <c r="AQ163"/>
  <c r="AP163"/>
  <c r="AO163"/>
  <c r="AV162"/>
  <c r="AU162"/>
  <c r="AT162"/>
  <c r="AS162"/>
  <c r="AR162"/>
  <c r="AQ162"/>
  <c r="AP162"/>
  <c r="AO162"/>
  <c r="AV111"/>
  <c r="AU111"/>
  <c r="AT111"/>
  <c r="AS111"/>
  <c r="AR111"/>
  <c r="AQ111"/>
  <c r="AP111"/>
  <c r="AO111"/>
  <c r="AV399"/>
  <c r="AU399"/>
  <c r="AT399"/>
  <c r="AS399"/>
  <c r="AR399"/>
  <c r="AQ399"/>
  <c r="AP399"/>
  <c r="AO399"/>
  <c r="AV433"/>
  <c r="AU433"/>
  <c r="AT433"/>
  <c r="AS433"/>
  <c r="AR433"/>
  <c r="AQ433"/>
  <c r="AP433"/>
  <c r="AO433"/>
  <c r="AV432"/>
  <c r="AU432"/>
  <c r="AT432"/>
  <c r="AS432"/>
  <c r="AR432"/>
  <c r="AQ432"/>
  <c r="AP432"/>
  <c r="AO432"/>
  <c r="AV419"/>
  <c r="AU419"/>
  <c r="AT419"/>
  <c r="AS419"/>
  <c r="AR419"/>
  <c r="AQ419"/>
  <c r="AP419"/>
  <c r="AO419"/>
  <c r="AV425"/>
  <c r="AU425"/>
  <c r="AT425"/>
  <c r="AS425"/>
  <c r="AR425"/>
  <c r="AQ425"/>
  <c r="AP425"/>
  <c r="AO425"/>
  <c r="AV424"/>
  <c r="AU424"/>
  <c r="AT424"/>
  <c r="AS424"/>
  <c r="AR424"/>
  <c r="AQ424"/>
  <c r="AP424"/>
  <c r="AO424"/>
  <c r="AV156"/>
  <c r="AU156"/>
  <c r="AT156"/>
  <c r="AS156"/>
  <c r="AR156"/>
  <c r="AQ156"/>
  <c r="AP156"/>
  <c r="AO156"/>
  <c r="AV166"/>
  <c r="AU166"/>
  <c r="AT166"/>
  <c r="AS166"/>
  <c r="AR166"/>
  <c r="AQ166"/>
  <c r="AP166"/>
  <c r="AO166"/>
  <c r="AV384"/>
  <c r="AU384"/>
  <c r="AT384"/>
  <c r="AS384"/>
  <c r="AR384"/>
  <c r="AQ384"/>
  <c r="AP384"/>
  <c r="AO384"/>
  <c r="AV161"/>
  <c r="AU161"/>
  <c r="AT161"/>
  <c r="AS161"/>
  <c r="AR161"/>
  <c r="AQ161"/>
  <c r="AP161"/>
  <c r="AO161"/>
  <c r="AV456"/>
  <c r="AU456"/>
  <c r="AT456"/>
  <c r="AS456"/>
  <c r="AR456"/>
  <c r="AQ456"/>
  <c r="AP456"/>
  <c r="AO456"/>
  <c r="AV240"/>
  <c r="AU240"/>
  <c r="AT240"/>
  <c r="AS240"/>
  <c r="AR240"/>
  <c r="AQ240"/>
  <c r="AP240"/>
  <c r="AO240"/>
  <c r="AV440"/>
  <c r="AU440"/>
  <c r="AT440"/>
  <c r="AS440"/>
  <c r="AR440"/>
  <c r="AQ440"/>
  <c r="AP440"/>
  <c r="AO440"/>
  <c r="AV387"/>
  <c r="AU387"/>
  <c r="AT387"/>
  <c r="AS387"/>
  <c r="AR387"/>
  <c r="AQ387"/>
  <c r="AP387"/>
  <c r="AO387"/>
  <c r="AV389"/>
  <c r="AU389"/>
  <c r="AT389"/>
  <c r="AS389"/>
  <c r="AR389"/>
  <c r="AQ389"/>
  <c r="AP389"/>
  <c r="AO389"/>
  <c r="AV406"/>
  <c r="AU406"/>
  <c r="AT406"/>
  <c r="AS406"/>
  <c r="AR406"/>
  <c r="AQ406"/>
  <c r="AP406"/>
  <c r="AO406"/>
  <c r="AV446"/>
  <c r="AU446"/>
  <c r="AT446"/>
  <c r="AS446"/>
  <c r="AR446"/>
  <c r="AQ446"/>
  <c r="AP446"/>
  <c r="AO446"/>
  <c r="AV436"/>
  <c r="AU436"/>
  <c r="AT436"/>
  <c r="AS436"/>
  <c r="AR436"/>
  <c r="AQ436"/>
  <c r="AP436"/>
  <c r="AO436"/>
  <c r="AV454"/>
  <c r="AU454"/>
  <c r="AT454"/>
  <c r="AS454"/>
  <c r="AR454"/>
  <c r="AQ454"/>
  <c r="AP454"/>
  <c r="AO454"/>
  <c r="AV383"/>
  <c r="AU383"/>
  <c r="AT383"/>
  <c r="AS383"/>
  <c r="AR383"/>
  <c r="AQ383"/>
  <c r="AP383"/>
  <c r="AO383"/>
  <c r="AV426"/>
  <c r="AU426"/>
  <c r="AT426"/>
  <c r="AS426"/>
  <c r="AR426"/>
  <c r="AQ426"/>
  <c r="AP426"/>
  <c r="AO426"/>
  <c r="AV165"/>
  <c r="AU165"/>
  <c r="AT165"/>
  <c r="AS165"/>
  <c r="AR165"/>
  <c r="AQ165"/>
  <c r="AP165"/>
  <c r="AO165"/>
  <c r="AV452"/>
  <c r="AU452"/>
  <c r="AT452"/>
  <c r="AS452"/>
  <c r="AR452"/>
  <c r="AQ452"/>
  <c r="AP452"/>
  <c r="AO452"/>
  <c r="AV502"/>
  <c r="AU502"/>
  <c r="AT502"/>
  <c r="AS502"/>
  <c r="AR502"/>
  <c r="AQ502"/>
  <c r="AP502"/>
  <c r="AO502"/>
  <c r="AV232"/>
  <c r="AU232"/>
  <c r="AT232"/>
  <c r="AS232"/>
  <c r="AR232"/>
  <c r="AQ232"/>
  <c r="AP232"/>
  <c r="AO232"/>
  <c r="AV241"/>
  <c r="AU241"/>
  <c r="AT241"/>
  <c r="AS241"/>
  <c r="AR241"/>
  <c r="AQ241"/>
  <c r="AP241"/>
  <c r="AO241"/>
  <c r="AV170"/>
  <c r="AU170"/>
  <c r="AT170"/>
  <c r="AS170"/>
  <c r="AR170"/>
  <c r="AQ170"/>
  <c r="AP170"/>
  <c r="AO170"/>
  <c r="AV176"/>
  <c r="AU176"/>
  <c r="AT176"/>
  <c r="AS176"/>
  <c r="AR176"/>
  <c r="AQ176"/>
  <c r="AP176"/>
  <c r="AO176"/>
  <c r="AV158"/>
  <c r="AU158"/>
  <c r="AT158"/>
  <c r="AS158"/>
  <c r="AR158"/>
  <c r="AQ158"/>
  <c r="AP158"/>
  <c r="AO158"/>
  <c r="AV401"/>
  <c r="AU401"/>
  <c r="AT401"/>
  <c r="AS401"/>
  <c r="AR401"/>
  <c r="AQ401"/>
  <c r="AP401"/>
  <c r="AO401"/>
  <c r="AV400"/>
  <c r="AU400"/>
  <c r="AT400"/>
  <c r="AS400"/>
  <c r="AR400"/>
  <c r="AQ400"/>
  <c r="AP400"/>
  <c r="AO400"/>
  <c r="AV237"/>
  <c r="AU237"/>
  <c r="AT237"/>
  <c r="AS237"/>
  <c r="AR237"/>
  <c r="AQ237"/>
  <c r="AP237"/>
  <c r="AO237"/>
  <c r="AV382"/>
  <c r="AU382"/>
  <c r="AT382"/>
  <c r="AS382"/>
  <c r="AR382"/>
  <c r="AQ382"/>
  <c r="AP382"/>
  <c r="AO382"/>
  <c r="AV416"/>
  <c r="AU416"/>
  <c r="AT416"/>
  <c r="AS416"/>
  <c r="AR416"/>
  <c r="AQ416"/>
  <c r="AP416"/>
  <c r="AO416"/>
  <c r="AV455"/>
  <c r="AU455"/>
  <c r="AT455"/>
  <c r="AS455"/>
  <c r="AR455"/>
  <c r="AQ455"/>
  <c r="AP455"/>
  <c r="AO455"/>
  <c r="AV239"/>
  <c r="AU239"/>
  <c r="AT239"/>
  <c r="AS239"/>
  <c r="AR239"/>
  <c r="AQ239"/>
  <c r="AP239"/>
  <c r="AO239"/>
  <c r="AV238"/>
  <c r="AU238"/>
  <c r="AT238"/>
  <c r="AS238"/>
  <c r="AR238"/>
  <c r="AQ238"/>
  <c r="AP238"/>
  <c r="AO238"/>
  <c r="AV246"/>
  <c r="AU246"/>
  <c r="AT246"/>
  <c r="AS246"/>
  <c r="AR246"/>
  <c r="AQ246"/>
  <c r="AP246"/>
  <c r="AO246"/>
  <c r="AV449"/>
  <c r="AU449"/>
  <c r="AT449"/>
  <c r="AS449"/>
  <c r="AR449"/>
  <c r="AQ449"/>
  <c r="AP449"/>
  <c r="AO449"/>
  <c r="AV431"/>
  <c r="AU431"/>
  <c r="AT431"/>
  <c r="AS431"/>
  <c r="AR431"/>
  <c r="AQ431"/>
  <c r="AP431"/>
  <c r="AO431"/>
  <c r="AV483"/>
  <c r="AU483"/>
  <c r="AT483"/>
  <c r="AS483"/>
  <c r="AR483"/>
  <c r="AQ483"/>
  <c r="AP483"/>
  <c r="AO483"/>
  <c r="AV482"/>
  <c r="AU482"/>
  <c r="AT482"/>
  <c r="AS482"/>
  <c r="AR482"/>
  <c r="AQ482"/>
  <c r="AP482"/>
  <c r="AO482"/>
  <c r="AV484"/>
  <c r="AU484"/>
  <c r="AT484"/>
  <c r="AS484"/>
  <c r="AR484"/>
  <c r="AQ484"/>
  <c r="AP484"/>
  <c r="AO484"/>
  <c r="AV486"/>
  <c r="AU486"/>
  <c r="AT486"/>
  <c r="AS486"/>
  <c r="AR486"/>
  <c r="AQ486"/>
  <c r="AP486"/>
  <c r="AO486"/>
  <c r="AV430"/>
  <c r="AU430"/>
  <c r="AT430"/>
  <c r="AS430"/>
  <c r="AR430"/>
  <c r="AQ430"/>
  <c r="AP430"/>
  <c r="AO430"/>
  <c r="AV497"/>
  <c r="AU497"/>
  <c r="AT497"/>
  <c r="AS497"/>
  <c r="AR497"/>
  <c r="AQ497"/>
  <c r="AP497"/>
  <c r="AO497"/>
  <c r="AV207"/>
  <c r="AU207"/>
  <c r="AT207"/>
  <c r="AS207"/>
  <c r="AR207"/>
  <c r="AQ207"/>
  <c r="AP207"/>
  <c r="AO207"/>
  <c r="AV206"/>
  <c r="AU206"/>
  <c r="AT206"/>
  <c r="AS206"/>
  <c r="AR206"/>
  <c r="AQ206"/>
  <c r="AP206"/>
  <c r="AO206"/>
  <c r="AV204"/>
  <c r="AU204"/>
  <c r="AT204"/>
  <c r="AS204"/>
  <c r="AR204"/>
  <c r="AQ204"/>
  <c r="AP204"/>
  <c r="AO204"/>
  <c r="AV208"/>
  <c r="AU208"/>
  <c r="AT208"/>
  <c r="AS208"/>
  <c r="AR208"/>
  <c r="AQ208"/>
  <c r="AP208"/>
  <c r="AO208"/>
  <c r="AV209"/>
  <c r="AU209"/>
  <c r="AT209"/>
  <c r="AS209"/>
  <c r="AR209"/>
  <c r="AQ209"/>
  <c r="AP209"/>
  <c r="AO209"/>
  <c r="AV1843"/>
  <c r="AU1843"/>
  <c r="AT1843"/>
  <c r="AS1843"/>
  <c r="AR1843"/>
  <c r="AQ1843"/>
  <c r="AP1843"/>
  <c r="AO1843"/>
  <c r="AV1841"/>
  <c r="AU1841"/>
  <c r="AT1841"/>
  <c r="AS1841"/>
  <c r="AR1841"/>
  <c r="AQ1841"/>
  <c r="AP1841"/>
  <c r="AO1841"/>
  <c r="AV1914"/>
  <c r="AU1914"/>
  <c r="AT1914"/>
  <c r="AS1914"/>
  <c r="AR1914"/>
  <c r="AQ1914"/>
  <c r="AP1914"/>
  <c r="AO1914"/>
  <c r="AV1822"/>
  <c r="AU1822"/>
  <c r="AT1822"/>
  <c r="AS1822"/>
  <c r="AR1822"/>
  <c r="AQ1822"/>
  <c r="AP1822"/>
  <c r="AO1822"/>
  <c r="AV1839"/>
  <c r="AU1839"/>
  <c r="AT1839"/>
  <c r="AS1839"/>
  <c r="AR1839"/>
  <c r="AQ1839"/>
  <c r="AP1839"/>
  <c r="AO1839"/>
  <c r="AV1858"/>
  <c r="AU1858"/>
  <c r="AT1858"/>
  <c r="AS1858"/>
  <c r="AR1858"/>
  <c r="AQ1858"/>
  <c r="AP1858"/>
  <c r="AO1858"/>
  <c r="AV1827"/>
  <c r="AU1827"/>
  <c r="AT1827"/>
  <c r="AS1827"/>
  <c r="AR1827"/>
  <c r="AQ1827"/>
  <c r="AP1827"/>
  <c r="AO1827"/>
  <c r="AV1913"/>
  <c r="AU1913"/>
  <c r="AT1913"/>
  <c r="AS1913"/>
  <c r="AR1913"/>
  <c r="AQ1913"/>
  <c r="AP1913"/>
  <c r="AO1913"/>
  <c r="AV1818"/>
  <c r="AU1818"/>
  <c r="AT1818"/>
  <c r="AS1818"/>
  <c r="AR1818"/>
  <c r="AQ1818"/>
  <c r="AP1818"/>
  <c r="AO1818"/>
  <c r="AV1834"/>
  <c r="AU1834"/>
  <c r="AT1834"/>
  <c r="AS1834"/>
  <c r="AR1834"/>
  <c r="AQ1834"/>
  <c r="AP1834"/>
  <c r="AO1834"/>
  <c r="AV1405"/>
  <c r="AU1405"/>
  <c r="AT1405"/>
  <c r="AS1405"/>
  <c r="AR1405"/>
  <c r="AQ1405"/>
  <c r="AP1405"/>
  <c r="AO1405"/>
  <c r="AV997"/>
  <c r="AU997"/>
  <c r="AT997"/>
  <c r="AS997"/>
  <c r="AR997"/>
  <c r="AQ997"/>
  <c r="AP997"/>
  <c r="AO997"/>
  <c r="AV1184"/>
  <c r="AU1184"/>
  <c r="AT1184"/>
  <c r="AS1184"/>
  <c r="AR1184"/>
  <c r="AQ1184"/>
  <c r="AP1184"/>
  <c r="AO1184"/>
  <c r="AV1375"/>
  <c r="AU1375"/>
  <c r="AT1375"/>
  <c r="AS1375"/>
  <c r="AR1375"/>
  <c r="AQ1375"/>
  <c r="AP1375"/>
  <c r="AO1375"/>
  <c r="AV1426"/>
  <c r="AU1426"/>
  <c r="AT1426"/>
  <c r="AS1426"/>
  <c r="AR1426"/>
  <c r="AQ1426"/>
  <c r="AP1426"/>
  <c r="AO1426"/>
  <c r="AV1421"/>
  <c r="AU1421"/>
  <c r="AT1421"/>
  <c r="AS1421"/>
  <c r="AR1421"/>
  <c r="AQ1421"/>
  <c r="AP1421"/>
  <c r="AO1421"/>
  <c r="AV968"/>
  <c r="AU968"/>
  <c r="AT968"/>
  <c r="AS968"/>
  <c r="AR968"/>
  <c r="AQ968"/>
  <c r="AP968"/>
  <c r="AO968"/>
  <c r="AV1043"/>
  <c r="AU1043"/>
  <c r="AT1043"/>
  <c r="AS1043"/>
  <c r="AR1043"/>
  <c r="AQ1043"/>
  <c r="AP1043"/>
  <c r="AO1043"/>
  <c r="AV1042"/>
  <c r="AU1042"/>
  <c r="AT1042"/>
  <c r="AS1042"/>
  <c r="AR1042"/>
  <c r="AQ1042"/>
  <c r="AP1042"/>
  <c r="AO1042"/>
  <c r="AV1028"/>
  <c r="AU1028"/>
  <c r="AT1028"/>
  <c r="AS1028"/>
  <c r="AR1028"/>
  <c r="AQ1028"/>
  <c r="AP1028"/>
  <c r="AO1028"/>
  <c r="AV1778"/>
  <c r="AU1778"/>
  <c r="AT1778"/>
  <c r="AS1778"/>
  <c r="AR1778"/>
  <c r="AQ1778"/>
  <c r="AP1778"/>
  <c r="AV1318"/>
  <c r="AU1318"/>
  <c r="AT1318"/>
  <c r="AS1318"/>
  <c r="AR1318"/>
  <c r="AQ1318"/>
  <c r="AP1318"/>
  <c r="AO1318"/>
  <c r="AV1304"/>
  <c r="AU1304"/>
  <c r="AT1304"/>
  <c r="AS1304"/>
  <c r="AR1304"/>
  <c r="AQ1304"/>
  <c r="AP1304"/>
  <c r="AO1304"/>
  <c r="AV590"/>
  <c r="AU590"/>
  <c r="AT590"/>
  <c r="AS590"/>
  <c r="AR590"/>
  <c r="AQ590"/>
  <c r="AP590"/>
  <c r="AO590"/>
  <c r="AV518"/>
  <c r="AU518"/>
  <c r="AT518"/>
  <c r="AS518"/>
  <c r="AR518"/>
  <c r="AQ518"/>
  <c r="AP518"/>
  <c r="AO518"/>
  <c r="AV1201"/>
  <c r="AU1201"/>
  <c r="AT1201"/>
  <c r="AS1201"/>
  <c r="AR1201"/>
  <c r="AQ1201"/>
  <c r="AP1201"/>
  <c r="AO1201"/>
  <c r="AV993"/>
  <c r="AU993"/>
  <c r="AT993"/>
  <c r="AS993"/>
  <c r="AR993"/>
  <c r="AQ993"/>
  <c r="AP993"/>
  <c r="AO993"/>
  <c r="AV1768"/>
  <c r="AU1768"/>
  <c r="AT1768"/>
  <c r="AS1768"/>
  <c r="AR1768"/>
  <c r="AQ1768"/>
  <c r="AP1768"/>
  <c r="AO1768"/>
  <c r="AV1285"/>
  <c r="AU1285"/>
  <c r="AT1285"/>
  <c r="AS1285"/>
  <c r="AR1285"/>
  <c r="AQ1285"/>
  <c r="AP1285"/>
  <c r="AO1285"/>
  <c r="AV1364"/>
  <c r="AU1364"/>
  <c r="AT1364"/>
  <c r="AS1364"/>
  <c r="AR1364"/>
  <c r="AQ1364"/>
  <c r="AP1364"/>
  <c r="AO1364"/>
  <c r="AV1141"/>
  <c r="AU1141"/>
  <c r="AT1141"/>
  <c r="AS1141"/>
  <c r="AR1141"/>
  <c r="AQ1141"/>
  <c r="AP1141"/>
  <c r="AO1141"/>
  <c r="AV954"/>
  <c r="AU954"/>
  <c r="AT954"/>
  <c r="AS954"/>
  <c r="AR954"/>
  <c r="AQ954"/>
  <c r="AP954"/>
  <c r="AO954"/>
  <c r="AV930"/>
  <c r="AU930"/>
  <c r="AT930"/>
  <c r="AS930"/>
  <c r="AR930"/>
  <c r="AQ930"/>
  <c r="AP930"/>
  <c r="AO930"/>
  <c r="AV1230"/>
  <c r="AU1230"/>
  <c r="AT1230"/>
  <c r="AS1230"/>
  <c r="AR1230"/>
  <c r="AQ1230"/>
  <c r="AP1230"/>
  <c r="AO1230"/>
  <c r="AV896"/>
  <c r="AU896"/>
  <c r="AT896"/>
  <c r="AS896"/>
  <c r="AR896"/>
  <c r="AQ896"/>
  <c r="AP896"/>
  <c r="AO896"/>
  <c r="AV895"/>
  <c r="AU895"/>
  <c r="AT895"/>
  <c r="AS895"/>
  <c r="AR895"/>
  <c r="AQ895"/>
  <c r="AP895"/>
  <c r="AO895"/>
  <c r="AV1008"/>
  <c r="AU1008"/>
  <c r="AT1008"/>
  <c r="AS1008"/>
  <c r="AR1008"/>
  <c r="AQ1008"/>
  <c r="AP1008"/>
  <c r="AO1008"/>
  <c r="AV653"/>
  <c r="AU653"/>
  <c r="AT653"/>
  <c r="AS653"/>
  <c r="AR653"/>
  <c r="AQ653"/>
  <c r="AP653"/>
  <c r="AO653"/>
  <c r="AV528"/>
  <c r="AU528"/>
  <c r="AT528"/>
  <c r="AS528"/>
  <c r="AR528"/>
  <c r="AQ528"/>
  <c r="AP528"/>
  <c r="AO528"/>
  <c r="AV560"/>
  <c r="AU560"/>
  <c r="AT560"/>
  <c r="AS560"/>
  <c r="AR560"/>
  <c r="AQ560"/>
  <c r="AP560"/>
  <c r="AO560"/>
  <c r="AV1400"/>
  <c r="AU1400"/>
  <c r="AT1400"/>
  <c r="AS1400"/>
  <c r="AR1400"/>
  <c r="AQ1400"/>
  <c r="AP1400"/>
  <c r="AO1400"/>
  <c r="AV1178"/>
  <c r="AU1178"/>
  <c r="AT1178"/>
  <c r="AS1178"/>
  <c r="AR1178"/>
  <c r="AQ1178"/>
  <c r="AP1178"/>
  <c r="AO1178"/>
  <c r="AV1345"/>
  <c r="AU1345"/>
  <c r="AT1345"/>
  <c r="AS1345"/>
  <c r="AR1345"/>
  <c r="AQ1345"/>
  <c r="AP1345"/>
  <c r="AO1345"/>
  <c r="AV949"/>
  <c r="AU949"/>
  <c r="AT949"/>
  <c r="AS949"/>
  <c r="AR949"/>
  <c r="AQ949"/>
  <c r="AP949"/>
  <c r="AO949"/>
  <c r="AV914"/>
  <c r="AU914"/>
  <c r="AT914"/>
  <c r="AS914"/>
  <c r="AR914"/>
  <c r="AQ914"/>
  <c r="AP914"/>
  <c r="AO914"/>
  <c r="AV1098"/>
  <c r="AU1098"/>
  <c r="AT1098"/>
  <c r="AS1098"/>
  <c r="AR1098"/>
  <c r="AQ1098"/>
  <c r="AP1098"/>
  <c r="AO1098"/>
  <c r="AV589"/>
  <c r="AU589"/>
  <c r="AT589"/>
  <c r="AS589"/>
  <c r="AR589"/>
  <c r="AQ589"/>
  <c r="AP589"/>
  <c r="AO589"/>
  <c r="AV520"/>
  <c r="AU520"/>
  <c r="AT520"/>
  <c r="AS520"/>
  <c r="AR520"/>
  <c r="AQ520"/>
  <c r="AP520"/>
  <c r="AO520"/>
  <c r="AV1397"/>
  <c r="AU1397"/>
  <c r="AT1397"/>
  <c r="AS1397"/>
  <c r="AR1397"/>
  <c r="AQ1397"/>
  <c r="AP1397"/>
  <c r="AO1397"/>
  <c r="AV990"/>
  <c r="AU990"/>
  <c r="AT990"/>
  <c r="AS990"/>
  <c r="AR990"/>
  <c r="AQ990"/>
  <c r="AP990"/>
  <c r="AO990"/>
  <c r="AV1154"/>
  <c r="AU1154"/>
  <c r="AT1154"/>
  <c r="AS1154"/>
  <c r="AR1154"/>
  <c r="AQ1154"/>
  <c r="AP1154"/>
  <c r="AO1154"/>
  <c r="AV1049"/>
  <c r="AU1049"/>
  <c r="AT1049"/>
  <c r="AS1049"/>
  <c r="AR1049"/>
  <c r="AQ1049"/>
  <c r="AP1049"/>
  <c r="AO1049"/>
  <c r="AV1206"/>
  <c r="AU1206"/>
  <c r="AT1206"/>
  <c r="AS1206"/>
  <c r="AR1206"/>
  <c r="AQ1206"/>
  <c r="AP1206"/>
  <c r="AO1206"/>
  <c r="AV1251"/>
  <c r="AU1251"/>
  <c r="AT1251"/>
  <c r="AS1251"/>
  <c r="AR1251"/>
  <c r="AQ1251"/>
  <c r="AP1251"/>
  <c r="AO1251"/>
  <c r="AV1343"/>
  <c r="AU1343"/>
  <c r="AT1343"/>
  <c r="AS1343"/>
  <c r="AR1343"/>
  <c r="AQ1343"/>
  <c r="AP1343"/>
  <c r="AO1343"/>
  <c r="AV1338"/>
  <c r="AU1338"/>
  <c r="AT1338"/>
  <c r="AS1338"/>
  <c r="AR1338"/>
  <c r="AQ1338"/>
  <c r="AP1338"/>
  <c r="AO1338"/>
  <c r="AV1027"/>
  <c r="AU1027"/>
  <c r="AT1027"/>
  <c r="AS1027"/>
  <c r="AR1027"/>
  <c r="AQ1027"/>
  <c r="AP1027"/>
  <c r="AO1027"/>
  <c r="AV1026"/>
  <c r="AU1026"/>
  <c r="AT1026"/>
  <c r="AS1026"/>
  <c r="AR1026"/>
  <c r="AQ1026"/>
  <c r="AP1026"/>
  <c r="AO1026"/>
  <c r="AV927"/>
  <c r="AU927"/>
  <c r="AT927"/>
  <c r="AS927"/>
  <c r="AR927"/>
  <c r="AQ927"/>
  <c r="AP927"/>
  <c r="AO927"/>
  <c r="AV1022"/>
  <c r="AU1022"/>
  <c r="AT1022"/>
  <c r="AS1022"/>
  <c r="AR1022"/>
  <c r="AQ1022"/>
  <c r="AP1022"/>
  <c r="AO1022"/>
  <c r="AV912"/>
  <c r="AU912"/>
  <c r="AT912"/>
  <c r="AS912"/>
  <c r="AR912"/>
  <c r="AQ912"/>
  <c r="AP912"/>
  <c r="AO912"/>
  <c r="AV907"/>
  <c r="AU907"/>
  <c r="AT907"/>
  <c r="AS907"/>
  <c r="AR907"/>
  <c r="AQ907"/>
  <c r="AP907"/>
  <c r="AO907"/>
  <c r="AV1298"/>
  <c r="AU1298"/>
  <c r="AT1298"/>
  <c r="AS1298"/>
  <c r="AR1298"/>
  <c r="AQ1298"/>
  <c r="AP1298"/>
  <c r="AO1298"/>
  <c r="AV1097"/>
  <c r="AU1097"/>
  <c r="AT1097"/>
  <c r="AS1097"/>
  <c r="AR1097"/>
  <c r="AQ1097"/>
  <c r="AP1097"/>
  <c r="AO1097"/>
  <c r="AV894"/>
  <c r="AU894"/>
  <c r="AT894"/>
  <c r="AS894"/>
  <c r="AR894"/>
  <c r="AQ894"/>
  <c r="AP894"/>
  <c r="AO894"/>
  <c r="AV1089"/>
  <c r="AU1089"/>
  <c r="AT1089"/>
  <c r="AS1089"/>
  <c r="AR1089"/>
  <c r="AQ1089"/>
  <c r="AP1089"/>
  <c r="AO1089"/>
  <c r="AV1088"/>
  <c r="AU1088"/>
  <c r="AT1088"/>
  <c r="AS1088"/>
  <c r="AR1088"/>
  <c r="AQ1088"/>
  <c r="AP1088"/>
  <c r="AO1088"/>
  <c r="AV1004"/>
  <c r="AU1004"/>
  <c r="AT1004"/>
  <c r="AS1004"/>
  <c r="AR1004"/>
  <c r="AQ1004"/>
  <c r="AP1004"/>
  <c r="AO1004"/>
  <c r="AV533"/>
  <c r="AU533"/>
  <c r="AT533"/>
  <c r="AS533"/>
  <c r="AR533"/>
  <c r="AQ533"/>
  <c r="AP533"/>
  <c r="AO533"/>
  <c r="AV1378"/>
  <c r="AU1378"/>
  <c r="AT1378"/>
  <c r="AS1378"/>
  <c r="AR1378"/>
  <c r="AQ1378"/>
  <c r="AP1378"/>
  <c r="AO1378"/>
  <c r="AV1170"/>
  <c r="AU1170"/>
  <c r="AT1170"/>
  <c r="AS1170"/>
  <c r="AR1170"/>
  <c r="AQ1170"/>
  <c r="AP1170"/>
  <c r="AO1170"/>
  <c r="AV1370"/>
  <c r="AU1370"/>
  <c r="AT1370"/>
  <c r="AS1370"/>
  <c r="AR1370"/>
  <c r="AQ1370"/>
  <c r="AP1370"/>
  <c r="AO1370"/>
  <c r="AV974"/>
  <c r="AU974"/>
  <c r="AT974"/>
  <c r="AS974"/>
  <c r="AR974"/>
  <c r="AQ974"/>
  <c r="AP974"/>
  <c r="AO974"/>
  <c r="AV1407"/>
  <c r="AU1407"/>
  <c r="AT1407"/>
  <c r="AS1407"/>
  <c r="AR1407"/>
  <c r="AQ1407"/>
  <c r="AP1407"/>
  <c r="AO1407"/>
  <c r="AV1075"/>
  <c r="AU1075"/>
  <c r="AT1075"/>
  <c r="AS1075"/>
  <c r="AR1075"/>
  <c r="AQ1075"/>
  <c r="AP1075"/>
  <c r="AO1075"/>
  <c r="AV999"/>
  <c r="AU999"/>
  <c r="AT999"/>
  <c r="AS999"/>
  <c r="AR999"/>
  <c r="AQ999"/>
  <c r="AP999"/>
  <c r="AO999"/>
  <c r="AV963"/>
  <c r="AU963"/>
  <c r="AT963"/>
  <c r="AS963"/>
  <c r="AR963"/>
  <c r="AQ963"/>
  <c r="AP963"/>
  <c r="AO963"/>
  <c r="AV1327"/>
  <c r="AU1327"/>
  <c r="AT1327"/>
  <c r="AS1327"/>
  <c r="AR1327"/>
  <c r="AQ1327"/>
  <c r="AP1327"/>
  <c r="AO1327"/>
  <c r="AV1116"/>
  <c r="AU1116"/>
  <c r="AT1116"/>
  <c r="AS1116"/>
  <c r="AR1116"/>
  <c r="AQ1116"/>
  <c r="AP1116"/>
  <c r="AO1116"/>
  <c r="AV939"/>
  <c r="AU939"/>
  <c r="AT939"/>
  <c r="AS939"/>
  <c r="AR939"/>
  <c r="AQ939"/>
  <c r="AP939"/>
  <c r="AO939"/>
  <c r="AV1322"/>
  <c r="AU1322"/>
  <c r="AT1322"/>
  <c r="AS1322"/>
  <c r="AR1322"/>
  <c r="AQ1322"/>
  <c r="AP1322"/>
  <c r="AO1322"/>
  <c r="AV924"/>
  <c r="AU924"/>
  <c r="AT924"/>
  <c r="AS924"/>
  <c r="AR924"/>
  <c r="AQ924"/>
  <c r="AP924"/>
  <c r="AO924"/>
  <c r="AV922"/>
  <c r="AU922"/>
  <c r="AT922"/>
  <c r="AS922"/>
  <c r="AR922"/>
  <c r="AQ922"/>
  <c r="AP922"/>
  <c r="AO922"/>
  <c r="AV902"/>
  <c r="AU902"/>
  <c r="AT902"/>
  <c r="AS902"/>
  <c r="AR902"/>
  <c r="AQ902"/>
  <c r="AP902"/>
  <c r="AO902"/>
  <c r="AV900"/>
  <c r="AU900"/>
  <c r="AT900"/>
  <c r="AS900"/>
  <c r="AR900"/>
  <c r="AQ900"/>
  <c r="AP900"/>
  <c r="AO900"/>
  <c r="AV899"/>
  <c r="AU899"/>
  <c r="AT899"/>
  <c r="AS899"/>
  <c r="AR899"/>
  <c r="AQ899"/>
  <c r="AP899"/>
  <c r="AO899"/>
  <c r="AV1094"/>
  <c r="AU1094"/>
  <c r="AT1094"/>
  <c r="AS1094"/>
  <c r="AR1094"/>
  <c r="AQ1094"/>
  <c r="AP1094"/>
  <c r="AO1094"/>
  <c r="AV1294"/>
  <c r="AU1294"/>
  <c r="AT1294"/>
  <c r="AS1294"/>
  <c r="AR1294"/>
  <c r="AQ1294"/>
  <c r="AP1294"/>
  <c r="AO1294"/>
  <c r="AV1783"/>
  <c r="AU1783"/>
  <c r="AT1783"/>
  <c r="AS1783"/>
  <c r="AR1783"/>
  <c r="AQ1783"/>
  <c r="AP1783"/>
  <c r="AO1783"/>
  <c r="AV1083"/>
  <c r="AU1083"/>
  <c r="AT1083"/>
  <c r="AS1083"/>
  <c r="AR1083"/>
  <c r="AQ1083"/>
  <c r="AP1083"/>
  <c r="AO1083"/>
  <c r="AV1003"/>
  <c r="AU1003"/>
  <c r="AT1003"/>
  <c r="AS1003"/>
  <c r="AR1003"/>
  <c r="AQ1003"/>
  <c r="AP1003"/>
  <c r="AO1003"/>
  <c r="AV1203"/>
  <c r="AU1203"/>
  <c r="AT1203"/>
  <c r="AS1203"/>
  <c r="AR1203"/>
  <c r="AQ1203"/>
  <c r="AP1203"/>
  <c r="AO1203"/>
  <c r="AV1387"/>
  <c r="AU1387"/>
  <c r="AT1387"/>
  <c r="AS1387"/>
  <c r="AR1387"/>
  <c r="AQ1387"/>
  <c r="AP1387"/>
  <c r="AO1387"/>
  <c r="AV1183"/>
  <c r="AU1183"/>
  <c r="AT1183"/>
  <c r="AS1183"/>
  <c r="AR1183"/>
  <c r="AQ1183"/>
  <c r="AP1183"/>
  <c r="AO1183"/>
  <c r="AV986"/>
  <c r="AU986"/>
  <c r="AT986"/>
  <c r="AS986"/>
  <c r="AR986"/>
  <c r="AQ986"/>
  <c r="AP986"/>
  <c r="AO986"/>
  <c r="AV1165"/>
  <c r="AU1165"/>
  <c r="AT1165"/>
  <c r="AS1165"/>
  <c r="AR1165"/>
  <c r="AQ1165"/>
  <c r="AP1165"/>
  <c r="AO1165"/>
  <c r="AV1163"/>
  <c r="AU1163"/>
  <c r="AT1163"/>
  <c r="AS1163"/>
  <c r="AR1163"/>
  <c r="AQ1163"/>
  <c r="AP1163"/>
  <c r="AO1163"/>
  <c r="AV1425"/>
  <c r="AU1425"/>
  <c r="AT1425"/>
  <c r="AS1425"/>
  <c r="AR1425"/>
  <c r="AQ1425"/>
  <c r="AP1425"/>
  <c r="AO1425"/>
  <c r="AV967"/>
  <c r="AU967"/>
  <c r="AT967"/>
  <c r="AS967"/>
  <c r="AR967"/>
  <c r="AQ967"/>
  <c r="AP967"/>
  <c r="AO967"/>
  <c r="AV957"/>
  <c r="AU957"/>
  <c r="AT957"/>
  <c r="AS957"/>
  <c r="AR957"/>
  <c r="AQ957"/>
  <c r="AP957"/>
  <c r="AO957"/>
  <c r="AV956"/>
  <c r="AU956"/>
  <c r="AT956"/>
  <c r="AS956"/>
  <c r="AR956"/>
  <c r="AQ956"/>
  <c r="AP956"/>
  <c r="AO956"/>
  <c r="AV931"/>
  <c r="AU931"/>
  <c r="AT931"/>
  <c r="AS931"/>
  <c r="AR931"/>
  <c r="AQ931"/>
  <c r="AP931"/>
  <c r="AO931"/>
  <c r="AV1317"/>
  <c r="AU1317"/>
  <c r="AT1317"/>
  <c r="AS1317"/>
  <c r="AR1317"/>
  <c r="AQ1317"/>
  <c r="AP1317"/>
  <c r="AO1317"/>
  <c r="AV1303"/>
  <c r="AU1303"/>
  <c r="AT1303"/>
  <c r="AS1303"/>
  <c r="AR1303"/>
  <c r="AQ1303"/>
  <c r="AP1303"/>
  <c r="AO1303"/>
  <c r="AV892"/>
  <c r="AU892"/>
  <c r="AT892"/>
  <c r="AS892"/>
  <c r="AR892"/>
  <c r="AQ892"/>
  <c r="AP892"/>
  <c r="AO892"/>
  <c r="AV638"/>
  <c r="AU638"/>
  <c r="AT638"/>
  <c r="AS638"/>
  <c r="AR638"/>
  <c r="AQ638"/>
  <c r="AP638"/>
  <c r="AO638"/>
  <c r="AV621"/>
  <c r="AU621"/>
  <c r="AT621"/>
  <c r="AS621"/>
  <c r="AR621"/>
  <c r="AQ621"/>
  <c r="AP621"/>
  <c r="AO621"/>
  <c r="AV610"/>
  <c r="AU610"/>
  <c r="AT610"/>
  <c r="AS610"/>
  <c r="AR610"/>
  <c r="AQ610"/>
  <c r="AP610"/>
  <c r="AO610"/>
  <c r="AV523"/>
  <c r="AU523"/>
  <c r="AT523"/>
  <c r="AS523"/>
  <c r="AR523"/>
  <c r="AQ523"/>
  <c r="AP523"/>
  <c r="AO523"/>
  <c r="AV549"/>
  <c r="AU549"/>
  <c r="AT549"/>
  <c r="AS549"/>
  <c r="AR549"/>
  <c r="AQ549"/>
  <c r="AP549"/>
  <c r="AO549"/>
  <c r="AV985"/>
  <c r="AU985"/>
  <c r="AT985"/>
  <c r="AS985"/>
  <c r="AR985"/>
  <c r="AQ985"/>
  <c r="AP985"/>
  <c r="AO985"/>
  <c r="AV1265"/>
  <c r="AU1265"/>
  <c r="AT1265"/>
  <c r="AS1265"/>
  <c r="AR1265"/>
  <c r="AQ1265"/>
  <c r="AP1265"/>
  <c r="AO1265"/>
  <c r="AV1053"/>
  <c r="AU1053"/>
  <c r="AT1053"/>
  <c r="AS1053"/>
  <c r="AR1053"/>
  <c r="AQ1053"/>
  <c r="AP1053"/>
  <c r="AO1053"/>
  <c r="AV1052"/>
  <c r="AU1052"/>
  <c r="AT1052"/>
  <c r="AS1052"/>
  <c r="AR1052"/>
  <c r="AQ1052"/>
  <c r="AP1052"/>
  <c r="AO1052"/>
  <c r="AV1213"/>
  <c r="AU1213"/>
  <c r="AT1213"/>
  <c r="AS1213"/>
  <c r="AR1213"/>
  <c r="AQ1213"/>
  <c r="AP1213"/>
  <c r="AO1213"/>
  <c r="AV1363"/>
  <c r="AU1363"/>
  <c r="AT1363"/>
  <c r="AS1363"/>
  <c r="AR1363"/>
  <c r="AQ1363"/>
  <c r="AP1363"/>
  <c r="AO1363"/>
  <c r="AV1040"/>
  <c r="AU1040"/>
  <c r="AT1040"/>
  <c r="AS1040"/>
  <c r="AR1040"/>
  <c r="AQ1040"/>
  <c r="AP1040"/>
  <c r="AO1040"/>
  <c r="AV953"/>
  <c r="AU953"/>
  <c r="AT953"/>
  <c r="AS953"/>
  <c r="AR953"/>
  <c r="AQ953"/>
  <c r="AP953"/>
  <c r="AO953"/>
  <c r="AV625"/>
  <c r="AU625"/>
  <c r="AT625"/>
  <c r="AS625"/>
  <c r="AR625"/>
  <c r="AQ625"/>
  <c r="AP625"/>
  <c r="AO625"/>
  <c r="AV574"/>
  <c r="AU574"/>
  <c r="AT574"/>
  <c r="AS574"/>
  <c r="AR574"/>
  <c r="AQ574"/>
  <c r="AP574"/>
  <c r="AO574"/>
  <c r="AV534"/>
  <c r="AU534"/>
  <c r="AT534"/>
  <c r="AS534"/>
  <c r="AR534"/>
  <c r="AQ534"/>
  <c r="AP534"/>
  <c r="AO534"/>
  <c r="AV525"/>
  <c r="AU525"/>
  <c r="AT525"/>
  <c r="AS525"/>
  <c r="AR525"/>
  <c r="AQ525"/>
  <c r="AP525"/>
  <c r="AO525"/>
  <c r="AV594"/>
  <c r="AU594"/>
  <c r="AT594"/>
  <c r="AS594"/>
  <c r="AR594"/>
  <c r="AQ594"/>
  <c r="AP594"/>
  <c r="AO594"/>
  <c r="AV570"/>
  <c r="AU570"/>
  <c r="AT570"/>
  <c r="AS570"/>
  <c r="AR570"/>
  <c r="AQ570"/>
  <c r="AP570"/>
  <c r="AO570"/>
  <c r="AV552"/>
  <c r="AU552"/>
  <c r="AT552"/>
  <c r="AS552"/>
  <c r="AR552"/>
  <c r="AQ552"/>
  <c r="AP552"/>
  <c r="AO552"/>
  <c r="AV579"/>
  <c r="AU579"/>
  <c r="AT579"/>
  <c r="AS579"/>
  <c r="AR579"/>
  <c r="AQ579"/>
  <c r="AP579"/>
  <c r="AO579"/>
  <c r="AV647"/>
  <c r="AU647"/>
  <c r="AT647"/>
  <c r="AS647"/>
  <c r="AR647"/>
  <c r="AQ647"/>
  <c r="AP647"/>
  <c r="AO647"/>
  <c r="AV516"/>
  <c r="AU516"/>
  <c r="AT516"/>
  <c r="AS516"/>
  <c r="AR516"/>
  <c r="AQ516"/>
  <c r="AP516"/>
  <c r="AO516"/>
  <c r="AV1177"/>
  <c r="AU1177"/>
  <c r="AT1177"/>
  <c r="AS1177"/>
  <c r="AR1177"/>
  <c r="AQ1177"/>
  <c r="AP1177"/>
  <c r="AO1177"/>
  <c r="AV1770"/>
  <c r="AU1770"/>
  <c r="AT1770"/>
  <c r="AS1770"/>
  <c r="AR1770"/>
  <c r="AQ1770"/>
  <c r="AP1770"/>
  <c r="AO1770"/>
  <c r="AV1160"/>
  <c r="AU1160"/>
  <c r="AT1160"/>
  <c r="AS1160"/>
  <c r="AR1160"/>
  <c r="AQ1160"/>
  <c r="AP1160"/>
  <c r="AO1160"/>
  <c r="AV1159"/>
  <c r="AU1159"/>
  <c r="AT1159"/>
  <c r="AS1159"/>
  <c r="AR1159"/>
  <c r="AQ1159"/>
  <c r="AP1159"/>
  <c r="AO1159"/>
  <c r="AV1415"/>
  <c r="AU1415"/>
  <c r="AT1415"/>
  <c r="AS1415"/>
  <c r="AR1415"/>
  <c r="AQ1415"/>
  <c r="AP1415"/>
  <c r="AO1415"/>
  <c r="AV1232"/>
  <c r="AU1232"/>
  <c r="AT1232"/>
  <c r="AS1232"/>
  <c r="AR1232"/>
  <c r="AQ1232"/>
  <c r="AP1232"/>
  <c r="AO1232"/>
  <c r="AV915"/>
  <c r="AU915"/>
  <c r="AT915"/>
  <c r="AS915"/>
  <c r="AR915"/>
  <c r="AQ915"/>
  <c r="AP915"/>
  <c r="AO915"/>
  <c r="AV1099"/>
  <c r="AU1099"/>
  <c r="AT1099"/>
  <c r="AS1099"/>
  <c r="AR1099"/>
  <c r="AQ1099"/>
  <c r="AP1099"/>
  <c r="AO1099"/>
  <c r="AV1381"/>
  <c r="AU1381"/>
  <c r="AT1381"/>
  <c r="AS1381"/>
  <c r="AR1381"/>
  <c r="AQ1381"/>
  <c r="AP1381"/>
  <c r="AO1381"/>
  <c r="AV1256"/>
  <c r="AU1256"/>
  <c r="AT1256"/>
  <c r="AS1256"/>
  <c r="AR1256"/>
  <c r="AQ1256"/>
  <c r="AP1256"/>
  <c r="AO1256"/>
  <c r="AV1282"/>
  <c r="AU1282"/>
  <c r="AT1282"/>
  <c r="AS1282"/>
  <c r="AR1282"/>
  <c r="AQ1282"/>
  <c r="AP1282"/>
  <c r="AO1282"/>
  <c r="AV1209"/>
  <c r="AU1209"/>
  <c r="AT1209"/>
  <c r="AS1209"/>
  <c r="AR1209"/>
  <c r="AQ1209"/>
  <c r="AP1209"/>
  <c r="AO1209"/>
  <c r="AV1785"/>
  <c r="AU1785"/>
  <c r="AT1785"/>
  <c r="AS1785"/>
  <c r="AR1785"/>
  <c r="AQ1785"/>
  <c r="AP1785"/>
  <c r="AO1785"/>
  <c r="AV1342"/>
  <c r="AU1342"/>
  <c r="AT1342"/>
  <c r="AS1342"/>
  <c r="AR1342"/>
  <c r="AQ1342"/>
  <c r="AP1342"/>
  <c r="AO1342"/>
  <c r="AV1336"/>
  <c r="AU1336"/>
  <c r="AT1336"/>
  <c r="AS1336"/>
  <c r="AR1336"/>
  <c r="AQ1336"/>
  <c r="AP1336"/>
  <c r="AO1336"/>
  <c r="AV1236"/>
  <c r="AU1236"/>
  <c r="AT1236"/>
  <c r="AS1236"/>
  <c r="AR1236"/>
  <c r="AQ1236"/>
  <c r="AP1236"/>
  <c r="AO1236"/>
  <c r="AV947"/>
  <c r="AU947"/>
  <c r="AT947"/>
  <c r="AS947"/>
  <c r="AR947"/>
  <c r="AQ947"/>
  <c r="AP947"/>
  <c r="AO947"/>
  <c r="AV1226"/>
  <c r="AU1226"/>
  <c r="AT1226"/>
  <c r="AS1226"/>
  <c r="AR1226"/>
  <c r="AQ1226"/>
  <c r="AP1226"/>
  <c r="AO1226"/>
  <c r="AV1106"/>
  <c r="AU1106"/>
  <c r="AT1106"/>
  <c r="AS1106"/>
  <c r="AR1106"/>
  <c r="AQ1106"/>
  <c r="AP1106"/>
  <c r="AO1106"/>
  <c r="AV1024"/>
  <c r="AU1024"/>
  <c r="AT1024"/>
  <c r="AS1024"/>
  <c r="AR1024"/>
  <c r="AQ1024"/>
  <c r="AP1024"/>
  <c r="AO1024"/>
  <c r="AV1096"/>
  <c r="AU1096"/>
  <c r="AT1096"/>
  <c r="AS1096"/>
  <c r="AR1096"/>
  <c r="AQ1096"/>
  <c r="AP1096"/>
  <c r="AO1096"/>
  <c r="AV889"/>
  <c r="AU889"/>
  <c r="AT889"/>
  <c r="AS889"/>
  <c r="AR889"/>
  <c r="AQ889"/>
  <c r="AP889"/>
  <c r="AO889"/>
  <c r="AV645"/>
  <c r="AU645"/>
  <c r="AT645"/>
  <c r="AS645"/>
  <c r="AR645"/>
  <c r="AQ645"/>
  <c r="AP645"/>
  <c r="AO645"/>
  <c r="AV544"/>
  <c r="AU544"/>
  <c r="AT544"/>
  <c r="AS544"/>
  <c r="AR544"/>
  <c r="AQ544"/>
  <c r="AP544"/>
  <c r="AO544"/>
  <c r="AV1271"/>
  <c r="AU1271"/>
  <c r="AT1271"/>
  <c r="AS1271"/>
  <c r="AR1271"/>
  <c r="AQ1271"/>
  <c r="AP1271"/>
  <c r="AO1271"/>
  <c r="AV1171"/>
  <c r="AU1171"/>
  <c r="AT1171"/>
  <c r="AS1171"/>
  <c r="AR1171"/>
  <c r="AQ1171"/>
  <c r="AP1171"/>
  <c r="AO1171"/>
  <c r="AV1169"/>
  <c r="AU1169"/>
  <c r="AT1169"/>
  <c r="AS1169"/>
  <c r="AR1169"/>
  <c r="AQ1169"/>
  <c r="AP1169"/>
  <c r="AO1169"/>
  <c r="AV1149"/>
  <c r="AU1149"/>
  <c r="AT1149"/>
  <c r="AS1149"/>
  <c r="AR1149"/>
  <c r="AQ1149"/>
  <c r="AP1149"/>
  <c r="AO1149"/>
  <c r="AV973"/>
  <c r="AU973"/>
  <c r="AT973"/>
  <c r="AS973"/>
  <c r="AR973"/>
  <c r="AQ973"/>
  <c r="AP973"/>
  <c r="AO973"/>
  <c r="AV1358"/>
  <c r="AU1358"/>
  <c r="AT1358"/>
  <c r="AS1358"/>
  <c r="AR1358"/>
  <c r="AQ1358"/>
  <c r="AP1358"/>
  <c r="AO1358"/>
  <c r="AV1357"/>
  <c r="AU1357"/>
  <c r="AT1357"/>
  <c r="AS1357"/>
  <c r="AR1357"/>
  <c r="AQ1357"/>
  <c r="AP1357"/>
  <c r="AO1357"/>
  <c r="AV1147"/>
  <c r="AU1147"/>
  <c r="AT1147"/>
  <c r="AS1147"/>
  <c r="AR1147"/>
  <c r="AQ1147"/>
  <c r="AP1147"/>
  <c r="AO1147"/>
  <c r="AV1333"/>
  <c r="AU1333"/>
  <c r="AT1333"/>
  <c r="AS1333"/>
  <c r="AR1333"/>
  <c r="AQ1333"/>
  <c r="AP1333"/>
  <c r="AO1333"/>
  <c r="AV1122"/>
  <c r="AU1122"/>
  <c r="AT1122"/>
  <c r="AS1122"/>
  <c r="AR1122"/>
  <c r="AQ1122"/>
  <c r="AP1122"/>
  <c r="AO1122"/>
  <c r="AV941"/>
  <c r="AU941"/>
  <c r="AT941"/>
  <c r="AS941"/>
  <c r="AR941"/>
  <c r="AQ941"/>
  <c r="AP941"/>
  <c r="AO941"/>
  <c r="AV1323"/>
  <c r="AU1323"/>
  <c r="AT1323"/>
  <c r="AS1323"/>
  <c r="AR1323"/>
  <c r="AQ1323"/>
  <c r="AP1323"/>
  <c r="AO1323"/>
  <c r="AV1223"/>
  <c r="AU1223"/>
  <c r="AT1223"/>
  <c r="AS1223"/>
  <c r="AR1223"/>
  <c r="AQ1223"/>
  <c r="AP1223"/>
  <c r="AO1223"/>
  <c r="AV1020"/>
  <c r="AU1020"/>
  <c r="AT1020"/>
  <c r="AS1020"/>
  <c r="AR1020"/>
  <c r="AQ1020"/>
  <c r="AP1020"/>
  <c r="AO1020"/>
  <c r="AV898"/>
  <c r="AU898"/>
  <c r="AT898"/>
  <c r="AS898"/>
  <c r="AR898"/>
  <c r="AQ898"/>
  <c r="AP898"/>
  <c r="AO898"/>
  <c r="AV1011"/>
  <c r="AU1011"/>
  <c r="AT1011"/>
  <c r="AS1011"/>
  <c r="AR1011"/>
  <c r="AQ1011"/>
  <c r="AP1011"/>
  <c r="AO1011"/>
  <c r="AV1293"/>
  <c r="AU1293"/>
  <c r="AT1293"/>
  <c r="AS1293"/>
  <c r="AR1293"/>
  <c r="AQ1293"/>
  <c r="AP1293"/>
  <c r="AO1293"/>
  <c r="AV1377"/>
  <c r="AU1377"/>
  <c r="AT1377"/>
  <c r="AS1377"/>
  <c r="AR1377"/>
  <c r="AQ1377"/>
  <c r="AP1377"/>
  <c r="AO1377"/>
  <c r="AV1376"/>
  <c r="AU1376"/>
  <c r="AT1376"/>
  <c r="AS1376"/>
  <c r="AR1376"/>
  <c r="AQ1376"/>
  <c r="AP1376"/>
  <c r="AO1376"/>
  <c r="AV961"/>
  <c r="AU961"/>
  <c r="AT961"/>
  <c r="AS961"/>
  <c r="AR961"/>
  <c r="AQ961"/>
  <c r="AP961"/>
  <c r="AO961"/>
  <c r="AV960"/>
  <c r="AU960"/>
  <c r="AT960"/>
  <c r="AS960"/>
  <c r="AR960"/>
  <c r="AQ960"/>
  <c r="AP960"/>
  <c r="AO960"/>
  <c r="AV1320"/>
  <c r="AU1320"/>
  <c r="AT1320"/>
  <c r="AS1320"/>
  <c r="AR1320"/>
  <c r="AQ1320"/>
  <c r="AP1320"/>
  <c r="AO1320"/>
  <c r="AV1025"/>
  <c r="AU1025"/>
  <c r="AT1025"/>
  <c r="AS1025"/>
  <c r="AR1025"/>
  <c r="AQ1025"/>
  <c r="AP1025"/>
  <c r="AO1025"/>
  <c r="AV1275"/>
  <c r="AU1275"/>
  <c r="AT1275"/>
  <c r="AS1275"/>
  <c r="AR1275"/>
  <c r="AQ1275"/>
  <c r="AP1275"/>
  <c r="AO1275"/>
  <c r="AV1071"/>
  <c r="AU1071"/>
  <c r="AT1071"/>
  <c r="AS1071"/>
  <c r="AR1071"/>
  <c r="AQ1071"/>
  <c r="AP1071"/>
  <c r="AO1071"/>
  <c r="AV1385"/>
  <c r="AU1385"/>
  <c r="AT1385"/>
  <c r="AS1385"/>
  <c r="AR1385"/>
  <c r="AQ1385"/>
  <c r="AP1385"/>
  <c r="AO1385"/>
  <c r="AV1180"/>
  <c r="AU1180"/>
  <c r="AT1180"/>
  <c r="AS1180"/>
  <c r="AR1180"/>
  <c r="AQ1180"/>
  <c r="AP1180"/>
  <c r="AO1180"/>
  <c r="AV1373"/>
  <c r="AU1373"/>
  <c r="AT1373"/>
  <c r="AS1373"/>
  <c r="AR1373"/>
  <c r="AQ1373"/>
  <c r="AP1373"/>
  <c r="AO1373"/>
  <c r="AV1264"/>
  <c r="AU1264"/>
  <c r="AT1264"/>
  <c r="AS1264"/>
  <c r="AR1264"/>
  <c r="AQ1264"/>
  <c r="AP1264"/>
  <c r="AO1264"/>
  <c r="AV1082"/>
  <c r="AU1082"/>
  <c r="AT1082"/>
  <c r="AS1082"/>
  <c r="AR1082"/>
  <c r="AQ1082"/>
  <c r="AP1082"/>
  <c r="AO1082"/>
  <c r="AV1001"/>
  <c r="AU1001"/>
  <c r="AT1001"/>
  <c r="AS1001"/>
  <c r="AR1001"/>
  <c r="AQ1001"/>
  <c r="AP1001"/>
  <c r="AO1001"/>
  <c r="AV1253"/>
  <c r="AU1253"/>
  <c r="AT1253"/>
  <c r="AS1253"/>
  <c r="AR1253"/>
  <c r="AQ1253"/>
  <c r="AP1253"/>
  <c r="AO1253"/>
  <c r="AV1242"/>
  <c r="AU1242"/>
  <c r="AT1242"/>
  <c r="AS1242"/>
  <c r="AR1242"/>
  <c r="AQ1242"/>
  <c r="AP1242"/>
  <c r="AO1242"/>
  <c r="AV1140"/>
  <c r="AU1140"/>
  <c r="AT1140"/>
  <c r="AS1140"/>
  <c r="AR1140"/>
  <c r="AQ1140"/>
  <c r="AP1140"/>
  <c r="AO1140"/>
  <c r="AV1114"/>
  <c r="AU1114"/>
  <c r="AT1114"/>
  <c r="AS1114"/>
  <c r="AR1114"/>
  <c r="AQ1114"/>
  <c r="AP1114"/>
  <c r="AO1114"/>
  <c r="AV1229"/>
  <c r="AU1229"/>
  <c r="AT1229"/>
  <c r="AS1229"/>
  <c r="AR1229"/>
  <c r="AQ1229"/>
  <c r="AP1229"/>
  <c r="AO1229"/>
  <c r="AV1111"/>
  <c r="AU1111"/>
  <c r="AT1111"/>
  <c r="AS1111"/>
  <c r="AR1111"/>
  <c r="AQ1111"/>
  <c r="AP1111"/>
  <c r="AO1111"/>
  <c r="AV991"/>
  <c r="AU991"/>
  <c r="AT991"/>
  <c r="AS991"/>
  <c r="AR991"/>
  <c r="AQ991"/>
  <c r="AP991"/>
  <c r="AO991"/>
  <c r="AV1416"/>
  <c r="AU1416"/>
  <c r="AT1416"/>
  <c r="AS1416"/>
  <c r="AR1416"/>
  <c r="AQ1416"/>
  <c r="AP1416"/>
  <c r="AO1416"/>
  <c r="AV1211"/>
  <c r="AU1211"/>
  <c r="AT1211"/>
  <c r="AS1211"/>
  <c r="AR1211"/>
  <c r="AQ1211"/>
  <c r="AP1211"/>
  <c r="AO1211"/>
  <c r="AV1237"/>
  <c r="AU1237"/>
  <c r="AT1237"/>
  <c r="AS1237"/>
  <c r="AR1237"/>
  <c r="AQ1237"/>
  <c r="AP1237"/>
  <c r="AO1237"/>
  <c r="AV929"/>
  <c r="AU929"/>
  <c r="AT929"/>
  <c r="AS929"/>
  <c r="AR929"/>
  <c r="AQ929"/>
  <c r="AP929"/>
  <c r="AO929"/>
  <c r="AV1070"/>
  <c r="AU1070"/>
  <c r="AT1070"/>
  <c r="AS1070"/>
  <c r="AR1070"/>
  <c r="AQ1070"/>
  <c r="AP1070"/>
  <c r="AO1070"/>
  <c r="AV1069"/>
  <c r="AU1069"/>
  <c r="AT1069"/>
  <c r="AS1069"/>
  <c r="AR1069"/>
  <c r="AQ1069"/>
  <c r="AP1069"/>
  <c r="AO1069"/>
  <c r="AV1175"/>
  <c r="AU1175"/>
  <c r="AT1175"/>
  <c r="AS1175"/>
  <c r="AR1175"/>
  <c r="AQ1175"/>
  <c r="AP1175"/>
  <c r="AO1175"/>
  <c r="AV984"/>
  <c r="AU984"/>
  <c r="AT984"/>
  <c r="AS984"/>
  <c r="AR984"/>
  <c r="AQ984"/>
  <c r="AP984"/>
  <c r="AO984"/>
  <c r="AV1410"/>
  <c r="AU1410"/>
  <c r="AT1410"/>
  <c r="AS1410"/>
  <c r="AR1410"/>
  <c r="AQ1410"/>
  <c r="AP1410"/>
  <c r="AO1410"/>
  <c r="AV1281"/>
  <c r="AU1281"/>
  <c r="AT1281"/>
  <c r="AS1281"/>
  <c r="AR1281"/>
  <c r="AQ1281"/>
  <c r="AP1281"/>
  <c r="AO1281"/>
  <c r="AV1341"/>
  <c r="AU1341"/>
  <c r="AT1341"/>
  <c r="AS1341"/>
  <c r="AR1341"/>
  <c r="AQ1341"/>
  <c r="AP1341"/>
  <c r="AO1341"/>
  <c r="AV1126"/>
  <c r="AU1126"/>
  <c r="AT1126"/>
  <c r="AS1126"/>
  <c r="AR1126"/>
  <c r="AQ1126"/>
  <c r="AP1126"/>
  <c r="AO1126"/>
  <c r="AV1033"/>
  <c r="AU1033"/>
  <c r="AT1033"/>
  <c r="AS1033"/>
  <c r="AR1033"/>
  <c r="AQ1033"/>
  <c r="AP1033"/>
  <c r="AO1033"/>
  <c r="AV944"/>
  <c r="AU944"/>
  <c r="AT944"/>
  <c r="AS944"/>
  <c r="AR944"/>
  <c r="AQ944"/>
  <c r="AP944"/>
  <c r="AO944"/>
  <c r="AV925"/>
  <c r="AU925"/>
  <c r="AT925"/>
  <c r="AS925"/>
  <c r="AR925"/>
  <c r="AQ925"/>
  <c r="AP925"/>
  <c r="AO925"/>
  <c r="AV1313"/>
  <c r="AU1313"/>
  <c r="AT1313"/>
  <c r="AS1313"/>
  <c r="AR1313"/>
  <c r="AQ1313"/>
  <c r="AP1313"/>
  <c r="AO1313"/>
  <c r="AV1311"/>
  <c r="AU1311"/>
  <c r="AT1311"/>
  <c r="AS1311"/>
  <c r="AR1311"/>
  <c r="AQ1311"/>
  <c r="AP1311"/>
  <c r="AO1311"/>
  <c r="AV1224"/>
  <c r="AU1224"/>
  <c r="AT1224"/>
  <c r="AS1224"/>
  <c r="AR1224"/>
  <c r="AQ1224"/>
  <c r="AP1224"/>
  <c r="AO1224"/>
  <c r="AV911"/>
  <c r="AU911"/>
  <c r="AT911"/>
  <c r="AS911"/>
  <c r="AR911"/>
  <c r="AQ911"/>
  <c r="AP911"/>
  <c r="AO911"/>
  <c r="AV1095"/>
  <c r="AU1095"/>
  <c r="AT1095"/>
  <c r="AS1095"/>
  <c r="AR1095"/>
  <c r="AQ1095"/>
  <c r="AP1095"/>
  <c r="AO1095"/>
  <c r="AV989"/>
  <c r="AU989"/>
  <c r="AT989"/>
  <c r="AS989"/>
  <c r="AR989"/>
  <c r="AQ989"/>
  <c r="AP989"/>
  <c r="AO989"/>
  <c r="AV1267"/>
  <c r="AU1267"/>
  <c r="AT1267"/>
  <c r="AS1267"/>
  <c r="AR1267"/>
  <c r="AQ1267"/>
  <c r="AP1267"/>
  <c r="AO1267"/>
  <c r="AV1168"/>
  <c r="AU1168"/>
  <c r="AT1168"/>
  <c r="AS1168"/>
  <c r="AR1168"/>
  <c r="AQ1168"/>
  <c r="AP1168"/>
  <c r="AO1168"/>
  <c r="AV1369"/>
  <c r="AU1369"/>
  <c r="AT1369"/>
  <c r="AS1369"/>
  <c r="AR1369"/>
  <c r="AQ1369"/>
  <c r="AP1369"/>
  <c r="AO1369"/>
  <c r="AV1150"/>
  <c r="AU1150"/>
  <c r="AT1150"/>
  <c r="AS1150"/>
  <c r="AR1150"/>
  <c r="AQ1150"/>
  <c r="AP1150"/>
  <c r="AO1150"/>
  <c r="AV972"/>
  <c r="AU972"/>
  <c r="AT972"/>
  <c r="AS972"/>
  <c r="AR972"/>
  <c r="AQ972"/>
  <c r="AP972"/>
  <c r="AO972"/>
  <c r="AV1331"/>
  <c r="AU1331"/>
  <c r="AT1331"/>
  <c r="AS1331"/>
  <c r="AR1331"/>
  <c r="AQ1331"/>
  <c r="AP1331"/>
  <c r="AO1331"/>
  <c r="AV1113"/>
  <c r="AU1113"/>
  <c r="AT1113"/>
  <c r="AS1113"/>
  <c r="AR1113"/>
  <c r="AQ1113"/>
  <c r="AP1113"/>
  <c r="AO1113"/>
  <c r="AV1306"/>
  <c r="AU1306"/>
  <c r="AT1306"/>
  <c r="AS1306"/>
  <c r="AR1306"/>
  <c r="AQ1306"/>
  <c r="AP1306"/>
  <c r="AO1306"/>
  <c r="AV905"/>
  <c r="AU905"/>
  <c r="AT905"/>
  <c r="AS905"/>
  <c r="AR905"/>
  <c r="AQ905"/>
  <c r="AP905"/>
  <c r="AO905"/>
  <c r="AV904"/>
  <c r="AU904"/>
  <c r="AT904"/>
  <c r="AS904"/>
  <c r="AR904"/>
  <c r="AQ904"/>
  <c r="AP904"/>
  <c r="AO904"/>
  <c r="AV1101"/>
  <c r="AU1101"/>
  <c r="AT1101"/>
  <c r="AS1101"/>
  <c r="AR1101"/>
  <c r="AQ1101"/>
  <c r="AP1101"/>
  <c r="AO1101"/>
  <c r="AV1010"/>
  <c r="AU1010"/>
  <c r="AT1010"/>
  <c r="AS1010"/>
  <c r="AR1010"/>
  <c r="AQ1010"/>
  <c r="AP1010"/>
  <c r="AO1010"/>
  <c r="AV1087"/>
  <c r="AU1087"/>
  <c r="AT1087"/>
  <c r="AS1087"/>
  <c r="AR1087"/>
  <c r="AQ1087"/>
  <c r="AP1087"/>
  <c r="AO1087"/>
  <c r="AV1321"/>
  <c r="AU1321"/>
  <c r="AT1321"/>
  <c r="AS1321"/>
  <c r="AR1321"/>
  <c r="AQ1321"/>
  <c r="AP1321"/>
  <c r="AO1321"/>
  <c r="AV542"/>
  <c r="AU542"/>
  <c r="AT542"/>
  <c r="AS542"/>
  <c r="AR542"/>
  <c r="AQ542"/>
  <c r="AP542"/>
  <c r="AO542"/>
  <c r="AV633"/>
  <c r="AU633"/>
  <c r="AT633"/>
  <c r="AS633"/>
  <c r="AR633"/>
  <c r="AQ633"/>
  <c r="AP633"/>
  <c r="AO633"/>
  <c r="AV620"/>
  <c r="AU620"/>
  <c r="AT620"/>
  <c r="AS620"/>
  <c r="AR620"/>
  <c r="AQ620"/>
  <c r="AP620"/>
  <c r="AO620"/>
  <c r="AV618"/>
  <c r="AU618"/>
  <c r="AT618"/>
  <c r="AS618"/>
  <c r="AR618"/>
  <c r="AQ618"/>
  <c r="AP618"/>
  <c r="AO618"/>
  <c r="AV604"/>
  <c r="AU604"/>
  <c r="AT604"/>
  <c r="AS604"/>
  <c r="AR604"/>
  <c r="AQ604"/>
  <c r="AP604"/>
  <c r="AO604"/>
  <c r="AV554"/>
  <c r="AU554"/>
  <c r="AT554"/>
  <c r="AS554"/>
  <c r="AR554"/>
  <c r="AQ554"/>
  <c r="AP554"/>
  <c r="AO554"/>
  <c r="AV551"/>
  <c r="AU551"/>
  <c r="AT551"/>
  <c r="AS551"/>
  <c r="AR551"/>
  <c r="AQ551"/>
  <c r="AP551"/>
  <c r="AO551"/>
  <c r="AV588"/>
  <c r="AU588"/>
  <c r="AT588"/>
  <c r="AS588"/>
  <c r="AR588"/>
  <c r="AQ588"/>
  <c r="AP588"/>
  <c r="AO588"/>
  <c r="AV593"/>
  <c r="AU593"/>
  <c r="AT593"/>
  <c r="AS593"/>
  <c r="AR593"/>
  <c r="AQ593"/>
  <c r="AP593"/>
  <c r="AO593"/>
  <c r="AV617"/>
  <c r="AU617"/>
  <c r="AT617"/>
  <c r="AS617"/>
  <c r="AR617"/>
  <c r="AQ617"/>
  <c r="AP617"/>
  <c r="AO617"/>
  <c r="AV603"/>
  <c r="AU603"/>
  <c r="AT603"/>
  <c r="AS603"/>
  <c r="AR603"/>
  <c r="AQ603"/>
  <c r="AP603"/>
  <c r="AO603"/>
  <c r="AV651"/>
  <c r="AU651"/>
  <c r="AT651"/>
  <c r="AS651"/>
  <c r="AR651"/>
  <c r="AQ651"/>
  <c r="AP651"/>
  <c r="AO651"/>
  <c r="AV539"/>
  <c r="AU539"/>
  <c r="AT539"/>
  <c r="AS539"/>
  <c r="AR539"/>
  <c r="AQ539"/>
  <c r="AP539"/>
  <c r="AO539"/>
  <c r="AV616"/>
  <c r="AU616"/>
  <c r="AT616"/>
  <c r="AS616"/>
  <c r="AR616"/>
  <c r="AQ616"/>
  <c r="AP616"/>
  <c r="AO616"/>
  <c r="AV558"/>
  <c r="AU558"/>
  <c r="AT558"/>
  <c r="AS558"/>
  <c r="AR558"/>
  <c r="AQ558"/>
  <c r="AP558"/>
  <c r="AO558"/>
  <c r="AV613"/>
  <c r="AU613"/>
  <c r="AT613"/>
  <c r="AS613"/>
  <c r="AR613"/>
  <c r="AQ613"/>
  <c r="AP613"/>
  <c r="AO613"/>
  <c r="AV640"/>
  <c r="AU640"/>
  <c r="AT640"/>
  <c r="AS640"/>
  <c r="AR640"/>
  <c r="AQ640"/>
  <c r="AP640"/>
  <c r="AO640"/>
  <c r="AV592"/>
  <c r="AU592"/>
  <c r="AT592"/>
  <c r="AS592"/>
  <c r="AR592"/>
  <c r="AQ592"/>
  <c r="AP592"/>
  <c r="AO592"/>
  <c r="AV632"/>
  <c r="AU632"/>
  <c r="AT632"/>
  <c r="AS632"/>
  <c r="AR632"/>
  <c r="AQ632"/>
  <c r="AP632"/>
  <c r="AO632"/>
  <c r="AV608"/>
  <c r="AU608"/>
  <c r="AT608"/>
  <c r="AS608"/>
  <c r="AR608"/>
  <c r="AQ608"/>
  <c r="AP608"/>
  <c r="AO608"/>
  <c r="AV599"/>
  <c r="AU599"/>
  <c r="AT599"/>
  <c r="AS599"/>
  <c r="AR599"/>
  <c r="AQ599"/>
  <c r="AP599"/>
  <c r="AO599"/>
  <c r="AV540"/>
  <c r="AU540"/>
  <c r="AT540"/>
  <c r="AS540"/>
  <c r="AR540"/>
  <c r="AQ540"/>
  <c r="AP540"/>
  <c r="AO540"/>
  <c r="AV586"/>
  <c r="AU586"/>
  <c r="AT586"/>
  <c r="AS586"/>
  <c r="AR586"/>
  <c r="AQ586"/>
  <c r="AP586"/>
  <c r="AO586"/>
  <c r="AV576"/>
  <c r="AU576"/>
  <c r="AT576"/>
  <c r="AS576"/>
  <c r="AR576"/>
  <c r="AQ576"/>
  <c r="AP576"/>
  <c r="AO576"/>
  <c r="AV556"/>
  <c r="AU556"/>
  <c r="AT556"/>
  <c r="AS556"/>
  <c r="AR556"/>
  <c r="AQ556"/>
  <c r="AP556"/>
  <c r="AO556"/>
  <c r="AV1072"/>
  <c r="AU1072"/>
  <c r="AT1072"/>
  <c r="AS1072"/>
  <c r="AR1072"/>
  <c r="AQ1072"/>
  <c r="AP1072"/>
  <c r="AO1072"/>
  <c r="AV1266"/>
  <c r="AU1266"/>
  <c r="AT1266"/>
  <c r="AS1266"/>
  <c r="AR1266"/>
  <c r="AQ1266"/>
  <c r="AP1266"/>
  <c r="AO1266"/>
  <c r="AV1054"/>
  <c r="AU1054"/>
  <c r="AT1054"/>
  <c r="AS1054"/>
  <c r="AR1054"/>
  <c r="AQ1054"/>
  <c r="AP1054"/>
  <c r="AO1054"/>
  <c r="AV1135"/>
  <c r="AU1135"/>
  <c r="AT1135"/>
  <c r="AS1135"/>
  <c r="AR1135"/>
  <c r="AQ1135"/>
  <c r="AP1135"/>
  <c r="AO1135"/>
  <c r="AV639"/>
  <c r="AU639"/>
  <c r="AT639"/>
  <c r="AS639"/>
  <c r="AR639"/>
  <c r="AQ639"/>
  <c r="AP639"/>
  <c r="AO639"/>
  <c r="AV629"/>
  <c r="AU629"/>
  <c r="AT629"/>
  <c r="AS629"/>
  <c r="AR629"/>
  <c r="AQ629"/>
  <c r="AP629"/>
  <c r="AO629"/>
  <c r="AV524"/>
  <c r="AU524"/>
  <c r="AT524"/>
  <c r="AS524"/>
  <c r="AR524"/>
  <c r="AQ524"/>
  <c r="AP524"/>
  <c r="AO524"/>
  <c r="AV538"/>
  <c r="AU538"/>
  <c r="AT538"/>
  <c r="AS538"/>
  <c r="AR538"/>
  <c r="AQ538"/>
  <c r="AP538"/>
  <c r="AO538"/>
  <c r="AV648"/>
  <c r="AU648"/>
  <c r="AT648"/>
  <c r="AS648"/>
  <c r="AR648"/>
  <c r="AQ648"/>
  <c r="AP648"/>
  <c r="AO648"/>
  <c r="AV517"/>
  <c r="AU517"/>
  <c r="AT517"/>
  <c r="AS517"/>
  <c r="AR517"/>
  <c r="AQ517"/>
  <c r="AP517"/>
  <c r="AO517"/>
  <c r="AV623"/>
  <c r="AU623"/>
  <c r="AT623"/>
  <c r="AS623"/>
  <c r="AR623"/>
  <c r="AQ623"/>
  <c r="AP623"/>
  <c r="AO623"/>
  <c r="AV562"/>
  <c r="AU562"/>
  <c r="AT562"/>
  <c r="AS562"/>
  <c r="AR562"/>
  <c r="AQ562"/>
  <c r="AP562"/>
  <c r="AO562"/>
  <c r="AV607"/>
  <c r="AU607"/>
  <c r="AT607"/>
  <c r="AS607"/>
  <c r="AR607"/>
  <c r="AQ607"/>
  <c r="AP607"/>
  <c r="AO607"/>
  <c r="AV622"/>
  <c r="AU622"/>
  <c r="AT622"/>
  <c r="AS622"/>
  <c r="AR622"/>
  <c r="AQ622"/>
  <c r="AP622"/>
  <c r="AO622"/>
  <c r="AV650"/>
  <c r="AU650"/>
  <c r="AT650"/>
  <c r="AS650"/>
  <c r="AR650"/>
  <c r="AQ650"/>
  <c r="AP650"/>
  <c r="AO650"/>
  <c r="AV630"/>
  <c r="AU630"/>
  <c r="AT630"/>
  <c r="AS630"/>
  <c r="AR630"/>
  <c r="AQ630"/>
  <c r="AP630"/>
  <c r="AO630"/>
  <c r="AV521"/>
  <c r="AU521"/>
  <c r="AT521"/>
  <c r="AS521"/>
  <c r="AR521"/>
  <c r="AQ521"/>
  <c r="AP521"/>
  <c r="AO521"/>
  <c r="AV634"/>
  <c r="AU634"/>
  <c r="AT634"/>
  <c r="AS634"/>
  <c r="AR634"/>
  <c r="AQ634"/>
  <c r="AP634"/>
  <c r="AO634"/>
  <c r="AV561"/>
  <c r="AU561"/>
  <c r="AT561"/>
  <c r="AS561"/>
  <c r="AR561"/>
  <c r="AQ561"/>
  <c r="AP561"/>
  <c r="AO561"/>
  <c r="AV585"/>
  <c r="AU585"/>
  <c r="AT585"/>
  <c r="AS585"/>
  <c r="AR585"/>
  <c r="AQ585"/>
  <c r="AP585"/>
  <c r="AO585"/>
  <c r="AV584"/>
  <c r="AU584"/>
  <c r="AT584"/>
  <c r="AS584"/>
  <c r="AR584"/>
  <c r="AQ584"/>
  <c r="AP584"/>
  <c r="AO584"/>
  <c r="AV555"/>
  <c r="AU555"/>
  <c r="AT555"/>
  <c r="AS555"/>
  <c r="AR555"/>
  <c r="AQ555"/>
  <c r="AP555"/>
  <c r="AO555"/>
  <c r="AV1361"/>
  <c r="AU1361"/>
  <c r="AT1361"/>
  <c r="AS1361"/>
  <c r="AR1361"/>
  <c r="AQ1361"/>
  <c r="AP1361"/>
  <c r="AO1361"/>
  <c r="AV566"/>
  <c r="AU566"/>
  <c r="AT566"/>
  <c r="AS566"/>
  <c r="AR566"/>
  <c r="AQ566"/>
  <c r="AP566"/>
  <c r="AO566"/>
  <c r="AV642"/>
  <c r="AU642"/>
  <c r="AT642"/>
  <c r="AS642"/>
  <c r="AR642"/>
  <c r="AQ642"/>
  <c r="AP642"/>
  <c r="AO642"/>
  <c r="AV553"/>
  <c r="AU553"/>
  <c r="AT553"/>
  <c r="AS553"/>
  <c r="AR553"/>
  <c r="AQ553"/>
  <c r="AP553"/>
  <c r="AO553"/>
  <c r="AV605"/>
  <c r="AU605"/>
  <c r="AT605"/>
  <c r="AS605"/>
  <c r="AR605"/>
  <c r="AQ605"/>
  <c r="AP605"/>
  <c r="AO605"/>
  <c r="AV602"/>
  <c r="AU602"/>
  <c r="AT602"/>
  <c r="AS602"/>
  <c r="AR602"/>
  <c r="AQ602"/>
  <c r="AP602"/>
  <c r="AO602"/>
  <c r="AV649"/>
  <c r="AU649"/>
  <c r="AT649"/>
  <c r="AS649"/>
  <c r="AR649"/>
  <c r="AQ649"/>
  <c r="AP649"/>
  <c r="AO649"/>
  <c r="AV627"/>
  <c r="AU627"/>
  <c r="AT627"/>
  <c r="AS627"/>
  <c r="AR627"/>
  <c r="AQ627"/>
  <c r="AP627"/>
  <c r="AO627"/>
  <c r="AV624"/>
  <c r="AU624"/>
  <c r="AT624"/>
  <c r="AS624"/>
  <c r="AR624"/>
  <c r="AQ624"/>
  <c r="AP624"/>
  <c r="AO624"/>
  <c r="AV1192"/>
  <c r="AU1192"/>
  <c r="AT1192"/>
  <c r="AS1192"/>
  <c r="AR1192"/>
  <c r="AQ1192"/>
  <c r="AP1192"/>
  <c r="AO1192"/>
  <c r="AV1050"/>
  <c r="AU1050"/>
  <c r="AT1050"/>
  <c r="AS1050"/>
  <c r="AR1050"/>
  <c r="AQ1050"/>
  <c r="AP1050"/>
  <c r="AO1050"/>
  <c r="AV1231"/>
  <c r="AU1231"/>
  <c r="AT1231"/>
  <c r="AS1231"/>
  <c r="AR1231"/>
  <c r="AQ1231"/>
  <c r="AP1231"/>
  <c r="AO1231"/>
  <c r="AV1312"/>
  <c r="AU1312"/>
  <c r="AT1312"/>
  <c r="AS1312"/>
  <c r="AR1312"/>
  <c r="AQ1312"/>
  <c r="AP1312"/>
  <c r="AO1312"/>
  <c r="AV913"/>
  <c r="AU913"/>
  <c r="AT913"/>
  <c r="AS913"/>
  <c r="AR913"/>
  <c r="AQ913"/>
  <c r="AP913"/>
  <c r="AO913"/>
  <c r="AV909"/>
  <c r="AU909"/>
  <c r="AT909"/>
  <c r="AS909"/>
  <c r="AR909"/>
  <c r="AQ909"/>
  <c r="AP909"/>
  <c r="AO909"/>
  <c r="AV578"/>
  <c r="AU578"/>
  <c r="AT578"/>
  <c r="AS578"/>
  <c r="AR578"/>
  <c r="AQ578"/>
  <c r="AP578"/>
  <c r="AO578"/>
  <c r="AV652"/>
  <c r="AU652"/>
  <c r="AT652"/>
  <c r="AS652"/>
  <c r="AR652"/>
  <c r="AQ652"/>
  <c r="AP652"/>
  <c r="AO652"/>
  <c r="AV612"/>
  <c r="AU612"/>
  <c r="AT612"/>
  <c r="AS612"/>
  <c r="AR612"/>
  <c r="AQ612"/>
  <c r="AP612"/>
  <c r="AO612"/>
  <c r="AV530"/>
  <c r="AU530"/>
  <c r="AT530"/>
  <c r="AS530"/>
  <c r="AR530"/>
  <c r="AQ530"/>
  <c r="AP530"/>
  <c r="AO530"/>
  <c r="AV601"/>
  <c r="AU601"/>
  <c r="AT601"/>
  <c r="AS601"/>
  <c r="AR601"/>
  <c r="AQ601"/>
  <c r="AP601"/>
  <c r="AO601"/>
  <c r="AV571"/>
  <c r="AU571"/>
  <c r="AT571"/>
  <c r="AS571"/>
  <c r="AR571"/>
  <c r="AQ571"/>
  <c r="AP571"/>
  <c r="AO571"/>
  <c r="AV596"/>
  <c r="AU596"/>
  <c r="AT596"/>
  <c r="AS596"/>
  <c r="AR596"/>
  <c r="AQ596"/>
  <c r="AP596"/>
  <c r="AO596"/>
  <c r="AV529"/>
  <c r="AU529"/>
  <c r="AT529"/>
  <c r="AS529"/>
  <c r="AR529"/>
  <c r="AQ529"/>
  <c r="AP529"/>
  <c r="AO529"/>
  <c r="AV568"/>
  <c r="AU568"/>
  <c r="AT568"/>
  <c r="AS568"/>
  <c r="AR568"/>
  <c r="AQ568"/>
  <c r="AP568"/>
  <c r="AO568"/>
  <c r="AV565"/>
  <c r="AU565"/>
  <c r="AT565"/>
  <c r="AS565"/>
  <c r="AR565"/>
  <c r="AQ565"/>
  <c r="AP565"/>
  <c r="AO565"/>
  <c r="AV527"/>
  <c r="AU527"/>
  <c r="AT527"/>
  <c r="AS527"/>
  <c r="AR527"/>
  <c r="AQ527"/>
  <c r="AP527"/>
  <c r="AO527"/>
  <c r="AV535"/>
  <c r="AU535"/>
  <c r="AT535"/>
  <c r="AS535"/>
  <c r="AR535"/>
  <c r="AQ535"/>
  <c r="AP535"/>
  <c r="AO535"/>
  <c r="AV583"/>
  <c r="AU583"/>
  <c r="AT583"/>
  <c r="AS583"/>
  <c r="AR583"/>
  <c r="AQ583"/>
  <c r="AP583"/>
  <c r="AO583"/>
  <c r="AV564"/>
  <c r="AU564"/>
  <c r="AT564"/>
  <c r="AS564"/>
  <c r="AR564"/>
  <c r="AQ564"/>
  <c r="AP564"/>
  <c r="AO564"/>
  <c r="AV545"/>
  <c r="AU545"/>
  <c r="AT545"/>
  <c r="AS545"/>
  <c r="AR545"/>
  <c r="AQ545"/>
  <c r="AP545"/>
  <c r="AO545"/>
  <c r="AV1152"/>
  <c r="AU1152"/>
  <c r="AT1152"/>
  <c r="AS1152"/>
  <c r="AR1152"/>
  <c r="AQ1152"/>
  <c r="AP1152"/>
  <c r="AO1152"/>
  <c r="AV1000"/>
  <c r="AU1000"/>
  <c r="AT1000"/>
  <c r="AS1000"/>
  <c r="AR1000"/>
  <c r="AQ1000"/>
  <c r="AP1000"/>
  <c r="AO1000"/>
  <c r="AV965"/>
  <c r="AU965"/>
  <c r="AT965"/>
  <c r="AS965"/>
  <c r="AR965"/>
  <c r="AQ965"/>
  <c r="AP965"/>
  <c r="AO965"/>
  <c r="AV1334"/>
  <c r="AU1334"/>
  <c r="AT1334"/>
  <c r="AS1334"/>
  <c r="AR1334"/>
  <c r="AQ1334"/>
  <c r="AP1334"/>
  <c r="AO1334"/>
  <c r="AV1124"/>
  <c r="AU1124"/>
  <c r="AT1124"/>
  <c r="AS1124"/>
  <c r="AR1124"/>
  <c r="AQ1124"/>
  <c r="AP1124"/>
  <c r="AO1124"/>
  <c r="AV1123"/>
  <c r="AU1123"/>
  <c r="AT1123"/>
  <c r="AS1123"/>
  <c r="AR1123"/>
  <c r="AQ1123"/>
  <c r="AP1123"/>
  <c r="AO1123"/>
  <c r="AV1307"/>
  <c r="AU1307"/>
  <c r="AT1307"/>
  <c r="AS1307"/>
  <c r="AR1307"/>
  <c r="AQ1307"/>
  <c r="AP1307"/>
  <c r="AO1307"/>
  <c r="AV1103"/>
  <c r="AU1103"/>
  <c r="AT1103"/>
  <c r="AS1103"/>
  <c r="AR1103"/>
  <c r="AQ1103"/>
  <c r="AP1103"/>
  <c r="AO1103"/>
  <c r="AV1202"/>
  <c r="AU1202"/>
  <c r="AT1202"/>
  <c r="AS1202"/>
  <c r="AR1202"/>
  <c r="AQ1202"/>
  <c r="AP1202"/>
  <c r="AO1202"/>
  <c r="AV1386"/>
  <c r="AU1386"/>
  <c r="AT1386"/>
  <c r="AS1386"/>
  <c r="AR1386"/>
  <c r="AQ1386"/>
  <c r="AP1386"/>
  <c r="AO1386"/>
  <c r="AV1374"/>
  <c r="AU1374"/>
  <c r="AT1374"/>
  <c r="AS1374"/>
  <c r="AR1374"/>
  <c r="AQ1374"/>
  <c r="AP1374"/>
  <c r="AO1374"/>
  <c r="AV1424"/>
  <c r="AU1424"/>
  <c r="AT1424"/>
  <c r="AS1424"/>
  <c r="AR1424"/>
  <c r="AQ1424"/>
  <c r="AP1424"/>
  <c r="AO1424"/>
  <c r="AV1419"/>
  <c r="AU1419"/>
  <c r="AT1419"/>
  <c r="AS1419"/>
  <c r="AR1419"/>
  <c r="AQ1419"/>
  <c r="AP1419"/>
  <c r="AO1419"/>
  <c r="AV1366"/>
  <c r="AU1366"/>
  <c r="AT1366"/>
  <c r="AS1366"/>
  <c r="AR1366"/>
  <c r="AQ1366"/>
  <c r="AP1366"/>
  <c r="AO1366"/>
  <c r="AV1356"/>
  <c r="AU1356"/>
  <c r="AT1356"/>
  <c r="AS1356"/>
  <c r="AR1356"/>
  <c r="AQ1356"/>
  <c r="AP1356"/>
  <c r="AO1356"/>
  <c r="AV959"/>
  <c r="AU959"/>
  <c r="AT959"/>
  <c r="AS959"/>
  <c r="AR959"/>
  <c r="AQ959"/>
  <c r="AP959"/>
  <c r="AO959"/>
  <c r="AV1198"/>
  <c r="AU1198"/>
  <c r="AT1198"/>
  <c r="AS1198"/>
  <c r="AR1198"/>
  <c r="AQ1198"/>
  <c r="AP1198"/>
  <c r="AO1198"/>
  <c r="AV1263"/>
  <c r="AU1263"/>
  <c r="AT1263"/>
  <c r="AS1263"/>
  <c r="AR1263"/>
  <c r="AQ1263"/>
  <c r="AP1263"/>
  <c r="AO1263"/>
  <c r="AV1051"/>
  <c r="AU1051"/>
  <c r="AT1051"/>
  <c r="AS1051"/>
  <c r="AR1051"/>
  <c r="AQ1051"/>
  <c r="AP1051"/>
  <c r="AO1051"/>
  <c r="AV1418"/>
  <c r="AU1418"/>
  <c r="AT1418"/>
  <c r="AS1418"/>
  <c r="AR1418"/>
  <c r="AQ1418"/>
  <c r="AP1418"/>
  <c r="AO1418"/>
  <c r="AV1288"/>
  <c r="AU1288"/>
  <c r="AT1288"/>
  <c r="AS1288"/>
  <c r="AR1288"/>
  <c r="AQ1288"/>
  <c r="AP1288"/>
  <c r="AO1288"/>
  <c r="AV1284"/>
  <c r="AU1284"/>
  <c r="AT1284"/>
  <c r="AS1284"/>
  <c r="AR1284"/>
  <c r="AQ1284"/>
  <c r="AP1284"/>
  <c r="AO1284"/>
  <c r="AV1252"/>
  <c r="AU1252"/>
  <c r="AT1252"/>
  <c r="AS1252"/>
  <c r="AR1252"/>
  <c r="AQ1252"/>
  <c r="AP1252"/>
  <c r="AO1252"/>
  <c r="AV1349"/>
  <c r="AU1349"/>
  <c r="AT1349"/>
  <c r="AS1349"/>
  <c r="AR1349"/>
  <c r="AQ1349"/>
  <c r="AP1349"/>
  <c r="AO1349"/>
  <c r="AV1241"/>
  <c r="AU1241"/>
  <c r="AT1241"/>
  <c r="AS1241"/>
  <c r="AR1241"/>
  <c r="AQ1241"/>
  <c r="AP1241"/>
  <c r="AO1241"/>
  <c r="AV1139"/>
  <c r="AU1139"/>
  <c r="AT1139"/>
  <c r="AS1139"/>
  <c r="AR1139"/>
  <c r="AQ1139"/>
  <c r="AP1139"/>
  <c r="AO1139"/>
  <c r="AV1134"/>
  <c r="AU1134"/>
  <c r="AT1134"/>
  <c r="AS1134"/>
  <c r="AR1134"/>
  <c r="AQ1134"/>
  <c r="AP1134"/>
  <c r="AO1134"/>
  <c r="AV919"/>
  <c r="AU919"/>
  <c r="AT919"/>
  <c r="AS919"/>
  <c r="AR919"/>
  <c r="AQ919"/>
  <c r="AP919"/>
  <c r="AO919"/>
  <c r="AV1221"/>
  <c r="AU1221"/>
  <c r="AT1221"/>
  <c r="AS1221"/>
  <c r="AR1221"/>
  <c r="AQ1221"/>
  <c r="AP1221"/>
  <c r="AO1221"/>
  <c r="AV598"/>
  <c r="AU598"/>
  <c r="AT598"/>
  <c r="AS598"/>
  <c r="AR598"/>
  <c r="AQ598"/>
  <c r="AP598"/>
  <c r="AO598"/>
  <c r="AV557"/>
  <c r="AU557"/>
  <c r="AT557"/>
  <c r="AS557"/>
  <c r="AR557"/>
  <c r="AQ557"/>
  <c r="AP557"/>
  <c r="AO557"/>
  <c r="AV1384"/>
  <c r="AU1384"/>
  <c r="AT1384"/>
  <c r="AS1384"/>
  <c r="AR1384"/>
  <c r="AQ1384"/>
  <c r="AP1384"/>
  <c r="AO1384"/>
  <c r="AV1157"/>
  <c r="AU1157"/>
  <c r="AT1157"/>
  <c r="AS1157"/>
  <c r="AR1157"/>
  <c r="AQ1157"/>
  <c r="AP1157"/>
  <c r="AO1157"/>
  <c r="AV1158"/>
  <c r="AU1158"/>
  <c r="AT1158"/>
  <c r="AS1158"/>
  <c r="AR1158"/>
  <c r="AQ1158"/>
  <c r="AP1158"/>
  <c r="AO1158"/>
  <c r="AV1346"/>
  <c r="AU1346"/>
  <c r="AT1346"/>
  <c r="AS1346"/>
  <c r="AR1346"/>
  <c r="AQ1346"/>
  <c r="AP1346"/>
  <c r="AO1346"/>
  <c r="AV951"/>
  <c r="AU951"/>
  <c r="AT951"/>
  <c r="AS951"/>
  <c r="AR951"/>
  <c r="AQ951"/>
  <c r="AP951"/>
  <c r="AO951"/>
  <c r="AV948"/>
  <c r="AU948"/>
  <c r="AT948"/>
  <c r="AS948"/>
  <c r="AR948"/>
  <c r="AQ948"/>
  <c r="AP948"/>
  <c r="AO948"/>
  <c r="AV1187"/>
  <c r="AU1187"/>
  <c r="AT1187"/>
  <c r="AS1187"/>
  <c r="AR1187"/>
  <c r="AQ1187"/>
  <c r="AP1187"/>
  <c r="AO1187"/>
  <c r="AV1058"/>
  <c r="AU1058"/>
  <c r="AT1058"/>
  <c r="AS1058"/>
  <c r="AR1058"/>
  <c r="AQ1058"/>
  <c r="AP1058"/>
  <c r="AO1058"/>
  <c r="AV977"/>
  <c r="AU977"/>
  <c r="AT977"/>
  <c r="AS977"/>
  <c r="AR977"/>
  <c r="AQ977"/>
  <c r="AP977"/>
  <c r="AO977"/>
  <c r="AV1411"/>
  <c r="AU1411"/>
  <c r="AT1411"/>
  <c r="AS1411"/>
  <c r="AR1411"/>
  <c r="AQ1411"/>
  <c r="AP1411"/>
  <c r="AO1411"/>
  <c r="AV1280"/>
  <c r="AU1280"/>
  <c r="AT1280"/>
  <c r="AS1280"/>
  <c r="AR1280"/>
  <c r="AQ1280"/>
  <c r="AP1280"/>
  <c r="AO1280"/>
  <c r="AV1080"/>
  <c r="AU1080"/>
  <c r="AT1080"/>
  <c r="AS1080"/>
  <c r="AR1080"/>
  <c r="AQ1080"/>
  <c r="AP1080"/>
  <c r="AO1080"/>
  <c r="AV1335"/>
  <c r="AU1335"/>
  <c r="AT1335"/>
  <c r="AS1335"/>
  <c r="AR1335"/>
  <c r="AQ1335"/>
  <c r="AP1335"/>
  <c r="AO1335"/>
  <c r="AV1127"/>
  <c r="AU1127"/>
  <c r="AT1127"/>
  <c r="AS1127"/>
  <c r="AR1127"/>
  <c r="AQ1127"/>
  <c r="AP1127"/>
  <c r="AO1127"/>
  <c r="AV1036"/>
  <c r="AU1036"/>
  <c r="AT1036"/>
  <c r="AS1036"/>
  <c r="AR1036"/>
  <c r="AQ1036"/>
  <c r="AP1036"/>
  <c r="AO1036"/>
  <c r="AV1032"/>
  <c r="AU1032"/>
  <c r="AT1032"/>
  <c r="AS1032"/>
  <c r="AR1032"/>
  <c r="AQ1032"/>
  <c r="AP1032"/>
  <c r="AO1032"/>
  <c r="AV943"/>
  <c r="AU943"/>
  <c r="AT943"/>
  <c r="AS943"/>
  <c r="AR943"/>
  <c r="AQ943"/>
  <c r="AP943"/>
  <c r="AO943"/>
  <c r="AV1015"/>
  <c r="AU1015"/>
  <c r="AT1015"/>
  <c r="AS1015"/>
  <c r="AR1015"/>
  <c r="AQ1015"/>
  <c r="AP1015"/>
  <c r="AO1015"/>
  <c r="AV1379"/>
  <c r="AU1379"/>
  <c r="AT1379"/>
  <c r="AS1379"/>
  <c r="AR1379"/>
  <c r="AQ1379"/>
  <c r="AP1379"/>
  <c r="AO1379"/>
  <c r="AV982"/>
  <c r="AU982"/>
  <c r="AT982"/>
  <c r="AS982"/>
  <c r="AR982"/>
  <c r="AQ982"/>
  <c r="AP982"/>
  <c r="AO982"/>
  <c r="AV1776"/>
  <c r="AU1776"/>
  <c r="AT1776"/>
  <c r="AS1776"/>
  <c r="AR1776"/>
  <c r="AQ1776"/>
  <c r="AP1776"/>
  <c r="AO1776"/>
  <c r="AV1074"/>
  <c r="AU1074"/>
  <c r="AT1074"/>
  <c r="AS1074"/>
  <c r="AR1074"/>
  <c r="AQ1074"/>
  <c r="AP1074"/>
  <c r="AO1074"/>
  <c r="AV964"/>
  <c r="AU964"/>
  <c r="AT964"/>
  <c r="AS964"/>
  <c r="AR964"/>
  <c r="AQ964"/>
  <c r="AP964"/>
  <c r="AO964"/>
  <c r="AV962"/>
  <c r="AU962"/>
  <c r="AT962"/>
  <c r="AS962"/>
  <c r="AR962"/>
  <c r="AQ962"/>
  <c r="AP962"/>
  <c r="AO962"/>
  <c r="AV1117"/>
  <c r="AU1117"/>
  <c r="AT1117"/>
  <c r="AS1117"/>
  <c r="AR1117"/>
  <c r="AQ1117"/>
  <c r="AP1117"/>
  <c r="AO1117"/>
  <c r="AV1786"/>
  <c r="AU1786"/>
  <c r="AT1786"/>
  <c r="AS1786"/>
  <c r="AR1786"/>
  <c r="AQ1786"/>
  <c r="AP1786"/>
  <c r="AO1786"/>
  <c r="AV938"/>
  <c r="AU938"/>
  <c r="AT938"/>
  <c r="AS938"/>
  <c r="AR938"/>
  <c r="AQ938"/>
  <c r="AP938"/>
  <c r="AO938"/>
  <c r="AV936"/>
  <c r="AU936"/>
  <c r="AT936"/>
  <c r="AS936"/>
  <c r="AR936"/>
  <c r="AQ936"/>
  <c r="AP936"/>
  <c r="AO936"/>
  <c r="AV1305"/>
  <c r="AU1305"/>
  <c r="AT1305"/>
  <c r="AS1305"/>
  <c r="AR1305"/>
  <c r="AQ1305"/>
  <c r="AP1305"/>
  <c r="AO1305"/>
  <c r="AV1019"/>
  <c r="AU1019"/>
  <c r="AT1019"/>
  <c r="AS1019"/>
  <c r="AR1019"/>
  <c r="AQ1019"/>
  <c r="AP1019"/>
  <c r="AO1019"/>
  <c r="AV1782"/>
  <c r="AU1782"/>
  <c r="AT1782"/>
  <c r="AS1782"/>
  <c r="AR1782"/>
  <c r="AQ1782"/>
  <c r="AP1782"/>
  <c r="AO1782"/>
  <c r="AV901"/>
  <c r="AU901"/>
  <c r="AT901"/>
  <c r="AS901"/>
  <c r="AR901"/>
  <c r="AQ901"/>
  <c r="AP901"/>
  <c r="AO901"/>
  <c r="AV897"/>
  <c r="AU897"/>
  <c r="AT897"/>
  <c r="AS897"/>
  <c r="AR897"/>
  <c r="AQ897"/>
  <c r="AP897"/>
  <c r="AO897"/>
  <c r="AV932"/>
  <c r="AU932"/>
  <c r="AT932"/>
  <c r="AS932"/>
  <c r="AR932"/>
  <c r="AQ932"/>
  <c r="AP932"/>
  <c r="AO932"/>
  <c r="AV1863"/>
  <c r="AU1863"/>
  <c r="AT1863"/>
  <c r="AS1863"/>
  <c r="AR1863"/>
  <c r="AQ1863"/>
  <c r="AP1863"/>
  <c r="AO1863"/>
  <c r="AV1845"/>
  <c r="AU1845"/>
  <c r="AT1845"/>
  <c r="AS1845"/>
  <c r="AR1845"/>
  <c r="AQ1845"/>
  <c r="AP1845"/>
  <c r="AO1845"/>
  <c r="AV1861"/>
  <c r="AU1861"/>
  <c r="AT1861"/>
  <c r="AS1861"/>
  <c r="AR1861"/>
  <c r="AQ1861"/>
  <c r="AP1861"/>
  <c r="AO1861"/>
  <c r="AV1828"/>
  <c r="AU1828"/>
  <c r="AT1828"/>
  <c r="AS1828"/>
  <c r="AR1828"/>
  <c r="AQ1828"/>
  <c r="AP1828"/>
  <c r="AO1828"/>
  <c r="AV1857"/>
  <c r="AU1857"/>
  <c r="AT1857"/>
  <c r="AS1857"/>
  <c r="AR1857"/>
  <c r="AQ1857"/>
  <c r="AP1857"/>
  <c r="AO1857"/>
  <c r="AV1855"/>
  <c r="AU1855"/>
  <c r="AT1855"/>
  <c r="AS1855"/>
  <c r="AR1855"/>
  <c r="AQ1855"/>
  <c r="AP1855"/>
  <c r="AO1855"/>
  <c r="AV1844"/>
  <c r="AU1844"/>
  <c r="AT1844"/>
  <c r="AS1844"/>
  <c r="AR1844"/>
  <c r="AQ1844"/>
  <c r="AP1844"/>
  <c r="AO1844"/>
  <c r="AV1838"/>
  <c r="AU1838"/>
  <c r="AT1838"/>
  <c r="AS1838"/>
  <c r="AR1838"/>
  <c r="AQ1838"/>
  <c r="AP1838"/>
  <c r="AO1838"/>
  <c r="AV1816"/>
  <c r="AU1816"/>
  <c r="AT1816"/>
  <c r="AS1816"/>
  <c r="AR1816"/>
  <c r="AQ1816"/>
  <c r="AP1816"/>
  <c r="AO1816"/>
  <c r="AV1403"/>
  <c r="AU1403"/>
  <c r="AT1403"/>
  <c r="AS1403"/>
  <c r="AR1403"/>
  <c r="AQ1403"/>
  <c r="AP1403"/>
  <c r="AO1403"/>
  <c r="AV1161"/>
  <c r="AU1161"/>
  <c r="AT1161"/>
  <c r="AS1161"/>
  <c r="AR1161"/>
  <c r="AQ1161"/>
  <c r="AP1161"/>
  <c r="AO1161"/>
  <c r="AV1423"/>
  <c r="AU1423"/>
  <c r="AT1423"/>
  <c r="AS1423"/>
  <c r="AR1423"/>
  <c r="AQ1423"/>
  <c r="AP1423"/>
  <c r="AO1423"/>
  <c r="AV1367"/>
  <c r="AU1367"/>
  <c r="AT1367"/>
  <c r="AS1367"/>
  <c r="AR1367"/>
  <c r="AQ1367"/>
  <c r="AP1367"/>
  <c r="AO1367"/>
  <c r="AV1355"/>
  <c r="AU1355"/>
  <c r="AT1355"/>
  <c r="AS1355"/>
  <c r="AR1355"/>
  <c r="AQ1355"/>
  <c r="AP1355"/>
  <c r="AO1355"/>
  <c r="AV1144"/>
  <c r="AU1144"/>
  <c r="AT1144"/>
  <c r="AS1144"/>
  <c r="AR1144"/>
  <c r="AQ1144"/>
  <c r="AP1144"/>
  <c r="AO1144"/>
  <c r="AV920"/>
  <c r="AU920"/>
  <c r="AT920"/>
  <c r="AS920"/>
  <c r="AR920"/>
  <c r="AQ920"/>
  <c r="AP920"/>
  <c r="AO920"/>
  <c r="AV546"/>
  <c r="AU546"/>
  <c r="AT546"/>
  <c r="AS546"/>
  <c r="AR546"/>
  <c r="AQ546"/>
  <c r="AP546"/>
  <c r="AO546"/>
  <c r="AV1062"/>
  <c r="AU1062"/>
  <c r="AT1062"/>
  <c r="AS1062"/>
  <c r="AR1062"/>
  <c r="AQ1062"/>
  <c r="AP1062"/>
  <c r="AO1062"/>
  <c r="AV1061"/>
  <c r="AU1061"/>
  <c r="AT1061"/>
  <c r="AS1061"/>
  <c r="AR1061"/>
  <c r="AQ1061"/>
  <c r="AP1061"/>
  <c r="AO1061"/>
  <c r="AV1287"/>
  <c r="AU1287"/>
  <c r="AT1287"/>
  <c r="AS1287"/>
  <c r="AR1287"/>
  <c r="AQ1287"/>
  <c r="AP1287"/>
  <c r="AO1287"/>
  <c r="AV1283"/>
  <c r="AU1283"/>
  <c r="AT1283"/>
  <c r="AS1283"/>
  <c r="AR1283"/>
  <c r="AQ1283"/>
  <c r="AP1283"/>
  <c r="AO1283"/>
  <c r="AV1362"/>
  <c r="AU1362"/>
  <c r="AT1362"/>
  <c r="AS1362"/>
  <c r="AR1362"/>
  <c r="AQ1362"/>
  <c r="AP1362"/>
  <c r="AO1362"/>
  <c r="AV1047"/>
  <c r="AU1047"/>
  <c r="AT1047"/>
  <c r="AS1047"/>
  <c r="AR1047"/>
  <c r="AQ1047"/>
  <c r="AP1047"/>
  <c r="AO1047"/>
  <c r="AV1250"/>
  <c r="AU1250"/>
  <c r="AT1250"/>
  <c r="AS1250"/>
  <c r="AR1250"/>
  <c r="AQ1250"/>
  <c r="AP1250"/>
  <c r="AO1250"/>
  <c r="AV1249"/>
  <c r="AU1249"/>
  <c r="AT1249"/>
  <c r="AS1249"/>
  <c r="AR1249"/>
  <c r="AQ1249"/>
  <c r="AP1249"/>
  <c r="AO1249"/>
  <c r="AV1245"/>
  <c r="AU1245"/>
  <c r="AT1245"/>
  <c r="AS1245"/>
  <c r="AR1245"/>
  <c r="AQ1245"/>
  <c r="AP1245"/>
  <c r="AO1245"/>
  <c r="AV1244"/>
  <c r="AU1244"/>
  <c r="AT1244"/>
  <c r="AS1244"/>
  <c r="AR1244"/>
  <c r="AQ1244"/>
  <c r="AP1244"/>
  <c r="AO1244"/>
  <c r="AV1240"/>
  <c r="AU1240"/>
  <c r="AT1240"/>
  <c r="AS1240"/>
  <c r="AR1240"/>
  <c r="AQ1240"/>
  <c r="AP1240"/>
  <c r="AO1240"/>
  <c r="AV1133"/>
  <c r="AU1133"/>
  <c r="AT1133"/>
  <c r="AS1133"/>
  <c r="AR1133"/>
  <c r="AQ1133"/>
  <c r="AP1133"/>
  <c r="AO1133"/>
  <c r="AV1110"/>
  <c r="AU1110"/>
  <c r="AT1110"/>
  <c r="AS1110"/>
  <c r="AR1110"/>
  <c r="AQ1110"/>
  <c r="AP1110"/>
  <c r="AO1110"/>
  <c r="AV917"/>
  <c r="AU917"/>
  <c r="AT917"/>
  <c r="AS917"/>
  <c r="AR917"/>
  <c r="AQ917"/>
  <c r="AP917"/>
  <c r="AO917"/>
  <c r="AV1007"/>
  <c r="AU1007"/>
  <c r="AT1007"/>
  <c r="AS1007"/>
  <c r="AR1007"/>
  <c r="AQ1007"/>
  <c r="AP1007"/>
  <c r="AO1007"/>
  <c r="AV1398"/>
  <c r="AU1398"/>
  <c r="AT1398"/>
  <c r="AS1398"/>
  <c r="AR1398"/>
  <c r="AQ1398"/>
  <c r="AP1398"/>
  <c r="AO1398"/>
  <c r="AV1194"/>
  <c r="AU1194"/>
  <c r="AT1194"/>
  <c r="AS1194"/>
  <c r="AR1194"/>
  <c r="AQ1194"/>
  <c r="AP1194"/>
  <c r="AO1194"/>
  <c r="AV1176"/>
  <c r="AU1176"/>
  <c r="AT1176"/>
  <c r="AS1176"/>
  <c r="AR1176"/>
  <c r="AQ1176"/>
  <c r="AP1176"/>
  <c r="AO1176"/>
  <c r="AV1059"/>
  <c r="AU1059"/>
  <c r="AT1059"/>
  <c r="AS1059"/>
  <c r="AR1059"/>
  <c r="AQ1059"/>
  <c r="AP1059"/>
  <c r="AO1059"/>
  <c r="AV1414"/>
  <c r="AU1414"/>
  <c r="AT1414"/>
  <c r="AS1414"/>
  <c r="AR1414"/>
  <c r="AQ1414"/>
  <c r="AP1414"/>
  <c r="AO1414"/>
  <c r="AV928"/>
  <c r="AU928"/>
  <c r="AT928"/>
  <c r="AS928"/>
  <c r="AR928"/>
  <c r="AQ928"/>
  <c r="AP928"/>
  <c r="AO928"/>
  <c r="AV1299"/>
  <c r="AU1299"/>
  <c r="AT1299"/>
  <c r="AS1299"/>
  <c r="AR1299"/>
  <c r="AQ1299"/>
  <c r="AP1299"/>
  <c r="AO1299"/>
  <c r="AV1068"/>
  <c r="AU1068"/>
  <c r="AT1068"/>
  <c r="AS1068"/>
  <c r="AR1068"/>
  <c r="AQ1068"/>
  <c r="AP1068"/>
  <c r="AO1068"/>
  <c r="AV1174"/>
  <c r="AU1174"/>
  <c r="AT1174"/>
  <c r="AS1174"/>
  <c r="AR1174"/>
  <c r="AQ1174"/>
  <c r="AP1174"/>
  <c r="AO1174"/>
  <c r="AV983"/>
  <c r="AU983"/>
  <c r="AT983"/>
  <c r="AS983"/>
  <c r="AR983"/>
  <c r="AQ983"/>
  <c r="AP983"/>
  <c r="AO983"/>
  <c r="AV1258"/>
  <c r="AU1258"/>
  <c r="AT1258"/>
  <c r="AS1258"/>
  <c r="AR1258"/>
  <c r="AQ1258"/>
  <c r="AP1258"/>
  <c r="AO1258"/>
  <c r="AV1340"/>
  <c r="AU1340"/>
  <c r="AT1340"/>
  <c r="AS1340"/>
  <c r="AR1340"/>
  <c r="AQ1340"/>
  <c r="AP1340"/>
  <c r="AO1340"/>
  <c r="AV1337"/>
  <c r="AU1337"/>
  <c r="AT1337"/>
  <c r="AS1337"/>
  <c r="AR1337"/>
  <c r="AQ1337"/>
  <c r="AP1337"/>
  <c r="AO1337"/>
  <c r="AV1235"/>
  <c r="AU1235"/>
  <c r="AT1235"/>
  <c r="AS1235"/>
  <c r="AR1235"/>
  <c r="AQ1235"/>
  <c r="AP1235"/>
  <c r="AO1235"/>
  <c r="AV1035"/>
  <c r="AU1035"/>
  <c r="AT1035"/>
  <c r="AS1035"/>
  <c r="AR1035"/>
  <c r="AQ1035"/>
  <c r="AP1035"/>
  <c r="AO1035"/>
  <c r="AV1034"/>
  <c r="AU1034"/>
  <c r="AT1034"/>
  <c r="AS1034"/>
  <c r="AR1034"/>
  <c r="AQ1034"/>
  <c r="AP1034"/>
  <c r="AO1034"/>
  <c r="AV946"/>
  <c r="AU946"/>
  <c r="AT946"/>
  <c r="AS946"/>
  <c r="AR946"/>
  <c r="AQ946"/>
  <c r="AP946"/>
  <c r="AO946"/>
  <c r="AV926"/>
  <c r="AU926"/>
  <c r="AT926"/>
  <c r="AS926"/>
  <c r="AR926"/>
  <c r="AQ926"/>
  <c r="AP926"/>
  <c r="AO926"/>
  <c r="AV1310"/>
  <c r="AU1310"/>
  <c r="AT1310"/>
  <c r="AS1310"/>
  <c r="AR1310"/>
  <c r="AQ1310"/>
  <c r="AP1310"/>
  <c r="AO1310"/>
  <c r="AV1021"/>
  <c r="AU1021"/>
  <c r="AT1021"/>
  <c r="AS1021"/>
  <c r="AR1021"/>
  <c r="AQ1021"/>
  <c r="AP1021"/>
  <c r="AO1021"/>
  <c r="AV910"/>
  <c r="AU910"/>
  <c r="AT910"/>
  <c r="AS910"/>
  <c r="AR910"/>
  <c r="AQ910"/>
  <c r="AP910"/>
  <c r="AO910"/>
  <c r="AV906"/>
  <c r="AU906"/>
  <c r="AT906"/>
  <c r="AS906"/>
  <c r="AR906"/>
  <c r="AQ906"/>
  <c r="AP906"/>
  <c r="AO906"/>
  <c r="AV1014"/>
  <c r="AU1014"/>
  <c r="AT1014"/>
  <c r="AS1014"/>
  <c r="AR1014"/>
  <c r="AQ1014"/>
  <c r="AP1014"/>
  <c r="AO1014"/>
  <c r="AV1218"/>
  <c r="AU1218"/>
  <c r="AT1218"/>
  <c r="AS1218"/>
  <c r="AR1218"/>
  <c r="AQ1218"/>
  <c r="AP1218"/>
  <c r="AO1218"/>
  <c r="AV1296"/>
  <c r="AU1296"/>
  <c r="AT1296"/>
  <c r="AS1296"/>
  <c r="AR1296"/>
  <c r="AQ1296"/>
  <c r="AP1296"/>
  <c r="AO1296"/>
  <c r="AV1295"/>
  <c r="AU1295"/>
  <c r="AT1295"/>
  <c r="AS1295"/>
  <c r="AR1295"/>
  <c r="AQ1295"/>
  <c r="AP1295"/>
  <c r="AO1295"/>
  <c r="AV1393"/>
  <c r="AU1393"/>
  <c r="AT1393"/>
  <c r="AS1393"/>
  <c r="AR1393"/>
  <c r="AQ1393"/>
  <c r="AP1393"/>
  <c r="AO1393"/>
  <c r="AV1064"/>
  <c r="AU1064"/>
  <c r="AT1064"/>
  <c r="AS1064"/>
  <c r="AR1064"/>
  <c r="AQ1064"/>
  <c r="AP1064"/>
  <c r="AO1064"/>
  <c r="AV1380"/>
  <c r="AU1380"/>
  <c r="AT1380"/>
  <c r="AS1380"/>
  <c r="AR1380"/>
  <c r="AQ1380"/>
  <c r="AP1380"/>
  <c r="AO1380"/>
  <c r="AV1167"/>
  <c r="AU1167"/>
  <c r="AT1167"/>
  <c r="AS1167"/>
  <c r="AR1167"/>
  <c r="AQ1167"/>
  <c r="AP1167"/>
  <c r="AO1167"/>
  <c r="AV1056"/>
  <c r="AU1056"/>
  <c r="AT1056"/>
  <c r="AS1056"/>
  <c r="AR1056"/>
  <c r="AQ1056"/>
  <c r="AP1056"/>
  <c r="AO1056"/>
  <c r="AV969"/>
  <c r="AU969"/>
  <c r="AT969"/>
  <c r="AS969"/>
  <c r="AR969"/>
  <c r="AQ969"/>
  <c r="AP969"/>
  <c r="AO969"/>
  <c r="AV1205"/>
  <c r="AU1205"/>
  <c r="AT1205"/>
  <c r="AS1205"/>
  <c r="AR1205"/>
  <c r="AQ1205"/>
  <c r="AP1205"/>
  <c r="AO1205"/>
  <c r="AV998"/>
  <c r="AU998"/>
  <c r="AT998"/>
  <c r="AS998"/>
  <c r="AR998"/>
  <c r="AQ998"/>
  <c r="AP998"/>
  <c r="AO998"/>
  <c r="AV1029"/>
  <c r="AU1029"/>
  <c r="AT1029"/>
  <c r="AS1029"/>
  <c r="AR1029"/>
  <c r="AQ1029"/>
  <c r="AP1029"/>
  <c r="AO1029"/>
  <c r="AV935"/>
  <c r="AU935"/>
  <c r="AT935"/>
  <c r="AS935"/>
  <c r="AR935"/>
  <c r="AQ935"/>
  <c r="AP935"/>
  <c r="AO935"/>
  <c r="AV1017"/>
  <c r="AU1017"/>
  <c r="AT1017"/>
  <c r="AS1017"/>
  <c r="AR1017"/>
  <c r="AQ1017"/>
  <c r="AP1017"/>
  <c r="AO1017"/>
  <c r="AV1013"/>
  <c r="AU1013"/>
  <c r="AT1013"/>
  <c r="AS1013"/>
  <c r="AR1013"/>
  <c r="AQ1013"/>
  <c r="AP1013"/>
  <c r="AO1013"/>
  <c r="AV1009"/>
  <c r="AU1009"/>
  <c r="AT1009"/>
  <c r="AS1009"/>
  <c r="AR1009"/>
  <c r="AQ1009"/>
  <c r="AP1009"/>
  <c r="AO1009"/>
  <c r="AV1086"/>
  <c r="AU1086"/>
  <c r="AT1086"/>
  <c r="AS1086"/>
  <c r="AR1086"/>
  <c r="AQ1086"/>
  <c r="AP1086"/>
  <c r="AO1086"/>
  <c r="AV996"/>
  <c r="AU996"/>
  <c r="AT996"/>
  <c r="AS996"/>
  <c r="AR996"/>
  <c r="AQ996"/>
  <c r="AP996"/>
  <c r="AO996"/>
  <c r="AV1389"/>
  <c r="AU1389"/>
  <c r="AT1389"/>
  <c r="AS1389"/>
  <c r="AR1389"/>
  <c r="AQ1389"/>
  <c r="AP1389"/>
  <c r="AO1389"/>
  <c r="AV1182"/>
  <c r="AU1182"/>
  <c r="AT1182"/>
  <c r="AS1182"/>
  <c r="AR1182"/>
  <c r="AQ1182"/>
  <c r="AP1182"/>
  <c r="AO1182"/>
  <c r="AV1214"/>
  <c r="AU1214"/>
  <c r="AT1214"/>
  <c r="AS1214"/>
  <c r="AR1214"/>
  <c r="AQ1214"/>
  <c r="AP1214"/>
  <c r="AO1214"/>
  <c r="AV1352"/>
  <c r="AU1352"/>
  <c r="AT1352"/>
  <c r="AS1352"/>
  <c r="AR1352"/>
  <c r="AQ1352"/>
  <c r="AP1352"/>
  <c r="AO1352"/>
  <c r="AV1145"/>
  <c r="AU1145"/>
  <c r="AT1145"/>
  <c r="AS1145"/>
  <c r="AR1145"/>
  <c r="AQ1145"/>
  <c r="AP1145"/>
  <c r="AO1145"/>
  <c r="AV1112"/>
  <c r="AU1112"/>
  <c r="AT1112"/>
  <c r="AS1112"/>
  <c r="AR1112"/>
  <c r="AQ1112"/>
  <c r="AP1112"/>
  <c r="AO1112"/>
  <c r="AV631"/>
  <c r="AU631"/>
  <c r="AT631"/>
  <c r="AS631"/>
  <c r="AR631"/>
  <c r="AQ631"/>
  <c r="AP631"/>
  <c r="AO631"/>
  <c r="AV526"/>
  <c r="AU526"/>
  <c r="AT526"/>
  <c r="AS526"/>
  <c r="AR526"/>
  <c r="AQ526"/>
  <c r="AP526"/>
  <c r="AO526"/>
  <c r="AV979"/>
  <c r="AU979"/>
  <c r="AT979"/>
  <c r="AS979"/>
  <c r="AR979"/>
  <c r="AQ979"/>
  <c r="AP979"/>
  <c r="AO979"/>
  <c r="AV1081"/>
  <c r="AU1081"/>
  <c r="AT1081"/>
  <c r="AS1081"/>
  <c r="AR1081"/>
  <c r="AQ1081"/>
  <c r="AP1081"/>
  <c r="AO1081"/>
  <c r="AV1248"/>
  <c r="AU1248"/>
  <c r="AT1248"/>
  <c r="AS1248"/>
  <c r="AR1248"/>
  <c r="AQ1248"/>
  <c r="AP1248"/>
  <c r="AO1248"/>
  <c r="AV1138"/>
  <c r="AU1138"/>
  <c r="AT1138"/>
  <c r="AS1138"/>
  <c r="AR1138"/>
  <c r="AQ1138"/>
  <c r="AP1138"/>
  <c r="AO1138"/>
  <c r="AV1039"/>
  <c r="AU1039"/>
  <c r="AT1039"/>
  <c r="AS1039"/>
  <c r="AR1039"/>
  <c r="AQ1039"/>
  <c r="AP1039"/>
  <c r="AO1039"/>
  <c r="AV1228"/>
  <c r="AU1228"/>
  <c r="AT1228"/>
  <c r="AS1228"/>
  <c r="AR1228"/>
  <c r="AQ1228"/>
  <c r="AP1228"/>
  <c r="AO1228"/>
  <c r="AV1300"/>
  <c r="AU1300"/>
  <c r="AT1300"/>
  <c r="AS1300"/>
  <c r="AR1300"/>
  <c r="AQ1300"/>
  <c r="AP1300"/>
  <c r="AO1300"/>
  <c r="AV572"/>
  <c r="AU572"/>
  <c r="AT572"/>
  <c r="AS572"/>
  <c r="AR572"/>
  <c r="AQ572"/>
  <c r="AP572"/>
  <c r="AO572"/>
  <c r="AV537"/>
  <c r="AU537"/>
  <c r="AT537"/>
  <c r="AS537"/>
  <c r="AR537"/>
  <c r="AQ537"/>
  <c r="AP537"/>
  <c r="AO537"/>
  <c r="AV1156"/>
  <c r="AU1156"/>
  <c r="AT1156"/>
  <c r="AS1156"/>
  <c r="AR1156"/>
  <c r="AQ1156"/>
  <c r="AP1156"/>
  <c r="AO1156"/>
  <c r="AV950"/>
  <c r="AU950"/>
  <c r="AT950"/>
  <c r="AS950"/>
  <c r="AR950"/>
  <c r="AQ950"/>
  <c r="AP950"/>
  <c r="AO950"/>
  <c r="AV1148"/>
  <c r="AU1148"/>
  <c r="AT1148"/>
  <c r="AS1148"/>
  <c r="AR1148"/>
  <c r="AQ1148"/>
  <c r="AP1148"/>
  <c r="AO1148"/>
  <c r="AV1273"/>
  <c r="AU1273"/>
  <c r="AT1273"/>
  <c r="AS1273"/>
  <c r="AR1273"/>
  <c r="AQ1273"/>
  <c r="AP1273"/>
  <c r="AO1273"/>
  <c r="AV1057"/>
  <c r="AU1057"/>
  <c r="AT1057"/>
  <c r="AS1057"/>
  <c r="AR1057"/>
  <c r="AQ1057"/>
  <c r="AP1057"/>
  <c r="AO1057"/>
  <c r="AV1409"/>
  <c r="AU1409"/>
  <c r="AT1409"/>
  <c r="AS1409"/>
  <c r="AR1409"/>
  <c r="AQ1409"/>
  <c r="AP1409"/>
  <c r="AO1409"/>
  <c r="AV1208"/>
  <c r="AU1208"/>
  <c r="AT1208"/>
  <c r="AS1208"/>
  <c r="AR1208"/>
  <c r="AQ1208"/>
  <c r="AP1208"/>
  <c r="AO1208"/>
  <c r="AV1077"/>
  <c r="AU1077"/>
  <c r="AT1077"/>
  <c r="AS1077"/>
  <c r="AR1077"/>
  <c r="AQ1077"/>
  <c r="AP1077"/>
  <c r="AO1077"/>
  <c r="AV1359"/>
  <c r="AU1359"/>
  <c r="AT1359"/>
  <c r="AS1359"/>
  <c r="AR1359"/>
  <c r="AQ1359"/>
  <c r="AP1359"/>
  <c r="AO1359"/>
  <c r="AV1125"/>
  <c r="AU1125"/>
  <c r="AT1125"/>
  <c r="AS1125"/>
  <c r="AR1125"/>
  <c r="AQ1125"/>
  <c r="AP1125"/>
  <c r="AO1125"/>
  <c r="AV942"/>
  <c r="AU942"/>
  <c r="AT942"/>
  <c r="AS942"/>
  <c r="AR942"/>
  <c r="AQ942"/>
  <c r="AP942"/>
  <c r="AO942"/>
  <c r="AV1067"/>
  <c r="AU1067"/>
  <c r="AT1067"/>
  <c r="AS1067"/>
  <c r="AR1067"/>
  <c r="AQ1067"/>
  <c r="AP1067"/>
  <c r="AO1067"/>
  <c r="AV1066"/>
  <c r="AU1066"/>
  <c r="AT1066"/>
  <c r="AS1066"/>
  <c r="AR1066"/>
  <c r="AQ1066"/>
  <c r="AP1066"/>
  <c r="AO1066"/>
  <c r="AV1760"/>
  <c r="AU1760"/>
  <c r="AT1760"/>
  <c r="AS1760"/>
  <c r="AR1760"/>
  <c r="AQ1760"/>
  <c r="AP1760"/>
  <c r="AO1760"/>
  <c r="AV987"/>
  <c r="AU987"/>
  <c r="AT987"/>
  <c r="AS987"/>
  <c r="AR987"/>
  <c r="AQ987"/>
  <c r="AP987"/>
  <c r="AO987"/>
  <c r="AV1780"/>
  <c r="AU1780"/>
  <c r="AT1780"/>
  <c r="AS1780"/>
  <c r="AR1780"/>
  <c r="AQ1780"/>
  <c r="AP1780"/>
  <c r="AO1780"/>
  <c r="AV1779"/>
  <c r="AU1779"/>
  <c r="AT1779"/>
  <c r="AS1779"/>
  <c r="AR1779"/>
  <c r="AQ1779"/>
  <c r="AP1779"/>
  <c r="AO1779"/>
  <c r="AV980"/>
  <c r="AU980"/>
  <c r="AT980"/>
  <c r="AS980"/>
  <c r="AR980"/>
  <c r="AQ980"/>
  <c r="AP980"/>
  <c r="AO980"/>
  <c r="AV1255"/>
  <c r="AU1255"/>
  <c r="AT1255"/>
  <c r="AS1255"/>
  <c r="AR1255"/>
  <c r="AQ1255"/>
  <c r="AP1255"/>
  <c r="AO1255"/>
  <c r="AV1762"/>
  <c r="AU1762"/>
  <c r="AT1762"/>
  <c r="AS1762"/>
  <c r="AR1762"/>
  <c r="AQ1762"/>
  <c r="AP1762"/>
  <c r="AO1762"/>
  <c r="AV1763"/>
  <c r="AU1763"/>
  <c r="AT1763"/>
  <c r="AS1763"/>
  <c r="AR1763"/>
  <c r="AQ1763"/>
  <c r="AP1763"/>
  <c r="AO1763"/>
  <c r="AV1775"/>
  <c r="AU1775"/>
  <c r="AT1775"/>
  <c r="AS1775"/>
  <c r="AR1775"/>
  <c r="AQ1775"/>
  <c r="AP1775"/>
  <c r="AO1775"/>
  <c r="AV1777"/>
  <c r="AU1777"/>
  <c r="AT1777"/>
  <c r="AS1777"/>
  <c r="AR1777"/>
  <c r="AQ1777"/>
  <c r="AP1777"/>
  <c r="AO1777"/>
  <c r="AV1326"/>
  <c r="AU1326"/>
  <c r="AT1326"/>
  <c r="AS1326"/>
  <c r="AR1326"/>
  <c r="AQ1326"/>
  <c r="AP1326"/>
  <c r="AO1326"/>
  <c r="AV1772"/>
  <c r="AU1772"/>
  <c r="AT1772"/>
  <c r="AS1772"/>
  <c r="AR1772"/>
  <c r="AQ1772"/>
  <c r="AP1772"/>
  <c r="AO1772"/>
  <c r="AV1121"/>
  <c r="AU1121"/>
  <c r="AT1121"/>
  <c r="AS1121"/>
  <c r="AR1121"/>
  <c r="AQ1121"/>
  <c r="AP1121"/>
  <c r="AO1121"/>
  <c r="AV923"/>
  <c r="AU923"/>
  <c r="AT923"/>
  <c r="AS923"/>
  <c r="AR923"/>
  <c r="AQ923"/>
  <c r="AP923"/>
  <c r="AO923"/>
  <c r="AV921"/>
  <c r="AU921"/>
  <c r="AT921"/>
  <c r="AS921"/>
  <c r="AR921"/>
  <c r="AQ921"/>
  <c r="AP921"/>
  <c r="AO921"/>
  <c r="AV1764"/>
  <c r="AU1764"/>
  <c r="AT1764"/>
  <c r="AS1764"/>
  <c r="AR1764"/>
  <c r="AQ1764"/>
  <c r="AP1764"/>
  <c r="AO1764"/>
  <c r="AV1765"/>
  <c r="AU1765"/>
  <c r="AT1765"/>
  <c r="AS1765"/>
  <c r="AR1765"/>
  <c r="AQ1765"/>
  <c r="AP1765"/>
  <c r="AO1765"/>
  <c r="AV1297"/>
  <c r="AU1297"/>
  <c r="AT1297"/>
  <c r="AS1297"/>
  <c r="AR1297"/>
  <c r="AQ1297"/>
  <c r="AP1297"/>
  <c r="AO1297"/>
  <c r="AV1002"/>
  <c r="AU1002"/>
  <c r="AT1002"/>
  <c r="AS1002"/>
  <c r="AR1002"/>
  <c r="AQ1002"/>
  <c r="AP1002"/>
  <c r="AO1002"/>
  <c r="AV1388"/>
  <c r="AU1388"/>
  <c r="AT1388"/>
  <c r="AS1388"/>
  <c r="AR1388"/>
  <c r="AQ1388"/>
  <c r="AP1388"/>
  <c r="AO1388"/>
  <c r="AV1181"/>
  <c r="AU1181"/>
  <c r="AT1181"/>
  <c r="AS1181"/>
  <c r="AR1181"/>
  <c r="AQ1181"/>
  <c r="AP1181"/>
  <c r="AO1181"/>
  <c r="AV1365"/>
  <c r="AU1365"/>
  <c r="AT1365"/>
  <c r="AS1365"/>
  <c r="AR1365"/>
  <c r="AQ1365"/>
  <c r="AP1365"/>
  <c r="AO1365"/>
  <c r="AV1354"/>
  <c r="AU1354"/>
  <c r="AT1354"/>
  <c r="AS1354"/>
  <c r="AR1354"/>
  <c r="AQ1354"/>
  <c r="AP1354"/>
  <c r="AO1354"/>
  <c r="AV1143"/>
  <c r="AU1143"/>
  <c r="AT1143"/>
  <c r="AS1143"/>
  <c r="AR1143"/>
  <c r="AQ1143"/>
  <c r="AP1143"/>
  <c r="AO1143"/>
  <c r="AV1044"/>
  <c r="AU1044"/>
  <c r="AT1044"/>
  <c r="AS1044"/>
  <c r="AR1044"/>
  <c r="AQ1044"/>
  <c r="AP1044"/>
  <c r="AO1044"/>
  <c r="AV1325"/>
  <c r="AU1325"/>
  <c r="AT1325"/>
  <c r="AS1325"/>
  <c r="AR1325"/>
  <c r="AQ1325"/>
  <c r="AP1325"/>
  <c r="AO1325"/>
  <c r="AV1324"/>
  <c r="AU1324"/>
  <c r="AT1324"/>
  <c r="AS1324"/>
  <c r="AR1324"/>
  <c r="AQ1324"/>
  <c r="AP1324"/>
  <c r="AO1324"/>
  <c r="AV1319"/>
  <c r="AU1319"/>
  <c r="AT1319"/>
  <c r="AS1319"/>
  <c r="AR1319"/>
  <c r="AQ1319"/>
  <c r="AP1319"/>
  <c r="AO1319"/>
  <c r="AV1766"/>
  <c r="AU1766"/>
  <c r="AT1766"/>
  <c r="AS1766"/>
  <c r="AR1766"/>
  <c r="AQ1766"/>
  <c r="AP1766"/>
  <c r="AO1766"/>
  <c r="AV891"/>
  <c r="AU891"/>
  <c r="AT891"/>
  <c r="AS891"/>
  <c r="AR891"/>
  <c r="AQ891"/>
  <c r="AP891"/>
  <c r="AO891"/>
  <c r="AV637"/>
  <c r="AU637"/>
  <c r="AT637"/>
  <c r="AS637"/>
  <c r="AR637"/>
  <c r="AQ637"/>
  <c r="AP637"/>
  <c r="AO637"/>
  <c r="AV591"/>
  <c r="AU591"/>
  <c r="AT591"/>
  <c r="AS591"/>
  <c r="AR591"/>
  <c r="AQ591"/>
  <c r="AP591"/>
  <c r="AO591"/>
  <c r="AV581"/>
  <c r="AU581"/>
  <c r="AT581"/>
  <c r="AS581"/>
  <c r="AR581"/>
  <c r="AQ581"/>
  <c r="AP581"/>
  <c r="AO581"/>
  <c r="AV611"/>
  <c r="AU611"/>
  <c r="AT611"/>
  <c r="AS611"/>
  <c r="AR611"/>
  <c r="AQ611"/>
  <c r="AP611"/>
  <c r="AO611"/>
  <c r="AV614"/>
  <c r="AU614"/>
  <c r="AT614"/>
  <c r="AS614"/>
  <c r="AR614"/>
  <c r="AQ614"/>
  <c r="AP614"/>
  <c r="AO614"/>
  <c r="AV573"/>
  <c r="AU573"/>
  <c r="AT573"/>
  <c r="AS573"/>
  <c r="AR573"/>
  <c r="AQ573"/>
  <c r="AP573"/>
  <c r="AO573"/>
  <c r="AV587"/>
  <c r="AU587"/>
  <c r="AT587"/>
  <c r="AS587"/>
  <c r="AR587"/>
  <c r="AQ587"/>
  <c r="AP587"/>
  <c r="AO587"/>
  <c r="AV559"/>
  <c r="AU559"/>
  <c r="AT559"/>
  <c r="AS559"/>
  <c r="AR559"/>
  <c r="AQ559"/>
  <c r="AP559"/>
  <c r="AO559"/>
  <c r="AV1769"/>
  <c r="AU1769"/>
  <c r="AT1769"/>
  <c r="AS1769"/>
  <c r="AR1769"/>
  <c r="AQ1769"/>
  <c r="AP1769"/>
  <c r="AO1769"/>
  <c r="AV1199"/>
  <c r="AU1199"/>
  <c r="AT1199"/>
  <c r="AS1199"/>
  <c r="AR1199"/>
  <c r="AQ1199"/>
  <c r="AP1199"/>
  <c r="AO1199"/>
  <c r="AV992"/>
  <c r="AU992"/>
  <c r="AT992"/>
  <c r="AS992"/>
  <c r="AR992"/>
  <c r="AQ992"/>
  <c r="AP992"/>
  <c r="AO992"/>
  <c r="AV1270"/>
  <c r="AU1270"/>
  <c r="AT1270"/>
  <c r="AS1270"/>
  <c r="AR1270"/>
  <c r="AQ1270"/>
  <c r="AP1270"/>
  <c r="AO1270"/>
  <c r="AV1261"/>
  <c r="AU1261"/>
  <c r="AT1261"/>
  <c r="AS1261"/>
  <c r="AR1261"/>
  <c r="AQ1261"/>
  <c r="AP1261"/>
  <c r="AO1261"/>
  <c r="AV1417"/>
  <c r="AU1417"/>
  <c r="AT1417"/>
  <c r="AS1417"/>
  <c r="AR1417"/>
  <c r="AQ1417"/>
  <c r="AP1417"/>
  <c r="AO1417"/>
  <c r="AV1227"/>
  <c r="AU1227"/>
  <c r="AT1227"/>
  <c r="AS1227"/>
  <c r="AR1227"/>
  <c r="AQ1227"/>
  <c r="AP1227"/>
  <c r="AO1227"/>
  <c r="AV1247"/>
  <c r="AU1247"/>
  <c r="AT1247"/>
  <c r="AS1247"/>
  <c r="AR1247"/>
  <c r="AQ1247"/>
  <c r="AP1247"/>
  <c r="AO1247"/>
  <c r="AV1246"/>
  <c r="AU1246"/>
  <c r="AT1246"/>
  <c r="AS1246"/>
  <c r="AR1246"/>
  <c r="AQ1246"/>
  <c r="AP1246"/>
  <c r="AO1246"/>
  <c r="AV1243"/>
  <c r="AU1243"/>
  <c r="AT1243"/>
  <c r="AS1243"/>
  <c r="AR1243"/>
  <c r="AQ1243"/>
  <c r="AP1243"/>
  <c r="AO1243"/>
  <c r="AV1137"/>
  <c r="AU1137"/>
  <c r="AT1137"/>
  <c r="AS1137"/>
  <c r="AR1137"/>
  <c r="AQ1137"/>
  <c r="AP1137"/>
  <c r="AO1137"/>
  <c r="AV1100"/>
  <c r="AU1100"/>
  <c r="AT1100"/>
  <c r="AS1100"/>
  <c r="AR1100"/>
  <c r="AQ1100"/>
  <c r="AP1100"/>
  <c r="AO1100"/>
  <c r="AV1012"/>
  <c r="AU1012"/>
  <c r="AT1012"/>
  <c r="AS1012"/>
  <c r="AR1012"/>
  <c r="AQ1012"/>
  <c r="AP1012"/>
  <c r="AO1012"/>
  <c r="AV1091"/>
  <c r="AU1091"/>
  <c r="AT1091"/>
  <c r="AS1091"/>
  <c r="AR1091"/>
  <c r="AQ1091"/>
  <c r="AP1091"/>
  <c r="AO1091"/>
  <c r="AV541"/>
  <c r="AU541"/>
  <c r="AT541"/>
  <c r="AS541"/>
  <c r="AR541"/>
  <c r="AQ541"/>
  <c r="AP541"/>
  <c r="AO541"/>
  <c r="AV548"/>
  <c r="AU548"/>
  <c r="AT548"/>
  <c r="AS548"/>
  <c r="AR548"/>
  <c r="AQ548"/>
  <c r="AP548"/>
  <c r="AO548"/>
  <c r="AV547"/>
  <c r="AU547"/>
  <c r="AT547"/>
  <c r="AS547"/>
  <c r="AR547"/>
  <c r="AQ547"/>
  <c r="AP547"/>
  <c r="AO547"/>
  <c r="AV628"/>
  <c r="AU628"/>
  <c r="AT628"/>
  <c r="AS628"/>
  <c r="AR628"/>
  <c r="AQ628"/>
  <c r="AP628"/>
  <c r="AO628"/>
  <c r="AV643"/>
  <c r="AU643"/>
  <c r="AT643"/>
  <c r="AS643"/>
  <c r="AR643"/>
  <c r="AQ643"/>
  <c r="AP643"/>
  <c r="AO643"/>
  <c r="AV635"/>
  <c r="AU635"/>
  <c r="AT635"/>
  <c r="AS635"/>
  <c r="AR635"/>
  <c r="AQ635"/>
  <c r="AP635"/>
  <c r="AO635"/>
  <c r="AV615"/>
  <c r="AU615"/>
  <c r="AT615"/>
  <c r="AS615"/>
  <c r="AR615"/>
  <c r="AQ615"/>
  <c r="AP615"/>
  <c r="AO615"/>
  <c r="AV595"/>
  <c r="AU595"/>
  <c r="AT595"/>
  <c r="AS595"/>
  <c r="AR595"/>
  <c r="AQ595"/>
  <c r="AP595"/>
  <c r="AO595"/>
  <c r="AV575"/>
  <c r="AU575"/>
  <c r="AT575"/>
  <c r="AS575"/>
  <c r="AR575"/>
  <c r="AQ575"/>
  <c r="AP575"/>
  <c r="AO575"/>
  <c r="AV597"/>
  <c r="AU597"/>
  <c r="AT597"/>
  <c r="AS597"/>
  <c r="AR597"/>
  <c r="AQ597"/>
  <c r="AP597"/>
  <c r="AO597"/>
  <c r="AV636"/>
  <c r="AU636"/>
  <c r="AT636"/>
  <c r="AS636"/>
  <c r="AR636"/>
  <c r="AQ636"/>
  <c r="AP636"/>
  <c r="AO636"/>
  <c r="AV522"/>
  <c r="AU522"/>
  <c r="AT522"/>
  <c r="AS522"/>
  <c r="AR522"/>
  <c r="AQ522"/>
  <c r="AP522"/>
  <c r="AO522"/>
  <c r="AV1383"/>
  <c r="AU1383"/>
  <c r="AT1383"/>
  <c r="AS1383"/>
  <c r="AR1383"/>
  <c r="AQ1383"/>
  <c r="AP1383"/>
  <c r="AO1383"/>
  <c r="AV1773"/>
  <c r="AU1773"/>
  <c r="AT1773"/>
  <c r="AS1773"/>
  <c r="AR1773"/>
  <c r="AQ1773"/>
  <c r="AP1773"/>
  <c r="AO1773"/>
  <c r="AV1259"/>
  <c r="AU1259"/>
  <c r="AT1259"/>
  <c r="AS1259"/>
  <c r="AR1259"/>
  <c r="AQ1259"/>
  <c r="AP1259"/>
  <c r="AO1259"/>
  <c r="AV1155"/>
  <c r="AU1155"/>
  <c r="AT1155"/>
  <c r="AS1155"/>
  <c r="AR1155"/>
  <c r="AQ1155"/>
  <c r="AP1155"/>
  <c r="AO1155"/>
  <c r="AV1210"/>
  <c r="AU1210"/>
  <c r="AT1210"/>
  <c r="AS1210"/>
  <c r="AR1210"/>
  <c r="AQ1210"/>
  <c r="AP1210"/>
  <c r="AO1210"/>
  <c r="AV1344"/>
  <c r="AU1344"/>
  <c r="AT1344"/>
  <c r="AS1344"/>
  <c r="AR1344"/>
  <c r="AQ1344"/>
  <c r="AP1344"/>
  <c r="AO1344"/>
  <c r="AV1132"/>
  <c r="AU1132"/>
  <c r="AT1132"/>
  <c r="AS1132"/>
  <c r="AR1132"/>
  <c r="AQ1132"/>
  <c r="AP1132"/>
  <c r="AO1132"/>
  <c r="AV1131"/>
  <c r="AU1131"/>
  <c r="AT1131"/>
  <c r="AS1131"/>
  <c r="AR1131"/>
  <c r="AQ1131"/>
  <c r="AP1131"/>
  <c r="AO1131"/>
  <c r="AV1314"/>
  <c r="AU1314"/>
  <c r="AT1314"/>
  <c r="AS1314"/>
  <c r="AR1314"/>
  <c r="AQ1314"/>
  <c r="AP1314"/>
  <c r="AO1314"/>
  <c r="AV644"/>
  <c r="AU644"/>
  <c r="AT644"/>
  <c r="AS644"/>
  <c r="AR644"/>
  <c r="AQ644"/>
  <c r="AP644"/>
  <c r="AO644"/>
  <c r="AV580"/>
  <c r="AU580"/>
  <c r="AT580"/>
  <c r="AS580"/>
  <c r="AR580"/>
  <c r="AQ580"/>
  <c r="AP580"/>
  <c r="AO580"/>
  <c r="AV1767"/>
  <c r="AU1767"/>
  <c r="AT1767"/>
  <c r="AS1767"/>
  <c r="AR1767"/>
  <c r="AQ1767"/>
  <c r="AP1767"/>
  <c r="AO1767"/>
  <c r="AV1396"/>
  <c r="AU1396"/>
  <c r="AT1396"/>
  <c r="AS1396"/>
  <c r="AR1396"/>
  <c r="AQ1396"/>
  <c r="AP1396"/>
  <c r="AO1396"/>
  <c r="AV1189"/>
  <c r="AU1189"/>
  <c r="AT1189"/>
  <c r="AS1189"/>
  <c r="AR1189"/>
  <c r="AQ1189"/>
  <c r="AP1189"/>
  <c r="AO1189"/>
  <c r="AV1268"/>
  <c r="AU1268"/>
  <c r="AT1268"/>
  <c r="AS1268"/>
  <c r="AR1268"/>
  <c r="AQ1268"/>
  <c r="AP1268"/>
  <c r="AO1268"/>
  <c r="AV1257"/>
  <c r="AU1257"/>
  <c r="AT1257"/>
  <c r="AS1257"/>
  <c r="AR1257"/>
  <c r="AQ1257"/>
  <c r="AP1257"/>
  <c r="AO1257"/>
  <c r="AV1046"/>
  <c r="AU1046"/>
  <c r="AT1046"/>
  <c r="AS1046"/>
  <c r="AR1046"/>
  <c r="AQ1046"/>
  <c r="AP1046"/>
  <c r="AO1046"/>
  <c r="AV1016"/>
  <c r="AU1016"/>
  <c r="AT1016"/>
  <c r="AS1016"/>
  <c r="AR1016"/>
  <c r="AQ1016"/>
  <c r="AP1016"/>
  <c r="AO1016"/>
  <c r="AV582"/>
  <c r="AU582"/>
  <c r="AT582"/>
  <c r="AS582"/>
  <c r="AR582"/>
  <c r="AQ582"/>
  <c r="AP582"/>
  <c r="AO582"/>
  <c r="AV626"/>
  <c r="AU626"/>
  <c r="AT626"/>
  <c r="AS626"/>
  <c r="AR626"/>
  <c r="AQ626"/>
  <c r="AP626"/>
  <c r="AO626"/>
  <c r="AV606"/>
  <c r="AU606"/>
  <c r="AT606"/>
  <c r="AS606"/>
  <c r="AR606"/>
  <c r="AQ606"/>
  <c r="AP606"/>
  <c r="AO606"/>
  <c r="AV1391"/>
  <c r="AU1391"/>
  <c r="AT1391"/>
  <c r="AS1391"/>
  <c r="AR1391"/>
  <c r="AQ1391"/>
  <c r="AP1391"/>
  <c r="AO1391"/>
  <c r="AV1055"/>
  <c r="AU1055"/>
  <c r="AT1055"/>
  <c r="AS1055"/>
  <c r="AR1055"/>
  <c r="AQ1055"/>
  <c r="AP1055"/>
  <c r="AO1055"/>
  <c r="AV981"/>
  <c r="AU981"/>
  <c r="AT981"/>
  <c r="AS981"/>
  <c r="AR981"/>
  <c r="AQ981"/>
  <c r="AP981"/>
  <c r="AO981"/>
  <c r="AV971"/>
  <c r="AU971"/>
  <c r="AT971"/>
  <c r="AS971"/>
  <c r="AR971"/>
  <c r="AQ971"/>
  <c r="AP971"/>
  <c r="AO971"/>
  <c r="AV1406"/>
  <c r="AU1406"/>
  <c r="AT1406"/>
  <c r="AS1406"/>
  <c r="AR1406"/>
  <c r="AQ1406"/>
  <c r="AP1406"/>
  <c r="AO1406"/>
  <c r="AV1277"/>
  <c r="AU1277"/>
  <c r="AT1277"/>
  <c r="AS1277"/>
  <c r="AR1277"/>
  <c r="AQ1277"/>
  <c r="AP1277"/>
  <c r="AO1277"/>
  <c r="AV1332"/>
  <c r="AU1332"/>
  <c r="AT1332"/>
  <c r="AS1332"/>
  <c r="AR1332"/>
  <c r="AQ1332"/>
  <c r="AP1332"/>
  <c r="AO1332"/>
  <c r="AV1233"/>
  <c r="AU1233"/>
  <c r="AT1233"/>
  <c r="AS1233"/>
  <c r="AR1233"/>
  <c r="AQ1233"/>
  <c r="AP1233"/>
  <c r="AO1233"/>
  <c r="AV1031"/>
  <c r="AU1031"/>
  <c r="AT1031"/>
  <c r="AS1031"/>
  <c r="AR1031"/>
  <c r="AQ1031"/>
  <c r="AP1031"/>
  <c r="AO1031"/>
  <c r="AV934"/>
  <c r="AU934"/>
  <c r="AT934"/>
  <c r="AS934"/>
  <c r="AR934"/>
  <c r="AQ934"/>
  <c r="AP934"/>
  <c r="AO934"/>
  <c r="AV1222"/>
  <c r="AU1222"/>
  <c r="AT1222"/>
  <c r="AS1222"/>
  <c r="AR1222"/>
  <c r="AQ1222"/>
  <c r="AP1222"/>
  <c r="AO1222"/>
  <c r="AV1104"/>
  <c r="AU1104"/>
  <c r="AT1104"/>
  <c r="AS1104"/>
  <c r="AR1104"/>
  <c r="AQ1104"/>
  <c r="AP1104"/>
  <c r="AO1104"/>
  <c r="AV1093"/>
  <c r="AU1093"/>
  <c r="AT1093"/>
  <c r="AS1093"/>
  <c r="AR1093"/>
  <c r="AQ1093"/>
  <c r="AP1093"/>
  <c r="AO1093"/>
  <c r="AV994"/>
  <c r="AU994"/>
  <c r="AT994"/>
  <c r="AS994"/>
  <c r="AR994"/>
  <c r="AQ994"/>
  <c r="AP994"/>
  <c r="AO994"/>
  <c r="AV1151"/>
  <c r="AU1151"/>
  <c r="AT1151"/>
  <c r="AS1151"/>
  <c r="AR1151"/>
  <c r="AQ1151"/>
  <c r="AP1151"/>
  <c r="AO1151"/>
  <c r="AV1825"/>
  <c r="AU1825"/>
  <c r="AT1825"/>
  <c r="AS1825"/>
  <c r="AR1825"/>
  <c r="AQ1825"/>
  <c r="AP1825"/>
  <c r="AO1825"/>
  <c r="AV1860"/>
  <c r="AU1860"/>
  <c r="AT1860"/>
  <c r="AS1860"/>
  <c r="AR1860"/>
  <c r="AQ1860"/>
  <c r="AP1860"/>
  <c r="AO1860"/>
  <c r="AV1821"/>
  <c r="AU1821"/>
  <c r="AT1821"/>
  <c r="AS1821"/>
  <c r="AR1821"/>
  <c r="AQ1821"/>
  <c r="AP1821"/>
  <c r="AO1821"/>
  <c r="AV1820"/>
  <c r="AU1820"/>
  <c r="AT1820"/>
  <c r="AS1820"/>
  <c r="AR1820"/>
  <c r="AQ1820"/>
  <c r="AP1820"/>
  <c r="AO1820"/>
  <c r="AV1854"/>
  <c r="AU1854"/>
  <c r="AT1854"/>
  <c r="AS1854"/>
  <c r="AR1854"/>
  <c r="AQ1854"/>
  <c r="AP1854"/>
  <c r="AO1854"/>
  <c r="AV1817"/>
  <c r="AU1817"/>
  <c r="AT1817"/>
  <c r="AS1817"/>
  <c r="AR1817"/>
  <c r="AQ1817"/>
  <c r="AP1817"/>
  <c r="AO1817"/>
  <c r="AV1849"/>
  <c r="AU1849"/>
  <c r="AT1849"/>
  <c r="AS1849"/>
  <c r="AR1849"/>
  <c r="AQ1849"/>
  <c r="AP1849"/>
  <c r="AO1849"/>
  <c r="AV1833"/>
  <c r="AU1833"/>
  <c r="AT1833"/>
  <c r="AS1833"/>
  <c r="AR1833"/>
  <c r="AQ1833"/>
  <c r="AP1833"/>
  <c r="AO1833"/>
  <c r="AV1826"/>
  <c r="AU1826"/>
  <c r="AT1826"/>
  <c r="AS1826"/>
  <c r="AR1826"/>
  <c r="AQ1826"/>
  <c r="AP1826"/>
  <c r="AO1826"/>
  <c r="AV1402"/>
  <c r="AU1402"/>
  <c r="AT1402"/>
  <c r="AS1402"/>
  <c r="AR1402"/>
  <c r="AQ1402"/>
  <c r="AP1402"/>
  <c r="AO1402"/>
  <c r="AV995"/>
  <c r="AU995"/>
  <c r="AT995"/>
  <c r="AS995"/>
  <c r="AR995"/>
  <c r="AQ995"/>
  <c r="AP995"/>
  <c r="AO995"/>
  <c r="AV966"/>
  <c r="AU966"/>
  <c r="AT966"/>
  <c r="AS966"/>
  <c r="AR966"/>
  <c r="AQ966"/>
  <c r="AP966"/>
  <c r="AO966"/>
  <c r="AV1353"/>
  <c r="AU1353"/>
  <c r="AT1353"/>
  <c r="AS1353"/>
  <c r="AR1353"/>
  <c r="AQ1353"/>
  <c r="AP1353"/>
  <c r="AO1353"/>
  <c r="AV1041"/>
  <c r="AU1041"/>
  <c r="AT1041"/>
  <c r="AS1041"/>
  <c r="AR1041"/>
  <c r="AQ1041"/>
  <c r="AP1041"/>
  <c r="AO1041"/>
  <c r="AV1771"/>
  <c r="AU1771"/>
  <c r="AT1771"/>
  <c r="AS1771"/>
  <c r="AR1771"/>
  <c r="AQ1771"/>
  <c r="AP1771"/>
  <c r="AO1771"/>
  <c r="AV1401"/>
  <c r="AU1401"/>
  <c r="AT1401"/>
  <c r="AS1401"/>
  <c r="AR1401"/>
  <c r="AQ1401"/>
  <c r="AP1401"/>
  <c r="AO1401"/>
  <c r="AV1260"/>
  <c r="AU1260"/>
  <c r="AT1260"/>
  <c r="AS1260"/>
  <c r="AR1260"/>
  <c r="AQ1260"/>
  <c r="AP1260"/>
  <c r="AO1260"/>
  <c r="AV1350"/>
  <c r="AU1350"/>
  <c r="AT1350"/>
  <c r="AS1350"/>
  <c r="AR1350"/>
  <c r="AQ1350"/>
  <c r="AP1350"/>
  <c r="AO1350"/>
  <c r="AV918"/>
  <c r="AU918"/>
  <c r="AT918"/>
  <c r="AS918"/>
  <c r="AR918"/>
  <c r="AQ918"/>
  <c r="AP918"/>
  <c r="AO918"/>
  <c r="AV1399"/>
  <c r="AU1399"/>
  <c r="AT1399"/>
  <c r="AS1399"/>
  <c r="AR1399"/>
  <c r="AQ1399"/>
  <c r="AP1399"/>
  <c r="AO1399"/>
  <c r="AV1197"/>
  <c r="AU1197"/>
  <c r="AT1197"/>
  <c r="AS1197"/>
  <c r="AR1197"/>
  <c r="AQ1197"/>
  <c r="AP1197"/>
  <c r="AO1197"/>
  <c r="AV1037"/>
  <c r="AU1037"/>
  <c r="AT1037"/>
  <c r="AS1037"/>
  <c r="AR1037"/>
  <c r="AQ1037"/>
  <c r="AP1037"/>
  <c r="AO1037"/>
  <c r="AV1395"/>
  <c r="AU1395"/>
  <c r="AT1395"/>
  <c r="AS1395"/>
  <c r="AR1395"/>
  <c r="AQ1395"/>
  <c r="AP1395"/>
  <c r="AO1395"/>
  <c r="AV1394"/>
  <c r="AU1394"/>
  <c r="AT1394"/>
  <c r="AS1394"/>
  <c r="AR1394"/>
  <c r="AQ1394"/>
  <c r="AP1394"/>
  <c r="AO1394"/>
  <c r="AV1191"/>
  <c r="AU1191"/>
  <c r="AT1191"/>
  <c r="AS1191"/>
  <c r="AR1191"/>
  <c r="AQ1191"/>
  <c r="AP1191"/>
  <c r="AO1191"/>
  <c r="AV1153"/>
  <c r="AU1153"/>
  <c r="AT1153"/>
  <c r="AS1153"/>
  <c r="AR1153"/>
  <c r="AQ1153"/>
  <c r="AP1153"/>
  <c r="AO1153"/>
  <c r="AV976"/>
  <c r="AU976"/>
  <c r="AT976"/>
  <c r="AS976"/>
  <c r="AR976"/>
  <c r="AQ976"/>
  <c r="AP976"/>
  <c r="AO976"/>
  <c r="AV1413"/>
  <c r="AU1413"/>
  <c r="AT1413"/>
  <c r="AS1413"/>
  <c r="AR1413"/>
  <c r="AQ1413"/>
  <c r="AP1413"/>
  <c r="AO1413"/>
  <c r="AV1278"/>
  <c r="AU1278"/>
  <c r="AT1278"/>
  <c r="AS1278"/>
  <c r="AR1278"/>
  <c r="AQ1278"/>
  <c r="AP1278"/>
  <c r="AO1278"/>
  <c r="AV1079"/>
  <c r="AU1079"/>
  <c r="AT1079"/>
  <c r="AS1079"/>
  <c r="AR1079"/>
  <c r="AQ1079"/>
  <c r="AP1079"/>
  <c r="AO1079"/>
  <c r="AV1339"/>
  <c r="AU1339"/>
  <c r="AT1339"/>
  <c r="AS1339"/>
  <c r="AR1339"/>
  <c r="AQ1339"/>
  <c r="AP1339"/>
  <c r="AO1339"/>
  <c r="AV1023"/>
  <c r="AU1023"/>
  <c r="AT1023"/>
  <c r="AS1023"/>
  <c r="AR1023"/>
  <c r="AQ1023"/>
  <c r="AP1023"/>
  <c r="AO1023"/>
  <c r="AV988"/>
  <c r="AU988"/>
  <c r="AT988"/>
  <c r="AS988"/>
  <c r="AR988"/>
  <c r="AQ988"/>
  <c r="AP988"/>
  <c r="AO988"/>
  <c r="AV1146"/>
  <c r="AU1146"/>
  <c r="AT1146"/>
  <c r="AS1146"/>
  <c r="AR1146"/>
  <c r="AQ1146"/>
  <c r="AP1146"/>
  <c r="AO1146"/>
  <c r="AV1045"/>
  <c r="AU1045"/>
  <c r="AT1045"/>
  <c r="AS1045"/>
  <c r="AR1045"/>
  <c r="AQ1045"/>
  <c r="AP1045"/>
  <c r="AO1045"/>
  <c r="AV1328"/>
  <c r="AU1328"/>
  <c r="AT1328"/>
  <c r="AS1328"/>
  <c r="AR1328"/>
  <c r="AQ1328"/>
  <c r="AP1328"/>
  <c r="AO1328"/>
  <c r="AV1120"/>
  <c r="AU1120"/>
  <c r="AT1120"/>
  <c r="AS1120"/>
  <c r="AR1120"/>
  <c r="AQ1120"/>
  <c r="AP1120"/>
  <c r="AO1120"/>
  <c r="AV937"/>
  <c r="AU937"/>
  <c r="AT937"/>
  <c r="AS937"/>
  <c r="AR937"/>
  <c r="AQ937"/>
  <c r="AP937"/>
  <c r="AO937"/>
  <c r="AV933"/>
  <c r="AU933"/>
  <c r="AT933"/>
  <c r="AS933"/>
  <c r="AR933"/>
  <c r="AQ933"/>
  <c r="AP933"/>
  <c r="AO933"/>
  <c r="AV1308"/>
  <c r="AU1308"/>
  <c r="AT1308"/>
  <c r="AS1308"/>
  <c r="AR1308"/>
  <c r="AQ1308"/>
  <c r="AP1308"/>
  <c r="AO1308"/>
  <c r="AV1018"/>
  <c r="AU1018"/>
  <c r="AT1018"/>
  <c r="AS1018"/>
  <c r="AR1018"/>
  <c r="AQ1018"/>
  <c r="AP1018"/>
  <c r="AO1018"/>
  <c r="AV1216"/>
  <c r="AU1216"/>
  <c r="AT1216"/>
  <c r="AS1216"/>
  <c r="AR1216"/>
  <c r="AQ1216"/>
  <c r="AP1216"/>
  <c r="AO1216"/>
  <c r="AV1085"/>
  <c r="AU1085"/>
  <c r="AT1085"/>
  <c r="AS1085"/>
  <c r="AR1085"/>
  <c r="AQ1085"/>
  <c r="AP1085"/>
  <c r="AO1085"/>
  <c r="AV1404"/>
  <c r="AU1404"/>
  <c r="AT1404"/>
  <c r="AS1404"/>
  <c r="AR1404"/>
  <c r="AQ1404"/>
  <c r="AP1404"/>
  <c r="AO1404"/>
  <c r="AV1164"/>
  <c r="AU1164"/>
  <c r="AT1164"/>
  <c r="AS1164"/>
  <c r="AR1164"/>
  <c r="AQ1164"/>
  <c r="AP1164"/>
  <c r="AO1164"/>
  <c r="AV958"/>
  <c r="AU958"/>
  <c r="AT958"/>
  <c r="AS958"/>
  <c r="AR958"/>
  <c r="AQ958"/>
  <c r="AP958"/>
  <c r="AO958"/>
  <c r="AV1302"/>
  <c r="AU1302"/>
  <c r="AT1302"/>
  <c r="AS1302"/>
  <c r="AR1302"/>
  <c r="AQ1302"/>
  <c r="AP1302"/>
  <c r="AO1302"/>
  <c r="AV1276"/>
  <c r="AU1276"/>
  <c r="AT1276"/>
  <c r="AS1276"/>
  <c r="AR1276"/>
  <c r="AQ1276"/>
  <c r="AP1276"/>
  <c r="AO1276"/>
  <c r="AV1200"/>
  <c r="AU1200"/>
  <c r="AT1200"/>
  <c r="AS1200"/>
  <c r="AR1200"/>
  <c r="AQ1200"/>
  <c r="AP1200"/>
  <c r="AO1200"/>
  <c r="AV1262"/>
  <c r="AU1262"/>
  <c r="AT1262"/>
  <c r="AS1262"/>
  <c r="AR1262"/>
  <c r="AQ1262"/>
  <c r="AP1262"/>
  <c r="AO1262"/>
  <c r="AV1286"/>
  <c r="AU1286"/>
  <c r="AT1286"/>
  <c r="AS1286"/>
  <c r="AR1286"/>
  <c r="AQ1286"/>
  <c r="AP1286"/>
  <c r="AO1286"/>
  <c r="AV1212"/>
  <c r="AU1212"/>
  <c r="AT1212"/>
  <c r="AS1212"/>
  <c r="AR1212"/>
  <c r="AQ1212"/>
  <c r="AP1212"/>
  <c r="AO1212"/>
  <c r="AV955"/>
  <c r="AU955"/>
  <c r="AT955"/>
  <c r="AS955"/>
  <c r="AR955"/>
  <c r="AQ955"/>
  <c r="AP955"/>
  <c r="AO955"/>
  <c r="AV916"/>
  <c r="AU916"/>
  <c r="AT916"/>
  <c r="AS916"/>
  <c r="AR916"/>
  <c r="AQ916"/>
  <c r="AP916"/>
  <c r="AO916"/>
  <c r="AV609"/>
  <c r="AU609"/>
  <c r="AT609"/>
  <c r="AS609"/>
  <c r="AR609"/>
  <c r="AQ609"/>
  <c r="AP609"/>
  <c r="AO609"/>
  <c r="AV519"/>
  <c r="AU519"/>
  <c r="AT519"/>
  <c r="AS519"/>
  <c r="AR519"/>
  <c r="AQ519"/>
  <c r="AP519"/>
  <c r="AO519"/>
  <c r="AV1196"/>
  <c r="AU1196"/>
  <c r="AT1196"/>
  <c r="AS1196"/>
  <c r="AR1196"/>
  <c r="AQ1196"/>
  <c r="AP1196"/>
  <c r="AO1196"/>
  <c r="AV1195"/>
  <c r="AU1195"/>
  <c r="AT1195"/>
  <c r="AS1195"/>
  <c r="AR1195"/>
  <c r="AQ1195"/>
  <c r="AP1195"/>
  <c r="AO1195"/>
  <c r="AV1193"/>
  <c r="AU1193"/>
  <c r="AT1193"/>
  <c r="AS1193"/>
  <c r="AR1193"/>
  <c r="AQ1193"/>
  <c r="AP1193"/>
  <c r="AO1193"/>
  <c r="AV1130"/>
  <c r="AU1130"/>
  <c r="AT1130"/>
  <c r="AS1130"/>
  <c r="AR1130"/>
  <c r="AQ1130"/>
  <c r="AP1130"/>
  <c r="AO1130"/>
  <c r="AV1128"/>
  <c r="AU1128"/>
  <c r="AT1128"/>
  <c r="AS1128"/>
  <c r="AR1128"/>
  <c r="AQ1128"/>
  <c r="AP1128"/>
  <c r="AO1128"/>
  <c r="AV1129"/>
  <c r="AU1129"/>
  <c r="AT1129"/>
  <c r="AS1129"/>
  <c r="AR1129"/>
  <c r="AQ1129"/>
  <c r="AP1129"/>
  <c r="AO1129"/>
  <c r="AV1272"/>
  <c r="AU1272"/>
  <c r="AT1272"/>
  <c r="AS1272"/>
  <c r="AR1272"/>
  <c r="AQ1272"/>
  <c r="AP1272"/>
  <c r="AO1272"/>
  <c r="AV1188"/>
  <c r="AU1188"/>
  <c r="AT1188"/>
  <c r="AS1188"/>
  <c r="AR1188"/>
  <c r="AQ1188"/>
  <c r="AP1188"/>
  <c r="AO1188"/>
  <c r="AV1408"/>
  <c r="AU1408"/>
  <c r="AT1408"/>
  <c r="AS1408"/>
  <c r="AR1408"/>
  <c r="AQ1408"/>
  <c r="AP1408"/>
  <c r="AO1408"/>
  <c r="AV1076"/>
  <c r="AU1076"/>
  <c r="AT1076"/>
  <c r="AS1076"/>
  <c r="AR1076"/>
  <c r="AQ1076"/>
  <c r="AP1076"/>
  <c r="AO1076"/>
  <c r="AV945"/>
  <c r="AU945"/>
  <c r="AT945"/>
  <c r="AS945"/>
  <c r="AR945"/>
  <c r="AQ945"/>
  <c r="AP945"/>
  <c r="AO945"/>
  <c r="AV1309"/>
  <c r="AU1309"/>
  <c r="AT1309"/>
  <c r="AS1309"/>
  <c r="AR1309"/>
  <c r="AQ1309"/>
  <c r="AP1309"/>
  <c r="AO1309"/>
  <c r="AV908"/>
  <c r="AU908"/>
  <c r="AT908"/>
  <c r="AS908"/>
  <c r="AR908"/>
  <c r="AQ908"/>
  <c r="AP908"/>
  <c r="AO908"/>
  <c r="AV893"/>
  <c r="AU893"/>
  <c r="AT893"/>
  <c r="AS893"/>
  <c r="AR893"/>
  <c r="AQ893"/>
  <c r="AP893"/>
  <c r="AO893"/>
  <c r="AV1390"/>
  <c r="AU1390"/>
  <c r="AT1390"/>
  <c r="AS1390"/>
  <c r="AR1390"/>
  <c r="AQ1390"/>
  <c r="AP1390"/>
  <c r="AO1390"/>
  <c r="AV1254"/>
  <c r="AU1254"/>
  <c r="AT1254"/>
  <c r="AS1254"/>
  <c r="AR1254"/>
  <c r="AQ1254"/>
  <c r="AP1254"/>
  <c r="AO1254"/>
  <c r="AV1330"/>
  <c r="AU1330"/>
  <c r="AT1330"/>
  <c r="AS1330"/>
  <c r="AR1330"/>
  <c r="AQ1330"/>
  <c r="AP1330"/>
  <c r="AO1330"/>
  <c r="AV1329"/>
  <c r="AU1329"/>
  <c r="AT1329"/>
  <c r="AS1329"/>
  <c r="AR1329"/>
  <c r="AQ1329"/>
  <c r="AP1329"/>
  <c r="AO1329"/>
  <c r="AV1119"/>
  <c r="AU1119"/>
  <c r="AT1119"/>
  <c r="AS1119"/>
  <c r="AR1119"/>
  <c r="AQ1119"/>
  <c r="AP1119"/>
  <c r="AO1119"/>
  <c r="AV1115"/>
  <c r="AU1115"/>
  <c r="AT1115"/>
  <c r="AS1115"/>
  <c r="AR1115"/>
  <c r="AQ1115"/>
  <c r="AP1115"/>
  <c r="AO1115"/>
  <c r="AV1030"/>
  <c r="AU1030"/>
  <c r="AT1030"/>
  <c r="AS1030"/>
  <c r="AR1030"/>
  <c r="AQ1030"/>
  <c r="AP1030"/>
  <c r="AO1030"/>
  <c r="AV1105"/>
  <c r="AU1105"/>
  <c r="AT1105"/>
  <c r="AS1105"/>
  <c r="AR1105"/>
  <c r="AQ1105"/>
  <c r="AP1105"/>
  <c r="AO1105"/>
  <c r="AV1217"/>
  <c r="AU1217"/>
  <c r="AT1217"/>
  <c r="AS1217"/>
  <c r="AR1217"/>
  <c r="AQ1217"/>
  <c r="AP1217"/>
  <c r="AO1217"/>
  <c r="AV1215"/>
  <c r="AU1215"/>
  <c r="AT1215"/>
  <c r="AS1215"/>
  <c r="AR1215"/>
  <c r="AQ1215"/>
  <c r="AP1215"/>
  <c r="AO1215"/>
  <c r="AV1092"/>
  <c r="AU1092"/>
  <c r="AT1092"/>
  <c r="AS1092"/>
  <c r="AR1092"/>
  <c r="AQ1092"/>
  <c r="AP1092"/>
  <c r="AO1092"/>
  <c r="AV1862"/>
  <c r="AU1862"/>
  <c r="AT1862"/>
  <c r="AS1862"/>
  <c r="AR1862"/>
  <c r="AQ1862"/>
  <c r="AP1862"/>
  <c r="AO1862"/>
  <c r="AV1840"/>
  <c r="AU1840"/>
  <c r="AT1840"/>
  <c r="AS1840"/>
  <c r="AR1840"/>
  <c r="AQ1840"/>
  <c r="AP1840"/>
  <c r="AO1840"/>
  <c r="AV1853"/>
  <c r="AU1853"/>
  <c r="AT1853"/>
  <c r="AS1853"/>
  <c r="AR1853"/>
  <c r="AQ1853"/>
  <c r="AP1853"/>
  <c r="AO1853"/>
  <c r="AV1852"/>
  <c r="AU1852"/>
  <c r="AT1852"/>
  <c r="AS1852"/>
  <c r="AR1852"/>
  <c r="AQ1852"/>
  <c r="AP1852"/>
  <c r="AO1852"/>
  <c r="AV1848"/>
  <c r="AU1848"/>
  <c r="AT1848"/>
  <c r="AS1848"/>
  <c r="AR1848"/>
  <c r="AQ1848"/>
  <c r="AP1848"/>
  <c r="AO1848"/>
  <c r="AV1847"/>
  <c r="AU1847"/>
  <c r="AT1847"/>
  <c r="AS1847"/>
  <c r="AR1847"/>
  <c r="AQ1847"/>
  <c r="AP1847"/>
  <c r="AO1847"/>
  <c r="AV1832"/>
  <c r="AU1832"/>
  <c r="AT1832"/>
  <c r="AS1832"/>
  <c r="AR1832"/>
  <c r="AQ1832"/>
  <c r="AP1832"/>
  <c r="AO1832"/>
  <c r="AV1073"/>
  <c r="AU1073"/>
  <c r="AT1073"/>
  <c r="AS1073"/>
  <c r="AR1073"/>
  <c r="AQ1073"/>
  <c r="AP1073"/>
  <c r="AO1073"/>
  <c r="AV1162"/>
  <c r="AU1162"/>
  <c r="AT1162"/>
  <c r="AS1162"/>
  <c r="AR1162"/>
  <c r="AQ1162"/>
  <c r="AP1162"/>
  <c r="AO1162"/>
  <c r="AV1784"/>
  <c r="AU1784"/>
  <c r="AT1784"/>
  <c r="AS1784"/>
  <c r="AR1784"/>
  <c r="AQ1784"/>
  <c r="AP1784"/>
  <c r="AO1784"/>
  <c r="AV1781"/>
  <c r="AU1781"/>
  <c r="AT1781"/>
  <c r="AS1781"/>
  <c r="AR1781"/>
  <c r="AQ1781"/>
  <c r="AP1781"/>
  <c r="AO1781"/>
  <c r="AV1422"/>
  <c r="AU1422"/>
  <c r="AT1422"/>
  <c r="AS1422"/>
  <c r="AR1422"/>
  <c r="AQ1422"/>
  <c r="AP1422"/>
  <c r="AO1422"/>
  <c r="AV1420"/>
  <c r="AU1420"/>
  <c r="AT1420"/>
  <c r="AS1420"/>
  <c r="AR1420"/>
  <c r="AQ1420"/>
  <c r="AP1420"/>
  <c r="AO1420"/>
  <c r="AV1351"/>
  <c r="AU1351"/>
  <c r="AT1351"/>
  <c r="AS1351"/>
  <c r="AR1351"/>
  <c r="AQ1351"/>
  <c r="AP1351"/>
  <c r="AO1351"/>
  <c r="AV1142"/>
  <c r="AU1142"/>
  <c r="AT1142"/>
  <c r="AS1142"/>
  <c r="AR1142"/>
  <c r="AQ1142"/>
  <c r="AP1142"/>
  <c r="AO1142"/>
  <c r="AV1316"/>
  <c r="AU1316"/>
  <c r="AT1316"/>
  <c r="AS1316"/>
  <c r="AR1316"/>
  <c r="AQ1316"/>
  <c r="AP1316"/>
  <c r="AO1316"/>
  <c r="AV1301"/>
  <c r="AU1301"/>
  <c r="AT1301"/>
  <c r="AS1301"/>
  <c r="AR1301"/>
  <c r="AQ1301"/>
  <c r="AP1301"/>
  <c r="AO1301"/>
  <c r="AV619"/>
  <c r="AU619"/>
  <c r="AT619"/>
  <c r="AS619"/>
  <c r="AR619"/>
  <c r="AQ619"/>
  <c r="AP619"/>
  <c r="AO619"/>
  <c r="AV600"/>
  <c r="AU600"/>
  <c r="AT600"/>
  <c r="AS600"/>
  <c r="AR600"/>
  <c r="AQ600"/>
  <c r="AP600"/>
  <c r="AO600"/>
  <c r="AV550"/>
  <c r="AU550"/>
  <c r="AT550"/>
  <c r="AS550"/>
  <c r="AR550"/>
  <c r="AQ550"/>
  <c r="AP550"/>
  <c r="AO550"/>
  <c r="AV569"/>
  <c r="AU569"/>
  <c r="AT569"/>
  <c r="AS569"/>
  <c r="AR569"/>
  <c r="AQ569"/>
  <c r="AP569"/>
  <c r="AO569"/>
  <c r="AV1274"/>
  <c r="AU1274"/>
  <c r="AT1274"/>
  <c r="AS1274"/>
  <c r="AR1274"/>
  <c r="AQ1274"/>
  <c r="AP1274"/>
  <c r="AO1274"/>
  <c r="AV1060"/>
  <c r="AU1060"/>
  <c r="AT1060"/>
  <c r="AS1060"/>
  <c r="AR1060"/>
  <c r="AQ1060"/>
  <c r="AP1060"/>
  <c r="AO1060"/>
  <c r="AV978"/>
  <c r="AU978"/>
  <c r="AT978"/>
  <c r="AS978"/>
  <c r="AR978"/>
  <c r="AQ978"/>
  <c r="AP978"/>
  <c r="AO978"/>
  <c r="AV1239"/>
  <c r="AU1239"/>
  <c r="AT1239"/>
  <c r="AS1239"/>
  <c r="AR1239"/>
  <c r="AQ1239"/>
  <c r="AP1239"/>
  <c r="AO1239"/>
  <c r="AV1136"/>
  <c r="AU1136"/>
  <c r="AT1136"/>
  <c r="AS1136"/>
  <c r="AR1136"/>
  <c r="AQ1136"/>
  <c r="AP1136"/>
  <c r="AO1136"/>
  <c r="AV1038"/>
  <c r="AU1038"/>
  <c r="AT1038"/>
  <c r="AS1038"/>
  <c r="AR1038"/>
  <c r="AQ1038"/>
  <c r="AP1038"/>
  <c r="AO1038"/>
  <c r="AV1220"/>
  <c r="AU1220"/>
  <c r="AT1220"/>
  <c r="AS1220"/>
  <c r="AR1220"/>
  <c r="AQ1220"/>
  <c r="AP1220"/>
  <c r="AO1220"/>
  <c r="AV1006"/>
  <c r="AU1006"/>
  <c r="AT1006"/>
  <c r="AS1006"/>
  <c r="AR1006"/>
  <c r="AQ1006"/>
  <c r="AP1006"/>
  <c r="AO1006"/>
  <c r="AV641"/>
  <c r="AU641"/>
  <c r="AT641"/>
  <c r="AS641"/>
  <c r="AR641"/>
  <c r="AQ641"/>
  <c r="AP641"/>
  <c r="AO641"/>
  <c r="AV531"/>
  <c r="AU531"/>
  <c r="AT531"/>
  <c r="AS531"/>
  <c r="AR531"/>
  <c r="AQ531"/>
  <c r="AP531"/>
  <c r="AO531"/>
  <c r="AV646"/>
  <c r="AU646"/>
  <c r="AT646"/>
  <c r="AS646"/>
  <c r="AR646"/>
  <c r="AQ646"/>
  <c r="AP646"/>
  <c r="AO646"/>
  <c r="AV1382"/>
  <c r="AU1382"/>
  <c r="AT1382"/>
  <c r="AS1382"/>
  <c r="AR1382"/>
  <c r="AQ1382"/>
  <c r="AP1382"/>
  <c r="AO1382"/>
  <c r="AV1372"/>
  <c r="AU1372"/>
  <c r="AT1372"/>
  <c r="AS1372"/>
  <c r="AR1372"/>
  <c r="AQ1372"/>
  <c r="AP1372"/>
  <c r="AO1372"/>
  <c r="AV1371"/>
  <c r="AU1371"/>
  <c r="AT1371"/>
  <c r="AS1371"/>
  <c r="AR1371"/>
  <c r="AQ1371"/>
  <c r="AP1371"/>
  <c r="AO1371"/>
  <c r="AV1315"/>
  <c r="AU1315"/>
  <c r="AT1315"/>
  <c r="AS1315"/>
  <c r="AR1315"/>
  <c r="AQ1315"/>
  <c r="AP1315"/>
  <c r="AO1315"/>
  <c r="AV1107"/>
  <c r="AU1107"/>
  <c r="AT1107"/>
  <c r="AS1107"/>
  <c r="AR1107"/>
  <c r="AQ1107"/>
  <c r="AP1107"/>
  <c r="AO1107"/>
  <c r="AV1090"/>
  <c r="AU1090"/>
  <c r="AT1090"/>
  <c r="AS1090"/>
  <c r="AR1090"/>
  <c r="AQ1090"/>
  <c r="AP1090"/>
  <c r="AO1090"/>
  <c r="AV890"/>
  <c r="AU890"/>
  <c r="AT890"/>
  <c r="AS890"/>
  <c r="AR890"/>
  <c r="AQ890"/>
  <c r="AP890"/>
  <c r="AO890"/>
  <c r="AV563"/>
  <c r="AU563"/>
  <c r="AT563"/>
  <c r="AS563"/>
  <c r="AR563"/>
  <c r="AQ563"/>
  <c r="AP563"/>
  <c r="AO563"/>
  <c r="AV1190"/>
  <c r="AU1190"/>
  <c r="AT1190"/>
  <c r="AS1190"/>
  <c r="AR1190"/>
  <c r="AQ1190"/>
  <c r="AP1190"/>
  <c r="AO1190"/>
  <c r="AV1269"/>
  <c r="AU1269"/>
  <c r="AT1269"/>
  <c r="AS1269"/>
  <c r="AR1269"/>
  <c r="AQ1269"/>
  <c r="AP1269"/>
  <c r="AO1269"/>
  <c r="AV1173"/>
  <c r="AU1173"/>
  <c r="AT1173"/>
  <c r="AS1173"/>
  <c r="AR1173"/>
  <c r="AQ1173"/>
  <c r="AP1173"/>
  <c r="AO1173"/>
  <c r="AV1172"/>
  <c r="AU1172"/>
  <c r="AT1172"/>
  <c r="AS1172"/>
  <c r="AR1172"/>
  <c r="AQ1172"/>
  <c r="AP1172"/>
  <c r="AO1172"/>
  <c r="AV975"/>
  <c r="AU975"/>
  <c r="AT975"/>
  <c r="AS975"/>
  <c r="AR975"/>
  <c r="AQ975"/>
  <c r="AP975"/>
  <c r="AO975"/>
  <c r="AV1412"/>
  <c r="AU1412"/>
  <c r="AT1412"/>
  <c r="AS1412"/>
  <c r="AR1412"/>
  <c r="AQ1412"/>
  <c r="AP1412"/>
  <c r="AO1412"/>
  <c r="AV1279"/>
  <c r="AU1279"/>
  <c r="AT1279"/>
  <c r="AS1279"/>
  <c r="AR1279"/>
  <c r="AQ1279"/>
  <c r="AP1279"/>
  <c r="AO1279"/>
  <c r="AV1207"/>
  <c r="AU1207"/>
  <c r="AT1207"/>
  <c r="AS1207"/>
  <c r="AR1207"/>
  <c r="AQ1207"/>
  <c r="AP1207"/>
  <c r="AO1207"/>
  <c r="AV1078"/>
  <c r="AU1078"/>
  <c r="AT1078"/>
  <c r="AS1078"/>
  <c r="AR1078"/>
  <c r="AQ1078"/>
  <c r="AP1078"/>
  <c r="AO1078"/>
  <c r="AV1234"/>
  <c r="AU1234"/>
  <c r="AT1234"/>
  <c r="AS1234"/>
  <c r="AR1234"/>
  <c r="AQ1234"/>
  <c r="AP1234"/>
  <c r="AO1234"/>
  <c r="AV1225"/>
  <c r="AU1225"/>
  <c r="AT1225"/>
  <c r="AS1225"/>
  <c r="AR1225"/>
  <c r="AQ1225"/>
  <c r="AP1225"/>
  <c r="AO1225"/>
  <c r="AV1005"/>
  <c r="AU1005"/>
  <c r="AT1005"/>
  <c r="AS1005"/>
  <c r="AR1005"/>
  <c r="AQ1005"/>
  <c r="AP1005"/>
  <c r="AO1005"/>
  <c r="AV1185"/>
  <c r="AU1185"/>
  <c r="AT1185"/>
  <c r="AS1185"/>
  <c r="AR1185"/>
  <c r="AQ1185"/>
  <c r="AP1185"/>
  <c r="AO1185"/>
  <c r="AV1166"/>
  <c r="AU1166"/>
  <c r="AT1166"/>
  <c r="AS1166"/>
  <c r="AR1166"/>
  <c r="AQ1166"/>
  <c r="AP1166"/>
  <c r="AO1166"/>
  <c r="AV1368"/>
  <c r="AU1368"/>
  <c r="AT1368"/>
  <c r="AS1368"/>
  <c r="AR1368"/>
  <c r="AQ1368"/>
  <c r="AP1368"/>
  <c r="AO1368"/>
  <c r="AV1774"/>
  <c r="AU1774"/>
  <c r="AT1774"/>
  <c r="AS1774"/>
  <c r="AR1774"/>
  <c r="AQ1774"/>
  <c r="AP1774"/>
  <c r="AO1774"/>
  <c r="AV1048"/>
  <c r="AU1048"/>
  <c r="AT1048"/>
  <c r="AS1048"/>
  <c r="AR1048"/>
  <c r="AQ1048"/>
  <c r="AP1048"/>
  <c r="AO1048"/>
  <c r="AV970"/>
  <c r="AU970"/>
  <c r="AT970"/>
  <c r="AS970"/>
  <c r="AR970"/>
  <c r="AQ970"/>
  <c r="AP970"/>
  <c r="AO970"/>
  <c r="AV1204"/>
  <c r="AU1204"/>
  <c r="AT1204"/>
  <c r="AS1204"/>
  <c r="AR1204"/>
  <c r="AQ1204"/>
  <c r="AP1204"/>
  <c r="AO1204"/>
  <c r="AV1118"/>
  <c r="AU1118"/>
  <c r="AT1118"/>
  <c r="AS1118"/>
  <c r="AR1118"/>
  <c r="AQ1118"/>
  <c r="AP1118"/>
  <c r="AO1118"/>
  <c r="AV1761"/>
  <c r="AU1761"/>
  <c r="AT1761"/>
  <c r="AS1761"/>
  <c r="AR1761"/>
  <c r="AQ1761"/>
  <c r="AP1761"/>
  <c r="AO1761"/>
  <c r="AV940"/>
  <c r="AU940"/>
  <c r="AT940"/>
  <c r="AS940"/>
  <c r="AR940"/>
  <c r="AQ940"/>
  <c r="AP940"/>
  <c r="AO940"/>
  <c r="AV1102"/>
  <c r="AU1102"/>
  <c r="AT1102"/>
  <c r="AS1102"/>
  <c r="AR1102"/>
  <c r="AQ1102"/>
  <c r="AP1102"/>
  <c r="AO1102"/>
  <c r="AV903"/>
  <c r="AU903"/>
  <c r="AT903"/>
  <c r="AS903"/>
  <c r="AR903"/>
  <c r="AQ903"/>
  <c r="AP903"/>
  <c r="AO903"/>
  <c r="AV1292"/>
  <c r="AU1292"/>
  <c r="AT1292"/>
  <c r="AS1292"/>
  <c r="AR1292"/>
  <c r="AQ1292"/>
  <c r="AP1292"/>
  <c r="AO1292"/>
  <c r="AV1084"/>
  <c r="AU1084"/>
  <c r="AT1084"/>
  <c r="AS1084"/>
  <c r="AR1084"/>
  <c r="AQ1084"/>
  <c r="AP1084"/>
  <c r="AO1084"/>
  <c r="AV888"/>
  <c r="AU888"/>
  <c r="AT888"/>
  <c r="AS888"/>
  <c r="AR888"/>
  <c r="AQ888"/>
  <c r="AP888"/>
  <c r="AO888"/>
  <c r="AV1392"/>
  <c r="AU1392"/>
  <c r="AT1392"/>
  <c r="AS1392"/>
  <c r="AR1392"/>
  <c r="AQ1392"/>
  <c r="AP1392"/>
  <c r="AO1392"/>
  <c r="AV1813"/>
  <c r="AU1813"/>
  <c r="AT1813"/>
  <c r="AS1813"/>
  <c r="AR1813"/>
  <c r="AQ1813"/>
  <c r="AP1813"/>
  <c r="AO1813"/>
  <c r="AV1842"/>
  <c r="AU1842"/>
  <c r="AT1842"/>
  <c r="AS1842"/>
  <c r="AR1842"/>
  <c r="AQ1842"/>
  <c r="AP1842"/>
  <c r="AO1842"/>
  <c r="AV1829"/>
  <c r="AU1829"/>
  <c r="AT1829"/>
  <c r="AS1829"/>
  <c r="AR1829"/>
  <c r="AQ1829"/>
  <c r="AP1829"/>
  <c r="AO1829"/>
  <c r="AV1065"/>
  <c r="AU1065"/>
  <c r="AT1065"/>
  <c r="AS1065"/>
  <c r="AR1065"/>
  <c r="AQ1065"/>
  <c r="AP1065"/>
  <c r="AO1065"/>
  <c r="AV1824"/>
  <c r="AU1824"/>
  <c r="AT1824"/>
  <c r="AS1824"/>
  <c r="AR1824"/>
  <c r="AQ1824"/>
  <c r="AP1824"/>
  <c r="AO1824"/>
  <c r="AV1823"/>
  <c r="AU1823"/>
  <c r="AT1823"/>
  <c r="AS1823"/>
  <c r="AR1823"/>
  <c r="AQ1823"/>
  <c r="AP1823"/>
  <c r="AO1823"/>
  <c r="AV1859"/>
  <c r="AU1859"/>
  <c r="AT1859"/>
  <c r="AS1859"/>
  <c r="AR1859"/>
  <c r="AQ1859"/>
  <c r="AP1859"/>
  <c r="AO1859"/>
  <c r="AV1856"/>
  <c r="AU1856"/>
  <c r="AT1856"/>
  <c r="AS1856"/>
  <c r="AR1856"/>
  <c r="AQ1856"/>
  <c r="AP1856"/>
  <c r="AO1856"/>
  <c r="AV1851"/>
  <c r="AU1851"/>
  <c r="AT1851"/>
  <c r="AS1851"/>
  <c r="AR1851"/>
  <c r="AQ1851"/>
  <c r="AP1851"/>
  <c r="AO1851"/>
  <c r="AV1837"/>
  <c r="AU1837"/>
  <c r="AT1837"/>
  <c r="AS1837"/>
  <c r="AR1837"/>
  <c r="AQ1837"/>
  <c r="AP1837"/>
  <c r="AO1837"/>
  <c r="AV1836"/>
  <c r="AU1836"/>
  <c r="AT1836"/>
  <c r="AS1836"/>
  <c r="AR1836"/>
  <c r="AQ1836"/>
  <c r="AP1836"/>
  <c r="AO1836"/>
  <c r="AV1819"/>
  <c r="AU1819"/>
  <c r="AT1819"/>
  <c r="AS1819"/>
  <c r="AR1819"/>
  <c r="AQ1819"/>
  <c r="AP1819"/>
  <c r="AO1819"/>
  <c r="AV1850"/>
  <c r="AU1850"/>
  <c r="AT1850"/>
  <c r="AS1850"/>
  <c r="AR1850"/>
  <c r="AQ1850"/>
  <c r="AP1850"/>
  <c r="AO1850"/>
  <c r="AV1835"/>
  <c r="AU1835"/>
  <c r="AT1835"/>
  <c r="AS1835"/>
  <c r="AR1835"/>
  <c r="AQ1835"/>
  <c r="AP1835"/>
  <c r="AO1835"/>
  <c r="AV1831"/>
  <c r="AU1831"/>
  <c r="AT1831"/>
  <c r="AS1831"/>
  <c r="AR1831"/>
  <c r="AQ1831"/>
  <c r="AP1831"/>
  <c r="AO1831"/>
  <c r="AV841"/>
  <c r="AU841"/>
  <c r="AT841"/>
  <c r="AS841"/>
  <c r="AR841"/>
  <c r="AQ841"/>
  <c r="AP841"/>
  <c r="AV1846"/>
  <c r="AU1846"/>
  <c r="AT1846"/>
  <c r="AS1846"/>
  <c r="AR1846"/>
  <c r="AQ1846"/>
  <c r="AP1846"/>
  <c r="AO1846"/>
  <c r="AV1830"/>
  <c r="AU1830"/>
  <c r="AT1830"/>
  <c r="AS1830"/>
  <c r="AR1830"/>
  <c r="AQ1830"/>
  <c r="AP1830"/>
  <c r="AO1830"/>
  <c r="AV846"/>
  <c r="AU846"/>
  <c r="AT846"/>
  <c r="AS846"/>
  <c r="AR846"/>
  <c r="AQ846"/>
  <c r="AP846"/>
  <c r="AO846"/>
  <c r="AV852"/>
  <c r="AU852"/>
  <c r="AT852"/>
  <c r="AS852"/>
  <c r="AR852"/>
  <c r="AQ852"/>
  <c r="AP852"/>
  <c r="AO852"/>
  <c r="AV853"/>
  <c r="AU853"/>
  <c r="AT853"/>
  <c r="AS853"/>
  <c r="AR853"/>
  <c r="AQ853"/>
  <c r="AP853"/>
  <c r="AO853"/>
  <c r="AV864"/>
  <c r="AU864"/>
  <c r="AT864"/>
  <c r="AS864"/>
  <c r="AR864"/>
  <c r="AQ864"/>
  <c r="AP864"/>
  <c r="AO864"/>
  <c r="AV862"/>
  <c r="AU862"/>
  <c r="AT862"/>
  <c r="AS862"/>
  <c r="AR862"/>
  <c r="AQ862"/>
  <c r="AP862"/>
  <c r="AO862"/>
  <c r="AV843"/>
  <c r="AU843"/>
  <c r="AT843"/>
  <c r="AS843"/>
  <c r="AR843"/>
  <c r="AQ843"/>
  <c r="AP843"/>
  <c r="AO843"/>
  <c r="AV842"/>
  <c r="AU842"/>
  <c r="AT842"/>
  <c r="AS842"/>
  <c r="AR842"/>
  <c r="AQ842"/>
  <c r="AP842"/>
  <c r="AO842"/>
  <c r="AV857"/>
  <c r="AU857"/>
  <c r="AT857"/>
  <c r="AS857"/>
  <c r="AR857"/>
  <c r="AQ857"/>
  <c r="AP857"/>
  <c r="AO857"/>
  <c r="AV855"/>
  <c r="AU855"/>
  <c r="AT855"/>
  <c r="AS855"/>
  <c r="AR855"/>
  <c r="AQ855"/>
  <c r="AP855"/>
  <c r="AO855"/>
  <c r="AV863"/>
  <c r="AU863"/>
  <c r="AT863"/>
  <c r="AS863"/>
  <c r="AR863"/>
  <c r="AQ863"/>
  <c r="AP863"/>
  <c r="AO863"/>
  <c r="AV845"/>
  <c r="AU845"/>
  <c r="AT845"/>
  <c r="AS845"/>
  <c r="AR845"/>
  <c r="AQ845"/>
  <c r="AP845"/>
  <c r="AO845"/>
  <c r="AV850"/>
  <c r="AU850"/>
  <c r="AT850"/>
  <c r="AS850"/>
  <c r="AR850"/>
  <c r="AQ850"/>
  <c r="AP850"/>
  <c r="AO850"/>
  <c r="AV861"/>
  <c r="AU861"/>
  <c r="AT861"/>
  <c r="AS861"/>
  <c r="AR861"/>
  <c r="AQ861"/>
  <c r="AP861"/>
  <c r="AO861"/>
  <c r="AV849"/>
  <c r="AU849"/>
  <c r="AT849"/>
  <c r="AS849"/>
  <c r="AR849"/>
  <c r="AQ849"/>
  <c r="AP849"/>
  <c r="AO849"/>
  <c r="AV844"/>
  <c r="AU844"/>
  <c r="AT844"/>
  <c r="AS844"/>
  <c r="AR844"/>
  <c r="AQ844"/>
  <c r="AP844"/>
  <c r="AO844"/>
  <c r="AV848"/>
  <c r="AU848"/>
  <c r="AT848"/>
  <c r="AS848"/>
  <c r="AR848"/>
  <c r="AQ848"/>
  <c r="AP848"/>
  <c r="AO848"/>
  <c r="AV847"/>
  <c r="AU847"/>
  <c r="AT847"/>
  <c r="AS847"/>
  <c r="AR847"/>
  <c r="AQ847"/>
  <c r="AP847"/>
  <c r="AO847"/>
  <c r="AV856"/>
  <c r="AU856"/>
  <c r="AT856"/>
  <c r="AS856"/>
  <c r="AR856"/>
  <c r="AQ856"/>
  <c r="AP856"/>
  <c r="AO856"/>
  <c r="AV859"/>
  <c r="AU859"/>
  <c r="AT859"/>
  <c r="AS859"/>
  <c r="AR859"/>
  <c r="AQ859"/>
  <c r="AP859"/>
  <c r="AO859"/>
  <c r="AV854"/>
  <c r="AU854"/>
  <c r="AT854"/>
  <c r="AS854"/>
  <c r="AR854"/>
  <c r="AQ854"/>
  <c r="AP854"/>
  <c r="AO854"/>
  <c r="AV860"/>
  <c r="AU860"/>
  <c r="AT860"/>
  <c r="AS860"/>
  <c r="AR860"/>
  <c r="AQ860"/>
  <c r="AP860"/>
  <c r="AO860"/>
  <c r="AV851"/>
  <c r="AU851"/>
  <c r="AT851"/>
  <c r="AS851"/>
  <c r="AR851"/>
  <c r="AQ851"/>
  <c r="AP851"/>
  <c r="AO851"/>
  <c r="AV865"/>
  <c r="AU865"/>
  <c r="AT865"/>
  <c r="AS865"/>
  <c r="AR865"/>
  <c r="AQ865"/>
  <c r="AP865"/>
  <c r="AO865"/>
  <c r="AV858"/>
  <c r="AU858"/>
  <c r="AT858"/>
  <c r="AS858"/>
  <c r="AR858"/>
  <c r="AQ858"/>
  <c r="AP858"/>
  <c r="AO858"/>
  <c r="AV1871"/>
  <c r="AU1871"/>
  <c r="AT1871"/>
  <c r="AS1871"/>
  <c r="AR1871"/>
  <c r="AQ1871"/>
  <c r="AP1871"/>
  <c r="AO1871"/>
  <c r="AV1870"/>
  <c r="AU1870"/>
  <c r="AT1870"/>
  <c r="AS1870"/>
  <c r="AR1870"/>
  <c r="AQ1870"/>
  <c r="AP1870"/>
  <c r="AO1870"/>
  <c r="AV1903"/>
  <c r="AU1903"/>
  <c r="AT1903"/>
  <c r="AS1903"/>
  <c r="AR1903"/>
  <c r="AQ1903"/>
  <c r="AP1903"/>
  <c r="AO1903"/>
  <c r="AV1906"/>
  <c r="AU1906"/>
  <c r="AT1906"/>
  <c r="AS1906"/>
  <c r="AR1906"/>
  <c r="AQ1906"/>
  <c r="AP1906"/>
  <c r="AO1906"/>
  <c r="AV1912"/>
  <c r="AU1912"/>
  <c r="AT1912"/>
  <c r="AS1912"/>
  <c r="AR1912"/>
  <c r="AQ1912"/>
  <c r="AP1912"/>
  <c r="AO1912"/>
  <c r="AV1899"/>
  <c r="AU1899"/>
  <c r="AT1899"/>
  <c r="AS1899"/>
  <c r="AR1899"/>
  <c r="AQ1899"/>
  <c r="AP1899"/>
  <c r="AO1899"/>
  <c r="AV1904"/>
  <c r="AU1904"/>
  <c r="AT1904"/>
  <c r="AS1904"/>
  <c r="AR1904"/>
  <c r="AQ1904"/>
  <c r="AP1904"/>
  <c r="AO1904"/>
  <c r="AV1563"/>
  <c r="AU1563"/>
  <c r="AT1563"/>
  <c r="AS1563"/>
  <c r="AR1563"/>
  <c r="AQ1563"/>
  <c r="AP1563"/>
  <c r="AO1563"/>
  <c r="AV1718"/>
  <c r="AU1718"/>
  <c r="AT1718"/>
  <c r="AS1718"/>
  <c r="AR1718"/>
  <c r="AQ1718"/>
  <c r="AP1718"/>
  <c r="AO1718"/>
  <c r="AV1482"/>
  <c r="AU1482"/>
  <c r="AT1482"/>
  <c r="AS1482"/>
  <c r="AR1482"/>
  <c r="AQ1482"/>
  <c r="AP1482"/>
  <c r="AO1482"/>
  <c r="AV1615"/>
  <c r="AU1615"/>
  <c r="AT1615"/>
  <c r="AS1615"/>
  <c r="AR1615"/>
  <c r="AQ1615"/>
  <c r="AP1615"/>
  <c r="AO1615"/>
  <c r="AV1757"/>
  <c r="AU1757"/>
  <c r="AT1757"/>
  <c r="AS1757"/>
  <c r="AR1757"/>
  <c r="AQ1757"/>
  <c r="AP1757"/>
  <c r="AO1757"/>
  <c r="AV1756"/>
  <c r="AU1756"/>
  <c r="AT1756"/>
  <c r="AS1756"/>
  <c r="AR1756"/>
  <c r="AQ1756"/>
  <c r="AP1756"/>
  <c r="AO1756"/>
  <c r="AV1626"/>
  <c r="AU1626"/>
  <c r="AT1626"/>
  <c r="AS1626"/>
  <c r="AR1626"/>
  <c r="AQ1626"/>
  <c r="AP1626"/>
  <c r="AO1626"/>
  <c r="AV1562"/>
  <c r="AU1562"/>
  <c r="AT1562"/>
  <c r="AS1562"/>
  <c r="AR1562"/>
  <c r="AQ1562"/>
  <c r="AP1562"/>
  <c r="AO1562"/>
  <c r="AV1435"/>
  <c r="AU1435"/>
  <c r="AT1435"/>
  <c r="AS1435"/>
  <c r="AR1435"/>
  <c r="AQ1435"/>
  <c r="AP1435"/>
  <c r="AO1435"/>
  <c r="AV1431"/>
  <c r="AU1431"/>
  <c r="AT1431"/>
  <c r="AS1431"/>
  <c r="AR1431"/>
  <c r="AQ1431"/>
  <c r="AP1431"/>
  <c r="AO1431"/>
  <c r="AV1598"/>
  <c r="AU1598"/>
  <c r="AT1598"/>
  <c r="AS1598"/>
  <c r="AR1598"/>
  <c r="AQ1598"/>
  <c r="AP1598"/>
  <c r="AO1598"/>
  <c r="AV1560"/>
  <c r="AU1560"/>
  <c r="AT1560"/>
  <c r="AS1560"/>
  <c r="AR1560"/>
  <c r="AQ1560"/>
  <c r="AP1560"/>
  <c r="AO1560"/>
  <c r="AV1477"/>
  <c r="AU1477"/>
  <c r="AT1477"/>
  <c r="AS1477"/>
  <c r="AR1477"/>
  <c r="AQ1477"/>
  <c r="AP1477"/>
  <c r="AO1477"/>
  <c r="AV1614"/>
  <c r="AU1614"/>
  <c r="AT1614"/>
  <c r="AS1614"/>
  <c r="AR1614"/>
  <c r="AQ1614"/>
  <c r="AP1614"/>
  <c r="AO1614"/>
  <c r="AV661"/>
  <c r="AU661"/>
  <c r="AT661"/>
  <c r="AS661"/>
  <c r="AR661"/>
  <c r="AQ661"/>
  <c r="AP661"/>
  <c r="AO661"/>
  <c r="AV763"/>
  <c r="AU763"/>
  <c r="AT763"/>
  <c r="AS763"/>
  <c r="AR763"/>
  <c r="AQ763"/>
  <c r="AP763"/>
  <c r="AO763"/>
  <c r="AV1708"/>
  <c r="AU1708"/>
  <c r="AT1708"/>
  <c r="AS1708"/>
  <c r="AR1708"/>
  <c r="AQ1708"/>
  <c r="AP1708"/>
  <c r="AO1708"/>
  <c r="AV1698"/>
  <c r="AU1698"/>
  <c r="AT1698"/>
  <c r="AS1698"/>
  <c r="AR1698"/>
  <c r="AQ1698"/>
  <c r="AP1698"/>
  <c r="AO1698"/>
  <c r="AV1691"/>
  <c r="AU1691"/>
  <c r="AT1691"/>
  <c r="AS1691"/>
  <c r="AR1691"/>
  <c r="AQ1691"/>
  <c r="AP1691"/>
  <c r="AO1691"/>
  <c r="AV1663"/>
  <c r="AU1663"/>
  <c r="AT1663"/>
  <c r="AS1663"/>
  <c r="AR1663"/>
  <c r="AQ1663"/>
  <c r="AP1663"/>
  <c r="AO1663"/>
  <c r="AV1675"/>
  <c r="AU1675"/>
  <c r="AT1675"/>
  <c r="AS1675"/>
  <c r="AR1675"/>
  <c r="AQ1675"/>
  <c r="AP1675"/>
  <c r="AO1675"/>
  <c r="AV1622"/>
  <c r="AU1622"/>
  <c r="AT1622"/>
  <c r="AS1622"/>
  <c r="AR1622"/>
  <c r="AQ1622"/>
  <c r="AP1622"/>
  <c r="AO1622"/>
  <c r="AV1489"/>
  <c r="AU1489"/>
  <c r="AT1489"/>
  <c r="AS1489"/>
  <c r="AR1489"/>
  <c r="AQ1489"/>
  <c r="AP1489"/>
  <c r="AO1489"/>
  <c r="AV714"/>
  <c r="AU714"/>
  <c r="AT714"/>
  <c r="AS714"/>
  <c r="AR714"/>
  <c r="AQ714"/>
  <c r="AP714"/>
  <c r="AO714"/>
  <c r="AV685"/>
  <c r="AU685"/>
  <c r="AT685"/>
  <c r="AS685"/>
  <c r="AR685"/>
  <c r="AQ685"/>
  <c r="AP685"/>
  <c r="AO685"/>
  <c r="AV655"/>
  <c r="AU655"/>
  <c r="AT655"/>
  <c r="AS655"/>
  <c r="AR655"/>
  <c r="AQ655"/>
  <c r="AP655"/>
  <c r="AO655"/>
  <c r="AV1488"/>
  <c r="AU1488"/>
  <c r="AT1488"/>
  <c r="AS1488"/>
  <c r="AR1488"/>
  <c r="AQ1488"/>
  <c r="AP1488"/>
  <c r="AO1488"/>
  <c r="AV1662"/>
  <c r="AU1662"/>
  <c r="AT1662"/>
  <c r="AS1662"/>
  <c r="AR1662"/>
  <c r="AQ1662"/>
  <c r="AP1662"/>
  <c r="AO1662"/>
  <c r="AV1673"/>
  <c r="AU1673"/>
  <c r="AT1673"/>
  <c r="AS1673"/>
  <c r="AR1673"/>
  <c r="AQ1673"/>
  <c r="AP1673"/>
  <c r="AO1673"/>
  <c r="AV829"/>
  <c r="AU829"/>
  <c r="AT829"/>
  <c r="AS829"/>
  <c r="AR829"/>
  <c r="AQ829"/>
  <c r="AP829"/>
  <c r="AO829"/>
  <c r="AV1466"/>
  <c r="AU1466"/>
  <c r="AT1466"/>
  <c r="AS1466"/>
  <c r="AR1466"/>
  <c r="AQ1466"/>
  <c r="AP1466"/>
  <c r="AO1466"/>
  <c r="AV1712"/>
  <c r="AU1712"/>
  <c r="AT1712"/>
  <c r="AS1712"/>
  <c r="AR1712"/>
  <c r="AQ1712"/>
  <c r="AP1712"/>
  <c r="AO1712"/>
  <c r="AV1706"/>
  <c r="AU1706"/>
  <c r="AT1706"/>
  <c r="AS1706"/>
  <c r="AR1706"/>
  <c r="AQ1706"/>
  <c r="AP1706"/>
  <c r="AO1706"/>
  <c r="AV1682"/>
  <c r="AU1682"/>
  <c r="AT1682"/>
  <c r="AS1682"/>
  <c r="AR1682"/>
  <c r="AQ1682"/>
  <c r="AP1682"/>
  <c r="AO1682"/>
  <c r="AV1646"/>
  <c r="AU1646"/>
  <c r="AT1646"/>
  <c r="AS1646"/>
  <c r="AR1646"/>
  <c r="AQ1646"/>
  <c r="AP1646"/>
  <c r="AO1646"/>
  <c r="AV1485"/>
  <c r="AU1485"/>
  <c r="AT1485"/>
  <c r="AS1485"/>
  <c r="AR1485"/>
  <c r="AQ1485"/>
  <c r="AP1485"/>
  <c r="AO1485"/>
  <c r="AV1430"/>
  <c r="AU1430"/>
  <c r="AT1430"/>
  <c r="AS1430"/>
  <c r="AR1430"/>
  <c r="AQ1430"/>
  <c r="AP1430"/>
  <c r="AO1430"/>
  <c r="AV1574"/>
  <c r="AU1574"/>
  <c r="AT1574"/>
  <c r="AS1574"/>
  <c r="AR1574"/>
  <c r="AQ1574"/>
  <c r="AP1574"/>
  <c r="AO1574"/>
  <c r="AV1486"/>
  <c r="AU1486"/>
  <c r="AT1486"/>
  <c r="AS1486"/>
  <c r="AR1486"/>
  <c r="AQ1486"/>
  <c r="AP1486"/>
  <c r="AO1486"/>
  <c r="AV1525"/>
  <c r="AU1525"/>
  <c r="AT1525"/>
  <c r="AS1525"/>
  <c r="AR1525"/>
  <c r="AQ1525"/>
  <c r="AP1525"/>
  <c r="AO1525"/>
  <c r="AV1639"/>
  <c r="AU1639"/>
  <c r="AT1639"/>
  <c r="AS1639"/>
  <c r="AR1639"/>
  <c r="AQ1639"/>
  <c r="AP1639"/>
  <c r="AO1639"/>
  <c r="AV1609"/>
  <c r="AU1609"/>
  <c r="AT1609"/>
  <c r="AS1609"/>
  <c r="AR1609"/>
  <c r="AQ1609"/>
  <c r="AP1609"/>
  <c r="AO1609"/>
  <c r="AV1483"/>
  <c r="AU1483"/>
  <c r="AT1483"/>
  <c r="AS1483"/>
  <c r="AR1483"/>
  <c r="AQ1483"/>
  <c r="AP1483"/>
  <c r="AO1483"/>
  <c r="AV1526"/>
  <c r="AU1526"/>
  <c r="AT1526"/>
  <c r="AS1526"/>
  <c r="AR1526"/>
  <c r="AQ1526"/>
  <c r="AP1526"/>
  <c r="AO1526"/>
  <c r="AV1457"/>
  <c r="AU1457"/>
  <c r="AT1457"/>
  <c r="AS1457"/>
  <c r="AR1457"/>
  <c r="AQ1457"/>
  <c r="AP1457"/>
  <c r="AO1457"/>
  <c r="AV1636"/>
  <c r="AU1636"/>
  <c r="AT1636"/>
  <c r="AS1636"/>
  <c r="AR1636"/>
  <c r="AQ1636"/>
  <c r="AP1636"/>
  <c r="AO1636"/>
  <c r="AV1514"/>
  <c r="AU1514"/>
  <c r="AT1514"/>
  <c r="AS1514"/>
  <c r="AR1514"/>
  <c r="AQ1514"/>
  <c r="AP1514"/>
  <c r="AO1514"/>
  <c r="AV1511"/>
  <c r="AU1511"/>
  <c r="AT1511"/>
  <c r="AS1511"/>
  <c r="AR1511"/>
  <c r="AQ1511"/>
  <c r="AP1511"/>
  <c r="AO1511"/>
  <c r="AV1702"/>
  <c r="AU1702"/>
  <c r="AT1702"/>
  <c r="AS1702"/>
  <c r="AR1702"/>
  <c r="AQ1702"/>
  <c r="AP1702"/>
  <c r="AO1702"/>
  <c r="AV1657"/>
  <c r="AU1657"/>
  <c r="AT1657"/>
  <c r="AS1657"/>
  <c r="AR1657"/>
  <c r="AQ1657"/>
  <c r="AP1657"/>
  <c r="AO1657"/>
  <c r="AV1561"/>
  <c r="AU1561"/>
  <c r="AT1561"/>
  <c r="AS1561"/>
  <c r="AR1561"/>
  <c r="AQ1561"/>
  <c r="AP1561"/>
  <c r="AO1561"/>
  <c r="AV1451"/>
  <c r="AU1451"/>
  <c r="AT1451"/>
  <c r="AS1451"/>
  <c r="AR1451"/>
  <c r="AQ1451"/>
  <c r="AP1451"/>
  <c r="AO1451"/>
  <c r="AV1567"/>
  <c r="AU1567"/>
  <c r="AT1567"/>
  <c r="AS1567"/>
  <c r="AR1567"/>
  <c r="AQ1567"/>
  <c r="AP1567"/>
  <c r="AO1567"/>
  <c r="AV1565"/>
  <c r="AU1565"/>
  <c r="AT1565"/>
  <c r="AS1565"/>
  <c r="AR1565"/>
  <c r="AQ1565"/>
  <c r="AP1565"/>
  <c r="AO1565"/>
  <c r="AV666"/>
  <c r="AU666"/>
  <c r="AT666"/>
  <c r="AS666"/>
  <c r="AR666"/>
  <c r="AQ666"/>
  <c r="AP666"/>
  <c r="AO666"/>
  <c r="AV689"/>
  <c r="AU689"/>
  <c r="AT689"/>
  <c r="AS689"/>
  <c r="AR689"/>
  <c r="AQ689"/>
  <c r="AP689"/>
  <c r="AO689"/>
  <c r="AV802"/>
  <c r="AU802"/>
  <c r="AT802"/>
  <c r="AS802"/>
  <c r="AR802"/>
  <c r="AQ802"/>
  <c r="AP802"/>
  <c r="AO802"/>
  <c r="AV656"/>
  <c r="AU656"/>
  <c r="AT656"/>
  <c r="AS656"/>
  <c r="AR656"/>
  <c r="AQ656"/>
  <c r="AP656"/>
  <c r="AO656"/>
  <c r="AV749"/>
  <c r="AU749"/>
  <c r="AT749"/>
  <c r="AS749"/>
  <c r="AR749"/>
  <c r="AQ749"/>
  <c r="AP749"/>
  <c r="AO749"/>
  <c r="AV711"/>
  <c r="AU711"/>
  <c r="AT711"/>
  <c r="AS711"/>
  <c r="AR711"/>
  <c r="AQ711"/>
  <c r="AP711"/>
  <c r="AO711"/>
  <c r="AV782"/>
  <c r="AU782"/>
  <c r="AT782"/>
  <c r="AS782"/>
  <c r="AR782"/>
  <c r="AQ782"/>
  <c r="AP782"/>
  <c r="AO782"/>
  <c r="AV807"/>
  <c r="AU807"/>
  <c r="AT807"/>
  <c r="AS807"/>
  <c r="AR807"/>
  <c r="AQ807"/>
  <c r="AP807"/>
  <c r="AO807"/>
  <c r="AV672"/>
  <c r="AU672"/>
  <c r="AT672"/>
  <c r="AS672"/>
  <c r="AR672"/>
  <c r="AQ672"/>
  <c r="AP672"/>
  <c r="AO672"/>
  <c r="AV1808"/>
  <c r="AU1808"/>
  <c r="AT1808"/>
  <c r="AS1808"/>
  <c r="AR1808"/>
  <c r="AQ1808"/>
  <c r="AP1808"/>
  <c r="AO1808"/>
  <c r="AV1632"/>
  <c r="AU1632"/>
  <c r="AT1632"/>
  <c r="AS1632"/>
  <c r="AR1632"/>
  <c r="AQ1632"/>
  <c r="AP1632"/>
  <c r="AO1632"/>
  <c r="AV1753"/>
  <c r="AU1753"/>
  <c r="AT1753"/>
  <c r="AS1753"/>
  <c r="AR1753"/>
  <c r="AQ1753"/>
  <c r="AP1753"/>
  <c r="AO1753"/>
  <c r="AV1552"/>
  <c r="AU1552"/>
  <c r="AT1552"/>
  <c r="AS1552"/>
  <c r="AR1552"/>
  <c r="AQ1552"/>
  <c r="AP1552"/>
  <c r="AO1552"/>
  <c r="AV1616"/>
  <c r="AU1616"/>
  <c r="AT1616"/>
  <c r="AS1616"/>
  <c r="AR1616"/>
  <c r="AQ1616"/>
  <c r="AP1616"/>
  <c r="AO1616"/>
  <c r="AV1555"/>
  <c r="AU1555"/>
  <c r="AT1555"/>
  <c r="AS1555"/>
  <c r="AR1555"/>
  <c r="AQ1555"/>
  <c r="AP1555"/>
  <c r="AO1555"/>
  <c r="AV1554"/>
  <c r="AU1554"/>
  <c r="AT1554"/>
  <c r="AS1554"/>
  <c r="AR1554"/>
  <c r="AQ1554"/>
  <c r="AP1554"/>
  <c r="AO1554"/>
  <c r="AV820"/>
  <c r="AU820"/>
  <c r="AT820"/>
  <c r="AS820"/>
  <c r="AR820"/>
  <c r="AQ820"/>
  <c r="AP820"/>
  <c r="AO820"/>
  <c r="AV822"/>
  <c r="AU822"/>
  <c r="AT822"/>
  <c r="AS822"/>
  <c r="AR822"/>
  <c r="AQ822"/>
  <c r="AP822"/>
  <c r="AO822"/>
  <c r="AV695"/>
  <c r="AU695"/>
  <c r="AT695"/>
  <c r="AS695"/>
  <c r="AR695"/>
  <c r="AQ695"/>
  <c r="AP695"/>
  <c r="AO695"/>
  <c r="AV836"/>
  <c r="AU836"/>
  <c r="AT836"/>
  <c r="AS836"/>
  <c r="AR836"/>
  <c r="AQ836"/>
  <c r="AP836"/>
  <c r="AO836"/>
  <c r="AV707"/>
  <c r="AU707"/>
  <c r="AT707"/>
  <c r="AS707"/>
  <c r="AR707"/>
  <c r="AQ707"/>
  <c r="AP707"/>
  <c r="AO707"/>
  <c r="AV832"/>
  <c r="AU832"/>
  <c r="AT832"/>
  <c r="AS832"/>
  <c r="AR832"/>
  <c r="AQ832"/>
  <c r="AP832"/>
  <c r="AO832"/>
  <c r="AV801"/>
  <c r="AU801"/>
  <c r="AT801"/>
  <c r="AS801"/>
  <c r="AR801"/>
  <c r="AQ801"/>
  <c r="AP801"/>
  <c r="AO801"/>
  <c r="AV687"/>
  <c r="AU687"/>
  <c r="AT687"/>
  <c r="AS687"/>
  <c r="AR687"/>
  <c r="AQ687"/>
  <c r="AP687"/>
  <c r="AO687"/>
  <c r="AV671"/>
  <c r="AU671"/>
  <c r="AT671"/>
  <c r="AS671"/>
  <c r="AR671"/>
  <c r="AQ671"/>
  <c r="AP671"/>
  <c r="AO671"/>
  <c r="AV1648"/>
  <c r="AU1648"/>
  <c r="AT1648"/>
  <c r="AS1648"/>
  <c r="AR1648"/>
  <c r="AQ1648"/>
  <c r="AP1648"/>
  <c r="AO1648"/>
  <c r="AV1605"/>
  <c r="AU1605"/>
  <c r="AT1605"/>
  <c r="AS1605"/>
  <c r="AR1605"/>
  <c r="AQ1605"/>
  <c r="AP1605"/>
  <c r="AO1605"/>
  <c r="AV1471"/>
  <c r="AU1471"/>
  <c r="AT1471"/>
  <c r="AS1471"/>
  <c r="AR1471"/>
  <c r="AQ1471"/>
  <c r="AP1471"/>
  <c r="AO1471"/>
  <c r="AV1545"/>
  <c r="AU1545"/>
  <c r="AT1545"/>
  <c r="AS1545"/>
  <c r="AR1545"/>
  <c r="AQ1545"/>
  <c r="AP1545"/>
  <c r="AO1545"/>
  <c r="AV1592"/>
  <c r="AU1592"/>
  <c r="AT1592"/>
  <c r="AS1592"/>
  <c r="AR1592"/>
  <c r="AQ1592"/>
  <c r="AP1592"/>
  <c r="AO1592"/>
  <c r="AV1438"/>
  <c r="AU1438"/>
  <c r="AT1438"/>
  <c r="AS1438"/>
  <c r="AR1438"/>
  <c r="AQ1438"/>
  <c r="AP1438"/>
  <c r="AO1438"/>
  <c r="AV1540"/>
  <c r="AU1540"/>
  <c r="AT1540"/>
  <c r="AS1540"/>
  <c r="AR1540"/>
  <c r="AQ1540"/>
  <c r="AP1540"/>
  <c r="AO1540"/>
  <c r="AV1687"/>
  <c r="AU1687"/>
  <c r="AT1687"/>
  <c r="AS1687"/>
  <c r="AR1687"/>
  <c r="AQ1687"/>
  <c r="AP1687"/>
  <c r="AO1687"/>
  <c r="AV1591"/>
  <c r="AU1591"/>
  <c r="AT1591"/>
  <c r="AS1591"/>
  <c r="AR1591"/>
  <c r="AQ1591"/>
  <c r="AP1591"/>
  <c r="AO1591"/>
  <c r="AV1448"/>
  <c r="AU1448"/>
  <c r="AT1448"/>
  <c r="AS1448"/>
  <c r="AR1448"/>
  <c r="AQ1448"/>
  <c r="AP1448"/>
  <c r="AO1448"/>
  <c r="AV1721"/>
  <c r="AU1721"/>
  <c r="AT1721"/>
  <c r="AS1721"/>
  <c r="AR1721"/>
  <c r="AQ1721"/>
  <c r="AP1721"/>
  <c r="AO1721"/>
  <c r="AV1745"/>
  <c r="AU1745"/>
  <c r="AT1745"/>
  <c r="AS1745"/>
  <c r="AR1745"/>
  <c r="AQ1745"/>
  <c r="AP1745"/>
  <c r="AO1745"/>
  <c r="AV1744"/>
  <c r="AU1744"/>
  <c r="AT1744"/>
  <c r="AS1744"/>
  <c r="AR1744"/>
  <c r="AQ1744"/>
  <c r="AP1744"/>
  <c r="AO1744"/>
  <c r="AV1629"/>
  <c r="AU1629"/>
  <c r="AT1629"/>
  <c r="AS1629"/>
  <c r="AR1629"/>
  <c r="AQ1629"/>
  <c r="AP1629"/>
  <c r="AO1629"/>
  <c r="AV1539"/>
  <c r="AU1539"/>
  <c r="AT1539"/>
  <c r="AS1539"/>
  <c r="AR1539"/>
  <c r="AQ1539"/>
  <c r="AP1539"/>
  <c r="AO1539"/>
  <c r="AV760"/>
  <c r="AU760"/>
  <c r="AT760"/>
  <c r="AS760"/>
  <c r="AR760"/>
  <c r="AQ760"/>
  <c r="AP760"/>
  <c r="AO760"/>
  <c r="AV725"/>
  <c r="AU725"/>
  <c r="AT725"/>
  <c r="AS725"/>
  <c r="AR725"/>
  <c r="AQ725"/>
  <c r="AP725"/>
  <c r="AO725"/>
  <c r="AV1627"/>
  <c r="AU1627"/>
  <c r="AT1627"/>
  <c r="AS1627"/>
  <c r="AR1627"/>
  <c r="AQ1627"/>
  <c r="AP1627"/>
  <c r="AO1627"/>
  <c r="AV1503"/>
  <c r="AU1503"/>
  <c r="AT1503"/>
  <c r="AS1503"/>
  <c r="AR1503"/>
  <c r="AQ1503"/>
  <c r="AP1503"/>
  <c r="AO1503"/>
  <c r="AV1484"/>
  <c r="AU1484"/>
  <c r="AT1484"/>
  <c r="AS1484"/>
  <c r="AR1484"/>
  <c r="AQ1484"/>
  <c r="AP1484"/>
  <c r="AO1484"/>
  <c r="AV1809"/>
  <c r="AU1809"/>
  <c r="AT1809"/>
  <c r="AS1809"/>
  <c r="AR1809"/>
  <c r="AQ1809"/>
  <c r="AP1809"/>
  <c r="AO1809"/>
  <c r="AV1452"/>
  <c r="AU1452"/>
  <c r="AT1452"/>
  <c r="AS1452"/>
  <c r="AR1452"/>
  <c r="AQ1452"/>
  <c r="AP1452"/>
  <c r="AO1452"/>
  <c r="AV1441"/>
  <c r="AU1441"/>
  <c r="AT1441"/>
  <c r="AS1441"/>
  <c r="AR1441"/>
  <c r="AQ1441"/>
  <c r="AP1441"/>
  <c r="AO1441"/>
  <c r="AV1478"/>
  <c r="AU1478"/>
  <c r="AT1478"/>
  <c r="AS1478"/>
  <c r="AR1478"/>
  <c r="AQ1478"/>
  <c r="AP1478"/>
  <c r="AO1478"/>
  <c r="AV1624"/>
  <c r="AU1624"/>
  <c r="AT1624"/>
  <c r="AS1624"/>
  <c r="AR1624"/>
  <c r="AQ1624"/>
  <c r="AP1624"/>
  <c r="AO1624"/>
  <c r="AV1697"/>
  <c r="AU1697"/>
  <c r="AT1697"/>
  <c r="AS1697"/>
  <c r="AR1697"/>
  <c r="AQ1697"/>
  <c r="AP1697"/>
  <c r="AO1697"/>
  <c r="AV1669"/>
  <c r="AU1669"/>
  <c r="AT1669"/>
  <c r="AS1669"/>
  <c r="AR1669"/>
  <c r="AQ1669"/>
  <c r="AP1669"/>
  <c r="AO1669"/>
  <c r="AV1623"/>
  <c r="AU1623"/>
  <c r="AT1623"/>
  <c r="AS1623"/>
  <c r="AR1623"/>
  <c r="AQ1623"/>
  <c r="AP1623"/>
  <c r="AO1623"/>
  <c r="AV1596"/>
  <c r="AU1596"/>
  <c r="AT1596"/>
  <c r="AS1596"/>
  <c r="AR1596"/>
  <c r="AQ1596"/>
  <c r="AP1596"/>
  <c r="AO1596"/>
  <c r="AV1652"/>
  <c r="AU1652"/>
  <c r="AT1652"/>
  <c r="AS1652"/>
  <c r="AR1652"/>
  <c r="AQ1652"/>
  <c r="AP1652"/>
  <c r="AO1652"/>
  <c r="AV1751"/>
  <c r="AU1751"/>
  <c r="AT1751"/>
  <c r="AS1751"/>
  <c r="AR1751"/>
  <c r="AQ1751"/>
  <c r="AP1751"/>
  <c r="AO1751"/>
  <c r="AV1630"/>
  <c r="AU1630"/>
  <c r="AT1630"/>
  <c r="AS1630"/>
  <c r="AR1630"/>
  <c r="AQ1630"/>
  <c r="AP1630"/>
  <c r="AO1630"/>
  <c r="AV1791"/>
  <c r="AU1791"/>
  <c r="AT1791"/>
  <c r="AS1791"/>
  <c r="AR1791"/>
  <c r="AQ1791"/>
  <c r="AP1791"/>
  <c r="AO1791"/>
  <c r="AV1544"/>
  <c r="AU1544"/>
  <c r="AT1544"/>
  <c r="AS1544"/>
  <c r="AR1544"/>
  <c r="AQ1544"/>
  <c r="AP1544"/>
  <c r="AO1544"/>
  <c r="AV1439"/>
  <c r="AU1439"/>
  <c r="AT1439"/>
  <c r="AS1439"/>
  <c r="AR1439"/>
  <c r="AQ1439"/>
  <c r="AP1439"/>
  <c r="AO1439"/>
  <c r="AV1688"/>
  <c r="AU1688"/>
  <c r="AT1688"/>
  <c r="AS1688"/>
  <c r="AR1688"/>
  <c r="AQ1688"/>
  <c r="AP1688"/>
  <c r="AO1688"/>
  <c r="AV1535"/>
  <c r="AU1535"/>
  <c r="AT1535"/>
  <c r="AS1535"/>
  <c r="AR1535"/>
  <c r="AQ1535"/>
  <c r="AP1535"/>
  <c r="AO1535"/>
  <c r="AV1746"/>
  <c r="AU1746"/>
  <c r="AT1746"/>
  <c r="AS1746"/>
  <c r="AR1746"/>
  <c r="AQ1746"/>
  <c r="AP1746"/>
  <c r="AO1746"/>
  <c r="AV1463"/>
  <c r="AU1463"/>
  <c r="AT1463"/>
  <c r="AS1463"/>
  <c r="AR1463"/>
  <c r="AQ1463"/>
  <c r="AP1463"/>
  <c r="AO1463"/>
  <c r="AV1701"/>
  <c r="AU1701"/>
  <c r="AT1701"/>
  <c r="AS1701"/>
  <c r="AR1701"/>
  <c r="AQ1701"/>
  <c r="AP1701"/>
  <c r="AO1701"/>
  <c r="AV1536"/>
  <c r="AU1536"/>
  <c r="AT1536"/>
  <c r="AS1536"/>
  <c r="AR1536"/>
  <c r="AQ1536"/>
  <c r="AP1536"/>
  <c r="AO1536"/>
  <c r="AV1469"/>
  <c r="AU1469"/>
  <c r="AT1469"/>
  <c r="AS1469"/>
  <c r="AR1469"/>
  <c r="AQ1469"/>
  <c r="AP1469"/>
  <c r="AO1469"/>
  <c r="AV1429"/>
  <c r="AU1429"/>
  <c r="AT1429"/>
  <c r="AS1429"/>
  <c r="AR1429"/>
  <c r="AQ1429"/>
  <c r="AP1429"/>
  <c r="AO1429"/>
  <c r="AV1538"/>
  <c r="AU1538"/>
  <c r="AT1538"/>
  <c r="AS1538"/>
  <c r="AR1538"/>
  <c r="AQ1538"/>
  <c r="AP1538"/>
  <c r="AO1538"/>
  <c r="AV1531"/>
  <c r="AU1531"/>
  <c r="AT1531"/>
  <c r="AS1531"/>
  <c r="AR1531"/>
  <c r="AQ1531"/>
  <c r="AP1531"/>
  <c r="AO1531"/>
  <c r="AV1289"/>
  <c r="AU1289"/>
  <c r="AT1289"/>
  <c r="AS1289"/>
  <c r="AR1289"/>
  <c r="AQ1289"/>
  <c r="AP1289"/>
  <c r="AO1289"/>
  <c r="AV1444"/>
  <c r="AU1444"/>
  <c r="AT1444"/>
  <c r="AS1444"/>
  <c r="AR1444"/>
  <c r="AQ1444"/>
  <c r="AP1444"/>
  <c r="AO1444"/>
  <c r="AV1587"/>
  <c r="AU1587"/>
  <c r="AT1587"/>
  <c r="AS1587"/>
  <c r="AR1587"/>
  <c r="AQ1587"/>
  <c r="AP1587"/>
  <c r="AO1587"/>
  <c r="AV1461"/>
  <c r="AU1461"/>
  <c r="AT1461"/>
  <c r="AS1461"/>
  <c r="AR1461"/>
  <c r="AQ1461"/>
  <c r="AP1461"/>
  <c r="AO1461"/>
  <c r="AV1497"/>
  <c r="AU1497"/>
  <c r="AT1497"/>
  <c r="AS1497"/>
  <c r="AR1497"/>
  <c r="AQ1497"/>
  <c r="AP1497"/>
  <c r="AO1497"/>
  <c r="AV1453"/>
  <c r="AU1453"/>
  <c r="AT1453"/>
  <c r="AS1453"/>
  <c r="AR1453"/>
  <c r="AQ1453"/>
  <c r="AP1453"/>
  <c r="AO1453"/>
  <c r="AV1720"/>
  <c r="AU1720"/>
  <c r="AT1720"/>
  <c r="AS1720"/>
  <c r="AR1720"/>
  <c r="AQ1720"/>
  <c r="AP1720"/>
  <c r="AO1720"/>
  <c r="AV1584"/>
  <c r="AU1584"/>
  <c r="AT1584"/>
  <c r="AS1584"/>
  <c r="AR1584"/>
  <c r="AQ1584"/>
  <c r="AP1584"/>
  <c r="AO1584"/>
  <c r="AV1496"/>
  <c r="AU1496"/>
  <c r="AT1496"/>
  <c r="AS1496"/>
  <c r="AR1496"/>
  <c r="AQ1496"/>
  <c r="AP1496"/>
  <c r="AO1496"/>
  <c r="AV1458"/>
  <c r="AU1458"/>
  <c r="AT1458"/>
  <c r="AS1458"/>
  <c r="AR1458"/>
  <c r="AQ1458"/>
  <c r="AP1458"/>
  <c r="AO1458"/>
  <c r="AV1732"/>
  <c r="AU1732"/>
  <c r="AT1732"/>
  <c r="AS1732"/>
  <c r="AR1732"/>
  <c r="AQ1732"/>
  <c r="AP1732"/>
  <c r="AO1732"/>
  <c r="AV1739"/>
  <c r="AU1739"/>
  <c r="AT1739"/>
  <c r="AS1739"/>
  <c r="AR1739"/>
  <c r="AQ1739"/>
  <c r="AP1739"/>
  <c r="AO1739"/>
  <c r="AV1513"/>
  <c r="AU1513"/>
  <c r="AT1513"/>
  <c r="AS1513"/>
  <c r="AR1513"/>
  <c r="AQ1513"/>
  <c r="AP1513"/>
  <c r="AO1513"/>
  <c r="AV1456"/>
  <c r="AU1456"/>
  <c r="AT1456"/>
  <c r="AS1456"/>
  <c r="AR1456"/>
  <c r="AQ1456"/>
  <c r="AP1456"/>
  <c r="AO1456"/>
  <c r="AV1436"/>
  <c r="AU1436"/>
  <c r="AT1436"/>
  <c r="AS1436"/>
  <c r="AR1436"/>
  <c r="AQ1436"/>
  <c r="AP1436"/>
  <c r="AO1436"/>
  <c r="AV1728"/>
  <c r="AU1728"/>
  <c r="AT1728"/>
  <c r="AS1728"/>
  <c r="AR1728"/>
  <c r="AQ1728"/>
  <c r="AP1728"/>
  <c r="AO1728"/>
  <c r="AV713"/>
  <c r="AU713"/>
  <c r="AT713"/>
  <c r="AS713"/>
  <c r="AR713"/>
  <c r="AQ713"/>
  <c r="AP713"/>
  <c r="AO713"/>
  <c r="AV837"/>
  <c r="AU837"/>
  <c r="AT837"/>
  <c r="AS837"/>
  <c r="AR837"/>
  <c r="AQ837"/>
  <c r="AP837"/>
  <c r="AO837"/>
  <c r="AV716"/>
  <c r="AU716"/>
  <c r="AT716"/>
  <c r="AS716"/>
  <c r="AR716"/>
  <c r="AQ716"/>
  <c r="AP716"/>
  <c r="AO716"/>
  <c r="AV738"/>
  <c r="AU738"/>
  <c r="AT738"/>
  <c r="AS738"/>
  <c r="AR738"/>
  <c r="AQ738"/>
  <c r="AP738"/>
  <c r="AO738"/>
  <c r="AV790"/>
  <c r="AU790"/>
  <c r="AT790"/>
  <c r="AS790"/>
  <c r="AR790"/>
  <c r="AQ790"/>
  <c r="AP790"/>
  <c r="AO790"/>
  <c r="AV783"/>
  <c r="AU783"/>
  <c r="AT783"/>
  <c r="AS783"/>
  <c r="AR783"/>
  <c r="AQ783"/>
  <c r="AP783"/>
  <c r="AO783"/>
  <c r="AV771"/>
  <c r="AU771"/>
  <c r="AT771"/>
  <c r="AS771"/>
  <c r="AR771"/>
  <c r="AQ771"/>
  <c r="AP771"/>
  <c r="AO771"/>
  <c r="AV697"/>
  <c r="AU697"/>
  <c r="AT697"/>
  <c r="AS697"/>
  <c r="AR697"/>
  <c r="AQ697"/>
  <c r="AP697"/>
  <c r="AO697"/>
  <c r="AV668"/>
  <c r="AU668"/>
  <c r="AT668"/>
  <c r="AS668"/>
  <c r="AR668"/>
  <c r="AQ668"/>
  <c r="AP668"/>
  <c r="AO668"/>
  <c r="AV692"/>
  <c r="AU692"/>
  <c r="AT692"/>
  <c r="AS692"/>
  <c r="AR692"/>
  <c r="AQ692"/>
  <c r="AP692"/>
  <c r="AO692"/>
  <c r="AV694"/>
  <c r="AU694"/>
  <c r="AT694"/>
  <c r="AS694"/>
  <c r="AR694"/>
  <c r="AQ694"/>
  <c r="AP694"/>
  <c r="AO694"/>
  <c r="AV680"/>
  <c r="AU680"/>
  <c r="AT680"/>
  <c r="AS680"/>
  <c r="AR680"/>
  <c r="AQ680"/>
  <c r="AP680"/>
  <c r="AO680"/>
  <c r="AV766"/>
  <c r="AU766"/>
  <c r="AT766"/>
  <c r="AS766"/>
  <c r="AR766"/>
  <c r="AQ766"/>
  <c r="AP766"/>
  <c r="AO766"/>
  <c r="AV786"/>
  <c r="AU786"/>
  <c r="AT786"/>
  <c r="AS786"/>
  <c r="AR786"/>
  <c r="AQ786"/>
  <c r="AP786"/>
  <c r="AO786"/>
  <c r="AV735"/>
  <c r="AU735"/>
  <c r="AT735"/>
  <c r="AS735"/>
  <c r="AR735"/>
  <c r="AQ735"/>
  <c r="AP735"/>
  <c r="AO735"/>
  <c r="AV826"/>
  <c r="AU826"/>
  <c r="AT826"/>
  <c r="AS826"/>
  <c r="AR826"/>
  <c r="AQ826"/>
  <c r="AP826"/>
  <c r="AO826"/>
  <c r="AV756"/>
  <c r="AU756"/>
  <c r="AT756"/>
  <c r="AS756"/>
  <c r="AR756"/>
  <c r="AQ756"/>
  <c r="AP756"/>
  <c r="AO756"/>
  <c r="AV733"/>
  <c r="AU733"/>
  <c r="AT733"/>
  <c r="AS733"/>
  <c r="AR733"/>
  <c r="AQ733"/>
  <c r="AP733"/>
  <c r="AO733"/>
  <c r="AV814"/>
  <c r="AU814"/>
  <c r="AT814"/>
  <c r="AS814"/>
  <c r="AR814"/>
  <c r="AQ814"/>
  <c r="AP814"/>
  <c r="AO814"/>
  <c r="AV681"/>
  <c r="AU681"/>
  <c r="AT681"/>
  <c r="AS681"/>
  <c r="AR681"/>
  <c r="AQ681"/>
  <c r="AP681"/>
  <c r="AO681"/>
  <c r="AV767"/>
  <c r="AU767"/>
  <c r="AT767"/>
  <c r="AS767"/>
  <c r="AR767"/>
  <c r="AQ767"/>
  <c r="AP767"/>
  <c r="AO767"/>
  <c r="AV791"/>
  <c r="AU791"/>
  <c r="AT791"/>
  <c r="AS791"/>
  <c r="AR791"/>
  <c r="AQ791"/>
  <c r="AP791"/>
  <c r="AO791"/>
  <c r="AV758"/>
  <c r="AU758"/>
  <c r="AT758"/>
  <c r="AS758"/>
  <c r="AR758"/>
  <c r="AQ758"/>
  <c r="AP758"/>
  <c r="AO758"/>
  <c r="AV819"/>
  <c r="AU819"/>
  <c r="AT819"/>
  <c r="AS819"/>
  <c r="AR819"/>
  <c r="AQ819"/>
  <c r="AP819"/>
  <c r="AO819"/>
  <c r="AV779"/>
  <c r="AU779"/>
  <c r="AT779"/>
  <c r="AS779"/>
  <c r="AR779"/>
  <c r="AQ779"/>
  <c r="AP779"/>
  <c r="AO779"/>
  <c r="AV815"/>
  <c r="AU815"/>
  <c r="AT815"/>
  <c r="AS815"/>
  <c r="AR815"/>
  <c r="AQ815"/>
  <c r="AP815"/>
  <c r="AO815"/>
  <c r="AV727"/>
  <c r="AU727"/>
  <c r="AT727"/>
  <c r="AS727"/>
  <c r="AR727"/>
  <c r="AQ727"/>
  <c r="AP727"/>
  <c r="AO727"/>
  <c r="AV834"/>
  <c r="AU834"/>
  <c r="AT834"/>
  <c r="AS834"/>
  <c r="AR834"/>
  <c r="AQ834"/>
  <c r="AP834"/>
  <c r="AO834"/>
  <c r="AV794"/>
  <c r="AU794"/>
  <c r="AT794"/>
  <c r="AS794"/>
  <c r="AR794"/>
  <c r="AQ794"/>
  <c r="AP794"/>
  <c r="AO794"/>
  <c r="AV737"/>
  <c r="AU737"/>
  <c r="AT737"/>
  <c r="AS737"/>
  <c r="AR737"/>
  <c r="AQ737"/>
  <c r="AP737"/>
  <c r="AO737"/>
  <c r="AV664"/>
  <c r="AU664"/>
  <c r="AT664"/>
  <c r="AS664"/>
  <c r="AR664"/>
  <c r="AQ664"/>
  <c r="AP664"/>
  <c r="AO664"/>
  <c r="AV823"/>
  <c r="AU823"/>
  <c r="AT823"/>
  <c r="AS823"/>
  <c r="AR823"/>
  <c r="AQ823"/>
  <c r="AP823"/>
  <c r="AO823"/>
  <c r="AV698"/>
  <c r="AU698"/>
  <c r="AT698"/>
  <c r="AS698"/>
  <c r="AR698"/>
  <c r="AQ698"/>
  <c r="AP698"/>
  <c r="AO698"/>
  <c r="AV691"/>
  <c r="AU691"/>
  <c r="AT691"/>
  <c r="AS691"/>
  <c r="AR691"/>
  <c r="AQ691"/>
  <c r="AP691"/>
  <c r="AO691"/>
  <c r="AV718"/>
  <c r="AU718"/>
  <c r="AT718"/>
  <c r="AS718"/>
  <c r="AR718"/>
  <c r="AQ718"/>
  <c r="AP718"/>
  <c r="AO718"/>
  <c r="AV755"/>
  <c r="AU755"/>
  <c r="AT755"/>
  <c r="AS755"/>
  <c r="AR755"/>
  <c r="AQ755"/>
  <c r="AP755"/>
  <c r="AO755"/>
  <c r="AV812"/>
  <c r="AU812"/>
  <c r="AT812"/>
  <c r="AS812"/>
  <c r="AR812"/>
  <c r="AQ812"/>
  <c r="AP812"/>
  <c r="AO812"/>
  <c r="AV1558"/>
  <c r="AU1558"/>
  <c r="AT1558"/>
  <c r="AS1558"/>
  <c r="AR1558"/>
  <c r="AQ1558"/>
  <c r="AP1558"/>
  <c r="AO1558"/>
  <c r="AV1577"/>
  <c r="AU1577"/>
  <c r="AT1577"/>
  <c r="AS1577"/>
  <c r="AR1577"/>
  <c r="AQ1577"/>
  <c r="AP1577"/>
  <c r="AO1577"/>
  <c r="AV1475"/>
  <c r="AU1475"/>
  <c r="AT1475"/>
  <c r="AS1475"/>
  <c r="AR1475"/>
  <c r="AQ1475"/>
  <c r="AP1475"/>
  <c r="AO1475"/>
  <c r="AV710"/>
  <c r="AU710"/>
  <c r="AT710"/>
  <c r="AS710"/>
  <c r="AR710"/>
  <c r="AQ710"/>
  <c r="AP710"/>
  <c r="AO710"/>
  <c r="AV787"/>
  <c r="AU787"/>
  <c r="AT787"/>
  <c r="AS787"/>
  <c r="AR787"/>
  <c r="AQ787"/>
  <c r="AP787"/>
  <c r="AO787"/>
  <c r="AV768"/>
  <c r="AU768"/>
  <c r="AT768"/>
  <c r="AS768"/>
  <c r="AR768"/>
  <c r="AQ768"/>
  <c r="AP768"/>
  <c r="AO768"/>
  <c r="AV740"/>
  <c r="AU740"/>
  <c r="AT740"/>
  <c r="AS740"/>
  <c r="AR740"/>
  <c r="AQ740"/>
  <c r="AP740"/>
  <c r="AO740"/>
  <c r="AV700"/>
  <c r="AU700"/>
  <c r="AT700"/>
  <c r="AS700"/>
  <c r="AR700"/>
  <c r="AQ700"/>
  <c r="AP700"/>
  <c r="AO700"/>
  <c r="AV743"/>
  <c r="AU743"/>
  <c r="AT743"/>
  <c r="AS743"/>
  <c r="AR743"/>
  <c r="AQ743"/>
  <c r="AP743"/>
  <c r="AO743"/>
  <c r="AV821"/>
  <c r="AU821"/>
  <c r="AT821"/>
  <c r="AS821"/>
  <c r="AR821"/>
  <c r="AQ821"/>
  <c r="AP821"/>
  <c r="AO821"/>
  <c r="AV722"/>
  <c r="AU722"/>
  <c r="AT722"/>
  <c r="AS722"/>
  <c r="AR722"/>
  <c r="AQ722"/>
  <c r="AP722"/>
  <c r="AO722"/>
  <c r="AV751"/>
  <c r="AU751"/>
  <c r="AT751"/>
  <c r="AS751"/>
  <c r="AR751"/>
  <c r="AQ751"/>
  <c r="AP751"/>
  <c r="AO751"/>
  <c r="AV796"/>
  <c r="AU796"/>
  <c r="AT796"/>
  <c r="AS796"/>
  <c r="AR796"/>
  <c r="AQ796"/>
  <c r="AP796"/>
  <c r="AO796"/>
  <c r="AV717"/>
  <c r="AU717"/>
  <c r="AT717"/>
  <c r="AS717"/>
  <c r="AR717"/>
  <c r="AQ717"/>
  <c r="AP717"/>
  <c r="AO717"/>
  <c r="AV833"/>
  <c r="AU833"/>
  <c r="AT833"/>
  <c r="AS833"/>
  <c r="AR833"/>
  <c r="AQ833"/>
  <c r="AP833"/>
  <c r="AO833"/>
  <c r="AV764"/>
  <c r="AU764"/>
  <c r="AT764"/>
  <c r="AS764"/>
  <c r="AR764"/>
  <c r="AQ764"/>
  <c r="AP764"/>
  <c r="AO764"/>
  <c r="AV828"/>
  <c r="AU828"/>
  <c r="AT828"/>
  <c r="AS828"/>
  <c r="AR828"/>
  <c r="AQ828"/>
  <c r="AP828"/>
  <c r="AO828"/>
  <c r="AV757"/>
  <c r="AU757"/>
  <c r="AT757"/>
  <c r="AS757"/>
  <c r="AR757"/>
  <c r="AQ757"/>
  <c r="AP757"/>
  <c r="AO757"/>
  <c r="AV683"/>
  <c r="AU683"/>
  <c r="AT683"/>
  <c r="AS683"/>
  <c r="AR683"/>
  <c r="AQ683"/>
  <c r="AP683"/>
  <c r="AO683"/>
  <c r="AV708"/>
  <c r="AU708"/>
  <c r="AT708"/>
  <c r="AS708"/>
  <c r="AR708"/>
  <c r="AQ708"/>
  <c r="AP708"/>
  <c r="AO708"/>
  <c r="AV706"/>
  <c r="AU706"/>
  <c r="AT706"/>
  <c r="AS706"/>
  <c r="AR706"/>
  <c r="AQ706"/>
  <c r="AP706"/>
  <c r="AO706"/>
  <c r="AV789"/>
  <c r="AU789"/>
  <c r="AT789"/>
  <c r="AS789"/>
  <c r="AR789"/>
  <c r="AQ789"/>
  <c r="AP789"/>
  <c r="AO789"/>
  <c r="AV769"/>
  <c r="AU769"/>
  <c r="AT769"/>
  <c r="AS769"/>
  <c r="AR769"/>
  <c r="AQ769"/>
  <c r="AP769"/>
  <c r="AO769"/>
  <c r="AV739"/>
  <c r="AU739"/>
  <c r="AT739"/>
  <c r="AS739"/>
  <c r="AR739"/>
  <c r="AQ739"/>
  <c r="AP739"/>
  <c r="AO739"/>
  <c r="AV793"/>
  <c r="AU793"/>
  <c r="AT793"/>
  <c r="AS793"/>
  <c r="AR793"/>
  <c r="AQ793"/>
  <c r="AP793"/>
  <c r="AO793"/>
  <c r="AV704"/>
  <c r="AU704"/>
  <c r="AT704"/>
  <c r="AS704"/>
  <c r="AR704"/>
  <c r="AQ704"/>
  <c r="AP704"/>
  <c r="AO704"/>
  <c r="AV792"/>
  <c r="AU792"/>
  <c r="AT792"/>
  <c r="AS792"/>
  <c r="AR792"/>
  <c r="AQ792"/>
  <c r="AP792"/>
  <c r="AO792"/>
  <c r="AV719"/>
  <c r="AU719"/>
  <c r="AT719"/>
  <c r="AS719"/>
  <c r="AR719"/>
  <c r="AQ719"/>
  <c r="AP719"/>
  <c r="AO719"/>
  <c r="AV693"/>
  <c r="AU693"/>
  <c r="AT693"/>
  <c r="AS693"/>
  <c r="AR693"/>
  <c r="AQ693"/>
  <c r="AP693"/>
  <c r="AO693"/>
  <c r="AV674"/>
  <c r="AU674"/>
  <c r="AT674"/>
  <c r="AS674"/>
  <c r="AR674"/>
  <c r="AQ674"/>
  <c r="AP674"/>
  <c r="AO674"/>
  <c r="AV777"/>
  <c r="AU777"/>
  <c r="AT777"/>
  <c r="AS777"/>
  <c r="AR777"/>
  <c r="AQ777"/>
  <c r="AP777"/>
  <c r="AO777"/>
  <c r="AV750"/>
  <c r="AU750"/>
  <c r="AT750"/>
  <c r="AS750"/>
  <c r="AR750"/>
  <c r="AQ750"/>
  <c r="AP750"/>
  <c r="AO750"/>
  <c r="AV780"/>
  <c r="AU780"/>
  <c r="AT780"/>
  <c r="AS780"/>
  <c r="AR780"/>
  <c r="AQ780"/>
  <c r="AP780"/>
  <c r="AO780"/>
  <c r="AV721"/>
  <c r="AU721"/>
  <c r="AT721"/>
  <c r="AS721"/>
  <c r="AR721"/>
  <c r="AQ721"/>
  <c r="AP721"/>
  <c r="AO721"/>
  <c r="AV734"/>
  <c r="AU734"/>
  <c r="AT734"/>
  <c r="AS734"/>
  <c r="AR734"/>
  <c r="AQ734"/>
  <c r="AP734"/>
  <c r="AO734"/>
  <c r="AV765"/>
  <c r="AU765"/>
  <c r="AT765"/>
  <c r="AS765"/>
  <c r="AR765"/>
  <c r="AQ765"/>
  <c r="AP765"/>
  <c r="AO765"/>
  <c r="AV831"/>
  <c r="AU831"/>
  <c r="AT831"/>
  <c r="AS831"/>
  <c r="AR831"/>
  <c r="AQ831"/>
  <c r="AP831"/>
  <c r="AO831"/>
  <c r="AV775"/>
  <c r="AU775"/>
  <c r="AT775"/>
  <c r="AS775"/>
  <c r="AR775"/>
  <c r="AQ775"/>
  <c r="AP775"/>
  <c r="AO775"/>
  <c r="AV817"/>
  <c r="AU817"/>
  <c r="AT817"/>
  <c r="AS817"/>
  <c r="AR817"/>
  <c r="AQ817"/>
  <c r="AP817"/>
  <c r="AO817"/>
  <c r="AV729"/>
  <c r="AU729"/>
  <c r="AT729"/>
  <c r="AS729"/>
  <c r="AR729"/>
  <c r="AQ729"/>
  <c r="AP729"/>
  <c r="AO729"/>
  <c r="AV728"/>
  <c r="AU728"/>
  <c r="AT728"/>
  <c r="AS728"/>
  <c r="AR728"/>
  <c r="AQ728"/>
  <c r="AP728"/>
  <c r="AO728"/>
  <c r="AV1711"/>
  <c r="AU1711"/>
  <c r="AT1711"/>
  <c r="AS1711"/>
  <c r="AR1711"/>
  <c r="AQ1711"/>
  <c r="AP1711"/>
  <c r="AO1711"/>
  <c r="AV1730"/>
  <c r="AU1730"/>
  <c r="AT1730"/>
  <c r="AS1730"/>
  <c r="AR1730"/>
  <c r="AQ1730"/>
  <c r="AP1730"/>
  <c r="AO1730"/>
  <c r="AV709"/>
  <c r="AU709"/>
  <c r="AT709"/>
  <c r="AS709"/>
  <c r="AR709"/>
  <c r="AQ709"/>
  <c r="AP709"/>
  <c r="AO709"/>
  <c r="AV657"/>
  <c r="AU657"/>
  <c r="AT657"/>
  <c r="AS657"/>
  <c r="AR657"/>
  <c r="AQ657"/>
  <c r="AP657"/>
  <c r="AO657"/>
  <c r="AV747"/>
  <c r="AU747"/>
  <c r="AT747"/>
  <c r="AS747"/>
  <c r="AR747"/>
  <c r="AQ747"/>
  <c r="AP747"/>
  <c r="AO747"/>
  <c r="AV762"/>
  <c r="AU762"/>
  <c r="AT762"/>
  <c r="AS762"/>
  <c r="AR762"/>
  <c r="AQ762"/>
  <c r="AP762"/>
  <c r="AO762"/>
  <c r="AV705"/>
  <c r="AU705"/>
  <c r="AT705"/>
  <c r="AS705"/>
  <c r="AR705"/>
  <c r="AQ705"/>
  <c r="AP705"/>
  <c r="AO705"/>
  <c r="AV827"/>
  <c r="AU827"/>
  <c r="AT827"/>
  <c r="AS827"/>
  <c r="AR827"/>
  <c r="AQ827"/>
  <c r="AP827"/>
  <c r="AO827"/>
  <c r="AV662"/>
  <c r="AU662"/>
  <c r="AT662"/>
  <c r="AS662"/>
  <c r="AR662"/>
  <c r="AQ662"/>
  <c r="AP662"/>
  <c r="AO662"/>
  <c r="AV688"/>
  <c r="AU688"/>
  <c r="AT688"/>
  <c r="AS688"/>
  <c r="AR688"/>
  <c r="AQ688"/>
  <c r="AP688"/>
  <c r="AO688"/>
  <c r="AV684"/>
  <c r="AU684"/>
  <c r="AT684"/>
  <c r="AS684"/>
  <c r="AR684"/>
  <c r="AQ684"/>
  <c r="AP684"/>
  <c r="AO684"/>
  <c r="AV726"/>
  <c r="AU726"/>
  <c r="AT726"/>
  <c r="AS726"/>
  <c r="AR726"/>
  <c r="AQ726"/>
  <c r="AP726"/>
  <c r="AO726"/>
  <c r="AV659"/>
  <c r="AU659"/>
  <c r="AT659"/>
  <c r="AS659"/>
  <c r="AR659"/>
  <c r="AQ659"/>
  <c r="AP659"/>
  <c r="AO659"/>
  <c r="AV686"/>
  <c r="AU686"/>
  <c r="AT686"/>
  <c r="AS686"/>
  <c r="AR686"/>
  <c r="AQ686"/>
  <c r="AP686"/>
  <c r="AO686"/>
  <c r="AV1671"/>
  <c r="AU1671"/>
  <c r="AT1671"/>
  <c r="AS1671"/>
  <c r="AR1671"/>
  <c r="AQ1671"/>
  <c r="AP1671"/>
  <c r="AO1671"/>
  <c r="AV1738"/>
  <c r="AU1738"/>
  <c r="AT1738"/>
  <c r="AS1738"/>
  <c r="AR1738"/>
  <c r="AQ1738"/>
  <c r="AP1738"/>
  <c r="AO1738"/>
  <c r="AV1455"/>
  <c r="AU1455"/>
  <c r="AT1455"/>
  <c r="AS1455"/>
  <c r="AR1455"/>
  <c r="AQ1455"/>
  <c r="AP1455"/>
  <c r="AO1455"/>
  <c r="AV1530"/>
  <c r="AU1530"/>
  <c r="AT1530"/>
  <c r="AS1530"/>
  <c r="AR1530"/>
  <c r="AQ1530"/>
  <c r="AP1530"/>
  <c r="AO1530"/>
  <c r="AV1754"/>
  <c r="AU1754"/>
  <c r="AT1754"/>
  <c r="AS1754"/>
  <c r="AR1754"/>
  <c r="AQ1754"/>
  <c r="AP1754"/>
  <c r="AO1754"/>
  <c r="AV1493"/>
  <c r="AU1493"/>
  <c r="AT1493"/>
  <c r="AS1493"/>
  <c r="AR1493"/>
  <c r="AQ1493"/>
  <c r="AP1493"/>
  <c r="AO1493"/>
  <c r="AV1580"/>
  <c r="AU1580"/>
  <c r="AT1580"/>
  <c r="AS1580"/>
  <c r="AR1580"/>
  <c r="AQ1580"/>
  <c r="AP1580"/>
  <c r="AO1580"/>
  <c r="AV1481"/>
  <c r="AU1481"/>
  <c r="AT1481"/>
  <c r="AS1481"/>
  <c r="AR1481"/>
  <c r="AQ1481"/>
  <c r="AP1481"/>
  <c r="AO1481"/>
  <c r="AV1599"/>
  <c r="AU1599"/>
  <c r="AT1599"/>
  <c r="AS1599"/>
  <c r="AR1599"/>
  <c r="AQ1599"/>
  <c r="AP1599"/>
  <c r="AO1599"/>
  <c r="AV1476"/>
  <c r="AU1476"/>
  <c r="AT1476"/>
  <c r="AS1476"/>
  <c r="AR1476"/>
  <c r="AQ1476"/>
  <c r="AP1476"/>
  <c r="AO1476"/>
  <c r="AV676"/>
  <c r="AU676"/>
  <c r="AT676"/>
  <c r="AS676"/>
  <c r="AR676"/>
  <c r="AQ676"/>
  <c r="AP676"/>
  <c r="AO676"/>
  <c r="AV675"/>
  <c r="AU675"/>
  <c r="AT675"/>
  <c r="AS675"/>
  <c r="AR675"/>
  <c r="AQ675"/>
  <c r="AP675"/>
  <c r="AO675"/>
  <c r="AV702"/>
  <c r="AU702"/>
  <c r="AT702"/>
  <c r="AS702"/>
  <c r="AR702"/>
  <c r="AQ702"/>
  <c r="AP702"/>
  <c r="AO702"/>
  <c r="AV673"/>
  <c r="AU673"/>
  <c r="AT673"/>
  <c r="AS673"/>
  <c r="AR673"/>
  <c r="AQ673"/>
  <c r="AP673"/>
  <c r="AO673"/>
  <c r="AV1699"/>
  <c r="AU1699"/>
  <c r="AT1699"/>
  <c r="AS1699"/>
  <c r="AR1699"/>
  <c r="AQ1699"/>
  <c r="AP1699"/>
  <c r="AO1699"/>
  <c r="AV1654"/>
  <c r="AU1654"/>
  <c r="AT1654"/>
  <c r="AS1654"/>
  <c r="AR1654"/>
  <c r="AQ1654"/>
  <c r="AP1654"/>
  <c r="AO1654"/>
  <c r="AV1793"/>
  <c r="AU1793"/>
  <c r="AT1793"/>
  <c r="AS1793"/>
  <c r="AR1793"/>
  <c r="AQ1793"/>
  <c r="AP1793"/>
  <c r="AO1793"/>
  <c r="AV1668"/>
  <c r="AU1668"/>
  <c r="AT1668"/>
  <c r="AS1668"/>
  <c r="AR1668"/>
  <c r="AQ1668"/>
  <c r="AP1668"/>
  <c r="AO1668"/>
  <c r="AV1660"/>
  <c r="AU1660"/>
  <c r="AT1660"/>
  <c r="AS1660"/>
  <c r="AR1660"/>
  <c r="AQ1660"/>
  <c r="AP1660"/>
  <c r="AO1660"/>
  <c r="AV1594"/>
  <c r="AU1594"/>
  <c r="AT1594"/>
  <c r="AS1594"/>
  <c r="AR1594"/>
  <c r="AQ1594"/>
  <c r="AP1594"/>
  <c r="AO1594"/>
  <c r="AV1487"/>
  <c r="AU1487"/>
  <c r="AT1487"/>
  <c r="AS1487"/>
  <c r="AR1487"/>
  <c r="AQ1487"/>
  <c r="AP1487"/>
  <c r="AO1487"/>
  <c r="AV1546"/>
  <c r="AU1546"/>
  <c r="AT1546"/>
  <c r="AS1546"/>
  <c r="AR1546"/>
  <c r="AQ1546"/>
  <c r="AP1546"/>
  <c r="AO1546"/>
  <c r="AV1548"/>
  <c r="AU1548"/>
  <c r="AT1548"/>
  <c r="AS1548"/>
  <c r="AR1548"/>
  <c r="AQ1548"/>
  <c r="AP1548"/>
  <c r="AO1548"/>
  <c r="AV1621"/>
  <c r="AU1621"/>
  <c r="AT1621"/>
  <c r="AS1621"/>
  <c r="AR1621"/>
  <c r="AQ1621"/>
  <c r="AP1621"/>
  <c r="AO1621"/>
  <c r="AV1570"/>
  <c r="AU1570"/>
  <c r="AT1570"/>
  <c r="AS1570"/>
  <c r="AR1570"/>
  <c r="AQ1570"/>
  <c r="AP1570"/>
  <c r="AO1570"/>
  <c r="AV1571"/>
  <c r="AU1571"/>
  <c r="AT1571"/>
  <c r="AS1571"/>
  <c r="AR1571"/>
  <c r="AQ1571"/>
  <c r="AP1571"/>
  <c r="AO1571"/>
  <c r="AV1470"/>
  <c r="AU1470"/>
  <c r="AT1470"/>
  <c r="AS1470"/>
  <c r="AR1470"/>
  <c r="AQ1470"/>
  <c r="AP1470"/>
  <c r="AO1470"/>
  <c r="AV1686"/>
  <c r="AU1686"/>
  <c r="AT1686"/>
  <c r="AS1686"/>
  <c r="AR1686"/>
  <c r="AQ1686"/>
  <c r="AP1686"/>
  <c r="AO1686"/>
  <c r="AV1532"/>
  <c r="AU1532"/>
  <c r="AT1532"/>
  <c r="AS1532"/>
  <c r="AR1532"/>
  <c r="AQ1532"/>
  <c r="AP1532"/>
  <c r="AO1532"/>
  <c r="AV1468"/>
  <c r="AU1468"/>
  <c r="AT1468"/>
  <c r="AS1468"/>
  <c r="AR1468"/>
  <c r="AQ1468"/>
  <c r="AP1468"/>
  <c r="AO1468"/>
  <c r="AV1800"/>
  <c r="AU1800"/>
  <c r="AT1800"/>
  <c r="AS1800"/>
  <c r="AR1800"/>
  <c r="AQ1800"/>
  <c r="AP1800"/>
  <c r="AO1800"/>
  <c r="AV1568"/>
  <c r="AU1568"/>
  <c r="AT1568"/>
  <c r="AS1568"/>
  <c r="AR1568"/>
  <c r="AQ1568"/>
  <c r="AP1568"/>
  <c r="AO1568"/>
  <c r="AV1638"/>
  <c r="AU1638"/>
  <c r="AT1638"/>
  <c r="AS1638"/>
  <c r="AR1638"/>
  <c r="AQ1638"/>
  <c r="AP1638"/>
  <c r="AO1638"/>
  <c r="AV1600"/>
  <c r="AU1600"/>
  <c r="AT1600"/>
  <c r="AS1600"/>
  <c r="AR1600"/>
  <c r="AQ1600"/>
  <c r="AP1600"/>
  <c r="AO1600"/>
  <c r="AV1506"/>
  <c r="AU1506"/>
  <c r="AT1506"/>
  <c r="AS1506"/>
  <c r="AR1506"/>
  <c r="AQ1506"/>
  <c r="AP1506"/>
  <c r="AO1506"/>
  <c r="AV1521"/>
  <c r="AU1521"/>
  <c r="AT1521"/>
  <c r="AS1521"/>
  <c r="AR1521"/>
  <c r="AQ1521"/>
  <c r="AP1521"/>
  <c r="AO1521"/>
  <c r="AV1789"/>
  <c r="AU1789"/>
  <c r="AT1789"/>
  <c r="AS1789"/>
  <c r="AR1789"/>
  <c r="AQ1789"/>
  <c r="AP1789"/>
  <c r="AO1789"/>
  <c r="AV1528"/>
  <c r="AU1528"/>
  <c r="AT1528"/>
  <c r="AS1528"/>
  <c r="AR1528"/>
  <c r="AQ1528"/>
  <c r="AP1528"/>
  <c r="AO1528"/>
  <c r="AV1519"/>
  <c r="AU1519"/>
  <c r="AT1519"/>
  <c r="AS1519"/>
  <c r="AR1519"/>
  <c r="AQ1519"/>
  <c r="AP1519"/>
  <c r="AO1519"/>
  <c r="AV1518"/>
  <c r="AU1518"/>
  <c r="AT1518"/>
  <c r="AS1518"/>
  <c r="AR1518"/>
  <c r="AQ1518"/>
  <c r="AP1518"/>
  <c r="AO1518"/>
  <c r="AV1505"/>
  <c r="AU1505"/>
  <c r="AT1505"/>
  <c r="AS1505"/>
  <c r="AR1505"/>
  <c r="AQ1505"/>
  <c r="AP1505"/>
  <c r="AO1505"/>
  <c r="AV1799"/>
  <c r="AU1799"/>
  <c r="AT1799"/>
  <c r="AS1799"/>
  <c r="AR1799"/>
  <c r="AQ1799"/>
  <c r="AP1799"/>
  <c r="AO1799"/>
  <c r="AV1529"/>
  <c r="AU1529"/>
  <c r="AT1529"/>
  <c r="AS1529"/>
  <c r="AR1529"/>
  <c r="AQ1529"/>
  <c r="AP1529"/>
  <c r="AO1529"/>
  <c r="AV1887"/>
  <c r="AU1887"/>
  <c r="AT1887"/>
  <c r="AS1887"/>
  <c r="AR1887"/>
  <c r="AQ1887"/>
  <c r="AP1887"/>
  <c r="AO1887"/>
  <c r="AV1883"/>
  <c r="AU1883"/>
  <c r="AT1883"/>
  <c r="AS1883"/>
  <c r="AR1883"/>
  <c r="AQ1883"/>
  <c r="AP1883"/>
  <c r="AO1883"/>
  <c r="AV1875"/>
  <c r="AU1875"/>
  <c r="AT1875"/>
  <c r="AS1875"/>
  <c r="AR1875"/>
  <c r="AQ1875"/>
  <c r="AP1875"/>
  <c r="AO1875"/>
  <c r="AV1864"/>
  <c r="AU1864"/>
  <c r="AT1864"/>
  <c r="AS1864"/>
  <c r="AR1864"/>
  <c r="AQ1864"/>
  <c r="AP1864"/>
  <c r="AO1864"/>
  <c r="AV1894"/>
  <c r="AU1894"/>
  <c r="AT1894"/>
  <c r="AS1894"/>
  <c r="AR1894"/>
  <c r="AQ1894"/>
  <c r="AP1894"/>
  <c r="AO1894"/>
  <c r="AV1873"/>
  <c r="AU1873"/>
  <c r="AT1873"/>
  <c r="AS1873"/>
  <c r="AR1873"/>
  <c r="AQ1873"/>
  <c r="AP1873"/>
  <c r="AO1873"/>
  <c r="AV1661"/>
  <c r="AU1661"/>
  <c r="AT1661"/>
  <c r="AS1661"/>
  <c r="AR1661"/>
  <c r="AQ1661"/>
  <c r="AP1661"/>
  <c r="AO1661"/>
  <c r="AV1884"/>
  <c r="AU1884"/>
  <c r="AT1884"/>
  <c r="AS1884"/>
  <c r="AR1884"/>
  <c r="AQ1884"/>
  <c r="AP1884"/>
  <c r="AO1884"/>
  <c r="AV1898"/>
  <c r="AU1898"/>
  <c r="AT1898"/>
  <c r="AS1898"/>
  <c r="AR1898"/>
  <c r="AQ1898"/>
  <c r="AP1898"/>
  <c r="AO1898"/>
  <c r="AV1893"/>
  <c r="AU1893"/>
  <c r="AT1893"/>
  <c r="AS1893"/>
  <c r="AR1893"/>
  <c r="AQ1893"/>
  <c r="AP1893"/>
  <c r="AO1893"/>
  <c r="AV1882"/>
  <c r="AU1882"/>
  <c r="AT1882"/>
  <c r="AS1882"/>
  <c r="AR1882"/>
  <c r="AQ1882"/>
  <c r="AP1882"/>
  <c r="AO1882"/>
  <c r="AV1897"/>
  <c r="AU1897"/>
  <c r="AT1897"/>
  <c r="AS1897"/>
  <c r="AR1897"/>
  <c r="AQ1897"/>
  <c r="AP1897"/>
  <c r="AO1897"/>
  <c r="AV1891"/>
  <c r="AU1891"/>
  <c r="AT1891"/>
  <c r="AS1891"/>
  <c r="AR1891"/>
  <c r="AQ1891"/>
  <c r="AP1891"/>
  <c r="AO1891"/>
  <c r="AV1888"/>
  <c r="AU1888"/>
  <c r="AT1888"/>
  <c r="AS1888"/>
  <c r="AR1888"/>
  <c r="AQ1888"/>
  <c r="AP1888"/>
  <c r="AO1888"/>
  <c r="AV1867"/>
  <c r="AU1867"/>
  <c r="AT1867"/>
  <c r="AS1867"/>
  <c r="AR1867"/>
  <c r="AQ1867"/>
  <c r="AP1867"/>
  <c r="AO1867"/>
  <c r="AV1881"/>
  <c r="AU1881"/>
  <c r="AT1881"/>
  <c r="AS1881"/>
  <c r="AR1881"/>
  <c r="AQ1881"/>
  <c r="AP1881"/>
  <c r="AO1881"/>
  <c r="AV1727"/>
  <c r="AU1727"/>
  <c r="AT1727"/>
  <c r="AS1727"/>
  <c r="AR1727"/>
  <c r="AQ1727"/>
  <c r="AP1727"/>
  <c r="AO1727"/>
  <c r="AV1564"/>
  <c r="AU1564"/>
  <c r="AT1564"/>
  <c r="AS1564"/>
  <c r="AR1564"/>
  <c r="AQ1564"/>
  <c r="AP1564"/>
  <c r="AO1564"/>
  <c r="AV1703"/>
  <c r="AU1703"/>
  <c r="AT1703"/>
  <c r="AS1703"/>
  <c r="AR1703"/>
  <c r="AQ1703"/>
  <c r="AP1703"/>
  <c r="AO1703"/>
  <c r="AV1694"/>
  <c r="AU1694"/>
  <c r="AT1694"/>
  <c r="AS1694"/>
  <c r="AR1694"/>
  <c r="AQ1694"/>
  <c r="AP1694"/>
  <c r="AO1694"/>
  <c r="AV1576"/>
  <c r="AU1576"/>
  <c r="AT1576"/>
  <c r="AS1576"/>
  <c r="AR1576"/>
  <c r="AQ1576"/>
  <c r="AP1576"/>
  <c r="AO1576"/>
  <c r="AV1679"/>
  <c r="AU1679"/>
  <c r="AT1679"/>
  <c r="AS1679"/>
  <c r="AR1679"/>
  <c r="AQ1679"/>
  <c r="AP1679"/>
  <c r="AO1679"/>
  <c r="AV1678"/>
  <c r="AU1678"/>
  <c r="AT1678"/>
  <c r="AS1678"/>
  <c r="AR1678"/>
  <c r="AQ1678"/>
  <c r="AP1678"/>
  <c r="AO1678"/>
  <c r="AV1696"/>
  <c r="AU1696"/>
  <c r="AT1696"/>
  <c r="AS1696"/>
  <c r="AR1696"/>
  <c r="AQ1696"/>
  <c r="AP1696"/>
  <c r="AO1696"/>
  <c r="AV1689"/>
  <c r="AU1689"/>
  <c r="AT1689"/>
  <c r="AS1689"/>
  <c r="AR1689"/>
  <c r="AQ1689"/>
  <c r="AP1689"/>
  <c r="AO1689"/>
  <c r="AV1665"/>
  <c r="AU1665"/>
  <c r="AT1665"/>
  <c r="AS1665"/>
  <c r="AR1665"/>
  <c r="AQ1665"/>
  <c r="AP1665"/>
  <c r="AO1665"/>
  <c r="AV1651"/>
  <c r="AU1651"/>
  <c r="AT1651"/>
  <c r="AS1651"/>
  <c r="AR1651"/>
  <c r="AQ1651"/>
  <c r="AP1651"/>
  <c r="AO1651"/>
  <c r="AV1557"/>
  <c r="AU1557"/>
  <c r="AT1557"/>
  <c r="AS1557"/>
  <c r="AR1557"/>
  <c r="AQ1557"/>
  <c r="AP1557"/>
  <c r="AO1557"/>
  <c r="AV1579"/>
  <c r="AU1579"/>
  <c r="AT1579"/>
  <c r="AS1579"/>
  <c r="AR1579"/>
  <c r="AQ1579"/>
  <c r="AP1579"/>
  <c r="AO1579"/>
  <c r="AV1550"/>
  <c r="AU1550"/>
  <c r="AT1550"/>
  <c r="AS1550"/>
  <c r="AR1550"/>
  <c r="AQ1550"/>
  <c r="AP1550"/>
  <c r="AO1550"/>
  <c r="AV1553"/>
  <c r="AU1553"/>
  <c r="AT1553"/>
  <c r="AS1553"/>
  <c r="AR1553"/>
  <c r="AQ1553"/>
  <c r="AP1553"/>
  <c r="AO1553"/>
  <c r="AV1547"/>
  <c r="AU1547"/>
  <c r="AT1547"/>
  <c r="AS1547"/>
  <c r="AR1547"/>
  <c r="AQ1547"/>
  <c r="AP1547"/>
  <c r="AO1547"/>
  <c r="AV1748"/>
  <c r="AU1748"/>
  <c r="AT1748"/>
  <c r="AS1748"/>
  <c r="AR1748"/>
  <c r="AQ1748"/>
  <c r="AP1748"/>
  <c r="AO1748"/>
  <c r="AV1647"/>
  <c r="AU1647"/>
  <c r="AT1647"/>
  <c r="AS1647"/>
  <c r="AR1647"/>
  <c r="AQ1647"/>
  <c r="AP1647"/>
  <c r="AO1647"/>
  <c r="AV1604"/>
  <c r="AU1604"/>
  <c r="AT1604"/>
  <c r="AS1604"/>
  <c r="AR1604"/>
  <c r="AQ1604"/>
  <c r="AP1604"/>
  <c r="AO1604"/>
  <c r="AV1473"/>
  <c r="AU1473"/>
  <c r="AT1473"/>
  <c r="AS1473"/>
  <c r="AR1473"/>
  <c r="AQ1473"/>
  <c r="AP1473"/>
  <c r="AO1473"/>
  <c r="AV1713"/>
  <c r="AU1713"/>
  <c r="AT1713"/>
  <c r="AS1713"/>
  <c r="AR1713"/>
  <c r="AQ1713"/>
  <c r="AP1713"/>
  <c r="AO1713"/>
  <c r="AV1714"/>
  <c r="AU1714"/>
  <c r="AT1714"/>
  <c r="AS1714"/>
  <c r="AR1714"/>
  <c r="AQ1714"/>
  <c r="AP1714"/>
  <c r="AO1714"/>
  <c r="AV1537"/>
  <c r="AU1537"/>
  <c r="AT1537"/>
  <c r="AS1537"/>
  <c r="AR1537"/>
  <c r="AQ1537"/>
  <c r="AP1537"/>
  <c r="AO1537"/>
  <c r="AV1726"/>
  <c r="AU1726"/>
  <c r="AT1726"/>
  <c r="AS1726"/>
  <c r="AR1726"/>
  <c r="AQ1726"/>
  <c r="AP1726"/>
  <c r="AO1726"/>
  <c r="AV1533"/>
  <c r="AU1533"/>
  <c r="AT1533"/>
  <c r="AS1533"/>
  <c r="AR1533"/>
  <c r="AQ1533"/>
  <c r="AP1533"/>
  <c r="AO1533"/>
  <c r="AV1707"/>
  <c r="AU1707"/>
  <c r="AT1707"/>
  <c r="AS1707"/>
  <c r="AR1707"/>
  <c r="AQ1707"/>
  <c r="AP1707"/>
  <c r="AO1707"/>
  <c r="AV1709"/>
  <c r="AU1709"/>
  <c r="AT1709"/>
  <c r="AS1709"/>
  <c r="AR1709"/>
  <c r="AQ1709"/>
  <c r="AP1709"/>
  <c r="AO1709"/>
  <c r="AV1635"/>
  <c r="AU1635"/>
  <c r="AT1635"/>
  <c r="AS1635"/>
  <c r="AR1635"/>
  <c r="AQ1635"/>
  <c r="AP1635"/>
  <c r="AO1635"/>
  <c r="AV1504"/>
  <c r="AU1504"/>
  <c r="AT1504"/>
  <c r="AS1504"/>
  <c r="AR1504"/>
  <c r="AQ1504"/>
  <c r="AP1504"/>
  <c r="AO1504"/>
  <c r="AV1573"/>
  <c r="AU1573"/>
  <c r="AT1573"/>
  <c r="AS1573"/>
  <c r="AR1573"/>
  <c r="AQ1573"/>
  <c r="AP1573"/>
  <c r="AO1573"/>
  <c r="AV1527"/>
  <c r="AU1527"/>
  <c r="AT1527"/>
  <c r="AS1527"/>
  <c r="AR1527"/>
  <c r="AQ1527"/>
  <c r="AP1527"/>
  <c r="AO1527"/>
  <c r="AV1640"/>
  <c r="AU1640"/>
  <c r="AT1640"/>
  <c r="AS1640"/>
  <c r="AR1640"/>
  <c r="AQ1640"/>
  <c r="AP1640"/>
  <c r="AO1640"/>
  <c r="AV1501"/>
  <c r="AU1501"/>
  <c r="AT1501"/>
  <c r="AS1501"/>
  <c r="AR1501"/>
  <c r="AQ1501"/>
  <c r="AP1501"/>
  <c r="AO1501"/>
  <c r="AV1572"/>
  <c r="AU1572"/>
  <c r="AT1572"/>
  <c r="AS1572"/>
  <c r="AR1572"/>
  <c r="AQ1572"/>
  <c r="AP1572"/>
  <c r="AO1572"/>
  <c r="AV1658"/>
  <c r="AU1658"/>
  <c r="AT1658"/>
  <c r="AS1658"/>
  <c r="AR1658"/>
  <c r="AQ1658"/>
  <c r="AP1658"/>
  <c r="AO1658"/>
  <c r="AV1634"/>
  <c r="AU1634"/>
  <c r="AT1634"/>
  <c r="AS1634"/>
  <c r="AR1634"/>
  <c r="AQ1634"/>
  <c r="AP1634"/>
  <c r="AO1634"/>
  <c r="AV1656"/>
  <c r="AU1656"/>
  <c r="AT1656"/>
  <c r="AS1656"/>
  <c r="AR1656"/>
  <c r="AQ1656"/>
  <c r="AP1656"/>
  <c r="AO1656"/>
  <c r="AV1601"/>
  <c r="AU1601"/>
  <c r="AT1601"/>
  <c r="AS1601"/>
  <c r="AR1601"/>
  <c r="AQ1601"/>
  <c r="AP1601"/>
  <c r="AO1601"/>
  <c r="AV1491"/>
  <c r="AU1491"/>
  <c r="AT1491"/>
  <c r="AS1491"/>
  <c r="AR1491"/>
  <c r="AQ1491"/>
  <c r="AP1491"/>
  <c r="AO1491"/>
  <c r="AV818"/>
  <c r="AU818"/>
  <c r="AT818"/>
  <c r="AS818"/>
  <c r="AR818"/>
  <c r="AQ818"/>
  <c r="AP818"/>
  <c r="AO818"/>
  <c r="AV682"/>
  <c r="AU682"/>
  <c r="AT682"/>
  <c r="AS682"/>
  <c r="AR682"/>
  <c r="AQ682"/>
  <c r="AP682"/>
  <c r="AO682"/>
  <c r="AV1674"/>
  <c r="AU1674"/>
  <c r="AT1674"/>
  <c r="AS1674"/>
  <c r="AR1674"/>
  <c r="AQ1674"/>
  <c r="AP1674"/>
  <c r="AO1674"/>
  <c r="AV1690"/>
  <c r="AU1690"/>
  <c r="AT1690"/>
  <c r="AS1690"/>
  <c r="AR1690"/>
  <c r="AQ1690"/>
  <c r="AP1690"/>
  <c r="AO1690"/>
  <c r="AV1664"/>
  <c r="AU1664"/>
  <c r="AT1664"/>
  <c r="AS1664"/>
  <c r="AR1664"/>
  <c r="AQ1664"/>
  <c r="AP1664"/>
  <c r="AO1664"/>
  <c r="AV1593"/>
  <c r="AU1593"/>
  <c r="AT1593"/>
  <c r="AS1593"/>
  <c r="AR1593"/>
  <c r="AQ1593"/>
  <c r="AP1593"/>
  <c r="AO1593"/>
  <c r="AV1500"/>
  <c r="AU1500"/>
  <c r="AT1500"/>
  <c r="AS1500"/>
  <c r="AR1500"/>
  <c r="AQ1500"/>
  <c r="AP1500"/>
  <c r="AO1500"/>
  <c r="AV835"/>
  <c r="AU835"/>
  <c r="AT835"/>
  <c r="AS835"/>
  <c r="AR835"/>
  <c r="AQ835"/>
  <c r="AP835"/>
  <c r="AO835"/>
  <c r="AV741"/>
  <c r="AU741"/>
  <c r="AT741"/>
  <c r="AS741"/>
  <c r="AR741"/>
  <c r="AQ741"/>
  <c r="AP741"/>
  <c r="AO741"/>
  <c r="AV808"/>
  <c r="AU808"/>
  <c r="AT808"/>
  <c r="AS808"/>
  <c r="AR808"/>
  <c r="AQ808"/>
  <c r="AP808"/>
  <c r="AO808"/>
  <c r="AV785"/>
  <c r="AU785"/>
  <c r="AT785"/>
  <c r="AS785"/>
  <c r="AR785"/>
  <c r="AQ785"/>
  <c r="AP785"/>
  <c r="AO785"/>
  <c r="AV825"/>
  <c r="AU825"/>
  <c r="AT825"/>
  <c r="AS825"/>
  <c r="AR825"/>
  <c r="AQ825"/>
  <c r="AP825"/>
  <c r="AO825"/>
  <c r="AV690"/>
  <c r="AU690"/>
  <c r="AT690"/>
  <c r="AS690"/>
  <c r="AR690"/>
  <c r="AQ690"/>
  <c r="AP690"/>
  <c r="AO690"/>
  <c r="AV816"/>
  <c r="AU816"/>
  <c r="AT816"/>
  <c r="AS816"/>
  <c r="AR816"/>
  <c r="AQ816"/>
  <c r="AP816"/>
  <c r="AO816"/>
  <c r="AV752"/>
  <c r="AU752"/>
  <c r="AT752"/>
  <c r="AS752"/>
  <c r="AR752"/>
  <c r="AQ752"/>
  <c r="AP752"/>
  <c r="AO752"/>
  <c r="AV811"/>
  <c r="AU811"/>
  <c r="AT811"/>
  <c r="AS811"/>
  <c r="AR811"/>
  <c r="AQ811"/>
  <c r="AP811"/>
  <c r="AO811"/>
  <c r="AV1543"/>
  <c r="AU1543"/>
  <c r="AT1543"/>
  <c r="AS1543"/>
  <c r="AR1543"/>
  <c r="AQ1543"/>
  <c r="AP1543"/>
  <c r="AO1543"/>
  <c r="AV1685"/>
  <c r="AU1685"/>
  <c r="AT1685"/>
  <c r="AS1685"/>
  <c r="AR1685"/>
  <c r="AQ1685"/>
  <c r="AP1685"/>
  <c r="AO1685"/>
  <c r="AV1578"/>
  <c r="AU1578"/>
  <c r="AT1578"/>
  <c r="AS1578"/>
  <c r="AR1578"/>
  <c r="AQ1578"/>
  <c r="AP1578"/>
  <c r="AO1578"/>
  <c r="AV1465"/>
  <c r="AU1465"/>
  <c r="AT1465"/>
  <c r="AS1465"/>
  <c r="AR1465"/>
  <c r="AQ1465"/>
  <c r="AP1465"/>
  <c r="AO1465"/>
  <c r="AV1464"/>
  <c r="AU1464"/>
  <c r="AT1464"/>
  <c r="AS1464"/>
  <c r="AR1464"/>
  <c r="AQ1464"/>
  <c r="AP1464"/>
  <c r="AO1464"/>
  <c r="AV1589"/>
  <c r="AU1589"/>
  <c r="AT1589"/>
  <c r="AS1589"/>
  <c r="AR1589"/>
  <c r="AQ1589"/>
  <c r="AP1589"/>
  <c r="AO1589"/>
  <c r="AV1447"/>
  <c r="AU1447"/>
  <c r="AT1447"/>
  <c r="AS1447"/>
  <c r="AR1447"/>
  <c r="AQ1447"/>
  <c r="AP1447"/>
  <c r="AO1447"/>
  <c r="AV1508"/>
  <c r="AU1508"/>
  <c r="AT1508"/>
  <c r="AS1508"/>
  <c r="AR1508"/>
  <c r="AQ1508"/>
  <c r="AP1508"/>
  <c r="AO1508"/>
  <c r="AV1743"/>
  <c r="AU1743"/>
  <c r="AT1743"/>
  <c r="AS1743"/>
  <c r="AR1743"/>
  <c r="AQ1743"/>
  <c r="AP1743"/>
  <c r="AO1743"/>
  <c r="AV1710"/>
  <c r="AU1710"/>
  <c r="AT1710"/>
  <c r="AS1710"/>
  <c r="AR1710"/>
  <c r="AQ1710"/>
  <c r="AP1710"/>
  <c r="AO1710"/>
  <c r="AV1569"/>
  <c r="AU1569"/>
  <c r="AT1569"/>
  <c r="AS1569"/>
  <c r="AR1569"/>
  <c r="AQ1569"/>
  <c r="AP1569"/>
  <c r="AO1569"/>
  <c r="AV1803"/>
  <c r="AU1803"/>
  <c r="AT1803"/>
  <c r="AS1803"/>
  <c r="AR1803"/>
  <c r="AQ1803"/>
  <c r="AP1803"/>
  <c r="AO1803"/>
  <c r="AV1737"/>
  <c r="AU1737"/>
  <c r="AT1737"/>
  <c r="AS1737"/>
  <c r="AR1737"/>
  <c r="AQ1737"/>
  <c r="AP1737"/>
  <c r="AO1737"/>
  <c r="AV1603"/>
  <c r="AU1603"/>
  <c r="AT1603"/>
  <c r="AS1603"/>
  <c r="AR1603"/>
  <c r="AQ1603"/>
  <c r="AP1603"/>
  <c r="AO1603"/>
  <c r="AV1794"/>
  <c r="AU1794"/>
  <c r="AT1794"/>
  <c r="AS1794"/>
  <c r="AR1794"/>
  <c r="AQ1794"/>
  <c r="AP1794"/>
  <c r="AO1794"/>
  <c r="AV1443"/>
  <c r="AU1443"/>
  <c r="AT1443"/>
  <c r="AS1443"/>
  <c r="AR1443"/>
  <c r="AQ1443"/>
  <c r="AP1443"/>
  <c r="AO1443"/>
  <c r="AV1805"/>
  <c r="AU1805"/>
  <c r="AT1805"/>
  <c r="AS1805"/>
  <c r="AR1805"/>
  <c r="AQ1805"/>
  <c r="AP1805"/>
  <c r="AO1805"/>
  <c r="AV1812"/>
  <c r="AU1812"/>
  <c r="AT1812"/>
  <c r="AS1812"/>
  <c r="AR1812"/>
  <c r="AQ1812"/>
  <c r="AP1812"/>
  <c r="AO1812"/>
  <c r="AV1723"/>
  <c r="AU1723"/>
  <c r="AT1723"/>
  <c r="AS1723"/>
  <c r="AR1723"/>
  <c r="AQ1723"/>
  <c r="AP1723"/>
  <c r="AO1723"/>
  <c r="AV1736"/>
  <c r="AU1736"/>
  <c r="AT1736"/>
  <c r="AS1736"/>
  <c r="AR1736"/>
  <c r="AQ1736"/>
  <c r="AP1736"/>
  <c r="AO1736"/>
  <c r="AV1618"/>
  <c r="AU1618"/>
  <c r="AT1618"/>
  <c r="AS1618"/>
  <c r="AR1618"/>
  <c r="AQ1618"/>
  <c r="AP1618"/>
  <c r="AO1618"/>
  <c r="AV1495"/>
  <c r="AU1495"/>
  <c r="AT1495"/>
  <c r="AS1495"/>
  <c r="AR1495"/>
  <c r="AQ1495"/>
  <c r="AP1495"/>
  <c r="AO1495"/>
  <c r="AV1517"/>
  <c r="AU1517"/>
  <c r="AT1517"/>
  <c r="AS1517"/>
  <c r="AR1517"/>
  <c r="AQ1517"/>
  <c r="AP1517"/>
  <c r="AO1517"/>
  <c r="AV1810"/>
  <c r="AU1810"/>
  <c r="AT1810"/>
  <c r="AS1810"/>
  <c r="AR1810"/>
  <c r="AQ1810"/>
  <c r="AP1810"/>
  <c r="AO1810"/>
  <c r="AV1729"/>
  <c r="AU1729"/>
  <c r="AT1729"/>
  <c r="AS1729"/>
  <c r="AR1729"/>
  <c r="AQ1729"/>
  <c r="AP1729"/>
  <c r="AO1729"/>
  <c r="AV1797"/>
  <c r="AU1797"/>
  <c r="AT1797"/>
  <c r="AS1797"/>
  <c r="AR1797"/>
  <c r="AQ1797"/>
  <c r="AP1797"/>
  <c r="AO1797"/>
  <c r="AV1681"/>
  <c r="AU1681"/>
  <c r="AT1681"/>
  <c r="AS1681"/>
  <c r="AR1681"/>
  <c r="AQ1681"/>
  <c r="AP1681"/>
  <c r="AO1681"/>
  <c r="AV1515"/>
  <c r="AU1515"/>
  <c r="AT1515"/>
  <c r="AS1515"/>
  <c r="AR1515"/>
  <c r="AQ1515"/>
  <c r="AP1515"/>
  <c r="AO1515"/>
  <c r="AV1802"/>
  <c r="AU1802"/>
  <c r="AT1802"/>
  <c r="AS1802"/>
  <c r="AR1802"/>
  <c r="AQ1802"/>
  <c r="AP1802"/>
  <c r="AO1802"/>
  <c r="AV1792"/>
  <c r="AU1792"/>
  <c r="AT1792"/>
  <c r="AS1792"/>
  <c r="AR1792"/>
  <c r="AQ1792"/>
  <c r="AP1792"/>
  <c r="AO1792"/>
  <c r="AV1680"/>
  <c r="AU1680"/>
  <c r="AT1680"/>
  <c r="AS1680"/>
  <c r="AR1680"/>
  <c r="AQ1680"/>
  <c r="AP1680"/>
  <c r="AO1680"/>
  <c r="AV1583"/>
  <c r="AU1583"/>
  <c r="AT1583"/>
  <c r="AS1583"/>
  <c r="AR1583"/>
  <c r="AQ1583"/>
  <c r="AP1583"/>
  <c r="AO1583"/>
  <c r="AV1804"/>
  <c r="AU1804"/>
  <c r="AT1804"/>
  <c r="AS1804"/>
  <c r="AR1804"/>
  <c r="AQ1804"/>
  <c r="AP1804"/>
  <c r="AO1804"/>
  <c r="AV1512"/>
  <c r="AU1512"/>
  <c r="AT1512"/>
  <c r="AS1512"/>
  <c r="AR1512"/>
  <c r="AQ1512"/>
  <c r="AP1512"/>
  <c r="AO1512"/>
  <c r="AV1480"/>
  <c r="AU1480"/>
  <c r="AT1480"/>
  <c r="AS1480"/>
  <c r="AR1480"/>
  <c r="AQ1480"/>
  <c r="AP1480"/>
  <c r="AO1480"/>
  <c r="AV1731"/>
  <c r="AU1731"/>
  <c r="AT1731"/>
  <c r="AS1731"/>
  <c r="AR1731"/>
  <c r="AQ1731"/>
  <c r="AP1731"/>
  <c r="AO1731"/>
  <c r="AV1655"/>
  <c r="AU1655"/>
  <c r="AT1655"/>
  <c r="AS1655"/>
  <c r="AR1655"/>
  <c r="AQ1655"/>
  <c r="AP1655"/>
  <c r="AO1655"/>
  <c r="AV1798"/>
  <c r="AU1798"/>
  <c r="AT1798"/>
  <c r="AS1798"/>
  <c r="AR1798"/>
  <c r="AQ1798"/>
  <c r="AP1798"/>
  <c r="AO1798"/>
  <c r="AV1559"/>
  <c r="AU1559"/>
  <c r="AT1559"/>
  <c r="AS1559"/>
  <c r="AR1559"/>
  <c r="AQ1559"/>
  <c r="AP1559"/>
  <c r="AO1559"/>
  <c r="AV712"/>
  <c r="AU712"/>
  <c r="AT712"/>
  <c r="AS712"/>
  <c r="AR712"/>
  <c r="AQ712"/>
  <c r="AP712"/>
  <c r="AO712"/>
  <c r="AV732"/>
  <c r="AU732"/>
  <c r="AT732"/>
  <c r="AS732"/>
  <c r="AR732"/>
  <c r="AQ732"/>
  <c r="AP732"/>
  <c r="AO732"/>
  <c r="AV742"/>
  <c r="AU742"/>
  <c r="AT742"/>
  <c r="AS742"/>
  <c r="AR742"/>
  <c r="AQ742"/>
  <c r="AP742"/>
  <c r="AO742"/>
  <c r="AV778"/>
  <c r="AU778"/>
  <c r="AT778"/>
  <c r="AS778"/>
  <c r="AR778"/>
  <c r="AQ778"/>
  <c r="AP778"/>
  <c r="AO778"/>
  <c r="AV799"/>
  <c r="AU799"/>
  <c r="AT799"/>
  <c r="AS799"/>
  <c r="AR799"/>
  <c r="AQ799"/>
  <c r="AP799"/>
  <c r="AO799"/>
  <c r="AV795"/>
  <c r="AU795"/>
  <c r="AT795"/>
  <c r="AS795"/>
  <c r="AR795"/>
  <c r="AQ795"/>
  <c r="AP795"/>
  <c r="AO795"/>
  <c r="AV748"/>
  <c r="AU748"/>
  <c r="AT748"/>
  <c r="AS748"/>
  <c r="AR748"/>
  <c r="AQ748"/>
  <c r="AP748"/>
  <c r="AO748"/>
  <c r="AV761"/>
  <c r="AU761"/>
  <c r="AT761"/>
  <c r="AS761"/>
  <c r="AR761"/>
  <c r="AQ761"/>
  <c r="AP761"/>
  <c r="AO761"/>
  <c r="AV784"/>
  <c r="AU784"/>
  <c r="AT784"/>
  <c r="AS784"/>
  <c r="AR784"/>
  <c r="AQ784"/>
  <c r="AP784"/>
  <c r="AO784"/>
  <c r="AV759"/>
  <c r="AU759"/>
  <c r="AT759"/>
  <c r="AS759"/>
  <c r="AR759"/>
  <c r="AQ759"/>
  <c r="AP759"/>
  <c r="AO759"/>
  <c r="AV663"/>
  <c r="AU663"/>
  <c r="AT663"/>
  <c r="AS663"/>
  <c r="AR663"/>
  <c r="AQ663"/>
  <c r="AP663"/>
  <c r="AO663"/>
  <c r="AV701"/>
  <c r="AU701"/>
  <c r="AT701"/>
  <c r="AS701"/>
  <c r="AR701"/>
  <c r="AQ701"/>
  <c r="AP701"/>
  <c r="AO701"/>
  <c r="AV699"/>
  <c r="AU699"/>
  <c r="AT699"/>
  <c r="AS699"/>
  <c r="AR699"/>
  <c r="AQ699"/>
  <c r="AP699"/>
  <c r="AO699"/>
  <c r="AV724"/>
  <c r="AU724"/>
  <c r="AT724"/>
  <c r="AS724"/>
  <c r="AR724"/>
  <c r="AQ724"/>
  <c r="AP724"/>
  <c r="AO724"/>
  <c r="AV754"/>
  <c r="AU754"/>
  <c r="AT754"/>
  <c r="AS754"/>
  <c r="AR754"/>
  <c r="AQ754"/>
  <c r="AP754"/>
  <c r="AO754"/>
  <c r="AV753"/>
  <c r="AU753"/>
  <c r="AT753"/>
  <c r="AS753"/>
  <c r="AR753"/>
  <c r="AQ753"/>
  <c r="AP753"/>
  <c r="AO753"/>
  <c r="AV679"/>
  <c r="AU679"/>
  <c r="AT679"/>
  <c r="AS679"/>
  <c r="AR679"/>
  <c r="AQ679"/>
  <c r="AP679"/>
  <c r="AO679"/>
  <c r="AV798"/>
  <c r="AU798"/>
  <c r="AT798"/>
  <c r="AS798"/>
  <c r="AR798"/>
  <c r="AQ798"/>
  <c r="AP798"/>
  <c r="AO798"/>
  <c r="AV669"/>
  <c r="AU669"/>
  <c r="AT669"/>
  <c r="AS669"/>
  <c r="AR669"/>
  <c r="AQ669"/>
  <c r="AP669"/>
  <c r="AO669"/>
  <c r="AV696"/>
  <c r="AU696"/>
  <c r="AT696"/>
  <c r="AS696"/>
  <c r="AR696"/>
  <c r="AQ696"/>
  <c r="AP696"/>
  <c r="AO696"/>
  <c r="AV797"/>
  <c r="AU797"/>
  <c r="AT797"/>
  <c r="AS797"/>
  <c r="AR797"/>
  <c r="AQ797"/>
  <c r="AP797"/>
  <c r="AO797"/>
  <c r="AV1676"/>
  <c r="AU1676"/>
  <c r="AT1676"/>
  <c r="AS1676"/>
  <c r="AR1676"/>
  <c r="AQ1676"/>
  <c r="AP1676"/>
  <c r="AO1676"/>
  <c r="AV1291"/>
  <c r="AU1291"/>
  <c r="AT1291"/>
  <c r="AS1291"/>
  <c r="AR1291"/>
  <c r="AQ1291"/>
  <c r="AP1291"/>
  <c r="AO1291"/>
  <c r="AV1693"/>
  <c r="AU1693"/>
  <c r="AT1693"/>
  <c r="AS1693"/>
  <c r="AR1693"/>
  <c r="AQ1693"/>
  <c r="AP1693"/>
  <c r="AO1693"/>
  <c r="AV1450"/>
  <c r="AU1450"/>
  <c r="AT1450"/>
  <c r="AS1450"/>
  <c r="AR1450"/>
  <c r="AQ1450"/>
  <c r="AP1450"/>
  <c r="AO1450"/>
  <c r="AV1752"/>
  <c r="AU1752"/>
  <c r="AT1752"/>
  <c r="AS1752"/>
  <c r="AR1752"/>
  <c r="AQ1752"/>
  <c r="AP1752"/>
  <c r="AO1752"/>
  <c r="AV1653"/>
  <c r="AU1653"/>
  <c r="AT1653"/>
  <c r="AS1653"/>
  <c r="AR1653"/>
  <c r="AQ1653"/>
  <c r="AP1653"/>
  <c r="AO1653"/>
  <c r="AV1597"/>
  <c r="AU1597"/>
  <c r="AT1597"/>
  <c r="AS1597"/>
  <c r="AR1597"/>
  <c r="AQ1597"/>
  <c r="AP1597"/>
  <c r="AO1597"/>
  <c r="AV1595"/>
  <c r="AU1595"/>
  <c r="AT1595"/>
  <c r="AS1595"/>
  <c r="AR1595"/>
  <c r="AQ1595"/>
  <c r="AP1595"/>
  <c r="AO1595"/>
  <c r="AV1801"/>
  <c r="AU1801"/>
  <c r="AT1801"/>
  <c r="AS1801"/>
  <c r="AR1801"/>
  <c r="AQ1801"/>
  <c r="AP1801"/>
  <c r="AO1801"/>
  <c r="AV1670"/>
  <c r="AU1670"/>
  <c r="AT1670"/>
  <c r="AS1670"/>
  <c r="AR1670"/>
  <c r="AQ1670"/>
  <c r="AP1670"/>
  <c r="AO1670"/>
  <c r="AV1582"/>
  <c r="AU1582"/>
  <c r="AT1582"/>
  <c r="AS1582"/>
  <c r="AR1582"/>
  <c r="AQ1582"/>
  <c r="AP1582"/>
  <c r="AO1582"/>
  <c r="AV1474"/>
  <c r="AU1474"/>
  <c r="AT1474"/>
  <c r="AS1474"/>
  <c r="AR1474"/>
  <c r="AQ1474"/>
  <c r="AP1474"/>
  <c r="AO1474"/>
  <c r="AV1650"/>
  <c r="AU1650"/>
  <c r="AT1650"/>
  <c r="AS1650"/>
  <c r="AR1650"/>
  <c r="AQ1650"/>
  <c r="AP1650"/>
  <c r="AO1650"/>
  <c r="AV1551"/>
  <c r="AU1551"/>
  <c r="AT1551"/>
  <c r="AS1551"/>
  <c r="AR1551"/>
  <c r="AQ1551"/>
  <c r="AP1551"/>
  <c r="AO1551"/>
  <c r="AV1556"/>
  <c r="AU1556"/>
  <c r="AT1556"/>
  <c r="AS1556"/>
  <c r="AR1556"/>
  <c r="AQ1556"/>
  <c r="AP1556"/>
  <c r="AO1556"/>
  <c r="AV1549"/>
  <c r="AU1549"/>
  <c r="AT1549"/>
  <c r="AS1549"/>
  <c r="AR1549"/>
  <c r="AQ1549"/>
  <c r="AP1549"/>
  <c r="AO1549"/>
  <c r="AV1700"/>
  <c r="AU1700"/>
  <c r="AT1700"/>
  <c r="AS1700"/>
  <c r="AR1700"/>
  <c r="AQ1700"/>
  <c r="AP1700"/>
  <c r="AO1700"/>
  <c r="AV838"/>
  <c r="AU838"/>
  <c r="AT838"/>
  <c r="AS838"/>
  <c r="AR838"/>
  <c r="AQ838"/>
  <c r="AP838"/>
  <c r="AO838"/>
  <c r="AV824"/>
  <c r="AU824"/>
  <c r="AT824"/>
  <c r="AS824"/>
  <c r="AR824"/>
  <c r="AQ824"/>
  <c r="AP824"/>
  <c r="AO824"/>
  <c r="AV731"/>
  <c r="AU731"/>
  <c r="AT731"/>
  <c r="AS731"/>
  <c r="AR731"/>
  <c r="AQ731"/>
  <c r="AP731"/>
  <c r="AO731"/>
  <c r="AV720"/>
  <c r="AU720"/>
  <c r="AT720"/>
  <c r="AS720"/>
  <c r="AR720"/>
  <c r="AQ720"/>
  <c r="AP720"/>
  <c r="AO720"/>
  <c r="AV660"/>
  <c r="AU660"/>
  <c r="AT660"/>
  <c r="AS660"/>
  <c r="AR660"/>
  <c r="AQ660"/>
  <c r="AP660"/>
  <c r="AO660"/>
  <c r="AV776"/>
  <c r="AU776"/>
  <c r="AT776"/>
  <c r="AS776"/>
  <c r="AR776"/>
  <c r="AQ776"/>
  <c r="AP776"/>
  <c r="AO776"/>
  <c r="AV670"/>
  <c r="AU670"/>
  <c r="AT670"/>
  <c r="AS670"/>
  <c r="AR670"/>
  <c r="AQ670"/>
  <c r="AP670"/>
  <c r="AO670"/>
  <c r="AV678"/>
  <c r="AU678"/>
  <c r="AT678"/>
  <c r="AS678"/>
  <c r="AR678"/>
  <c r="AQ678"/>
  <c r="AP678"/>
  <c r="AO678"/>
  <c r="AV715"/>
  <c r="AU715"/>
  <c r="AT715"/>
  <c r="AS715"/>
  <c r="AR715"/>
  <c r="AQ715"/>
  <c r="AP715"/>
  <c r="AO715"/>
  <c r="AV806"/>
  <c r="AU806"/>
  <c r="AT806"/>
  <c r="AS806"/>
  <c r="AR806"/>
  <c r="AQ806"/>
  <c r="AP806"/>
  <c r="AO806"/>
  <c r="AV770"/>
  <c r="AU770"/>
  <c r="AT770"/>
  <c r="AS770"/>
  <c r="AR770"/>
  <c r="AQ770"/>
  <c r="AP770"/>
  <c r="AO770"/>
  <c r="AV1472"/>
  <c r="AU1472"/>
  <c r="AT1472"/>
  <c r="AS1472"/>
  <c r="AR1472"/>
  <c r="AQ1472"/>
  <c r="AP1472"/>
  <c r="AO1472"/>
  <c r="AV1715"/>
  <c r="AU1715"/>
  <c r="AT1715"/>
  <c r="AS1715"/>
  <c r="AR1715"/>
  <c r="AQ1715"/>
  <c r="AP1715"/>
  <c r="AO1715"/>
  <c r="AV1747"/>
  <c r="AU1747"/>
  <c r="AT1747"/>
  <c r="AS1747"/>
  <c r="AR1747"/>
  <c r="AQ1747"/>
  <c r="AP1747"/>
  <c r="AO1747"/>
  <c r="AV1542"/>
  <c r="AU1542"/>
  <c r="AT1542"/>
  <c r="AS1542"/>
  <c r="AR1542"/>
  <c r="AQ1542"/>
  <c r="AP1542"/>
  <c r="AO1542"/>
  <c r="AV1611"/>
  <c r="AU1611"/>
  <c r="AT1611"/>
  <c r="AS1611"/>
  <c r="AR1611"/>
  <c r="AQ1611"/>
  <c r="AP1611"/>
  <c r="AO1611"/>
  <c r="AV1749"/>
  <c r="AU1749"/>
  <c r="AT1749"/>
  <c r="AS1749"/>
  <c r="AR1749"/>
  <c r="AQ1749"/>
  <c r="AP1749"/>
  <c r="AO1749"/>
  <c r="AV1541"/>
  <c r="AU1541"/>
  <c r="AT1541"/>
  <c r="AS1541"/>
  <c r="AR1541"/>
  <c r="AQ1541"/>
  <c r="AP1541"/>
  <c r="AO1541"/>
  <c r="AV677"/>
  <c r="AU677"/>
  <c r="AT677"/>
  <c r="AS677"/>
  <c r="AR677"/>
  <c r="AQ677"/>
  <c r="AP677"/>
  <c r="AO677"/>
  <c r="AV736"/>
  <c r="AU736"/>
  <c r="AT736"/>
  <c r="AS736"/>
  <c r="AR736"/>
  <c r="AQ736"/>
  <c r="AP736"/>
  <c r="AO736"/>
  <c r="AV667"/>
  <c r="AU667"/>
  <c r="AT667"/>
  <c r="AS667"/>
  <c r="AR667"/>
  <c r="AQ667"/>
  <c r="AP667"/>
  <c r="AO667"/>
  <c r="AV746"/>
  <c r="AU746"/>
  <c r="AT746"/>
  <c r="AS746"/>
  <c r="AR746"/>
  <c r="AQ746"/>
  <c r="AP746"/>
  <c r="AO746"/>
  <c r="AV1588"/>
  <c r="AU1588"/>
  <c r="AT1588"/>
  <c r="AS1588"/>
  <c r="AR1588"/>
  <c r="AQ1588"/>
  <c r="AP1588"/>
  <c r="AO1588"/>
  <c r="AV1534"/>
  <c r="AU1534"/>
  <c r="AT1534"/>
  <c r="AS1534"/>
  <c r="AR1534"/>
  <c r="AQ1534"/>
  <c r="AP1534"/>
  <c r="AO1534"/>
  <c r="AV1575"/>
  <c r="AU1575"/>
  <c r="AT1575"/>
  <c r="AS1575"/>
  <c r="AR1575"/>
  <c r="AQ1575"/>
  <c r="AP1575"/>
  <c r="AO1575"/>
  <c r="AV1742"/>
  <c r="AU1742"/>
  <c r="AT1742"/>
  <c r="AS1742"/>
  <c r="AR1742"/>
  <c r="AQ1742"/>
  <c r="AP1742"/>
  <c r="AO1742"/>
  <c r="AV1507"/>
  <c r="AU1507"/>
  <c r="AT1507"/>
  <c r="AS1507"/>
  <c r="AR1507"/>
  <c r="AQ1507"/>
  <c r="AP1507"/>
  <c r="AO1507"/>
  <c r="AV1462"/>
  <c r="AU1462"/>
  <c r="AT1462"/>
  <c r="AS1462"/>
  <c r="AR1462"/>
  <c r="AQ1462"/>
  <c r="AP1462"/>
  <c r="AO1462"/>
  <c r="AV1643"/>
  <c r="AU1643"/>
  <c r="AT1643"/>
  <c r="AS1643"/>
  <c r="AR1643"/>
  <c r="AQ1643"/>
  <c r="AP1643"/>
  <c r="AO1643"/>
  <c r="AV830"/>
  <c r="AU830"/>
  <c r="AT830"/>
  <c r="AS830"/>
  <c r="AR830"/>
  <c r="AQ830"/>
  <c r="AP830"/>
  <c r="AO830"/>
  <c r="AV773"/>
  <c r="AU773"/>
  <c r="AT773"/>
  <c r="AS773"/>
  <c r="AR773"/>
  <c r="AQ773"/>
  <c r="AP773"/>
  <c r="AO773"/>
  <c r="AV703"/>
  <c r="AU703"/>
  <c r="AT703"/>
  <c r="AS703"/>
  <c r="AR703"/>
  <c r="AQ703"/>
  <c r="AP703"/>
  <c r="AO703"/>
  <c r="AV723"/>
  <c r="AU723"/>
  <c r="AT723"/>
  <c r="AS723"/>
  <c r="AR723"/>
  <c r="AQ723"/>
  <c r="AP723"/>
  <c r="AO723"/>
  <c r="AV745"/>
  <c r="AU745"/>
  <c r="AT745"/>
  <c r="AS745"/>
  <c r="AR745"/>
  <c r="AQ745"/>
  <c r="AP745"/>
  <c r="AO745"/>
  <c r="AV781"/>
  <c r="AU781"/>
  <c r="AT781"/>
  <c r="AS781"/>
  <c r="AR781"/>
  <c r="AQ781"/>
  <c r="AP781"/>
  <c r="AO781"/>
  <c r="AV805"/>
  <c r="AU805"/>
  <c r="AT805"/>
  <c r="AS805"/>
  <c r="AR805"/>
  <c r="AQ805"/>
  <c r="AP805"/>
  <c r="AO805"/>
  <c r="AV804"/>
  <c r="AU804"/>
  <c r="AT804"/>
  <c r="AS804"/>
  <c r="AR804"/>
  <c r="AQ804"/>
  <c r="AP804"/>
  <c r="AO804"/>
  <c r="AV730"/>
  <c r="AU730"/>
  <c r="AT730"/>
  <c r="AS730"/>
  <c r="AR730"/>
  <c r="AQ730"/>
  <c r="AP730"/>
  <c r="AO730"/>
  <c r="AV1666"/>
  <c r="AU1666"/>
  <c r="AT1666"/>
  <c r="AS1666"/>
  <c r="AR1666"/>
  <c r="AQ1666"/>
  <c r="AP1666"/>
  <c r="AO1666"/>
  <c r="AV1811"/>
  <c r="AU1811"/>
  <c r="AT1811"/>
  <c r="AS1811"/>
  <c r="AR1811"/>
  <c r="AQ1811"/>
  <c r="AP1811"/>
  <c r="AO1811"/>
  <c r="AV1617"/>
  <c r="AU1617"/>
  <c r="AT1617"/>
  <c r="AS1617"/>
  <c r="AR1617"/>
  <c r="AQ1617"/>
  <c r="AP1617"/>
  <c r="AO1617"/>
  <c r="AV1637"/>
  <c r="AU1637"/>
  <c r="AT1637"/>
  <c r="AS1637"/>
  <c r="AR1637"/>
  <c r="AQ1637"/>
  <c r="AP1637"/>
  <c r="AO1637"/>
  <c r="AV1642"/>
  <c r="AU1642"/>
  <c r="AT1642"/>
  <c r="AS1642"/>
  <c r="AR1642"/>
  <c r="AQ1642"/>
  <c r="AP1642"/>
  <c r="AO1642"/>
  <c r="AV1795"/>
  <c r="AU1795"/>
  <c r="AT1795"/>
  <c r="AS1795"/>
  <c r="AR1795"/>
  <c r="AQ1795"/>
  <c r="AP1795"/>
  <c r="AO1795"/>
  <c r="AV1516"/>
  <c r="AU1516"/>
  <c r="AT1516"/>
  <c r="AS1516"/>
  <c r="AR1516"/>
  <c r="AQ1516"/>
  <c r="AP1516"/>
  <c r="AO1516"/>
  <c r="AV1722"/>
  <c r="AU1722"/>
  <c r="AT1722"/>
  <c r="AS1722"/>
  <c r="AR1722"/>
  <c r="AQ1722"/>
  <c r="AP1722"/>
  <c r="AO1722"/>
  <c r="AV1641"/>
  <c r="AU1641"/>
  <c r="AT1641"/>
  <c r="AS1641"/>
  <c r="AR1641"/>
  <c r="AQ1641"/>
  <c r="AP1641"/>
  <c r="AO1641"/>
  <c r="AV1734"/>
  <c r="AU1734"/>
  <c r="AT1734"/>
  <c r="AS1734"/>
  <c r="AR1734"/>
  <c r="AQ1734"/>
  <c r="AP1734"/>
  <c r="AO1734"/>
  <c r="AV1432"/>
  <c r="AU1432"/>
  <c r="AT1432"/>
  <c r="AS1432"/>
  <c r="AR1432"/>
  <c r="AQ1432"/>
  <c r="AP1432"/>
  <c r="AO1432"/>
  <c r="AV1733"/>
  <c r="AU1733"/>
  <c r="AT1733"/>
  <c r="AS1733"/>
  <c r="AR1733"/>
  <c r="AQ1733"/>
  <c r="AP1733"/>
  <c r="AO1733"/>
  <c r="AV1608"/>
  <c r="AU1608"/>
  <c r="AT1608"/>
  <c r="AS1608"/>
  <c r="AR1608"/>
  <c r="AQ1608"/>
  <c r="AP1608"/>
  <c r="AO1608"/>
  <c r="AV1607"/>
  <c r="AU1607"/>
  <c r="AT1607"/>
  <c r="AS1607"/>
  <c r="AR1607"/>
  <c r="AQ1607"/>
  <c r="AP1607"/>
  <c r="AO1607"/>
  <c r="AV1581"/>
  <c r="AU1581"/>
  <c r="AT1581"/>
  <c r="AS1581"/>
  <c r="AR1581"/>
  <c r="AQ1581"/>
  <c r="AP1581"/>
  <c r="AO1581"/>
  <c r="AV1494"/>
  <c r="AU1494"/>
  <c r="AT1494"/>
  <c r="AS1494"/>
  <c r="AR1494"/>
  <c r="AQ1494"/>
  <c r="AP1494"/>
  <c r="AO1494"/>
  <c r="AV1911"/>
  <c r="AU1911"/>
  <c r="AT1911"/>
  <c r="AS1911"/>
  <c r="AR1911"/>
  <c r="AQ1911"/>
  <c r="AP1911"/>
  <c r="AO1911"/>
  <c r="AV1900"/>
  <c r="AU1900"/>
  <c r="AT1900"/>
  <c r="AS1900"/>
  <c r="AR1900"/>
  <c r="AQ1900"/>
  <c r="AP1900"/>
  <c r="AO1900"/>
  <c r="AV1905"/>
  <c r="AU1905"/>
  <c r="AT1905"/>
  <c r="AS1905"/>
  <c r="AR1905"/>
  <c r="AQ1905"/>
  <c r="AP1905"/>
  <c r="AO1905"/>
  <c r="AV1880"/>
  <c r="AU1880"/>
  <c r="AT1880"/>
  <c r="AS1880"/>
  <c r="AR1880"/>
  <c r="AQ1880"/>
  <c r="AP1880"/>
  <c r="AO1880"/>
  <c r="AV1717"/>
  <c r="AU1717"/>
  <c r="AT1717"/>
  <c r="AS1717"/>
  <c r="AR1717"/>
  <c r="AQ1717"/>
  <c r="AP1717"/>
  <c r="AO1717"/>
  <c r="AV1606"/>
  <c r="AU1606"/>
  <c r="AT1606"/>
  <c r="AS1606"/>
  <c r="AR1606"/>
  <c r="AQ1606"/>
  <c r="AP1606"/>
  <c r="AO1606"/>
  <c r="AV1566"/>
  <c r="AU1566"/>
  <c r="AT1566"/>
  <c r="AS1566"/>
  <c r="AR1566"/>
  <c r="AQ1566"/>
  <c r="AP1566"/>
  <c r="AO1566"/>
  <c r="AV1716"/>
  <c r="AU1716"/>
  <c r="AT1716"/>
  <c r="AS1716"/>
  <c r="AR1716"/>
  <c r="AQ1716"/>
  <c r="AP1716"/>
  <c r="AO1716"/>
  <c r="AV1649"/>
  <c r="AU1649"/>
  <c r="AT1649"/>
  <c r="AS1649"/>
  <c r="AR1649"/>
  <c r="AQ1649"/>
  <c r="AP1649"/>
  <c r="AO1649"/>
  <c r="AV1684"/>
  <c r="AU1684"/>
  <c r="AT1684"/>
  <c r="AS1684"/>
  <c r="AR1684"/>
  <c r="AQ1684"/>
  <c r="AP1684"/>
  <c r="AO1684"/>
  <c r="AV1740"/>
  <c r="AU1740"/>
  <c r="AT1740"/>
  <c r="AS1740"/>
  <c r="AR1740"/>
  <c r="AQ1740"/>
  <c r="AP1740"/>
  <c r="AO1740"/>
  <c r="AV1502"/>
  <c r="AU1502"/>
  <c r="AT1502"/>
  <c r="AS1502"/>
  <c r="AR1502"/>
  <c r="AQ1502"/>
  <c r="AP1502"/>
  <c r="AO1502"/>
  <c r="AV1442"/>
  <c r="AU1442"/>
  <c r="AT1442"/>
  <c r="AS1442"/>
  <c r="AR1442"/>
  <c r="AQ1442"/>
  <c r="AP1442"/>
  <c r="AO1442"/>
  <c r="AV1704"/>
  <c r="AU1704"/>
  <c r="AT1704"/>
  <c r="AS1704"/>
  <c r="AR1704"/>
  <c r="AQ1704"/>
  <c r="AP1704"/>
  <c r="AO1704"/>
  <c r="AV1459"/>
  <c r="AU1459"/>
  <c r="AT1459"/>
  <c r="AS1459"/>
  <c r="AR1459"/>
  <c r="AQ1459"/>
  <c r="AP1459"/>
  <c r="AO1459"/>
  <c r="AV1719"/>
  <c r="AU1719"/>
  <c r="AT1719"/>
  <c r="AS1719"/>
  <c r="AR1719"/>
  <c r="AQ1719"/>
  <c r="AP1719"/>
  <c r="AO1719"/>
  <c r="AV1755"/>
  <c r="AU1755"/>
  <c r="AT1755"/>
  <c r="AS1755"/>
  <c r="AR1755"/>
  <c r="AQ1755"/>
  <c r="AP1755"/>
  <c r="AO1755"/>
  <c r="AV1479"/>
  <c r="AU1479"/>
  <c r="AT1479"/>
  <c r="AS1479"/>
  <c r="AR1479"/>
  <c r="AQ1479"/>
  <c r="AP1479"/>
  <c r="AO1479"/>
  <c r="AV1492"/>
  <c r="AU1492"/>
  <c r="AT1492"/>
  <c r="AS1492"/>
  <c r="AR1492"/>
  <c r="AQ1492"/>
  <c r="AP1492"/>
  <c r="AO1492"/>
  <c r="AV1490"/>
  <c r="AU1490"/>
  <c r="AT1490"/>
  <c r="AS1490"/>
  <c r="AR1490"/>
  <c r="AQ1490"/>
  <c r="AP1490"/>
  <c r="AO1490"/>
  <c r="AV800"/>
  <c r="AU800"/>
  <c r="AT800"/>
  <c r="AS800"/>
  <c r="AR800"/>
  <c r="AQ800"/>
  <c r="AP800"/>
  <c r="AO800"/>
  <c r="AV1510"/>
  <c r="AU1510"/>
  <c r="AT1510"/>
  <c r="AS1510"/>
  <c r="AR1510"/>
  <c r="AQ1510"/>
  <c r="AP1510"/>
  <c r="AO1510"/>
  <c r="AV1695"/>
  <c r="AU1695"/>
  <c r="AT1695"/>
  <c r="AS1695"/>
  <c r="AR1695"/>
  <c r="AQ1695"/>
  <c r="AP1695"/>
  <c r="AO1695"/>
  <c r="AV774"/>
  <c r="AU774"/>
  <c r="AT774"/>
  <c r="AS774"/>
  <c r="AR774"/>
  <c r="AQ774"/>
  <c r="AP774"/>
  <c r="AO774"/>
  <c r="AV813"/>
  <c r="AU813"/>
  <c r="AT813"/>
  <c r="AS813"/>
  <c r="AR813"/>
  <c r="AQ813"/>
  <c r="AP813"/>
  <c r="AO813"/>
  <c r="AV1612"/>
  <c r="AU1612"/>
  <c r="AT1612"/>
  <c r="AS1612"/>
  <c r="AR1612"/>
  <c r="AQ1612"/>
  <c r="AP1612"/>
  <c r="AO1612"/>
  <c r="AV1672"/>
  <c r="AU1672"/>
  <c r="AT1672"/>
  <c r="AS1672"/>
  <c r="AR1672"/>
  <c r="AQ1672"/>
  <c r="AP1672"/>
  <c r="AO1672"/>
  <c r="AV1290"/>
  <c r="AU1290"/>
  <c r="AT1290"/>
  <c r="AS1290"/>
  <c r="AR1290"/>
  <c r="AQ1290"/>
  <c r="AP1290"/>
  <c r="AO1290"/>
  <c r="AV1509"/>
  <c r="AU1509"/>
  <c r="AT1509"/>
  <c r="AS1509"/>
  <c r="AR1509"/>
  <c r="AQ1509"/>
  <c r="AP1509"/>
  <c r="AO1509"/>
  <c r="AV1586"/>
  <c r="AU1586"/>
  <c r="AT1586"/>
  <c r="AS1586"/>
  <c r="AR1586"/>
  <c r="AQ1586"/>
  <c r="AP1586"/>
  <c r="AO1586"/>
  <c r="AV1910"/>
  <c r="AU1910"/>
  <c r="AT1910"/>
  <c r="AS1910"/>
  <c r="AR1910"/>
  <c r="AQ1910"/>
  <c r="AP1910"/>
  <c r="AO1910"/>
  <c r="AV1499"/>
  <c r="AU1499"/>
  <c r="AT1499"/>
  <c r="AS1499"/>
  <c r="AR1499"/>
  <c r="AQ1499"/>
  <c r="AP1499"/>
  <c r="AO1499"/>
  <c r="AV1902"/>
  <c r="AU1902"/>
  <c r="AT1902"/>
  <c r="AS1902"/>
  <c r="AR1902"/>
  <c r="AQ1902"/>
  <c r="AP1902"/>
  <c r="AO1902"/>
  <c r="AV1865"/>
  <c r="AU1865"/>
  <c r="AT1865"/>
  <c r="AS1865"/>
  <c r="AR1865"/>
  <c r="AQ1865"/>
  <c r="AP1865"/>
  <c r="AO1865"/>
  <c r="AV1879"/>
  <c r="AU1879"/>
  <c r="AT1879"/>
  <c r="AS1879"/>
  <c r="AR1879"/>
  <c r="AQ1879"/>
  <c r="AP1879"/>
  <c r="AO1879"/>
  <c r="AV1445"/>
  <c r="AU1445"/>
  <c r="AT1445"/>
  <c r="AS1445"/>
  <c r="AR1445"/>
  <c r="AQ1445"/>
  <c r="AP1445"/>
  <c r="AO1445"/>
  <c r="AV1724"/>
  <c r="AU1724"/>
  <c r="AT1724"/>
  <c r="AS1724"/>
  <c r="AR1724"/>
  <c r="AQ1724"/>
  <c r="AP1724"/>
  <c r="AO1724"/>
  <c r="AV1896"/>
  <c r="AU1896"/>
  <c r="AT1896"/>
  <c r="AS1896"/>
  <c r="AR1896"/>
  <c r="AQ1896"/>
  <c r="AP1896"/>
  <c r="AO1896"/>
  <c r="AV1907"/>
  <c r="AU1907"/>
  <c r="AT1907"/>
  <c r="AS1907"/>
  <c r="AR1907"/>
  <c r="AQ1907"/>
  <c r="AP1907"/>
  <c r="AO1907"/>
  <c r="AV1866"/>
  <c r="AU1866"/>
  <c r="AT1866"/>
  <c r="AS1866"/>
  <c r="AR1866"/>
  <c r="AQ1866"/>
  <c r="AP1866"/>
  <c r="AO1866"/>
  <c r="AV1659"/>
  <c r="AU1659"/>
  <c r="AT1659"/>
  <c r="AS1659"/>
  <c r="AR1659"/>
  <c r="AQ1659"/>
  <c r="AP1659"/>
  <c r="AO1659"/>
  <c r="AV1633"/>
  <c r="AU1633"/>
  <c r="AT1633"/>
  <c r="AS1633"/>
  <c r="AR1633"/>
  <c r="AQ1633"/>
  <c r="AP1633"/>
  <c r="AO1633"/>
  <c r="AV788"/>
  <c r="AU788"/>
  <c r="AT788"/>
  <c r="AS788"/>
  <c r="AR788"/>
  <c r="AQ788"/>
  <c r="AP788"/>
  <c r="AO788"/>
  <c r="AV1692"/>
  <c r="AU1692"/>
  <c r="AT1692"/>
  <c r="AS1692"/>
  <c r="AR1692"/>
  <c r="AQ1692"/>
  <c r="AP1692"/>
  <c r="AO1692"/>
  <c r="AV1434"/>
  <c r="AU1434"/>
  <c r="AT1434"/>
  <c r="AS1434"/>
  <c r="AR1434"/>
  <c r="AQ1434"/>
  <c r="AP1434"/>
  <c r="AO1434"/>
  <c r="AV1625"/>
  <c r="AU1625"/>
  <c r="AT1625"/>
  <c r="AS1625"/>
  <c r="AR1625"/>
  <c r="AQ1625"/>
  <c r="AP1625"/>
  <c r="AO1625"/>
  <c r="AV1631"/>
  <c r="AU1631"/>
  <c r="AT1631"/>
  <c r="AS1631"/>
  <c r="AR1631"/>
  <c r="AQ1631"/>
  <c r="AP1631"/>
  <c r="AO1631"/>
  <c r="AV1449"/>
  <c r="AU1449"/>
  <c r="AT1449"/>
  <c r="AS1449"/>
  <c r="AR1449"/>
  <c r="AQ1449"/>
  <c r="AP1449"/>
  <c r="AO1449"/>
  <c r="AV658"/>
  <c r="AU658"/>
  <c r="AT658"/>
  <c r="AS658"/>
  <c r="AR658"/>
  <c r="AQ658"/>
  <c r="AP658"/>
  <c r="AO658"/>
  <c r="AV744"/>
  <c r="AU744"/>
  <c r="AT744"/>
  <c r="AS744"/>
  <c r="AR744"/>
  <c r="AQ744"/>
  <c r="AP744"/>
  <c r="AO744"/>
  <c r="AV810"/>
  <c r="AU810"/>
  <c r="AT810"/>
  <c r="AS810"/>
  <c r="AR810"/>
  <c r="AQ810"/>
  <c r="AP810"/>
  <c r="AO810"/>
  <c r="AV809"/>
  <c r="AU809"/>
  <c r="AT809"/>
  <c r="AS809"/>
  <c r="AR809"/>
  <c r="AQ809"/>
  <c r="AP809"/>
  <c r="AO809"/>
  <c r="AV1807"/>
  <c r="AU1807"/>
  <c r="AT1807"/>
  <c r="AS1807"/>
  <c r="AR1807"/>
  <c r="AQ1807"/>
  <c r="AP1807"/>
  <c r="AO1807"/>
  <c r="AV1750"/>
  <c r="AU1750"/>
  <c r="AT1750"/>
  <c r="AS1750"/>
  <c r="AR1750"/>
  <c r="AQ1750"/>
  <c r="AP1750"/>
  <c r="AO1750"/>
  <c r="AV1613"/>
  <c r="AU1613"/>
  <c r="AT1613"/>
  <c r="AS1613"/>
  <c r="AR1613"/>
  <c r="AQ1613"/>
  <c r="AP1613"/>
  <c r="AO1613"/>
  <c r="AV1796"/>
  <c r="AU1796"/>
  <c r="AT1796"/>
  <c r="AS1796"/>
  <c r="AR1796"/>
  <c r="AQ1796"/>
  <c r="AP1796"/>
  <c r="AO1796"/>
  <c r="AV1620"/>
  <c r="AU1620"/>
  <c r="AT1620"/>
  <c r="AS1620"/>
  <c r="AR1620"/>
  <c r="AQ1620"/>
  <c r="AP1620"/>
  <c r="AO1620"/>
  <c r="AV1645"/>
  <c r="AU1645"/>
  <c r="AT1645"/>
  <c r="AS1645"/>
  <c r="AR1645"/>
  <c r="AQ1645"/>
  <c r="AP1645"/>
  <c r="AO1645"/>
  <c r="AV1644"/>
  <c r="AU1644"/>
  <c r="AT1644"/>
  <c r="AS1644"/>
  <c r="AR1644"/>
  <c r="AQ1644"/>
  <c r="AP1644"/>
  <c r="AO1644"/>
  <c r="AV1467"/>
  <c r="AU1467"/>
  <c r="AT1467"/>
  <c r="AS1467"/>
  <c r="AR1467"/>
  <c r="AQ1467"/>
  <c r="AP1467"/>
  <c r="AO1467"/>
  <c r="AV1667"/>
  <c r="AU1667"/>
  <c r="AT1667"/>
  <c r="AS1667"/>
  <c r="AR1667"/>
  <c r="AQ1667"/>
  <c r="AP1667"/>
  <c r="AO1667"/>
  <c r="AV1446"/>
  <c r="AU1446"/>
  <c r="AT1446"/>
  <c r="AS1446"/>
  <c r="AR1446"/>
  <c r="AQ1446"/>
  <c r="AP1446"/>
  <c r="AO1446"/>
  <c r="AV1725"/>
  <c r="AU1725"/>
  <c r="AT1725"/>
  <c r="AS1725"/>
  <c r="AR1725"/>
  <c r="AQ1725"/>
  <c r="AP1725"/>
  <c r="AO1725"/>
  <c r="AV1683"/>
  <c r="AU1683"/>
  <c r="AT1683"/>
  <c r="AS1683"/>
  <c r="AR1683"/>
  <c r="AQ1683"/>
  <c r="AP1683"/>
  <c r="AO1683"/>
  <c r="AV1741"/>
  <c r="AU1741"/>
  <c r="AT1741"/>
  <c r="AS1741"/>
  <c r="AR1741"/>
  <c r="AQ1741"/>
  <c r="AP1741"/>
  <c r="AO1741"/>
  <c r="AV1498"/>
  <c r="AU1498"/>
  <c r="AT1498"/>
  <c r="AS1498"/>
  <c r="AR1498"/>
  <c r="AQ1498"/>
  <c r="AP1498"/>
  <c r="AO1498"/>
  <c r="AV1677"/>
  <c r="AU1677"/>
  <c r="AT1677"/>
  <c r="AS1677"/>
  <c r="AR1677"/>
  <c r="AQ1677"/>
  <c r="AP1677"/>
  <c r="AO1677"/>
  <c r="AV1610"/>
  <c r="AU1610"/>
  <c r="AT1610"/>
  <c r="AS1610"/>
  <c r="AR1610"/>
  <c r="AQ1610"/>
  <c r="AP1610"/>
  <c r="AO1610"/>
  <c r="AV1590"/>
  <c r="AU1590"/>
  <c r="AT1590"/>
  <c r="AS1590"/>
  <c r="AR1590"/>
  <c r="AQ1590"/>
  <c r="AP1590"/>
  <c r="AO1590"/>
  <c r="AV1619"/>
  <c r="AU1619"/>
  <c r="AT1619"/>
  <c r="AS1619"/>
  <c r="AR1619"/>
  <c r="AQ1619"/>
  <c r="AP1619"/>
  <c r="AO1619"/>
  <c r="AV1522"/>
  <c r="AU1522"/>
  <c r="AT1522"/>
  <c r="AS1522"/>
  <c r="AR1522"/>
  <c r="AQ1522"/>
  <c r="AP1522"/>
  <c r="AO1522"/>
  <c r="AV1454"/>
  <c r="AU1454"/>
  <c r="AT1454"/>
  <c r="AS1454"/>
  <c r="AR1454"/>
  <c r="AQ1454"/>
  <c r="AP1454"/>
  <c r="AO1454"/>
  <c r="AV1602"/>
  <c r="AU1602"/>
  <c r="AT1602"/>
  <c r="AS1602"/>
  <c r="AR1602"/>
  <c r="AQ1602"/>
  <c r="AP1602"/>
  <c r="AO1602"/>
  <c r="AV1585"/>
  <c r="AU1585"/>
  <c r="AT1585"/>
  <c r="AS1585"/>
  <c r="AR1585"/>
  <c r="AQ1585"/>
  <c r="AP1585"/>
  <c r="AO1585"/>
  <c r="AV1428"/>
  <c r="AU1428"/>
  <c r="AT1428"/>
  <c r="AS1428"/>
  <c r="AR1428"/>
  <c r="AQ1428"/>
  <c r="AP1428"/>
  <c r="AO1428"/>
  <c r="AV1705"/>
  <c r="AU1705"/>
  <c r="AT1705"/>
  <c r="AS1705"/>
  <c r="AR1705"/>
  <c r="AQ1705"/>
  <c r="AP1705"/>
  <c r="AO1705"/>
  <c r="AV1788"/>
  <c r="AU1788"/>
  <c r="AT1788"/>
  <c r="AS1788"/>
  <c r="AR1788"/>
  <c r="AQ1788"/>
  <c r="AP1788"/>
  <c r="AO1788"/>
  <c r="AV1460"/>
  <c r="AU1460"/>
  <c r="AT1460"/>
  <c r="AS1460"/>
  <c r="AR1460"/>
  <c r="AQ1460"/>
  <c r="AP1460"/>
  <c r="AO1460"/>
  <c r="AV1735"/>
  <c r="AU1735"/>
  <c r="AT1735"/>
  <c r="AS1735"/>
  <c r="AR1735"/>
  <c r="AQ1735"/>
  <c r="AP1735"/>
  <c r="AO1735"/>
  <c r="AV1628"/>
  <c r="AU1628"/>
  <c r="AT1628"/>
  <c r="AS1628"/>
  <c r="AR1628"/>
  <c r="AQ1628"/>
  <c r="AP1628"/>
  <c r="AO1628"/>
  <c r="AV1790"/>
  <c r="AU1790"/>
  <c r="AT1790"/>
  <c r="AS1790"/>
  <c r="AR1790"/>
  <c r="AQ1790"/>
  <c r="AP1790"/>
  <c r="AO1790"/>
  <c r="AV1440"/>
  <c r="AU1440"/>
  <c r="AT1440"/>
  <c r="AS1440"/>
  <c r="AR1440"/>
  <c r="AQ1440"/>
  <c r="AP1440"/>
  <c r="AO1440"/>
  <c r="AV1787"/>
  <c r="AU1787"/>
  <c r="AT1787"/>
  <c r="AS1787"/>
  <c r="AR1787"/>
  <c r="AQ1787"/>
  <c r="AP1787"/>
  <c r="AO1787"/>
  <c r="AV1523"/>
  <c r="AU1523"/>
  <c r="AT1523"/>
  <c r="AS1523"/>
  <c r="AR1523"/>
  <c r="AQ1523"/>
  <c r="AP1523"/>
  <c r="AO1523"/>
  <c r="AV1433"/>
  <c r="AU1433"/>
  <c r="AT1433"/>
  <c r="AS1433"/>
  <c r="AR1433"/>
  <c r="AQ1433"/>
  <c r="AP1433"/>
  <c r="AO1433"/>
  <c r="AV1815"/>
  <c r="AU1815"/>
  <c r="AT1815"/>
  <c r="AS1815"/>
  <c r="AR1815"/>
  <c r="AQ1815"/>
  <c r="AP1815"/>
  <c r="AO1815"/>
  <c r="AV1806"/>
  <c r="AU1806"/>
  <c r="AT1806"/>
  <c r="AS1806"/>
  <c r="AR1806"/>
  <c r="AQ1806"/>
  <c r="AP1806"/>
  <c r="AO1806"/>
  <c r="AV1892"/>
  <c r="AU1892"/>
  <c r="AT1892"/>
  <c r="AS1892"/>
  <c r="AR1892"/>
  <c r="AQ1892"/>
  <c r="AP1892"/>
  <c r="AO1892"/>
  <c r="AV1909"/>
  <c r="AU1909"/>
  <c r="AT1909"/>
  <c r="AS1909"/>
  <c r="AR1909"/>
  <c r="AQ1909"/>
  <c r="AP1909"/>
  <c r="AO1909"/>
  <c r="AV1889"/>
  <c r="AU1889"/>
  <c r="AT1889"/>
  <c r="AS1889"/>
  <c r="AR1889"/>
  <c r="AQ1889"/>
  <c r="AP1889"/>
  <c r="AO1889"/>
  <c r="AV1908"/>
  <c r="AU1908"/>
  <c r="AT1908"/>
  <c r="AS1908"/>
  <c r="AR1908"/>
  <c r="AQ1908"/>
  <c r="AP1908"/>
  <c r="AO1908"/>
  <c r="AV1901"/>
  <c r="AU1901"/>
  <c r="AT1901"/>
  <c r="AS1901"/>
  <c r="AR1901"/>
  <c r="AQ1901"/>
  <c r="AP1901"/>
  <c r="AO1901"/>
  <c r="AV1895"/>
  <c r="AU1895"/>
  <c r="AT1895"/>
  <c r="AS1895"/>
  <c r="AR1895"/>
  <c r="AQ1895"/>
  <c r="AP1895"/>
  <c r="AO1895"/>
  <c r="AV1886"/>
  <c r="AU1886"/>
  <c r="AT1886"/>
  <c r="AS1886"/>
  <c r="AR1886"/>
  <c r="AQ1886"/>
  <c r="AP1886"/>
  <c r="AO1886"/>
  <c r="AV1520"/>
  <c r="AU1520"/>
  <c r="AT1520"/>
  <c r="AS1520"/>
  <c r="AR1520"/>
  <c r="AQ1520"/>
  <c r="AP1520"/>
  <c r="AO1520"/>
  <c r="AV1869"/>
  <c r="AU1869"/>
  <c r="AT1869"/>
  <c r="AS1869"/>
  <c r="AR1869"/>
  <c r="AQ1869"/>
  <c r="AP1869"/>
  <c r="AO1869"/>
  <c r="AV1814"/>
  <c r="AU1814"/>
  <c r="AT1814"/>
  <c r="AS1814"/>
  <c r="AR1814"/>
  <c r="AQ1814"/>
  <c r="AP1814"/>
  <c r="AO1814"/>
  <c r="AV1890"/>
  <c r="AU1890"/>
  <c r="AT1890"/>
  <c r="AS1890"/>
  <c r="AR1890"/>
  <c r="AQ1890"/>
  <c r="AP1890"/>
  <c r="AO1890"/>
  <c r="AV1885"/>
  <c r="AU1885"/>
  <c r="AT1885"/>
  <c r="AS1885"/>
  <c r="AR1885"/>
  <c r="AQ1885"/>
  <c r="AP1885"/>
  <c r="AO1885"/>
  <c r="AV1877"/>
  <c r="AU1877"/>
  <c r="AT1877"/>
  <c r="AS1877"/>
  <c r="AR1877"/>
  <c r="AQ1877"/>
  <c r="AP1877"/>
  <c r="AO1877"/>
  <c r="AV1437"/>
  <c r="AU1437"/>
  <c r="AT1437"/>
  <c r="AS1437"/>
  <c r="AR1437"/>
  <c r="AQ1437"/>
  <c r="AP1437"/>
  <c r="AO1437"/>
  <c r="AV1524"/>
  <c r="AU1524"/>
  <c r="AT1524"/>
  <c r="AS1524"/>
  <c r="AR1524"/>
  <c r="AQ1524"/>
  <c r="AP1524"/>
  <c r="AO1524"/>
  <c r="AV1868"/>
  <c r="AU1868"/>
  <c r="AT1868"/>
  <c r="AS1868"/>
  <c r="AR1868"/>
  <c r="AQ1868"/>
  <c r="AP1868"/>
  <c r="AO1868"/>
  <c r="AV1878"/>
  <c r="AU1878"/>
  <c r="AT1878"/>
  <c r="AS1878"/>
  <c r="AR1878"/>
  <c r="AQ1878"/>
  <c r="AP1878"/>
  <c r="AO1878"/>
  <c r="AV1874"/>
  <c r="AU1874"/>
  <c r="AT1874"/>
  <c r="AS1874"/>
  <c r="AR1874"/>
  <c r="AQ1874"/>
  <c r="AP1874"/>
  <c r="AO1874"/>
  <c r="AV1872"/>
  <c r="AU1872"/>
  <c r="AT1872"/>
  <c r="AS1872"/>
  <c r="AR1872"/>
  <c r="AQ1872"/>
  <c r="AP1872"/>
  <c r="AO1872"/>
  <c r="AV1876"/>
  <c r="AU1876"/>
  <c r="AT1876"/>
  <c r="AS1876"/>
  <c r="AR1876"/>
  <c r="AQ1876"/>
  <c r="AP1876"/>
  <c r="AO1876"/>
  <c r="AV880"/>
  <c r="AU880"/>
  <c r="AT880"/>
  <c r="AS880"/>
  <c r="AR880"/>
  <c r="AQ880"/>
  <c r="AP880"/>
  <c r="AO880"/>
  <c r="AV886"/>
  <c r="AU886"/>
  <c r="AT886"/>
  <c r="AS886"/>
  <c r="AR886"/>
  <c r="AQ886"/>
  <c r="AP886"/>
  <c r="AO886"/>
  <c r="AV872"/>
  <c r="AU872"/>
  <c r="AT872"/>
  <c r="AS872"/>
  <c r="AR872"/>
  <c r="AQ872"/>
  <c r="AP872"/>
  <c r="AO872"/>
  <c r="AV876"/>
  <c r="AU876"/>
  <c r="AT876"/>
  <c r="AS876"/>
  <c r="AR876"/>
  <c r="AQ876"/>
  <c r="AP876"/>
  <c r="AO876"/>
  <c r="AV867"/>
  <c r="AU867"/>
  <c r="AT867"/>
  <c r="AS867"/>
  <c r="AR867"/>
  <c r="AQ867"/>
  <c r="AP867"/>
  <c r="AO867"/>
  <c r="AV878"/>
  <c r="AU878"/>
  <c r="AT878"/>
  <c r="AS878"/>
  <c r="AR878"/>
  <c r="AQ878"/>
  <c r="AP878"/>
  <c r="AO878"/>
  <c r="AV869"/>
  <c r="AU869"/>
  <c r="AT869"/>
  <c r="AS869"/>
  <c r="AR869"/>
  <c r="AQ869"/>
  <c r="AP869"/>
  <c r="AO869"/>
  <c r="AV871"/>
  <c r="AU871"/>
  <c r="AT871"/>
  <c r="AS871"/>
  <c r="AR871"/>
  <c r="AQ871"/>
  <c r="AP871"/>
  <c r="AO871"/>
  <c r="AV877"/>
  <c r="AU877"/>
  <c r="AT877"/>
  <c r="AS877"/>
  <c r="AR877"/>
  <c r="AQ877"/>
  <c r="AP877"/>
  <c r="AO877"/>
  <c r="AV882"/>
  <c r="AU882"/>
  <c r="AT882"/>
  <c r="AS882"/>
  <c r="AR882"/>
  <c r="AQ882"/>
  <c r="AP882"/>
  <c r="AO882"/>
  <c r="AV873"/>
  <c r="AU873"/>
  <c r="AT873"/>
  <c r="AS873"/>
  <c r="AR873"/>
  <c r="AQ873"/>
  <c r="AP873"/>
  <c r="AO873"/>
  <c r="AV875"/>
  <c r="AU875"/>
  <c r="AT875"/>
  <c r="AS875"/>
  <c r="AR875"/>
  <c r="AQ875"/>
  <c r="AP875"/>
  <c r="AO875"/>
  <c r="AV866"/>
  <c r="AU866"/>
  <c r="AT866"/>
  <c r="AS866"/>
  <c r="AR866"/>
  <c r="AQ866"/>
  <c r="AP866"/>
  <c r="AO866"/>
  <c r="AV885"/>
  <c r="AU885"/>
  <c r="AT885"/>
  <c r="AS885"/>
  <c r="AR885"/>
  <c r="AQ885"/>
  <c r="AP885"/>
  <c r="AO885"/>
  <c r="AV884"/>
  <c r="AU884"/>
  <c r="AT884"/>
  <c r="AS884"/>
  <c r="AR884"/>
  <c r="AQ884"/>
  <c r="AP884"/>
  <c r="AO884"/>
  <c r="AV870"/>
  <c r="AU870"/>
  <c r="AT870"/>
  <c r="AS870"/>
  <c r="AR870"/>
  <c r="AQ870"/>
  <c r="AP870"/>
  <c r="AO870"/>
  <c r="AV868"/>
  <c r="AU868"/>
  <c r="AT868"/>
  <c r="AS868"/>
  <c r="AR868"/>
  <c r="AQ868"/>
  <c r="AP868"/>
  <c r="AO868"/>
  <c r="AV881"/>
  <c r="AU881"/>
  <c r="AT881"/>
  <c r="AS881"/>
  <c r="AR881"/>
  <c r="AQ881"/>
  <c r="AP881"/>
  <c r="AO881"/>
  <c r="AV883"/>
  <c r="AU883"/>
  <c r="AT883"/>
  <c r="AS883"/>
  <c r="AR883"/>
  <c r="AQ883"/>
  <c r="AP883"/>
  <c r="AO883"/>
  <c r="AV879"/>
  <c r="AU879"/>
  <c r="AT879"/>
  <c r="AS879"/>
  <c r="AR879"/>
  <c r="AQ879"/>
  <c r="AP879"/>
  <c r="AO879"/>
  <c r="AV874"/>
  <c r="AU874"/>
  <c r="AT874"/>
  <c r="AS874"/>
  <c r="AR874"/>
  <c r="AQ874"/>
  <c r="AP874"/>
  <c r="AO874"/>
  <c r="AV11"/>
  <c r="AU11"/>
  <c r="AT11"/>
  <c r="AS11"/>
  <c r="AR11"/>
  <c r="AQ11"/>
  <c r="AP11"/>
  <c r="AO11"/>
  <c r="AV12"/>
  <c r="AU12"/>
  <c r="AT12"/>
  <c r="AS12"/>
  <c r="AR12"/>
  <c r="AQ12"/>
  <c r="AP12"/>
  <c r="AO12"/>
  <c r="AV10"/>
  <c r="AU10"/>
  <c r="AT10"/>
  <c r="AS10"/>
  <c r="AR10"/>
  <c r="AQ10"/>
  <c r="AP10"/>
  <c r="AO10"/>
  <c r="AV18"/>
  <c r="AU18"/>
  <c r="AT18"/>
  <c r="AS18"/>
  <c r="AR18"/>
  <c r="AQ18"/>
  <c r="AP18"/>
  <c r="AO18"/>
  <c r="AV6"/>
  <c r="AU6"/>
  <c r="AT6"/>
  <c r="AS6"/>
  <c r="AR6"/>
  <c r="AQ6"/>
  <c r="AP6"/>
  <c r="AO6"/>
  <c r="AV7"/>
  <c r="AU7"/>
  <c r="AT7"/>
  <c r="AS7"/>
  <c r="AR7"/>
  <c r="AQ7"/>
  <c r="AP7"/>
  <c r="AO7"/>
  <c r="AV15"/>
  <c r="AU15"/>
  <c r="AT15"/>
  <c r="AS15"/>
  <c r="AR15"/>
  <c r="AQ15"/>
  <c r="AP15"/>
  <c r="AO15"/>
  <c r="AV16"/>
  <c r="AU16"/>
  <c r="AT16"/>
  <c r="AS16"/>
  <c r="AR16"/>
  <c r="AQ16"/>
  <c r="AP16"/>
  <c r="AO16"/>
  <c r="AV4"/>
  <c r="AU4"/>
  <c r="AT4"/>
  <c r="AS4"/>
  <c r="AR4"/>
  <c r="AQ4"/>
  <c r="AP4"/>
  <c r="AO4"/>
  <c r="AV13"/>
  <c r="AU13"/>
  <c r="AT13"/>
  <c r="AS13"/>
  <c r="AR13"/>
  <c r="AQ13"/>
  <c r="AP13"/>
  <c r="AO13"/>
  <c r="AV14"/>
  <c r="AU14"/>
  <c r="AT14"/>
  <c r="AS14"/>
  <c r="AR14"/>
  <c r="AQ14"/>
  <c r="AP14"/>
  <c r="AO14"/>
  <c r="AV8"/>
  <c r="AU8"/>
  <c r="AT8"/>
  <c r="AS8"/>
  <c r="AR8"/>
  <c r="AQ8"/>
  <c r="AP8"/>
  <c r="AO8"/>
  <c r="AV9"/>
  <c r="AU9"/>
  <c r="AT9"/>
  <c r="AS9"/>
  <c r="AR9"/>
  <c r="AQ9"/>
  <c r="AP9"/>
  <c r="AO9"/>
  <c r="AV17"/>
  <c r="AU17"/>
  <c r="AT17"/>
  <c r="AS17"/>
  <c r="AR17"/>
  <c r="AQ17"/>
  <c r="AP17"/>
  <c r="AO17"/>
  <c r="AV64"/>
  <c r="AU64"/>
  <c r="AT64"/>
  <c r="AS64"/>
  <c r="AR64"/>
  <c r="AQ64"/>
  <c r="AP64"/>
  <c r="AO64"/>
  <c r="AV51"/>
  <c r="AU51"/>
  <c r="AT51"/>
  <c r="AS51"/>
  <c r="AR51"/>
  <c r="AQ51"/>
  <c r="AP51"/>
  <c r="AO51"/>
  <c r="AV54"/>
  <c r="AU54"/>
  <c r="AT54"/>
  <c r="AS54"/>
  <c r="AR54"/>
  <c r="AQ54"/>
  <c r="AP54"/>
  <c r="AO54"/>
  <c r="AV53"/>
  <c r="AU53"/>
  <c r="AT53"/>
  <c r="AS53"/>
  <c r="AR53"/>
  <c r="AQ53"/>
  <c r="AP53"/>
  <c r="AO53"/>
  <c r="AV66"/>
  <c r="AU66"/>
  <c r="AT66"/>
  <c r="AS66"/>
  <c r="AR66"/>
  <c r="AQ66"/>
  <c r="AP66"/>
  <c r="AO66"/>
  <c r="AV57"/>
  <c r="AU57"/>
  <c r="AT57"/>
  <c r="AS57"/>
  <c r="AR57"/>
  <c r="AQ57"/>
  <c r="AP57"/>
  <c r="AO57"/>
  <c r="AV62"/>
  <c r="AU62"/>
  <c r="AT62"/>
  <c r="AS62"/>
  <c r="AR62"/>
  <c r="AQ62"/>
  <c r="AP62"/>
  <c r="AO62"/>
  <c r="AV52"/>
  <c r="AU52"/>
  <c r="AT52"/>
  <c r="AS52"/>
  <c r="AR52"/>
  <c r="AQ52"/>
  <c r="AP52"/>
  <c r="AO52"/>
  <c r="AV59"/>
  <c r="AU59"/>
  <c r="AT59"/>
  <c r="AS59"/>
  <c r="AR59"/>
  <c r="AQ59"/>
  <c r="AP59"/>
  <c r="AO59"/>
  <c r="AV55"/>
  <c r="AU55"/>
  <c r="AT55"/>
  <c r="AS55"/>
  <c r="AR55"/>
  <c r="AQ55"/>
  <c r="AP55"/>
  <c r="AO55"/>
  <c r="AV49"/>
  <c r="AU49"/>
  <c r="AT49"/>
  <c r="AS49"/>
  <c r="AR49"/>
  <c r="AQ49"/>
  <c r="AP49"/>
  <c r="AO49"/>
  <c r="AV58"/>
  <c r="AU58"/>
  <c r="AT58"/>
  <c r="AS58"/>
  <c r="AR58"/>
  <c r="AQ58"/>
  <c r="AP58"/>
  <c r="AO58"/>
  <c r="AV56"/>
  <c r="AU56"/>
  <c r="AT56"/>
  <c r="AS56"/>
  <c r="AR56"/>
  <c r="AQ56"/>
  <c r="AP56"/>
  <c r="AO56"/>
  <c r="AV50"/>
  <c r="AU50"/>
  <c r="AT50"/>
  <c r="AS50"/>
  <c r="AR50"/>
  <c r="AQ50"/>
  <c r="AP50"/>
  <c r="AO50"/>
  <c r="AV61"/>
  <c r="AU61"/>
  <c r="AT61"/>
  <c r="AS61"/>
  <c r="AR61"/>
  <c r="AQ61"/>
  <c r="AP61"/>
  <c r="AO61"/>
  <c r="AV65"/>
  <c r="AU65"/>
  <c r="AT65"/>
  <c r="AS65"/>
  <c r="AR65"/>
  <c r="AQ65"/>
  <c r="AP65"/>
  <c r="AO65"/>
  <c r="AV67"/>
  <c r="AU67"/>
  <c r="AT67"/>
  <c r="AS67"/>
  <c r="AR67"/>
  <c r="AQ67"/>
  <c r="AP67"/>
  <c r="AO67"/>
  <c r="AV88"/>
  <c r="AU88"/>
  <c r="AT88"/>
  <c r="AS88"/>
  <c r="AR88"/>
  <c r="AQ88"/>
  <c r="AP88"/>
  <c r="AO88"/>
  <c r="AV63"/>
  <c r="AU63"/>
  <c r="AT63"/>
  <c r="AS63"/>
  <c r="AR63"/>
  <c r="AQ63"/>
  <c r="AP63"/>
  <c r="AO63"/>
  <c r="AV22"/>
  <c r="AU22"/>
  <c r="AT22"/>
  <c r="AS22"/>
  <c r="AR22"/>
  <c r="AQ22"/>
  <c r="AP22"/>
  <c r="AO22"/>
  <c r="AV23"/>
  <c r="AU23"/>
  <c r="AT23"/>
  <c r="AS23"/>
  <c r="AR23"/>
  <c r="AQ23"/>
  <c r="AP23"/>
  <c r="AO23"/>
  <c r="AV24"/>
  <c r="AU24"/>
  <c r="AT24"/>
  <c r="AS24"/>
  <c r="AR24"/>
  <c r="AQ24"/>
  <c r="AP24"/>
  <c r="AO24"/>
  <c r="AV35"/>
  <c r="AU35"/>
  <c r="AT35"/>
  <c r="AS35"/>
  <c r="AR35"/>
  <c r="AQ35"/>
  <c r="AP35"/>
  <c r="AO35"/>
  <c r="AV21"/>
  <c r="AU21"/>
  <c r="AT21"/>
  <c r="AS21"/>
  <c r="AR21"/>
  <c r="AQ21"/>
  <c r="AP21"/>
  <c r="AO21"/>
  <c r="AV34"/>
  <c r="AU34"/>
  <c r="AT34"/>
  <c r="AS34"/>
  <c r="AR34"/>
  <c r="AQ34"/>
  <c r="AP34"/>
  <c r="AO34"/>
  <c r="AV37"/>
  <c r="AU37"/>
  <c r="AT37"/>
  <c r="AS37"/>
  <c r="AR37"/>
  <c r="AQ37"/>
  <c r="AP37"/>
  <c r="AO37"/>
  <c r="AV25"/>
  <c r="AU25"/>
  <c r="AT25"/>
  <c r="AS25"/>
  <c r="AR25"/>
  <c r="AQ25"/>
  <c r="AP25"/>
  <c r="AO25"/>
  <c r="AV29"/>
  <c r="AU29"/>
  <c r="AT29"/>
  <c r="AS29"/>
  <c r="AR29"/>
  <c r="AQ29"/>
  <c r="AP29"/>
  <c r="AO29"/>
  <c r="AV36"/>
  <c r="AU36"/>
  <c r="AT36"/>
  <c r="AS36"/>
  <c r="AR36"/>
  <c r="AQ36"/>
  <c r="AP36"/>
  <c r="AO36"/>
  <c r="AV26"/>
  <c r="AU26"/>
  <c r="AT26"/>
  <c r="AS26"/>
  <c r="AR26"/>
  <c r="AQ26"/>
  <c r="AP26"/>
  <c r="AO26"/>
  <c r="AV32"/>
  <c r="AU32"/>
  <c r="AT32"/>
  <c r="AS32"/>
  <c r="AR32"/>
  <c r="AQ32"/>
  <c r="AP32"/>
  <c r="AO32"/>
  <c r="AV31"/>
  <c r="AU31"/>
  <c r="AT31"/>
  <c r="AS31"/>
  <c r="AR31"/>
  <c r="AQ31"/>
  <c r="AP31"/>
  <c r="AO31"/>
  <c r="AV38"/>
  <c r="AU38"/>
  <c r="AT38"/>
  <c r="AS38"/>
  <c r="AR38"/>
  <c r="AQ38"/>
  <c r="AP38"/>
  <c r="AO38"/>
  <c r="AV30"/>
  <c r="AU30"/>
  <c r="AT30"/>
  <c r="AS30"/>
  <c r="AR30"/>
  <c r="AQ30"/>
  <c r="AP30"/>
  <c r="AO30"/>
  <c r="AV33"/>
  <c r="AU33"/>
  <c r="AT33"/>
  <c r="AS33"/>
  <c r="AR33"/>
  <c r="AQ33"/>
  <c r="AP33"/>
  <c r="AO33"/>
  <c r="AV28"/>
  <c r="AU28"/>
  <c r="AT28"/>
  <c r="AS28"/>
  <c r="AR28"/>
  <c r="AQ28"/>
  <c r="AP28"/>
  <c r="AO28"/>
  <c r="AV82"/>
  <c r="AU82"/>
  <c r="AT82"/>
  <c r="AS82"/>
  <c r="AR82"/>
  <c r="AQ82"/>
  <c r="AP82"/>
  <c r="AO82"/>
  <c r="AV73"/>
  <c r="AU73"/>
  <c r="AT73"/>
  <c r="AS73"/>
  <c r="AR73"/>
  <c r="AQ73"/>
  <c r="AP73"/>
  <c r="AO73"/>
  <c r="AV78"/>
  <c r="AU78"/>
  <c r="AT78"/>
  <c r="AS78"/>
  <c r="AR78"/>
  <c r="AQ78"/>
  <c r="AP78"/>
  <c r="AO78"/>
  <c r="AV71"/>
  <c r="AU71"/>
  <c r="AT71"/>
  <c r="AS71"/>
  <c r="AR71"/>
  <c r="AQ71"/>
  <c r="AP71"/>
  <c r="AO71"/>
  <c r="AV77"/>
  <c r="AU77"/>
  <c r="AT77"/>
  <c r="AS77"/>
  <c r="AR77"/>
  <c r="AQ77"/>
  <c r="AP77"/>
  <c r="AO77"/>
  <c r="AV80"/>
  <c r="AU80"/>
  <c r="AT80"/>
  <c r="AS80"/>
  <c r="AR80"/>
  <c r="AQ80"/>
  <c r="AP80"/>
  <c r="AO80"/>
  <c r="AV79"/>
  <c r="AU79"/>
  <c r="AT79"/>
  <c r="AS79"/>
  <c r="AR79"/>
  <c r="AQ79"/>
  <c r="AP79"/>
  <c r="AO79"/>
  <c r="AV70"/>
  <c r="AU70"/>
  <c r="AT70"/>
  <c r="AS70"/>
  <c r="AR70"/>
  <c r="AQ70"/>
  <c r="AP70"/>
  <c r="AO70"/>
  <c r="AV83"/>
  <c r="AU83"/>
  <c r="AT83"/>
  <c r="AS83"/>
  <c r="AR83"/>
  <c r="AQ83"/>
  <c r="AP83"/>
  <c r="AO83"/>
  <c r="AV72"/>
  <c r="AU72"/>
  <c r="AT72"/>
  <c r="AS72"/>
  <c r="AR72"/>
  <c r="AQ72"/>
  <c r="AP72"/>
  <c r="AO72"/>
  <c r="AV75"/>
  <c r="AU75"/>
  <c r="AT75"/>
  <c r="AS75"/>
  <c r="AR75"/>
  <c r="AQ75"/>
  <c r="AP75"/>
  <c r="AO75"/>
  <c r="AV84"/>
  <c r="AU84"/>
  <c r="AT84"/>
  <c r="AS84"/>
  <c r="AR84"/>
  <c r="AQ84"/>
  <c r="AP84"/>
  <c r="AO84"/>
  <c r="AV81"/>
  <c r="AU81"/>
  <c r="AT81"/>
  <c r="AS81"/>
  <c r="AR81"/>
  <c r="AQ81"/>
  <c r="AP81"/>
  <c r="AO81"/>
  <c r="AV74"/>
  <c r="AU74"/>
  <c r="AT74"/>
  <c r="AS74"/>
  <c r="AR74"/>
  <c r="AQ74"/>
  <c r="AP74"/>
  <c r="AO74"/>
  <c r="AV76"/>
  <c r="AU76"/>
  <c r="AT76"/>
  <c r="AS76"/>
  <c r="AR76"/>
  <c r="AQ76"/>
  <c r="AP76"/>
  <c r="AO76"/>
  <c r="AV69"/>
  <c r="AU69"/>
  <c r="AT69"/>
  <c r="AS69"/>
  <c r="AR69"/>
  <c r="AQ69"/>
  <c r="AP69"/>
  <c r="AO69"/>
  <c r="AV46"/>
  <c r="AU46"/>
  <c r="AT46"/>
  <c r="AS46"/>
  <c r="AR46"/>
  <c r="AQ46"/>
  <c r="AP46"/>
  <c r="AO46"/>
  <c r="AV48"/>
  <c r="AU48"/>
  <c r="AT48"/>
  <c r="AS48"/>
  <c r="AR48"/>
  <c r="AQ48"/>
  <c r="AP48"/>
  <c r="AO48"/>
  <c r="AV45"/>
  <c r="AU45"/>
  <c r="AT45"/>
  <c r="AS45"/>
  <c r="AR45"/>
  <c r="AQ45"/>
  <c r="AP45"/>
  <c r="AO45"/>
  <c r="AV44"/>
  <c r="AU44"/>
  <c r="AT44"/>
  <c r="AS44"/>
  <c r="AR44"/>
  <c r="AQ44"/>
  <c r="AP44"/>
  <c r="AO44"/>
  <c r="AV42"/>
  <c r="AU42"/>
  <c r="AT42"/>
  <c r="AS42"/>
  <c r="AR42"/>
  <c r="AQ42"/>
  <c r="AP42"/>
  <c r="AO42"/>
  <c r="AV27"/>
  <c r="AU27"/>
  <c r="AT27"/>
  <c r="AS27"/>
  <c r="AR27"/>
  <c r="AQ27"/>
  <c r="AP27"/>
  <c r="AO27"/>
  <c r="AV86"/>
  <c r="AU86"/>
  <c r="AT86"/>
  <c r="AS86"/>
  <c r="AR86"/>
  <c r="AQ86"/>
  <c r="AP86"/>
  <c r="AO86"/>
  <c r="AV40"/>
  <c r="AU40"/>
  <c r="AT40"/>
  <c r="AS40"/>
  <c r="AR40"/>
  <c r="AQ40"/>
  <c r="AP40"/>
  <c r="AO40"/>
  <c r="AV39"/>
  <c r="AU39"/>
  <c r="AT39"/>
  <c r="AS39"/>
  <c r="AR39"/>
  <c r="AQ39"/>
  <c r="AP39"/>
  <c r="AO39"/>
  <c r="AV43"/>
  <c r="AU43"/>
  <c r="AT43"/>
  <c r="AS43"/>
  <c r="AR43"/>
  <c r="AQ43"/>
  <c r="AP43"/>
  <c r="AO43"/>
  <c r="AV41"/>
  <c r="AU41"/>
  <c r="AT41"/>
  <c r="AS41"/>
  <c r="AR41"/>
  <c r="AQ41"/>
  <c r="AP41"/>
  <c r="AO41"/>
  <c r="AV85"/>
  <c r="AU85"/>
  <c r="AT85"/>
  <c r="AS85"/>
  <c r="AR85"/>
  <c r="AQ85"/>
  <c r="AP85"/>
  <c r="AO85"/>
  <c r="AV47"/>
  <c r="AU47"/>
  <c r="AT47"/>
  <c r="AS47"/>
  <c r="AR47"/>
  <c r="AQ47"/>
  <c r="AP47"/>
  <c r="AO47"/>
  <c r="AV87"/>
  <c r="AU87"/>
  <c r="AT87"/>
  <c r="AS87"/>
  <c r="AR87"/>
  <c r="AQ87"/>
  <c r="AP87"/>
  <c r="AO87"/>
  <c r="AV96"/>
  <c r="AU96"/>
  <c r="AT96"/>
  <c r="AS96"/>
  <c r="AR96"/>
  <c r="AQ96"/>
  <c r="AP96"/>
  <c r="AO96"/>
  <c r="AV92"/>
  <c r="AU92"/>
  <c r="AT92"/>
  <c r="AS92"/>
  <c r="AR92"/>
  <c r="AQ92"/>
  <c r="AP92"/>
  <c r="AO92"/>
  <c r="AV91"/>
  <c r="AU91"/>
  <c r="AT91"/>
  <c r="AS91"/>
  <c r="AR91"/>
  <c r="AQ91"/>
  <c r="AP91"/>
  <c r="AO91"/>
  <c r="AV90"/>
  <c r="AU90"/>
  <c r="AT90"/>
  <c r="AS90"/>
  <c r="AR90"/>
  <c r="AQ90"/>
  <c r="AP90"/>
  <c r="AO90"/>
  <c r="AV94"/>
  <c r="AU94"/>
  <c r="AT94"/>
  <c r="AS94"/>
  <c r="AR94"/>
  <c r="AQ94"/>
  <c r="AP94"/>
  <c r="AO94"/>
  <c r="AV93"/>
  <c r="AU93"/>
  <c r="AT93"/>
  <c r="AS93"/>
  <c r="AR93"/>
  <c r="AQ93"/>
  <c r="AP93"/>
  <c r="AO93"/>
  <c r="AV95"/>
  <c r="AU95"/>
  <c r="AT95"/>
  <c r="AS95"/>
  <c r="AR95"/>
  <c r="AQ95"/>
  <c r="AP95"/>
  <c r="AO95"/>
  <c r="AV107"/>
  <c r="AU107"/>
  <c r="AT107"/>
  <c r="AS107"/>
  <c r="AR107"/>
  <c r="AQ107"/>
  <c r="AP107"/>
  <c r="AO107"/>
  <c r="AV103"/>
  <c r="AU103"/>
  <c r="AT103"/>
  <c r="AS103"/>
  <c r="AR103"/>
  <c r="AQ103"/>
  <c r="AP103"/>
  <c r="AO103"/>
  <c r="AV102"/>
  <c r="AU102"/>
  <c r="AT102"/>
  <c r="AS102"/>
  <c r="AR102"/>
  <c r="AQ102"/>
  <c r="AP102"/>
  <c r="AO102"/>
  <c r="AV100"/>
  <c r="AU100"/>
  <c r="AT100"/>
  <c r="AS100"/>
  <c r="AR100"/>
  <c r="AQ100"/>
  <c r="AP100"/>
  <c r="AO100"/>
  <c r="AV104"/>
  <c r="AU104"/>
  <c r="AT104"/>
  <c r="AS104"/>
  <c r="AR104"/>
  <c r="AQ104"/>
  <c r="AP104"/>
  <c r="AO104"/>
  <c r="AV99"/>
  <c r="AU99"/>
  <c r="AT99"/>
  <c r="AS99"/>
  <c r="AR99"/>
  <c r="AQ99"/>
  <c r="AP99"/>
  <c r="AO99"/>
  <c r="AV106"/>
  <c r="AU106"/>
  <c r="AT106"/>
  <c r="AS106"/>
  <c r="AR106"/>
  <c r="AQ106"/>
  <c r="AP106"/>
  <c r="AO106"/>
  <c r="AV98"/>
  <c r="AU98"/>
  <c r="AT98"/>
  <c r="AS98"/>
  <c r="AR98"/>
  <c r="AQ98"/>
  <c r="AP98"/>
  <c r="AO98"/>
  <c r="AV101"/>
  <c r="AU101"/>
  <c r="AT101"/>
  <c r="AS101"/>
  <c r="AR101"/>
  <c r="AQ101"/>
  <c r="AP101"/>
  <c r="AO101"/>
  <c r="AV105"/>
  <c r="AU105"/>
  <c r="AT105"/>
  <c r="AS105"/>
  <c r="AR105"/>
  <c r="AQ105"/>
  <c r="AP105"/>
  <c r="AO105"/>
  <c r="AV97"/>
  <c r="AU97"/>
  <c r="AT97"/>
  <c r="AS97"/>
  <c r="AR97"/>
  <c r="AQ97"/>
  <c r="AP97"/>
  <c r="AO97"/>
  <c r="AV108"/>
  <c r="AU108"/>
  <c r="AT108"/>
  <c r="AS108"/>
  <c r="AR108"/>
  <c r="AQ108"/>
  <c r="AP108"/>
  <c r="AO108"/>
  <c r="AV109"/>
  <c r="AU109"/>
  <c r="AT109"/>
  <c r="AS109"/>
  <c r="AR109"/>
  <c r="AQ109"/>
  <c r="AP109"/>
  <c r="AO109"/>
  <c r="AV110"/>
  <c r="AU110"/>
  <c r="AT110"/>
  <c r="AS110"/>
  <c r="AR110"/>
  <c r="AQ110"/>
  <c r="AP110"/>
  <c r="AO110"/>
  <c r="AV131"/>
  <c r="AT131"/>
  <c r="AS131"/>
  <c r="AR131"/>
  <c r="AQ131"/>
  <c r="AP131"/>
  <c r="AO131"/>
  <c r="AV840"/>
  <c r="AU840"/>
  <c r="AT840"/>
  <c r="AS840"/>
  <c r="AR840"/>
  <c r="AQ840"/>
  <c r="AP840"/>
  <c r="AO840"/>
  <c r="AV514"/>
  <c r="AU514"/>
  <c r="AT514"/>
  <c r="AS514"/>
  <c r="AR514"/>
  <c r="AQ514"/>
  <c r="AP514"/>
  <c r="AO514"/>
  <c r="AV513"/>
  <c r="AU513"/>
  <c r="AT513"/>
  <c r="AS513"/>
  <c r="AR513"/>
  <c r="AQ513"/>
  <c r="AP513"/>
  <c r="AO513"/>
  <c r="AV1759"/>
  <c r="AU1759"/>
  <c r="AT1759"/>
  <c r="AS1759"/>
  <c r="AR1759"/>
  <c r="AQ1759"/>
  <c r="AP1759"/>
  <c r="AO1759"/>
  <c r="AV515"/>
  <c r="AU515"/>
  <c r="AT515"/>
  <c r="AS515"/>
  <c r="AR515"/>
  <c r="AQ515"/>
  <c r="AP515"/>
  <c r="AO515"/>
  <c r="AV3"/>
  <c r="AU3"/>
  <c r="AT3"/>
  <c r="AS3"/>
  <c r="AR3"/>
  <c r="AQ3"/>
  <c r="AP3"/>
  <c r="AO3"/>
  <c r="AV2"/>
  <c r="AU2"/>
  <c r="AT2"/>
  <c r="AS2"/>
  <c r="AR2"/>
  <c r="AQ2"/>
  <c r="AP2"/>
  <c r="AO2"/>
  <c r="AV19"/>
  <c r="AU19"/>
  <c r="AT19"/>
  <c r="AS19"/>
  <c r="AR19"/>
  <c r="AQ19"/>
  <c r="AP19"/>
  <c r="AO19"/>
  <c r="AV20"/>
  <c r="AU20"/>
  <c r="AT20"/>
  <c r="AS20"/>
  <c r="AR20"/>
  <c r="AQ20"/>
  <c r="AP20"/>
  <c r="AO20"/>
  <c r="AV89"/>
  <c r="AU89"/>
  <c r="AT89"/>
  <c r="AS89"/>
  <c r="AR89"/>
  <c r="AQ89"/>
  <c r="AP89"/>
  <c r="AO89"/>
  <c r="AV460"/>
  <c r="AU460"/>
  <c r="AT460"/>
  <c r="AS460"/>
  <c r="AR460"/>
  <c r="AQ460"/>
  <c r="AP460"/>
  <c r="AO460"/>
  <c r="AV462"/>
  <c r="AU462"/>
  <c r="AT462"/>
  <c r="AS462"/>
  <c r="AR462"/>
  <c r="AQ462"/>
  <c r="AP462"/>
  <c r="AO462"/>
  <c r="AV464"/>
  <c r="AU464"/>
  <c r="AT464"/>
  <c r="AS464"/>
  <c r="AR464"/>
  <c r="AQ464"/>
  <c r="AP464"/>
  <c r="AO464"/>
  <c r="AV461"/>
  <c r="AU461"/>
  <c r="AT461"/>
  <c r="AS461"/>
  <c r="AR461"/>
  <c r="AQ461"/>
  <c r="AP461"/>
  <c r="AO461"/>
  <c r="AV463"/>
  <c r="AU463"/>
  <c r="AT463"/>
  <c r="AS463"/>
  <c r="AR463"/>
  <c r="AQ463"/>
  <c r="AP463"/>
  <c r="AO463"/>
  <c r="AV459"/>
  <c r="AU459"/>
  <c r="AT459"/>
  <c r="AS459"/>
  <c r="AR459"/>
  <c r="AQ459"/>
  <c r="AP459"/>
  <c r="AO459"/>
  <c r="AV508"/>
  <c r="AU508"/>
  <c r="AT508"/>
  <c r="AS508"/>
  <c r="AR508"/>
  <c r="AQ508"/>
  <c r="AP508"/>
  <c r="AO508"/>
  <c r="AV509"/>
  <c r="AU509"/>
  <c r="AT509"/>
  <c r="AS509"/>
  <c r="AR509"/>
  <c r="AQ509"/>
  <c r="AP509"/>
  <c r="AO509"/>
  <c r="AV507"/>
  <c r="AU507"/>
  <c r="AT507"/>
  <c r="AS507"/>
  <c r="AR507"/>
  <c r="AQ507"/>
  <c r="AP507"/>
  <c r="AO507"/>
  <c r="AV506"/>
  <c r="AU506"/>
  <c r="AT506"/>
  <c r="AS506"/>
  <c r="AR506"/>
  <c r="AQ506"/>
  <c r="AP506"/>
  <c r="AO506"/>
  <c r="AV505"/>
  <c r="AU505"/>
  <c r="AT505"/>
  <c r="AS505"/>
  <c r="AR505"/>
  <c r="AQ505"/>
  <c r="AP505"/>
  <c r="AO505"/>
  <c r="AV504"/>
  <c r="AU504"/>
  <c r="AT504"/>
  <c r="AS504"/>
  <c r="AR504"/>
  <c r="AQ504"/>
  <c r="AP504"/>
  <c r="AO504"/>
  <c r="AV503"/>
  <c r="AU503"/>
  <c r="AT503"/>
  <c r="AS503"/>
  <c r="AR503"/>
  <c r="AQ503"/>
  <c r="AP503"/>
  <c r="AO503"/>
  <c r="AV469"/>
  <c r="AU469"/>
  <c r="AT469"/>
  <c r="AS469"/>
  <c r="AR469"/>
  <c r="AQ469"/>
  <c r="AP469"/>
  <c r="AO469"/>
  <c r="AV467"/>
  <c r="AU467"/>
  <c r="AT467"/>
  <c r="AS467"/>
  <c r="AR467"/>
  <c r="AQ467"/>
  <c r="AP467"/>
  <c r="AO467"/>
  <c r="AV466"/>
  <c r="AU466"/>
  <c r="AT466"/>
  <c r="AS466"/>
  <c r="AR466"/>
  <c r="AQ466"/>
  <c r="AP466"/>
  <c r="AO466"/>
  <c r="AV465"/>
  <c r="AU465"/>
  <c r="AT465"/>
  <c r="AS465"/>
  <c r="AR465"/>
  <c r="AQ465"/>
  <c r="AP465"/>
  <c r="AO465"/>
  <c r="AV468"/>
  <c r="AU468"/>
  <c r="AT468"/>
  <c r="AS468"/>
  <c r="AR468"/>
  <c r="AQ468"/>
  <c r="AP468"/>
  <c r="AO468"/>
  <c r="AV471"/>
  <c r="AU471"/>
  <c r="AT471"/>
  <c r="AS471"/>
  <c r="AR471"/>
  <c r="AQ471"/>
  <c r="AP471"/>
  <c r="AO471"/>
  <c r="AV470"/>
  <c r="AU470"/>
  <c r="AT470"/>
  <c r="AS470"/>
  <c r="AR470"/>
  <c r="AQ470"/>
  <c r="AP470"/>
  <c r="AO470"/>
  <c r="AV477"/>
  <c r="AU477"/>
  <c r="AT477"/>
  <c r="AS477"/>
  <c r="AR477"/>
  <c r="AQ477"/>
  <c r="AP477"/>
  <c r="AO477"/>
  <c r="AV479"/>
  <c r="AU479"/>
  <c r="AT479"/>
  <c r="AS479"/>
  <c r="AR479"/>
  <c r="AQ479"/>
  <c r="AP479"/>
  <c r="AO479"/>
  <c r="AV478"/>
  <c r="AU478"/>
  <c r="AT478"/>
  <c r="AS478"/>
  <c r="AR478"/>
  <c r="AQ478"/>
  <c r="AP478"/>
  <c r="AO478"/>
  <c r="AV473"/>
  <c r="AU473"/>
  <c r="AT473"/>
  <c r="AS473"/>
  <c r="AR473"/>
  <c r="AQ473"/>
  <c r="AP473"/>
  <c r="AO473"/>
  <c r="AV475"/>
  <c r="AU475"/>
  <c r="AT475"/>
  <c r="AS475"/>
  <c r="AR475"/>
  <c r="AQ475"/>
  <c r="AP475"/>
  <c r="AO475"/>
  <c r="AV474"/>
  <c r="AU474"/>
  <c r="AT474"/>
  <c r="AS474"/>
  <c r="AR474"/>
  <c r="AQ474"/>
  <c r="AP474"/>
  <c r="AO474"/>
  <c r="AV476"/>
  <c r="AU476"/>
  <c r="AT476"/>
  <c r="AS476"/>
  <c r="AR476"/>
  <c r="AQ476"/>
  <c r="AP476"/>
  <c r="AO476"/>
  <c r="AV510"/>
  <c r="AU510"/>
  <c r="AT510"/>
  <c r="AS510"/>
  <c r="AR510"/>
  <c r="AQ510"/>
  <c r="AP510"/>
  <c r="AO510"/>
  <c r="AV472"/>
  <c r="AU472"/>
  <c r="AT472"/>
  <c r="AS472"/>
  <c r="AR472"/>
  <c r="AQ472"/>
  <c r="AP472"/>
  <c r="AO472"/>
  <c r="AV511"/>
  <c r="AU511"/>
  <c r="AT511"/>
  <c r="AS511"/>
  <c r="AR511"/>
  <c r="AQ511"/>
  <c r="AP511"/>
  <c r="AO511"/>
  <c r="AR512"/>
  <c r="AQ512"/>
  <c r="AP512"/>
  <c r="AO512"/>
  <c r="BW43"/>
  <c r="BW41"/>
  <c r="BW883"/>
  <c r="BW85"/>
  <c r="BW15"/>
  <c r="BW16"/>
  <c r="BW32"/>
  <c r="BW879"/>
  <c r="BW197"/>
  <c r="BW198"/>
  <c r="BW31"/>
  <c r="BW195"/>
  <c r="BW200"/>
  <c r="BW844"/>
  <c r="BW848"/>
  <c r="BW847"/>
  <c r="BW208"/>
  <c r="BW865"/>
  <c r="BW193"/>
  <c r="BW851"/>
  <c r="BW860"/>
  <c r="BW194"/>
  <c r="BW874"/>
  <c r="BW513"/>
  <c r="BW196"/>
  <c r="BW204"/>
  <c r="BW854"/>
  <c r="BW28"/>
  <c r="BW206"/>
  <c r="BW189"/>
  <c r="BW20"/>
  <c r="BW33"/>
  <c r="BW859"/>
  <c r="BW856"/>
  <c r="BW30"/>
  <c r="BW4"/>
  <c r="BW38"/>
  <c r="BW17"/>
  <c r="BW209"/>
  <c r="BW515"/>
  <c r="BW858"/>
  <c r="BW87"/>
  <c r="I384"/>
  <c r="BT1073"/>
  <c r="BT29" i="5"/>
  <c r="BT22"/>
  <c r="BT23"/>
  <c r="BT24"/>
  <c r="BT10"/>
  <c r="BT11"/>
  <c r="BT12"/>
  <c r="BT66"/>
  <c r="BT13"/>
  <c r="BT50"/>
  <c r="BT67"/>
  <c r="BT68"/>
  <c r="BT43"/>
  <c r="BT59"/>
  <c r="BT30"/>
  <c r="BT33"/>
  <c r="BT44"/>
  <c r="BT82"/>
  <c r="BT69"/>
  <c r="BT34"/>
  <c r="BT51"/>
  <c r="BT83"/>
  <c r="BT21"/>
  <c r="BT62"/>
  <c r="BT45"/>
  <c r="BT46"/>
  <c r="BT47"/>
  <c r="BT19"/>
  <c r="BT48"/>
  <c r="BT25"/>
  <c r="BT35"/>
  <c r="BT84"/>
  <c r="BT3"/>
  <c r="BT31"/>
  <c r="BT52"/>
  <c r="BT26"/>
  <c r="BT63"/>
  <c r="BT65"/>
  <c r="BT53"/>
  <c r="BT14"/>
  <c r="BT54"/>
  <c r="BT39"/>
  <c r="BT49"/>
  <c r="BT15"/>
  <c r="BT85"/>
  <c r="BT55"/>
  <c r="BT36"/>
  <c r="BT56"/>
  <c r="BT57"/>
  <c r="BT16"/>
  <c r="BT58"/>
  <c r="BT70"/>
  <c r="BT71"/>
  <c r="BT86"/>
  <c r="BT4"/>
  <c r="BT72"/>
  <c r="BT32"/>
  <c r="BT37"/>
  <c r="BT5"/>
  <c r="BT73"/>
  <c r="BT74"/>
  <c r="BT75"/>
  <c r="BT87"/>
  <c r="BT88"/>
  <c r="BT89"/>
  <c r="BT76"/>
  <c r="BT40"/>
  <c r="BT61"/>
  <c r="BT41"/>
  <c r="BT7"/>
  <c r="BT42"/>
  <c r="BT2"/>
  <c r="BT27"/>
  <c r="BT64"/>
  <c r="BT60"/>
  <c r="BT77"/>
  <c r="BT78"/>
  <c r="BT90"/>
  <c r="BT91"/>
  <c r="BT20"/>
  <c r="BT28"/>
  <c r="BT92"/>
  <c r="BT38"/>
  <c r="BT17"/>
  <c r="BT79"/>
  <c r="BT93"/>
  <c r="BT80"/>
  <c r="BT8"/>
  <c r="BT9"/>
  <c r="BT18"/>
  <c r="BT81"/>
  <c r="BT6"/>
  <c r="BT1197" i="1"/>
  <c r="BT1833"/>
  <c r="BT1637"/>
  <c r="BT384"/>
  <c r="BT1588"/>
  <c r="BT1155"/>
  <c r="BT1693"/>
  <c r="BT1582"/>
  <c r="BT1354"/>
  <c r="BT392"/>
  <c r="BT1156"/>
  <c r="BT159"/>
  <c r="BT1352"/>
  <c r="BT1110"/>
  <c r="BT1576"/>
  <c r="BT1694"/>
  <c r="BT1898"/>
  <c r="BT1157"/>
  <c r="BT1732"/>
  <c r="BT1496"/>
  <c r="BT410"/>
  <c r="BT1639"/>
  <c r="BT403"/>
  <c r="BT659"/>
  <c r="BT817"/>
  <c r="BT833"/>
  <c r="BT840"/>
  <c r="BT515"/>
  <c r="BT19"/>
  <c r="BT131"/>
  <c r="BT2"/>
  <c r="BT3"/>
  <c r="BT513"/>
  <c r="BT514"/>
  <c r="BT110"/>
  <c r="BT109"/>
  <c r="BT108"/>
  <c r="BT1759"/>
  <c r="BT20"/>
  <c r="BT89"/>
  <c r="BT563"/>
  <c r="BT646"/>
  <c r="BT809"/>
  <c r="BT810"/>
  <c r="BT141"/>
  <c r="BT531"/>
  <c r="BT744"/>
  <c r="BT658"/>
  <c r="BT641"/>
  <c r="BT129"/>
  <c r="BT569"/>
  <c r="BT550"/>
  <c r="BT600"/>
  <c r="BT158"/>
  <c r="BT146"/>
  <c r="BT176"/>
  <c r="BT170"/>
  <c r="BT619"/>
  <c r="BT788"/>
  <c r="BT813"/>
  <c r="BT519"/>
  <c r="BT774"/>
  <c r="BT609"/>
  <c r="BT165"/>
  <c r="BT137"/>
  <c r="BT800"/>
  <c r="BT154"/>
  <c r="BT730"/>
  <c r="BT804"/>
  <c r="BT805"/>
  <c r="BT161"/>
  <c r="BT606"/>
  <c r="BT626"/>
  <c r="BT781"/>
  <c r="BT745"/>
  <c r="BT582"/>
  <c r="BT119"/>
  <c r="BT723"/>
  <c r="BT703"/>
  <c r="BT773"/>
  <c r="BT830"/>
  <c r="BT580"/>
  <c r="BT644"/>
  <c r="BT746"/>
  <c r="BT123"/>
  <c r="BT667"/>
  <c r="BT736"/>
  <c r="BT677"/>
  <c r="BT522"/>
  <c r="BT770"/>
  <c r="BT806"/>
  <c r="BT113"/>
  <c r="BT715"/>
  <c r="BT636"/>
  <c r="BT166"/>
  <c r="BT678"/>
  <c r="BT597"/>
  <c r="BT670"/>
  <c r="BT776"/>
  <c r="BT660"/>
  <c r="BT575"/>
  <c r="BT595"/>
  <c r="BT720"/>
  <c r="BT615"/>
  <c r="BT635"/>
  <c r="BT731"/>
  <c r="BT643"/>
  <c r="BT156"/>
  <c r="BT628"/>
  <c r="BT824"/>
  <c r="BT547"/>
  <c r="BT548"/>
  <c r="BT133"/>
  <c r="BT541"/>
  <c r="BT838"/>
  <c r="BT797"/>
  <c r="BT559"/>
  <c r="BT696"/>
  <c r="BT136"/>
  <c r="BT111"/>
  <c r="BT162"/>
  <c r="BT163"/>
  <c r="BT669"/>
  <c r="BT798"/>
  <c r="BT679"/>
  <c r="BT587"/>
  <c r="BT753"/>
  <c r="BT151"/>
  <c r="BT138"/>
  <c r="BT573"/>
  <c r="BT754"/>
  <c r="BT145"/>
  <c r="BT147"/>
  <c r="BT724"/>
  <c r="BT614"/>
  <c r="BT611"/>
  <c r="BT581"/>
  <c r="BT699"/>
  <c r="BT701"/>
  <c r="BT663"/>
  <c r="BT759"/>
  <c r="BT784"/>
  <c r="BT761"/>
  <c r="BT591"/>
  <c r="BT126"/>
  <c r="BT748"/>
  <c r="BT795"/>
  <c r="BT637"/>
  <c r="BT799"/>
  <c r="BT778"/>
  <c r="BT127"/>
  <c r="BT183"/>
  <c r="BT742"/>
  <c r="BT732"/>
  <c r="BT712"/>
  <c r="BT185"/>
  <c r="BT167"/>
  <c r="BT811"/>
  <c r="BT752"/>
  <c r="BT816"/>
  <c r="BT149"/>
  <c r="BT173"/>
  <c r="BT117"/>
  <c r="BT139"/>
  <c r="BT143"/>
  <c r="BT144"/>
  <c r="BT690"/>
  <c r="BT537"/>
  <c r="BT825"/>
  <c r="BT134"/>
  <c r="BT785"/>
  <c r="BT808"/>
  <c r="BT572"/>
  <c r="BT741"/>
  <c r="BT835"/>
  <c r="BT124"/>
  <c r="BT526"/>
  <c r="BT682"/>
  <c r="BT152"/>
  <c r="BT818"/>
  <c r="BT631"/>
  <c r="BT153"/>
  <c r="BT546"/>
  <c r="BT557"/>
  <c r="BT175"/>
  <c r="BT598"/>
  <c r="BT673"/>
  <c r="BT702"/>
  <c r="BT675"/>
  <c r="BT676"/>
  <c r="BT686"/>
  <c r="BT726"/>
  <c r="BT545"/>
  <c r="BT564"/>
  <c r="BT583"/>
  <c r="BT535"/>
  <c r="BT684"/>
  <c r="BT688"/>
  <c r="BT160"/>
  <c r="BT527"/>
  <c r="BT565"/>
  <c r="BT662"/>
  <c r="BT568"/>
  <c r="BT529"/>
  <c r="BT596"/>
  <c r="BT827"/>
  <c r="BT705"/>
  <c r="BT571"/>
  <c r="BT601"/>
  <c r="BT530"/>
  <c r="BT762"/>
  <c r="BT747"/>
  <c r="BT612"/>
  <c r="BT180"/>
  <c r="BT652"/>
  <c r="BT657"/>
  <c r="BT709"/>
  <c r="BT578"/>
  <c r="BT728"/>
  <c r="BT729"/>
  <c r="BT624"/>
  <c r="BT627"/>
  <c r="BT649"/>
  <c r="BT602"/>
  <c r="BT775"/>
  <c r="BT831"/>
  <c r="BT765"/>
  <c r="BT605"/>
  <c r="BT553"/>
  <c r="BT734"/>
  <c r="BT721"/>
  <c r="BT642"/>
  <c r="BT566"/>
  <c r="BT555"/>
  <c r="BT750"/>
  <c r="BT584"/>
  <c r="BT585"/>
  <c r="BT561"/>
  <c r="BT777"/>
  <c r="BT634"/>
  <c r="BT521"/>
  <c r="BT674"/>
  <c r="BT693"/>
  <c r="BT719"/>
  <c r="BT630"/>
  <c r="BT650"/>
  <c r="BT622"/>
  <c r="BT607"/>
  <c r="BT792"/>
  <c r="BT704"/>
  <c r="BT562"/>
  <c r="BT793"/>
  <c r="BT739"/>
  <c r="BT769"/>
  <c r="BT789"/>
  <c r="BT706"/>
  <c r="BT708"/>
  <c r="BT683"/>
  <c r="BT757"/>
  <c r="BT623"/>
  <c r="BT121"/>
  <c r="BT828"/>
  <c r="BT764"/>
  <c r="BT178"/>
  <c r="BT717"/>
  <c r="BT517"/>
  <c r="BT796"/>
  <c r="BT751"/>
  <c r="BT722"/>
  <c r="BT821"/>
  <c r="BT648"/>
  <c r="BT538"/>
  <c r="BT743"/>
  <c r="BT524"/>
  <c r="BT629"/>
  <c r="BT700"/>
  <c r="BT639"/>
  <c r="BT740"/>
  <c r="BT768"/>
  <c r="BT787"/>
  <c r="BT125"/>
  <c r="BT710"/>
  <c r="BT556"/>
  <c r="BT812"/>
  <c r="BT576"/>
  <c r="BT586"/>
  <c r="BT755"/>
  <c r="BT718"/>
  <c r="BT691"/>
  <c r="BT116"/>
  <c r="BT698"/>
  <c r="BT823"/>
  <c r="BT540"/>
  <c r="BT664"/>
  <c r="BT599"/>
  <c r="BT737"/>
  <c r="BT608"/>
  <c r="BT794"/>
  <c r="BT174"/>
  <c r="BT834"/>
  <c r="BT632"/>
  <c r="BT727"/>
  <c r="BT815"/>
  <c r="BT779"/>
  <c r="BT819"/>
  <c r="BT114"/>
  <c r="BT758"/>
  <c r="BT791"/>
  <c r="BT140"/>
  <c r="BT122"/>
  <c r="BT592"/>
  <c r="BT640"/>
  <c r="BT613"/>
  <c r="BT767"/>
  <c r="BT142"/>
  <c r="BT681"/>
  <c r="BT814"/>
  <c r="BT733"/>
  <c r="BT558"/>
  <c r="BT756"/>
  <c r="BT182"/>
  <c r="BT616"/>
  <c r="BT539"/>
  <c r="BT651"/>
  <c r="BT826"/>
  <c r="BT155"/>
  <c r="BT735"/>
  <c r="BT603"/>
  <c r="BT786"/>
  <c r="BT617"/>
  <c r="BT172"/>
  <c r="BT177"/>
  <c r="BT593"/>
  <c r="BT766"/>
  <c r="BT680"/>
  <c r="BT588"/>
  <c r="BT184"/>
  <c r="BT551"/>
  <c r="BT554"/>
  <c r="BT694"/>
  <c r="BT692"/>
  <c r="BT668"/>
  <c r="BT697"/>
  <c r="BT771"/>
  <c r="BT783"/>
  <c r="BT790"/>
  <c r="BT604"/>
  <c r="BT738"/>
  <c r="BT716"/>
  <c r="BT618"/>
  <c r="BT620"/>
  <c r="BT633"/>
  <c r="BT837"/>
  <c r="BT542"/>
  <c r="BT713"/>
  <c r="BT725"/>
  <c r="BT544"/>
  <c r="BT645"/>
  <c r="BT760"/>
  <c r="BT120"/>
  <c r="BT171"/>
  <c r="BT516"/>
  <c r="BT671"/>
  <c r="BT647"/>
  <c r="BT687"/>
  <c r="BT579"/>
  <c r="BT148"/>
  <c r="BT552"/>
  <c r="BT157"/>
  <c r="BT570"/>
  <c r="BT168"/>
  <c r="BT801"/>
  <c r="BT832"/>
  <c r="BT707"/>
  <c r="BT836"/>
  <c r="BT594"/>
  <c r="BT525"/>
  <c r="BT695"/>
  <c r="BT822"/>
  <c r="BT118"/>
  <c r="BT179"/>
  <c r="BT181"/>
  <c r="BT534"/>
  <c r="BT150"/>
  <c r="BT820"/>
  <c r="BT115"/>
  <c r="BT574"/>
  <c r="BT625"/>
  <c r="BT532"/>
  <c r="BT128"/>
  <c r="BT672"/>
  <c r="BT807"/>
  <c r="BT782"/>
  <c r="BT711"/>
  <c r="BT130"/>
  <c r="BT549"/>
  <c r="BT523"/>
  <c r="BT749"/>
  <c r="BT656"/>
  <c r="BT169"/>
  <c r="BT610"/>
  <c r="BT621"/>
  <c r="BT802"/>
  <c r="BT689"/>
  <c r="BT666"/>
  <c r="BT638"/>
  <c r="BT533"/>
  <c r="BT520"/>
  <c r="BT589"/>
  <c r="BT132"/>
  <c r="BT829"/>
  <c r="BT164"/>
  <c r="BT655"/>
  <c r="BT685"/>
  <c r="BT560"/>
  <c r="BT714"/>
  <c r="BT528"/>
  <c r="BT135"/>
  <c r="BT653"/>
  <c r="BT763"/>
  <c r="BT518"/>
  <c r="BT661"/>
  <c r="BT590"/>
  <c r="BT497"/>
  <c r="BT1876"/>
  <c r="BT1872"/>
  <c r="BT1874"/>
  <c r="BT87"/>
  <c r="BT430"/>
  <c r="BT504"/>
  <c r="BT505"/>
  <c r="BT1878"/>
  <c r="BT1830"/>
  <c r="BT1846"/>
  <c r="BT841"/>
  <c r="BT492"/>
  <c r="BT63"/>
  <c r="BT512"/>
  <c r="BT511"/>
  <c r="BT88"/>
  <c r="BT472"/>
  <c r="BT506"/>
  <c r="BT17"/>
  <c r="BT18"/>
  <c r="BT507"/>
  <c r="BT1868"/>
  <c r="BT106"/>
  <c r="BT1831"/>
  <c r="BT1524"/>
  <c r="BT1835"/>
  <c r="BT485"/>
  <c r="BT1850"/>
  <c r="BT1819"/>
  <c r="BT1437"/>
  <c r="BT1877"/>
  <c r="BT1885"/>
  <c r="BT1836"/>
  <c r="BT1837"/>
  <c r="BT1890"/>
  <c r="BT96"/>
  <c r="BT481"/>
  <c r="BT1851"/>
  <c r="BT494"/>
  <c r="BT495"/>
  <c r="BT69"/>
  <c r="BT1856"/>
  <c r="BT1814"/>
  <c r="BT1869"/>
  <c r="BT1520"/>
  <c r="BT486"/>
  <c r="BT1886"/>
  <c r="BT1895"/>
  <c r="BT1901"/>
  <c r="BT1908"/>
  <c r="BT484"/>
  <c r="BT482"/>
  <c r="BT1889"/>
  <c r="BT1859"/>
  <c r="BT1909"/>
  <c r="BT1823"/>
  <c r="BT1824"/>
  <c r="BT92"/>
  <c r="BT1065"/>
  <c r="BT1829"/>
  <c r="BT483"/>
  <c r="BT1842"/>
  <c r="BT1892"/>
  <c r="BT1806"/>
  <c r="BT1813"/>
  <c r="BT1815"/>
  <c r="BT1392"/>
  <c r="BT510"/>
  <c r="BT509"/>
  <c r="BT15"/>
  <c r="BT888"/>
  <c r="BT1433"/>
  <c r="BT1523"/>
  <c r="BT1787"/>
  <c r="BT1084"/>
  <c r="BT1292"/>
  <c r="BT292"/>
  <c r="BT7"/>
  <c r="BT431"/>
  <c r="BT1440"/>
  <c r="BT76"/>
  <c r="BT67"/>
  <c r="BT476"/>
  <c r="BT903"/>
  <c r="BT1790"/>
  <c r="BT1102"/>
  <c r="BT940"/>
  <c r="BT1761"/>
  <c r="BT1118"/>
  <c r="BT1628"/>
  <c r="BT874"/>
  <c r="BT196"/>
  <c r="BT1735"/>
  <c r="BT449"/>
  <c r="BT1460"/>
  <c r="BT1788"/>
  <c r="BT1204"/>
  <c r="BT1705"/>
  <c r="BT970"/>
  <c r="BT1428"/>
  <c r="BT1048"/>
  <c r="BT1585"/>
  <c r="BT1774"/>
  <c r="BT246"/>
  <c r="BT1368"/>
  <c r="BT1166"/>
  <c r="BT1602"/>
  <c r="BT97"/>
  <c r="BT1454"/>
  <c r="BT1522"/>
  <c r="BT1185"/>
  <c r="BT1619"/>
  <c r="BT238"/>
  <c r="BT239"/>
  <c r="BT455"/>
  <c r="BT1005"/>
  <c r="BT1590"/>
  <c r="BT1610"/>
  <c r="BT326"/>
  <c r="BT1225"/>
  <c r="BT1677"/>
  <c r="BT1498"/>
  <c r="BT1234"/>
  <c r="BT1741"/>
  <c r="BT354"/>
  <c r="BT1078"/>
  <c r="BT1207"/>
  <c r="BT1279"/>
  <c r="BT1412"/>
  <c r="BT975"/>
  <c r="BT1683"/>
  <c r="BT1725"/>
  <c r="BT1446"/>
  <c r="BT1172"/>
  <c r="BT1173"/>
  <c r="BT1269"/>
  <c r="BT1667"/>
  <c r="BT187"/>
  <c r="BT1467"/>
  <c r="BT1190"/>
  <c r="BT1644"/>
  <c r="BT1645"/>
  <c r="BT1620"/>
  <c r="BT416"/>
  <c r="BT890"/>
  <c r="BT1090"/>
  <c r="BT211"/>
  <c r="BT28"/>
  <c r="BT382"/>
  <c r="BT214"/>
  <c r="BT1796"/>
  <c r="BT1107"/>
  <c r="BT845"/>
  <c r="BT863"/>
  <c r="BT1315"/>
  <c r="BT237"/>
  <c r="BT1371"/>
  <c r="BT1372"/>
  <c r="BT1613"/>
  <c r="BT1382"/>
  <c r="BT1750"/>
  <c r="BT1807"/>
  <c r="BT1006"/>
  <c r="BT306"/>
  <c r="BT65"/>
  <c r="BT1220"/>
  <c r="BT1449"/>
  <c r="BT1038"/>
  <c r="BT1136"/>
  <c r="BT1631"/>
  <c r="BT1239"/>
  <c r="BT264"/>
  <c r="BT400"/>
  <c r="BT401"/>
  <c r="BT1625"/>
  <c r="BT978"/>
  <c r="BT1434"/>
  <c r="BT1060"/>
  <c r="BT1274"/>
  <c r="BT1692"/>
  <c r="BT279"/>
  <c r="BT282"/>
  <c r="BT61"/>
  <c r="BT190"/>
  <c r="BT1301"/>
  <c r="BT335"/>
  <c r="BT215"/>
  <c r="BT1316"/>
  <c r="BT1142"/>
  <c r="BT1351"/>
  <c r="BT1633"/>
  <c r="BT1420"/>
  <c r="BT1422"/>
  <c r="BT241"/>
  <c r="BT1781"/>
  <c r="BT1784"/>
  <c r="BT1162"/>
  <c r="BT1659"/>
  <c r="BT232"/>
  <c r="BT508"/>
  <c r="BT1866"/>
  <c r="BT1832"/>
  <c r="BT1847"/>
  <c r="BT1848"/>
  <c r="BT1907"/>
  <c r="BT27"/>
  <c r="BT1896"/>
  <c r="BT85"/>
  <c r="BT1852"/>
  <c r="BT1853"/>
  <c r="BT1724"/>
  <c r="BT502"/>
  <c r="BT1445"/>
  <c r="BT1879"/>
  <c r="BT1865"/>
  <c r="BT1840"/>
  <c r="BT1902"/>
  <c r="BT1499"/>
  <c r="BT1862"/>
  <c r="BT1910"/>
  <c r="BT496"/>
  <c r="BT289"/>
  <c r="BT1092"/>
  <c r="BT1215"/>
  <c r="BT1217"/>
  <c r="BT314"/>
  <c r="BT47"/>
  <c r="BT50"/>
  <c r="BT56"/>
  <c r="BT1105"/>
  <c r="BT1030"/>
  <c r="BT1115"/>
  <c r="BT1119"/>
  <c r="BT1329"/>
  <c r="BT1330"/>
  <c r="BT1586"/>
  <c r="BT1254"/>
  <c r="BT1390"/>
  <c r="BT452"/>
  <c r="BT9"/>
  <c r="BT255"/>
  <c r="BT259"/>
  <c r="BT893"/>
  <c r="BT327"/>
  <c r="BT908"/>
  <c r="BT1309"/>
  <c r="BT945"/>
  <c r="BT221"/>
  <c r="BT1076"/>
  <c r="BT1408"/>
  <c r="BT1509"/>
  <c r="BT1188"/>
  <c r="BT1272"/>
  <c r="BT1290"/>
  <c r="BT1672"/>
  <c r="BT374"/>
  <c r="BT1129"/>
  <c r="BT1128"/>
  <c r="BT1130"/>
  <c r="BT1612"/>
  <c r="BT1193"/>
  <c r="BT1195"/>
  <c r="BT1196"/>
  <c r="BT303"/>
  <c r="BT305"/>
  <c r="BT307"/>
  <c r="BT58"/>
  <c r="BT328"/>
  <c r="BT916"/>
  <c r="BT1695"/>
  <c r="BT955"/>
  <c r="BT1510"/>
  <c r="BT265"/>
  <c r="BT1212"/>
  <c r="BT1286"/>
  <c r="BT1262"/>
  <c r="BT1200"/>
  <c r="BT1276"/>
  <c r="BT286"/>
  <c r="BT74"/>
  <c r="BT426"/>
  <c r="BT1302"/>
  <c r="BT336"/>
  <c r="BT340"/>
  <c r="BT1490"/>
  <c r="BT1492"/>
  <c r="BT958"/>
  <c r="BT1479"/>
  <c r="BT1755"/>
  <c r="BT1719"/>
  <c r="BT1164"/>
  <c r="BT1404"/>
  <c r="BT274"/>
  <c r="BT49"/>
  <c r="BT261"/>
  <c r="BT1085"/>
  <c r="BT288"/>
  <c r="BT291"/>
  <c r="BT295"/>
  <c r="BT1216"/>
  <c r="BT1018"/>
  <c r="BT1308"/>
  <c r="BT1459"/>
  <c r="BT933"/>
  <c r="BT937"/>
  <c r="BT1120"/>
  <c r="BT1328"/>
  <c r="BT1704"/>
  <c r="BT347"/>
  <c r="BT1045"/>
  <c r="BT227"/>
  <c r="BT1146"/>
  <c r="BT873"/>
  <c r="BT853"/>
  <c r="BT1442"/>
  <c r="BT1502"/>
  <c r="BT1740"/>
  <c r="BT988"/>
  <c r="BT365"/>
  <c r="BT366"/>
  <c r="BT367"/>
  <c r="BT383"/>
  <c r="BT1023"/>
  <c r="BT1339"/>
  <c r="BT1079"/>
  <c r="BT1278"/>
  <c r="BT1413"/>
  <c r="BT976"/>
  <c r="BT1153"/>
  <c r="BT1684"/>
  <c r="BT1191"/>
  <c r="BT1394"/>
  <c r="BT1395"/>
  <c r="BT454"/>
  <c r="BT1037"/>
  <c r="BT1399"/>
  <c r="BT301"/>
  <c r="BT308"/>
  <c r="BT330"/>
  <c r="BT436"/>
  <c r="BT918"/>
  <c r="BT217"/>
  <c r="BT1649"/>
  <c r="BT1350"/>
  <c r="BT267"/>
  <c r="BT39"/>
  <c r="BT1260"/>
  <c r="BT1401"/>
  <c r="BT446"/>
  <c r="BT1716"/>
  <c r="BT1771"/>
  <c r="BT1566"/>
  <c r="BT21"/>
  <c r="BT1041"/>
  <c r="BT1606"/>
  <c r="BT1353"/>
  <c r="BT1717"/>
  <c r="BT966"/>
  <c r="BT995"/>
  <c r="BT1402"/>
  <c r="BT406"/>
  <c r="BT1880"/>
  <c r="BT1826"/>
  <c r="BT1849"/>
  <c r="BT1817"/>
  <c r="BT1905"/>
  <c r="BT1854"/>
  <c r="BT1900"/>
  <c r="BT1820"/>
  <c r="BT1911"/>
  <c r="BT1821"/>
  <c r="BT1860"/>
  <c r="BT1825"/>
  <c r="BT389"/>
  <c r="BT1494"/>
  <c r="BT1151"/>
  <c r="BT1581"/>
  <c r="BT994"/>
  <c r="BT387"/>
  <c r="BT459"/>
  <c r="BT1607"/>
  <c r="BT1608"/>
  <c r="BT861"/>
  <c r="BT296"/>
  <c r="BT1093"/>
  <c r="BT1733"/>
  <c r="BT1432"/>
  <c r="BT1734"/>
  <c r="BT315"/>
  <c r="BT320"/>
  <c r="BT474"/>
  <c r="BT440"/>
  <c r="BT81"/>
  <c r="BT1104"/>
  <c r="BT1641"/>
  <c r="BT1222"/>
  <c r="BT1722"/>
  <c r="BT1516"/>
  <c r="BT934"/>
  <c r="BT1031"/>
  <c r="BT1795"/>
  <c r="BT1642"/>
  <c r="BT1233"/>
  <c r="BT206"/>
  <c r="BT1332"/>
  <c r="BT348"/>
  <c r="BT878"/>
  <c r="BT1277"/>
  <c r="BT1406"/>
  <c r="BT971"/>
  <c r="BT1617"/>
  <c r="BT1811"/>
  <c r="BT200"/>
  <c r="BT981"/>
  <c r="BT1055"/>
  <c r="BT240"/>
  <c r="BT1666"/>
  <c r="BT1391"/>
  <c r="BT84"/>
  <c r="BT75"/>
  <c r="BT72"/>
  <c r="BT475"/>
  <c r="BT55"/>
  <c r="BT456"/>
  <c r="BT1643"/>
  <c r="BT256"/>
  <c r="BT1462"/>
  <c r="BT1016"/>
  <c r="BT1507"/>
  <c r="BT1742"/>
  <c r="BT356"/>
  <c r="BT359"/>
  <c r="BT1046"/>
  <c r="BT1575"/>
  <c r="BT1257"/>
  <c r="BT1268"/>
  <c r="BT1534"/>
  <c r="BT1189"/>
  <c r="BT1396"/>
  <c r="BT1767"/>
  <c r="BT376"/>
  <c r="BT1541"/>
  <c r="BT192"/>
  <c r="BT1749"/>
  <c r="BT249"/>
  <c r="BT1611"/>
  <c r="BT1314"/>
  <c r="BT1542"/>
  <c r="BT1747"/>
  <c r="BT1131"/>
  <c r="BT1132"/>
  <c r="BT1344"/>
  <c r="BT1210"/>
  <c r="BT1715"/>
  <c r="BT847"/>
  <c r="BT1259"/>
  <c r="BT1472"/>
  <c r="BT1773"/>
  <c r="BT1383"/>
  <c r="BT379"/>
  <c r="BT381"/>
  <c r="BT424"/>
  <c r="BT425"/>
  <c r="BT419"/>
  <c r="BT1091"/>
  <c r="BT1700"/>
  <c r="BT302"/>
  <c r="BT432"/>
  <c r="BT433"/>
  <c r="BT59"/>
  <c r="BT1549"/>
  <c r="BT1012"/>
  <c r="BT1100"/>
  <c r="BT868"/>
  <c r="BT855"/>
  <c r="BT1556"/>
  <c r="BT98"/>
  <c r="BT1551"/>
  <c r="BT1137"/>
  <c r="BT1650"/>
  <c r="BT1243"/>
  <c r="BT1246"/>
  <c r="BT1247"/>
  <c r="BT1227"/>
  <c r="BT399"/>
  <c r="BT31"/>
  <c r="BT1474"/>
  <c r="BT1670"/>
  <c r="BT1417"/>
  <c r="BT1801"/>
  <c r="BT1595"/>
  <c r="BT1597"/>
  <c r="BT1653"/>
  <c r="BT1261"/>
  <c r="BT198"/>
  <c r="BT1270"/>
  <c r="BT1752"/>
  <c r="BT992"/>
  <c r="BT1450"/>
  <c r="BT1199"/>
  <c r="BT1291"/>
  <c r="BT1769"/>
  <c r="BT1676"/>
  <c r="BT283"/>
  <c r="BT417"/>
  <c r="BT418"/>
  <c r="BT891"/>
  <c r="BT243"/>
  <c r="BT1559"/>
  <c r="BT1766"/>
  <c r="BT341"/>
  <c r="BT1798"/>
  <c r="BT1319"/>
  <c r="BT1655"/>
  <c r="BT1324"/>
  <c r="BT1325"/>
  <c r="BT1044"/>
  <c r="BT1143"/>
  <c r="BT1731"/>
  <c r="BT1365"/>
  <c r="BT1480"/>
  <c r="BT1512"/>
  <c r="BT1181"/>
  <c r="BT1388"/>
  <c r="BT864"/>
  <c r="BT270"/>
  <c r="BT273"/>
  <c r="BT260"/>
  <c r="BT388"/>
  <c r="BT30"/>
  <c r="BT390"/>
  <c r="BT1804"/>
  <c r="BT1002"/>
  <c r="BT1583"/>
  <c r="BT290"/>
  <c r="BT293"/>
  <c r="BT248"/>
  <c r="BT1680"/>
  <c r="BT1297"/>
  <c r="BT1792"/>
  <c r="BT226"/>
  <c r="BT1765"/>
  <c r="BT1802"/>
  <c r="BT473"/>
  <c r="BT83"/>
  <c r="BT70"/>
  <c r="BT79"/>
  <c r="BT80"/>
  <c r="BT14"/>
  <c r="BT77"/>
  <c r="BT48"/>
  <c r="BT46"/>
  <c r="BT35"/>
  <c r="BT1764"/>
  <c r="BT1515"/>
  <c r="BT104"/>
  <c r="BT870"/>
  <c r="BT202"/>
  <c r="BT218"/>
  <c r="BT1681"/>
  <c r="BT858"/>
  <c r="BT875"/>
  <c r="BT921"/>
  <c r="BT923"/>
  <c r="BT1797"/>
  <c r="BT1729"/>
  <c r="BT1810"/>
  <c r="BT1517"/>
  <c r="BT1495"/>
  <c r="BT1121"/>
  <c r="BT1772"/>
  <c r="BT1618"/>
  <c r="BT219"/>
  <c r="BT207"/>
  <c r="BT1326"/>
  <c r="BT1736"/>
  <c r="BT93"/>
  <c r="BT94"/>
  <c r="BT1723"/>
  <c r="BT1777"/>
  <c r="BT1775"/>
  <c r="BT1812"/>
  <c r="BT877"/>
  <c r="BT1805"/>
  <c r="BT871"/>
  <c r="BT869"/>
  <c r="BT852"/>
  <c r="BT867"/>
  <c r="BT872"/>
  <c r="BT886"/>
  <c r="BT880"/>
  <c r="BT1443"/>
  <c r="BT1763"/>
  <c r="BT1794"/>
  <c r="BT1762"/>
  <c r="BT1255"/>
  <c r="BT980"/>
  <c r="BT1779"/>
  <c r="BT1780"/>
  <c r="BT1603"/>
  <c r="BT201"/>
  <c r="BT849"/>
  <c r="BT883"/>
  <c r="BT1737"/>
  <c r="BT987"/>
  <c r="BT1760"/>
  <c r="BT1803"/>
  <c r="BT1066"/>
  <c r="BT1067"/>
  <c r="BT1569"/>
  <c r="BT220"/>
  <c r="BT199"/>
  <c r="BT478"/>
  <c r="BT463"/>
  <c r="BT461"/>
  <c r="BT1710"/>
  <c r="BT464"/>
  <c r="BT254"/>
  <c r="BT324"/>
  <c r="BT41"/>
  <c r="BT462"/>
  <c r="BT942"/>
  <c r="BT1125"/>
  <c r="BT1743"/>
  <c r="BT355"/>
  <c r="BT360"/>
  <c r="BT361"/>
  <c r="BT1508"/>
  <c r="BT1359"/>
  <c r="BT1077"/>
  <c r="BT1208"/>
  <c r="BT1409"/>
  <c r="BT1447"/>
  <c r="BT1057"/>
  <c r="BT1589"/>
  <c r="BT1464"/>
  <c r="BT1465"/>
  <c r="BT1578"/>
  <c r="BT1273"/>
  <c r="BT1685"/>
  <c r="BT882"/>
  <c r="BT375"/>
  <c r="BT1148"/>
  <c r="BT950"/>
  <c r="BT1543"/>
  <c r="BT1300"/>
  <c r="BT1228"/>
  <c r="BT1500"/>
  <c r="BT1039"/>
  <c r="BT1593"/>
  <c r="BT1138"/>
  <c r="BT1248"/>
  <c r="BT1081"/>
  <c r="BT1664"/>
  <c r="BT979"/>
  <c r="BT1690"/>
  <c r="BT1674"/>
  <c r="BT1491"/>
  <c r="BT1112"/>
  <c r="BT1145"/>
  <c r="BT1601"/>
  <c r="BT1656"/>
  <c r="BT1214"/>
  <c r="BT1634"/>
  <c r="BT223"/>
  <c r="BT1182"/>
  <c r="BT1389"/>
  <c r="BT996"/>
  <c r="BT1658"/>
  <c r="BT275"/>
  <c r="BT394"/>
  <c r="BT1572"/>
  <c r="BT1086"/>
  <c r="BT297"/>
  <c r="BT429"/>
  <c r="BT1009"/>
  <c r="BT1013"/>
  <c r="BT313"/>
  <c r="BT52"/>
  <c r="BT13"/>
  <c r="BT437"/>
  <c r="BT37"/>
  <c r="BT62"/>
  <c r="BT105"/>
  <c r="BT1501"/>
  <c r="BT1017"/>
  <c r="BT935"/>
  <c r="BT100"/>
  <c r="BT1029"/>
  <c r="BT1640"/>
  <c r="BT344"/>
  <c r="BT345"/>
  <c r="BT349"/>
  <c r="BT1527"/>
  <c r="BT1573"/>
  <c r="BT998"/>
  <c r="BT1504"/>
  <c r="BT1205"/>
  <c r="BT969"/>
  <c r="BT1056"/>
  <c r="BT1167"/>
  <c r="BT1380"/>
  <c r="BT1064"/>
  <c r="BT1635"/>
  <c r="BT1393"/>
  <c r="BT1709"/>
  <c r="BT371"/>
  <c r="BT479"/>
  <c r="BT44"/>
  <c r="BT45"/>
  <c r="BT477"/>
  <c r="BT1295"/>
  <c r="BT1296"/>
  <c r="BT257"/>
  <c r="BT1218"/>
  <c r="BT1014"/>
  <c r="BT906"/>
  <c r="BT910"/>
  <c r="BT1021"/>
  <c r="BT1310"/>
  <c r="BT926"/>
  <c r="BT946"/>
  <c r="BT235"/>
  <c r="BT1034"/>
  <c r="BT1035"/>
  <c r="BT1235"/>
  <c r="BT1337"/>
  <c r="BT1340"/>
  <c r="BT1707"/>
  <c r="BT357"/>
  <c r="BT362"/>
  <c r="BT6"/>
  <c r="BT450"/>
  <c r="BT1533"/>
  <c r="BT1726"/>
  <c r="BT1258"/>
  <c r="BT983"/>
  <c r="BT1537"/>
  <c r="BT1174"/>
  <c r="BT1068"/>
  <c r="BT373"/>
  <c r="BT1714"/>
  <c r="BT1299"/>
  <c r="BT1713"/>
  <c r="BT250"/>
  <c r="BT1473"/>
  <c r="BT928"/>
  <c r="BT1604"/>
  <c r="BT1647"/>
  <c r="BT1748"/>
  <c r="BT1414"/>
  <c r="BT1547"/>
  <c r="BT1059"/>
  <c r="BT1176"/>
  <c r="BT1194"/>
  <c r="BT1398"/>
  <c r="BT380"/>
  <c r="BT413"/>
  <c r="BT1553"/>
  <c r="BT1007"/>
  <c r="BT304"/>
  <c r="BT470"/>
  <c r="BT917"/>
  <c r="BT1550"/>
  <c r="BT1579"/>
  <c r="BT1557"/>
  <c r="BT1133"/>
  <c r="BT1651"/>
  <c r="BT1240"/>
  <c r="BT1244"/>
  <c r="BT1245"/>
  <c r="BT1249"/>
  <c r="BT1250"/>
  <c r="BT1665"/>
  <c r="BT1689"/>
  <c r="BT1696"/>
  <c r="BT1678"/>
  <c r="BT1679"/>
  <c r="BT262"/>
  <c r="BT1047"/>
  <c r="BT1362"/>
  <c r="BT1283"/>
  <c r="BT1287"/>
  <c r="BT1061"/>
  <c r="BT1062"/>
  <c r="BT281"/>
  <c r="BT287"/>
  <c r="BT422"/>
  <c r="BT338"/>
  <c r="BT342"/>
  <c r="BT920"/>
  <c r="BT850"/>
  <c r="BT1144"/>
  <c r="BT1355"/>
  <c r="BT1703"/>
  <c r="BT1367"/>
  <c r="BT1423"/>
  <c r="BT1161"/>
  <c r="BT1564"/>
  <c r="BT1403"/>
  <c r="BT1727"/>
  <c r="BT269"/>
  <c r="BT1881"/>
  <c r="BT491"/>
  <c r="BT501"/>
  <c r="BT493"/>
  <c r="BT1816"/>
  <c r="BT1867"/>
  <c r="BT1888"/>
  <c r="BT1891"/>
  <c r="BT1897"/>
  <c r="BT1882"/>
  <c r="BT1838"/>
  <c r="BT1893"/>
  <c r="BT1844"/>
  <c r="BT1855"/>
  <c r="BT487"/>
  <c r="BT16"/>
  <c r="BT1857"/>
  <c r="BT1884"/>
  <c r="BT1661"/>
  <c r="BT1873"/>
  <c r="BT1894"/>
  <c r="BT1864"/>
  <c r="BT1875"/>
  <c r="BT1828"/>
  <c r="BT1861"/>
  <c r="BT1883"/>
  <c r="BT1887"/>
  <c r="BT1845"/>
  <c r="BT1863"/>
  <c r="BT932"/>
  <c r="BT395"/>
  <c r="BT391"/>
  <c r="BT1529"/>
  <c r="BT897"/>
  <c r="BT901"/>
  <c r="BT321"/>
  <c r="BT57"/>
  <c r="BT216"/>
  <c r="BT1799"/>
  <c r="BT1782"/>
  <c r="BT1019"/>
  <c r="BT1305"/>
  <c r="BT936"/>
  <c r="BT938"/>
  <c r="BT1505"/>
  <c r="BT1786"/>
  <c r="BT865"/>
  <c r="BT1117"/>
  <c r="BT204"/>
  <c r="BT191"/>
  <c r="BT350"/>
  <c r="BT962"/>
  <c r="BT964"/>
  <c r="BT1518"/>
  <c r="BT1074"/>
  <c r="BT846"/>
  <c r="BT1519"/>
  <c r="BT1528"/>
  <c r="BT25"/>
  <c r="BT1776"/>
  <c r="BT1789"/>
  <c r="BT197"/>
  <c r="BT982"/>
  <c r="BT1521"/>
  <c r="BT1506"/>
  <c r="BT1600"/>
  <c r="BT1638"/>
  <c r="BT1379"/>
  <c r="BT1568"/>
  <c r="BT368"/>
  <c r="BT42"/>
  <c r="BT71"/>
  <c r="BT386"/>
  <c r="BT1015"/>
  <c r="BT1800"/>
  <c r="BT943"/>
  <c r="BT1468"/>
  <c r="BT1532"/>
  <c r="BT1032"/>
  <c r="BT1036"/>
  <c r="BT1127"/>
  <c r="BT189"/>
  <c r="BT1335"/>
  <c r="BT363"/>
  <c r="BT1080"/>
  <c r="BT1280"/>
  <c r="BT1411"/>
  <c r="BT977"/>
  <c r="BT1686"/>
  <c r="BT1470"/>
  <c r="BT1058"/>
  <c r="BT1571"/>
  <c r="BT1570"/>
  <c r="BT1187"/>
  <c r="BT377"/>
  <c r="BT252"/>
  <c r="BT948"/>
  <c r="BT951"/>
  <c r="BT1621"/>
  <c r="BT1346"/>
  <c r="BT1548"/>
  <c r="BT1158"/>
  <c r="BT195"/>
  <c r="BT1546"/>
  <c r="BT1487"/>
  <c r="BT1384"/>
  <c r="BT457"/>
  <c r="BT435"/>
  <c r="BT1221"/>
  <c r="BT331"/>
  <c r="BT445"/>
  <c r="BT919"/>
  <c r="BT244"/>
  <c r="BT1594"/>
  <c r="BT1134"/>
  <c r="BT1139"/>
  <c r="BT1241"/>
  <c r="BT1349"/>
  <c r="BT266"/>
  <c r="BT34"/>
  <c r="BT1252"/>
  <c r="BT1284"/>
  <c r="BT1288"/>
  <c r="BT1660"/>
  <c r="BT1668"/>
  <c r="BT1418"/>
  <c r="BT1793"/>
  <c r="BT1051"/>
  <c r="BT1654"/>
  <c r="BT1263"/>
  <c r="BT1198"/>
  <c r="BT1699"/>
  <c r="BT414"/>
  <c r="BT423"/>
  <c r="BT337"/>
  <c r="BT339"/>
  <c r="BT442"/>
  <c r="BT222"/>
  <c r="BT1476"/>
  <c r="BT959"/>
  <c r="BT1599"/>
  <c r="BT1356"/>
  <c r="BT1366"/>
  <c r="BT1419"/>
  <c r="BT1424"/>
  <c r="BT224"/>
  <c r="BT1481"/>
  <c r="BT1580"/>
  <c r="BT1374"/>
  <c r="BT1386"/>
  <c r="BT26"/>
  <c r="BT1493"/>
  <c r="BT1202"/>
  <c r="BT1754"/>
  <c r="BT271"/>
  <c r="BT408"/>
  <c r="BT101"/>
  <c r="BT23"/>
  <c r="BT471"/>
  <c r="BT1530"/>
  <c r="BT323"/>
  <c r="BT460"/>
  <c r="BT66"/>
  <c r="BT1455"/>
  <c r="BT102"/>
  <c r="BT103"/>
  <c r="BT1103"/>
  <c r="BT1307"/>
  <c r="BT193"/>
  <c r="BT1123"/>
  <c r="BT1124"/>
  <c r="BT1334"/>
  <c r="BT965"/>
  <c r="BT1738"/>
  <c r="BT1000"/>
  <c r="BT1152"/>
  <c r="BT99"/>
  <c r="BT90"/>
  <c r="BT1671"/>
  <c r="BT468"/>
  <c r="BT909"/>
  <c r="BT913"/>
  <c r="BT1312"/>
  <c r="BT1730"/>
  <c r="BT1231"/>
  <c r="BT1050"/>
  <c r="BT1192"/>
  <c r="BT1711"/>
  <c r="BT36"/>
  <c r="BT1361"/>
  <c r="BT1475"/>
  <c r="BT329"/>
  <c r="BT1577"/>
  <c r="BT1135"/>
  <c r="BT1558"/>
  <c r="BT1054"/>
  <c r="BT1266"/>
  <c r="BT1072"/>
  <c r="BT24"/>
  <c r="BT1321"/>
  <c r="BT1728"/>
  <c r="BT233"/>
  <c r="BT1436"/>
  <c r="BT1456"/>
  <c r="BT1513"/>
  <c r="BT1087"/>
  <c r="BT1739"/>
  <c r="BT298"/>
  <c r="BT1010"/>
  <c r="BT1101"/>
  <c r="BT317"/>
  <c r="BT904"/>
  <c r="BT905"/>
  <c r="BT1458"/>
  <c r="BT1306"/>
  <c r="BT1584"/>
  <c r="BT1113"/>
  <c r="BT209"/>
  <c r="BT1720"/>
  <c r="BT1453"/>
  <c r="BT1497"/>
  <c r="BT1331"/>
  <c r="BT346"/>
  <c r="BT351"/>
  <c r="BT1461"/>
  <c r="BT972"/>
  <c r="BT1587"/>
  <c r="BT1150"/>
  <c r="BT1369"/>
  <c r="BT1444"/>
  <c r="BT1168"/>
  <c r="BT1289"/>
  <c r="BT1267"/>
  <c r="BT989"/>
  <c r="BT372"/>
  <c r="BT415"/>
  <c r="BT385"/>
  <c r="BT1095"/>
  <c r="BT911"/>
  <c r="BT1531"/>
  <c r="BT1538"/>
  <c r="BT1224"/>
  <c r="BT1311"/>
  <c r="BT1313"/>
  <c r="BT925"/>
  <c r="BT944"/>
  <c r="BT1429"/>
  <c r="BT1469"/>
  <c r="BT1033"/>
  <c r="BT1126"/>
  <c r="BT1341"/>
  <c r="BT447"/>
  <c r="BT451"/>
  <c r="BT1536"/>
  <c r="BT1281"/>
  <c r="BT1410"/>
  <c r="BT1701"/>
  <c r="BT1463"/>
  <c r="BT1746"/>
  <c r="BT984"/>
  <c r="BT1175"/>
  <c r="BT1535"/>
  <c r="BT1069"/>
  <c r="BT1070"/>
  <c r="BT453"/>
  <c r="BT8"/>
  <c r="BT1688"/>
  <c r="BT929"/>
  <c r="BT1439"/>
  <c r="BT1237"/>
  <c r="BT1544"/>
  <c r="BT1791"/>
  <c r="BT1211"/>
  <c r="BT1630"/>
  <c r="BT1416"/>
  <c r="BT22"/>
  <c r="BT991"/>
  <c r="BT1751"/>
  <c r="BT309"/>
  <c r="BT332"/>
  <c r="BT443"/>
  <c r="BT444"/>
  <c r="BT465"/>
  <c r="BT1111"/>
  <c r="BT1652"/>
  <c r="BT1229"/>
  <c r="BT1114"/>
  <c r="BT242"/>
  <c r="BT1596"/>
  <c r="BT1140"/>
  <c r="BT1242"/>
  <c r="BT1253"/>
  <c r="BT1001"/>
  <c r="BT1082"/>
  <c r="BT1623"/>
  <c r="BT1669"/>
  <c r="BT1264"/>
  <c r="BT1697"/>
  <c r="BT1373"/>
  <c r="BT1180"/>
  <c r="BT1385"/>
  <c r="BT1071"/>
  <c r="BT1624"/>
  <c r="BT1275"/>
  <c r="BT1025"/>
  <c r="BT1320"/>
  <c r="BT1478"/>
  <c r="BT960"/>
  <c r="BT961"/>
  <c r="BT879"/>
  <c r="BT1376"/>
  <c r="BT1377"/>
  <c r="BT405"/>
  <c r="BT409"/>
  <c r="BT4"/>
  <c r="BT393"/>
  <c r="BT881"/>
  <c r="BT1293"/>
  <c r="BT247"/>
  <c r="BT299"/>
  <c r="BT1011"/>
  <c r="BT898"/>
  <c r="BT1441"/>
  <c r="BT318"/>
  <c r="BT466"/>
  <c r="BT1452"/>
  <c r="BT1020"/>
  <c r="BT1223"/>
  <c r="BT228"/>
  <c r="BT186"/>
  <c r="BT857"/>
  <c r="BT236"/>
  <c r="BT1809"/>
  <c r="BT231"/>
  <c r="BT1323"/>
  <c r="BT941"/>
  <c r="BT1122"/>
  <c r="BT842"/>
  <c r="BT1333"/>
  <c r="BT352"/>
  <c r="BT213"/>
  <c r="BT1484"/>
  <c r="BT1503"/>
  <c r="BT1147"/>
  <c r="BT208"/>
  <c r="BT203"/>
  <c r="BT1357"/>
  <c r="BT1358"/>
  <c r="BT876"/>
  <c r="BT973"/>
  <c r="BT1149"/>
  <c r="BT1627"/>
  <c r="BT848"/>
  <c r="BT1169"/>
  <c r="BT1171"/>
  <c r="BT1271"/>
  <c r="BT458"/>
  <c r="BT889"/>
  <c r="BT258"/>
  <c r="BT1096"/>
  <c r="BT53"/>
  <c r="BT1539"/>
  <c r="BT229"/>
  <c r="BT1024"/>
  <c r="BT1106"/>
  <c r="BT1629"/>
  <c r="BT1226"/>
  <c r="BT884"/>
  <c r="BT1744"/>
  <c r="BT947"/>
  <c r="BT1236"/>
  <c r="BT1336"/>
  <c r="BT1342"/>
  <c r="BT1745"/>
  <c r="BT358"/>
  <c r="BT1785"/>
  <c r="BT1209"/>
  <c r="BT1282"/>
  <c r="BT1721"/>
  <c r="BT1448"/>
  <c r="BT95"/>
  <c r="BT1591"/>
  <c r="BT1256"/>
  <c r="BT1687"/>
  <c r="BT1540"/>
  <c r="BT1381"/>
  <c r="BT378"/>
  <c r="BT278"/>
  <c r="BT412"/>
  <c r="BT1099"/>
  <c r="BT251"/>
  <c r="BT253"/>
  <c r="BT915"/>
  <c r="BT107"/>
  <c r="BT866"/>
  <c r="BT1438"/>
  <c r="BT1232"/>
  <c r="BT1592"/>
  <c r="BT843"/>
  <c r="BT1545"/>
  <c r="BT1415"/>
  <c r="BT234"/>
  <c r="BT1471"/>
  <c r="BT1159"/>
  <c r="BT1160"/>
  <c r="BT1605"/>
  <c r="BT1648"/>
  <c r="BT1770"/>
  <c r="BT1177"/>
  <c r="BT38"/>
  <c r="BT1554"/>
  <c r="BT310"/>
  <c r="BT311"/>
  <c r="BT1555"/>
  <c r="BT1616"/>
  <c r="BT333"/>
  <c r="BT467"/>
  <c r="BT953"/>
  <c r="BT1552"/>
  <c r="BT851"/>
  <c r="BT1040"/>
  <c r="BT1753"/>
  <c r="BT268"/>
  <c r="BT33"/>
  <c r="BT1363"/>
  <c r="BT1213"/>
  <c r="BT1632"/>
  <c r="BT1808"/>
  <c r="BT1052"/>
  <c r="BT1053"/>
  <c r="BT230"/>
  <c r="BT1265"/>
  <c r="BT985"/>
  <c r="BT892"/>
  <c r="BT1565"/>
  <c r="BT1303"/>
  <c r="BT1567"/>
  <c r="BT1317"/>
  <c r="BT931"/>
  <c r="BT1451"/>
  <c r="BT1561"/>
  <c r="BT956"/>
  <c r="BT957"/>
  <c r="BT1657"/>
  <c r="BT859"/>
  <c r="BT1702"/>
  <c r="BT967"/>
  <c r="BT1425"/>
  <c r="BT1511"/>
  <c r="BT1163"/>
  <c r="BT1165"/>
  <c r="BT986"/>
  <c r="BT1183"/>
  <c r="BT1387"/>
  <c r="BT225"/>
  <c r="BT245"/>
  <c r="BT1203"/>
  <c r="BT276"/>
  <c r="BT40"/>
  <c r="BT404"/>
  <c r="BT1003"/>
  <c r="BT1083"/>
  <c r="BT1783"/>
  <c r="BT1294"/>
  <c r="BT294"/>
  <c r="BT300"/>
  <c r="BT469"/>
  <c r="BT1514"/>
  <c r="BT1094"/>
  <c r="BT1636"/>
  <c r="BT899"/>
  <c r="BT900"/>
  <c r="BT1457"/>
  <c r="BT316"/>
  <c r="BT319"/>
  <c r="BT322"/>
  <c r="BT78"/>
  <c r="BT54"/>
  <c r="BT10"/>
  <c r="BT73"/>
  <c r="BT82"/>
  <c r="BT12"/>
  <c r="BT51"/>
  <c r="BT441"/>
  <c r="BT64"/>
  <c r="BT902"/>
  <c r="BT91"/>
  <c r="BT922"/>
  <c r="BT924"/>
  <c r="BT1322"/>
  <c r="BT939"/>
  <c r="BT1526"/>
  <c r="BT1483"/>
  <c r="BT194"/>
  <c r="BT1116"/>
  <c r="BT1609"/>
  <c r="BT854"/>
  <c r="BT1327"/>
  <c r="BT353"/>
  <c r="BT963"/>
  <c r="BT862"/>
  <c r="BT999"/>
  <c r="BT1075"/>
  <c r="BT1407"/>
  <c r="BT974"/>
  <c r="BT1370"/>
  <c r="BT1170"/>
  <c r="BT1378"/>
  <c r="BT1525"/>
  <c r="BT369"/>
  <c r="BT277"/>
  <c r="BT420"/>
  <c r="BT421"/>
  <c r="BT1004"/>
  <c r="BT1088"/>
  <c r="BT1089"/>
  <c r="BT29"/>
  <c r="BT894"/>
  <c r="BT1097"/>
  <c r="BT1298"/>
  <c r="BT325"/>
  <c r="BT907"/>
  <c r="BT912"/>
  <c r="BT1486"/>
  <c r="BT1022"/>
  <c r="BT1574"/>
  <c r="BT885"/>
  <c r="BT927"/>
  <c r="BT1026"/>
  <c r="BT1027"/>
  <c r="BT1430"/>
  <c r="BT1485"/>
  <c r="BT1646"/>
  <c r="BT1682"/>
  <c r="BT1338"/>
  <c r="BT1343"/>
  <c r="BT1706"/>
  <c r="BT364"/>
  <c r="BT448"/>
  <c r="BT1251"/>
  <c r="BT1206"/>
  <c r="BT1712"/>
  <c r="BT1049"/>
  <c r="BT1154"/>
  <c r="BT1466"/>
  <c r="BT990"/>
  <c r="BT1397"/>
  <c r="BT1098"/>
  <c r="BT914"/>
  <c r="BT1673"/>
  <c r="BT949"/>
  <c r="BT1345"/>
  <c r="BT1662"/>
  <c r="BT1178"/>
  <c r="BT1488"/>
  <c r="BT1400"/>
  <c r="BT1008"/>
  <c r="BT312"/>
  <c r="BT428"/>
  <c r="BT434"/>
  <c r="BT895"/>
  <c r="BT896"/>
  <c r="BT212"/>
  <c r="BT334"/>
  <c r="BT1489"/>
  <c r="BT1230"/>
  <c r="BT930"/>
  <c r="BT954"/>
  <c r="BT1141"/>
  <c r="BT263"/>
  <c r="BT396"/>
  <c r="BT397"/>
  <c r="BT398"/>
  <c r="BT32"/>
  <c r="BT11"/>
  <c r="BT1364"/>
  <c r="BT1622"/>
  <c r="BT1285"/>
  <c r="BT1675"/>
  <c r="BT1768"/>
  <c r="BT844"/>
  <c r="BT1663"/>
  <c r="BT1691"/>
  <c r="BT1698"/>
  <c r="BT1708"/>
  <c r="BT993"/>
  <c r="BT1201"/>
  <c r="BT280"/>
  <c r="BT284"/>
  <c r="BT285"/>
  <c r="BT427"/>
  <c r="BT1614"/>
  <c r="BT1304"/>
  <c r="BT343"/>
  <c r="BT438"/>
  <c r="BT439"/>
  <c r="BT43"/>
  <c r="BT1477"/>
  <c r="BT1560"/>
  <c r="BT1598"/>
  <c r="BT1318"/>
  <c r="BT1778"/>
  <c r="BT1028"/>
  <c r="BT1431"/>
  <c r="BT1435"/>
  <c r="BT1562"/>
  <c r="BT1042"/>
  <c r="BT860"/>
  <c r="BT1043"/>
  <c r="BT1626"/>
  <c r="BT856"/>
  <c r="BT1756"/>
  <c r="BT1757"/>
  <c r="BT968"/>
  <c r="BT1615"/>
  <c r="BT1421"/>
  <c r="BT1426"/>
  <c r="BT1482"/>
  <c r="BT1375"/>
  <c r="BT1718"/>
  <c r="BT1563"/>
  <c r="BT1184"/>
  <c r="BT997"/>
  <c r="BT1405"/>
  <c r="BT272"/>
  <c r="BT407"/>
  <c r="BT411"/>
  <c r="BT489"/>
  <c r="BT490"/>
  <c r="BT503"/>
  <c r="BT498"/>
  <c r="BT499"/>
  <c r="BT1834"/>
  <c r="BT1904"/>
  <c r="BT1818"/>
  <c r="BT1913"/>
  <c r="BT1827"/>
  <c r="BT1899"/>
  <c r="BT1912"/>
  <c r="BT1906"/>
  <c r="BT1858"/>
  <c r="BT1903"/>
  <c r="BT1870"/>
  <c r="BT1839"/>
  <c r="BT1822"/>
  <c r="BT86"/>
  <c r="BT1914"/>
  <c r="BT1841"/>
  <c r="BT1871"/>
  <c r="BT1843"/>
  <c r="BT488"/>
  <c r="BT500"/>
  <c r="BS1073"/>
  <c r="W5" i="7"/>
  <c r="W6"/>
  <c r="W7"/>
  <c r="W8"/>
  <c r="W4"/>
  <c r="C4"/>
  <c r="C5"/>
  <c r="C6"/>
  <c r="C7"/>
  <c r="C8"/>
  <c r="C9"/>
  <c r="C10"/>
  <c r="C11"/>
  <c r="C12"/>
  <c r="C13"/>
  <c r="C14"/>
  <c r="C15"/>
  <c r="C16"/>
  <c r="BS29" i="5"/>
  <c r="BU29"/>
  <c r="BS22"/>
  <c r="BU22"/>
  <c r="BS23"/>
  <c r="BU23"/>
  <c r="BS24"/>
  <c r="BU24"/>
  <c r="BS10"/>
  <c r="BU10"/>
  <c r="BS11"/>
  <c r="BU11"/>
  <c r="BS12"/>
  <c r="BU12"/>
  <c r="BS66"/>
  <c r="BU66"/>
  <c r="BS13"/>
  <c r="BU13"/>
  <c r="BS50"/>
  <c r="BU50"/>
  <c r="BS67"/>
  <c r="BU67"/>
  <c r="BS68"/>
  <c r="BU68"/>
  <c r="BS43"/>
  <c r="BU43"/>
  <c r="BS59"/>
  <c r="BU59"/>
  <c r="BS30"/>
  <c r="BU30"/>
  <c r="BS33"/>
  <c r="BU33"/>
  <c r="BS44"/>
  <c r="BU44"/>
  <c r="BS82"/>
  <c r="BU82"/>
  <c r="BS69"/>
  <c r="BU69"/>
  <c r="BS34"/>
  <c r="BU34"/>
  <c r="BS51"/>
  <c r="BU51"/>
  <c r="BS83"/>
  <c r="BU83"/>
  <c r="BS21"/>
  <c r="BU21"/>
  <c r="BS62"/>
  <c r="BU62"/>
  <c r="BS45"/>
  <c r="BU45"/>
  <c r="BS46"/>
  <c r="BU46"/>
  <c r="BS47"/>
  <c r="BU47"/>
  <c r="BS19"/>
  <c r="BU19"/>
  <c r="BS48"/>
  <c r="BU48"/>
  <c r="BS25"/>
  <c r="BU25"/>
  <c r="BS35"/>
  <c r="BU35"/>
  <c r="BS84"/>
  <c r="BU84"/>
  <c r="BS3"/>
  <c r="BU3"/>
  <c r="BS31"/>
  <c r="BU31"/>
  <c r="BS52"/>
  <c r="BU52"/>
  <c r="BS26"/>
  <c r="BU26"/>
  <c r="BS63"/>
  <c r="BU63"/>
  <c r="BS65"/>
  <c r="BU65"/>
  <c r="BS53"/>
  <c r="BU53"/>
  <c r="BS14"/>
  <c r="BU14"/>
  <c r="BS54"/>
  <c r="BU54"/>
  <c r="BS39"/>
  <c r="BU39"/>
  <c r="BS49"/>
  <c r="BU49"/>
  <c r="BS15"/>
  <c r="BU15"/>
  <c r="BS85"/>
  <c r="BU85"/>
  <c r="BS55"/>
  <c r="BU55"/>
  <c r="BS36"/>
  <c r="BU36"/>
  <c r="BS56"/>
  <c r="BU56"/>
  <c r="BS57"/>
  <c r="BU57"/>
  <c r="BS16"/>
  <c r="BU16"/>
  <c r="BS58"/>
  <c r="BU58"/>
  <c r="BS70"/>
  <c r="BU70"/>
  <c r="BS71"/>
  <c r="BU71"/>
  <c r="BS86"/>
  <c r="BU86"/>
  <c r="BS4"/>
  <c r="BU4"/>
  <c r="BS72"/>
  <c r="BU72"/>
  <c r="BS32"/>
  <c r="BU32"/>
  <c r="BS37"/>
  <c r="BU37"/>
  <c r="BS5"/>
  <c r="BU5"/>
  <c r="BS73"/>
  <c r="BU73"/>
  <c r="BS74"/>
  <c r="BU74"/>
  <c r="BS75"/>
  <c r="BU75"/>
  <c r="BS87"/>
  <c r="BU87"/>
  <c r="BS88"/>
  <c r="BU88"/>
  <c r="BS89"/>
  <c r="BU89"/>
  <c r="BS76"/>
  <c r="BU76"/>
  <c r="BS40"/>
  <c r="BU40"/>
  <c r="BS61"/>
  <c r="BU61"/>
  <c r="BS41"/>
  <c r="BU41"/>
  <c r="BS7"/>
  <c r="BU7"/>
  <c r="BS42"/>
  <c r="BU42"/>
  <c r="BS2"/>
  <c r="BU2"/>
  <c r="BS27"/>
  <c r="BU27"/>
  <c r="BS64"/>
  <c r="BU64"/>
  <c r="BS60"/>
  <c r="BU60"/>
  <c r="BS77"/>
  <c r="BU77"/>
  <c r="BS78"/>
  <c r="BU78"/>
  <c r="BS90"/>
  <c r="BU90"/>
  <c r="BS91"/>
  <c r="BU91"/>
  <c r="BS20"/>
  <c r="BU20"/>
  <c r="BS28"/>
  <c r="BU28"/>
  <c r="BS92"/>
  <c r="BU92"/>
  <c r="BS38"/>
  <c r="BU38"/>
  <c r="BS17"/>
  <c r="BU17"/>
  <c r="BS79"/>
  <c r="BU79"/>
  <c r="BS93"/>
  <c r="BU93"/>
  <c r="BS80"/>
  <c r="BU80"/>
  <c r="BS8"/>
  <c r="BU8"/>
  <c r="BS9"/>
  <c r="BU9"/>
  <c r="BS18"/>
  <c r="BU18"/>
  <c r="BS81"/>
  <c r="BU81"/>
  <c r="BU6"/>
  <c r="BS6"/>
  <c r="BS1197" i="1"/>
  <c r="BU1197"/>
  <c r="BS1833"/>
  <c r="BU1833"/>
  <c r="BS1637"/>
  <c r="BU1637"/>
  <c r="BS384"/>
  <c r="BU384"/>
  <c r="BS1588"/>
  <c r="BU1588"/>
  <c r="BS1155"/>
  <c r="BU1155"/>
  <c r="BS1693"/>
  <c r="BU1693"/>
  <c r="BS1582"/>
  <c r="BU1582"/>
  <c r="BS1354"/>
  <c r="BU1354"/>
  <c r="BS392"/>
  <c r="BU392"/>
  <c r="BS1156"/>
  <c r="BU1156"/>
  <c r="BS159"/>
  <c r="BU159"/>
  <c r="BS1352"/>
  <c r="BU1352"/>
  <c r="BS1110"/>
  <c r="BU1110"/>
  <c r="BS1576"/>
  <c r="BU1576"/>
  <c r="BS1694"/>
  <c r="BU1694"/>
  <c r="BS1898"/>
  <c r="BU1898"/>
  <c r="BS1157"/>
  <c r="BU1157"/>
  <c r="BS1732"/>
  <c r="BU1732"/>
  <c r="BS1496"/>
  <c r="BU1496"/>
  <c r="BS410"/>
  <c r="BU410"/>
  <c r="BS1639"/>
  <c r="BU1639"/>
  <c r="BS403"/>
  <c r="BU403"/>
  <c r="BS659"/>
  <c r="BU659"/>
  <c r="BS817"/>
  <c r="BU817"/>
  <c r="BS833"/>
  <c r="BU833"/>
  <c r="BS840"/>
  <c r="BU840"/>
  <c r="BS515"/>
  <c r="BU515"/>
  <c r="BS19"/>
  <c r="BU19"/>
  <c r="BS131"/>
  <c r="BU131"/>
  <c r="BS2"/>
  <c r="BU2"/>
  <c r="BS3"/>
  <c r="BU3"/>
  <c r="BS513"/>
  <c r="BU513"/>
  <c r="BS514"/>
  <c r="BU514"/>
  <c r="BS110"/>
  <c r="BU110"/>
  <c r="BS109"/>
  <c r="BU109"/>
  <c r="BS108"/>
  <c r="BU108"/>
  <c r="BS1759"/>
  <c r="BU1759"/>
  <c r="BS20"/>
  <c r="BU20"/>
  <c r="BS89"/>
  <c r="BU89"/>
  <c r="BS563"/>
  <c r="BU563"/>
  <c r="BS646"/>
  <c r="BU646"/>
  <c r="BS809"/>
  <c r="BU809"/>
  <c r="BS810"/>
  <c r="BU810"/>
  <c r="BS141"/>
  <c r="BU141"/>
  <c r="BS531"/>
  <c r="BU531"/>
  <c r="BS744"/>
  <c r="BU744"/>
  <c r="BS658"/>
  <c r="BU658"/>
  <c r="BS641"/>
  <c r="BU641"/>
  <c r="BS129"/>
  <c r="BU129"/>
  <c r="BS569"/>
  <c r="BU569"/>
  <c r="BS550"/>
  <c r="BU550"/>
  <c r="BS600"/>
  <c r="BU600"/>
  <c r="BS158"/>
  <c r="BU158"/>
  <c r="BS146"/>
  <c r="BU146"/>
  <c r="BS176"/>
  <c r="BU176"/>
  <c r="BS170"/>
  <c r="BU170"/>
  <c r="BS619"/>
  <c r="BU619"/>
  <c r="BS788"/>
  <c r="BU788"/>
  <c r="BS813"/>
  <c r="BU813"/>
  <c r="BS519"/>
  <c r="BU519"/>
  <c r="BS774"/>
  <c r="BU774"/>
  <c r="BS609"/>
  <c r="BU609"/>
  <c r="BS165"/>
  <c r="BU165"/>
  <c r="BS137"/>
  <c r="BU137"/>
  <c r="BS800"/>
  <c r="BU800"/>
  <c r="BS154"/>
  <c r="BU154"/>
  <c r="BS730"/>
  <c r="BU730"/>
  <c r="BS804"/>
  <c r="BU804"/>
  <c r="BS805"/>
  <c r="BU805"/>
  <c r="BS161"/>
  <c r="BU161"/>
  <c r="BS606"/>
  <c r="BU606"/>
  <c r="BS626"/>
  <c r="BU626"/>
  <c r="BS781"/>
  <c r="BU781"/>
  <c r="BS745"/>
  <c r="BU745"/>
  <c r="BS582"/>
  <c r="BU582"/>
  <c r="BS119"/>
  <c r="BU119"/>
  <c r="BS723"/>
  <c r="BU723"/>
  <c r="BS703"/>
  <c r="BU703"/>
  <c r="BS773"/>
  <c r="BU773"/>
  <c r="BS830"/>
  <c r="BU830"/>
  <c r="BS580"/>
  <c r="BU580"/>
  <c r="BS644"/>
  <c r="BU644"/>
  <c r="BS746"/>
  <c r="BU746"/>
  <c r="BS123"/>
  <c r="BU123"/>
  <c r="BS667"/>
  <c r="BU667"/>
  <c r="BS736"/>
  <c r="BU736"/>
  <c r="BS677"/>
  <c r="BU677"/>
  <c r="BS522"/>
  <c r="BU522"/>
  <c r="BS770"/>
  <c r="BU770"/>
  <c r="BS806"/>
  <c r="BU806"/>
  <c r="BS113"/>
  <c r="BU113"/>
  <c r="BS715"/>
  <c r="BU715"/>
  <c r="BS636"/>
  <c r="BU636"/>
  <c r="BS166"/>
  <c r="BU166"/>
  <c r="BS678"/>
  <c r="BU678"/>
  <c r="BS597"/>
  <c r="BU597"/>
  <c r="BS670"/>
  <c r="BU670"/>
  <c r="BS776"/>
  <c r="BU776"/>
  <c r="BS660"/>
  <c r="BU660"/>
  <c r="BS575"/>
  <c r="BU575"/>
  <c r="BS595"/>
  <c r="BU595"/>
  <c r="BS720"/>
  <c r="BU720"/>
  <c r="BS615"/>
  <c r="BU615"/>
  <c r="BS635"/>
  <c r="BU635"/>
  <c r="BS731"/>
  <c r="BU731"/>
  <c r="BS643"/>
  <c r="BU643"/>
  <c r="BS156"/>
  <c r="BU156"/>
  <c r="BS628"/>
  <c r="BU628"/>
  <c r="BS824"/>
  <c r="BU824"/>
  <c r="BS547"/>
  <c r="BU547"/>
  <c r="BS548"/>
  <c r="BU548"/>
  <c r="BS133"/>
  <c r="BU133"/>
  <c r="BS541"/>
  <c r="BU541"/>
  <c r="BS838"/>
  <c r="BU838"/>
  <c r="BS797"/>
  <c r="BU797"/>
  <c r="BS559"/>
  <c r="BU559"/>
  <c r="BS696"/>
  <c r="BU696"/>
  <c r="BS136"/>
  <c r="BU136"/>
  <c r="BS111"/>
  <c r="BU111"/>
  <c r="BS162"/>
  <c r="BU162"/>
  <c r="BS163"/>
  <c r="BU163"/>
  <c r="BS669"/>
  <c r="BU669"/>
  <c r="BS798"/>
  <c r="BU798"/>
  <c r="BS679"/>
  <c r="BU679"/>
  <c r="BS587"/>
  <c r="BU587"/>
  <c r="BS753"/>
  <c r="BU753"/>
  <c r="BS151"/>
  <c r="BU151"/>
  <c r="BS138"/>
  <c r="BU138"/>
  <c r="BS573"/>
  <c r="BU573"/>
  <c r="BS754"/>
  <c r="BU754"/>
  <c r="BS145"/>
  <c r="BU145"/>
  <c r="BS147"/>
  <c r="BU147"/>
  <c r="BS724"/>
  <c r="BU724"/>
  <c r="BS614"/>
  <c r="BU614"/>
  <c r="BS611"/>
  <c r="BU611"/>
  <c r="BS581"/>
  <c r="BU581"/>
  <c r="BS699"/>
  <c r="BU699"/>
  <c r="BS701"/>
  <c r="BU701"/>
  <c r="BS663"/>
  <c r="BU663"/>
  <c r="BS759"/>
  <c r="BU759"/>
  <c r="BS784"/>
  <c r="BU784"/>
  <c r="BS761"/>
  <c r="BU761"/>
  <c r="BS591"/>
  <c r="BU591"/>
  <c r="BS126"/>
  <c r="BU126"/>
  <c r="BS748"/>
  <c r="BU748"/>
  <c r="BS795"/>
  <c r="BU795"/>
  <c r="BS637"/>
  <c r="BU637"/>
  <c r="BS799"/>
  <c r="BU799"/>
  <c r="BS778"/>
  <c r="BU778"/>
  <c r="BS127"/>
  <c r="BU127"/>
  <c r="BS183"/>
  <c r="BU183"/>
  <c r="BS742"/>
  <c r="BU742"/>
  <c r="BS732"/>
  <c r="BU732"/>
  <c r="BS712"/>
  <c r="BU712"/>
  <c r="BS185"/>
  <c r="BU185"/>
  <c r="BS167"/>
  <c r="BU167"/>
  <c r="BS811"/>
  <c r="BU811"/>
  <c r="BS752"/>
  <c r="BU752"/>
  <c r="BS816"/>
  <c r="BU816"/>
  <c r="BS149"/>
  <c r="BU149"/>
  <c r="BS173"/>
  <c r="BU173"/>
  <c r="BS117"/>
  <c r="BU117"/>
  <c r="BS139"/>
  <c r="BU139"/>
  <c r="BS143"/>
  <c r="BU143"/>
  <c r="BS144"/>
  <c r="BU144"/>
  <c r="BS690"/>
  <c r="BU690"/>
  <c r="BS537"/>
  <c r="BU537"/>
  <c r="BS825"/>
  <c r="BU825"/>
  <c r="BS134"/>
  <c r="BU134"/>
  <c r="BS785"/>
  <c r="BU785"/>
  <c r="BS808"/>
  <c r="BU808"/>
  <c r="BS572"/>
  <c r="BU572"/>
  <c r="BS741"/>
  <c r="BU741"/>
  <c r="BS835"/>
  <c r="BU835"/>
  <c r="BS124"/>
  <c r="BU124"/>
  <c r="BS526"/>
  <c r="BU526"/>
  <c r="BS682"/>
  <c r="BU682"/>
  <c r="BS152"/>
  <c r="BU152"/>
  <c r="BS818"/>
  <c r="BU818"/>
  <c r="BS631"/>
  <c r="BU631"/>
  <c r="BS153"/>
  <c r="BU153"/>
  <c r="BS546"/>
  <c r="BU546"/>
  <c r="BS557"/>
  <c r="BU557"/>
  <c r="BS175"/>
  <c r="BU175"/>
  <c r="BS598"/>
  <c r="BU598"/>
  <c r="BS673"/>
  <c r="BU673"/>
  <c r="BS702"/>
  <c r="BU702"/>
  <c r="BS675"/>
  <c r="BU675"/>
  <c r="BS676"/>
  <c r="BU676"/>
  <c r="BS686"/>
  <c r="BU686"/>
  <c r="BS726"/>
  <c r="BU726"/>
  <c r="BS545"/>
  <c r="BU545"/>
  <c r="BS564"/>
  <c r="BU564"/>
  <c r="BS583"/>
  <c r="BU583"/>
  <c r="BS535"/>
  <c r="BU535"/>
  <c r="BS684"/>
  <c r="BU684"/>
  <c r="BS688"/>
  <c r="BU688"/>
  <c r="BS160"/>
  <c r="BU160"/>
  <c r="BS527"/>
  <c r="BU527"/>
  <c r="BS565"/>
  <c r="BU565"/>
  <c r="BS662"/>
  <c r="BU662"/>
  <c r="BS568"/>
  <c r="BU568"/>
  <c r="BS529"/>
  <c r="BU529"/>
  <c r="BS596"/>
  <c r="BU596"/>
  <c r="BS827"/>
  <c r="BU827"/>
  <c r="BS705"/>
  <c r="BU705"/>
  <c r="BS571"/>
  <c r="BU571"/>
  <c r="BS601"/>
  <c r="BU601"/>
  <c r="BS530"/>
  <c r="BU530"/>
  <c r="BS762"/>
  <c r="BU762"/>
  <c r="BS747"/>
  <c r="BU747"/>
  <c r="BS612"/>
  <c r="BU612"/>
  <c r="BS180"/>
  <c r="BU180"/>
  <c r="BS652"/>
  <c r="BU652"/>
  <c r="BS657"/>
  <c r="BU657"/>
  <c r="BS709"/>
  <c r="BU709"/>
  <c r="BS578"/>
  <c r="BU578"/>
  <c r="BS728"/>
  <c r="BU728"/>
  <c r="BS729"/>
  <c r="BU729"/>
  <c r="BS624"/>
  <c r="BU624"/>
  <c r="BS627"/>
  <c r="BU627"/>
  <c r="BS649"/>
  <c r="BU649"/>
  <c r="BS602"/>
  <c r="BU602"/>
  <c r="BS775"/>
  <c r="BU775"/>
  <c r="BS831"/>
  <c r="BU831"/>
  <c r="BS765"/>
  <c r="BU765"/>
  <c r="BS605"/>
  <c r="BU605"/>
  <c r="BS553"/>
  <c r="BU553"/>
  <c r="BS734"/>
  <c r="BU734"/>
  <c r="BS721"/>
  <c r="BU721"/>
  <c r="BS780"/>
  <c r="BU780"/>
  <c r="BS642"/>
  <c r="BU642"/>
  <c r="BS566"/>
  <c r="BU566"/>
  <c r="BS555"/>
  <c r="BU555"/>
  <c r="BS750"/>
  <c r="BU750"/>
  <c r="BS584"/>
  <c r="BU584"/>
  <c r="BS585"/>
  <c r="BU585"/>
  <c r="BS561"/>
  <c r="BU561"/>
  <c r="BS777"/>
  <c r="BU777"/>
  <c r="BS634"/>
  <c r="BU634"/>
  <c r="BS521"/>
  <c r="BU521"/>
  <c r="BS674"/>
  <c r="BU674"/>
  <c r="BS693"/>
  <c r="BU693"/>
  <c r="BS719"/>
  <c r="BU719"/>
  <c r="BS630"/>
  <c r="BU630"/>
  <c r="BS650"/>
  <c r="BU650"/>
  <c r="BS622"/>
  <c r="BU622"/>
  <c r="BS607"/>
  <c r="BU607"/>
  <c r="BS792"/>
  <c r="BU792"/>
  <c r="BS704"/>
  <c r="BU704"/>
  <c r="BS562"/>
  <c r="BU562"/>
  <c r="BS793"/>
  <c r="BU793"/>
  <c r="BS739"/>
  <c r="BU739"/>
  <c r="BS769"/>
  <c r="BU769"/>
  <c r="BS789"/>
  <c r="BU789"/>
  <c r="BS706"/>
  <c r="BU706"/>
  <c r="BS708"/>
  <c r="BU708"/>
  <c r="BS683"/>
  <c r="BU683"/>
  <c r="BS757"/>
  <c r="BU757"/>
  <c r="BS623"/>
  <c r="BU623"/>
  <c r="BS121"/>
  <c r="BU121"/>
  <c r="BS828"/>
  <c r="BU828"/>
  <c r="BS764"/>
  <c r="BU764"/>
  <c r="BS178"/>
  <c r="BU178"/>
  <c r="BS717"/>
  <c r="BU717"/>
  <c r="BS517"/>
  <c r="BU517"/>
  <c r="BS796"/>
  <c r="BU796"/>
  <c r="BS751"/>
  <c r="BU751"/>
  <c r="BS722"/>
  <c r="BU722"/>
  <c r="BS821"/>
  <c r="BU821"/>
  <c r="BS648"/>
  <c r="BU648"/>
  <c r="BS538"/>
  <c r="BU538"/>
  <c r="BS743"/>
  <c r="BU743"/>
  <c r="BS524"/>
  <c r="BU524"/>
  <c r="BS629"/>
  <c r="BU629"/>
  <c r="BS700"/>
  <c r="BU700"/>
  <c r="BS639"/>
  <c r="BU639"/>
  <c r="BS740"/>
  <c r="BU740"/>
  <c r="BS768"/>
  <c r="BU768"/>
  <c r="BS787"/>
  <c r="BU787"/>
  <c r="BS125"/>
  <c r="BU125"/>
  <c r="BS710"/>
  <c r="BU710"/>
  <c r="BS556"/>
  <c r="BU556"/>
  <c r="BS812"/>
  <c r="BU812"/>
  <c r="BS576"/>
  <c r="BU576"/>
  <c r="BS586"/>
  <c r="BU586"/>
  <c r="BS755"/>
  <c r="BU755"/>
  <c r="BS718"/>
  <c r="BU718"/>
  <c r="BS691"/>
  <c r="BU691"/>
  <c r="BS116"/>
  <c r="BU116"/>
  <c r="BS698"/>
  <c r="BU698"/>
  <c r="BS823"/>
  <c r="BU823"/>
  <c r="BS540"/>
  <c r="BU540"/>
  <c r="BS664"/>
  <c r="BU664"/>
  <c r="BS599"/>
  <c r="BU599"/>
  <c r="BS737"/>
  <c r="BU737"/>
  <c r="BS608"/>
  <c r="BU608"/>
  <c r="BS794"/>
  <c r="BU794"/>
  <c r="BS174"/>
  <c r="BU174"/>
  <c r="BS834"/>
  <c r="BU834"/>
  <c r="BS632"/>
  <c r="BU632"/>
  <c r="BS727"/>
  <c r="BU727"/>
  <c r="BS815"/>
  <c r="BU815"/>
  <c r="BS779"/>
  <c r="BU779"/>
  <c r="BS819"/>
  <c r="BU819"/>
  <c r="BS114"/>
  <c r="BU114"/>
  <c r="BS758"/>
  <c r="BU758"/>
  <c r="BS791"/>
  <c r="BU791"/>
  <c r="BS140"/>
  <c r="BU140"/>
  <c r="BS122"/>
  <c r="BU122"/>
  <c r="BS592"/>
  <c r="BU592"/>
  <c r="BS640"/>
  <c r="BU640"/>
  <c r="BS613"/>
  <c r="BU613"/>
  <c r="BS767"/>
  <c r="BU767"/>
  <c r="BS142"/>
  <c r="BU142"/>
  <c r="BS681"/>
  <c r="BU681"/>
  <c r="BS814"/>
  <c r="BU814"/>
  <c r="BS733"/>
  <c r="BU733"/>
  <c r="BS558"/>
  <c r="BU558"/>
  <c r="BS756"/>
  <c r="BU756"/>
  <c r="BS182"/>
  <c r="BU182"/>
  <c r="BS616"/>
  <c r="BU616"/>
  <c r="BS539"/>
  <c r="BU539"/>
  <c r="BS651"/>
  <c r="BU651"/>
  <c r="BS826"/>
  <c r="BU826"/>
  <c r="BS155"/>
  <c r="BU155"/>
  <c r="BS735"/>
  <c r="BU735"/>
  <c r="BS603"/>
  <c r="BU603"/>
  <c r="BS786"/>
  <c r="BU786"/>
  <c r="BS617"/>
  <c r="BU617"/>
  <c r="BS172"/>
  <c r="BU172"/>
  <c r="BS177"/>
  <c r="BU177"/>
  <c r="BS593"/>
  <c r="BU593"/>
  <c r="BS766"/>
  <c r="BU766"/>
  <c r="BS680"/>
  <c r="BU680"/>
  <c r="BS588"/>
  <c r="BU588"/>
  <c r="BS184"/>
  <c r="BU184"/>
  <c r="BS551"/>
  <c r="BU551"/>
  <c r="BS554"/>
  <c r="BU554"/>
  <c r="BS694"/>
  <c r="BU694"/>
  <c r="BS692"/>
  <c r="BU692"/>
  <c r="BS668"/>
  <c r="BU668"/>
  <c r="BS697"/>
  <c r="BU697"/>
  <c r="BS771"/>
  <c r="BU771"/>
  <c r="BS783"/>
  <c r="BU783"/>
  <c r="BS790"/>
  <c r="BU790"/>
  <c r="BS604"/>
  <c r="BU604"/>
  <c r="BS738"/>
  <c r="BU738"/>
  <c r="BS716"/>
  <c r="BU716"/>
  <c r="BS618"/>
  <c r="BU618"/>
  <c r="BS620"/>
  <c r="BU620"/>
  <c r="BS633"/>
  <c r="BU633"/>
  <c r="BS837"/>
  <c r="BU837"/>
  <c r="BS542"/>
  <c r="BU542"/>
  <c r="BS713"/>
  <c r="BU713"/>
  <c r="BS725"/>
  <c r="BU725"/>
  <c r="BS544"/>
  <c r="BU544"/>
  <c r="BS645"/>
  <c r="BU645"/>
  <c r="BS760"/>
  <c r="BU760"/>
  <c r="BS120"/>
  <c r="BU120"/>
  <c r="BS171"/>
  <c r="BU171"/>
  <c r="BS516"/>
  <c r="BU516"/>
  <c r="BS671"/>
  <c r="BU671"/>
  <c r="BS647"/>
  <c r="BU647"/>
  <c r="BS687"/>
  <c r="BU687"/>
  <c r="BS579"/>
  <c r="BU579"/>
  <c r="BS148"/>
  <c r="BU148"/>
  <c r="BS552"/>
  <c r="BU552"/>
  <c r="BS157"/>
  <c r="BU157"/>
  <c r="BS570"/>
  <c r="BU570"/>
  <c r="BS168"/>
  <c r="BU168"/>
  <c r="BS801"/>
  <c r="BU801"/>
  <c r="BS832"/>
  <c r="BU832"/>
  <c r="BS707"/>
  <c r="BU707"/>
  <c r="BS836"/>
  <c r="BU836"/>
  <c r="BS594"/>
  <c r="BU594"/>
  <c r="BS525"/>
  <c r="BU525"/>
  <c r="BS695"/>
  <c r="BU695"/>
  <c r="BS822"/>
  <c r="BU822"/>
  <c r="BS118"/>
  <c r="BU118"/>
  <c r="BS179"/>
  <c r="BU179"/>
  <c r="BS181"/>
  <c r="BU181"/>
  <c r="BS534"/>
  <c r="BU534"/>
  <c r="BS150"/>
  <c r="BU150"/>
  <c r="BS820"/>
  <c r="BU820"/>
  <c r="BS115"/>
  <c r="BU115"/>
  <c r="BS574"/>
  <c r="BU574"/>
  <c r="BS625"/>
  <c r="BU625"/>
  <c r="BS532"/>
  <c r="BU532"/>
  <c r="BS128"/>
  <c r="BU128"/>
  <c r="BS672"/>
  <c r="BU672"/>
  <c r="BS807"/>
  <c r="BU807"/>
  <c r="BS782"/>
  <c r="BU782"/>
  <c r="BS711"/>
  <c r="BU711"/>
  <c r="BS130"/>
  <c r="BU130"/>
  <c r="BS549"/>
  <c r="BU549"/>
  <c r="BS523"/>
  <c r="BU523"/>
  <c r="BS749"/>
  <c r="BU749"/>
  <c r="BS656"/>
  <c r="BU656"/>
  <c r="BS169"/>
  <c r="BU169"/>
  <c r="BS610"/>
  <c r="BU610"/>
  <c r="BS621"/>
  <c r="BU621"/>
  <c r="BS802"/>
  <c r="BU802"/>
  <c r="BS689"/>
  <c r="BU689"/>
  <c r="BS666"/>
  <c r="BU666"/>
  <c r="BS638"/>
  <c r="BU638"/>
  <c r="BS533"/>
  <c r="BU533"/>
  <c r="BS520"/>
  <c r="BU520"/>
  <c r="BS589"/>
  <c r="BU589"/>
  <c r="BS132"/>
  <c r="BU132"/>
  <c r="BS829"/>
  <c r="BU829"/>
  <c r="BS164"/>
  <c r="BU164"/>
  <c r="BS655"/>
  <c r="BU655"/>
  <c r="BS685"/>
  <c r="BU685"/>
  <c r="BS560"/>
  <c r="BU560"/>
  <c r="BS714"/>
  <c r="BU714"/>
  <c r="BS528"/>
  <c r="BU528"/>
  <c r="BS135"/>
  <c r="BU135"/>
  <c r="BS653"/>
  <c r="BU653"/>
  <c r="BS763"/>
  <c r="BU763"/>
  <c r="BS518"/>
  <c r="BU518"/>
  <c r="BS661"/>
  <c r="BU661"/>
  <c r="BS590"/>
  <c r="BU590"/>
  <c r="BS497"/>
  <c r="BU497"/>
  <c r="BS1876"/>
  <c r="BU1876"/>
  <c r="BS1872"/>
  <c r="BU1872"/>
  <c r="BS1874"/>
  <c r="BU1874"/>
  <c r="BS87"/>
  <c r="BU87"/>
  <c r="BS430"/>
  <c r="BU430"/>
  <c r="BS504"/>
  <c r="BU504"/>
  <c r="BS505"/>
  <c r="BU505"/>
  <c r="BS1878"/>
  <c r="BU1878"/>
  <c r="BS1830"/>
  <c r="BU1830"/>
  <c r="BS1846"/>
  <c r="BU1846"/>
  <c r="BS841"/>
  <c r="BU841"/>
  <c r="BS492"/>
  <c r="BU492"/>
  <c r="BS63"/>
  <c r="BU63"/>
  <c r="BS512"/>
  <c r="BU512"/>
  <c r="BS511"/>
  <c r="BU511"/>
  <c r="BS88"/>
  <c r="BU88"/>
  <c r="BS472"/>
  <c r="BU472"/>
  <c r="BS506"/>
  <c r="BU506"/>
  <c r="BS17"/>
  <c r="BU17"/>
  <c r="BS18"/>
  <c r="BU18"/>
  <c r="BS507"/>
  <c r="BU507"/>
  <c r="BS1868"/>
  <c r="BU1868"/>
  <c r="BS106"/>
  <c r="BU106"/>
  <c r="BS1831"/>
  <c r="BU1831"/>
  <c r="BS1524"/>
  <c r="BU1524"/>
  <c r="BS1835"/>
  <c r="BU1835"/>
  <c r="BS485"/>
  <c r="BU485"/>
  <c r="BS1850"/>
  <c r="BU1850"/>
  <c r="BS1819"/>
  <c r="BU1819"/>
  <c r="BS1437"/>
  <c r="BU1437"/>
  <c r="BS1877"/>
  <c r="BU1877"/>
  <c r="BS1885"/>
  <c r="BU1885"/>
  <c r="BS1836"/>
  <c r="BU1836"/>
  <c r="BS1837"/>
  <c r="BU1837"/>
  <c r="BS1890"/>
  <c r="BU1890"/>
  <c r="BS96"/>
  <c r="BU96"/>
  <c r="BS481"/>
  <c r="BU481"/>
  <c r="BS1851"/>
  <c r="BU1851"/>
  <c r="BS494"/>
  <c r="BU494"/>
  <c r="BS495"/>
  <c r="BU495"/>
  <c r="BS69"/>
  <c r="BU69"/>
  <c r="BS1856"/>
  <c r="BU1856"/>
  <c r="BS1814"/>
  <c r="BU1814"/>
  <c r="BS1869"/>
  <c r="BU1869"/>
  <c r="BS1520"/>
  <c r="BU1520"/>
  <c r="BS486"/>
  <c r="BU486"/>
  <c r="BS1886"/>
  <c r="BU1886"/>
  <c r="BS1895"/>
  <c r="BU1895"/>
  <c r="BS1901"/>
  <c r="BU1901"/>
  <c r="BS1908"/>
  <c r="BU1908"/>
  <c r="BS484"/>
  <c r="BU484"/>
  <c r="BS482"/>
  <c r="BU482"/>
  <c r="BS1889"/>
  <c r="BU1889"/>
  <c r="BS1859"/>
  <c r="BU1859"/>
  <c r="BS1909"/>
  <c r="BU1909"/>
  <c r="BS1823"/>
  <c r="BU1823"/>
  <c r="BS1824"/>
  <c r="BU1824"/>
  <c r="BS92"/>
  <c r="BU92"/>
  <c r="BS1065"/>
  <c r="BU1065"/>
  <c r="BS1829"/>
  <c r="BU1829"/>
  <c r="BS483"/>
  <c r="BU483"/>
  <c r="BS1842"/>
  <c r="BU1842"/>
  <c r="BS1892"/>
  <c r="BU1892"/>
  <c r="BS1806"/>
  <c r="BU1806"/>
  <c r="BS1813"/>
  <c r="BU1813"/>
  <c r="BS1815"/>
  <c r="BU1815"/>
  <c r="BS1392"/>
  <c r="BU1392"/>
  <c r="BS510"/>
  <c r="BU510"/>
  <c r="BS509"/>
  <c r="BU509"/>
  <c r="BS15"/>
  <c r="BU15"/>
  <c r="BS888"/>
  <c r="BU888"/>
  <c r="BS1433"/>
  <c r="BU1433"/>
  <c r="BS1523"/>
  <c r="BU1523"/>
  <c r="BS1787"/>
  <c r="BU1787"/>
  <c r="BS1084"/>
  <c r="BU1084"/>
  <c r="BS1292"/>
  <c r="BU1292"/>
  <c r="BS292"/>
  <c r="BU292"/>
  <c r="BS7"/>
  <c r="BU7"/>
  <c r="BS431"/>
  <c r="BU431"/>
  <c r="BS1440"/>
  <c r="BU1440"/>
  <c r="BS76"/>
  <c r="BU76"/>
  <c r="BS67"/>
  <c r="BU67"/>
  <c r="BS476"/>
  <c r="BU476"/>
  <c r="BS903"/>
  <c r="BU903"/>
  <c r="BS1790"/>
  <c r="BU1790"/>
  <c r="BS1102"/>
  <c r="BU1102"/>
  <c r="BS940"/>
  <c r="BU940"/>
  <c r="BS1761"/>
  <c r="BU1761"/>
  <c r="BS1118"/>
  <c r="BU1118"/>
  <c r="BS1628"/>
  <c r="BU1628"/>
  <c r="BS874"/>
  <c r="BU874"/>
  <c r="BS196"/>
  <c r="BU196"/>
  <c r="BS1735"/>
  <c r="BU1735"/>
  <c r="BS449"/>
  <c r="BU449"/>
  <c r="BS1460"/>
  <c r="BU1460"/>
  <c r="BS1788"/>
  <c r="BU1788"/>
  <c r="BS1204"/>
  <c r="BU1204"/>
  <c r="BS1705"/>
  <c r="BU1705"/>
  <c r="BS970"/>
  <c r="BU970"/>
  <c r="BS1428"/>
  <c r="BU1428"/>
  <c r="BS1048"/>
  <c r="BU1048"/>
  <c r="BS1585"/>
  <c r="BU1585"/>
  <c r="BS1774"/>
  <c r="BU1774"/>
  <c r="BS246"/>
  <c r="BU246"/>
  <c r="BS1368"/>
  <c r="BU1368"/>
  <c r="BS1166"/>
  <c r="BU1166"/>
  <c r="BS1602"/>
  <c r="BU1602"/>
  <c r="BS97"/>
  <c r="BU97"/>
  <c r="BS1454"/>
  <c r="BU1454"/>
  <c r="BS1522"/>
  <c r="BU1522"/>
  <c r="BS1185"/>
  <c r="BU1185"/>
  <c r="BS1619"/>
  <c r="BU1619"/>
  <c r="BS238"/>
  <c r="BU238"/>
  <c r="BS239"/>
  <c r="BU239"/>
  <c r="BS455"/>
  <c r="BU455"/>
  <c r="BS1005"/>
  <c r="BU1005"/>
  <c r="BS1590"/>
  <c r="BU1590"/>
  <c r="BS1610"/>
  <c r="BU1610"/>
  <c r="BS326"/>
  <c r="BU326"/>
  <c r="BS1225"/>
  <c r="BU1225"/>
  <c r="BS1677"/>
  <c r="BU1677"/>
  <c r="BS1498"/>
  <c r="BU1498"/>
  <c r="BS1234"/>
  <c r="BU1234"/>
  <c r="BS1741"/>
  <c r="BU1741"/>
  <c r="BS354"/>
  <c r="BU354"/>
  <c r="BS1078"/>
  <c r="BU1078"/>
  <c r="BS1207"/>
  <c r="BU1207"/>
  <c r="BS1279"/>
  <c r="BU1279"/>
  <c r="BS1412"/>
  <c r="BU1412"/>
  <c r="BS975"/>
  <c r="BU975"/>
  <c r="BS1683"/>
  <c r="BU1683"/>
  <c r="BS1725"/>
  <c r="BU1725"/>
  <c r="BS1446"/>
  <c r="BU1446"/>
  <c r="BS1172"/>
  <c r="BU1172"/>
  <c r="BS1173"/>
  <c r="BU1173"/>
  <c r="BS1269"/>
  <c r="BU1269"/>
  <c r="BS1667"/>
  <c r="BU1667"/>
  <c r="BS187"/>
  <c r="BU187"/>
  <c r="BS1467"/>
  <c r="BU1467"/>
  <c r="BS1190"/>
  <c r="BU1190"/>
  <c r="BS1644"/>
  <c r="BU1644"/>
  <c r="BS1645"/>
  <c r="BU1645"/>
  <c r="BS1620"/>
  <c r="BU1620"/>
  <c r="BS416"/>
  <c r="BU416"/>
  <c r="BS890"/>
  <c r="BU890"/>
  <c r="BS1090"/>
  <c r="BU1090"/>
  <c r="BS211"/>
  <c r="BU211"/>
  <c r="BS28"/>
  <c r="BU28"/>
  <c r="BS382"/>
  <c r="BU382"/>
  <c r="BS214"/>
  <c r="BU214"/>
  <c r="BS1796"/>
  <c r="BU1796"/>
  <c r="BS1107"/>
  <c r="BU1107"/>
  <c r="BS845"/>
  <c r="BU845"/>
  <c r="BS863"/>
  <c r="BU863"/>
  <c r="BS1315"/>
  <c r="BU1315"/>
  <c r="BS237"/>
  <c r="BU237"/>
  <c r="BS1371"/>
  <c r="BU1371"/>
  <c r="BS1372"/>
  <c r="BU1372"/>
  <c r="BS1613"/>
  <c r="BU1613"/>
  <c r="BS1382"/>
  <c r="BU1382"/>
  <c r="BS1750"/>
  <c r="BU1750"/>
  <c r="BS1807"/>
  <c r="BU1807"/>
  <c r="BS1006"/>
  <c r="BU1006"/>
  <c r="BS306"/>
  <c r="BU306"/>
  <c r="BS65"/>
  <c r="BU65"/>
  <c r="BS1220"/>
  <c r="BU1220"/>
  <c r="BS1449"/>
  <c r="BU1449"/>
  <c r="BS1038"/>
  <c r="BU1038"/>
  <c r="BS1136"/>
  <c r="BU1136"/>
  <c r="BS1631"/>
  <c r="BU1631"/>
  <c r="BS1239"/>
  <c r="BU1239"/>
  <c r="BS264"/>
  <c r="BU264"/>
  <c r="BS400"/>
  <c r="BU400"/>
  <c r="BS401"/>
  <c r="BU401"/>
  <c r="BS1625"/>
  <c r="BU1625"/>
  <c r="BS978"/>
  <c r="BU978"/>
  <c r="BS1434"/>
  <c r="BU1434"/>
  <c r="BS1060"/>
  <c r="BU1060"/>
  <c r="BS1274"/>
  <c r="BU1274"/>
  <c r="BS1692"/>
  <c r="BU1692"/>
  <c r="BS279"/>
  <c r="BU279"/>
  <c r="BS282"/>
  <c r="BU282"/>
  <c r="BS61"/>
  <c r="BU61"/>
  <c r="BS190"/>
  <c r="BU190"/>
  <c r="BS1301"/>
  <c r="BU1301"/>
  <c r="BS335"/>
  <c r="BU335"/>
  <c r="BS215"/>
  <c r="BU215"/>
  <c r="BS1316"/>
  <c r="BU1316"/>
  <c r="BS1142"/>
  <c r="BU1142"/>
  <c r="BS1351"/>
  <c r="BU1351"/>
  <c r="BS1633"/>
  <c r="BU1633"/>
  <c r="BS1420"/>
  <c r="BU1420"/>
  <c r="BS1422"/>
  <c r="BU1422"/>
  <c r="BS241"/>
  <c r="BU241"/>
  <c r="BS1781"/>
  <c r="BU1781"/>
  <c r="BS1784"/>
  <c r="BU1784"/>
  <c r="BS1162"/>
  <c r="BU1162"/>
  <c r="BS1659"/>
  <c r="BU1659"/>
  <c r="BS232"/>
  <c r="BU232"/>
  <c r="BS508"/>
  <c r="BU508"/>
  <c r="BS1866"/>
  <c r="BU1866"/>
  <c r="BS1832"/>
  <c r="BU1832"/>
  <c r="BS1847"/>
  <c r="BU1847"/>
  <c r="BS1848"/>
  <c r="BU1848"/>
  <c r="BS1907"/>
  <c r="BU1907"/>
  <c r="BS27"/>
  <c r="BU27"/>
  <c r="BS1896"/>
  <c r="BU1896"/>
  <c r="BS85"/>
  <c r="BU85"/>
  <c r="BS1852"/>
  <c r="BU1852"/>
  <c r="BS1853"/>
  <c r="BU1853"/>
  <c r="BS1724"/>
  <c r="BU1724"/>
  <c r="BS502"/>
  <c r="BU502"/>
  <c r="BS1445"/>
  <c r="BU1445"/>
  <c r="BS1879"/>
  <c r="BU1879"/>
  <c r="BS1865"/>
  <c r="BU1865"/>
  <c r="BS1840"/>
  <c r="BU1840"/>
  <c r="BS1902"/>
  <c r="BU1902"/>
  <c r="BS1499"/>
  <c r="BU1499"/>
  <c r="BS1862"/>
  <c r="BU1862"/>
  <c r="BS1910"/>
  <c r="BU1910"/>
  <c r="BS496"/>
  <c r="BU496"/>
  <c r="BS289"/>
  <c r="BU289"/>
  <c r="BS1092"/>
  <c r="BU1092"/>
  <c r="BS1215"/>
  <c r="BU1215"/>
  <c r="BS1217"/>
  <c r="BU1217"/>
  <c r="BS314"/>
  <c r="BU314"/>
  <c r="BS47"/>
  <c r="BU47"/>
  <c r="BS50"/>
  <c r="BU50"/>
  <c r="BS56"/>
  <c r="BU56"/>
  <c r="BS1105"/>
  <c r="BU1105"/>
  <c r="BS1030"/>
  <c r="BU1030"/>
  <c r="BS1115"/>
  <c r="BU1115"/>
  <c r="BS1119"/>
  <c r="BU1119"/>
  <c r="BS1329"/>
  <c r="BU1329"/>
  <c r="BS1330"/>
  <c r="BU1330"/>
  <c r="BS1586"/>
  <c r="BU1586"/>
  <c r="BS1254"/>
  <c r="BU1254"/>
  <c r="BS1390"/>
  <c r="BU1390"/>
  <c r="BS452"/>
  <c r="BU452"/>
  <c r="BS9"/>
  <c r="BU9"/>
  <c r="BS255"/>
  <c r="BU255"/>
  <c r="BS259"/>
  <c r="BU259"/>
  <c r="BS893"/>
  <c r="BU893"/>
  <c r="BS327"/>
  <c r="BU327"/>
  <c r="BS908"/>
  <c r="BU908"/>
  <c r="BS1309"/>
  <c r="BU1309"/>
  <c r="BS945"/>
  <c r="BU945"/>
  <c r="BS221"/>
  <c r="BU221"/>
  <c r="BS1076"/>
  <c r="BU1076"/>
  <c r="BS1408"/>
  <c r="BU1408"/>
  <c r="BS1509"/>
  <c r="BU1509"/>
  <c r="BS1188"/>
  <c r="BU1188"/>
  <c r="BS1272"/>
  <c r="BU1272"/>
  <c r="BS1290"/>
  <c r="BU1290"/>
  <c r="BS1672"/>
  <c r="BU1672"/>
  <c r="BS374"/>
  <c r="BU374"/>
  <c r="BS1129"/>
  <c r="BU1129"/>
  <c r="BS1128"/>
  <c r="BU1128"/>
  <c r="BS1130"/>
  <c r="BU1130"/>
  <c r="BS1612"/>
  <c r="BU1612"/>
  <c r="BS1193"/>
  <c r="BU1193"/>
  <c r="BS1195"/>
  <c r="BU1195"/>
  <c r="BS1196"/>
  <c r="BU1196"/>
  <c r="BS303"/>
  <c r="BU303"/>
  <c r="BS305"/>
  <c r="BU305"/>
  <c r="BS307"/>
  <c r="BU307"/>
  <c r="BS58"/>
  <c r="BU58"/>
  <c r="BS328"/>
  <c r="BU328"/>
  <c r="BS916"/>
  <c r="BU916"/>
  <c r="BS1695"/>
  <c r="BU1695"/>
  <c r="BS955"/>
  <c r="BU955"/>
  <c r="BS1510"/>
  <c r="BU1510"/>
  <c r="BS265"/>
  <c r="BU265"/>
  <c r="BS1212"/>
  <c r="BU1212"/>
  <c r="BS1286"/>
  <c r="BU1286"/>
  <c r="BS1262"/>
  <c r="BU1262"/>
  <c r="BS1200"/>
  <c r="BU1200"/>
  <c r="BS1276"/>
  <c r="BU1276"/>
  <c r="BS286"/>
  <c r="BU286"/>
  <c r="BS74"/>
  <c r="BU74"/>
  <c r="BS426"/>
  <c r="BU426"/>
  <c r="BS1302"/>
  <c r="BU1302"/>
  <c r="BS336"/>
  <c r="BU336"/>
  <c r="BS340"/>
  <c r="BU340"/>
  <c r="BS1490"/>
  <c r="BU1490"/>
  <c r="BS1492"/>
  <c r="BU1492"/>
  <c r="BS958"/>
  <c r="BU958"/>
  <c r="BS1479"/>
  <c r="BU1479"/>
  <c r="BS1755"/>
  <c r="BU1755"/>
  <c r="BS1719"/>
  <c r="BU1719"/>
  <c r="BS1164"/>
  <c r="BU1164"/>
  <c r="BS1404"/>
  <c r="BU1404"/>
  <c r="BS274"/>
  <c r="BU274"/>
  <c r="BS49"/>
  <c r="BU49"/>
  <c r="BS261"/>
  <c r="BU261"/>
  <c r="BS1085"/>
  <c r="BU1085"/>
  <c r="BS288"/>
  <c r="BU288"/>
  <c r="BS291"/>
  <c r="BU291"/>
  <c r="BS295"/>
  <c r="BU295"/>
  <c r="BS1216"/>
  <c r="BU1216"/>
  <c r="BS1018"/>
  <c r="BU1018"/>
  <c r="BS1308"/>
  <c r="BU1308"/>
  <c r="BS1459"/>
  <c r="BU1459"/>
  <c r="BS933"/>
  <c r="BU933"/>
  <c r="BS937"/>
  <c r="BU937"/>
  <c r="BS1120"/>
  <c r="BU1120"/>
  <c r="BS1328"/>
  <c r="BU1328"/>
  <c r="BS1704"/>
  <c r="BU1704"/>
  <c r="BS347"/>
  <c r="BU347"/>
  <c r="BS1045"/>
  <c r="BU1045"/>
  <c r="BS227"/>
  <c r="BU227"/>
  <c r="BS1146"/>
  <c r="BU1146"/>
  <c r="BS873"/>
  <c r="BU873"/>
  <c r="BS853"/>
  <c r="BU853"/>
  <c r="BS1442"/>
  <c r="BU1442"/>
  <c r="BS1502"/>
  <c r="BU1502"/>
  <c r="BS1740"/>
  <c r="BU1740"/>
  <c r="BS988"/>
  <c r="BU988"/>
  <c r="BS365"/>
  <c r="BU365"/>
  <c r="BS366"/>
  <c r="BU366"/>
  <c r="BS367"/>
  <c r="BU367"/>
  <c r="BS383"/>
  <c r="BU383"/>
  <c r="BS1023"/>
  <c r="BU1023"/>
  <c r="BS1339"/>
  <c r="BU1339"/>
  <c r="BS1079"/>
  <c r="BU1079"/>
  <c r="BS1278"/>
  <c r="BU1278"/>
  <c r="BS1413"/>
  <c r="BU1413"/>
  <c r="BS976"/>
  <c r="BU976"/>
  <c r="BS1153"/>
  <c r="BU1153"/>
  <c r="BS1684"/>
  <c r="BU1684"/>
  <c r="BS1191"/>
  <c r="BU1191"/>
  <c r="BS1394"/>
  <c r="BU1394"/>
  <c r="BS1395"/>
  <c r="BU1395"/>
  <c r="BS454"/>
  <c r="BU454"/>
  <c r="BS1037"/>
  <c r="BU1037"/>
  <c r="BS1399"/>
  <c r="BU1399"/>
  <c r="BS301"/>
  <c r="BU301"/>
  <c r="BS308"/>
  <c r="BU308"/>
  <c r="BS330"/>
  <c r="BU330"/>
  <c r="BS436"/>
  <c r="BU436"/>
  <c r="BS918"/>
  <c r="BU918"/>
  <c r="BS217"/>
  <c r="BU217"/>
  <c r="BS1649"/>
  <c r="BU1649"/>
  <c r="BS1350"/>
  <c r="BU1350"/>
  <c r="BS267"/>
  <c r="BU267"/>
  <c r="BS39"/>
  <c r="BU39"/>
  <c r="BS1260"/>
  <c r="BU1260"/>
  <c r="BS1401"/>
  <c r="BU1401"/>
  <c r="BS446"/>
  <c r="BU446"/>
  <c r="BS1716"/>
  <c r="BU1716"/>
  <c r="BS1771"/>
  <c r="BU1771"/>
  <c r="BS1566"/>
  <c r="BU1566"/>
  <c r="BS21"/>
  <c r="BU21"/>
  <c r="BS1041"/>
  <c r="BU1041"/>
  <c r="BS1606"/>
  <c r="BU1606"/>
  <c r="BS1353"/>
  <c r="BU1353"/>
  <c r="BS1717"/>
  <c r="BU1717"/>
  <c r="BS966"/>
  <c r="BU966"/>
  <c r="BS995"/>
  <c r="BU995"/>
  <c r="BS1402"/>
  <c r="BU1402"/>
  <c r="BS406"/>
  <c r="BU406"/>
  <c r="BS1880"/>
  <c r="BU1880"/>
  <c r="BS1826"/>
  <c r="BU1826"/>
  <c r="BS1849"/>
  <c r="BU1849"/>
  <c r="BS1817"/>
  <c r="BU1817"/>
  <c r="BS1905"/>
  <c r="BU1905"/>
  <c r="BS1854"/>
  <c r="BU1854"/>
  <c r="BS1900"/>
  <c r="BU1900"/>
  <c r="BS1820"/>
  <c r="BU1820"/>
  <c r="BS1911"/>
  <c r="BU1911"/>
  <c r="BS1821"/>
  <c r="BU1821"/>
  <c r="BS1860"/>
  <c r="BU1860"/>
  <c r="BS1825"/>
  <c r="BU1825"/>
  <c r="BS389"/>
  <c r="BU389"/>
  <c r="BS1494"/>
  <c r="BU1494"/>
  <c r="BS1151"/>
  <c r="BU1151"/>
  <c r="BS1581"/>
  <c r="BU1581"/>
  <c r="BS994"/>
  <c r="BU994"/>
  <c r="BS387"/>
  <c r="BU387"/>
  <c r="BS459"/>
  <c r="BU459"/>
  <c r="BS1607"/>
  <c r="BU1607"/>
  <c r="BS1608"/>
  <c r="BU1608"/>
  <c r="BS861"/>
  <c r="BU861"/>
  <c r="BS296"/>
  <c r="BU296"/>
  <c r="BS1093"/>
  <c r="BU1093"/>
  <c r="BS1733"/>
  <c r="BU1733"/>
  <c r="BS1432"/>
  <c r="BU1432"/>
  <c r="BS1734"/>
  <c r="BU1734"/>
  <c r="BS315"/>
  <c r="BU315"/>
  <c r="BS320"/>
  <c r="BU320"/>
  <c r="BS474"/>
  <c r="BU474"/>
  <c r="BS440"/>
  <c r="BU440"/>
  <c r="BS81"/>
  <c r="BU81"/>
  <c r="BS1104"/>
  <c r="BU1104"/>
  <c r="BS1641"/>
  <c r="BU1641"/>
  <c r="BS1222"/>
  <c r="BU1222"/>
  <c r="BS1722"/>
  <c r="BU1722"/>
  <c r="BS1516"/>
  <c r="BU1516"/>
  <c r="BS934"/>
  <c r="BU934"/>
  <c r="BS1031"/>
  <c r="BU1031"/>
  <c r="BS1795"/>
  <c r="BU1795"/>
  <c r="BS1642"/>
  <c r="BU1642"/>
  <c r="BS1233"/>
  <c r="BU1233"/>
  <c r="BS206"/>
  <c r="BU206"/>
  <c r="BS1332"/>
  <c r="BU1332"/>
  <c r="BS348"/>
  <c r="BU348"/>
  <c r="BS878"/>
  <c r="BU878"/>
  <c r="BS1277"/>
  <c r="BU1277"/>
  <c r="BS1406"/>
  <c r="BU1406"/>
  <c r="BS971"/>
  <c r="BU971"/>
  <c r="BS1617"/>
  <c r="BU1617"/>
  <c r="BS1811"/>
  <c r="BU1811"/>
  <c r="BS200"/>
  <c r="BU200"/>
  <c r="BS981"/>
  <c r="BU981"/>
  <c r="BS1055"/>
  <c r="BU1055"/>
  <c r="BS240"/>
  <c r="BU240"/>
  <c r="BS1666"/>
  <c r="BU1666"/>
  <c r="BS1391"/>
  <c r="BU1391"/>
  <c r="BS84"/>
  <c r="BU84"/>
  <c r="BS75"/>
  <c r="BU75"/>
  <c r="BS72"/>
  <c r="BU72"/>
  <c r="BS475"/>
  <c r="BU475"/>
  <c r="BS55"/>
  <c r="BU55"/>
  <c r="BS456"/>
  <c r="BU456"/>
  <c r="BS1643"/>
  <c r="BU1643"/>
  <c r="BS256"/>
  <c r="BU256"/>
  <c r="BS1462"/>
  <c r="BU1462"/>
  <c r="BS1016"/>
  <c r="BU1016"/>
  <c r="BS1507"/>
  <c r="BU1507"/>
  <c r="BS1742"/>
  <c r="BU1742"/>
  <c r="BS356"/>
  <c r="BU356"/>
  <c r="BS359"/>
  <c r="BU359"/>
  <c r="BS1046"/>
  <c r="BU1046"/>
  <c r="BS1575"/>
  <c r="BU1575"/>
  <c r="BS1257"/>
  <c r="BU1257"/>
  <c r="BS1268"/>
  <c r="BU1268"/>
  <c r="BS1534"/>
  <c r="BU1534"/>
  <c r="BS1189"/>
  <c r="BU1189"/>
  <c r="BS1396"/>
  <c r="BU1396"/>
  <c r="BS1767"/>
  <c r="BU1767"/>
  <c r="BS376"/>
  <c r="BU376"/>
  <c r="BS1541"/>
  <c r="BU1541"/>
  <c r="BS192"/>
  <c r="BU192"/>
  <c r="BS1749"/>
  <c r="BU1749"/>
  <c r="BS249"/>
  <c r="BU249"/>
  <c r="BS1611"/>
  <c r="BU1611"/>
  <c r="BS1314"/>
  <c r="BU1314"/>
  <c r="BS1542"/>
  <c r="BU1542"/>
  <c r="BS1747"/>
  <c r="BU1747"/>
  <c r="BS1131"/>
  <c r="BU1131"/>
  <c r="BS1132"/>
  <c r="BU1132"/>
  <c r="BS1344"/>
  <c r="BU1344"/>
  <c r="BS1210"/>
  <c r="BU1210"/>
  <c r="BS1715"/>
  <c r="BU1715"/>
  <c r="BS847"/>
  <c r="BU847"/>
  <c r="BS1259"/>
  <c r="BU1259"/>
  <c r="BS1472"/>
  <c r="BU1472"/>
  <c r="BS1773"/>
  <c r="BU1773"/>
  <c r="BS1383"/>
  <c r="BU1383"/>
  <c r="BS379"/>
  <c r="BU379"/>
  <c r="BS381"/>
  <c r="BU381"/>
  <c r="BS424"/>
  <c r="BU424"/>
  <c r="BS425"/>
  <c r="BU425"/>
  <c r="BS419"/>
  <c r="BU419"/>
  <c r="BS1091"/>
  <c r="BU1091"/>
  <c r="BS1700"/>
  <c r="BU1700"/>
  <c r="BS302"/>
  <c r="BU302"/>
  <c r="BS432"/>
  <c r="BU432"/>
  <c r="BS433"/>
  <c r="BU433"/>
  <c r="BS59"/>
  <c r="BU59"/>
  <c r="BS1549"/>
  <c r="BU1549"/>
  <c r="BS1012"/>
  <c r="BU1012"/>
  <c r="BS1100"/>
  <c r="BU1100"/>
  <c r="BS868"/>
  <c r="BU868"/>
  <c r="BS855"/>
  <c r="BU855"/>
  <c r="BS1556"/>
  <c r="BU1556"/>
  <c r="BS98"/>
  <c r="BU98"/>
  <c r="BS1551"/>
  <c r="BU1551"/>
  <c r="BS1137"/>
  <c r="BU1137"/>
  <c r="BS1650"/>
  <c r="BU1650"/>
  <c r="BS1243"/>
  <c r="BU1243"/>
  <c r="BS1246"/>
  <c r="BU1246"/>
  <c r="BS1247"/>
  <c r="BU1247"/>
  <c r="BS1227"/>
  <c r="BU1227"/>
  <c r="BS399"/>
  <c r="BU399"/>
  <c r="BS31"/>
  <c r="BU31"/>
  <c r="BS1474"/>
  <c r="BU1474"/>
  <c r="BS1670"/>
  <c r="BU1670"/>
  <c r="BS1417"/>
  <c r="BU1417"/>
  <c r="BS1801"/>
  <c r="BU1801"/>
  <c r="BS1595"/>
  <c r="BU1595"/>
  <c r="BS1597"/>
  <c r="BU1597"/>
  <c r="BS1653"/>
  <c r="BU1653"/>
  <c r="BS1261"/>
  <c r="BU1261"/>
  <c r="BS198"/>
  <c r="BU198"/>
  <c r="BS1270"/>
  <c r="BU1270"/>
  <c r="BS1752"/>
  <c r="BU1752"/>
  <c r="BS992"/>
  <c r="BU992"/>
  <c r="BS1450"/>
  <c r="BU1450"/>
  <c r="BS1199"/>
  <c r="BU1199"/>
  <c r="BS1291"/>
  <c r="BU1291"/>
  <c r="BS1769"/>
  <c r="BU1769"/>
  <c r="BS1676"/>
  <c r="BU1676"/>
  <c r="BS283"/>
  <c r="BU283"/>
  <c r="BS417"/>
  <c r="BU417"/>
  <c r="BS418"/>
  <c r="BU418"/>
  <c r="BS891"/>
  <c r="BU891"/>
  <c r="BS243"/>
  <c r="BU243"/>
  <c r="BS1559"/>
  <c r="BU1559"/>
  <c r="BS1766"/>
  <c r="BU1766"/>
  <c r="BS341"/>
  <c r="BU341"/>
  <c r="BS1798"/>
  <c r="BU1798"/>
  <c r="BS1319"/>
  <c r="BU1319"/>
  <c r="BS1655"/>
  <c r="BU1655"/>
  <c r="BS1324"/>
  <c r="BU1324"/>
  <c r="BS1325"/>
  <c r="BU1325"/>
  <c r="BS1044"/>
  <c r="BU1044"/>
  <c r="BS1143"/>
  <c r="BU1143"/>
  <c r="BS1731"/>
  <c r="BU1731"/>
  <c r="BS1365"/>
  <c r="BU1365"/>
  <c r="BS1480"/>
  <c r="BU1480"/>
  <c r="BS1512"/>
  <c r="BU1512"/>
  <c r="BS1181"/>
  <c r="BU1181"/>
  <c r="BS1388"/>
  <c r="BU1388"/>
  <c r="BS864"/>
  <c r="BU864"/>
  <c r="BS270"/>
  <c r="BU270"/>
  <c r="BS273"/>
  <c r="BU273"/>
  <c r="BS260"/>
  <c r="BU260"/>
  <c r="BS388"/>
  <c r="BU388"/>
  <c r="BS30"/>
  <c r="BU30"/>
  <c r="BS390"/>
  <c r="BU390"/>
  <c r="BS1804"/>
  <c r="BU1804"/>
  <c r="BS1002"/>
  <c r="BU1002"/>
  <c r="BS1583"/>
  <c r="BU1583"/>
  <c r="BS290"/>
  <c r="BU290"/>
  <c r="BS293"/>
  <c r="BU293"/>
  <c r="BS248"/>
  <c r="BU248"/>
  <c r="BS1680"/>
  <c r="BU1680"/>
  <c r="BS1297"/>
  <c r="BU1297"/>
  <c r="BS1792"/>
  <c r="BU1792"/>
  <c r="BS226"/>
  <c r="BU226"/>
  <c r="BS1765"/>
  <c r="BU1765"/>
  <c r="BS1802"/>
  <c r="BU1802"/>
  <c r="BS473"/>
  <c r="BU473"/>
  <c r="BS83"/>
  <c r="BU83"/>
  <c r="BS70"/>
  <c r="BU70"/>
  <c r="BS79"/>
  <c r="BU79"/>
  <c r="BS80"/>
  <c r="BU80"/>
  <c r="BS14"/>
  <c r="BU14"/>
  <c r="BS77"/>
  <c r="BU77"/>
  <c r="BS48"/>
  <c r="BU48"/>
  <c r="BS46"/>
  <c r="BU46"/>
  <c r="BS35"/>
  <c r="BU35"/>
  <c r="BS1764"/>
  <c r="BU1764"/>
  <c r="BS1515"/>
  <c r="BU1515"/>
  <c r="BS104"/>
  <c r="BU104"/>
  <c r="BS870"/>
  <c r="BU870"/>
  <c r="BS202"/>
  <c r="BU202"/>
  <c r="BS218"/>
  <c r="BU218"/>
  <c r="BS1681"/>
  <c r="BU1681"/>
  <c r="BS858"/>
  <c r="BU858"/>
  <c r="BS875"/>
  <c r="BU875"/>
  <c r="BS921"/>
  <c r="BU921"/>
  <c r="BS923"/>
  <c r="BU923"/>
  <c r="BS1797"/>
  <c r="BU1797"/>
  <c r="BS1729"/>
  <c r="BU1729"/>
  <c r="BS1810"/>
  <c r="BU1810"/>
  <c r="BS1517"/>
  <c r="BU1517"/>
  <c r="BS1495"/>
  <c r="BU1495"/>
  <c r="BS1121"/>
  <c r="BU1121"/>
  <c r="BS1772"/>
  <c r="BU1772"/>
  <c r="BS1618"/>
  <c r="BU1618"/>
  <c r="BS219"/>
  <c r="BU219"/>
  <c r="BS207"/>
  <c r="BU207"/>
  <c r="BS1326"/>
  <c r="BU1326"/>
  <c r="BS1736"/>
  <c r="BU1736"/>
  <c r="BS93"/>
  <c r="BU93"/>
  <c r="BS94"/>
  <c r="BU94"/>
  <c r="BS1723"/>
  <c r="BU1723"/>
  <c r="BS1777"/>
  <c r="BU1777"/>
  <c r="BS1775"/>
  <c r="BU1775"/>
  <c r="BS1812"/>
  <c r="BU1812"/>
  <c r="BS877"/>
  <c r="BU877"/>
  <c r="BS1805"/>
  <c r="BU1805"/>
  <c r="BS871"/>
  <c r="BU871"/>
  <c r="BS869"/>
  <c r="BU869"/>
  <c r="BS852"/>
  <c r="BU852"/>
  <c r="BS867"/>
  <c r="BU867"/>
  <c r="BS872"/>
  <c r="BU872"/>
  <c r="BS886"/>
  <c r="BU886"/>
  <c r="BS880"/>
  <c r="BU880"/>
  <c r="BS1443"/>
  <c r="BU1443"/>
  <c r="BS1763"/>
  <c r="BU1763"/>
  <c r="BS1794"/>
  <c r="BU1794"/>
  <c r="BS1762"/>
  <c r="BU1762"/>
  <c r="BS1255"/>
  <c r="BU1255"/>
  <c r="BS980"/>
  <c r="BU980"/>
  <c r="BS1779"/>
  <c r="BU1779"/>
  <c r="BS1780"/>
  <c r="BU1780"/>
  <c r="BS1603"/>
  <c r="BU1603"/>
  <c r="BS201"/>
  <c r="BU201"/>
  <c r="BS849"/>
  <c r="BU849"/>
  <c r="BS883"/>
  <c r="BU883"/>
  <c r="BS1737"/>
  <c r="BU1737"/>
  <c r="BS987"/>
  <c r="BU987"/>
  <c r="BS1760"/>
  <c r="BU1760"/>
  <c r="BS1803"/>
  <c r="BU1803"/>
  <c r="BS1066"/>
  <c r="BU1066"/>
  <c r="BS1067"/>
  <c r="BU1067"/>
  <c r="BS1569"/>
  <c r="BU1569"/>
  <c r="BS220"/>
  <c r="BU220"/>
  <c r="BS199"/>
  <c r="BU199"/>
  <c r="BS478"/>
  <c r="BU478"/>
  <c r="BS463"/>
  <c r="BU463"/>
  <c r="BS461"/>
  <c r="BU461"/>
  <c r="BS1710"/>
  <c r="BU1710"/>
  <c r="BS464"/>
  <c r="BU464"/>
  <c r="BS254"/>
  <c r="BU254"/>
  <c r="BS324"/>
  <c r="BU324"/>
  <c r="BS41"/>
  <c r="BU41"/>
  <c r="BS462"/>
  <c r="BU462"/>
  <c r="BS942"/>
  <c r="BU942"/>
  <c r="BS1125"/>
  <c r="BU1125"/>
  <c r="BS1743"/>
  <c r="BU1743"/>
  <c r="BS355"/>
  <c r="BU355"/>
  <c r="BS360"/>
  <c r="BU360"/>
  <c r="BS361"/>
  <c r="BU361"/>
  <c r="BS1508"/>
  <c r="BU1508"/>
  <c r="BS1359"/>
  <c r="BU1359"/>
  <c r="BS1077"/>
  <c r="BU1077"/>
  <c r="BS1208"/>
  <c r="BU1208"/>
  <c r="BS1409"/>
  <c r="BU1409"/>
  <c r="BS1447"/>
  <c r="BU1447"/>
  <c r="BS1057"/>
  <c r="BU1057"/>
  <c r="BS1589"/>
  <c r="BU1589"/>
  <c r="BS1464"/>
  <c r="BU1464"/>
  <c r="BS1465"/>
  <c r="BU1465"/>
  <c r="BS1578"/>
  <c r="BU1578"/>
  <c r="BS1273"/>
  <c r="BU1273"/>
  <c r="BS1685"/>
  <c r="BU1685"/>
  <c r="BS882"/>
  <c r="BU882"/>
  <c r="BS375"/>
  <c r="BU375"/>
  <c r="BS1148"/>
  <c r="BU1148"/>
  <c r="BS950"/>
  <c r="BU950"/>
  <c r="BS1543"/>
  <c r="BU1543"/>
  <c r="BS1300"/>
  <c r="BU1300"/>
  <c r="BS1228"/>
  <c r="BU1228"/>
  <c r="BS1500"/>
  <c r="BU1500"/>
  <c r="BS1039"/>
  <c r="BU1039"/>
  <c r="BS1593"/>
  <c r="BU1593"/>
  <c r="BS1138"/>
  <c r="BU1138"/>
  <c r="BS1248"/>
  <c r="BU1248"/>
  <c r="BS1081"/>
  <c r="BU1081"/>
  <c r="BS1664"/>
  <c r="BU1664"/>
  <c r="BS979"/>
  <c r="BU979"/>
  <c r="BS1690"/>
  <c r="BU1690"/>
  <c r="BS1674"/>
  <c r="BU1674"/>
  <c r="BS1491"/>
  <c r="BU1491"/>
  <c r="BS1112"/>
  <c r="BU1112"/>
  <c r="BS1145"/>
  <c r="BU1145"/>
  <c r="BS1601"/>
  <c r="BU1601"/>
  <c r="BS1656"/>
  <c r="BU1656"/>
  <c r="BS1214"/>
  <c r="BU1214"/>
  <c r="BS1634"/>
  <c r="BU1634"/>
  <c r="BS223"/>
  <c r="BU223"/>
  <c r="BS1182"/>
  <c r="BU1182"/>
  <c r="BS1389"/>
  <c r="BU1389"/>
  <c r="BS996"/>
  <c r="BU996"/>
  <c r="BS1658"/>
  <c r="BU1658"/>
  <c r="BS275"/>
  <c r="BU275"/>
  <c r="BS394"/>
  <c r="BU394"/>
  <c r="BS1572"/>
  <c r="BU1572"/>
  <c r="BS1086"/>
  <c r="BU1086"/>
  <c r="BS297"/>
  <c r="BU297"/>
  <c r="BS429"/>
  <c r="BU429"/>
  <c r="BS1009"/>
  <c r="BU1009"/>
  <c r="BS1013"/>
  <c r="BU1013"/>
  <c r="BS313"/>
  <c r="BU313"/>
  <c r="BS52"/>
  <c r="BU52"/>
  <c r="BS13"/>
  <c r="BU13"/>
  <c r="BS437"/>
  <c r="BU437"/>
  <c r="BS37"/>
  <c r="BU37"/>
  <c r="BS62"/>
  <c r="BU62"/>
  <c r="BS105"/>
  <c r="BU105"/>
  <c r="BS1501"/>
  <c r="BU1501"/>
  <c r="BS1017"/>
  <c r="BU1017"/>
  <c r="BS935"/>
  <c r="BU935"/>
  <c r="BS100"/>
  <c r="BU100"/>
  <c r="BS1029"/>
  <c r="BU1029"/>
  <c r="BS1640"/>
  <c r="BU1640"/>
  <c r="BS344"/>
  <c r="BU344"/>
  <c r="BS345"/>
  <c r="BU345"/>
  <c r="BS349"/>
  <c r="BU349"/>
  <c r="BS1527"/>
  <c r="BU1527"/>
  <c r="BS1573"/>
  <c r="BU1573"/>
  <c r="BS998"/>
  <c r="BU998"/>
  <c r="BS1504"/>
  <c r="BU1504"/>
  <c r="BS1205"/>
  <c r="BU1205"/>
  <c r="BS969"/>
  <c r="BU969"/>
  <c r="BS1056"/>
  <c r="BU1056"/>
  <c r="BS1167"/>
  <c r="BU1167"/>
  <c r="BS1380"/>
  <c r="BU1380"/>
  <c r="BS1064"/>
  <c r="BU1064"/>
  <c r="BS1635"/>
  <c r="BU1635"/>
  <c r="BS1393"/>
  <c r="BU1393"/>
  <c r="BS1709"/>
  <c r="BU1709"/>
  <c r="BS371"/>
  <c r="BU371"/>
  <c r="BS479"/>
  <c r="BU479"/>
  <c r="BS44"/>
  <c r="BU44"/>
  <c r="BS45"/>
  <c r="BU45"/>
  <c r="BS477"/>
  <c r="BU477"/>
  <c r="BS1295"/>
  <c r="BU1295"/>
  <c r="BS1296"/>
  <c r="BU1296"/>
  <c r="BS257"/>
  <c r="BU257"/>
  <c r="BS1218"/>
  <c r="BU1218"/>
  <c r="BS1014"/>
  <c r="BU1014"/>
  <c r="BS906"/>
  <c r="BU906"/>
  <c r="BS910"/>
  <c r="BU910"/>
  <c r="BS1021"/>
  <c r="BU1021"/>
  <c r="BS1310"/>
  <c r="BU1310"/>
  <c r="BS926"/>
  <c r="BU926"/>
  <c r="BS946"/>
  <c r="BU946"/>
  <c r="BS235"/>
  <c r="BU235"/>
  <c r="BS1034"/>
  <c r="BU1034"/>
  <c r="BS1035"/>
  <c r="BU1035"/>
  <c r="BS1235"/>
  <c r="BU1235"/>
  <c r="BS1337"/>
  <c r="BU1337"/>
  <c r="BS1340"/>
  <c r="BU1340"/>
  <c r="BS1707"/>
  <c r="BU1707"/>
  <c r="BS357"/>
  <c r="BU357"/>
  <c r="BS362"/>
  <c r="BU362"/>
  <c r="BS6"/>
  <c r="BU6"/>
  <c r="BS450"/>
  <c r="BU450"/>
  <c r="BS1533"/>
  <c r="BU1533"/>
  <c r="BS1726"/>
  <c r="BU1726"/>
  <c r="BS1258"/>
  <c r="BU1258"/>
  <c r="BS983"/>
  <c r="BU983"/>
  <c r="BS1537"/>
  <c r="BU1537"/>
  <c r="BS1174"/>
  <c r="BU1174"/>
  <c r="BS1068"/>
  <c r="BU1068"/>
  <c r="BS373"/>
  <c r="BU373"/>
  <c r="BS1714"/>
  <c r="BU1714"/>
  <c r="BS1299"/>
  <c r="BU1299"/>
  <c r="BS1713"/>
  <c r="BU1713"/>
  <c r="BS250"/>
  <c r="BU250"/>
  <c r="BS1473"/>
  <c r="BU1473"/>
  <c r="BS928"/>
  <c r="BU928"/>
  <c r="BS1604"/>
  <c r="BU1604"/>
  <c r="BS1647"/>
  <c r="BU1647"/>
  <c r="BS1748"/>
  <c r="BU1748"/>
  <c r="BS1414"/>
  <c r="BU1414"/>
  <c r="BS1547"/>
  <c r="BU1547"/>
  <c r="BS1059"/>
  <c r="BU1059"/>
  <c r="BS1176"/>
  <c r="BU1176"/>
  <c r="BS1194"/>
  <c r="BU1194"/>
  <c r="BS1398"/>
  <c r="BU1398"/>
  <c r="BS380"/>
  <c r="BU380"/>
  <c r="BS413"/>
  <c r="BU413"/>
  <c r="BS1553"/>
  <c r="BU1553"/>
  <c r="BS1007"/>
  <c r="BU1007"/>
  <c r="BS304"/>
  <c r="BU304"/>
  <c r="BS470"/>
  <c r="BU470"/>
  <c r="BS917"/>
  <c r="BU917"/>
  <c r="BS1550"/>
  <c r="BU1550"/>
  <c r="BS1579"/>
  <c r="BU1579"/>
  <c r="BS1557"/>
  <c r="BU1557"/>
  <c r="BS1133"/>
  <c r="BU1133"/>
  <c r="BS1651"/>
  <c r="BU1651"/>
  <c r="BS1240"/>
  <c r="BU1240"/>
  <c r="BS1244"/>
  <c r="BU1244"/>
  <c r="BS1245"/>
  <c r="BU1245"/>
  <c r="BS1249"/>
  <c r="BU1249"/>
  <c r="BS1250"/>
  <c r="BU1250"/>
  <c r="BS1665"/>
  <c r="BU1665"/>
  <c r="BS1689"/>
  <c r="BU1689"/>
  <c r="BS1696"/>
  <c r="BU1696"/>
  <c r="BS1678"/>
  <c r="BU1678"/>
  <c r="BS1679"/>
  <c r="BU1679"/>
  <c r="BS262"/>
  <c r="BU262"/>
  <c r="BS1047"/>
  <c r="BU1047"/>
  <c r="BS1362"/>
  <c r="BU1362"/>
  <c r="BS1283"/>
  <c r="BU1283"/>
  <c r="BS1287"/>
  <c r="BU1287"/>
  <c r="BS1061"/>
  <c r="BU1061"/>
  <c r="BS1062"/>
  <c r="BU1062"/>
  <c r="BS281"/>
  <c r="BU281"/>
  <c r="BS287"/>
  <c r="BU287"/>
  <c r="BS422"/>
  <c r="BU422"/>
  <c r="BS338"/>
  <c r="BU338"/>
  <c r="BS342"/>
  <c r="BU342"/>
  <c r="BS920"/>
  <c r="BU920"/>
  <c r="BS850"/>
  <c r="BU850"/>
  <c r="BS1144"/>
  <c r="BU1144"/>
  <c r="BS1355"/>
  <c r="BU1355"/>
  <c r="BS1703"/>
  <c r="BU1703"/>
  <c r="BS1367"/>
  <c r="BU1367"/>
  <c r="BS1423"/>
  <c r="BU1423"/>
  <c r="BS1161"/>
  <c r="BU1161"/>
  <c r="BS1564"/>
  <c r="BU1564"/>
  <c r="BS1403"/>
  <c r="BU1403"/>
  <c r="BS1727"/>
  <c r="BU1727"/>
  <c r="BS269"/>
  <c r="BU269"/>
  <c r="BS1881"/>
  <c r="BU1881"/>
  <c r="BS491"/>
  <c r="BU491"/>
  <c r="BS501"/>
  <c r="BU501"/>
  <c r="BS493"/>
  <c r="BU493"/>
  <c r="BS1816"/>
  <c r="BU1816"/>
  <c r="BS1867"/>
  <c r="BU1867"/>
  <c r="BS1888"/>
  <c r="BU1888"/>
  <c r="BS1891"/>
  <c r="BU1891"/>
  <c r="BS1897"/>
  <c r="BU1897"/>
  <c r="BS1882"/>
  <c r="BU1882"/>
  <c r="BS1838"/>
  <c r="BU1838"/>
  <c r="BS1893"/>
  <c r="BU1893"/>
  <c r="BS1844"/>
  <c r="BU1844"/>
  <c r="BS1855"/>
  <c r="BU1855"/>
  <c r="BS487"/>
  <c r="BU487"/>
  <c r="BS16"/>
  <c r="BU16"/>
  <c r="BS1857"/>
  <c r="BU1857"/>
  <c r="BS1884"/>
  <c r="BU1884"/>
  <c r="BS1661"/>
  <c r="BU1661"/>
  <c r="BS1873"/>
  <c r="BU1873"/>
  <c r="BS1894"/>
  <c r="BU1894"/>
  <c r="BS1864"/>
  <c r="BU1864"/>
  <c r="BS1875"/>
  <c r="BU1875"/>
  <c r="BS1828"/>
  <c r="BU1828"/>
  <c r="BS1861"/>
  <c r="BU1861"/>
  <c r="BS1883"/>
  <c r="BU1883"/>
  <c r="BS1887"/>
  <c r="BU1887"/>
  <c r="BS1845"/>
  <c r="BU1845"/>
  <c r="BS1863"/>
  <c r="BU1863"/>
  <c r="BS932"/>
  <c r="BU932"/>
  <c r="BS395"/>
  <c r="BU395"/>
  <c r="BS391"/>
  <c r="BU391"/>
  <c r="BS1529"/>
  <c r="BU1529"/>
  <c r="BS897"/>
  <c r="BU897"/>
  <c r="BS901"/>
  <c r="BU901"/>
  <c r="BS321"/>
  <c r="BU321"/>
  <c r="BS57"/>
  <c r="BU57"/>
  <c r="BS216"/>
  <c r="BU216"/>
  <c r="BS1799"/>
  <c r="BU1799"/>
  <c r="BS1782"/>
  <c r="BU1782"/>
  <c r="BS1019"/>
  <c r="BU1019"/>
  <c r="BS1305"/>
  <c r="BU1305"/>
  <c r="BS936"/>
  <c r="BU936"/>
  <c r="BS938"/>
  <c r="BU938"/>
  <c r="BS1505"/>
  <c r="BU1505"/>
  <c r="BS1786"/>
  <c r="BU1786"/>
  <c r="BS865"/>
  <c r="BU865"/>
  <c r="BS1117"/>
  <c r="BU1117"/>
  <c r="BS204"/>
  <c r="BU204"/>
  <c r="BS191"/>
  <c r="BU191"/>
  <c r="BS350"/>
  <c r="BU350"/>
  <c r="BS962"/>
  <c r="BU962"/>
  <c r="BS964"/>
  <c r="BU964"/>
  <c r="BS1518"/>
  <c r="BU1518"/>
  <c r="BS1074"/>
  <c r="BU1074"/>
  <c r="BS846"/>
  <c r="BU846"/>
  <c r="BS1519"/>
  <c r="BU1519"/>
  <c r="BS1528"/>
  <c r="BU1528"/>
  <c r="BS25"/>
  <c r="BU25"/>
  <c r="BS1776"/>
  <c r="BU1776"/>
  <c r="BS1789"/>
  <c r="BU1789"/>
  <c r="BS197"/>
  <c r="BU197"/>
  <c r="BS982"/>
  <c r="BU982"/>
  <c r="BS1521"/>
  <c r="BU1521"/>
  <c r="BS1506"/>
  <c r="BU1506"/>
  <c r="BS1600"/>
  <c r="BU1600"/>
  <c r="BS1638"/>
  <c r="BU1638"/>
  <c r="BS1379"/>
  <c r="BU1379"/>
  <c r="BS1568"/>
  <c r="BU1568"/>
  <c r="BS368"/>
  <c r="BU368"/>
  <c r="BS42"/>
  <c r="BU42"/>
  <c r="BS71"/>
  <c r="BU71"/>
  <c r="BS386"/>
  <c r="BU386"/>
  <c r="BS1015"/>
  <c r="BU1015"/>
  <c r="BS1800"/>
  <c r="BU1800"/>
  <c r="BS943"/>
  <c r="BU943"/>
  <c r="BS1468"/>
  <c r="BU1468"/>
  <c r="BS1532"/>
  <c r="BU1532"/>
  <c r="BS1032"/>
  <c r="BU1032"/>
  <c r="BS1036"/>
  <c r="BU1036"/>
  <c r="BS1127"/>
  <c r="BU1127"/>
  <c r="BS189"/>
  <c r="BU189"/>
  <c r="BS1335"/>
  <c r="BU1335"/>
  <c r="BS363"/>
  <c r="BU363"/>
  <c r="BS1080"/>
  <c r="BU1080"/>
  <c r="BS1280"/>
  <c r="BU1280"/>
  <c r="BS1411"/>
  <c r="BU1411"/>
  <c r="BS977"/>
  <c r="BU977"/>
  <c r="BS1686"/>
  <c r="BU1686"/>
  <c r="BS1470"/>
  <c r="BU1470"/>
  <c r="BS1058"/>
  <c r="BU1058"/>
  <c r="BS1571"/>
  <c r="BU1571"/>
  <c r="BS1570"/>
  <c r="BU1570"/>
  <c r="BS1187"/>
  <c r="BU1187"/>
  <c r="BS377"/>
  <c r="BU377"/>
  <c r="BS252"/>
  <c r="BU252"/>
  <c r="BS948"/>
  <c r="BU948"/>
  <c r="BS951"/>
  <c r="BU951"/>
  <c r="BS1621"/>
  <c r="BU1621"/>
  <c r="BS1346"/>
  <c r="BU1346"/>
  <c r="BS1548"/>
  <c r="BU1548"/>
  <c r="BS1158"/>
  <c r="BU1158"/>
  <c r="BS195"/>
  <c r="BU195"/>
  <c r="BS1546"/>
  <c r="BU1546"/>
  <c r="BS1487"/>
  <c r="BU1487"/>
  <c r="BS1384"/>
  <c r="BU1384"/>
  <c r="BS457"/>
  <c r="BU457"/>
  <c r="BS435"/>
  <c r="BU435"/>
  <c r="BS1221"/>
  <c r="BU1221"/>
  <c r="BS331"/>
  <c r="BU331"/>
  <c r="BS445"/>
  <c r="BU445"/>
  <c r="BS919"/>
  <c r="BU919"/>
  <c r="BS244"/>
  <c r="BU244"/>
  <c r="BS1594"/>
  <c r="BU1594"/>
  <c r="BS1134"/>
  <c r="BU1134"/>
  <c r="BS1139"/>
  <c r="BU1139"/>
  <c r="BS1241"/>
  <c r="BU1241"/>
  <c r="BS1349"/>
  <c r="BU1349"/>
  <c r="BS266"/>
  <c r="BU266"/>
  <c r="BS34"/>
  <c r="BU34"/>
  <c r="BS1252"/>
  <c r="BU1252"/>
  <c r="BS1284"/>
  <c r="BU1284"/>
  <c r="BS1288"/>
  <c r="BU1288"/>
  <c r="BS1660"/>
  <c r="BU1660"/>
  <c r="BS1668"/>
  <c r="BU1668"/>
  <c r="BS1418"/>
  <c r="BU1418"/>
  <c r="BS1793"/>
  <c r="BU1793"/>
  <c r="BS1051"/>
  <c r="BU1051"/>
  <c r="BS1654"/>
  <c r="BU1654"/>
  <c r="BS1263"/>
  <c r="BU1263"/>
  <c r="BS1198"/>
  <c r="BU1198"/>
  <c r="BS1699"/>
  <c r="BU1699"/>
  <c r="BS414"/>
  <c r="BU414"/>
  <c r="BS423"/>
  <c r="BU423"/>
  <c r="BS337"/>
  <c r="BU337"/>
  <c r="BS339"/>
  <c r="BU339"/>
  <c r="BS442"/>
  <c r="BU442"/>
  <c r="BS222"/>
  <c r="BU222"/>
  <c r="BS1476"/>
  <c r="BU1476"/>
  <c r="BS959"/>
  <c r="BU959"/>
  <c r="BS1599"/>
  <c r="BU1599"/>
  <c r="BS1356"/>
  <c r="BU1356"/>
  <c r="BS1366"/>
  <c r="BU1366"/>
  <c r="BS1419"/>
  <c r="BU1419"/>
  <c r="BS1424"/>
  <c r="BU1424"/>
  <c r="BS224"/>
  <c r="BU224"/>
  <c r="BS1481"/>
  <c r="BU1481"/>
  <c r="BS1580"/>
  <c r="BU1580"/>
  <c r="BS1374"/>
  <c r="BU1374"/>
  <c r="BS1386"/>
  <c r="BU1386"/>
  <c r="BS26"/>
  <c r="BU26"/>
  <c r="BS1493"/>
  <c r="BU1493"/>
  <c r="BS1202"/>
  <c r="BU1202"/>
  <c r="BS1754"/>
  <c r="BU1754"/>
  <c r="BS271"/>
  <c r="BU271"/>
  <c r="BS408"/>
  <c r="BU408"/>
  <c r="BS101"/>
  <c r="BU101"/>
  <c r="BS23"/>
  <c r="BU23"/>
  <c r="BS471"/>
  <c r="BU471"/>
  <c r="BS1530"/>
  <c r="BU1530"/>
  <c r="BS323"/>
  <c r="BU323"/>
  <c r="BS460"/>
  <c r="BU460"/>
  <c r="BS66"/>
  <c r="BU66"/>
  <c r="BS1455"/>
  <c r="BU1455"/>
  <c r="BS102"/>
  <c r="BU102"/>
  <c r="BS103"/>
  <c r="BU103"/>
  <c r="BS1103"/>
  <c r="BU1103"/>
  <c r="BS1307"/>
  <c r="BU1307"/>
  <c r="BS193"/>
  <c r="BU193"/>
  <c r="BS1123"/>
  <c r="BU1123"/>
  <c r="BS1124"/>
  <c r="BU1124"/>
  <c r="BS1334"/>
  <c r="BU1334"/>
  <c r="BS965"/>
  <c r="BU965"/>
  <c r="BS1738"/>
  <c r="BU1738"/>
  <c r="BS1000"/>
  <c r="BU1000"/>
  <c r="BS1152"/>
  <c r="BU1152"/>
  <c r="BS99"/>
  <c r="BU99"/>
  <c r="BS90"/>
  <c r="BU90"/>
  <c r="BS1671"/>
  <c r="BU1671"/>
  <c r="BS468"/>
  <c r="BU468"/>
  <c r="BS909"/>
  <c r="BU909"/>
  <c r="BS913"/>
  <c r="BU913"/>
  <c r="BS1312"/>
  <c r="BU1312"/>
  <c r="BS1730"/>
  <c r="BU1730"/>
  <c r="BS1231"/>
  <c r="BU1231"/>
  <c r="BS1050"/>
  <c r="BU1050"/>
  <c r="BS1192"/>
  <c r="BU1192"/>
  <c r="BS1711"/>
  <c r="BU1711"/>
  <c r="BS36"/>
  <c r="BU36"/>
  <c r="BS1361"/>
  <c r="BU1361"/>
  <c r="BS1475"/>
  <c r="BU1475"/>
  <c r="BS329"/>
  <c r="BU329"/>
  <c r="BS1577"/>
  <c r="BU1577"/>
  <c r="BS1135"/>
  <c r="BU1135"/>
  <c r="BS1558"/>
  <c r="BU1558"/>
  <c r="BS1054"/>
  <c r="BU1054"/>
  <c r="BS1266"/>
  <c r="BU1266"/>
  <c r="BS1072"/>
  <c r="BU1072"/>
  <c r="BS24"/>
  <c r="BU24"/>
  <c r="BS1321"/>
  <c r="BU1321"/>
  <c r="BS1728"/>
  <c r="BU1728"/>
  <c r="BS233"/>
  <c r="BU233"/>
  <c r="BS1436"/>
  <c r="BU1436"/>
  <c r="BS1456"/>
  <c r="BU1456"/>
  <c r="BS1513"/>
  <c r="BU1513"/>
  <c r="BS1087"/>
  <c r="BU1087"/>
  <c r="BS1739"/>
  <c r="BU1739"/>
  <c r="BS298"/>
  <c r="BU298"/>
  <c r="BS1010"/>
  <c r="BU1010"/>
  <c r="BS1101"/>
  <c r="BU1101"/>
  <c r="BS317"/>
  <c r="BU317"/>
  <c r="BS904"/>
  <c r="BU904"/>
  <c r="BS905"/>
  <c r="BU905"/>
  <c r="BS1458"/>
  <c r="BU1458"/>
  <c r="BS1306"/>
  <c r="BU1306"/>
  <c r="BS1584"/>
  <c r="BU1584"/>
  <c r="BS1113"/>
  <c r="BU1113"/>
  <c r="BS209"/>
  <c r="BU209"/>
  <c r="BS1720"/>
  <c r="BU1720"/>
  <c r="BS1453"/>
  <c r="BU1453"/>
  <c r="BS1497"/>
  <c r="BU1497"/>
  <c r="BS1331"/>
  <c r="BU1331"/>
  <c r="BS346"/>
  <c r="BU346"/>
  <c r="BS351"/>
  <c r="BU351"/>
  <c r="BS1461"/>
  <c r="BU1461"/>
  <c r="BS972"/>
  <c r="BU972"/>
  <c r="BS1587"/>
  <c r="BU1587"/>
  <c r="BS1150"/>
  <c r="BU1150"/>
  <c r="BS1369"/>
  <c r="BU1369"/>
  <c r="BS1444"/>
  <c r="BU1444"/>
  <c r="BS1168"/>
  <c r="BU1168"/>
  <c r="BS1289"/>
  <c r="BU1289"/>
  <c r="BS1267"/>
  <c r="BU1267"/>
  <c r="BS989"/>
  <c r="BU989"/>
  <c r="BS372"/>
  <c r="BU372"/>
  <c r="BS415"/>
  <c r="BU415"/>
  <c r="BS385"/>
  <c r="BU385"/>
  <c r="BS1095"/>
  <c r="BU1095"/>
  <c r="BS911"/>
  <c r="BU911"/>
  <c r="BS1531"/>
  <c r="BU1531"/>
  <c r="BS1538"/>
  <c r="BU1538"/>
  <c r="BS1224"/>
  <c r="BU1224"/>
  <c r="BS1311"/>
  <c r="BU1311"/>
  <c r="BS1313"/>
  <c r="BU1313"/>
  <c r="BS925"/>
  <c r="BU925"/>
  <c r="BS944"/>
  <c r="BU944"/>
  <c r="BS1429"/>
  <c r="BU1429"/>
  <c r="BS1469"/>
  <c r="BU1469"/>
  <c r="BS1033"/>
  <c r="BU1033"/>
  <c r="BS1126"/>
  <c r="BU1126"/>
  <c r="BS1341"/>
  <c r="BU1341"/>
  <c r="BS447"/>
  <c r="BU447"/>
  <c r="BS451"/>
  <c r="BU451"/>
  <c r="BS1536"/>
  <c r="BU1536"/>
  <c r="BS1281"/>
  <c r="BU1281"/>
  <c r="BS1410"/>
  <c r="BU1410"/>
  <c r="BS1701"/>
  <c r="BU1701"/>
  <c r="BS1463"/>
  <c r="BU1463"/>
  <c r="BS1746"/>
  <c r="BU1746"/>
  <c r="BS984"/>
  <c r="BU984"/>
  <c r="BS1175"/>
  <c r="BU1175"/>
  <c r="BS1535"/>
  <c r="BU1535"/>
  <c r="BS1069"/>
  <c r="BU1069"/>
  <c r="BS1070"/>
  <c r="BU1070"/>
  <c r="BS453"/>
  <c r="BU453"/>
  <c r="BS8"/>
  <c r="BU8"/>
  <c r="BS1688"/>
  <c r="BU1688"/>
  <c r="BS929"/>
  <c r="BU929"/>
  <c r="BS1439"/>
  <c r="BU1439"/>
  <c r="BS1237"/>
  <c r="BU1237"/>
  <c r="BS1544"/>
  <c r="BU1544"/>
  <c r="BS1791"/>
  <c r="BU1791"/>
  <c r="BS1211"/>
  <c r="BU1211"/>
  <c r="BS1630"/>
  <c r="BU1630"/>
  <c r="BS1416"/>
  <c r="BU1416"/>
  <c r="BS22"/>
  <c r="BU22"/>
  <c r="BS991"/>
  <c r="BU991"/>
  <c r="BS1751"/>
  <c r="BU1751"/>
  <c r="BS309"/>
  <c r="BU309"/>
  <c r="BS332"/>
  <c r="BU332"/>
  <c r="BS443"/>
  <c r="BU443"/>
  <c r="BS444"/>
  <c r="BU444"/>
  <c r="BS465"/>
  <c r="BU465"/>
  <c r="BS1111"/>
  <c r="BU1111"/>
  <c r="BS1652"/>
  <c r="BU1652"/>
  <c r="BS1229"/>
  <c r="BU1229"/>
  <c r="BS1114"/>
  <c r="BU1114"/>
  <c r="BS242"/>
  <c r="BU242"/>
  <c r="BS1596"/>
  <c r="BU1596"/>
  <c r="BS1140"/>
  <c r="BU1140"/>
  <c r="BS1242"/>
  <c r="BU1242"/>
  <c r="BS1253"/>
  <c r="BU1253"/>
  <c r="BS1001"/>
  <c r="BU1001"/>
  <c r="BS1082"/>
  <c r="BU1082"/>
  <c r="BS1623"/>
  <c r="BU1623"/>
  <c r="BS1669"/>
  <c r="BU1669"/>
  <c r="BS1264"/>
  <c r="BU1264"/>
  <c r="BS1697"/>
  <c r="BU1697"/>
  <c r="BS1373"/>
  <c r="BU1373"/>
  <c r="BS1180"/>
  <c r="BU1180"/>
  <c r="BS1385"/>
  <c r="BU1385"/>
  <c r="BS1071"/>
  <c r="BU1071"/>
  <c r="BS1624"/>
  <c r="BU1624"/>
  <c r="BS1275"/>
  <c r="BU1275"/>
  <c r="BS1025"/>
  <c r="BU1025"/>
  <c r="BS1320"/>
  <c r="BU1320"/>
  <c r="BS1478"/>
  <c r="BU1478"/>
  <c r="BS960"/>
  <c r="BU960"/>
  <c r="BS961"/>
  <c r="BU961"/>
  <c r="BS879"/>
  <c r="BU879"/>
  <c r="BS1376"/>
  <c r="BU1376"/>
  <c r="BS1377"/>
  <c r="BU1377"/>
  <c r="BS405"/>
  <c r="BU405"/>
  <c r="BS409"/>
  <c r="BU409"/>
  <c r="BS4"/>
  <c r="BU4"/>
  <c r="BS393"/>
  <c r="BU393"/>
  <c r="BS881"/>
  <c r="BU881"/>
  <c r="BS1293"/>
  <c r="BU1293"/>
  <c r="BS247"/>
  <c r="BU247"/>
  <c r="BS299"/>
  <c r="BU299"/>
  <c r="BS1011"/>
  <c r="BU1011"/>
  <c r="BS898"/>
  <c r="BU898"/>
  <c r="BS1441"/>
  <c r="BU1441"/>
  <c r="BS318"/>
  <c r="BU318"/>
  <c r="BS466"/>
  <c r="BU466"/>
  <c r="BS1452"/>
  <c r="BU1452"/>
  <c r="BS1020"/>
  <c r="BU1020"/>
  <c r="BS1223"/>
  <c r="BU1223"/>
  <c r="BS228"/>
  <c r="BU228"/>
  <c r="BS186"/>
  <c r="BU186"/>
  <c r="BS857"/>
  <c r="BU857"/>
  <c r="BS236"/>
  <c r="BU236"/>
  <c r="BS1809"/>
  <c r="BU1809"/>
  <c r="BS231"/>
  <c r="BU231"/>
  <c r="BS1323"/>
  <c r="BU1323"/>
  <c r="BS941"/>
  <c r="BU941"/>
  <c r="BS1122"/>
  <c r="BU1122"/>
  <c r="BS842"/>
  <c r="BU842"/>
  <c r="BS1333"/>
  <c r="BU1333"/>
  <c r="BS352"/>
  <c r="BU352"/>
  <c r="BS213"/>
  <c r="BU213"/>
  <c r="BS1484"/>
  <c r="BU1484"/>
  <c r="BS1503"/>
  <c r="BU1503"/>
  <c r="BS1147"/>
  <c r="BU1147"/>
  <c r="BS208"/>
  <c r="BU208"/>
  <c r="BS203"/>
  <c r="BU203"/>
  <c r="BS1357"/>
  <c r="BU1357"/>
  <c r="BS1358"/>
  <c r="BU1358"/>
  <c r="BS876"/>
  <c r="BU876"/>
  <c r="BS973"/>
  <c r="BU973"/>
  <c r="BS1149"/>
  <c r="BU1149"/>
  <c r="BS1627"/>
  <c r="BU1627"/>
  <c r="BS848"/>
  <c r="BU848"/>
  <c r="BS1169"/>
  <c r="BU1169"/>
  <c r="BS1171"/>
  <c r="BU1171"/>
  <c r="BS1271"/>
  <c r="BU1271"/>
  <c r="BS458"/>
  <c r="BU458"/>
  <c r="BS889"/>
  <c r="BU889"/>
  <c r="BS258"/>
  <c r="BU258"/>
  <c r="BS1096"/>
  <c r="BU1096"/>
  <c r="BS53"/>
  <c r="BU53"/>
  <c r="BS1539"/>
  <c r="BU1539"/>
  <c r="BS229"/>
  <c r="BU229"/>
  <c r="BS1024"/>
  <c r="BU1024"/>
  <c r="BS1106"/>
  <c r="BU1106"/>
  <c r="BS1629"/>
  <c r="BU1629"/>
  <c r="BS1226"/>
  <c r="BU1226"/>
  <c r="BS884"/>
  <c r="BU884"/>
  <c r="BS1744"/>
  <c r="BU1744"/>
  <c r="BS947"/>
  <c r="BU947"/>
  <c r="BS1236"/>
  <c r="BU1236"/>
  <c r="BS1336"/>
  <c r="BU1336"/>
  <c r="BS1342"/>
  <c r="BU1342"/>
  <c r="BS1745"/>
  <c r="BU1745"/>
  <c r="BS358"/>
  <c r="BU358"/>
  <c r="BS1785"/>
  <c r="BU1785"/>
  <c r="BS1209"/>
  <c r="BU1209"/>
  <c r="BS1282"/>
  <c r="BU1282"/>
  <c r="BS1721"/>
  <c r="BU1721"/>
  <c r="BS1448"/>
  <c r="BU1448"/>
  <c r="BS95"/>
  <c r="BU95"/>
  <c r="BS1591"/>
  <c r="BU1591"/>
  <c r="BS1256"/>
  <c r="BU1256"/>
  <c r="BS1687"/>
  <c r="BU1687"/>
  <c r="BS1540"/>
  <c r="BU1540"/>
  <c r="BS1381"/>
  <c r="BU1381"/>
  <c r="BS378"/>
  <c r="BU378"/>
  <c r="BS278"/>
  <c r="BU278"/>
  <c r="BS412"/>
  <c r="BU412"/>
  <c r="BS1099"/>
  <c r="BU1099"/>
  <c r="BS251"/>
  <c r="BU251"/>
  <c r="BS253"/>
  <c r="BU253"/>
  <c r="BS915"/>
  <c r="BU915"/>
  <c r="BS107"/>
  <c r="BU107"/>
  <c r="BS866"/>
  <c r="BU866"/>
  <c r="BS1438"/>
  <c r="BU1438"/>
  <c r="BS1232"/>
  <c r="BU1232"/>
  <c r="BS1592"/>
  <c r="BU1592"/>
  <c r="BS843"/>
  <c r="BU843"/>
  <c r="BS1545"/>
  <c r="BU1545"/>
  <c r="BS1415"/>
  <c r="BU1415"/>
  <c r="BS234"/>
  <c r="BU234"/>
  <c r="BS1471"/>
  <c r="BU1471"/>
  <c r="BS1159"/>
  <c r="BU1159"/>
  <c r="BS1160"/>
  <c r="BU1160"/>
  <c r="BS1605"/>
  <c r="BU1605"/>
  <c r="BS1648"/>
  <c r="BU1648"/>
  <c r="BS1770"/>
  <c r="BU1770"/>
  <c r="BS1177"/>
  <c r="BU1177"/>
  <c r="BS38"/>
  <c r="BU38"/>
  <c r="BS1554"/>
  <c r="BU1554"/>
  <c r="BS310"/>
  <c r="BU310"/>
  <c r="BS311"/>
  <c r="BU311"/>
  <c r="BS1555"/>
  <c r="BU1555"/>
  <c r="BS1616"/>
  <c r="BU1616"/>
  <c r="BS333"/>
  <c r="BU333"/>
  <c r="BS467"/>
  <c r="BU467"/>
  <c r="BS953"/>
  <c r="BU953"/>
  <c r="BS1552"/>
  <c r="BU1552"/>
  <c r="BS851"/>
  <c r="BU851"/>
  <c r="BS1040"/>
  <c r="BU1040"/>
  <c r="BS1753"/>
  <c r="BU1753"/>
  <c r="BS268"/>
  <c r="BU268"/>
  <c r="BS33"/>
  <c r="BU33"/>
  <c r="BS1363"/>
  <c r="BU1363"/>
  <c r="BS1213"/>
  <c r="BU1213"/>
  <c r="BS1632"/>
  <c r="BU1632"/>
  <c r="BS1808"/>
  <c r="BU1808"/>
  <c r="BS1052"/>
  <c r="BU1052"/>
  <c r="BS1053"/>
  <c r="BU1053"/>
  <c r="BS230"/>
  <c r="BU230"/>
  <c r="BS1265"/>
  <c r="BU1265"/>
  <c r="BS985"/>
  <c r="BU985"/>
  <c r="BS892"/>
  <c r="BU892"/>
  <c r="BS1565"/>
  <c r="BU1565"/>
  <c r="BS1303"/>
  <c r="BU1303"/>
  <c r="BS1567"/>
  <c r="BU1567"/>
  <c r="BS1317"/>
  <c r="BU1317"/>
  <c r="BS931"/>
  <c r="BU931"/>
  <c r="BS1451"/>
  <c r="BU1451"/>
  <c r="BS1561"/>
  <c r="BU1561"/>
  <c r="BS956"/>
  <c r="BU956"/>
  <c r="BS957"/>
  <c r="BU957"/>
  <c r="BS1657"/>
  <c r="BU1657"/>
  <c r="BS859"/>
  <c r="BU859"/>
  <c r="BS1702"/>
  <c r="BU1702"/>
  <c r="BS967"/>
  <c r="BU967"/>
  <c r="BS1425"/>
  <c r="BU1425"/>
  <c r="BS1511"/>
  <c r="BU1511"/>
  <c r="BS1163"/>
  <c r="BU1163"/>
  <c r="BS1165"/>
  <c r="BU1165"/>
  <c r="BS986"/>
  <c r="BU986"/>
  <c r="BS1183"/>
  <c r="BU1183"/>
  <c r="BS1387"/>
  <c r="BU1387"/>
  <c r="BS225"/>
  <c r="BU225"/>
  <c r="BS245"/>
  <c r="BU245"/>
  <c r="BS1203"/>
  <c r="BU1203"/>
  <c r="BS276"/>
  <c r="BU276"/>
  <c r="BS40"/>
  <c r="BU40"/>
  <c r="BS404"/>
  <c r="BU404"/>
  <c r="BS1003"/>
  <c r="BU1003"/>
  <c r="BS1083"/>
  <c r="BU1083"/>
  <c r="BS1783"/>
  <c r="BU1783"/>
  <c r="BS1294"/>
  <c r="BU1294"/>
  <c r="BS294"/>
  <c r="BU294"/>
  <c r="BS300"/>
  <c r="BU300"/>
  <c r="BS469"/>
  <c r="BU469"/>
  <c r="BS1514"/>
  <c r="BU1514"/>
  <c r="BS1094"/>
  <c r="BU1094"/>
  <c r="BS1636"/>
  <c r="BU1636"/>
  <c r="BS899"/>
  <c r="BU899"/>
  <c r="BS900"/>
  <c r="BU900"/>
  <c r="BS1457"/>
  <c r="BU1457"/>
  <c r="BS316"/>
  <c r="BU316"/>
  <c r="BS319"/>
  <c r="BU319"/>
  <c r="BS322"/>
  <c r="BU322"/>
  <c r="BS78"/>
  <c r="BU78"/>
  <c r="BS54"/>
  <c r="BU54"/>
  <c r="BS10"/>
  <c r="BU10"/>
  <c r="BS73"/>
  <c r="BU73"/>
  <c r="BS82"/>
  <c r="BU82"/>
  <c r="BS12"/>
  <c r="BU12"/>
  <c r="BS51"/>
  <c r="BU51"/>
  <c r="BS441"/>
  <c r="BU441"/>
  <c r="BS64"/>
  <c r="BU64"/>
  <c r="BS902"/>
  <c r="BU902"/>
  <c r="BS91"/>
  <c r="BU91"/>
  <c r="BS922"/>
  <c r="BU922"/>
  <c r="BS924"/>
  <c r="BU924"/>
  <c r="BS1322"/>
  <c r="BU1322"/>
  <c r="BS939"/>
  <c r="BU939"/>
  <c r="BS1526"/>
  <c r="BU1526"/>
  <c r="BS1483"/>
  <c r="BU1483"/>
  <c r="BS194"/>
  <c r="BU194"/>
  <c r="BS1116"/>
  <c r="BU1116"/>
  <c r="BS1609"/>
  <c r="BU1609"/>
  <c r="BS854"/>
  <c r="BU854"/>
  <c r="BS1327"/>
  <c r="BU1327"/>
  <c r="BS353"/>
  <c r="BU353"/>
  <c r="BS963"/>
  <c r="BU963"/>
  <c r="BS862"/>
  <c r="BU862"/>
  <c r="BS999"/>
  <c r="BU999"/>
  <c r="BS1075"/>
  <c r="BU1075"/>
  <c r="BS1407"/>
  <c r="BU1407"/>
  <c r="BS974"/>
  <c r="BU974"/>
  <c r="BS1370"/>
  <c r="BU1370"/>
  <c r="BS1170"/>
  <c r="BU1170"/>
  <c r="BS1378"/>
  <c r="BU1378"/>
  <c r="BS1525"/>
  <c r="BU1525"/>
  <c r="BS369"/>
  <c r="BU369"/>
  <c r="BS277"/>
  <c r="BU277"/>
  <c r="BS420"/>
  <c r="BU420"/>
  <c r="BS421"/>
  <c r="BU421"/>
  <c r="BS1004"/>
  <c r="BU1004"/>
  <c r="BS1088"/>
  <c r="BU1088"/>
  <c r="BS1089"/>
  <c r="BU1089"/>
  <c r="BS29"/>
  <c r="BU29"/>
  <c r="BS894"/>
  <c r="BU894"/>
  <c r="BS1097"/>
  <c r="BU1097"/>
  <c r="BS1298"/>
  <c r="BU1298"/>
  <c r="BS325"/>
  <c r="BU325"/>
  <c r="BS907"/>
  <c r="BU907"/>
  <c r="BS912"/>
  <c r="BU912"/>
  <c r="BS1486"/>
  <c r="BU1486"/>
  <c r="BS1022"/>
  <c r="BU1022"/>
  <c r="BS1574"/>
  <c r="BU1574"/>
  <c r="BS885"/>
  <c r="BU885"/>
  <c r="BS927"/>
  <c r="BU927"/>
  <c r="BS1026"/>
  <c r="BU1026"/>
  <c r="BS1027"/>
  <c r="BU1027"/>
  <c r="BS1430"/>
  <c r="BU1430"/>
  <c r="BS1485"/>
  <c r="BU1485"/>
  <c r="BS1646"/>
  <c r="BU1646"/>
  <c r="BS1682"/>
  <c r="BU1682"/>
  <c r="BS1338"/>
  <c r="BU1338"/>
  <c r="BS1343"/>
  <c r="BU1343"/>
  <c r="BS1706"/>
  <c r="BU1706"/>
  <c r="BS364"/>
  <c r="BU364"/>
  <c r="BS448"/>
  <c r="BU448"/>
  <c r="BS1251"/>
  <c r="BU1251"/>
  <c r="BS1206"/>
  <c r="BU1206"/>
  <c r="BS1712"/>
  <c r="BU1712"/>
  <c r="BS1049"/>
  <c r="BU1049"/>
  <c r="BS1154"/>
  <c r="BU1154"/>
  <c r="BS1466"/>
  <c r="BU1466"/>
  <c r="BS990"/>
  <c r="BU990"/>
  <c r="BS1397"/>
  <c r="BU1397"/>
  <c r="BS1098"/>
  <c r="BU1098"/>
  <c r="BS914"/>
  <c r="BU914"/>
  <c r="BS1673"/>
  <c r="BU1673"/>
  <c r="BS949"/>
  <c r="BU949"/>
  <c r="BS1345"/>
  <c r="BU1345"/>
  <c r="BS1662"/>
  <c r="BU1662"/>
  <c r="BS1178"/>
  <c r="BU1178"/>
  <c r="BS1488"/>
  <c r="BU1488"/>
  <c r="BS1400"/>
  <c r="BU1400"/>
  <c r="BS1008"/>
  <c r="BU1008"/>
  <c r="BS312"/>
  <c r="BU312"/>
  <c r="BS428"/>
  <c r="BU428"/>
  <c r="BS434"/>
  <c r="BU434"/>
  <c r="BS895"/>
  <c r="BU895"/>
  <c r="BS896"/>
  <c r="BU896"/>
  <c r="BS212"/>
  <c r="BU212"/>
  <c r="BS334"/>
  <c r="BU334"/>
  <c r="BS1489"/>
  <c r="BU1489"/>
  <c r="BS1230"/>
  <c r="BU1230"/>
  <c r="BS930"/>
  <c r="BU930"/>
  <c r="BS954"/>
  <c r="BU954"/>
  <c r="BS1141"/>
  <c r="BU1141"/>
  <c r="BS263"/>
  <c r="BU263"/>
  <c r="BS396"/>
  <c r="BU396"/>
  <c r="BS397"/>
  <c r="BU397"/>
  <c r="BS398"/>
  <c r="BU398"/>
  <c r="BS32"/>
  <c r="BU32"/>
  <c r="BS11"/>
  <c r="BU11"/>
  <c r="BS1364"/>
  <c r="BU1364"/>
  <c r="BS1622"/>
  <c r="BU1622"/>
  <c r="BS1285"/>
  <c r="BU1285"/>
  <c r="BS1675"/>
  <c r="BU1675"/>
  <c r="BS1768"/>
  <c r="BU1768"/>
  <c r="BS844"/>
  <c r="BU844"/>
  <c r="BS1663"/>
  <c r="BU1663"/>
  <c r="BS1691"/>
  <c r="BU1691"/>
  <c r="BS1698"/>
  <c r="BU1698"/>
  <c r="BS1708"/>
  <c r="BU1708"/>
  <c r="BS993"/>
  <c r="BU993"/>
  <c r="BS1201"/>
  <c r="BU1201"/>
  <c r="BS280"/>
  <c r="BU280"/>
  <c r="BS284"/>
  <c r="BU284"/>
  <c r="BS285"/>
  <c r="BU285"/>
  <c r="BS427"/>
  <c r="BU427"/>
  <c r="BS1614"/>
  <c r="BU1614"/>
  <c r="BS1304"/>
  <c r="BU1304"/>
  <c r="BS343"/>
  <c r="BU343"/>
  <c r="BS438"/>
  <c r="BU438"/>
  <c r="BS439"/>
  <c r="BU439"/>
  <c r="BS43"/>
  <c r="BU43"/>
  <c r="BS1477"/>
  <c r="BU1477"/>
  <c r="BS1560"/>
  <c r="BU1560"/>
  <c r="BS1598"/>
  <c r="BU1598"/>
  <c r="BS1318"/>
  <c r="BU1318"/>
  <c r="BS1778"/>
  <c r="BU1778"/>
  <c r="BS1028"/>
  <c r="BU1028"/>
  <c r="BS1431"/>
  <c r="BU1431"/>
  <c r="BS1435"/>
  <c r="BU1435"/>
  <c r="BS1562"/>
  <c r="BU1562"/>
  <c r="BS1042"/>
  <c r="BU1042"/>
  <c r="BS860"/>
  <c r="BU860"/>
  <c r="BS1043"/>
  <c r="BU1043"/>
  <c r="BS1626"/>
  <c r="BU1626"/>
  <c r="BS856"/>
  <c r="BU856"/>
  <c r="BS1756"/>
  <c r="BU1756"/>
  <c r="BS1757"/>
  <c r="BU1757"/>
  <c r="BS968"/>
  <c r="BU968"/>
  <c r="BS1615"/>
  <c r="BU1615"/>
  <c r="BS1421"/>
  <c r="BU1421"/>
  <c r="BS1426"/>
  <c r="BU1426"/>
  <c r="BS1482"/>
  <c r="BU1482"/>
  <c r="BS1375"/>
  <c r="BU1375"/>
  <c r="BS1718"/>
  <c r="BU1718"/>
  <c r="BS1563"/>
  <c r="BU1563"/>
  <c r="BS1184"/>
  <c r="BU1184"/>
  <c r="BS997"/>
  <c r="BU997"/>
  <c r="BS1405"/>
  <c r="BU1405"/>
  <c r="BS272"/>
  <c r="BU272"/>
  <c r="BS407"/>
  <c r="BU407"/>
  <c r="BS411"/>
  <c r="BU411"/>
  <c r="BS489"/>
  <c r="BU489"/>
  <c r="BS490"/>
  <c r="BU490"/>
  <c r="BS503"/>
  <c r="BU503"/>
  <c r="BS498"/>
  <c r="BU498"/>
  <c r="BS499"/>
  <c r="BU499"/>
  <c r="BS1834"/>
  <c r="BU1834"/>
  <c r="BS1904"/>
  <c r="BU1904"/>
  <c r="BS1818"/>
  <c r="BU1818"/>
  <c r="BS1913"/>
  <c r="BU1913"/>
  <c r="BS1827"/>
  <c r="BU1827"/>
  <c r="BS1899"/>
  <c r="BU1899"/>
  <c r="BS1912"/>
  <c r="BU1912"/>
  <c r="BS1906"/>
  <c r="BU1906"/>
  <c r="BS1858"/>
  <c r="BU1858"/>
  <c r="BS1903"/>
  <c r="BU1903"/>
  <c r="BS1870"/>
  <c r="BU1870"/>
  <c r="BS1839"/>
  <c r="BU1839"/>
  <c r="BS1822"/>
  <c r="BU1822"/>
  <c r="BS86"/>
  <c r="BU86"/>
  <c r="BS1914"/>
  <c r="BU1914"/>
  <c r="BS1841"/>
  <c r="BU1841"/>
  <c r="BS1871"/>
  <c r="BU1871"/>
  <c r="BS1843"/>
  <c r="BU1843"/>
  <c r="BS488"/>
  <c r="BU488"/>
  <c r="BS500"/>
  <c r="BU500"/>
  <c r="BU1073"/>
  <c r="AB34" i="6"/>
  <c r="AS16"/>
  <c r="AR16"/>
  <c r="AQ16"/>
  <c r="AP16"/>
  <c r="AO16"/>
  <c r="AN16"/>
  <c r="AM16"/>
  <c r="AL16"/>
  <c r="AK16"/>
  <c r="AJ16"/>
  <c r="AI16"/>
  <c r="D1937" i="1" l="1"/>
  <c r="AB1179"/>
  <c r="AB839"/>
  <c r="AB210"/>
  <c r="AB500"/>
  <c r="AB1758"/>
  <c r="AB68"/>
  <c r="AB772"/>
  <c r="AB5"/>
  <c r="AB402"/>
  <c r="AB480"/>
  <c r="AB60"/>
  <c r="AB1427"/>
  <c r="AB370"/>
  <c r="AB952"/>
  <c r="AB188"/>
  <c r="AB205"/>
  <c r="AB536"/>
  <c r="AB1108"/>
  <c r="AB1219"/>
  <c r="AB1238"/>
  <c r="AB1360"/>
  <c r="AB1063"/>
  <c r="AB543"/>
  <c r="AB1186"/>
  <c r="AB1347"/>
  <c r="AB1109"/>
  <c r="AB567"/>
  <c r="AB803"/>
  <c r="AB112"/>
  <c r="AB1348"/>
  <c r="AB887"/>
  <c r="AB577"/>
  <c r="AB665"/>
  <c r="AB654"/>
  <c r="AE577"/>
  <c r="AE952"/>
  <c r="AD952"/>
  <c r="AG952"/>
  <c r="AF952"/>
  <c r="AE1427"/>
  <c r="AD1427"/>
  <c r="AG1427"/>
  <c r="AF1427"/>
  <c r="AF480"/>
  <c r="AE480"/>
  <c r="AD480"/>
  <c r="AG480"/>
  <c r="AF772"/>
  <c r="AE772"/>
  <c r="AD772"/>
  <c r="AG772"/>
  <c r="AF370"/>
  <c r="AG370"/>
  <c r="AF567"/>
  <c r="AE567"/>
  <c r="AD567"/>
  <c r="AG567"/>
  <c r="AF68"/>
  <c r="AE68"/>
  <c r="AD68"/>
  <c r="AG68"/>
  <c r="AF803"/>
  <c r="AE803"/>
  <c r="AD803"/>
  <c r="AG803"/>
  <c r="AE402"/>
  <c r="AD402"/>
  <c r="AG402"/>
  <c r="AF402"/>
  <c r="AF205"/>
  <c r="AE205"/>
  <c r="AG205"/>
  <c r="AF60"/>
  <c r="AE60"/>
  <c r="AD60"/>
  <c r="AG60"/>
  <c r="AE839"/>
  <c r="AD839"/>
  <c r="AG839"/>
  <c r="AF839"/>
  <c r="AE1108"/>
  <c r="AD1108"/>
  <c r="AG1108"/>
  <c r="AF1108"/>
  <c r="AF887"/>
  <c r="AE887"/>
  <c r="AD887"/>
  <c r="AG887"/>
  <c r="AF1219"/>
  <c r="AE1219"/>
  <c r="AD1219"/>
  <c r="AG1219"/>
  <c r="AD577"/>
  <c r="AF1238"/>
  <c r="AE1238"/>
  <c r="AD1238"/>
  <c r="AG1238"/>
  <c r="AF543"/>
  <c r="AE543"/>
  <c r="AD543"/>
  <c r="AG543"/>
  <c r="AF1758"/>
  <c r="AE1758"/>
  <c r="AD1758"/>
  <c r="AG1758"/>
  <c r="AF188"/>
  <c r="AF210"/>
  <c r="AG188"/>
  <c r="AG210"/>
  <c r="AD188"/>
  <c r="AD210"/>
  <c r="AD370"/>
  <c r="AE370"/>
  <c r="BI77"/>
  <c r="BI1598"/>
  <c r="BI1662"/>
  <c r="BI1673"/>
  <c r="BI1592"/>
  <c r="BI1688"/>
  <c r="BI1580"/>
  <c r="BI1599"/>
  <c r="BI783"/>
  <c r="BI771"/>
  <c r="BI1827"/>
  <c r="BI1826"/>
  <c r="BI1073"/>
  <c r="BI53"/>
  <c r="BI1767"/>
  <c r="BI1043"/>
  <c r="BI1042"/>
  <c r="BI1028"/>
  <c r="BI1232"/>
  <c r="BI1025"/>
  <c r="BI1237"/>
  <c r="BI1059"/>
  <c r="BI1044"/>
  <c r="BI1259"/>
  <c r="BI1041"/>
  <c r="BI1037"/>
  <c r="H6" i="6"/>
  <c r="X6" s="1"/>
  <c r="I46" i="12"/>
  <c r="I42"/>
  <c r="J42" s="1"/>
  <c r="I40"/>
  <c r="I38"/>
  <c r="J38" s="1"/>
  <c r="I36"/>
  <c r="I43"/>
  <c r="I41"/>
  <c r="I39"/>
  <c r="I37"/>
  <c r="I24"/>
  <c r="J46"/>
  <c r="H45"/>
  <c r="J45" s="1"/>
  <c r="H44"/>
  <c r="J43"/>
  <c r="H41"/>
  <c r="H40"/>
  <c r="J40" s="1"/>
  <c r="J39"/>
  <c r="H37"/>
  <c r="J37" s="1"/>
  <c r="H36"/>
  <c r="I44"/>
  <c r="E15"/>
  <c r="R24"/>
  <c r="Q24"/>
  <c r="N24"/>
  <c r="M24"/>
  <c r="L24"/>
  <c r="S23"/>
  <c r="K24"/>
  <c r="O23"/>
  <c r="G24"/>
  <c r="J23"/>
  <c r="S22"/>
  <c r="C5"/>
  <c r="D5"/>
  <c r="H22"/>
  <c r="J22" s="1"/>
  <c r="P24"/>
  <c r="S24" s="1"/>
  <c r="H24"/>
  <c r="F24"/>
  <c r="O22"/>
  <c r="C13"/>
  <c r="E13" s="1"/>
  <c r="D3"/>
  <c r="C3"/>
  <c r="D8"/>
  <c r="C8"/>
  <c r="D10"/>
  <c r="C10"/>
  <c r="BX1917" i="1"/>
  <c r="BX1918" s="1"/>
  <c r="K34" i="6"/>
  <c r="O30"/>
  <c r="G34"/>
  <c r="J34"/>
  <c r="F34"/>
  <c r="E34"/>
  <c r="L34"/>
  <c r="O26"/>
  <c r="M34"/>
  <c r="D34"/>
  <c r="O25"/>
  <c r="O24"/>
  <c r="O29"/>
  <c r="I34"/>
  <c r="O27"/>
  <c r="O32"/>
  <c r="H34"/>
  <c r="O31"/>
  <c r="AD9" i="11"/>
  <c r="AD7" s="1"/>
  <c r="AB9"/>
  <c r="AB7" s="1"/>
  <c r="AC7"/>
  <c r="E20"/>
  <c r="D20"/>
  <c r="A20" s="1"/>
  <c r="O4" i="7"/>
  <c r="M13" i="6"/>
  <c r="AC13" s="1"/>
  <c r="C34"/>
  <c r="AC34"/>
  <c r="AE32"/>
  <c r="F4"/>
  <c r="J4"/>
  <c r="Z4" s="1"/>
  <c r="C5"/>
  <c r="G5"/>
  <c r="W5" s="1"/>
  <c r="K5"/>
  <c r="AA5" s="1"/>
  <c r="D6"/>
  <c r="L6"/>
  <c r="E7"/>
  <c r="I7"/>
  <c r="Y7" s="1"/>
  <c r="M7"/>
  <c r="F8"/>
  <c r="V8" s="1"/>
  <c r="J8"/>
  <c r="C9"/>
  <c r="G9"/>
  <c r="K9"/>
  <c r="D10"/>
  <c r="H10"/>
  <c r="L10"/>
  <c r="E11"/>
  <c r="U11" s="1"/>
  <c r="I11"/>
  <c r="Y11" s="1"/>
  <c r="M11"/>
  <c r="F12"/>
  <c r="V12" s="1"/>
  <c r="J12"/>
  <c r="Z12" s="1"/>
  <c r="C14"/>
  <c r="G14"/>
  <c r="K14"/>
  <c r="D13"/>
  <c r="T13" s="1"/>
  <c r="H13"/>
  <c r="X13" s="1"/>
  <c r="L13"/>
  <c r="E4"/>
  <c r="I4"/>
  <c r="Y4" s="1"/>
  <c r="M4"/>
  <c r="F5"/>
  <c r="J5"/>
  <c r="Z5" s="1"/>
  <c r="C6"/>
  <c r="G6"/>
  <c r="W6" s="1"/>
  <c r="K6"/>
  <c r="D7"/>
  <c r="H7"/>
  <c r="X7" s="1"/>
  <c r="L7"/>
  <c r="E8"/>
  <c r="I8"/>
  <c r="Y8" s="1"/>
  <c r="M8"/>
  <c r="AC8" s="1"/>
  <c r="F9"/>
  <c r="J9"/>
  <c r="Z9" s="1"/>
  <c r="C10"/>
  <c r="G10"/>
  <c r="K10"/>
  <c r="D11"/>
  <c r="T11" s="1"/>
  <c r="H11"/>
  <c r="X11" s="1"/>
  <c r="L11"/>
  <c r="E12"/>
  <c r="U12" s="1"/>
  <c r="I12"/>
  <c r="Y12" s="1"/>
  <c r="M12"/>
  <c r="AC12" s="1"/>
  <c r="F14"/>
  <c r="J14"/>
  <c r="C13"/>
  <c r="S13" s="1"/>
  <c r="G13"/>
  <c r="W13" s="1"/>
  <c r="K13"/>
  <c r="AA13" s="1"/>
  <c r="D4"/>
  <c r="H4"/>
  <c r="X4" s="1"/>
  <c r="L4"/>
  <c r="E5"/>
  <c r="I5"/>
  <c r="Y5" s="1"/>
  <c r="M5"/>
  <c r="AC5" s="1"/>
  <c r="F6"/>
  <c r="V6" s="1"/>
  <c r="J6"/>
  <c r="Z6" s="1"/>
  <c r="C7"/>
  <c r="G7"/>
  <c r="K7"/>
  <c r="D8"/>
  <c r="T8" s="1"/>
  <c r="H8"/>
  <c r="X8" s="1"/>
  <c r="L8"/>
  <c r="E9"/>
  <c r="U9" s="1"/>
  <c r="I9"/>
  <c r="M9"/>
  <c r="F10"/>
  <c r="J10"/>
  <c r="C11"/>
  <c r="S11" s="1"/>
  <c r="G11"/>
  <c r="W11" s="1"/>
  <c r="K11"/>
  <c r="AA11" s="1"/>
  <c r="D12"/>
  <c r="T12" s="1"/>
  <c r="H12"/>
  <c r="X12" s="1"/>
  <c r="L12"/>
  <c r="E14"/>
  <c r="I14"/>
  <c r="M14"/>
  <c r="F13"/>
  <c r="V13" s="1"/>
  <c r="J13"/>
  <c r="Z13" s="1"/>
  <c r="C4"/>
  <c r="G4"/>
  <c r="K4"/>
  <c r="D5"/>
  <c r="H5"/>
  <c r="X5" s="1"/>
  <c r="L5"/>
  <c r="E6"/>
  <c r="I6"/>
  <c r="Y6" s="1"/>
  <c r="M6"/>
  <c r="F7"/>
  <c r="J7"/>
  <c r="C8"/>
  <c r="S8" s="1"/>
  <c r="G8"/>
  <c r="K8"/>
  <c r="D9"/>
  <c r="H9"/>
  <c r="L9"/>
  <c r="E10"/>
  <c r="I10"/>
  <c r="M10"/>
  <c r="F11"/>
  <c r="V11" s="1"/>
  <c r="J11"/>
  <c r="C12"/>
  <c r="S12" s="1"/>
  <c r="G12"/>
  <c r="W12" s="1"/>
  <c r="K12"/>
  <c r="D14"/>
  <c r="H14"/>
  <c r="L14"/>
  <c r="E13"/>
  <c r="U13" s="1"/>
  <c r="I13"/>
  <c r="Y13" s="1"/>
  <c r="AE14"/>
  <c r="U34"/>
  <c r="AE28"/>
  <c r="AE31"/>
  <c r="Z34"/>
  <c r="W34"/>
  <c r="AA34"/>
  <c r="AE24"/>
  <c r="AE29"/>
  <c r="Y34"/>
  <c r="AE26"/>
  <c r="AE30"/>
  <c r="AE23"/>
  <c r="X34"/>
  <c r="AE27"/>
  <c r="T34"/>
  <c r="AE22"/>
  <c r="S34"/>
  <c r="O28"/>
  <c r="G5" i="7"/>
  <c r="O15"/>
  <c r="G14"/>
  <c r="G10"/>
  <c r="G6"/>
  <c r="O8"/>
  <c r="O13"/>
  <c r="O11"/>
  <c r="G15"/>
  <c r="G11"/>
  <c r="G7"/>
  <c r="O5"/>
  <c r="O9"/>
  <c r="O10"/>
  <c r="G16"/>
  <c r="G12"/>
  <c r="G8"/>
  <c r="O7"/>
  <c r="O14"/>
  <c r="O16"/>
  <c r="G4"/>
  <c r="G13"/>
  <c r="G9"/>
  <c r="O6"/>
  <c r="O12"/>
  <c r="W10"/>
  <c r="X4" s="1"/>
  <c r="C18"/>
  <c r="D5" s="1"/>
  <c r="O23" i="6"/>
  <c r="O22"/>
  <c r="AE7" l="1"/>
  <c r="AG577" i="1"/>
  <c r="AF577"/>
  <c r="AF5"/>
  <c r="AE5"/>
  <c r="AD5"/>
  <c r="AG5"/>
  <c r="AE1360"/>
  <c r="AD1360"/>
  <c r="AG1360"/>
  <c r="AF1360"/>
  <c r="AE1109"/>
  <c r="AD1109"/>
  <c r="AG1109"/>
  <c r="AF1109"/>
  <c r="AE1063"/>
  <c r="AD1063"/>
  <c r="AG1063"/>
  <c r="AF1063"/>
  <c r="AE1179"/>
  <c r="AD1179"/>
  <c r="AG1179"/>
  <c r="AF1179"/>
  <c r="AE112"/>
  <c r="AD112"/>
  <c r="AG112"/>
  <c r="AF112"/>
  <c r="AF665"/>
  <c r="AE665"/>
  <c r="AD665"/>
  <c r="AG665"/>
  <c r="AF1186"/>
  <c r="AE1186"/>
  <c r="AD1186"/>
  <c r="AG1186"/>
  <c r="AE1348"/>
  <c r="AD1348"/>
  <c r="AG1348"/>
  <c r="AF1348"/>
  <c r="AE654"/>
  <c r="AD654"/>
  <c r="AG654"/>
  <c r="AF654"/>
  <c r="AE536"/>
  <c r="AD536"/>
  <c r="AG536"/>
  <c r="AF536"/>
  <c r="AE1347"/>
  <c r="AD1347"/>
  <c r="AG1347"/>
  <c r="AF1347"/>
  <c r="AE4" i="6"/>
  <c r="AE9"/>
  <c r="O24" i="12"/>
  <c r="J24"/>
  <c r="J36"/>
  <c r="J41"/>
  <c r="J44"/>
  <c r="E3"/>
  <c r="E5"/>
  <c r="E10"/>
  <c r="E8"/>
  <c r="T16" i="6"/>
  <c r="Z16"/>
  <c r="W16"/>
  <c r="AE8"/>
  <c r="AE6"/>
  <c r="AA16"/>
  <c r="AE5"/>
  <c r="AC16"/>
  <c r="X16"/>
  <c r="S16"/>
  <c r="AE13"/>
  <c r="AE11"/>
  <c r="Y16"/>
  <c r="U16"/>
  <c r="V16"/>
  <c r="AE12"/>
  <c r="O8"/>
  <c r="K13" i="7"/>
  <c r="O7" i="6"/>
  <c r="O5"/>
  <c r="O14"/>
  <c r="O11"/>
  <c r="O10"/>
  <c r="O9"/>
  <c r="O6"/>
  <c r="L16"/>
  <c r="G16"/>
  <c r="O13"/>
  <c r="K16"/>
  <c r="O4"/>
  <c r="O12"/>
  <c r="H16"/>
  <c r="J16"/>
  <c r="C16"/>
  <c r="M16"/>
  <c r="E16"/>
  <c r="I16"/>
  <c r="D16"/>
  <c r="F16"/>
  <c r="K10" i="7"/>
  <c r="S10" s="1"/>
  <c r="D11"/>
  <c r="D12"/>
  <c r="D6"/>
  <c r="D4"/>
  <c r="D10"/>
  <c r="D13"/>
  <c r="D16"/>
  <c r="D14"/>
  <c r="D15"/>
  <c r="D9"/>
  <c r="G18"/>
  <c r="H4" s="1"/>
  <c r="D7"/>
  <c r="D8"/>
  <c r="O18"/>
  <c r="P7" s="1"/>
  <c r="K16"/>
  <c r="S16" s="1"/>
  <c r="K6"/>
  <c r="K4"/>
  <c r="S4" s="1"/>
  <c r="K11"/>
  <c r="K8"/>
  <c r="X8"/>
  <c r="X7"/>
  <c r="K14"/>
  <c r="K12"/>
  <c r="K7"/>
  <c r="K5"/>
  <c r="S5" s="1"/>
  <c r="K15"/>
  <c r="S15" s="1"/>
  <c r="K9"/>
  <c r="S9" s="1"/>
  <c r="X5"/>
  <c r="X6"/>
  <c r="S6" l="1"/>
  <c r="S11"/>
  <c r="S8"/>
  <c r="S12"/>
  <c r="S14"/>
  <c r="S7"/>
  <c r="S13"/>
  <c r="AE16" i="6"/>
  <c r="O16"/>
  <c r="H14" i="7"/>
  <c r="H12"/>
  <c r="H10"/>
  <c r="H16"/>
  <c r="H5"/>
  <c r="H8"/>
  <c r="H9"/>
  <c r="H11"/>
  <c r="H6"/>
  <c r="H15"/>
  <c r="H7"/>
  <c r="H13"/>
  <c r="P6"/>
  <c r="P10"/>
  <c r="P16"/>
  <c r="P11"/>
  <c r="P15"/>
  <c r="P5"/>
  <c r="P12"/>
  <c r="P9"/>
  <c r="P13"/>
  <c r="P8"/>
  <c r="P14"/>
  <c r="K18"/>
  <c r="P4"/>
  <c r="T11" l="1"/>
  <c r="S18"/>
  <c r="T12"/>
  <c r="T8"/>
  <c r="T10"/>
  <c r="T16"/>
  <c r="T14"/>
  <c r="T13"/>
  <c r="T15"/>
  <c r="T7"/>
  <c r="L12"/>
  <c r="T4"/>
  <c r="T6"/>
  <c r="T5"/>
  <c r="T9"/>
  <c r="L10"/>
  <c r="L13"/>
  <c r="L5"/>
  <c r="L16"/>
  <c r="L7"/>
  <c r="L15"/>
  <c r="L4"/>
  <c r="L11"/>
  <c r="L14"/>
  <c r="L8"/>
  <c r="L9"/>
  <c r="L6"/>
  <c r="G50" i="5" l="1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D50"/>
  <c r="AE50"/>
  <c r="AF50"/>
  <c r="AG50"/>
  <c r="AO50"/>
  <c r="AP50"/>
  <c r="AQ50"/>
  <c r="AR50"/>
  <c r="AS50"/>
  <c r="AT50"/>
  <c r="AU50"/>
  <c r="AV50"/>
  <c r="AW50"/>
  <c r="AY50"/>
  <c r="AZ50"/>
  <c r="BA50"/>
  <c r="BB50"/>
  <c r="BE50"/>
  <c r="BF50"/>
  <c r="BP50"/>
  <c r="AZ504" i="1"/>
  <c r="BO1917"/>
  <c r="BN1917"/>
  <c r="BM1917"/>
  <c r="BL1917"/>
  <c r="BK1917"/>
  <c r="BJ1917"/>
  <c r="BI1917"/>
  <c r="BH1917"/>
  <c r="BG1917"/>
  <c r="BE1917"/>
  <c r="BD1917"/>
  <c r="AB50" i="5" l="1"/>
  <c r="AU1922" i="1" l="1"/>
  <c r="AW476" l="1"/>
  <c r="AW1914"/>
  <c r="AU1933"/>
  <c r="AU1931"/>
  <c r="AU1930"/>
  <c r="AU1929"/>
  <c r="AU1928"/>
  <c r="AU1927"/>
  <c r="AU1926"/>
  <c r="AU1925"/>
  <c r="AU1924"/>
  <c r="AU1923"/>
  <c r="AL1922"/>
  <c r="AL1937"/>
  <c r="AL1936"/>
  <c r="AL1935"/>
  <c r="AL1934"/>
  <c r="AL1933"/>
  <c r="AL1932"/>
  <c r="AL1931"/>
  <c r="AL1930"/>
  <c r="AL1929"/>
  <c r="AL1928"/>
  <c r="AL1927"/>
  <c r="AL1926"/>
  <c r="AL1925"/>
  <c r="AL1924"/>
  <c r="AL1923"/>
  <c r="G10" i="5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D10"/>
  <c r="AE10"/>
  <c r="AF10"/>
  <c r="AG10"/>
  <c r="AO10"/>
  <c r="AP10"/>
  <c r="AQ10"/>
  <c r="AR10"/>
  <c r="AS10"/>
  <c r="AT10"/>
  <c r="AU10"/>
  <c r="AV10"/>
  <c r="AW10"/>
  <c r="AY10"/>
  <c r="AZ10"/>
  <c r="BA10"/>
  <c r="BB10"/>
  <c r="BE10"/>
  <c r="BF10"/>
  <c r="BP10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D11"/>
  <c r="AE11"/>
  <c r="AF11"/>
  <c r="AG11"/>
  <c r="AO11"/>
  <c r="AP11"/>
  <c r="AQ11"/>
  <c r="AR11"/>
  <c r="AS11"/>
  <c r="AT11"/>
  <c r="AU11"/>
  <c r="AV11"/>
  <c r="AW11"/>
  <c r="AY11"/>
  <c r="AZ11"/>
  <c r="BA11"/>
  <c r="BB11"/>
  <c r="BE11"/>
  <c r="BF11"/>
  <c r="BP11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D12"/>
  <c r="AE12"/>
  <c r="AF12"/>
  <c r="AG12"/>
  <c r="AN12"/>
  <c r="AO12"/>
  <c r="AP12"/>
  <c r="AQ12"/>
  <c r="AR12"/>
  <c r="AS12"/>
  <c r="AT12"/>
  <c r="AU12"/>
  <c r="AV12"/>
  <c r="AW12"/>
  <c r="AY12"/>
  <c r="AZ12"/>
  <c r="BA12"/>
  <c r="BB12"/>
  <c r="BE12"/>
  <c r="BF12"/>
  <c r="BP12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D66"/>
  <c r="AE66"/>
  <c r="AF66"/>
  <c r="AG66"/>
  <c r="AO66"/>
  <c r="AP66"/>
  <c r="AQ66"/>
  <c r="AR66"/>
  <c r="AS66"/>
  <c r="AT66"/>
  <c r="AU66"/>
  <c r="AV66"/>
  <c r="AW66"/>
  <c r="AY66"/>
  <c r="AZ66"/>
  <c r="BA66"/>
  <c r="BB66"/>
  <c r="BF66"/>
  <c r="BP66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D13"/>
  <c r="AE13"/>
  <c r="AF13"/>
  <c r="AG13"/>
  <c r="AO13"/>
  <c r="AP13"/>
  <c r="AQ13"/>
  <c r="AR13"/>
  <c r="AS13"/>
  <c r="AT13"/>
  <c r="AU13"/>
  <c r="AV13"/>
  <c r="AW13"/>
  <c r="AY13"/>
  <c r="AZ13"/>
  <c r="BA13"/>
  <c r="BB13"/>
  <c r="BE13"/>
  <c r="BF13"/>
  <c r="BP13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D22"/>
  <c r="AE22"/>
  <c r="AF22"/>
  <c r="AG22"/>
  <c r="AN22"/>
  <c r="AO22"/>
  <c r="AP22"/>
  <c r="AQ22"/>
  <c r="AR22"/>
  <c r="AS22"/>
  <c r="AT22"/>
  <c r="AU22"/>
  <c r="AV22"/>
  <c r="AW22"/>
  <c r="AY22"/>
  <c r="AZ22"/>
  <c r="BA22"/>
  <c r="BB22"/>
  <c r="BE22"/>
  <c r="BF22"/>
  <c r="BP22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D23"/>
  <c r="AE23"/>
  <c r="AF23"/>
  <c r="AG23"/>
  <c r="AO23"/>
  <c r="AP23"/>
  <c r="AQ23"/>
  <c r="AR23"/>
  <c r="AS23"/>
  <c r="AT23"/>
  <c r="AU23"/>
  <c r="AV23"/>
  <c r="AW23"/>
  <c r="AY23"/>
  <c r="AZ23"/>
  <c r="BA23"/>
  <c r="BB23"/>
  <c r="BE23"/>
  <c r="BF23"/>
  <c r="BP23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D24"/>
  <c r="AE24"/>
  <c r="AF24"/>
  <c r="AG24"/>
  <c r="AN24"/>
  <c r="AO24"/>
  <c r="AP24"/>
  <c r="AQ24"/>
  <c r="AR24"/>
  <c r="AS24"/>
  <c r="AT24"/>
  <c r="AU24"/>
  <c r="AV24"/>
  <c r="AW24"/>
  <c r="AY24"/>
  <c r="AZ24"/>
  <c r="BA24"/>
  <c r="BB24"/>
  <c r="BE24"/>
  <c r="BF24"/>
  <c r="BP24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E29"/>
  <c r="AF29"/>
  <c r="AG29"/>
  <c r="AO29"/>
  <c r="AP29"/>
  <c r="AQ29"/>
  <c r="AR29"/>
  <c r="AS29"/>
  <c r="AT29"/>
  <c r="AU29"/>
  <c r="AV29"/>
  <c r="AW29"/>
  <c r="AY29"/>
  <c r="AZ29"/>
  <c r="BA29"/>
  <c r="BB29"/>
  <c r="BE29"/>
  <c r="BF29"/>
  <c r="BP29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D88"/>
  <c r="AE88"/>
  <c r="AF88"/>
  <c r="AG88"/>
  <c r="AN88"/>
  <c r="AO88"/>
  <c r="AP88"/>
  <c r="AQ88"/>
  <c r="AR88"/>
  <c r="AS88"/>
  <c r="AT88"/>
  <c r="AU88"/>
  <c r="AV88"/>
  <c r="AW88"/>
  <c r="AY88"/>
  <c r="AZ88"/>
  <c r="BA88"/>
  <c r="BB88"/>
  <c r="BF88"/>
  <c r="BP88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D77"/>
  <c r="AE77"/>
  <c r="AF77"/>
  <c r="AG77"/>
  <c r="AN77"/>
  <c r="AO77"/>
  <c r="AP77"/>
  <c r="AQ77"/>
  <c r="AR77"/>
  <c r="AS77"/>
  <c r="AT77"/>
  <c r="AU77"/>
  <c r="AV77"/>
  <c r="AW77"/>
  <c r="AY77"/>
  <c r="AZ77"/>
  <c r="BA77"/>
  <c r="BB77"/>
  <c r="BF77"/>
  <c r="BP77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D91"/>
  <c r="AE91"/>
  <c r="AF91"/>
  <c r="AG91"/>
  <c r="AN91"/>
  <c r="AO91"/>
  <c r="AP91"/>
  <c r="AQ91"/>
  <c r="AR91"/>
  <c r="AS91"/>
  <c r="AT91"/>
  <c r="AU91"/>
  <c r="AV91"/>
  <c r="AW91"/>
  <c r="AY91"/>
  <c r="AZ91"/>
  <c r="BA91"/>
  <c r="BB91"/>
  <c r="BF91"/>
  <c r="BP91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D93"/>
  <c r="AE93"/>
  <c r="AF93"/>
  <c r="AG93"/>
  <c r="AN93"/>
  <c r="AO93"/>
  <c r="AP93"/>
  <c r="AQ93"/>
  <c r="AR93"/>
  <c r="AS93"/>
  <c r="AT93"/>
  <c r="AU93"/>
  <c r="AV93"/>
  <c r="AW93"/>
  <c r="AY93"/>
  <c r="AZ93"/>
  <c r="BA93"/>
  <c r="BB93"/>
  <c r="BE93"/>
  <c r="BF93"/>
  <c r="BP93"/>
  <c r="BP28"/>
  <c r="BF28"/>
  <c r="BE28"/>
  <c r="BB28"/>
  <c r="BA28"/>
  <c r="AZ28"/>
  <c r="AY28"/>
  <c r="AW28"/>
  <c r="AV28"/>
  <c r="AU28"/>
  <c r="AT28"/>
  <c r="AS28"/>
  <c r="AR28"/>
  <c r="AQ28"/>
  <c r="AP28"/>
  <c r="AO28"/>
  <c r="AG28"/>
  <c r="AF28"/>
  <c r="AE28"/>
  <c r="AD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BP27"/>
  <c r="BF27"/>
  <c r="BE27"/>
  <c r="BB27"/>
  <c r="BA27"/>
  <c r="AZ27"/>
  <c r="AY27"/>
  <c r="AW27"/>
  <c r="AV27"/>
  <c r="AU27"/>
  <c r="AT27"/>
  <c r="AS27"/>
  <c r="AR27"/>
  <c r="AQ27"/>
  <c r="AP27"/>
  <c r="AO27"/>
  <c r="AN27"/>
  <c r="AG27"/>
  <c r="AF27"/>
  <c r="AE27"/>
  <c r="AD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BP65"/>
  <c r="BF65"/>
  <c r="BE65"/>
  <c r="BB65"/>
  <c r="BA65"/>
  <c r="AZ65"/>
  <c r="AY65"/>
  <c r="AW65"/>
  <c r="AV65"/>
  <c r="AU65"/>
  <c r="AT65"/>
  <c r="AS65"/>
  <c r="AR65"/>
  <c r="AQ65"/>
  <c r="AP65"/>
  <c r="AO65"/>
  <c r="AN65"/>
  <c r="AG65"/>
  <c r="AF65"/>
  <c r="AE65"/>
  <c r="AD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BP63"/>
  <c r="BF63"/>
  <c r="BE63"/>
  <c r="BB63"/>
  <c r="BA63"/>
  <c r="AZ63"/>
  <c r="AY63"/>
  <c r="AW63"/>
  <c r="AV63"/>
  <c r="AU63"/>
  <c r="AT63"/>
  <c r="AS63"/>
  <c r="AR63"/>
  <c r="AQ63"/>
  <c r="AP63"/>
  <c r="AO63"/>
  <c r="AN63"/>
  <c r="AG63"/>
  <c r="AF63"/>
  <c r="AE63"/>
  <c r="AD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BP26"/>
  <c r="BF26"/>
  <c r="BE26"/>
  <c r="BB26"/>
  <c r="BA26"/>
  <c r="AZ26"/>
  <c r="AY26"/>
  <c r="AW26"/>
  <c r="AV26"/>
  <c r="AU26"/>
  <c r="AT26"/>
  <c r="AS26"/>
  <c r="AR26"/>
  <c r="AQ26"/>
  <c r="AP26"/>
  <c r="AO26"/>
  <c r="AG26"/>
  <c r="AF26"/>
  <c r="AE26"/>
  <c r="AD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BP25"/>
  <c r="BF25"/>
  <c r="BE25"/>
  <c r="BB25"/>
  <c r="BA25"/>
  <c r="AZ25"/>
  <c r="AY25"/>
  <c r="AW25"/>
  <c r="AV25"/>
  <c r="AU25"/>
  <c r="AT25"/>
  <c r="AS25"/>
  <c r="AR25"/>
  <c r="AQ25"/>
  <c r="AP25"/>
  <c r="AO25"/>
  <c r="AN25"/>
  <c r="AG25"/>
  <c r="AF25"/>
  <c r="AE25"/>
  <c r="AD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BP62"/>
  <c r="BF62"/>
  <c r="BE62"/>
  <c r="BB62"/>
  <c r="BA62"/>
  <c r="AZ62"/>
  <c r="AY62"/>
  <c r="AW62"/>
  <c r="AV62"/>
  <c r="AU62"/>
  <c r="AT62"/>
  <c r="AS62"/>
  <c r="AR62"/>
  <c r="AQ62"/>
  <c r="AP62"/>
  <c r="AO62"/>
  <c r="AG62"/>
  <c r="AF62"/>
  <c r="AE62"/>
  <c r="AD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BP61"/>
  <c r="BF61"/>
  <c r="BE61"/>
  <c r="BB61"/>
  <c r="BA61"/>
  <c r="AZ61"/>
  <c r="AY61"/>
  <c r="AW61"/>
  <c r="AV61"/>
  <c r="AU61"/>
  <c r="AT61"/>
  <c r="AS61"/>
  <c r="AR61"/>
  <c r="AQ61"/>
  <c r="AP61"/>
  <c r="AO61"/>
  <c r="AN61"/>
  <c r="AG61"/>
  <c r="AF61"/>
  <c r="AE61"/>
  <c r="AD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BP21"/>
  <c r="BF21"/>
  <c r="BE21"/>
  <c r="BB21"/>
  <c r="BA21"/>
  <c r="AZ21"/>
  <c r="AY21"/>
  <c r="AW21"/>
  <c r="AV21"/>
  <c r="AU21"/>
  <c r="AT21"/>
  <c r="AS21"/>
  <c r="AR21"/>
  <c r="AQ21"/>
  <c r="AP21"/>
  <c r="AO21"/>
  <c r="AG21"/>
  <c r="AF21"/>
  <c r="AE21"/>
  <c r="AD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BP92"/>
  <c r="BF92"/>
  <c r="BB92"/>
  <c r="BA92"/>
  <c r="AZ92"/>
  <c r="AY92"/>
  <c r="AW92"/>
  <c r="AV92"/>
  <c r="AU92"/>
  <c r="AT92"/>
  <c r="AS92"/>
  <c r="AR92"/>
  <c r="AQ92"/>
  <c r="AP92"/>
  <c r="AO92"/>
  <c r="AN92"/>
  <c r="AG92"/>
  <c r="AF92"/>
  <c r="AE92"/>
  <c r="AD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BP90"/>
  <c r="BF90"/>
  <c r="BB90"/>
  <c r="BA90"/>
  <c r="AZ90"/>
  <c r="AY90"/>
  <c r="AW90"/>
  <c r="AV90"/>
  <c r="AU90"/>
  <c r="AT90"/>
  <c r="AS90"/>
  <c r="AR90"/>
  <c r="AQ90"/>
  <c r="AP90"/>
  <c r="AO90"/>
  <c r="AN90"/>
  <c r="AG90"/>
  <c r="AF90"/>
  <c r="AE90"/>
  <c r="AD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BP89"/>
  <c r="BF89"/>
  <c r="BB89"/>
  <c r="BA89"/>
  <c r="AZ89"/>
  <c r="AY89"/>
  <c r="AW89"/>
  <c r="AV89"/>
  <c r="AU89"/>
  <c r="AT89"/>
  <c r="AS89"/>
  <c r="AR89"/>
  <c r="AQ89"/>
  <c r="AP89"/>
  <c r="AO89"/>
  <c r="AN89"/>
  <c r="AG89"/>
  <c r="AF89"/>
  <c r="AE89"/>
  <c r="AD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BP87"/>
  <c r="BF87"/>
  <c r="BB87"/>
  <c r="BA87"/>
  <c r="AZ87"/>
  <c r="AY87"/>
  <c r="AW87"/>
  <c r="AV87"/>
  <c r="AU87"/>
  <c r="AT87"/>
  <c r="AS87"/>
  <c r="AR87"/>
  <c r="AQ87"/>
  <c r="AP87"/>
  <c r="AO87"/>
  <c r="AN87"/>
  <c r="AG87"/>
  <c r="AF87"/>
  <c r="AE87"/>
  <c r="AD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BP86"/>
  <c r="BF86"/>
  <c r="BB86"/>
  <c r="BA86"/>
  <c r="AZ86"/>
  <c r="AY86"/>
  <c r="AW86"/>
  <c r="AV86"/>
  <c r="AU86"/>
  <c r="AT86"/>
  <c r="AS86"/>
  <c r="AR86"/>
  <c r="AQ86"/>
  <c r="AP86"/>
  <c r="AO86"/>
  <c r="AN86"/>
  <c r="AG86"/>
  <c r="AF86"/>
  <c r="AE86"/>
  <c r="AD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BP85"/>
  <c r="BF85"/>
  <c r="BB85"/>
  <c r="BA85"/>
  <c r="AZ85"/>
  <c r="AY85"/>
  <c r="AW85"/>
  <c r="AV85"/>
  <c r="AU85"/>
  <c r="AT85"/>
  <c r="AS85"/>
  <c r="AR85"/>
  <c r="AQ85"/>
  <c r="AP85"/>
  <c r="AO85"/>
  <c r="AN85"/>
  <c r="AG85"/>
  <c r="AF85"/>
  <c r="AE85"/>
  <c r="AD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BP84"/>
  <c r="BF84"/>
  <c r="BB84"/>
  <c r="BA84"/>
  <c r="AZ84"/>
  <c r="AY84"/>
  <c r="AW84"/>
  <c r="AV84"/>
  <c r="AU84"/>
  <c r="AT84"/>
  <c r="AS84"/>
  <c r="AR84"/>
  <c r="AQ84"/>
  <c r="AP84"/>
  <c r="AO84"/>
  <c r="AN84"/>
  <c r="AG84"/>
  <c r="AF84"/>
  <c r="AE84"/>
  <c r="AD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BP83"/>
  <c r="BF83"/>
  <c r="BB83"/>
  <c r="BA83"/>
  <c r="AZ83"/>
  <c r="AY83"/>
  <c r="AW83"/>
  <c r="AV83"/>
  <c r="AU83"/>
  <c r="AT83"/>
  <c r="AS83"/>
  <c r="AR83"/>
  <c r="AQ83"/>
  <c r="AP83"/>
  <c r="AO83"/>
  <c r="AN83"/>
  <c r="AG83"/>
  <c r="AF83"/>
  <c r="AE83"/>
  <c r="AD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BP82"/>
  <c r="BF82"/>
  <c r="BB82"/>
  <c r="BA82"/>
  <c r="AZ82"/>
  <c r="AY82"/>
  <c r="AW82"/>
  <c r="AV82"/>
  <c r="AU82"/>
  <c r="AT82"/>
  <c r="AS82"/>
  <c r="AR82"/>
  <c r="AQ82"/>
  <c r="AP82"/>
  <c r="AO82"/>
  <c r="AN82"/>
  <c r="AG82"/>
  <c r="AF82"/>
  <c r="AE82"/>
  <c r="AD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BP20"/>
  <c r="BF20"/>
  <c r="BE20"/>
  <c r="BB20"/>
  <c r="BA20"/>
  <c r="AZ20"/>
  <c r="AY20"/>
  <c r="AW20"/>
  <c r="AV20"/>
  <c r="AU20"/>
  <c r="AT20"/>
  <c r="AS20"/>
  <c r="AR20"/>
  <c r="AQ20"/>
  <c r="AP20"/>
  <c r="AO20"/>
  <c r="AN20"/>
  <c r="AG20"/>
  <c r="AF20"/>
  <c r="AE20"/>
  <c r="AD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BP19"/>
  <c r="BF19"/>
  <c r="BE19"/>
  <c r="BB19"/>
  <c r="BA19"/>
  <c r="AZ19"/>
  <c r="AY19"/>
  <c r="AW19"/>
  <c r="AV19"/>
  <c r="AU19"/>
  <c r="AT19"/>
  <c r="AS19"/>
  <c r="AR19"/>
  <c r="AQ19"/>
  <c r="AP19"/>
  <c r="AO19"/>
  <c r="AN19"/>
  <c r="AG19"/>
  <c r="AF19"/>
  <c r="AE19"/>
  <c r="AD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BP18"/>
  <c r="BF18"/>
  <c r="BE18"/>
  <c r="BB18"/>
  <c r="BA18"/>
  <c r="AZ18"/>
  <c r="AY18"/>
  <c r="AW18"/>
  <c r="AV18"/>
  <c r="AU18"/>
  <c r="AT18"/>
  <c r="AS18"/>
  <c r="AR18"/>
  <c r="AQ18"/>
  <c r="AP18"/>
  <c r="AO18"/>
  <c r="AG18"/>
  <c r="AF18"/>
  <c r="AE18"/>
  <c r="AD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BP60"/>
  <c r="BF60"/>
  <c r="BE60"/>
  <c r="BB60"/>
  <c r="BA60"/>
  <c r="AZ60"/>
  <c r="AY60"/>
  <c r="AW60"/>
  <c r="AV60"/>
  <c r="AU60"/>
  <c r="AT60"/>
  <c r="AS60"/>
  <c r="AR60"/>
  <c r="AQ60"/>
  <c r="AP60"/>
  <c r="AO60"/>
  <c r="AG60"/>
  <c r="AF60"/>
  <c r="AE60"/>
  <c r="AD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BP59"/>
  <c r="BF59"/>
  <c r="BE59"/>
  <c r="BB59"/>
  <c r="BA59"/>
  <c r="AZ59"/>
  <c r="AY59"/>
  <c r="AW59"/>
  <c r="AV59"/>
  <c r="AU59"/>
  <c r="AT59"/>
  <c r="AS59"/>
  <c r="AR59"/>
  <c r="AQ59"/>
  <c r="AP59"/>
  <c r="AO59"/>
  <c r="AG59"/>
  <c r="AF59"/>
  <c r="AE59"/>
  <c r="AD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BP17"/>
  <c r="BF17"/>
  <c r="BE17"/>
  <c r="BB17"/>
  <c r="BA17"/>
  <c r="AZ17"/>
  <c r="AY17"/>
  <c r="AW17"/>
  <c r="AV17"/>
  <c r="AU17"/>
  <c r="AT17"/>
  <c r="AS17"/>
  <c r="AR17"/>
  <c r="AQ17"/>
  <c r="AP17"/>
  <c r="AO17"/>
  <c r="AN17"/>
  <c r="AG17"/>
  <c r="AF17"/>
  <c r="AE17"/>
  <c r="AD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BP58"/>
  <c r="BF58"/>
  <c r="BE58"/>
  <c r="BB58"/>
  <c r="BA58"/>
  <c r="AZ58"/>
  <c r="AY58"/>
  <c r="AW58"/>
  <c r="AV58"/>
  <c r="AU58"/>
  <c r="AT58"/>
  <c r="AS58"/>
  <c r="AR58"/>
  <c r="AQ58"/>
  <c r="AP58"/>
  <c r="AO58"/>
  <c r="AG58"/>
  <c r="AF58"/>
  <c r="AE58"/>
  <c r="AD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BP16"/>
  <c r="BF16"/>
  <c r="BE16"/>
  <c r="BB16"/>
  <c r="BA16"/>
  <c r="AZ16"/>
  <c r="AY16"/>
  <c r="AW16"/>
  <c r="AV16"/>
  <c r="AU16"/>
  <c r="AT16"/>
  <c r="AS16"/>
  <c r="AR16"/>
  <c r="AQ16"/>
  <c r="AP16"/>
  <c r="AO16"/>
  <c r="AN16"/>
  <c r="AG16"/>
  <c r="AF16"/>
  <c r="AE16"/>
  <c r="AD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BP57"/>
  <c r="BF57"/>
  <c r="BE57"/>
  <c r="BB57"/>
  <c r="BA57"/>
  <c r="AZ57"/>
  <c r="AY57"/>
  <c r="AW57"/>
  <c r="AV57"/>
  <c r="AU57"/>
  <c r="AT57"/>
  <c r="AS57"/>
  <c r="AR57"/>
  <c r="AQ57"/>
  <c r="AP57"/>
  <c r="AO57"/>
  <c r="AG57"/>
  <c r="AF57"/>
  <c r="AE57"/>
  <c r="AD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BP56"/>
  <c r="BF56"/>
  <c r="BE56"/>
  <c r="BB56"/>
  <c r="BA56"/>
  <c r="AZ56"/>
  <c r="AY56"/>
  <c r="AW56"/>
  <c r="AV56"/>
  <c r="AU56"/>
  <c r="AT56"/>
  <c r="AS56"/>
  <c r="AR56"/>
  <c r="AQ56"/>
  <c r="AP56"/>
  <c r="AO56"/>
  <c r="AG56"/>
  <c r="AF56"/>
  <c r="AE56"/>
  <c r="AD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BP55"/>
  <c r="BF55"/>
  <c r="BE55"/>
  <c r="BB55"/>
  <c r="BA55"/>
  <c r="AZ55"/>
  <c r="AY55"/>
  <c r="AW55"/>
  <c r="AV55"/>
  <c r="AU55"/>
  <c r="AT55"/>
  <c r="AS55"/>
  <c r="AR55"/>
  <c r="AQ55"/>
  <c r="AP55"/>
  <c r="AO55"/>
  <c r="AG55"/>
  <c r="AF55"/>
  <c r="AE55"/>
  <c r="AD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BP15"/>
  <c r="BF15"/>
  <c r="BE15"/>
  <c r="BB15"/>
  <c r="BA15"/>
  <c r="AZ15"/>
  <c r="AY15"/>
  <c r="AW15"/>
  <c r="AV15"/>
  <c r="AU15"/>
  <c r="AT15"/>
  <c r="AS15"/>
  <c r="AR15"/>
  <c r="AQ15"/>
  <c r="AP15"/>
  <c r="AO15"/>
  <c r="AN15"/>
  <c r="AG15"/>
  <c r="AF15"/>
  <c r="AE15"/>
  <c r="AD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BP54"/>
  <c r="BF54"/>
  <c r="BE54"/>
  <c r="BB54"/>
  <c r="BA54"/>
  <c r="AZ54"/>
  <c r="AY54"/>
  <c r="AW54"/>
  <c r="AV54"/>
  <c r="AU54"/>
  <c r="AT54"/>
  <c r="AS54"/>
  <c r="AR54"/>
  <c r="AQ54"/>
  <c r="AP54"/>
  <c r="AO54"/>
  <c r="AG54"/>
  <c r="AF54"/>
  <c r="AE54"/>
  <c r="AD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BP14"/>
  <c r="BF14"/>
  <c r="BE14"/>
  <c r="BB14"/>
  <c r="BA14"/>
  <c r="AZ14"/>
  <c r="AY14"/>
  <c r="AW14"/>
  <c r="AV14"/>
  <c r="AU14"/>
  <c r="AT14"/>
  <c r="AS14"/>
  <c r="AR14"/>
  <c r="AQ14"/>
  <c r="AP14"/>
  <c r="AO14"/>
  <c r="AN14"/>
  <c r="AG14"/>
  <c r="AF14"/>
  <c r="AE14"/>
  <c r="AD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BP53"/>
  <c r="BF53"/>
  <c r="BE53"/>
  <c r="BB53"/>
  <c r="BA53"/>
  <c r="AZ53"/>
  <c r="AY53"/>
  <c r="AW53"/>
  <c r="AV53"/>
  <c r="AU53"/>
  <c r="AT53"/>
  <c r="AS53"/>
  <c r="AR53"/>
  <c r="AQ53"/>
  <c r="AP53"/>
  <c r="AO53"/>
  <c r="AG53"/>
  <c r="AF53"/>
  <c r="AE53"/>
  <c r="AD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BP52"/>
  <c r="BF52"/>
  <c r="BE52"/>
  <c r="BB52"/>
  <c r="BA52"/>
  <c r="AZ52"/>
  <c r="AY52"/>
  <c r="AW52"/>
  <c r="AV52"/>
  <c r="AU52"/>
  <c r="AT52"/>
  <c r="AS52"/>
  <c r="AR52"/>
  <c r="AQ52"/>
  <c r="AP52"/>
  <c r="AO52"/>
  <c r="AG52"/>
  <c r="AF52"/>
  <c r="AE52"/>
  <c r="AD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BP51"/>
  <c r="BF51"/>
  <c r="BE51"/>
  <c r="BB51"/>
  <c r="BA51"/>
  <c r="AZ51"/>
  <c r="AY51"/>
  <c r="AW51"/>
  <c r="AV51"/>
  <c r="AU51"/>
  <c r="AT51"/>
  <c r="AS51"/>
  <c r="AR51"/>
  <c r="AQ51"/>
  <c r="AP51"/>
  <c r="AO51"/>
  <c r="AG51"/>
  <c r="AF51"/>
  <c r="AE51"/>
  <c r="AD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BP81"/>
  <c r="BF81"/>
  <c r="BB81"/>
  <c r="BA81"/>
  <c r="AZ81"/>
  <c r="AY81"/>
  <c r="AW81"/>
  <c r="AV81"/>
  <c r="AU81"/>
  <c r="AT81"/>
  <c r="AS81"/>
  <c r="AR81"/>
  <c r="AQ81"/>
  <c r="AP81"/>
  <c r="AO81"/>
  <c r="AG81"/>
  <c r="AF81"/>
  <c r="AE81"/>
  <c r="AD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BP80"/>
  <c r="BF80"/>
  <c r="BB80"/>
  <c r="BA80"/>
  <c r="AZ80"/>
  <c r="AY80"/>
  <c r="AW80"/>
  <c r="AV80"/>
  <c r="AU80"/>
  <c r="AT80"/>
  <c r="AS80"/>
  <c r="AR80"/>
  <c r="AQ80"/>
  <c r="AP80"/>
  <c r="AO80"/>
  <c r="AG80"/>
  <c r="AF80"/>
  <c r="AE80"/>
  <c r="AD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BP79"/>
  <c r="BF79"/>
  <c r="BB79"/>
  <c r="BA79"/>
  <c r="AZ79"/>
  <c r="AY79"/>
  <c r="AW79"/>
  <c r="AV79"/>
  <c r="AU79"/>
  <c r="AT79"/>
  <c r="AS79"/>
  <c r="AR79"/>
  <c r="AQ79"/>
  <c r="AP79"/>
  <c r="AO79"/>
  <c r="AN79"/>
  <c r="AG79"/>
  <c r="AF79"/>
  <c r="AE79"/>
  <c r="AD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BP78"/>
  <c r="BF78"/>
  <c r="BB78"/>
  <c r="BA78"/>
  <c r="AZ78"/>
  <c r="AY78"/>
  <c r="AW78"/>
  <c r="AV78"/>
  <c r="AU78"/>
  <c r="AT78"/>
  <c r="AS78"/>
  <c r="AR78"/>
  <c r="AQ78"/>
  <c r="AP78"/>
  <c r="AO78"/>
  <c r="AN78"/>
  <c r="AG78"/>
  <c r="AF78"/>
  <c r="AE78"/>
  <c r="AD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BP76"/>
  <c r="BF76"/>
  <c r="BB76"/>
  <c r="BA76"/>
  <c r="AZ76"/>
  <c r="AY76"/>
  <c r="AW76"/>
  <c r="AV76"/>
  <c r="AU76"/>
  <c r="AT76"/>
  <c r="AS76"/>
  <c r="AR76"/>
  <c r="AQ76"/>
  <c r="AP76"/>
  <c r="AO76"/>
  <c r="AG76"/>
  <c r="AF76"/>
  <c r="AE76"/>
  <c r="AD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BP75"/>
  <c r="BF75"/>
  <c r="BB75"/>
  <c r="BA75"/>
  <c r="AZ75"/>
  <c r="AY75"/>
  <c r="AW75"/>
  <c r="AV75"/>
  <c r="AU75"/>
  <c r="AT75"/>
  <c r="AS75"/>
  <c r="AR75"/>
  <c r="AQ75"/>
  <c r="AP75"/>
  <c r="AO75"/>
  <c r="AN75"/>
  <c r="AG75"/>
  <c r="AF75"/>
  <c r="AE75"/>
  <c r="AD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BP74"/>
  <c r="BF74"/>
  <c r="BB74"/>
  <c r="BA74"/>
  <c r="AZ74"/>
  <c r="AY74"/>
  <c r="AW74"/>
  <c r="AV74"/>
  <c r="AU74"/>
  <c r="AT74"/>
  <c r="AS74"/>
  <c r="AR74"/>
  <c r="AQ74"/>
  <c r="AP74"/>
  <c r="AO74"/>
  <c r="AG74"/>
  <c r="AF74"/>
  <c r="AE74"/>
  <c r="AD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BP73"/>
  <c r="BF73"/>
  <c r="BB73"/>
  <c r="BA73"/>
  <c r="AZ73"/>
  <c r="AY73"/>
  <c r="AW73"/>
  <c r="AV73"/>
  <c r="AU73"/>
  <c r="AT73"/>
  <c r="AS73"/>
  <c r="AR73"/>
  <c r="AQ73"/>
  <c r="AP73"/>
  <c r="AO73"/>
  <c r="AG73"/>
  <c r="AF73"/>
  <c r="AE73"/>
  <c r="AD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BP72"/>
  <c r="BF72"/>
  <c r="BB72"/>
  <c r="BA72"/>
  <c r="AZ72"/>
  <c r="AY72"/>
  <c r="AW72"/>
  <c r="AV72"/>
  <c r="AU72"/>
  <c r="AT72"/>
  <c r="AS72"/>
  <c r="AR72"/>
  <c r="AQ72"/>
  <c r="AP72"/>
  <c r="AO72"/>
  <c r="AG72"/>
  <c r="AF72"/>
  <c r="AE72"/>
  <c r="AD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BP71"/>
  <c r="BF71"/>
  <c r="BB71"/>
  <c r="BA71"/>
  <c r="AZ71"/>
  <c r="AY71"/>
  <c r="AW71"/>
  <c r="AV71"/>
  <c r="AU71"/>
  <c r="AT71"/>
  <c r="AS71"/>
  <c r="AR71"/>
  <c r="AQ71"/>
  <c r="AP71"/>
  <c r="AO71"/>
  <c r="AN71"/>
  <c r="AG71"/>
  <c r="AF71"/>
  <c r="AE71"/>
  <c r="AD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BP70"/>
  <c r="BF70"/>
  <c r="BB70"/>
  <c r="BA70"/>
  <c r="AZ70"/>
  <c r="AY70"/>
  <c r="AW70"/>
  <c r="AV70"/>
  <c r="AU70"/>
  <c r="AT70"/>
  <c r="AS70"/>
  <c r="AR70"/>
  <c r="AQ70"/>
  <c r="AP70"/>
  <c r="AO70"/>
  <c r="AN70"/>
  <c r="AG70"/>
  <c r="AF70"/>
  <c r="AE70"/>
  <c r="AD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BP69"/>
  <c r="BF69"/>
  <c r="BB69"/>
  <c r="BA69"/>
  <c r="AZ69"/>
  <c r="AY69"/>
  <c r="AW69"/>
  <c r="AV69"/>
  <c r="AU69"/>
  <c r="AT69"/>
  <c r="AS69"/>
  <c r="AR69"/>
  <c r="AQ69"/>
  <c r="AP69"/>
  <c r="AO69"/>
  <c r="AN69"/>
  <c r="AG69"/>
  <c r="AF69"/>
  <c r="AE69"/>
  <c r="AD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BP68"/>
  <c r="BF68"/>
  <c r="BB68"/>
  <c r="BA68"/>
  <c r="AZ68"/>
  <c r="AY68"/>
  <c r="AW68"/>
  <c r="AV68"/>
  <c r="AU68"/>
  <c r="AT68"/>
  <c r="AS68"/>
  <c r="AR68"/>
  <c r="AQ68"/>
  <c r="AP68"/>
  <c r="AO68"/>
  <c r="AG68"/>
  <c r="AF68"/>
  <c r="AE68"/>
  <c r="AD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BP67"/>
  <c r="BF67"/>
  <c r="BB67"/>
  <c r="BA67"/>
  <c r="AZ67"/>
  <c r="AY67"/>
  <c r="AW67"/>
  <c r="AV67"/>
  <c r="AU67"/>
  <c r="AT67"/>
  <c r="AS67"/>
  <c r="AR67"/>
  <c r="AQ67"/>
  <c r="AP67"/>
  <c r="AO67"/>
  <c r="AG67"/>
  <c r="AF67"/>
  <c r="AE67"/>
  <c r="AD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BP49"/>
  <c r="BF49"/>
  <c r="BE49"/>
  <c r="BB49"/>
  <c r="BA49"/>
  <c r="AZ49"/>
  <c r="AY49"/>
  <c r="AW49"/>
  <c r="AV49"/>
  <c r="AU49"/>
  <c r="AT49"/>
  <c r="AS49"/>
  <c r="AR49"/>
  <c r="AQ49"/>
  <c r="AP49"/>
  <c r="AO49"/>
  <c r="AG49"/>
  <c r="AF49"/>
  <c r="AE49"/>
  <c r="AD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BP48"/>
  <c r="BF48"/>
  <c r="BE48"/>
  <c r="BB48"/>
  <c r="BA48"/>
  <c r="AZ48"/>
  <c r="AY48"/>
  <c r="AW48"/>
  <c r="AV48"/>
  <c r="AU48"/>
  <c r="AT48"/>
  <c r="AS48"/>
  <c r="AR48"/>
  <c r="AQ48"/>
  <c r="AP48"/>
  <c r="AO48"/>
  <c r="AG48"/>
  <c r="AF48"/>
  <c r="AE48"/>
  <c r="AD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BP47"/>
  <c r="BF47"/>
  <c r="BE47"/>
  <c r="BB47"/>
  <c r="BA47"/>
  <c r="AZ47"/>
  <c r="AY47"/>
  <c r="AW47"/>
  <c r="AV47"/>
  <c r="AU47"/>
  <c r="AT47"/>
  <c r="AS47"/>
  <c r="AR47"/>
  <c r="AQ47"/>
  <c r="AP47"/>
  <c r="AO47"/>
  <c r="AG47"/>
  <c r="AF47"/>
  <c r="AE47"/>
  <c r="AD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BP46"/>
  <c r="BF46"/>
  <c r="BE46"/>
  <c r="BB46"/>
  <c r="BA46"/>
  <c r="AZ46"/>
  <c r="AY46"/>
  <c r="AW46"/>
  <c r="AV46"/>
  <c r="AU46"/>
  <c r="AT46"/>
  <c r="AS46"/>
  <c r="AR46"/>
  <c r="AQ46"/>
  <c r="AP46"/>
  <c r="AO46"/>
  <c r="AG46"/>
  <c r="AF46"/>
  <c r="AE46"/>
  <c r="AD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BP45"/>
  <c r="BF45"/>
  <c r="BE45"/>
  <c r="BB45"/>
  <c r="BA45"/>
  <c r="AZ45"/>
  <c r="AY45"/>
  <c r="AW45"/>
  <c r="AV45"/>
  <c r="AU45"/>
  <c r="AT45"/>
  <c r="AS45"/>
  <c r="AR45"/>
  <c r="AQ45"/>
  <c r="AP45"/>
  <c r="AO45"/>
  <c r="AG45"/>
  <c r="AF45"/>
  <c r="AE45"/>
  <c r="AD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BP44"/>
  <c r="BF44"/>
  <c r="BE44"/>
  <c r="BB44"/>
  <c r="BA44"/>
  <c r="AZ44"/>
  <c r="AY44"/>
  <c r="AW44"/>
  <c r="AV44"/>
  <c r="AU44"/>
  <c r="AT44"/>
  <c r="AS44"/>
  <c r="AR44"/>
  <c r="AQ44"/>
  <c r="AP44"/>
  <c r="AO44"/>
  <c r="AG44"/>
  <c r="AF44"/>
  <c r="AE44"/>
  <c r="AD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BP43"/>
  <c r="BF43"/>
  <c r="BE43"/>
  <c r="BB43"/>
  <c r="BA43"/>
  <c r="AZ43"/>
  <c r="AY43"/>
  <c r="AW43"/>
  <c r="AV43"/>
  <c r="AU43"/>
  <c r="AT43"/>
  <c r="AS43"/>
  <c r="AR43"/>
  <c r="AQ43"/>
  <c r="AP43"/>
  <c r="AO43"/>
  <c r="AG43"/>
  <c r="AF43"/>
  <c r="AE43"/>
  <c r="AD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BP42"/>
  <c r="BF42"/>
  <c r="BE42"/>
  <c r="BB42"/>
  <c r="BA42"/>
  <c r="AZ42"/>
  <c r="AY42"/>
  <c r="AW42"/>
  <c r="AV42"/>
  <c r="AU42"/>
  <c r="AT42"/>
  <c r="AS42"/>
  <c r="AR42"/>
  <c r="AQ42"/>
  <c r="AP42"/>
  <c r="AO42"/>
  <c r="AG42"/>
  <c r="AF42"/>
  <c r="AE42"/>
  <c r="AD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BP41"/>
  <c r="BF41"/>
  <c r="BE41"/>
  <c r="BB41"/>
  <c r="BA41"/>
  <c r="AZ41"/>
  <c r="AY41"/>
  <c r="AW41"/>
  <c r="AV41"/>
  <c r="AU41"/>
  <c r="AT41"/>
  <c r="AS41"/>
  <c r="AR41"/>
  <c r="AQ41"/>
  <c r="AP41"/>
  <c r="AO41"/>
  <c r="AG41"/>
  <c r="AF41"/>
  <c r="AE41"/>
  <c r="AD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BP40"/>
  <c r="BF40"/>
  <c r="BE40"/>
  <c r="BB40"/>
  <c r="BA40"/>
  <c r="AZ40"/>
  <c r="AY40"/>
  <c r="AW40"/>
  <c r="AV40"/>
  <c r="AU40"/>
  <c r="AT40"/>
  <c r="AS40"/>
  <c r="AR40"/>
  <c r="AQ40"/>
  <c r="AP40"/>
  <c r="AO40"/>
  <c r="AG40"/>
  <c r="AF40"/>
  <c r="AE40"/>
  <c r="AD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BP39"/>
  <c r="BF39"/>
  <c r="BE39"/>
  <c r="BB39"/>
  <c r="BA39"/>
  <c r="AZ39"/>
  <c r="AY39"/>
  <c r="AW39"/>
  <c r="AV39"/>
  <c r="AU39"/>
  <c r="AT39"/>
  <c r="AS39"/>
  <c r="AR39"/>
  <c r="AQ39"/>
  <c r="AP39"/>
  <c r="AO39"/>
  <c r="AG39"/>
  <c r="AF39"/>
  <c r="AE39"/>
  <c r="AD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BP9"/>
  <c r="BF9"/>
  <c r="BE9"/>
  <c r="BB9"/>
  <c r="BA9"/>
  <c r="AZ9"/>
  <c r="AY9"/>
  <c r="AW9"/>
  <c r="AV9"/>
  <c r="AU9"/>
  <c r="AT9"/>
  <c r="AS9"/>
  <c r="AR9"/>
  <c r="AQ9"/>
  <c r="AP9"/>
  <c r="AO9"/>
  <c r="AG9"/>
  <c r="AF9"/>
  <c r="AE9"/>
  <c r="AD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BP8"/>
  <c r="BF8"/>
  <c r="BE8"/>
  <c r="BB8"/>
  <c r="BA8"/>
  <c r="AZ8"/>
  <c r="AY8"/>
  <c r="AW8"/>
  <c r="AV8"/>
  <c r="AU8"/>
  <c r="AT8"/>
  <c r="AS8"/>
  <c r="AR8"/>
  <c r="AQ8"/>
  <c r="AP8"/>
  <c r="AO8"/>
  <c r="AN8"/>
  <c r="AG8"/>
  <c r="AF8"/>
  <c r="AE8"/>
  <c r="AD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BP38"/>
  <c r="BF38"/>
  <c r="BE38"/>
  <c r="BB38"/>
  <c r="BA38"/>
  <c r="AZ38"/>
  <c r="AY38"/>
  <c r="AW38"/>
  <c r="AV38"/>
  <c r="AU38"/>
  <c r="AT38"/>
  <c r="AS38"/>
  <c r="AR38"/>
  <c r="AQ38"/>
  <c r="AP38"/>
  <c r="AO38"/>
  <c r="AN38"/>
  <c r="AG38"/>
  <c r="AF38"/>
  <c r="AE38"/>
  <c r="AD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BP64"/>
  <c r="BF64"/>
  <c r="BE64"/>
  <c r="BB64"/>
  <c r="BA64"/>
  <c r="AZ64"/>
  <c r="AY64"/>
  <c r="AW64"/>
  <c r="AV64"/>
  <c r="AU64"/>
  <c r="AT64"/>
  <c r="AS64"/>
  <c r="AR64"/>
  <c r="AQ64"/>
  <c r="AP64"/>
  <c r="AO64"/>
  <c r="AG64"/>
  <c r="AF64"/>
  <c r="AE64"/>
  <c r="AD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BP7"/>
  <c r="BF7"/>
  <c r="BE7"/>
  <c r="BB7"/>
  <c r="BA7"/>
  <c r="AZ7"/>
  <c r="AY7"/>
  <c r="AW7"/>
  <c r="AV7"/>
  <c r="AU7"/>
  <c r="AT7"/>
  <c r="AS7"/>
  <c r="AR7"/>
  <c r="AQ7"/>
  <c r="AP7"/>
  <c r="AO7"/>
  <c r="AN7"/>
  <c r="AG7"/>
  <c r="AF7"/>
  <c r="AE7"/>
  <c r="AD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BP6"/>
  <c r="BF6"/>
  <c r="BE6"/>
  <c r="BB6"/>
  <c r="BA6"/>
  <c r="AZ6"/>
  <c r="AY6"/>
  <c r="AW6"/>
  <c r="AV6"/>
  <c r="AU6"/>
  <c r="AT6"/>
  <c r="AS6"/>
  <c r="AR6"/>
  <c r="AQ6"/>
  <c r="AP6"/>
  <c r="AO6"/>
  <c r="AN6"/>
  <c r="AG6"/>
  <c r="AF6"/>
  <c r="AE6"/>
  <c r="AD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BP5"/>
  <c r="BF5"/>
  <c r="BE5"/>
  <c r="BB5"/>
  <c r="BA5"/>
  <c r="AZ5"/>
  <c r="AY5"/>
  <c r="AW5"/>
  <c r="AV5"/>
  <c r="AU5"/>
  <c r="AT5"/>
  <c r="AS5"/>
  <c r="AR5"/>
  <c r="AQ5"/>
  <c r="AP5"/>
  <c r="AO5"/>
  <c r="AN5"/>
  <c r="AG5"/>
  <c r="AF5"/>
  <c r="AE5"/>
  <c r="AD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BP37"/>
  <c r="BF37"/>
  <c r="BE37"/>
  <c r="BB37"/>
  <c r="BA37"/>
  <c r="AZ37"/>
  <c r="AY37"/>
  <c r="AW37"/>
  <c r="AV37"/>
  <c r="AU37"/>
  <c r="AT37"/>
  <c r="AS37"/>
  <c r="AR37"/>
  <c r="AQ37"/>
  <c r="AP37"/>
  <c r="AO37"/>
  <c r="AG37"/>
  <c r="AF37"/>
  <c r="AE37"/>
  <c r="AD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BP4"/>
  <c r="BF4"/>
  <c r="BE4"/>
  <c r="BB4"/>
  <c r="BA4"/>
  <c r="AZ4"/>
  <c r="AY4"/>
  <c r="AW4"/>
  <c r="AV4"/>
  <c r="AU4"/>
  <c r="AT4"/>
  <c r="AS4"/>
  <c r="AR4"/>
  <c r="AQ4"/>
  <c r="AP4"/>
  <c r="AO4"/>
  <c r="AG4"/>
  <c r="AF4"/>
  <c r="AE4"/>
  <c r="AD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BP36"/>
  <c r="BF36"/>
  <c r="BE36"/>
  <c r="BB36"/>
  <c r="BA36"/>
  <c r="AZ36"/>
  <c r="AY36"/>
  <c r="AW36"/>
  <c r="AV36"/>
  <c r="AU36"/>
  <c r="AT36"/>
  <c r="AS36"/>
  <c r="AR36"/>
  <c r="AQ36"/>
  <c r="AP36"/>
  <c r="AO36"/>
  <c r="AG36"/>
  <c r="AF36"/>
  <c r="AE36"/>
  <c r="AD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BP3"/>
  <c r="BF3"/>
  <c r="BE3"/>
  <c r="BB3"/>
  <c r="BA3"/>
  <c r="AZ3"/>
  <c r="AY3"/>
  <c r="AW3"/>
  <c r="AV3"/>
  <c r="AU3"/>
  <c r="AT3"/>
  <c r="AS3"/>
  <c r="AR3"/>
  <c r="AQ3"/>
  <c r="AP3"/>
  <c r="AO3"/>
  <c r="AN3"/>
  <c r="AG3"/>
  <c r="AF3"/>
  <c r="AE3"/>
  <c r="AD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BP35"/>
  <c r="BF35"/>
  <c r="BE35"/>
  <c r="BB35"/>
  <c r="BA35"/>
  <c r="AZ35"/>
  <c r="AY35"/>
  <c r="AW35"/>
  <c r="AV35"/>
  <c r="AU35"/>
  <c r="AT35"/>
  <c r="AS35"/>
  <c r="AR35"/>
  <c r="AQ35"/>
  <c r="AP35"/>
  <c r="AO35"/>
  <c r="AN35"/>
  <c r="AG35"/>
  <c r="AF35"/>
  <c r="AE35"/>
  <c r="AD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BP34"/>
  <c r="BF34"/>
  <c r="BE34"/>
  <c r="BB34"/>
  <c r="BA34"/>
  <c r="AZ34"/>
  <c r="AY34"/>
  <c r="AW34"/>
  <c r="AV34"/>
  <c r="AU34"/>
  <c r="AT34"/>
  <c r="AS34"/>
  <c r="AR34"/>
  <c r="AQ34"/>
  <c r="AP34"/>
  <c r="AO34"/>
  <c r="AN34"/>
  <c r="AG34"/>
  <c r="AF34"/>
  <c r="AE34"/>
  <c r="AD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BP33"/>
  <c r="BF33"/>
  <c r="BE33"/>
  <c r="BB33"/>
  <c r="BA33"/>
  <c r="AZ33"/>
  <c r="AY33"/>
  <c r="AW33"/>
  <c r="AV33"/>
  <c r="AU33"/>
  <c r="AT33"/>
  <c r="AS33"/>
  <c r="AR33"/>
  <c r="AQ33"/>
  <c r="AP33"/>
  <c r="AO33"/>
  <c r="AN33"/>
  <c r="AG33"/>
  <c r="AF33"/>
  <c r="AE33"/>
  <c r="AD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BP2"/>
  <c r="BF2"/>
  <c r="BE2"/>
  <c r="BB2"/>
  <c r="BA2"/>
  <c r="AZ2"/>
  <c r="AY2"/>
  <c r="AW2"/>
  <c r="AV2"/>
  <c r="AU2"/>
  <c r="AT2"/>
  <c r="AS2"/>
  <c r="AR2"/>
  <c r="AQ2"/>
  <c r="AP2"/>
  <c r="AO2"/>
  <c r="AN2"/>
  <c r="AG2"/>
  <c r="AF2"/>
  <c r="AE2"/>
  <c r="AD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BP32"/>
  <c r="BF32"/>
  <c r="BE32"/>
  <c r="BB32"/>
  <c r="BA32"/>
  <c r="AZ32"/>
  <c r="AY32"/>
  <c r="AW32"/>
  <c r="AV32"/>
  <c r="AU32"/>
  <c r="AT32"/>
  <c r="AS32"/>
  <c r="AR32"/>
  <c r="AQ32"/>
  <c r="AP32"/>
  <c r="AO32"/>
  <c r="AN32"/>
  <c r="AG32"/>
  <c r="AF32"/>
  <c r="AE32"/>
  <c r="AD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BP31"/>
  <c r="BF31"/>
  <c r="BE31"/>
  <c r="BB31"/>
  <c r="BA31"/>
  <c r="AZ31"/>
  <c r="AY31"/>
  <c r="AW31"/>
  <c r="AV31"/>
  <c r="AU31"/>
  <c r="AT31"/>
  <c r="AS31"/>
  <c r="AR31"/>
  <c r="AQ31"/>
  <c r="AP31"/>
  <c r="AO31"/>
  <c r="AG31"/>
  <c r="AF31"/>
  <c r="AE31"/>
  <c r="AD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BP30"/>
  <c r="BF30"/>
  <c r="BE30"/>
  <c r="BB30"/>
  <c r="BA30"/>
  <c r="AZ30"/>
  <c r="AY30"/>
  <c r="AW30"/>
  <c r="AV30"/>
  <c r="AU30"/>
  <c r="AT30"/>
  <c r="AS30"/>
  <c r="AR30"/>
  <c r="AQ30"/>
  <c r="AP30"/>
  <c r="AO30"/>
  <c r="AG30"/>
  <c r="AF30"/>
  <c r="AE30"/>
  <c r="AD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AL1938" i="1" l="1"/>
  <c r="AV1938"/>
  <c r="AV1937"/>
  <c r="Y95" i="5"/>
  <c r="U95"/>
  <c r="Q95"/>
  <c r="M95"/>
  <c r="I95"/>
  <c r="Z95"/>
  <c r="V95"/>
  <c r="R95"/>
  <c r="N95"/>
  <c r="J95"/>
  <c r="AA95"/>
  <c r="W95"/>
  <c r="S95"/>
  <c r="O95"/>
  <c r="K95"/>
  <c r="G95"/>
  <c r="X95"/>
  <c r="T95"/>
  <c r="P95"/>
  <c r="L95"/>
  <c r="H95"/>
  <c r="AB24"/>
  <c r="AB66"/>
  <c r="AB29"/>
  <c r="AW1932" i="1"/>
  <c r="AJ1926"/>
  <c r="AJ1930"/>
  <c r="AW1926"/>
  <c r="AW1924"/>
  <c r="AW1930"/>
  <c r="AW1928"/>
  <c r="AB10" i="5"/>
  <c r="AB13"/>
  <c r="AB22"/>
  <c r="AB12"/>
  <c r="AB23"/>
  <c r="AB11"/>
  <c r="AB91"/>
  <c r="AB93"/>
  <c r="AB88"/>
  <c r="AB80"/>
  <c r="AB51"/>
  <c r="AB54"/>
  <c r="AB55"/>
  <c r="AB58"/>
  <c r="AB59"/>
  <c r="AB20"/>
  <c r="AB83"/>
  <c r="AB87"/>
  <c r="AB21"/>
  <c r="AB77"/>
  <c r="AB3"/>
  <c r="AB5"/>
  <c r="AB7"/>
  <c r="AB38"/>
  <c r="AB9"/>
  <c r="AB42"/>
  <c r="AB46"/>
  <c r="AB67"/>
  <c r="AB18"/>
  <c r="AB73"/>
  <c r="AB75"/>
  <c r="AB31"/>
  <c r="AB2"/>
  <c r="AB34"/>
  <c r="AB4"/>
  <c r="AB40"/>
  <c r="AB44"/>
  <c r="AB48"/>
  <c r="AB71"/>
  <c r="AB30"/>
  <c r="AB35"/>
  <c r="AB36"/>
  <c r="AB8"/>
  <c r="AB39"/>
  <c r="AB43"/>
  <c r="AB47"/>
  <c r="AB70"/>
  <c r="AB79"/>
  <c r="AB81"/>
  <c r="AB14"/>
  <c r="AB16"/>
  <c r="AB19"/>
  <c r="AB82"/>
  <c r="AB86"/>
  <c r="AB92"/>
  <c r="AB25"/>
  <c r="AB63"/>
  <c r="AB78"/>
  <c r="AB53"/>
  <c r="AB57"/>
  <c r="AB85"/>
  <c r="AB90"/>
  <c r="AB62"/>
  <c r="AB26"/>
  <c r="AB65"/>
  <c r="AB28"/>
  <c r="AB69"/>
  <c r="AB32"/>
  <c r="AB33"/>
  <c r="AB37"/>
  <c r="AB6"/>
  <c r="AB64"/>
  <c r="AB41"/>
  <c r="AB45"/>
  <c r="AB49"/>
  <c r="AB68"/>
  <c r="AB72"/>
  <c r="AB74"/>
  <c r="AB76"/>
  <c r="AB52"/>
  <c r="AB15"/>
  <c r="AB56"/>
  <c r="AB17"/>
  <c r="AB60"/>
  <c r="AB84"/>
  <c r="AB89"/>
  <c r="AB61"/>
  <c r="AB27"/>
  <c r="AA96" l="1"/>
  <c r="AA97" s="1"/>
  <c r="I96"/>
  <c r="I97" s="1"/>
  <c r="M96"/>
  <c r="M97" s="1"/>
  <c r="Q96"/>
  <c r="Q97" s="1"/>
  <c r="U96"/>
  <c r="U97" s="1"/>
  <c r="G96"/>
  <c r="G97" s="1"/>
  <c r="Z96"/>
  <c r="Z97" s="1"/>
  <c r="H96"/>
  <c r="H97" s="1"/>
  <c r="L96"/>
  <c r="L97" s="1"/>
  <c r="P96"/>
  <c r="P97" s="1"/>
  <c r="T96"/>
  <c r="T97" s="1"/>
  <c r="X96"/>
  <c r="X97" s="1"/>
  <c r="Y96"/>
  <c r="Y97" s="1"/>
  <c r="K96"/>
  <c r="K97" s="1"/>
  <c r="O96"/>
  <c r="O97" s="1"/>
  <c r="S96"/>
  <c r="S97" s="1"/>
  <c r="W96"/>
  <c r="W97" s="1"/>
  <c r="AB95"/>
  <c r="AB96"/>
  <c r="J96"/>
  <c r="J97" s="1"/>
  <c r="N96"/>
  <c r="N97" s="1"/>
  <c r="R96"/>
  <c r="R97" s="1"/>
  <c r="V96"/>
  <c r="V97" s="1"/>
  <c r="AB97" l="1"/>
  <c r="AD459" i="1"/>
  <c r="AE459"/>
  <c r="AF459"/>
  <c r="AG459"/>
  <c r="AD504"/>
  <c r="AE504"/>
  <c r="AF504"/>
  <c r="AG504"/>
  <c r="AD505"/>
  <c r="AE505"/>
  <c r="AF505"/>
  <c r="AG505"/>
  <c r="AD469"/>
  <c r="AE469"/>
  <c r="AF469"/>
  <c r="AG469"/>
  <c r="AD471"/>
  <c r="AE471"/>
  <c r="AF471"/>
  <c r="AG471"/>
  <c r="AD460"/>
  <c r="AE460"/>
  <c r="AF460"/>
  <c r="AG460"/>
  <c r="AD506"/>
  <c r="AE506"/>
  <c r="AF506"/>
  <c r="AG506"/>
  <c r="AD507"/>
  <c r="AE507"/>
  <c r="AF507"/>
  <c r="AG507"/>
  <c r="AD476"/>
  <c r="AE476"/>
  <c r="AF476"/>
  <c r="AG476"/>
  <c r="AD466"/>
  <c r="AE466"/>
  <c r="AF466"/>
  <c r="AG466"/>
  <c r="AD474"/>
  <c r="AE474"/>
  <c r="AF474"/>
  <c r="AG474"/>
  <c r="AD473"/>
  <c r="AE473"/>
  <c r="AF473"/>
  <c r="AG473"/>
  <c r="AD512"/>
  <c r="AE512"/>
  <c r="AF512"/>
  <c r="AG512"/>
  <c r="AD472"/>
  <c r="AE472"/>
  <c r="AF472"/>
  <c r="AG472"/>
  <c r="AD511"/>
  <c r="AE511"/>
  <c r="AF511"/>
  <c r="AG511"/>
  <c r="AD461"/>
  <c r="AE461"/>
  <c r="AF461"/>
  <c r="AG461"/>
  <c r="AD464"/>
  <c r="AE464"/>
  <c r="AF464"/>
  <c r="AG464"/>
  <c r="AD463"/>
  <c r="AE463"/>
  <c r="AF463"/>
  <c r="AG463"/>
  <c r="AD509"/>
  <c r="AE509"/>
  <c r="AF509"/>
  <c r="AG509"/>
  <c r="AD478"/>
  <c r="AE478"/>
  <c r="AF478"/>
  <c r="AG478"/>
  <c r="AD479"/>
  <c r="AE479"/>
  <c r="AF479"/>
  <c r="AG479"/>
  <c r="AD477"/>
  <c r="AE477"/>
  <c r="AF477"/>
  <c r="AG477"/>
  <c r="AD111"/>
  <c r="AE111"/>
  <c r="AF111"/>
  <c r="AG111"/>
  <c r="AD510"/>
  <c r="AE510"/>
  <c r="AF510"/>
  <c r="AG510"/>
  <c r="AD475"/>
  <c r="AE475"/>
  <c r="AF475"/>
  <c r="AG475"/>
  <c r="AD468"/>
  <c r="AE468"/>
  <c r="AF468"/>
  <c r="AG468"/>
  <c r="AD462"/>
  <c r="AE462"/>
  <c r="AF462"/>
  <c r="AG462"/>
  <c r="AD508"/>
  <c r="AE508"/>
  <c r="AF508"/>
  <c r="AG508"/>
  <c r="AD470"/>
  <c r="AE470"/>
  <c r="AF470"/>
  <c r="AG470"/>
  <c r="AD465"/>
  <c r="AE465"/>
  <c r="AF465"/>
  <c r="AG465"/>
  <c r="AD467"/>
  <c r="AE467"/>
  <c r="AF467"/>
  <c r="AG467"/>
  <c r="AD503"/>
  <c r="AE503"/>
  <c r="AF503"/>
  <c r="AG503"/>
  <c r="AD1710"/>
  <c r="AE1710"/>
  <c r="AF1710"/>
  <c r="AG1710"/>
  <c r="AD714"/>
  <c r="AE714"/>
  <c r="AF714"/>
  <c r="AG714"/>
  <c r="AD1600"/>
  <c r="AE1600"/>
  <c r="AF1600"/>
  <c r="AG1600"/>
  <c r="AD1700"/>
  <c r="AE1700"/>
  <c r="AF1700"/>
  <c r="AG1700"/>
  <c r="AD1899"/>
  <c r="AE1899"/>
  <c r="AF1899"/>
  <c r="AG1899"/>
  <c r="AD715"/>
  <c r="AE715"/>
  <c r="AF715"/>
  <c r="AG715"/>
  <c r="AD769"/>
  <c r="AE769"/>
  <c r="AF769"/>
  <c r="AG769"/>
  <c r="AD768"/>
  <c r="AE768"/>
  <c r="AF768"/>
  <c r="AG768"/>
  <c r="AD716"/>
  <c r="AE716"/>
  <c r="AF716"/>
  <c r="AG716"/>
  <c r="AD795"/>
  <c r="AE795"/>
  <c r="AF795"/>
  <c r="AG795"/>
  <c r="AD1601"/>
  <c r="AE1601"/>
  <c r="AF1601"/>
  <c r="AG1601"/>
  <c r="AD1660"/>
  <c r="AE1660"/>
  <c r="AF1660"/>
  <c r="AG1660"/>
  <c r="AD1701"/>
  <c r="AE1701"/>
  <c r="AF1701"/>
  <c r="AG1701"/>
  <c r="AD1702"/>
  <c r="AE1702"/>
  <c r="AF1702"/>
  <c r="AG1702"/>
  <c r="AD1882"/>
  <c r="AE1882"/>
  <c r="AF1882"/>
  <c r="AG1882"/>
  <c r="AD1661"/>
  <c r="AE1661"/>
  <c r="AF1661"/>
  <c r="AG1661"/>
  <c r="AD1703"/>
  <c r="AE1703"/>
  <c r="AF1703"/>
  <c r="AG1703"/>
  <c r="AD1900"/>
  <c r="AE1900"/>
  <c r="AF1900"/>
  <c r="AG1900"/>
  <c r="AD770"/>
  <c r="AE770"/>
  <c r="AF770"/>
  <c r="AG770"/>
  <c r="AD717"/>
  <c r="AE717"/>
  <c r="AF717"/>
  <c r="AG717"/>
  <c r="AD718"/>
  <c r="AE718"/>
  <c r="AF718"/>
  <c r="AG718"/>
  <c r="AD771"/>
  <c r="AE771"/>
  <c r="AF771"/>
  <c r="AG771"/>
  <c r="AD1602"/>
  <c r="AE1602"/>
  <c r="AF1602"/>
  <c r="AG1602"/>
  <c r="AD1704"/>
  <c r="AE1704"/>
  <c r="AF1704"/>
  <c r="AG1704"/>
  <c r="AD1606"/>
  <c r="AE1606"/>
  <c r="AF1606"/>
  <c r="AG1606"/>
  <c r="AD1603"/>
  <c r="AE1603"/>
  <c r="AF1603"/>
  <c r="AG1603"/>
  <c r="AD1664"/>
  <c r="AE1664"/>
  <c r="AF1664"/>
  <c r="AG1664"/>
  <c r="AD1604"/>
  <c r="AE1604"/>
  <c r="AF1604"/>
  <c r="AG1604"/>
  <c r="AD1570"/>
  <c r="AE1570"/>
  <c r="AF1570"/>
  <c r="AG1570"/>
  <c r="AD1706"/>
  <c r="AE1706"/>
  <c r="AF1706"/>
  <c r="AG1706"/>
  <c r="AD1662"/>
  <c r="AE1662"/>
  <c r="AF1662"/>
  <c r="AG1662"/>
  <c r="AD1663"/>
  <c r="AE1663"/>
  <c r="AF1663"/>
  <c r="AG1663"/>
  <c r="AD1708"/>
  <c r="AE1708"/>
  <c r="AF1708"/>
  <c r="AG1708"/>
  <c r="AD1705"/>
  <c r="AE1705"/>
  <c r="AF1705"/>
  <c r="AG1705"/>
  <c r="AD1568"/>
  <c r="AE1568"/>
  <c r="AF1568"/>
  <c r="AG1568"/>
  <c r="AD1569"/>
  <c r="AE1569"/>
  <c r="AF1569"/>
  <c r="AG1569"/>
  <c r="AD1707"/>
  <c r="AE1707"/>
  <c r="AF1707"/>
  <c r="AG1707"/>
  <c r="AD1665"/>
  <c r="AE1665"/>
  <c r="AF1665"/>
  <c r="AG1665"/>
  <c r="AD1571"/>
  <c r="AE1571"/>
  <c r="AF1571"/>
  <c r="AG1571"/>
  <c r="AD1605"/>
  <c r="AE1605"/>
  <c r="AF1605"/>
  <c r="AG1605"/>
  <c r="AD1901"/>
  <c r="AE1901"/>
  <c r="AF1901"/>
  <c r="AG1901"/>
  <c r="AD1889"/>
  <c r="AE1889"/>
  <c r="AF1889"/>
  <c r="AG1889"/>
  <c r="AD1902"/>
  <c r="AE1902"/>
  <c r="AF1902"/>
  <c r="AG1902"/>
  <c r="AD1903"/>
  <c r="AE1903"/>
  <c r="AF1903"/>
  <c r="AG1903"/>
  <c r="AD797"/>
  <c r="AE797"/>
  <c r="AF797"/>
  <c r="AG797"/>
  <c r="AD796"/>
  <c r="AE796"/>
  <c r="AF796"/>
  <c r="AG796"/>
  <c r="AD1904"/>
  <c r="AE1904"/>
  <c r="AF1904"/>
  <c r="AG1904"/>
  <c r="AD802"/>
  <c r="AE802"/>
  <c r="AF802"/>
  <c r="AG802"/>
  <c r="AD798"/>
  <c r="AE798"/>
  <c r="AF798"/>
  <c r="AG798"/>
  <c r="AD799"/>
  <c r="AE799"/>
  <c r="AF799"/>
  <c r="AG799"/>
  <c r="AD800"/>
  <c r="AE800"/>
  <c r="AF800"/>
  <c r="AG800"/>
  <c r="AD719"/>
  <c r="AE719"/>
  <c r="AF719"/>
  <c r="AG719"/>
  <c r="AD801"/>
  <c r="AE801"/>
  <c r="AF801"/>
  <c r="AG801"/>
  <c r="AD1610"/>
  <c r="AE1610"/>
  <c r="AF1610"/>
  <c r="AG1610"/>
  <c r="AD1607"/>
  <c r="AE1607"/>
  <c r="AF1607"/>
  <c r="AG1607"/>
  <c r="AD1608"/>
  <c r="AE1608"/>
  <c r="AF1608"/>
  <c r="AG1608"/>
  <c r="AD1575"/>
  <c r="AE1575"/>
  <c r="AF1575"/>
  <c r="AG1575"/>
  <c r="AD1668"/>
  <c r="AE1668"/>
  <c r="AF1668"/>
  <c r="AG1668"/>
  <c r="AD1669"/>
  <c r="AE1669"/>
  <c r="AF1669"/>
  <c r="AG1669"/>
  <c r="AD1609"/>
  <c r="AE1609"/>
  <c r="AF1609"/>
  <c r="AG1609"/>
  <c r="AD1574"/>
  <c r="AE1574"/>
  <c r="AF1574"/>
  <c r="AG1574"/>
  <c r="AD1614"/>
  <c r="AE1614"/>
  <c r="AF1614"/>
  <c r="AG1614"/>
  <c r="AD1615"/>
  <c r="AE1615"/>
  <c r="AF1615"/>
  <c r="AG1615"/>
  <c r="AD1709"/>
  <c r="AE1709"/>
  <c r="AF1709"/>
  <c r="AG1709"/>
  <c r="AD1713"/>
  <c r="AE1713"/>
  <c r="AF1713"/>
  <c r="AG1713"/>
  <c r="AD1670"/>
  <c r="AE1670"/>
  <c r="AF1670"/>
  <c r="AG1670"/>
  <c r="AD1667"/>
  <c r="AE1667"/>
  <c r="AF1667"/>
  <c r="AG1667"/>
  <c r="AD1613"/>
  <c r="AE1613"/>
  <c r="AF1613"/>
  <c r="AG1613"/>
  <c r="AD1612"/>
  <c r="AE1612"/>
  <c r="AF1612"/>
  <c r="AG1612"/>
  <c r="AD1719"/>
  <c r="AE1719"/>
  <c r="AF1719"/>
  <c r="AG1719"/>
  <c r="AD1716"/>
  <c r="AE1716"/>
  <c r="AF1716"/>
  <c r="AG1716"/>
  <c r="AD1717"/>
  <c r="AE1717"/>
  <c r="AF1717"/>
  <c r="AG1717"/>
  <c r="AD1666"/>
  <c r="AE1666"/>
  <c r="AF1666"/>
  <c r="AG1666"/>
  <c r="AD1611"/>
  <c r="AE1611"/>
  <c r="AF1611"/>
  <c r="AG1611"/>
  <c r="AD1715"/>
  <c r="AE1715"/>
  <c r="AF1715"/>
  <c r="AG1715"/>
  <c r="AD1572"/>
  <c r="AE1572"/>
  <c r="AF1572"/>
  <c r="AG1572"/>
  <c r="AD1573"/>
  <c r="AE1573"/>
  <c r="AF1573"/>
  <c r="AG1573"/>
  <c r="AD1714"/>
  <c r="AE1714"/>
  <c r="AF1714"/>
  <c r="AG1714"/>
  <c r="AD1711"/>
  <c r="AE1711"/>
  <c r="AF1711"/>
  <c r="AG1711"/>
  <c r="AD1577"/>
  <c r="AE1577"/>
  <c r="AF1577"/>
  <c r="AG1577"/>
  <c r="AD1712"/>
  <c r="AE1712"/>
  <c r="AF1712"/>
  <c r="AG1712"/>
  <c r="AD1718"/>
  <c r="AE1718"/>
  <c r="AF1718"/>
  <c r="AG1718"/>
  <c r="AD1890"/>
  <c r="AE1890"/>
  <c r="AF1890"/>
  <c r="AG1890"/>
  <c r="AD1905"/>
  <c r="AE1905"/>
  <c r="AF1905"/>
  <c r="AG1905"/>
  <c r="AD1891"/>
  <c r="AE1891"/>
  <c r="AF1891"/>
  <c r="AG1891"/>
  <c r="AD1883"/>
  <c r="AE1883"/>
  <c r="AF1883"/>
  <c r="AG1883"/>
  <c r="AD1884"/>
  <c r="AE1884"/>
  <c r="AF1884"/>
  <c r="AG1884"/>
  <c r="AD1720"/>
  <c r="AE1720"/>
  <c r="AF1720"/>
  <c r="AG1720"/>
  <c r="AD809"/>
  <c r="AE809"/>
  <c r="AF809"/>
  <c r="AG809"/>
  <c r="AD810"/>
  <c r="AE810"/>
  <c r="AF810"/>
  <c r="AG810"/>
  <c r="AD788"/>
  <c r="AE788"/>
  <c r="AF788"/>
  <c r="AG788"/>
  <c r="AD813"/>
  <c r="AE813"/>
  <c r="AF813"/>
  <c r="AG813"/>
  <c r="AD730"/>
  <c r="AE730"/>
  <c r="AF730"/>
  <c r="AG730"/>
  <c r="AD830"/>
  <c r="AE830"/>
  <c r="AF830"/>
  <c r="AG830"/>
  <c r="AD736"/>
  <c r="AE736"/>
  <c r="AF736"/>
  <c r="AG736"/>
  <c r="AD776"/>
  <c r="AE776"/>
  <c r="AF776"/>
  <c r="AG776"/>
  <c r="AD731"/>
  <c r="AE731"/>
  <c r="AF731"/>
  <c r="AG731"/>
  <c r="AD754"/>
  <c r="AE754"/>
  <c r="AF754"/>
  <c r="AG754"/>
  <c r="AD759"/>
  <c r="AE759"/>
  <c r="AF759"/>
  <c r="AG759"/>
  <c r="AD784"/>
  <c r="AE784"/>
  <c r="AF784"/>
  <c r="AG784"/>
  <c r="AD778"/>
  <c r="AE778"/>
  <c r="AF778"/>
  <c r="AG778"/>
  <c r="AD732"/>
  <c r="AE732"/>
  <c r="AF732"/>
  <c r="AG732"/>
  <c r="AD811"/>
  <c r="AE811"/>
  <c r="AF811"/>
  <c r="AG811"/>
  <c r="AD752"/>
  <c r="AE752"/>
  <c r="AF752"/>
  <c r="AG752"/>
  <c r="AD785"/>
  <c r="AE785"/>
  <c r="AF785"/>
  <c r="AG785"/>
  <c r="AD835"/>
  <c r="AE835"/>
  <c r="AF835"/>
  <c r="AG835"/>
  <c r="AD818"/>
  <c r="AE818"/>
  <c r="AF818"/>
  <c r="AG818"/>
  <c r="AD726"/>
  <c r="AE726"/>
  <c r="AF726"/>
  <c r="AG726"/>
  <c r="AD827"/>
  <c r="AE827"/>
  <c r="AF827"/>
  <c r="AG827"/>
  <c r="AD728"/>
  <c r="AE728"/>
  <c r="AF728"/>
  <c r="AG728"/>
  <c r="AD729"/>
  <c r="AE729"/>
  <c r="AF729"/>
  <c r="AG729"/>
  <c r="AD831"/>
  <c r="AE831"/>
  <c r="AF831"/>
  <c r="AG831"/>
  <c r="AD765"/>
  <c r="AE765"/>
  <c r="AF765"/>
  <c r="AG765"/>
  <c r="AD780"/>
  <c r="AE780"/>
  <c r="AF780"/>
  <c r="AG780"/>
  <c r="AD750"/>
  <c r="AE750"/>
  <c r="AF750"/>
  <c r="AG750"/>
  <c r="AD777"/>
  <c r="AE777"/>
  <c r="AF777"/>
  <c r="AG777"/>
  <c r="AD739"/>
  <c r="AE739"/>
  <c r="AF739"/>
  <c r="AG739"/>
  <c r="AD789"/>
  <c r="AE789"/>
  <c r="AF789"/>
  <c r="AG789"/>
  <c r="AD757"/>
  <c r="AE757"/>
  <c r="AF757"/>
  <c r="AG757"/>
  <c r="AD828"/>
  <c r="AE828"/>
  <c r="AF828"/>
  <c r="AG828"/>
  <c r="AD764"/>
  <c r="AE764"/>
  <c r="AF764"/>
  <c r="AG764"/>
  <c r="AD751"/>
  <c r="AE751"/>
  <c r="AF751"/>
  <c r="AG751"/>
  <c r="AD787"/>
  <c r="AE787"/>
  <c r="AF787"/>
  <c r="AG787"/>
  <c r="AD812"/>
  <c r="AE812"/>
  <c r="AF812"/>
  <c r="AG812"/>
  <c r="AD755"/>
  <c r="AE755"/>
  <c r="AF755"/>
  <c r="AG755"/>
  <c r="AD823"/>
  <c r="AE823"/>
  <c r="AF823"/>
  <c r="AG823"/>
  <c r="AD737"/>
  <c r="AE737"/>
  <c r="AF737"/>
  <c r="AG737"/>
  <c r="AD834"/>
  <c r="AE834"/>
  <c r="AF834"/>
  <c r="AG834"/>
  <c r="AD727"/>
  <c r="AE727"/>
  <c r="AF727"/>
  <c r="AG727"/>
  <c r="AD779"/>
  <c r="AE779"/>
  <c r="AF779"/>
  <c r="AG779"/>
  <c r="AD819"/>
  <c r="AE819"/>
  <c r="AF819"/>
  <c r="AG819"/>
  <c r="AD758"/>
  <c r="AE758"/>
  <c r="AF758"/>
  <c r="AG758"/>
  <c r="AD814"/>
  <c r="AE814"/>
  <c r="AF814"/>
  <c r="AG814"/>
  <c r="AD756"/>
  <c r="AE756"/>
  <c r="AF756"/>
  <c r="AG756"/>
  <c r="AD735"/>
  <c r="AE735"/>
  <c r="AF735"/>
  <c r="AG735"/>
  <c r="AD786"/>
  <c r="AE786"/>
  <c r="AF786"/>
  <c r="AG786"/>
  <c r="AD766"/>
  <c r="AE766"/>
  <c r="AF766"/>
  <c r="AG766"/>
  <c r="AD738"/>
  <c r="AE738"/>
  <c r="AF738"/>
  <c r="AG738"/>
  <c r="AD725"/>
  <c r="AE725"/>
  <c r="AF725"/>
  <c r="AG725"/>
  <c r="AD832"/>
  <c r="AE832"/>
  <c r="AF832"/>
  <c r="AG832"/>
  <c r="AD749"/>
  <c r="AE749"/>
  <c r="AF749"/>
  <c r="AG749"/>
  <c r="AD781"/>
  <c r="AE781"/>
  <c r="AF781"/>
  <c r="AG781"/>
  <c r="AD824"/>
  <c r="AE824"/>
  <c r="AF824"/>
  <c r="AG824"/>
  <c r="AD838"/>
  <c r="AE838"/>
  <c r="AF838"/>
  <c r="AG838"/>
  <c r="AD753"/>
  <c r="AE753"/>
  <c r="AF753"/>
  <c r="AG753"/>
  <c r="AD761"/>
  <c r="AE761"/>
  <c r="AF761"/>
  <c r="AG761"/>
  <c r="AD816"/>
  <c r="AE816"/>
  <c r="AF816"/>
  <c r="AG816"/>
  <c r="AD825"/>
  <c r="AE825"/>
  <c r="AF825"/>
  <c r="AG825"/>
  <c r="AD762"/>
  <c r="AE762"/>
  <c r="AF762"/>
  <c r="AG762"/>
  <c r="AD734"/>
  <c r="AE734"/>
  <c r="AF734"/>
  <c r="AG734"/>
  <c r="AD792"/>
  <c r="AE792"/>
  <c r="AF792"/>
  <c r="AG792"/>
  <c r="AD793"/>
  <c r="AE793"/>
  <c r="AF793"/>
  <c r="AG793"/>
  <c r="AD821"/>
  <c r="AE821"/>
  <c r="AF821"/>
  <c r="AG821"/>
  <c r="AD740"/>
  <c r="AE740"/>
  <c r="AF740"/>
  <c r="AG740"/>
  <c r="AD794"/>
  <c r="AE794"/>
  <c r="AF794"/>
  <c r="AG794"/>
  <c r="AD815"/>
  <c r="AE815"/>
  <c r="AF815"/>
  <c r="AG815"/>
  <c r="AD791"/>
  <c r="AE791"/>
  <c r="AF791"/>
  <c r="AG791"/>
  <c r="AD767"/>
  <c r="AE767"/>
  <c r="AF767"/>
  <c r="AG767"/>
  <c r="AD733"/>
  <c r="AE733"/>
  <c r="AF733"/>
  <c r="AG733"/>
  <c r="AD826"/>
  <c r="AE826"/>
  <c r="AF826"/>
  <c r="AG826"/>
  <c r="AD783"/>
  <c r="AE783"/>
  <c r="AF783"/>
  <c r="AG783"/>
  <c r="AD790"/>
  <c r="AE790"/>
  <c r="AF790"/>
  <c r="AG790"/>
  <c r="AD837"/>
  <c r="AE837"/>
  <c r="AF837"/>
  <c r="AG837"/>
  <c r="AD760"/>
  <c r="AE760"/>
  <c r="AF760"/>
  <c r="AG760"/>
  <c r="AD836"/>
  <c r="AE836"/>
  <c r="AF836"/>
  <c r="AG836"/>
  <c r="AD822"/>
  <c r="AE822"/>
  <c r="AF822"/>
  <c r="AG822"/>
  <c r="AD820"/>
  <c r="AE820"/>
  <c r="AF820"/>
  <c r="AG820"/>
  <c r="AD782"/>
  <c r="AE782"/>
  <c r="AF782"/>
  <c r="AG782"/>
  <c r="AD829"/>
  <c r="AE829"/>
  <c r="AF829"/>
  <c r="AG829"/>
  <c r="AD763"/>
  <c r="AE763"/>
  <c r="AF763"/>
  <c r="AG763"/>
  <c r="AD1635"/>
  <c r="AE1635"/>
  <c r="AF1635"/>
  <c r="AG1635"/>
  <c r="AD1741"/>
  <c r="AE1741"/>
  <c r="AF1741"/>
  <c r="AG1741"/>
  <c r="AD1735"/>
  <c r="AE1735"/>
  <c r="AF1735"/>
  <c r="AG1735"/>
  <c r="AD1585"/>
  <c r="AE1585"/>
  <c r="AF1585"/>
  <c r="AG1585"/>
  <c r="AD1683"/>
  <c r="AE1683"/>
  <c r="AF1683"/>
  <c r="AG1683"/>
  <c r="AD1644"/>
  <c r="AE1644"/>
  <c r="AF1644"/>
  <c r="AG1644"/>
  <c r="AD1645"/>
  <c r="AE1645"/>
  <c r="AF1645"/>
  <c r="AG1645"/>
  <c r="AD1692"/>
  <c r="AE1692"/>
  <c r="AF1692"/>
  <c r="AG1692"/>
  <c r="AD1290"/>
  <c r="AE1290"/>
  <c r="AF1290"/>
  <c r="AG1290"/>
  <c r="AD1684"/>
  <c r="AE1684"/>
  <c r="AF1684"/>
  <c r="AG1684"/>
  <c r="AD1733"/>
  <c r="AE1733"/>
  <c r="AF1733"/>
  <c r="AG1733"/>
  <c r="AD1734"/>
  <c r="AE1734"/>
  <c r="AF1734"/>
  <c r="AG1734"/>
  <c r="AD1643"/>
  <c r="AE1643"/>
  <c r="AF1643"/>
  <c r="AG1643"/>
  <c r="AD1742"/>
  <c r="AE1742"/>
  <c r="AF1742"/>
  <c r="AG1742"/>
  <c r="AD1747"/>
  <c r="AE1747"/>
  <c r="AF1747"/>
  <c r="AG1747"/>
  <c r="AD1595"/>
  <c r="AE1595"/>
  <c r="AF1595"/>
  <c r="AG1595"/>
  <c r="AD1752"/>
  <c r="AE1752"/>
  <c r="AF1752"/>
  <c r="AG1752"/>
  <c r="AD1291"/>
  <c r="AE1291"/>
  <c r="AF1291"/>
  <c r="AG1291"/>
  <c r="AD1655"/>
  <c r="AE1655"/>
  <c r="AF1655"/>
  <c r="AG1655"/>
  <c r="AD1583"/>
  <c r="AE1583"/>
  <c r="AF1583"/>
  <c r="AG1583"/>
  <c r="AD1680"/>
  <c r="AE1680"/>
  <c r="AF1680"/>
  <c r="AG1680"/>
  <c r="AD1681"/>
  <c r="AE1681"/>
  <c r="AF1681"/>
  <c r="AG1681"/>
  <c r="AD1736"/>
  <c r="AE1736"/>
  <c r="AF1736"/>
  <c r="AG1736"/>
  <c r="AD1737"/>
  <c r="AE1737"/>
  <c r="AF1737"/>
  <c r="AG1737"/>
  <c r="AD1743"/>
  <c r="AE1743"/>
  <c r="AF1743"/>
  <c r="AG1743"/>
  <c r="AD1685"/>
  <c r="AE1685"/>
  <c r="AF1685"/>
  <c r="AG1685"/>
  <c r="AD1593"/>
  <c r="AE1593"/>
  <c r="AF1593"/>
  <c r="AG1593"/>
  <c r="AD1690"/>
  <c r="AE1690"/>
  <c r="AF1690"/>
  <c r="AG1690"/>
  <c r="AD1656"/>
  <c r="AE1656"/>
  <c r="AF1656"/>
  <c r="AG1656"/>
  <c r="AD1658"/>
  <c r="AE1658"/>
  <c r="AF1658"/>
  <c r="AG1658"/>
  <c r="AD1748"/>
  <c r="AE1748"/>
  <c r="AF1748"/>
  <c r="AG1748"/>
  <c r="AD1689"/>
  <c r="AE1689"/>
  <c r="AF1689"/>
  <c r="AG1689"/>
  <c r="AD1638"/>
  <c r="AE1638"/>
  <c r="AF1638"/>
  <c r="AG1638"/>
  <c r="AD1594"/>
  <c r="AE1594"/>
  <c r="AF1594"/>
  <c r="AG1594"/>
  <c r="AD1599"/>
  <c r="AE1599"/>
  <c r="AF1599"/>
  <c r="AG1599"/>
  <c r="AD1754"/>
  <c r="AE1754"/>
  <c r="AF1754"/>
  <c r="AG1754"/>
  <c r="AD1584"/>
  <c r="AE1584"/>
  <c r="AF1584"/>
  <c r="AG1584"/>
  <c r="AD1289"/>
  <c r="AE1289"/>
  <c r="AF1289"/>
  <c r="AG1289"/>
  <c r="AD1592"/>
  <c r="AE1592"/>
  <c r="AF1592"/>
  <c r="AG1592"/>
  <c r="AD1657"/>
  <c r="AE1657"/>
  <c r="AF1657"/>
  <c r="AG1657"/>
  <c r="AD1636"/>
  <c r="AE1636"/>
  <c r="AF1636"/>
  <c r="AG1636"/>
  <c r="AD1682"/>
  <c r="AE1682"/>
  <c r="AF1682"/>
  <c r="AG1682"/>
  <c r="AD1691"/>
  <c r="AE1691"/>
  <c r="AF1691"/>
  <c r="AG1691"/>
  <c r="AD1598"/>
  <c r="AE1598"/>
  <c r="AF1598"/>
  <c r="AG1598"/>
  <c r="AD1755"/>
  <c r="AE1755"/>
  <c r="AF1755"/>
  <c r="AG1755"/>
  <c r="AD1647"/>
  <c r="AE1647"/>
  <c r="AF1647"/>
  <c r="AG1647"/>
  <c r="AD1596"/>
  <c r="AE1596"/>
  <c r="AF1596"/>
  <c r="AG1596"/>
  <c r="AD1688"/>
  <c r="AE1688"/>
  <c r="AF1688"/>
  <c r="AG1688"/>
  <c r="AD1589"/>
  <c r="AE1589"/>
  <c r="AF1589"/>
  <c r="AG1589"/>
  <c r="AD1590"/>
  <c r="AE1590"/>
  <c r="AF1590"/>
  <c r="AG1590"/>
  <c r="AD1695"/>
  <c r="AE1695"/>
  <c r="AF1695"/>
  <c r="AG1695"/>
  <c r="AD1649"/>
  <c r="AE1649"/>
  <c r="AF1649"/>
  <c r="AG1649"/>
  <c r="AD1650"/>
  <c r="AE1650"/>
  <c r="AF1650"/>
  <c r="AG1650"/>
  <c r="AD1640"/>
  <c r="AE1640"/>
  <c r="AF1640"/>
  <c r="AG1640"/>
  <c r="AD1651"/>
  <c r="AE1651"/>
  <c r="AF1651"/>
  <c r="AG1651"/>
  <c r="AD1686"/>
  <c r="AE1686"/>
  <c r="AF1686"/>
  <c r="AG1686"/>
  <c r="AD1738"/>
  <c r="AE1738"/>
  <c r="AF1738"/>
  <c r="AG1738"/>
  <c r="AD1756"/>
  <c r="AE1756"/>
  <c r="AF1756"/>
  <c r="AG1756"/>
  <c r="AD1750"/>
  <c r="AE1750"/>
  <c r="AF1750"/>
  <c r="AG1750"/>
  <c r="AD1659"/>
  <c r="AE1659"/>
  <c r="AF1659"/>
  <c r="AG1659"/>
  <c r="AD1586"/>
  <c r="AE1586"/>
  <c r="AF1586"/>
  <c r="AG1586"/>
  <c r="AD1740"/>
  <c r="AE1740"/>
  <c r="AF1740"/>
  <c r="AG1740"/>
  <c r="AD1641"/>
  <c r="AE1641"/>
  <c r="AF1641"/>
  <c r="AG1641"/>
  <c r="AD1642"/>
  <c r="AE1642"/>
  <c r="AF1642"/>
  <c r="AG1642"/>
  <c r="AD1749"/>
  <c r="AE1749"/>
  <c r="AF1749"/>
  <c r="AG1749"/>
  <c r="AD1597"/>
  <c r="AE1597"/>
  <c r="AF1597"/>
  <c r="AG1597"/>
  <c r="AD1653"/>
  <c r="AE1653"/>
  <c r="AF1653"/>
  <c r="AG1653"/>
  <c r="AD1696"/>
  <c r="AE1696"/>
  <c r="AF1696"/>
  <c r="AG1696"/>
  <c r="AD1654"/>
  <c r="AE1654"/>
  <c r="AF1654"/>
  <c r="AG1654"/>
  <c r="AD1699"/>
  <c r="AE1699"/>
  <c r="AF1699"/>
  <c r="AG1699"/>
  <c r="AD1739"/>
  <c r="AE1739"/>
  <c r="AF1739"/>
  <c r="AG1739"/>
  <c r="AD1587"/>
  <c r="AE1587"/>
  <c r="AF1587"/>
  <c r="AG1587"/>
  <c r="AD1746"/>
  <c r="AE1746"/>
  <c r="AF1746"/>
  <c r="AG1746"/>
  <c r="AD1751"/>
  <c r="AE1751"/>
  <c r="AF1751"/>
  <c r="AG1751"/>
  <c r="AD1652"/>
  <c r="AE1652"/>
  <c r="AF1652"/>
  <c r="AG1652"/>
  <c r="AD1697"/>
  <c r="AE1697"/>
  <c r="AF1697"/>
  <c r="AG1697"/>
  <c r="AD1744"/>
  <c r="AE1744"/>
  <c r="AF1744"/>
  <c r="AG1744"/>
  <c r="AD1745"/>
  <c r="AE1745"/>
  <c r="AF1745"/>
  <c r="AG1745"/>
  <c r="AD1591"/>
  <c r="AE1591"/>
  <c r="AF1591"/>
  <c r="AG1591"/>
  <c r="AD1687"/>
  <c r="AE1687"/>
  <c r="AF1687"/>
  <c r="AG1687"/>
  <c r="AD1648"/>
  <c r="AE1648"/>
  <c r="AF1648"/>
  <c r="AG1648"/>
  <c r="AD1753"/>
  <c r="AE1753"/>
  <c r="AF1753"/>
  <c r="AG1753"/>
  <c r="AD1646"/>
  <c r="AE1646"/>
  <c r="AF1646"/>
  <c r="AG1646"/>
  <c r="AD1698"/>
  <c r="AE1698"/>
  <c r="AF1698"/>
  <c r="AG1698"/>
  <c r="AD1757"/>
  <c r="AE1757"/>
  <c r="AF1757"/>
  <c r="AG1757"/>
  <c r="AD1893"/>
  <c r="AE1893"/>
  <c r="AF1893"/>
  <c r="AG1893"/>
  <c r="AD1908"/>
  <c r="AE1908"/>
  <c r="AF1908"/>
  <c r="AG1908"/>
  <c r="AD1909"/>
  <c r="AE1909"/>
  <c r="AF1909"/>
  <c r="AG1909"/>
  <c r="AD1896"/>
  <c r="AE1896"/>
  <c r="AF1896"/>
  <c r="AG1896"/>
  <c r="AD1910"/>
  <c r="AE1910"/>
  <c r="AF1910"/>
  <c r="AG1910"/>
  <c r="AD1911"/>
  <c r="AE1911"/>
  <c r="AF1911"/>
  <c r="AG1911"/>
  <c r="AD1897"/>
  <c r="AE1897"/>
  <c r="AF1897"/>
  <c r="AG1897"/>
  <c r="AD1887"/>
  <c r="AE1887"/>
  <c r="AF1887"/>
  <c r="AG1887"/>
  <c r="AD1912"/>
  <c r="AE1912"/>
  <c r="AF1912"/>
  <c r="AG1912"/>
  <c r="AD1894"/>
  <c r="AE1894"/>
  <c r="AF1894"/>
  <c r="AG1894"/>
  <c r="AD1886"/>
  <c r="AE1886"/>
  <c r="AF1886"/>
  <c r="AG1886"/>
  <c r="AD1888"/>
  <c r="AE1888"/>
  <c r="AF1888"/>
  <c r="AG1888"/>
  <c r="AD741"/>
  <c r="AE741"/>
  <c r="AF741"/>
  <c r="AG741"/>
  <c r="AD1672"/>
  <c r="AE1672"/>
  <c r="AF1672"/>
  <c r="AG1672"/>
  <c r="AD1578"/>
  <c r="AE1578"/>
  <c r="AF1578"/>
  <c r="AG1578"/>
  <c r="AD1674"/>
  <c r="AE1674"/>
  <c r="AF1674"/>
  <c r="AG1674"/>
  <c r="AD1579"/>
  <c r="AE1579"/>
  <c r="AF1579"/>
  <c r="AG1579"/>
  <c r="AD1616"/>
  <c r="AE1616"/>
  <c r="AF1616"/>
  <c r="AG1616"/>
  <c r="AD1673"/>
  <c r="AE1673"/>
  <c r="AF1673"/>
  <c r="AG1673"/>
  <c r="AD1671"/>
  <c r="AE1671"/>
  <c r="AF1671"/>
  <c r="AG1671"/>
  <c r="AD1721"/>
  <c r="AE1721"/>
  <c r="AF1721"/>
  <c r="AG1721"/>
  <c r="AD1675"/>
  <c r="AE1675"/>
  <c r="AF1675"/>
  <c r="AG1675"/>
  <c r="AD1895"/>
  <c r="AE1895"/>
  <c r="AF1895"/>
  <c r="AG1895"/>
  <c r="AD744"/>
  <c r="AE744"/>
  <c r="AF744"/>
  <c r="AG744"/>
  <c r="AD804"/>
  <c r="AE804"/>
  <c r="AF804"/>
  <c r="AG804"/>
  <c r="AD805"/>
  <c r="AE805"/>
  <c r="AF805"/>
  <c r="AG805"/>
  <c r="AD723"/>
  <c r="AE723"/>
  <c r="AF723"/>
  <c r="AG723"/>
  <c r="AD773"/>
  <c r="AE773"/>
  <c r="AF773"/>
  <c r="AG773"/>
  <c r="AD806"/>
  <c r="AE806"/>
  <c r="AF806"/>
  <c r="AG806"/>
  <c r="AD720"/>
  <c r="AE720"/>
  <c r="AF720"/>
  <c r="AG720"/>
  <c r="AD742"/>
  <c r="AE742"/>
  <c r="AF742"/>
  <c r="AG742"/>
  <c r="AD721"/>
  <c r="AE721"/>
  <c r="AF721"/>
  <c r="AG721"/>
  <c r="AD722"/>
  <c r="AE722"/>
  <c r="AF722"/>
  <c r="AG722"/>
  <c r="AD743"/>
  <c r="AE743"/>
  <c r="AF743"/>
  <c r="AG743"/>
  <c r="AD745"/>
  <c r="AE745"/>
  <c r="AF745"/>
  <c r="AG745"/>
  <c r="AD1725"/>
  <c r="AE1725"/>
  <c r="AF1725"/>
  <c r="AG1725"/>
  <c r="AD1722"/>
  <c r="AE1722"/>
  <c r="AF1722"/>
  <c r="AG1722"/>
  <c r="AD1617"/>
  <c r="AE1617"/>
  <c r="AF1617"/>
  <c r="AG1617"/>
  <c r="AD1723"/>
  <c r="AE1723"/>
  <c r="AF1723"/>
  <c r="AG1723"/>
  <c r="AD1727"/>
  <c r="AE1727"/>
  <c r="AF1727"/>
  <c r="AG1727"/>
  <c r="AD1621"/>
  <c r="AE1621"/>
  <c r="AF1621"/>
  <c r="AG1621"/>
  <c r="AD1622"/>
  <c r="AE1622"/>
  <c r="AF1622"/>
  <c r="AG1622"/>
  <c r="AD1626"/>
  <c r="AE1626"/>
  <c r="AF1626"/>
  <c r="AG1626"/>
  <c r="AD1676"/>
  <c r="AE1676"/>
  <c r="AF1676"/>
  <c r="AG1676"/>
  <c r="AD1623"/>
  <c r="AE1623"/>
  <c r="AF1623"/>
  <c r="AG1623"/>
  <c r="AD1619"/>
  <c r="AE1619"/>
  <c r="AF1619"/>
  <c r="AG1619"/>
  <c r="AD1620"/>
  <c r="AE1620"/>
  <c r="AF1620"/>
  <c r="AG1620"/>
  <c r="AD1625"/>
  <c r="AE1625"/>
  <c r="AF1625"/>
  <c r="AG1625"/>
  <c r="AD1618"/>
  <c r="AE1618"/>
  <c r="AF1618"/>
  <c r="AG1618"/>
  <c r="AD1726"/>
  <c r="AE1726"/>
  <c r="AF1726"/>
  <c r="AG1726"/>
  <c r="AD1580"/>
  <c r="AE1580"/>
  <c r="AF1580"/>
  <c r="AG1580"/>
  <c r="AD1728"/>
  <c r="AE1728"/>
  <c r="AF1728"/>
  <c r="AG1728"/>
  <c r="AD1624"/>
  <c r="AE1624"/>
  <c r="AF1624"/>
  <c r="AG1624"/>
  <c r="AD1892"/>
  <c r="AE1892"/>
  <c r="AF1892"/>
  <c r="AG1892"/>
  <c r="AD1724"/>
  <c r="AE1724"/>
  <c r="AF1724"/>
  <c r="AG1724"/>
  <c r="AD1906"/>
  <c r="AE1906"/>
  <c r="AF1906"/>
  <c r="AG1906"/>
  <c r="AD774"/>
  <c r="AE774"/>
  <c r="AF774"/>
  <c r="AG774"/>
  <c r="AD748"/>
  <c r="AE748"/>
  <c r="AF748"/>
  <c r="AG748"/>
  <c r="AD808"/>
  <c r="AE808"/>
  <c r="AF808"/>
  <c r="AG808"/>
  <c r="AD747"/>
  <c r="AE747"/>
  <c r="AF747"/>
  <c r="AG747"/>
  <c r="AD775"/>
  <c r="AE775"/>
  <c r="AF775"/>
  <c r="AG775"/>
  <c r="AD807"/>
  <c r="AE807"/>
  <c r="AF807"/>
  <c r="AG807"/>
  <c r="AD746"/>
  <c r="AE746"/>
  <c r="AF746"/>
  <c r="AG746"/>
  <c r="AD724"/>
  <c r="AE724"/>
  <c r="AF724"/>
  <c r="AG724"/>
  <c r="AD1677"/>
  <c r="AE1677"/>
  <c r="AF1677"/>
  <c r="AG1677"/>
  <c r="AD1631"/>
  <c r="AE1631"/>
  <c r="AF1631"/>
  <c r="AG1631"/>
  <c r="AD1633"/>
  <c r="AE1633"/>
  <c r="AF1633"/>
  <c r="AG1633"/>
  <c r="AD1581"/>
  <c r="AE1581"/>
  <c r="AF1581"/>
  <c r="AG1581"/>
  <c r="AD1729"/>
  <c r="AE1729"/>
  <c r="AF1729"/>
  <c r="AG1729"/>
  <c r="AD1634"/>
  <c r="AE1634"/>
  <c r="AF1634"/>
  <c r="AG1634"/>
  <c r="AD1678"/>
  <c r="AE1678"/>
  <c r="AF1678"/>
  <c r="AG1678"/>
  <c r="AD1679"/>
  <c r="AE1679"/>
  <c r="AF1679"/>
  <c r="AG1679"/>
  <c r="AD1627"/>
  <c r="AE1627"/>
  <c r="AF1627"/>
  <c r="AG1627"/>
  <c r="AD1629"/>
  <c r="AE1629"/>
  <c r="AF1629"/>
  <c r="AG1629"/>
  <c r="AD1632"/>
  <c r="AE1632"/>
  <c r="AF1632"/>
  <c r="AG1632"/>
  <c r="AD1630"/>
  <c r="AE1630"/>
  <c r="AF1630"/>
  <c r="AG1630"/>
  <c r="AD1628"/>
  <c r="AE1628"/>
  <c r="AF1628"/>
  <c r="AG1628"/>
  <c r="AD1731"/>
  <c r="AE1731"/>
  <c r="AF1731"/>
  <c r="AG1731"/>
  <c r="AD1730"/>
  <c r="AE1730"/>
  <c r="AF1730"/>
  <c r="AG1730"/>
  <c r="AD1885"/>
  <c r="AE1885"/>
  <c r="AF1885"/>
  <c r="AG1885"/>
  <c r="AD1907"/>
  <c r="AE1907"/>
  <c r="AF1907"/>
  <c r="AG1907"/>
  <c r="AD555"/>
  <c r="AE555"/>
  <c r="AF555"/>
  <c r="AG555"/>
  <c r="AD561"/>
  <c r="AE561"/>
  <c r="AF561"/>
  <c r="AG561"/>
  <c r="AD549"/>
  <c r="AE549"/>
  <c r="AF549"/>
  <c r="AG549"/>
  <c r="AD563"/>
  <c r="AE563"/>
  <c r="AF563"/>
  <c r="AG563"/>
  <c r="AD550"/>
  <c r="AE550"/>
  <c r="AF550"/>
  <c r="AG550"/>
  <c r="AD564"/>
  <c r="AE564"/>
  <c r="AF564"/>
  <c r="AG564"/>
  <c r="AD556"/>
  <c r="AE556"/>
  <c r="AF556"/>
  <c r="AG556"/>
  <c r="AD1048"/>
  <c r="AE1048"/>
  <c r="AF1048"/>
  <c r="AG1048"/>
  <c r="AD1045"/>
  <c r="AE1045"/>
  <c r="AF1045"/>
  <c r="AG1045"/>
  <c r="AD1055"/>
  <c r="AE1055"/>
  <c r="AF1055"/>
  <c r="AG1055"/>
  <c r="AD1009"/>
  <c r="AE1009"/>
  <c r="AF1009"/>
  <c r="AG1009"/>
  <c r="AD1017"/>
  <c r="AE1017"/>
  <c r="AF1017"/>
  <c r="AG1017"/>
  <c r="AD1064"/>
  <c r="AE1064"/>
  <c r="AF1064"/>
  <c r="AG1064"/>
  <c r="AD1074"/>
  <c r="AE1074"/>
  <c r="AF1074"/>
  <c r="AG1074"/>
  <c r="AD1010"/>
  <c r="AE1010"/>
  <c r="AF1010"/>
  <c r="AG1010"/>
  <c r="AD1013"/>
  <c r="AE1013"/>
  <c r="AF1013"/>
  <c r="AG1013"/>
  <c r="AD1056"/>
  <c r="AE1056"/>
  <c r="AF1056"/>
  <c r="AG1056"/>
  <c r="AD1075"/>
  <c r="AE1075"/>
  <c r="AF1075"/>
  <c r="AG1075"/>
  <c r="AD1029"/>
  <c r="AE1029"/>
  <c r="AF1029"/>
  <c r="AG1029"/>
  <c r="AD1030"/>
  <c r="AE1030"/>
  <c r="AF1030"/>
  <c r="AG1030"/>
  <c r="AD1018"/>
  <c r="AE1018"/>
  <c r="AF1018"/>
  <c r="AG1018"/>
  <c r="AD1031"/>
  <c r="AE1031"/>
  <c r="AF1031"/>
  <c r="AG1031"/>
  <c r="AD1002"/>
  <c r="AE1002"/>
  <c r="AF1002"/>
  <c r="AG1002"/>
  <c r="AD1066"/>
  <c r="AE1066"/>
  <c r="AF1066"/>
  <c r="AG1066"/>
  <c r="AD1067"/>
  <c r="AE1067"/>
  <c r="AF1067"/>
  <c r="AG1067"/>
  <c r="AD1019"/>
  <c r="AE1019"/>
  <c r="AF1019"/>
  <c r="AG1019"/>
  <c r="AD1011"/>
  <c r="AE1011"/>
  <c r="AF1011"/>
  <c r="AG1011"/>
  <c r="AD1020"/>
  <c r="AE1020"/>
  <c r="AF1020"/>
  <c r="AG1020"/>
  <c r="AD1003"/>
  <c r="AE1003"/>
  <c r="AF1003"/>
  <c r="AG1003"/>
  <c r="AD1065"/>
  <c r="AE1065"/>
  <c r="AF1065"/>
  <c r="AG1065"/>
  <c r="AD1829"/>
  <c r="AE1829"/>
  <c r="AF1829"/>
  <c r="AG1829"/>
  <c r="AD600"/>
  <c r="AE600"/>
  <c r="AF600"/>
  <c r="AG600"/>
  <c r="AD597"/>
  <c r="AE597"/>
  <c r="AF597"/>
  <c r="AG597"/>
  <c r="AD605"/>
  <c r="AE605"/>
  <c r="AF605"/>
  <c r="AG605"/>
  <c r="AD1215"/>
  <c r="AE1215"/>
  <c r="AF1215"/>
  <c r="AG1215"/>
  <c r="AD1254"/>
  <c r="AE1254"/>
  <c r="AF1254"/>
  <c r="AG1254"/>
  <c r="AD1216"/>
  <c r="AE1216"/>
  <c r="AF1216"/>
  <c r="AG1216"/>
  <c r="AD1222"/>
  <c r="AE1222"/>
  <c r="AF1222"/>
  <c r="AG1222"/>
  <c r="AD1255"/>
  <c r="AE1255"/>
  <c r="AF1255"/>
  <c r="AG1255"/>
  <c r="AD1267"/>
  <c r="AE1267"/>
  <c r="AF1267"/>
  <c r="AG1267"/>
  <c r="AD1277"/>
  <c r="AE1277"/>
  <c r="AF1277"/>
  <c r="AG1277"/>
  <c r="AD1217"/>
  <c r="AE1217"/>
  <c r="AF1217"/>
  <c r="AG1217"/>
  <c r="AD1233"/>
  <c r="AE1233"/>
  <c r="AF1233"/>
  <c r="AG1233"/>
  <c r="AD1223"/>
  <c r="AE1223"/>
  <c r="AF1223"/>
  <c r="AG1223"/>
  <c r="AD1271"/>
  <c r="AE1271"/>
  <c r="AF1271"/>
  <c r="AG1271"/>
  <c r="AD558"/>
  <c r="AE558"/>
  <c r="AF558"/>
  <c r="AG558"/>
  <c r="AD551"/>
  <c r="AE551"/>
  <c r="AF551"/>
  <c r="AG551"/>
  <c r="AD554"/>
  <c r="AE554"/>
  <c r="AF554"/>
  <c r="AG554"/>
  <c r="AD559"/>
  <c r="AE559"/>
  <c r="AF559"/>
  <c r="AG559"/>
  <c r="AD565"/>
  <c r="AE565"/>
  <c r="AF565"/>
  <c r="AG565"/>
  <c r="AD553"/>
  <c r="AE553"/>
  <c r="AF553"/>
  <c r="AG553"/>
  <c r="AD552"/>
  <c r="AE552"/>
  <c r="AF552"/>
  <c r="AG552"/>
  <c r="AD560"/>
  <c r="AE560"/>
  <c r="AF560"/>
  <c r="AG560"/>
  <c r="AD1076"/>
  <c r="AE1076"/>
  <c r="AF1076"/>
  <c r="AG1076"/>
  <c r="AD1004"/>
  <c r="AE1004"/>
  <c r="AF1004"/>
  <c r="AG1004"/>
  <c r="AD1005"/>
  <c r="AE1005"/>
  <c r="AF1005"/>
  <c r="AG1005"/>
  <c r="AD1046"/>
  <c r="AE1046"/>
  <c r="AF1046"/>
  <c r="AG1046"/>
  <c r="AD1077"/>
  <c r="AE1077"/>
  <c r="AF1077"/>
  <c r="AG1077"/>
  <c r="AD1014"/>
  <c r="AE1014"/>
  <c r="AF1014"/>
  <c r="AG1014"/>
  <c r="AD1021"/>
  <c r="AE1021"/>
  <c r="AF1021"/>
  <c r="AG1021"/>
  <c r="AD1068"/>
  <c r="AE1068"/>
  <c r="AF1068"/>
  <c r="AG1068"/>
  <c r="AD1032"/>
  <c r="AE1032"/>
  <c r="AF1032"/>
  <c r="AG1032"/>
  <c r="AD1033"/>
  <c r="AE1033"/>
  <c r="AF1033"/>
  <c r="AG1033"/>
  <c r="AD1069"/>
  <c r="AE1069"/>
  <c r="AF1069"/>
  <c r="AG1069"/>
  <c r="AD1026"/>
  <c r="AE1026"/>
  <c r="AF1026"/>
  <c r="AG1026"/>
  <c r="AD1027"/>
  <c r="AE1027"/>
  <c r="AF1027"/>
  <c r="AG1027"/>
  <c r="AD1034"/>
  <c r="AE1034"/>
  <c r="AF1034"/>
  <c r="AG1034"/>
  <c r="AD1015"/>
  <c r="AE1015"/>
  <c r="AF1015"/>
  <c r="AG1015"/>
  <c r="AD1022"/>
  <c r="AE1022"/>
  <c r="AF1022"/>
  <c r="AG1022"/>
  <c r="AD1078"/>
  <c r="AE1078"/>
  <c r="AF1078"/>
  <c r="AG1078"/>
  <c r="AD1023"/>
  <c r="AE1023"/>
  <c r="AF1023"/>
  <c r="AG1023"/>
  <c r="AD1079"/>
  <c r="AE1079"/>
  <c r="AF1079"/>
  <c r="AG1079"/>
  <c r="AD1016"/>
  <c r="AE1016"/>
  <c r="AF1016"/>
  <c r="AG1016"/>
  <c r="AD1057"/>
  <c r="AE1057"/>
  <c r="AF1057"/>
  <c r="AG1057"/>
  <c r="AD1035"/>
  <c r="AE1035"/>
  <c r="AF1035"/>
  <c r="AG1035"/>
  <c r="AD1036"/>
  <c r="AE1036"/>
  <c r="AF1036"/>
  <c r="AG1036"/>
  <c r="AD1080"/>
  <c r="AE1080"/>
  <c r="AF1080"/>
  <c r="AG1080"/>
  <c r="AD1058"/>
  <c r="AE1058"/>
  <c r="AF1058"/>
  <c r="AG1058"/>
  <c r="AD1050"/>
  <c r="AE1050"/>
  <c r="AF1050"/>
  <c r="AG1050"/>
  <c r="AD1070"/>
  <c r="AE1070"/>
  <c r="AF1070"/>
  <c r="AG1070"/>
  <c r="AD1024"/>
  <c r="AE1024"/>
  <c r="AF1024"/>
  <c r="AG1024"/>
  <c r="AD1049"/>
  <c r="AE1049"/>
  <c r="AF1049"/>
  <c r="AG1049"/>
  <c r="AD557"/>
  <c r="AE557"/>
  <c r="AF557"/>
  <c r="AG557"/>
  <c r="AD606"/>
  <c r="AE606"/>
  <c r="AF606"/>
  <c r="AG606"/>
  <c r="AD614"/>
  <c r="AE614"/>
  <c r="AF614"/>
  <c r="AG614"/>
  <c r="AD611"/>
  <c r="AE611"/>
  <c r="AF611"/>
  <c r="AG611"/>
  <c r="AD595"/>
  <c r="AE595"/>
  <c r="AF595"/>
  <c r="AG595"/>
  <c r="AD615"/>
  <c r="AE615"/>
  <c r="AF615"/>
  <c r="AG615"/>
  <c r="AD616"/>
  <c r="AE616"/>
  <c r="AF616"/>
  <c r="AG616"/>
  <c r="AD1256"/>
  <c r="AE1256"/>
  <c r="AF1256"/>
  <c r="AG1256"/>
  <c r="AD1234"/>
  <c r="AE1234"/>
  <c r="AF1234"/>
  <c r="AG1234"/>
  <c r="AD1278"/>
  <c r="AE1278"/>
  <c r="AF1278"/>
  <c r="AG1278"/>
  <c r="AD1257"/>
  <c r="AE1257"/>
  <c r="AF1257"/>
  <c r="AG1257"/>
  <c r="AD1268"/>
  <c r="AE1268"/>
  <c r="AF1268"/>
  <c r="AG1268"/>
  <c r="AD1218"/>
  <c r="AE1218"/>
  <c r="AF1218"/>
  <c r="AG1218"/>
  <c r="AD1235"/>
  <c r="AE1235"/>
  <c r="AF1235"/>
  <c r="AG1235"/>
  <c r="AD1224"/>
  <c r="AE1224"/>
  <c r="AF1224"/>
  <c r="AG1224"/>
  <c r="AD1258"/>
  <c r="AE1258"/>
  <c r="AF1258"/>
  <c r="AG1258"/>
  <c r="AD1272"/>
  <c r="AE1272"/>
  <c r="AF1272"/>
  <c r="AG1272"/>
  <c r="AD1225"/>
  <c r="AE1225"/>
  <c r="AF1225"/>
  <c r="AG1225"/>
  <c r="AD1279"/>
  <c r="AE1279"/>
  <c r="AF1279"/>
  <c r="AG1279"/>
  <c r="AD1236"/>
  <c r="AE1236"/>
  <c r="AF1236"/>
  <c r="AG1236"/>
  <c r="AD1269"/>
  <c r="AE1269"/>
  <c r="AF1269"/>
  <c r="AG1269"/>
  <c r="AD1273"/>
  <c r="AE1273"/>
  <c r="AF1273"/>
  <c r="AG1273"/>
  <c r="AD1280"/>
  <c r="AE1280"/>
  <c r="AF1280"/>
  <c r="AG1280"/>
  <c r="AD1231"/>
  <c r="AE1231"/>
  <c r="AF1231"/>
  <c r="AG1231"/>
  <c r="AD1281"/>
  <c r="AE1281"/>
  <c r="AF1281"/>
  <c r="AG1281"/>
  <c r="AD1226"/>
  <c r="AE1226"/>
  <c r="AF1226"/>
  <c r="AG1226"/>
  <c r="AD1282"/>
  <c r="AE1282"/>
  <c r="AF1282"/>
  <c r="AG1282"/>
  <c r="AD1251"/>
  <c r="AE1251"/>
  <c r="AF1251"/>
  <c r="AG1251"/>
  <c r="AD547"/>
  <c r="AE547"/>
  <c r="AF547"/>
  <c r="AG547"/>
  <c r="AD548"/>
  <c r="AE548"/>
  <c r="AF548"/>
  <c r="AG548"/>
  <c r="AD566"/>
  <c r="AE566"/>
  <c r="AF566"/>
  <c r="AG566"/>
  <c r="AD562"/>
  <c r="AE562"/>
  <c r="AF562"/>
  <c r="AG562"/>
  <c r="AD1006"/>
  <c r="AE1006"/>
  <c r="AF1006"/>
  <c r="AG1006"/>
  <c r="AD1038"/>
  <c r="AE1038"/>
  <c r="AF1038"/>
  <c r="AG1038"/>
  <c r="AD1060"/>
  <c r="AE1060"/>
  <c r="AF1060"/>
  <c r="AG1060"/>
  <c r="AD1012"/>
  <c r="AE1012"/>
  <c r="AF1012"/>
  <c r="AG1012"/>
  <c r="AD1039"/>
  <c r="AE1039"/>
  <c r="AF1039"/>
  <c r="AG1039"/>
  <c r="AD1047"/>
  <c r="AE1047"/>
  <c r="AF1047"/>
  <c r="AG1047"/>
  <c r="AD1051"/>
  <c r="AE1051"/>
  <c r="AF1051"/>
  <c r="AG1051"/>
  <c r="AD1040"/>
  <c r="AE1040"/>
  <c r="AF1040"/>
  <c r="AG1040"/>
  <c r="AD1007"/>
  <c r="AE1007"/>
  <c r="AF1007"/>
  <c r="AG1007"/>
  <c r="AD1052"/>
  <c r="AE1052"/>
  <c r="AF1052"/>
  <c r="AG1052"/>
  <c r="AD1071"/>
  <c r="AE1071"/>
  <c r="AF1071"/>
  <c r="AG1071"/>
  <c r="AD1081"/>
  <c r="AE1081"/>
  <c r="AF1081"/>
  <c r="AG1081"/>
  <c r="AD1061"/>
  <c r="AE1061"/>
  <c r="AF1061"/>
  <c r="AG1061"/>
  <c r="AD1062"/>
  <c r="AE1062"/>
  <c r="AF1062"/>
  <c r="AG1062"/>
  <c r="AD1054"/>
  <c r="AE1054"/>
  <c r="AF1054"/>
  <c r="AG1054"/>
  <c r="AD1072"/>
  <c r="AE1072"/>
  <c r="AF1072"/>
  <c r="AG1072"/>
  <c r="AD1082"/>
  <c r="AE1082"/>
  <c r="AF1082"/>
  <c r="AG1082"/>
  <c r="AD1053"/>
  <c r="AE1053"/>
  <c r="AF1053"/>
  <c r="AG1053"/>
  <c r="AD1008"/>
  <c r="AE1008"/>
  <c r="AF1008"/>
  <c r="AG1008"/>
  <c r="AD1828"/>
  <c r="AE1828"/>
  <c r="AF1828"/>
  <c r="AG1828"/>
  <c r="AD1227"/>
  <c r="AE1227"/>
  <c r="AF1227"/>
  <c r="AG1227"/>
  <c r="AD609"/>
  <c r="AE609"/>
  <c r="AF609"/>
  <c r="AG609"/>
  <c r="AD598"/>
  <c r="AE598"/>
  <c r="AF598"/>
  <c r="AG598"/>
  <c r="AD596"/>
  <c r="AE596"/>
  <c r="AF596"/>
  <c r="AG596"/>
  <c r="AD601"/>
  <c r="AE601"/>
  <c r="AF601"/>
  <c r="AG601"/>
  <c r="AD602"/>
  <c r="AE602"/>
  <c r="AF602"/>
  <c r="AG602"/>
  <c r="AD599"/>
  <c r="AE599"/>
  <c r="AF599"/>
  <c r="AG599"/>
  <c r="AD603"/>
  <c r="AE603"/>
  <c r="AF603"/>
  <c r="AG603"/>
  <c r="AD617"/>
  <c r="AE617"/>
  <c r="AF617"/>
  <c r="AG617"/>
  <c r="AD618"/>
  <c r="AE618"/>
  <c r="AF618"/>
  <c r="AG618"/>
  <c r="AD604"/>
  <c r="AE604"/>
  <c r="AF604"/>
  <c r="AG604"/>
  <c r="AD619"/>
  <c r="AE619"/>
  <c r="AF619"/>
  <c r="AG619"/>
  <c r="AD612"/>
  <c r="AE612"/>
  <c r="AF612"/>
  <c r="AG612"/>
  <c r="AD607"/>
  <c r="AE607"/>
  <c r="AF607"/>
  <c r="AG607"/>
  <c r="AD608"/>
  <c r="AE608"/>
  <c r="AF608"/>
  <c r="AG608"/>
  <c r="AD613"/>
  <c r="AE613"/>
  <c r="AF613"/>
  <c r="AG613"/>
  <c r="AD610"/>
  <c r="AE610"/>
  <c r="AF610"/>
  <c r="AG610"/>
  <c r="AD1239"/>
  <c r="AE1239"/>
  <c r="AF1239"/>
  <c r="AG1239"/>
  <c r="AD1260"/>
  <c r="AE1260"/>
  <c r="AF1260"/>
  <c r="AG1260"/>
  <c r="AD1261"/>
  <c r="AE1261"/>
  <c r="AF1261"/>
  <c r="AG1261"/>
  <c r="AD1270"/>
  <c r="AE1270"/>
  <c r="AF1270"/>
  <c r="AG1270"/>
  <c r="AD1228"/>
  <c r="AE1228"/>
  <c r="AF1228"/>
  <c r="AG1228"/>
  <c r="AD1240"/>
  <c r="AE1240"/>
  <c r="AF1240"/>
  <c r="AG1240"/>
  <c r="AD1283"/>
  <c r="AE1283"/>
  <c r="AF1283"/>
  <c r="AG1283"/>
  <c r="AD1241"/>
  <c r="AE1241"/>
  <c r="AF1241"/>
  <c r="AG1241"/>
  <c r="AD1252"/>
  <c r="AE1252"/>
  <c r="AF1252"/>
  <c r="AG1252"/>
  <c r="AD1229"/>
  <c r="AE1229"/>
  <c r="AF1229"/>
  <c r="AG1229"/>
  <c r="AD1242"/>
  <c r="AE1242"/>
  <c r="AF1242"/>
  <c r="AG1242"/>
  <c r="AD1253"/>
  <c r="AE1253"/>
  <c r="AF1253"/>
  <c r="AG1253"/>
  <c r="AD1274"/>
  <c r="AE1274"/>
  <c r="AF1274"/>
  <c r="AG1274"/>
  <c r="AD1243"/>
  <c r="AE1243"/>
  <c r="AF1243"/>
  <c r="AG1243"/>
  <c r="AD1244"/>
  <c r="AE1244"/>
  <c r="AF1244"/>
  <c r="AG1244"/>
  <c r="AD1245"/>
  <c r="AE1245"/>
  <c r="AF1245"/>
  <c r="AG1245"/>
  <c r="AD1284"/>
  <c r="AE1284"/>
  <c r="AF1284"/>
  <c r="AG1284"/>
  <c r="AD1275"/>
  <c r="AE1275"/>
  <c r="AF1275"/>
  <c r="AG1275"/>
  <c r="AD1285"/>
  <c r="AE1285"/>
  <c r="AF1285"/>
  <c r="AG1285"/>
  <c r="AD1220"/>
  <c r="AE1220"/>
  <c r="AF1220"/>
  <c r="AG1220"/>
  <c r="AD1286"/>
  <c r="AE1286"/>
  <c r="AF1286"/>
  <c r="AG1286"/>
  <c r="AD1262"/>
  <c r="AE1262"/>
  <c r="AF1262"/>
  <c r="AG1262"/>
  <c r="AD1276"/>
  <c r="AE1276"/>
  <c r="AF1276"/>
  <c r="AG1276"/>
  <c r="AD1246"/>
  <c r="AE1246"/>
  <c r="AF1246"/>
  <c r="AG1246"/>
  <c r="AD1247"/>
  <c r="AE1247"/>
  <c r="AF1247"/>
  <c r="AG1247"/>
  <c r="AD1248"/>
  <c r="AE1248"/>
  <c r="AF1248"/>
  <c r="AG1248"/>
  <c r="AD1249"/>
  <c r="AE1249"/>
  <c r="AF1249"/>
  <c r="AG1249"/>
  <c r="AD1250"/>
  <c r="AE1250"/>
  <c r="AF1250"/>
  <c r="AG1250"/>
  <c r="AD1287"/>
  <c r="AE1287"/>
  <c r="AF1287"/>
  <c r="AG1287"/>
  <c r="AD1221"/>
  <c r="AE1221"/>
  <c r="AF1221"/>
  <c r="AG1221"/>
  <c r="AD1288"/>
  <c r="AE1288"/>
  <c r="AF1288"/>
  <c r="AG1288"/>
  <c r="AD1263"/>
  <c r="AE1263"/>
  <c r="AF1263"/>
  <c r="AG1263"/>
  <c r="AD1266"/>
  <c r="AE1266"/>
  <c r="AF1266"/>
  <c r="AG1266"/>
  <c r="AD1264"/>
  <c r="AE1264"/>
  <c r="AF1264"/>
  <c r="AG1264"/>
  <c r="AD1265"/>
  <c r="AE1265"/>
  <c r="AF1265"/>
  <c r="AG1265"/>
  <c r="AD1230"/>
  <c r="AE1230"/>
  <c r="AF1230"/>
  <c r="AG1230"/>
  <c r="AD1845"/>
  <c r="AE1845"/>
  <c r="AF1845"/>
  <c r="AG1845"/>
  <c r="AD1844"/>
  <c r="AE1844"/>
  <c r="AF1844"/>
  <c r="AG1844"/>
  <c r="AD1148"/>
  <c r="AE1148"/>
  <c r="AF1148"/>
  <c r="AG1148"/>
  <c r="AD1129"/>
  <c r="AE1129"/>
  <c r="AF1129"/>
  <c r="AG1129"/>
  <c r="AD569"/>
  <c r="AE569"/>
  <c r="AF569"/>
  <c r="AG569"/>
  <c r="AD582"/>
  <c r="AE582"/>
  <c r="AF582"/>
  <c r="AG582"/>
  <c r="AD575"/>
  <c r="AE575"/>
  <c r="AF575"/>
  <c r="AG575"/>
  <c r="AD573"/>
  <c r="AE573"/>
  <c r="AF573"/>
  <c r="AG573"/>
  <c r="AD572"/>
  <c r="AE572"/>
  <c r="AF572"/>
  <c r="AG572"/>
  <c r="AD583"/>
  <c r="AE583"/>
  <c r="AF583"/>
  <c r="AG583"/>
  <c r="AD568"/>
  <c r="AE568"/>
  <c r="AF568"/>
  <c r="AG568"/>
  <c r="AD578"/>
  <c r="AE578"/>
  <c r="AF578"/>
  <c r="AG578"/>
  <c r="AD584"/>
  <c r="AE584"/>
  <c r="AF584"/>
  <c r="AG584"/>
  <c r="AD576"/>
  <c r="AE576"/>
  <c r="AF576"/>
  <c r="AG576"/>
  <c r="AD585"/>
  <c r="AE585"/>
  <c r="AF585"/>
  <c r="AG585"/>
  <c r="AD586"/>
  <c r="AE586"/>
  <c r="AF586"/>
  <c r="AG586"/>
  <c r="AD593"/>
  <c r="AE593"/>
  <c r="AF593"/>
  <c r="AG593"/>
  <c r="AD574"/>
  <c r="AE574"/>
  <c r="AF574"/>
  <c r="AG574"/>
  <c r="AD580"/>
  <c r="AE580"/>
  <c r="AF580"/>
  <c r="AG580"/>
  <c r="AD587"/>
  <c r="AE587"/>
  <c r="AF587"/>
  <c r="AG587"/>
  <c r="AD581"/>
  <c r="AE581"/>
  <c r="AF581"/>
  <c r="AG581"/>
  <c r="AD591"/>
  <c r="AE591"/>
  <c r="AF591"/>
  <c r="AG591"/>
  <c r="AD571"/>
  <c r="AE571"/>
  <c r="AF571"/>
  <c r="AG571"/>
  <c r="AD592"/>
  <c r="AE592"/>
  <c r="AF592"/>
  <c r="AG592"/>
  <c r="AD588"/>
  <c r="AE588"/>
  <c r="AF588"/>
  <c r="AG588"/>
  <c r="AD579"/>
  <c r="AE579"/>
  <c r="AF579"/>
  <c r="AG579"/>
  <c r="AD570"/>
  <c r="AE570"/>
  <c r="AF570"/>
  <c r="AG570"/>
  <c r="AD594"/>
  <c r="AE594"/>
  <c r="AF594"/>
  <c r="AG594"/>
  <c r="AD589"/>
  <c r="AE589"/>
  <c r="AF589"/>
  <c r="AG589"/>
  <c r="AD590"/>
  <c r="AE590"/>
  <c r="AF590"/>
  <c r="AG590"/>
  <c r="AD1172"/>
  <c r="AE1172"/>
  <c r="AF1172"/>
  <c r="AG1172"/>
  <c r="AD1128"/>
  <c r="AE1128"/>
  <c r="AF1128"/>
  <c r="AG1128"/>
  <c r="AD1102"/>
  <c r="AE1102"/>
  <c r="AF1102"/>
  <c r="AG1102"/>
  <c r="AD1166"/>
  <c r="AE1166"/>
  <c r="AF1166"/>
  <c r="AG1166"/>
  <c r="AD1173"/>
  <c r="AE1173"/>
  <c r="AF1173"/>
  <c r="AG1173"/>
  <c r="AD1107"/>
  <c r="AE1107"/>
  <c r="AF1107"/>
  <c r="AG1107"/>
  <c r="AD1142"/>
  <c r="AE1142"/>
  <c r="AF1142"/>
  <c r="AG1142"/>
  <c r="AD1092"/>
  <c r="AE1092"/>
  <c r="AF1092"/>
  <c r="AG1092"/>
  <c r="AD1115"/>
  <c r="AE1115"/>
  <c r="AF1115"/>
  <c r="AG1115"/>
  <c r="AD1130"/>
  <c r="AE1130"/>
  <c r="AF1130"/>
  <c r="AG1130"/>
  <c r="AD1193"/>
  <c r="AE1193"/>
  <c r="AF1193"/>
  <c r="AG1193"/>
  <c r="AD1093"/>
  <c r="AE1093"/>
  <c r="AF1093"/>
  <c r="AG1093"/>
  <c r="AD1091"/>
  <c r="AE1091"/>
  <c r="AF1091"/>
  <c r="AG1091"/>
  <c r="AD1143"/>
  <c r="AE1143"/>
  <c r="AF1143"/>
  <c r="AG1143"/>
  <c r="AD1181"/>
  <c r="AE1181"/>
  <c r="AF1181"/>
  <c r="AG1181"/>
  <c r="AD1125"/>
  <c r="AE1125"/>
  <c r="AF1125"/>
  <c r="AG1125"/>
  <c r="AD1167"/>
  <c r="AE1167"/>
  <c r="AF1167"/>
  <c r="AG1167"/>
  <c r="AD1194"/>
  <c r="AE1194"/>
  <c r="AF1194"/>
  <c r="AG1194"/>
  <c r="AD1133"/>
  <c r="AE1133"/>
  <c r="AF1133"/>
  <c r="AG1133"/>
  <c r="AD1144"/>
  <c r="AE1144"/>
  <c r="AF1144"/>
  <c r="AG1144"/>
  <c r="AD1161"/>
  <c r="AE1161"/>
  <c r="AF1161"/>
  <c r="AG1161"/>
  <c r="AD1187"/>
  <c r="AE1187"/>
  <c r="AF1187"/>
  <c r="AG1187"/>
  <c r="AD1134"/>
  <c r="AE1134"/>
  <c r="AF1134"/>
  <c r="AG1134"/>
  <c r="AD1198"/>
  <c r="AE1198"/>
  <c r="AF1198"/>
  <c r="AG1198"/>
  <c r="AD1202"/>
  <c r="AE1202"/>
  <c r="AF1202"/>
  <c r="AG1202"/>
  <c r="AD1103"/>
  <c r="AE1103"/>
  <c r="AF1103"/>
  <c r="AG1103"/>
  <c r="AD1101"/>
  <c r="AE1101"/>
  <c r="AF1101"/>
  <c r="AG1101"/>
  <c r="AD1168"/>
  <c r="AE1168"/>
  <c r="AF1168"/>
  <c r="AG1168"/>
  <c r="AD1111"/>
  <c r="AE1111"/>
  <c r="AF1111"/>
  <c r="AG1111"/>
  <c r="AD1149"/>
  <c r="AE1149"/>
  <c r="AF1149"/>
  <c r="AG1149"/>
  <c r="AD1169"/>
  <c r="AE1169"/>
  <c r="AF1169"/>
  <c r="AG1169"/>
  <c r="AD1203"/>
  <c r="AE1203"/>
  <c r="AF1203"/>
  <c r="AG1203"/>
  <c r="AD1116"/>
  <c r="AE1116"/>
  <c r="AF1116"/>
  <c r="AG1116"/>
  <c r="AD1170"/>
  <c r="AE1170"/>
  <c r="AF1170"/>
  <c r="AG1170"/>
  <c r="AD1098"/>
  <c r="AE1098"/>
  <c r="AF1098"/>
  <c r="AG1098"/>
  <c r="AD1195"/>
  <c r="AE1195"/>
  <c r="AF1195"/>
  <c r="AG1195"/>
  <c r="AD1199"/>
  <c r="AE1199"/>
  <c r="AF1199"/>
  <c r="AG1199"/>
  <c r="AD1176"/>
  <c r="AE1176"/>
  <c r="AF1176"/>
  <c r="AG1176"/>
  <c r="AD1117"/>
  <c r="AE1117"/>
  <c r="AF1117"/>
  <c r="AG1117"/>
  <c r="AD1126"/>
  <c r="AE1126"/>
  <c r="AF1126"/>
  <c r="AG1126"/>
  <c r="AD1177"/>
  <c r="AE1177"/>
  <c r="AF1177"/>
  <c r="AG1177"/>
  <c r="AD1206"/>
  <c r="AE1206"/>
  <c r="AF1206"/>
  <c r="AG1206"/>
  <c r="AD1204"/>
  <c r="AE1204"/>
  <c r="AF1204"/>
  <c r="AG1204"/>
  <c r="AD1205"/>
  <c r="AE1205"/>
  <c r="AF1205"/>
  <c r="AG1205"/>
  <c r="AD1207"/>
  <c r="AE1207"/>
  <c r="AF1207"/>
  <c r="AG1207"/>
  <c r="AD1162"/>
  <c r="AE1162"/>
  <c r="AF1162"/>
  <c r="AG1162"/>
  <c r="AD1188"/>
  <c r="AE1188"/>
  <c r="AF1188"/>
  <c r="AG1188"/>
  <c r="AD1104"/>
  <c r="AE1104"/>
  <c r="AF1104"/>
  <c r="AG1104"/>
  <c r="AD1189"/>
  <c r="AE1189"/>
  <c r="AF1189"/>
  <c r="AG1189"/>
  <c r="AD1131"/>
  <c r="AE1131"/>
  <c r="AF1131"/>
  <c r="AG1131"/>
  <c r="AD1210"/>
  <c r="AE1210"/>
  <c r="AF1210"/>
  <c r="AG1210"/>
  <c r="AD1145"/>
  <c r="AE1145"/>
  <c r="AF1145"/>
  <c r="AG1145"/>
  <c r="AD1127"/>
  <c r="AE1127"/>
  <c r="AF1127"/>
  <c r="AG1127"/>
  <c r="AD1135"/>
  <c r="AE1135"/>
  <c r="AF1135"/>
  <c r="AG1135"/>
  <c r="AD1150"/>
  <c r="AE1150"/>
  <c r="AF1150"/>
  <c r="AG1150"/>
  <c r="AD1180"/>
  <c r="AE1180"/>
  <c r="AF1180"/>
  <c r="AG1180"/>
  <c r="AD1163"/>
  <c r="AE1163"/>
  <c r="AF1163"/>
  <c r="AG1163"/>
  <c r="AD1083"/>
  <c r="AE1083"/>
  <c r="AF1083"/>
  <c r="AG1083"/>
  <c r="AD1094"/>
  <c r="AE1094"/>
  <c r="AF1094"/>
  <c r="AG1094"/>
  <c r="AD1084"/>
  <c r="AE1084"/>
  <c r="AF1084"/>
  <c r="AG1084"/>
  <c r="AD1118"/>
  <c r="AE1118"/>
  <c r="AF1118"/>
  <c r="AG1118"/>
  <c r="AD1185"/>
  <c r="AE1185"/>
  <c r="AF1185"/>
  <c r="AG1185"/>
  <c r="AD1190"/>
  <c r="AE1190"/>
  <c r="AF1190"/>
  <c r="AG1190"/>
  <c r="AD1090"/>
  <c r="AE1090"/>
  <c r="AF1090"/>
  <c r="AG1090"/>
  <c r="AD1136"/>
  <c r="AE1136"/>
  <c r="AF1136"/>
  <c r="AG1136"/>
  <c r="AD1105"/>
  <c r="AE1105"/>
  <c r="AF1105"/>
  <c r="AG1105"/>
  <c r="AD1119"/>
  <c r="AE1119"/>
  <c r="AF1119"/>
  <c r="AG1119"/>
  <c r="AD1196"/>
  <c r="AE1196"/>
  <c r="AF1196"/>
  <c r="AG1196"/>
  <c r="AD1212"/>
  <c r="AE1212"/>
  <c r="AF1212"/>
  <c r="AG1212"/>
  <c r="AD1200"/>
  <c r="AE1200"/>
  <c r="AF1200"/>
  <c r="AG1200"/>
  <c r="AD1164"/>
  <c r="AE1164"/>
  <c r="AF1164"/>
  <c r="AG1164"/>
  <c r="AD1085"/>
  <c r="AE1085"/>
  <c r="AF1085"/>
  <c r="AG1085"/>
  <c r="AD1120"/>
  <c r="AE1120"/>
  <c r="AF1120"/>
  <c r="AG1120"/>
  <c r="AD1146"/>
  <c r="AE1146"/>
  <c r="AF1146"/>
  <c r="AG1146"/>
  <c r="AD1153"/>
  <c r="AE1153"/>
  <c r="AF1153"/>
  <c r="AG1153"/>
  <c r="AD1191"/>
  <c r="AE1191"/>
  <c r="AF1191"/>
  <c r="AG1191"/>
  <c r="AD1151"/>
  <c r="AE1151"/>
  <c r="AF1151"/>
  <c r="AG1151"/>
  <c r="AD1132"/>
  <c r="AE1132"/>
  <c r="AF1132"/>
  <c r="AG1132"/>
  <c r="AD1137"/>
  <c r="AE1137"/>
  <c r="AF1137"/>
  <c r="AG1137"/>
  <c r="AD1121"/>
  <c r="AE1121"/>
  <c r="AF1121"/>
  <c r="AG1121"/>
  <c r="AD1208"/>
  <c r="AE1208"/>
  <c r="AF1208"/>
  <c r="AG1208"/>
  <c r="AD1138"/>
  <c r="AE1138"/>
  <c r="AF1138"/>
  <c r="AG1138"/>
  <c r="AD1112"/>
  <c r="AE1112"/>
  <c r="AF1112"/>
  <c r="AG1112"/>
  <c r="AD1214"/>
  <c r="AE1214"/>
  <c r="AF1214"/>
  <c r="AG1214"/>
  <c r="AD1182"/>
  <c r="AE1182"/>
  <c r="AF1182"/>
  <c r="AG1182"/>
  <c r="AD1086"/>
  <c r="AE1086"/>
  <c r="AF1086"/>
  <c r="AG1086"/>
  <c r="AD1174"/>
  <c r="AE1174"/>
  <c r="AF1174"/>
  <c r="AG1174"/>
  <c r="AD1158"/>
  <c r="AE1158"/>
  <c r="AF1158"/>
  <c r="AG1158"/>
  <c r="AD1139"/>
  <c r="AE1139"/>
  <c r="AF1139"/>
  <c r="AG1139"/>
  <c r="AD1123"/>
  <c r="AE1123"/>
  <c r="AF1123"/>
  <c r="AG1123"/>
  <c r="AD1124"/>
  <c r="AE1124"/>
  <c r="AF1124"/>
  <c r="AG1124"/>
  <c r="AD1152"/>
  <c r="AE1152"/>
  <c r="AF1152"/>
  <c r="AG1152"/>
  <c r="AD1192"/>
  <c r="AE1192"/>
  <c r="AF1192"/>
  <c r="AG1192"/>
  <c r="AD1087"/>
  <c r="AE1087"/>
  <c r="AF1087"/>
  <c r="AG1087"/>
  <c r="AD1113"/>
  <c r="AE1113"/>
  <c r="AF1113"/>
  <c r="AG1113"/>
  <c r="AD1095"/>
  <c r="AE1095"/>
  <c r="AF1095"/>
  <c r="AG1095"/>
  <c r="AD1175"/>
  <c r="AE1175"/>
  <c r="AF1175"/>
  <c r="AG1175"/>
  <c r="AD1211"/>
  <c r="AE1211"/>
  <c r="AF1211"/>
  <c r="AG1211"/>
  <c r="AD1114"/>
  <c r="AE1114"/>
  <c r="AF1114"/>
  <c r="AG1114"/>
  <c r="AD1140"/>
  <c r="AE1140"/>
  <c r="AF1140"/>
  <c r="AG1140"/>
  <c r="AD1122"/>
  <c r="AE1122"/>
  <c r="AF1122"/>
  <c r="AG1122"/>
  <c r="AD1147"/>
  <c r="AE1147"/>
  <c r="AF1147"/>
  <c r="AG1147"/>
  <c r="AD1171"/>
  <c r="AE1171"/>
  <c r="AF1171"/>
  <c r="AG1171"/>
  <c r="AD1096"/>
  <c r="AE1096"/>
  <c r="AF1096"/>
  <c r="AG1096"/>
  <c r="AD1106"/>
  <c r="AE1106"/>
  <c r="AF1106"/>
  <c r="AG1106"/>
  <c r="AD1209"/>
  <c r="AE1209"/>
  <c r="AF1209"/>
  <c r="AG1209"/>
  <c r="AD1099"/>
  <c r="AE1099"/>
  <c r="AF1099"/>
  <c r="AG1099"/>
  <c r="AD1159"/>
  <c r="AE1159"/>
  <c r="AF1159"/>
  <c r="AG1159"/>
  <c r="AD1160"/>
  <c r="AE1160"/>
  <c r="AF1160"/>
  <c r="AG1160"/>
  <c r="AD1213"/>
  <c r="AE1213"/>
  <c r="AF1213"/>
  <c r="AG1213"/>
  <c r="AD1165"/>
  <c r="AE1165"/>
  <c r="AF1165"/>
  <c r="AG1165"/>
  <c r="AD1183"/>
  <c r="AE1183"/>
  <c r="AF1183"/>
  <c r="AG1183"/>
  <c r="AD1088"/>
  <c r="AE1088"/>
  <c r="AF1088"/>
  <c r="AG1088"/>
  <c r="AD1089"/>
  <c r="AE1089"/>
  <c r="AF1089"/>
  <c r="AG1089"/>
  <c r="AD1097"/>
  <c r="AE1097"/>
  <c r="AF1097"/>
  <c r="AG1097"/>
  <c r="AD1154"/>
  <c r="AE1154"/>
  <c r="AF1154"/>
  <c r="AG1154"/>
  <c r="AD1178"/>
  <c r="AE1178"/>
  <c r="AF1178"/>
  <c r="AG1178"/>
  <c r="AD1141"/>
  <c r="AE1141"/>
  <c r="AF1141"/>
  <c r="AG1141"/>
  <c r="AD1201"/>
  <c r="AE1201"/>
  <c r="AF1201"/>
  <c r="AG1201"/>
  <c r="AD1184"/>
  <c r="AE1184"/>
  <c r="AF1184"/>
  <c r="AG1184"/>
  <c r="AD1830"/>
  <c r="AE1830"/>
  <c r="AF1830"/>
  <c r="AG1830"/>
  <c r="AD1838"/>
  <c r="AE1838"/>
  <c r="AF1838"/>
  <c r="AG1838"/>
  <c r="AD1834"/>
  <c r="AE1834"/>
  <c r="AF1834"/>
  <c r="AG1834"/>
  <c r="AD1841"/>
  <c r="AE1841"/>
  <c r="AF1841"/>
  <c r="AG1841"/>
  <c r="AD1831"/>
  <c r="AE1831"/>
  <c r="AF1831"/>
  <c r="AG1831"/>
  <c r="AD1843"/>
  <c r="AE1843"/>
  <c r="AF1843"/>
  <c r="AG1843"/>
  <c r="AD1835"/>
  <c r="AE1835"/>
  <c r="AF1835"/>
  <c r="AG1835"/>
  <c r="AD1836"/>
  <c r="AE1836"/>
  <c r="AF1836"/>
  <c r="AG1836"/>
  <c r="AD1837"/>
  <c r="AE1837"/>
  <c r="AF1837"/>
  <c r="AG1837"/>
  <c r="AD1842"/>
  <c r="AE1842"/>
  <c r="AF1842"/>
  <c r="AG1842"/>
  <c r="AD1832"/>
  <c r="AE1832"/>
  <c r="AF1832"/>
  <c r="AG1832"/>
  <c r="AD1840"/>
  <c r="AE1840"/>
  <c r="AF1840"/>
  <c r="AG1840"/>
  <c r="AD1839"/>
  <c r="AE1839"/>
  <c r="AF1839"/>
  <c r="AG1839"/>
  <c r="AD1100"/>
  <c r="AE1100"/>
  <c r="AF1100"/>
  <c r="AG1100"/>
  <c r="AD646"/>
  <c r="AE646"/>
  <c r="AF646"/>
  <c r="AG646"/>
  <c r="AD626"/>
  <c r="AE626"/>
  <c r="AF626"/>
  <c r="AG626"/>
  <c r="AD636"/>
  <c r="AE636"/>
  <c r="AF636"/>
  <c r="AG636"/>
  <c r="AD628"/>
  <c r="AE628"/>
  <c r="AF628"/>
  <c r="AG628"/>
  <c r="AD624"/>
  <c r="AE624"/>
  <c r="AF624"/>
  <c r="AG624"/>
  <c r="AD627"/>
  <c r="AE627"/>
  <c r="AF627"/>
  <c r="AG627"/>
  <c r="AD649"/>
  <c r="AE649"/>
  <c r="AF649"/>
  <c r="AG649"/>
  <c r="AD642"/>
  <c r="AE642"/>
  <c r="AF642"/>
  <c r="AG642"/>
  <c r="AD634"/>
  <c r="AE634"/>
  <c r="AF634"/>
  <c r="AG634"/>
  <c r="AD650"/>
  <c r="AE650"/>
  <c r="AF650"/>
  <c r="AG650"/>
  <c r="AD622"/>
  <c r="AE622"/>
  <c r="AF622"/>
  <c r="AG622"/>
  <c r="AD623"/>
  <c r="AE623"/>
  <c r="AF623"/>
  <c r="AG623"/>
  <c r="AD648"/>
  <c r="AE648"/>
  <c r="AF648"/>
  <c r="AG648"/>
  <c r="AD629"/>
  <c r="AE629"/>
  <c r="AF629"/>
  <c r="AG629"/>
  <c r="AD632"/>
  <c r="AE632"/>
  <c r="AF632"/>
  <c r="AG632"/>
  <c r="AD651"/>
  <c r="AE651"/>
  <c r="AF651"/>
  <c r="AG651"/>
  <c r="AD620"/>
  <c r="AE620"/>
  <c r="AF620"/>
  <c r="AG620"/>
  <c r="AD641"/>
  <c r="AE641"/>
  <c r="AF641"/>
  <c r="AG641"/>
  <c r="AD635"/>
  <c r="AE635"/>
  <c r="AF635"/>
  <c r="AG635"/>
  <c r="AD643"/>
  <c r="AE643"/>
  <c r="AF643"/>
  <c r="AG643"/>
  <c r="AD637"/>
  <c r="AE637"/>
  <c r="AF637"/>
  <c r="AG637"/>
  <c r="AD652"/>
  <c r="AE652"/>
  <c r="AF652"/>
  <c r="AG652"/>
  <c r="AD630"/>
  <c r="AE630"/>
  <c r="AF630"/>
  <c r="AG630"/>
  <c r="AD639"/>
  <c r="AE639"/>
  <c r="AF639"/>
  <c r="AG639"/>
  <c r="AD621"/>
  <c r="AE621"/>
  <c r="AF621"/>
  <c r="AG621"/>
  <c r="AD644"/>
  <c r="AE644"/>
  <c r="AF644"/>
  <c r="AG644"/>
  <c r="AD631"/>
  <c r="AE631"/>
  <c r="AF631"/>
  <c r="AG631"/>
  <c r="AD640"/>
  <c r="AE640"/>
  <c r="AF640"/>
  <c r="AG640"/>
  <c r="AD633"/>
  <c r="AE633"/>
  <c r="AF633"/>
  <c r="AG633"/>
  <c r="AD645"/>
  <c r="AE645"/>
  <c r="AF645"/>
  <c r="AG645"/>
  <c r="AD647"/>
  <c r="AE647"/>
  <c r="AF647"/>
  <c r="AG647"/>
  <c r="AD625"/>
  <c r="AE625"/>
  <c r="AF625"/>
  <c r="AG625"/>
  <c r="AD638"/>
  <c r="AE638"/>
  <c r="AF638"/>
  <c r="AG638"/>
  <c r="AD653"/>
  <c r="AE653"/>
  <c r="AF653"/>
  <c r="AG653"/>
  <c r="AD1292"/>
  <c r="AE1292"/>
  <c r="AF1292"/>
  <c r="AG1292"/>
  <c r="AD1368"/>
  <c r="AE1368"/>
  <c r="AF1368"/>
  <c r="AG1368"/>
  <c r="AD1371"/>
  <c r="AE1371"/>
  <c r="AF1371"/>
  <c r="AG1371"/>
  <c r="AD1372"/>
  <c r="AE1372"/>
  <c r="AF1372"/>
  <c r="AG1372"/>
  <c r="AD1382"/>
  <c r="AE1382"/>
  <c r="AF1382"/>
  <c r="AG1382"/>
  <c r="AD1301"/>
  <c r="AE1301"/>
  <c r="AF1301"/>
  <c r="AG1301"/>
  <c r="AD1316"/>
  <c r="AE1316"/>
  <c r="AF1316"/>
  <c r="AG1316"/>
  <c r="AD1351"/>
  <c r="AE1351"/>
  <c r="AF1351"/>
  <c r="AG1351"/>
  <c r="AD1390"/>
  <c r="AE1390"/>
  <c r="AF1390"/>
  <c r="AG1390"/>
  <c r="AD1309"/>
  <c r="AE1309"/>
  <c r="AF1309"/>
  <c r="AG1309"/>
  <c r="AD1408"/>
  <c r="AE1408"/>
  <c r="AF1408"/>
  <c r="AG1408"/>
  <c r="AD1302"/>
  <c r="AE1302"/>
  <c r="AF1302"/>
  <c r="AG1302"/>
  <c r="AD1402"/>
  <c r="AE1402"/>
  <c r="AF1402"/>
  <c r="AG1402"/>
  <c r="AD1406"/>
  <c r="AE1406"/>
  <c r="AF1406"/>
  <c r="AG1406"/>
  <c r="AD1391"/>
  <c r="AE1391"/>
  <c r="AF1391"/>
  <c r="AG1391"/>
  <c r="AD1314"/>
  <c r="AE1314"/>
  <c r="AF1314"/>
  <c r="AG1314"/>
  <c r="AD1417"/>
  <c r="AE1417"/>
  <c r="AF1417"/>
  <c r="AG1417"/>
  <c r="AD1324"/>
  <c r="AE1324"/>
  <c r="AF1324"/>
  <c r="AG1324"/>
  <c r="AD1365"/>
  <c r="AE1365"/>
  <c r="AF1365"/>
  <c r="AG1365"/>
  <c r="AD1326"/>
  <c r="AE1326"/>
  <c r="AF1326"/>
  <c r="AG1326"/>
  <c r="AD1409"/>
  <c r="AE1409"/>
  <c r="AF1409"/>
  <c r="AG1409"/>
  <c r="AD1295"/>
  <c r="AE1295"/>
  <c r="AF1295"/>
  <c r="AG1295"/>
  <c r="AD1299"/>
  <c r="AE1299"/>
  <c r="AF1299"/>
  <c r="AG1299"/>
  <c r="AD1398"/>
  <c r="AE1398"/>
  <c r="AF1398"/>
  <c r="AG1398"/>
  <c r="AD1362"/>
  <c r="AE1362"/>
  <c r="AF1362"/>
  <c r="AG1362"/>
  <c r="AD1305"/>
  <c r="AE1305"/>
  <c r="AF1305"/>
  <c r="AG1305"/>
  <c r="AD1335"/>
  <c r="AE1335"/>
  <c r="AF1335"/>
  <c r="AG1335"/>
  <c r="AD1349"/>
  <c r="AE1349"/>
  <c r="AF1349"/>
  <c r="AG1349"/>
  <c r="AD1418"/>
  <c r="AE1418"/>
  <c r="AF1418"/>
  <c r="AG1418"/>
  <c r="AD1366"/>
  <c r="AE1366"/>
  <c r="AF1366"/>
  <c r="AG1366"/>
  <c r="AD1419"/>
  <c r="AE1419"/>
  <c r="AF1419"/>
  <c r="AG1419"/>
  <c r="AD1374"/>
  <c r="AE1374"/>
  <c r="AF1374"/>
  <c r="AG1374"/>
  <c r="AD1306"/>
  <c r="AE1306"/>
  <c r="AF1306"/>
  <c r="AG1306"/>
  <c r="AD1369"/>
  <c r="AE1369"/>
  <c r="AF1369"/>
  <c r="AG1369"/>
  <c r="AD1410"/>
  <c r="AE1410"/>
  <c r="AF1410"/>
  <c r="AG1410"/>
  <c r="AD1293"/>
  <c r="AE1293"/>
  <c r="AF1293"/>
  <c r="AG1293"/>
  <c r="AD1336"/>
  <c r="AE1336"/>
  <c r="AF1336"/>
  <c r="AG1336"/>
  <c r="AD1317"/>
  <c r="AE1317"/>
  <c r="AF1317"/>
  <c r="AG1317"/>
  <c r="AD1294"/>
  <c r="AE1294"/>
  <c r="AF1294"/>
  <c r="AG1294"/>
  <c r="AD1327"/>
  <c r="AE1327"/>
  <c r="AF1327"/>
  <c r="AG1327"/>
  <c r="AD1407"/>
  <c r="AE1407"/>
  <c r="AF1407"/>
  <c r="AG1407"/>
  <c r="AD1378"/>
  <c r="AE1378"/>
  <c r="AF1378"/>
  <c r="AG1378"/>
  <c r="AD1298"/>
  <c r="AE1298"/>
  <c r="AF1298"/>
  <c r="AG1298"/>
  <c r="AD1375"/>
  <c r="AE1375"/>
  <c r="AF1375"/>
  <c r="AG1375"/>
  <c r="AD1420"/>
  <c r="AE1420"/>
  <c r="AF1420"/>
  <c r="AG1420"/>
  <c r="AD1328"/>
  <c r="AE1328"/>
  <c r="AF1328"/>
  <c r="AG1328"/>
  <c r="AD1393"/>
  <c r="AE1393"/>
  <c r="AF1393"/>
  <c r="AG1393"/>
  <c r="AD1337"/>
  <c r="AE1337"/>
  <c r="AF1337"/>
  <c r="AG1337"/>
  <c r="AD1414"/>
  <c r="AE1414"/>
  <c r="AF1414"/>
  <c r="AG1414"/>
  <c r="AD1367"/>
  <c r="AE1367"/>
  <c r="AF1367"/>
  <c r="AG1367"/>
  <c r="AD1379"/>
  <c r="AE1379"/>
  <c r="AF1379"/>
  <c r="AG1379"/>
  <c r="AD1411"/>
  <c r="AE1411"/>
  <c r="AF1411"/>
  <c r="AG1411"/>
  <c r="AD1386"/>
  <c r="AE1386"/>
  <c r="AF1386"/>
  <c r="AG1386"/>
  <c r="AD1307"/>
  <c r="AE1307"/>
  <c r="AF1307"/>
  <c r="AG1307"/>
  <c r="AD1376"/>
  <c r="AE1376"/>
  <c r="AF1376"/>
  <c r="AG1376"/>
  <c r="AD1415"/>
  <c r="AE1415"/>
  <c r="AF1415"/>
  <c r="AG1415"/>
  <c r="AD1387"/>
  <c r="AE1387"/>
  <c r="AF1387"/>
  <c r="AG1387"/>
  <c r="AD1357"/>
  <c r="AE1357"/>
  <c r="AF1357"/>
  <c r="AG1357"/>
  <c r="AD1329"/>
  <c r="AE1329"/>
  <c r="AF1329"/>
  <c r="AG1329"/>
  <c r="AD1399"/>
  <c r="AE1399"/>
  <c r="AF1399"/>
  <c r="AG1399"/>
  <c r="AD1401"/>
  <c r="AE1401"/>
  <c r="AF1401"/>
  <c r="AG1401"/>
  <c r="AD1338"/>
  <c r="AE1338"/>
  <c r="AF1338"/>
  <c r="AG1338"/>
  <c r="AD1330"/>
  <c r="AE1330"/>
  <c r="AF1330"/>
  <c r="AG1330"/>
  <c r="AD1308"/>
  <c r="AE1308"/>
  <c r="AF1308"/>
  <c r="AG1308"/>
  <c r="AD1339"/>
  <c r="AE1339"/>
  <c r="AF1339"/>
  <c r="AG1339"/>
  <c r="AD1353"/>
  <c r="AE1353"/>
  <c r="AF1353"/>
  <c r="AG1353"/>
  <c r="AD1344"/>
  <c r="AE1344"/>
  <c r="AF1344"/>
  <c r="AG1344"/>
  <c r="AD1310"/>
  <c r="AE1310"/>
  <c r="AF1310"/>
  <c r="AG1310"/>
  <c r="AD1403"/>
  <c r="AE1403"/>
  <c r="AF1403"/>
  <c r="AG1403"/>
  <c r="AD1312"/>
  <c r="AE1312"/>
  <c r="AF1312"/>
  <c r="AG1312"/>
  <c r="AD1361"/>
  <c r="AE1361"/>
  <c r="AF1361"/>
  <c r="AG1361"/>
  <c r="AD1331"/>
  <c r="AE1331"/>
  <c r="AF1331"/>
  <c r="AG1331"/>
  <c r="AD1311"/>
  <c r="AE1311"/>
  <c r="AF1311"/>
  <c r="AG1311"/>
  <c r="AD1373"/>
  <c r="AE1373"/>
  <c r="AF1373"/>
  <c r="AG1373"/>
  <c r="AD1381"/>
  <c r="AE1381"/>
  <c r="AF1381"/>
  <c r="AG1381"/>
  <c r="AD1363"/>
  <c r="AE1363"/>
  <c r="AF1363"/>
  <c r="AG1363"/>
  <c r="AD1322"/>
  <c r="AE1322"/>
  <c r="AF1322"/>
  <c r="AG1322"/>
  <c r="AD1345"/>
  <c r="AE1345"/>
  <c r="AF1345"/>
  <c r="AG1345"/>
  <c r="AD1318"/>
  <c r="AE1318"/>
  <c r="AF1318"/>
  <c r="AG1318"/>
  <c r="AD1421"/>
  <c r="AE1421"/>
  <c r="AF1421"/>
  <c r="AG1421"/>
  <c r="AD1412"/>
  <c r="AE1412"/>
  <c r="AF1412"/>
  <c r="AG1412"/>
  <c r="AD1315"/>
  <c r="AE1315"/>
  <c r="AF1315"/>
  <c r="AG1315"/>
  <c r="AD1422"/>
  <c r="AE1422"/>
  <c r="AF1422"/>
  <c r="AG1422"/>
  <c r="AD1404"/>
  <c r="AE1404"/>
  <c r="AF1404"/>
  <c r="AG1404"/>
  <c r="AD1413"/>
  <c r="AE1413"/>
  <c r="AF1413"/>
  <c r="AG1413"/>
  <c r="AD1394"/>
  <c r="AE1394"/>
  <c r="AF1394"/>
  <c r="AG1394"/>
  <c r="AD1395"/>
  <c r="AE1395"/>
  <c r="AF1395"/>
  <c r="AG1395"/>
  <c r="AD1350"/>
  <c r="AE1350"/>
  <c r="AF1350"/>
  <c r="AG1350"/>
  <c r="AD1332"/>
  <c r="AE1332"/>
  <c r="AF1332"/>
  <c r="AG1332"/>
  <c r="AD1396"/>
  <c r="AE1396"/>
  <c r="AF1396"/>
  <c r="AG1396"/>
  <c r="AD1383"/>
  <c r="AE1383"/>
  <c r="AF1383"/>
  <c r="AG1383"/>
  <c r="AD1319"/>
  <c r="AE1319"/>
  <c r="AF1319"/>
  <c r="AG1319"/>
  <c r="AD1325"/>
  <c r="AE1325"/>
  <c r="AF1325"/>
  <c r="AG1325"/>
  <c r="AD1388"/>
  <c r="AE1388"/>
  <c r="AF1388"/>
  <c r="AG1388"/>
  <c r="AD1297"/>
  <c r="AE1297"/>
  <c r="AF1297"/>
  <c r="AG1297"/>
  <c r="AD1359"/>
  <c r="AE1359"/>
  <c r="AF1359"/>
  <c r="AG1359"/>
  <c r="AD1300"/>
  <c r="AE1300"/>
  <c r="AF1300"/>
  <c r="AG1300"/>
  <c r="AD1389"/>
  <c r="AE1389"/>
  <c r="AF1389"/>
  <c r="AG1389"/>
  <c r="AD1380"/>
  <c r="AE1380"/>
  <c r="AF1380"/>
  <c r="AG1380"/>
  <c r="AD1296"/>
  <c r="AE1296"/>
  <c r="AF1296"/>
  <c r="AG1296"/>
  <c r="AD1340"/>
  <c r="AE1340"/>
  <c r="AF1340"/>
  <c r="AG1340"/>
  <c r="AD1355"/>
  <c r="AE1355"/>
  <c r="AF1355"/>
  <c r="AG1355"/>
  <c r="AD1423"/>
  <c r="AE1423"/>
  <c r="AF1423"/>
  <c r="AG1423"/>
  <c r="AD1346"/>
  <c r="AE1346"/>
  <c r="AF1346"/>
  <c r="AG1346"/>
  <c r="AD1384"/>
  <c r="AE1384"/>
  <c r="AF1384"/>
  <c r="AG1384"/>
  <c r="AD1356"/>
  <c r="AE1356"/>
  <c r="AF1356"/>
  <c r="AG1356"/>
  <c r="AD1424"/>
  <c r="AE1424"/>
  <c r="AF1424"/>
  <c r="AG1424"/>
  <c r="AD1334"/>
  <c r="AE1334"/>
  <c r="AF1334"/>
  <c r="AG1334"/>
  <c r="AD1321"/>
  <c r="AE1321"/>
  <c r="AF1321"/>
  <c r="AG1321"/>
  <c r="AD1313"/>
  <c r="AE1313"/>
  <c r="AF1313"/>
  <c r="AG1313"/>
  <c r="AD1341"/>
  <c r="AE1341"/>
  <c r="AF1341"/>
  <c r="AG1341"/>
  <c r="AD1416"/>
  <c r="AE1416"/>
  <c r="AF1416"/>
  <c r="AG1416"/>
  <c r="AD1385"/>
  <c r="AE1385"/>
  <c r="AF1385"/>
  <c r="AG1385"/>
  <c r="AD1320"/>
  <c r="AE1320"/>
  <c r="AF1320"/>
  <c r="AG1320"/>
  <c r="AD1377"/>
  <c r="AE1377"/>
  <c r="AF1377"/>
  <c r="AG1377"/>
  <c r="AD1323"/>
  <c r="AE1323"/>
  <c r="AF1323"/>
  <c r="AG1323"/>
  <c r="AD1333"/>
  <c r="AE1333"/>
  <c r="AF1333"/>
  <c r="AG1333"/>
  <c r="AD1358"/>
  <c r="AE1358"/>
  <c r="AF1358"/>
  <c r="AG1358"/>
  <c r="AD1342"/>
  <c r="AE1342"/>
  <c r="AF1342"/>
  <c r="AG1342"/>
  <c r="AD1303"/>
  <c r="AE1303"/>
  <c r="AF1303"/>
  <c r="AG1303"/>
  <c r="AD1425"/>
  <c r="AE1425"/>
  <c r="AF1425"/>
  <c r="AG1425"/>
  <c r="AD1370"/>
  <c r="AE1370"/>
  <c r="AF1370"/>
  <c r="AG1370"/>
  <c r="AD1343"/>
  <c r="AE1343"/>
  <c r="AF1343"/>
  <c r="AG1343"/>
  <c r="AD1397"/>
  <c r="AE1397"/>
  <c r="AF1397"/>
  <c r="AG1397"/>
  <c r="AD1400"/>
  <c r="AE1400"/>
  <c r="AF1400"/>
  <c r="AG1400"/>
  <c r="AD1364"/>
  <c r="AE1364"/>
  <c r="AF1364"/>
  <c r="AG1364"/>
  <c r="AD1304"/>
  <c r="AE1304"/>
  <c r="AF1304"/>
  <c r="AG1304"/>
  <c r="AD1426"/>
  <c r="AE1426"/>
  <c r="AF1426"/>
  <c r="AG1426"/>
  <c r="AD1405"/>
  <c r="AE1405"/>
  <c r="AF1405"/>
  <c r="AG1405"/>
  <c r="AD1846"/>
  <c r="AE1846"/>
  <c r="AF1846"/>
  <c r="AG1846"/>
  <c r="AD1850"/>
  <c r="AE1850"/>
  <c r="AF1850"/>
  <c r="AG1850"/>
  <c r="AD1859"/>
  <c r="AE1859"/>
  <c r="AF1859"/>
  <c r="AG1859"/>
  <c r="AD1392"/>
  <c r="AE1392"/>
  <c r="AF1392"/>
  <c r="AG1392"/>
  <c r="AD1862"/>
  <c r="AE1862"/>
  <c r="AF1862"/>
  <c r="AG1862"/>
  <c r="AD1860"/>
  <c r="AE1860"/>
  <c r="AF1860"/>
  <c r="AG1860"/>
  <c r="AD1855"/>
  <c r="AE1855"/>
  <c r="AF1855"/>
  <c r="AG1855"/>
  <c r="AD1857"/>
  <c r="AE1857"/>
  <c r="AF1857"/>
  <c r="AG1857"/>
  <c r="AD1856"/>
  <c r="AE1856"/>
  <c r="AF1856"/>
  <c r="AG1856"/>
  <c r="AD1847"/>
  <c r="AE1847"/>
  <c r="AF1847"/>
  <c r="AG1847"/>
  <c r="AD1852"/>
  <c r="AE1852"/>
  <c r="AF1852"/>
  <c r="AG1852"/>
  <c r="AD1849"/>
  <c r="AE1849"/>
  <c r="AF1849"/>
  <c r="AG1849"/>
  <c r="AD1858"/>
  <c r="AE1858"/>
  <c r="AF1858"/>
  <c r="AG1858"/>
  <c r="AD1851"/>
  <c r="AE1851"/>
  <c r="AF1851"/>
  <c r="AG1851"/>
  <c r="AD1848"/>
  <c r="AE1848"/>
  <c r="AF1848"/>
  <c r="AG1848"/>
  <c r="AD1853"/>
  <c r="AE1853"/>
  <c r="AF1853"/>
  <c r="AG1853"/>
  <c r="AD1854"/>
  <c r="AE1854"/>
  <c r="AF1854"/>
  <c r="AG1854"/>
  <c r="AD1861"/>
  <c r="AE1861"/>
  <c r="AF1861"/>
  <c r="AG1861"/>
  <c r="AD1863"/>
  <c r="AE1863"/>
  <c r="AF1863"/>
  <c r="AG1863"/>
  <c r="AD490"/>
  <c r="AE490"/>
  <c r="AF490"/>
  <c r="AG490"/>
  <c r="AD433"/>
  <c r="AE433"/>
  <c r="AF433"/>
  <c r="AG433"/>
  <c r="AD418"/>
  <c r="AE418"/>
  <c r="AF418"/>
  <c r="AG418"/>
  <c r="AD118"/>
  <c r="AE118"/>
  <c r="AF118"/>
  <c r="AG118"/>
  <c r="AD126"/>
  <c r="AE126"/>
  <c r="AF126"/>
  <c r="AG126"/>
  <c r="AD124"/>
  <c r="AE124"/>
  <c r="AF124"/>
  <c r="AG124"/>
  <c r="AD125"/>
  <c r="AE125"/>
  <c r="AF125"/>
  <c r="AG125"/>
  <c r="AD279"/>
  <c r="AE279"/>
  <c r="AF279"/>
  <c r="AG279"/>
  <c r="AD260"/>
  <c r="AE260"/>
  <c r="AF260"/>
  <c r="AG260"/>
  <c r="AD280"/>
  <c r="AE280"/>
  <c r="AF280"/>
  <c r="AG280"/>
  <c r="AD261"/>
  <c r="AE261"/>
  <c r="AF261"/>
  <c r="AG261"/>
  <c r="AD281"/>
  <c r="AE281"/>
  <c r="AF281"/>
  <c r="AG281"/>
  <c r="AD282"/>
  <c r="AE282"/>
  <c r="AF282"/>
  <c r="AG282"/>
  <c r="AD283"/>
  <c r="AE283"/>
  <c r="AF283"/>
  <c r="AG283"/>
  <c r="AD284"/>
  <c r="AE284"/>
  <c r="AF284"/>
  <c r="AG284"/>
  <c r="AD285"/>
  <c r="AE285"/>
  <c r="AF285"/>
  <c r="AG285"/>
  <c r="AD286"/>
  <c r="AE286"/>
  <c r="AF286"/>
  <c r="AG286"/>
  <c r="AD287"/>
  <c r="AE287"/>
  <c r="AF287"/>
  <c r="AG287"/>
  <c r="AD278"/>
  <c r="AE278"/>
  <c r="AF278"/>
  <c r="AG278"/>
  <c r="AD277"/>
  <c r="AE277"/>
  <c r="AF277"/>
  <c r="AG277"/>
  <c r="AD489"/>
  <c r="AE489"/>
  <c r="AF489"/>
  <c r="AG489"/>
  <c r="AD127"/>
  <c r="AE127"/>
  <c r="AF127"/>
  <c r="AG127"/>
  <c r="AD117"/>
  <c r="AE117"/>
  <c r="AF117"/>
  <c r="AG117"/>
  <c r="AD129"/>
  <c r="AE129"/>
  <c r="AF129"/>
  <c r="AG129"/>
  <c r="AD133"/>
  <c r="AE133"/>
  <c r="AF133"/>
  <c r="AG133"/>
  <c r="AD136"/>
  <c r="AE136"/>
  <c r="AF136"/>
  <c r="AG136"/>
  <c r="AD134"/>
  <c r="AE134"/>
  <c r="AF134"/>
  <c r="AG134"/>
  <c r="AD128"/>
  <c r="AE128"/>
  <c r="AF128"/>
  <c r="AG128"/>
  <c r="AD130"/>
  <c r="AE130"/>
  <c r="AF130"/>
  <c r="AG130"/>
  <c r="AD132"/>
  <c r="AE132"/>
  <c r="AF132"/>
  <c r="AG132"/>
  <c r="AD135"/>
  <c r="AE135"/>
  <c r="AF135"/>
  <c r="AG135"/>
  <c r="AD288"/>
  <c r="AE288"/>
  <c r="AF288"/>
  <c r="AG288"/>
  <c r="AD254"/>
  <c r="AE254"/>
  <c r="AF254"/>
  <c r="AG254"/>
  <c r="AD301"/>
  <c r="AE301"/>
  <c r="AF301"/>
  <c r="AG301"/>
  <c r="AD302"/>
  <c r="AE302"/>
  <c r="AF302"/>
  <c r="AG302"/>
  <c r="AD289"/>
  <c r="AE289"/>
  <c r="AF289"/>
  <c r="AG289"/>
  <c r="AD255"/>
  <c r="AE255"/>
  <c r="AF255"/>
  <c r="AG255"/>
  <c r="AD303"/>
  <c r="AE303"/>
  <c r="AF303"/>
  <c r="AG303"/>
  <c r="AD256"/>
  <c r="AE256"/>
  <c r="AF256"/>
  <c r="AG256"/>
  <c r="AD290"/>
  <c r="AE290"/>
  <c r="AF290"/>
  <c r="AG290"/>
  <c r="AD304"/>
  <c r="AE304"/>
  <c r="AF304"/>
  <c r="AG304"/>
  <c r="AD291"/>
  <c r="AE291"/>
  <c r="AF291"/>
  <c r="AG291"/>
  <c r="AD292"/>
  <c r="AE292"/>
  <c r="AF292"/>
  <c r="AG292"/>
  <c r="AD257"/>
  <c r="AE257"/>
  <c r="AF257"/>
  <c r="AG257"/>
  <c r="AD305"/>
  <c r="AE305"/>
  <c r="AF305"/>
  <c r="AG305"/>
  <c r="AD293"/>
  <c r="AE293"/>
  <c r="AF293"/>
  <c r="AG293"/>
  <c r="AD258"/>
  <c r="AE258"/>
  <c r="AF258"/>
  <c r="AG258"/>
  <c r="AD294"/>
  <c r="AE294"/>
  <c r="AF294"/>
  <c r="AG294"/>
  <c r="AD306"/>
  <c r="AE306"/>
  <c r="AF306"/>
  <c r="AG306"/>
  <c r="AD259"/>
  <c r="AE259"/>
  <c r="AF259"/>
  <c r="AG259"/>
  <c r="AD307"/>
  <c r="AE307"/>
  <c r="AF307"/>
  <c r="AG307"/>
  <c r="AD295"/>
  <c r="AE295"/>
  <c r="AF295"/>
  <c r="AG295"/>
  <c r="AD308"/>
  <c r="AE308"/>
  <c r="AF308"/>
  <c r="AG308"/>
  <c r="AD296"/>
  <c r="AE296"/>
  <c r="AF296"/>
  <c r="AG296"/>
  <c r="AD297"/>
  <c r="AE297"/>
  <c r="AF297"/>
  <c r="AG297"/>
  <c r="AD298"/>
  <c r="AE298"/>
  <c r="AF298"/>
  <c r="AG298"/>
  <c r="AD309"/>
  <c r="AE309"/>
  <c r="AF309"/>
  <c r="AG309"/>
  <c r="AD299"/>
  <c r="AE299"/>
  <c r="AF299"/>
  <c r="AG299"/>
  <c r="AD310"/>
  <c r="AE310"/>
  <c r="AF310"/>
  <c r="AG310"/>
  <c r="AD311"/>
  <c r="AE311"/>
  <c r="AF311"/>
  <c r="AG311"/>
  <c r="AD300"/>
  <c r="AE300"/>
  <c r="AF300"/>
  <c r="AG300"/>
  <c r="AD312"/>
  <c r="AE312"/>
  <c r="AF312"/>
  <c r="AG312"/>
  <c r="AD491"/>
  <c r="AE491"/>
  <c r="AF491"/>
  <c r="AG491"/>
  <c r="AD137"/>
  <c r="AE137"/>
  <c r="AF137"/>
  <c r="AG137"/>
  <c r="AD113"/>
  <c r="AE113"/>
  <c r="AF113"/>
  <c r="AG113"/>
  <c r="AD138"/>
  <c r="AE138"/>
  <c r="AF138"/>
  <c r="AG138"/>
  <c r="AD114"/>
  <c r="AE114"/>
  <c r="AF114"/>
  <c r="AG114"/>
  <c r="AD139"/>
  <c r="AE139"/>
  <c r="AF139"/>
  <c r="AG139"/>
  <c r="AD116"/>
  <c r="AE116"/>
  <c r="AF116"/>
  <c r="AG116"/>
  <c r="AD140"/>
  <c r="AE140"/>
  <c r="AF140"/>
  <c r="AG140"/>
  <c r="AD115"/>
  <c r="AE115"/>
  <c r="AF115"/>
  <c r="AG115"/>
  <c r="AD313"/>
  <c r="AE313"/>
  <c r="AF313"/>
  <c r="AG313"/>
  <c r="AD335"/>
  <c r="AE335"/>
  <c r="AF335"/>
  <c r="AG335"/>
  <c r="AD314"/>
  <c r="AE314"/>
  <c r="AF314"/>
  <c r="AG314"/>
  <c r="AD336"/>
  <c r="AE336"/>
  <c r="AF336"/>
  <c r="AG336"/>
  <c r="AD315"/>
  <c r="AE315"/>
  <c r="AF315"/>
  <c r="AG315"/>
  <c r="AD249"/>
  <c r="AE249"/>
  <c r="AF249"/>
  <c r="AG249"/>
  <c r="AD324"/>
  <c r="AE324"/>
  <c r="AF324"/>
  <c r="AG324"/>
  <c r="AD250"/>
  <c r="AE250"/>
  <c r="AF250"/>
  <c r="AG250"/>
  <c r="AD337"/>
  <c r="AE337"/>
  <c r="AF337"/>
  <c r="AG337"/>
  <c r="AD251"/>
  <c r="AE251"/>
  <c r="AF251"/>
  <c r="AG251"/>
  <c r="AD325"/>
  <c r="AE325"/>
  <c r="AF325"/>
  <c r="AG325"/>
  <c r="AD338"/>
  <c r="AE338"/>
  <c r="AF338"/>
  <c r="AG338"/>
  <c r="AD339"/>
  <c r="AE339"/>
  <c r="AF339"/>
  <c r="AG339"/>
  <c r="AD316"/>
  <c r="AE316"/>
  <c r="AF316"/>
  <c r="AG316"/>
  <c r="AD326"/>
  <c r="AE326"/>
  <c r="AF326"/>
  <c r="AG326"/>
  <c r="AD328"/>
  <c r="AE328"/>
  <c r="AF328"/>
  <c r="AG328"/>
  <c r="AD329"/>
  <c r="AE329"/>
  <c r="AF329"/>
  <c r="AG329"/>
  <c r="AD317"/>
  <c r="AE317"/>
  <c r="AF317"/>
  <c r="AG317"/>
  <c r="AD318"/>
  <c r="AE318"/>
  <c r="AF318"/>
  <c r="AG318"/>
  <c r="AD319"/>
  <c r="AE319"/>
  <c r="AF319"/>
  <c r="AG319"/>
  <c r="AD327"/>
  <c r="AE327"/>
  <c r="AF327"/>
  <c r="AG327"/>
  <c r="AD340"/>
  <c r="AE340"/>
  <c r="AF340"/>
  <c r="AG340"/>
  <c r="AD330"/>
  <c r="AE330"/>
  <c r="AF330"/>
  <c r="AG330"/>
  <c r="AD320"/>
  <c r="AE320"/>
  <c r="AF320"/>
  <c r="AG320"/>
  <c r="AD341"/>
  <c r="AE341"/>
  <c r="AF341"/>
  <c r="AG341"/>
  <c r="AD342"/>
  <c r="AE342"/>
  <c r="AF342"/>
  <c r="AG342"/>
  <c r="AD321"/>
  <c r="AE321"/>
  <c r="AF321"/>
  <c r="AG321"/>
  <c r="AD252"/>
  <c r="AE252"/>
  <c r="AF252"/>
  <c r="AG252"/>
  <c r="AD331"/>
  <c r="AE331"/>
  <c r="AF331"/>
  <c r="AG331"/>
  <c r="AD323"/>
  <c r="AE323"/>
  <c r="AF323"/>
  <c r="AG323"/>
  <c r="AD332"/>
  <c r="AE332"/>
  <c r="AF332"/>
  <c r="AG332"/>
  <c r="AD253"/>
  <c r="AE253"/>
  <c r="AF253"/>
  <c r="AG253"/>
  <c r="AD333"/>
  <c r="AE333"/>
  <c r="AF333"/>
  <c r="AG333"/>
  <c r="AD322"/>
  <c r="AE322"/>
  <c r="AF322"/>
  <c r="AG322"/>
  <c r="AD334"/>
  <c r="AE334"/>
  <c r="AF334"/>
  <c r="AG334"/>
  <c r="AD343"/>
  <c r="AE343"/>
  <c r="AF343"/>
  <c r="AG343"/>
  <c r="AD492"/>
  <c r="AE492"/>
  <c r="AF492"/>
  <c r="AG492"/>
  <c r="AD493"/>
  <c r="AE493"/>
  <c r="AF493"/>
  <c r="AG493"/>
  <c r="AD141"/>
  <c r="AE141"/>
  <c r="AF141"/>
  <c r="AG141"/>
  <c r="AD119"/>
  <c r="AE119"/>
  <c r="AF119"/>
  <c r="AG119"/>
  <c r="AD145"/>
  <c r="AE145"/>
  <c r="AF145"/>
  <c r="AG145"/>
  <c r="AD143"/>
  <c r="AE143"/>
  <c r="AF143"/>
  <c r="AG143"/>
  <c r="AD144"/>
  <c r="AE144"/>
  <c r="AF144"/>
  <c r="AG144"/>
  <c r="AD142"/>
  <c r="AE142"/>
  <c r="AF142"/>
  <c r="AG142"/>
  <c r="AD146"/>
  <c r="AE146"/>
  <c r="AF146"/>
  <c r="AG146"/>
  <c r="AD147"/>
  <c r="AE147"/>
  <c r="AF147"/>
  <c r="AG147"/>
  <c r="AD121"/>
  <c r="AE121"/>
  <c r="AF121"/>
  <c r="AG121"/>
  <c r="AD122"/>
  <c r="AE122"/>
  <c r="AF122"/>
  <c r="AG122"/>
  <c r="AD120"/>
  <c r="AE120"/>
  <c r="AF120"/>
  <c r="AG120"/>
  <c r="AD354"/>
  <c r="AE354"/>
  <c r="AF354"/>
  <c r="AG354"/>
  <c r="AD355"/>
  <c r="AE355"/>
  <c r="AF355"/>
  <c r="AG355"/>
  <c r="AD344"/>
  <c r="AE344"/>
  <c r="AF344"/>
  <c r="AG344"/>
  <c r="AD262"/>
  <c r="AE262"/>
  <c r="AF262"/>
  <c r="AG262"/>
  <c r="AD263"/>
  <c r="AE263"/>
  <c r="AF263"/>
  <c r="AG263"/>
  <c r="AD356"/>
  <c r="AE356"/>
  <c r="AF356"/>
  <c r="AG356"/>
  <c r="AD357"/>
  <c r="AE357"/>
  <c r="AF357"/>
  <c r="AG357"/>
  <c r="AD345"/>
  <c r="AE345"/>
  <c r="AF345"/>
  <c r="AG345"/>
  <c r="AD346"/>
  <c r="AE346"/>
  <c r="AF346"/>
  <c r="AG346"/>
  <c r="AD358"/>
  <c r="AE358"/>
  <c r="AF358"/>
  <c r="AG358"/>
  <c r="AD264"/>
  <c r="AE264"/>
  <c r="AF264"/>
  <c r="AG264"/>
  <c r="AD265"/>
  <c r="AE265"/>
  <c r="AF265"/>
  <c r="AG265"/>
  <c r="AD359"/>
  <c r="AE359"/>
  <c r="AF359"/>
  <c r="AG359"/>
  <c r="AD266"/>
  <c r="AE266"/>
  <c r="AF266"/>
  <c r="AG266"/>
  <c r="AD347"/>
  <c r="AE347"/>
  <c r="AF347"/>
  <c r="AG347"/>
  <c r="AD267"/>
  <c r="AE267"/>
  <c r="AF267"/>
  <c r="AG267"/>
  <c r="AD348"/>
  <c r="AE348"/>
  <c r="AF348"/>
  <c r="AG348"/>
  <c r="AD360"/>
  <c r="AE360"/>
  <c r="AF360"/>
  <c r="AG360"/>
  <c r="AD361"/>
  <c r="AE361"/>
  <c r="AF361"/>
  <c r="AG361"/>
  <c r="AD349"/>
  <c r="AE349"/>
  <c r="AF349"/>
  <c r="AG349"/>
  <c r="AD362"/>
  <c r="AE362"/>
  <c r="AF362"/>
  <c r="AG362"/>
  <c r="AD350"/>
  <c r="AE350"/>
  <c r="AF350"/>
  <c r="AG350"/>
  <c r="AD363"/>
  <c r="AE363"/>
  <c r="AF363"/>
  <c r="AG363"/>
  <c r="AD351"/>
  <c r="AE351"/>
  <c r="AF351"/>
  <c r="AG351"/>
  <c r="AD352"/>
  <c r="AE352"/>
  <c r="AF352"/>
  <c r="AG352"/>
  <c r="AD268"/>
  <c r="AE268"/>
  <c r="AF268"/>
  <c r="AG268"/>
  <c r="AD353"/>
  <c r="AE353"/>
  <c r="AF353"/>
  <c r="AG353"/>
  <c r="AD364"/>
  <c r="AE364"/>
  <c r="AF364"/>
  <c r="AG364"/>
  <c r="AD494"/>
  <c r="AE494"/>
  <c r="AF494"/>
  <c r="AG494"/>
  <c r="AD487"/>
  <c r="AE487"/>
  <c r="AF487"/>
  <c r="AG487"/>
  <c r="AD495"/>
  <c r="AE495"/>
  <c r="AF495"/>
  <c r="AG495"/>
  <c r="AD154"/>
  <c r="AE154"/>
  <c r="AF154"/>
  <c r="AG154"/>
  <c r="AD123"/>
  <c r="AE123"/>
  <c r="AF123"/>
  <c r="AG123"/>
  <c r="AD153"/>
  <c r="AE153"/>
  <c r="AF153"/>
  <c r="AG153"/>
  <c r="AD155"/>
  <c r="AE155"/>
  <c r="AF155"/>
  <c r="AG155"/>
  <c r="AD151"/>
  <c r="AE151"/>
  <c r="AF151"/>
  <c r="AG151"/>
  <c r="AD149"/>
  <c r="AE149"/>
  <c r="AF149"/>
  <c r="AG149"/>
  <c r="AD152"/>
  <c r="AE152"/>
  <c r="AF152"/>
  <c r="AG152"/>
  <c r="AD148"/>
  <c r="AE148"/>
  <c r="AF148"/>
  <c r="AG148"/>
  <c r="AD150"/>
  <c r="AE150"/>
  <c r="AF150"/>
  <c r="AG150"/>
  <c r="AD365"/>
  <c r="AE365"/>
  <c r="AF365"/>
  <c r="AG365"/>
  <c r="AD373"/>
  <c r="AE373"/>
  <c r="AF373"/>
  <c r="AG373"/>
  <c r="AD374"/>
  <c r="AE374"/>
  <c r="AF374"/>
  <c r="AG374"/>
  <c r="AD366"/>
  <c r="AE366"/>
  <c r="AF366"/>
  <c r="AG366"/>
  <c r="AD367"/>
  <c r="AE367"/>
  <c r="AF367"/>
  <c r="AG367"/>
  <c r="AD379"/>
  <c r="AE379"/>
  <c r="AF379"/>
  <c r="AG379"/>
  <c r="AD269"/>
  <c r="AE269"/>
  <c r="AF269"/>
  <c r="AG269"/>
  <c r="AD270"/>
  <c r="AE270"/>
  <c r="AF270"/>
  <c r="AG270"/>
  <c r="AD271"/>
  <c r="AE271"/>
  <c r="AF271"/>
  <c r="AG271"/>
  <c r="AD272"/>
  <c r="AE272"/>
  <c r="AF272"/>
  <c r="AG272"/>
  <c r="AD273"/>
  <c r="AE273"/>
  <c r="AF273"/>
  <c r="AG273"/>
  <c r="AD375"/>
  <c r="AE375"/>
  <c r="AF375"/>
  <c r="AG375"/>
  <c r="AD380"/>
  <c r="AE380"/>
  <c r="AF380"/>
  <c r="AG380"/>
  <c r="AD368"/>
  <c r="AE368"/>
  <c r="AF368"/>
  <c r="AG368"/>
  <c r="AD369"/>
  <c r="AE369"/>
  <c r="AF369"/>
  <c r="AG369"/>
  <c r="AD274"/>
  <c r="AE274"/>
  <c r="AF274"/>
  <c r="AG274"/>
  <c r="AD376"/>
  <c r="AE376"/>
  <c r="AF376"/>
  <c r="AG376"/>
  <c r="AD381"/>
  <c r="AE381"/>
  <c r="AF381"/>
  <c r="AG381"/>
  <c r="AD275"/>
  <c r="AE275"/>
  <c r="AF275"/>
  <c r="AG275"/>
  <c r="AD371"/>
  <c r="AE371"/>
  <c r="AF371"/>
  <c r="AG371"/>
  <c r="AD377"/>
  <c r="AE377"/>
  <c r="AF377"/>
  <c r="AG377"/>
  <c r="AD372"/>
  <c r="AE372"/>
  <c r="AF372"/>
  <c r="AG372"/>
  <c r="AD378"/>
  <c r="AE378"/>
  <c r="AF378"/>
  <c r="AG378"/>
  <c r="AD276"/>
  <c r="AE276"/>
  <c r="AF276"/>
  <c r="AG276"/>
  <c r="AD488"/>
  <c r="AE488"/>
  <c r="AF488"/>
  <c r="AG488"/>
  <c r="AD496"/>
  <c r="AE496"/>
  <c r="AF496"/>
  <c r="AG496"/>
  <c r="AD178"/>
  <c r="AE178"/>
  <c r="AF178"/>
  <c r="AG178"/>
  <c r="AD182"/>
  <c r="AE182"/>
  <c r="AF182"/>
  <c r="AG182"/>
  <c r="AD428"/>
  <c r="AE428"/>
  <c r="AF428"/>
  <c r="AG428"/>
  <c r="AD396"/>
  <c r="AE396"/>
  <c r="AF396"/>
  <c r="AG396"/>
  <c r="AD501"/>
  <c r="AE501"/>
  <c r="AF501"/>
  <c r="AG501"/>
  <c r="AD413"/>
  <c r="AE413"/>
  <c r="AF413"/>
  <c r="AG413"/>
  <c r="AD414"/>
  <c r="AE414"/>
  <c r="AF414"/>
  <c r="AG414"/>
  <c r="AD412"/>
  <c r="AE412"/>
  <c r="AF412"/>
  <c r="AG412"/>
  <c r="AD387"/>
  <c r="AE387"/>
  <c r="AF387"/>
  <c r="AG387"/>
  <c r="AD388"/>
  <c r="AE388"/>
  <c r="AF388"/>
  <c r="AG388"/>
  <c r="AD158"/>
  <c r="AE158"/>
  <c r="AF158"/>
  <c r="AG158"/>
  <c r="AD170"/>
  <c r="AE170"/>
  <c r="AF170"/>
  <c r="AG170"/>
  <c r="AD180"/>
  <c r="AE180"/>
  <c r="AF180"/>
  <c r="AG180"/>
  <c r="AD172"/>
  <c r="AE172"/>
  <c r="AF172"/>
  <c r="AG172"/>
  <c r="AD404"/>
  <c r="AE404"/>
  <c r="AF404"/>
  <c r="AG404"/>
  <c r="AD452"/>
  <c r="AE452"/>
  <c r="AF452"/>
  <c r="AG452"/>
  <c r="AD436"/>
  <c r="AE436"/>
  <c r="AF436"/>
  <c r="AG436"/>
  <c r="AD453"/>
  <c r="AE453"/>
  <c r="AF453"/>
  <c r="AG453"/>
  <c r="AD502"/>
  <c r="AE502"/>
  <c r="AF502"/>
  <c r="AG502"/>
  <c r="AD183"/>
  <c r="AE183"/>
  <c r="AF183"/>
  <c r="AG183"/>
  <c r="AD184"/>
  <c r="AE184"/>
  <c r="AF184"/>
  <c r="AG184"/>
  <c r="AD405"/>
  <c r="AE405"/>
  <c r="AF405"/>
  <c r="AG405"/>
  <c r="AD454"/>
  <c r="AE454"/>
  <c r="AF454"/>
  <c r="AG454"/>
  <c r="AD389"/>
  <c r="AE389"/>
  <c r="AF389"/>
  <c r="AG389"/>
  <c r="AD429"/>
  <c r="AE429"/>
  <c r="AF429"/>
  <c r="AG429"/>
  <c r="AD397"/>
  <c r="AE397"/>
  <c r="AF397"/>
  <c r="AG397"/>
  <c r="AD430"/>
  <c r="AE430"/>
  <c r="AF430"/>
  <c r="AG430"/>
  <c r="AD162"/>
  <c r="AE162"/>
  <c r="AF162"/>
  <c r="AG162"/>
  <c r="AD185"/>
  <c r="AE185"/>
  <c r="AF185"/>
  <c r="AG185"/>
  <c r="AD179"/>
  <c r="AE179"/>
  <c r="AF179"/>
  <c r="AG179"/>
  <c r="AD383"/>
  <c r="AE383"/>
  <c r="AF383"/>
  <c r="AG383"/>
  <c r="AD455"/>
  <c r="AE455"/>
  <c r="AF455"/>
  <c r="AG455"/>
  <c r="AD416"/>
  <c r="AE416"/>
  <c r="AF416"/>
  <c r="AG416"/>
  <c r="AD406"/>
  <c r="AE406"/>
  <c r="AF406"/>
  <c r="AG406"/>
  <c r="AD432"/>
  <c r="AE432"/>
  <c r="AF432"/>
  <c r="AG432"/>
  <c r="AD417"/>
  <c r="AE417"/>
  <c r="AF417"/>
  <c r="AG417"/>
  <c r="AD437"/>
  <c r="AE437"/>
  <c r="AF437"/>
  <c r="AG437"/>
  <c r="AD415"/>
  <c r="AE415"/>
  <c r="AF415"/>
  <c r="AG415"/>
  <c r="AD447"/>
  <c r="AE447"/>
  <c r="AF447"/>
  <c r="AG447"/>
  <c r="AD398"/>
  <c r="AE398"/>
  <c r="AF398"/>
  <c r="AG398"/>
  <c r="AD438"/>
  <c r="AE438"/>
  <c r="AF438"/>
  <c r="AG438"/>
  <c r="AD399"/>
  <c r="AE399"/>
  <c r="AF399"/>
  <c r="AG399"/>
  <c r="AD439"/>
  <c r="AE439"/>
  <c r="AF439"/>
  <c r="AG439"/>
  <c r="AD431"/>
  <c r="AE431"/>
  <c r="AF431"/>
  <c r="AG431"/>
  <c r="AD448"/>
  <c r="AE448"/>
  <c r="AF448"/>
  <c r="AG448"/>
  <c r="AD434"/>
  <c r="AE434"/>
  <c r="AF434"/>
  <c r="AG434"/>
  <c r="AD407"/>
  <c r="AE407"/>
  <c r="AF407"/>
  <c r="AG407"/>
  <c r="AD532"/>
  <c r="AE532"/>
  <c r="AF532"/>
  <c r="AG532"/>
  <c r="AD176"/>
  <c r="AE176"/>
  <c r="AF176"/>
  <c r="AG176"/>
  <c r="AD165"/>
  <c r="AE165"/>
  <c r="AF165"/>
  <c r="AG165"/>
  <c r="AD166"/>
  <c r="AE166"/>
  <c r="AF166"/>
  <c r="AG166"/>
  <c r="AD167"/>
  <c r="AE167"/>
  <c r="AF167"/>
  <c r="AG167"/>
  <c r="AD175"/>
  <c r="AE175"/>
  <c r="AF175"/>
  <c r="AG175"/>
  <c r="AD177"/>
  <c r="AE177"/>
  <c r="AF177"/>
  <c r="AG177"/>
  <c r="AD393"/>
  <c r="AE393"/>
  <c r="AF393"/>
  <c r="AG393"/>
  <c r="AD426"/>
  <c r="AE426"/>
  <c r="AF426"/>
  <c r="AG426"/>
  <c r="AD424"/>
  <c r="AE424"/>
  <c r="AF424"/>
  <c r="AG424"/>
  <c r="AD394"/>
  <c r="AE394"/>
  <c r="AF394"/>
  <c r="AG394"/>
  <c r="AD395"/>
  <c r="AE395"/>
  <c r="AF395"/>
  <c r="AG395"/>
  <c r="AD458"/>
  <c r="AE458"/>
  <c r="AF458"/>
  <c r="AG458"/>
  <c r="AD427"/>
  <c r="AE427"/>
  <c r="AF427"/>
  <c r="AG427"/>
  <c r="AD425"/>
  <c r="AE425"/>
  <c r="AF425"/>
  <c r="AG425"/>
  <c r="AD411"/>
  <c r="AE411"/>
  <c r="AF411"/>
  <c r="AG411"/>
  <c r="AD168"/>
  <c r="AE168"/>
  <c r="AF168"/>
  <c r="AG168"/>
  <c r="AD382"/>
  <c r="AE382"/>
  <c r="AF382"/>
  <c r="AG382"/>
  <c r="AD419"/>
  <c r="AE419"/>
  <c r="AF419"/>
  <c r="AG419"/>
  <c r="AD400"/>
  <c r="AE400"/>
  <c r="AF400"/>
  <c r="AG400"/>
  <c r="AD497"/>
  <c r="AE497"/>
  <c r="AF497"/>
  <c r="AG497"/>
  <c r="AD163"/>
  <c r="AE163"/>
  <c r="AF163"/>
  <c r="AG163"/>
  <c r="AD173"/>
  <c r="AE173"/>
  <c r="AF173"/>
  <c r="AG173"/>
  <c r="AD160"/>
  <c r="AE160"/>
  <c r="AF160"/>
  <c r="AG160"/>
  <c r="AD440"/>
  <c r="AE440"/>
  <c r="AF440"/>
  <c r="AG440"/>
  <c r="AD449"/>
  <c r="AE449"/>
  <c r="AF449"/>
  <c r="AG449"/>
  <c r="AD401"/>
  <c r="AE401"/>
  <c r="AF401"/>
  <c r="AG401"/>
  <c r="AD390"/>
  <c r="AE390"/>
  <c r="AF390"/>
  <c r="AG390"/>
  <c r="AD435"/>
  <c r="AE435"/>
  <c r="AF435"/>
  <c r="AG435"/>
  <c r="AD442"/>
  <c r="AE442"/>
  <c r="AF442"/>
  <c r="AG442"/>
  <c r="AD408"/>
  <c r="AE408"/>
  <c r="AF408"/>
  <c r="AG408"/>
  <c r="AD409"/>
  <c r="AE409"/>
  <c r="AF409"/>
  <c r="AG409"/>
  <c r="AD441"/>
  <c r="AE441"/>
  <c r="AF441"/>
  <c r="AG441"/>
  <c r="AD420"/>
  <c r="AE420"/>
  <c r="AF420"/>
  <c r="AG420"/>
  <c r="AD421"/>
  <c r="AE421"/>
  <c r="AF421"/>
  <c r="AG421"/>
  <c r="AD391"/>
  <c r="AE391"/>
  <c r="AF391"/>
  <c r="AG391"/>
  <c r="AD498"/>
  <c r="AE498"/>
  <c r="AF498"/>
  <c r="AG498"/>
  <c r="AD156"/>
  <c r="AE156"/>
  <c r="AF156"/>
  <c r="AG156"/>
  <c r="AD174"/>
  <c r="AE174"/>
  <c r="AF174"/>
  <c r="AG174"/>
  <c r="AD171"/>
  <c r="AE171"/>
  <c r="AF171"/>
  <c r="AG171"/>
  <c r="AD157"/>
  <c r="AE157"/>
  <c r="AF157"/>
  <c r="AG157"/>
  <c r="AD181"/>
  <c r="AE181"/>
  <c r="AF181"/>
  <c r="AG181"/>
  <c r="AD169"/>
  <c r="AE169"/>
  <c r="AF169"/>
  <c r="AG169"/>
  <c r="AD161"/>
  <c r="AE161"/>
  <c r="AF161"/>
  <c r="AG161"/>
  <c r="AD164"/>
  <c r="AE164"/>
  <c r="AF164"/>
  <c r="AG164"/>
  <c r="AD456"/>
  <c r="AE456"/>
  <c r="AF456"/>
  <c r="AG456"/>
  <c r="AD450"/>
  <c r="AE450"/>
  <c r="AF450"/>
  <c r="AG450"/>
  <c r="AD422"/>
  <c r="AE422"/>
  <c r="AF422"/>
  <c r="AG422"/>
  <c r="AD457"/>
  <c r="AE457"/>
  <c r="AF457"/>
  <c r="AG457"/>
  <c r="AD423"/>
  <c r="AE423"/>
  <c r="AF423"/>
  <c r="AG423"/>
  <c r="AD385"/>
  <c r="AE385"/>
  <c r="AF385"/>
  <c r="AG385"/>
  <c r="AD451"/>
  <c r="AE451"/>
  <c r="AF451"/>
  <c r="AG451"/>
  <c r="AD443"/>
  <c r="AE443"/>
  <c r="AF443"/>
  <c r="AG443"/>
  <c r="AD444"/>
  <c r="AE444"/>
  <c r="AF444"/>
  <c r="AG444"/>
  <c r="AD386"/>
  <c r="AE386"/>
  <c r="AF386"/>
  <c r="AG386"/>
  <c r="AD445"/>
  <c r="AE445"/>
  <c r="AF445"/>
  <c r="AG445"/>
  <c r="AD446"/>
  <c r="AE446"/>
  <c r="AF446"/>
  <c r="AG446"/>
  <c r="AD499"/>
  <c r="AE499"/>
  <c r="AF499"/>
  <c r="AG499"/>
  <c r="AD500"/>
  <c r="AE500"/>
  <c r="AF500"/>
  <c r="AG500"/>
  <c r="AD1544"/>
  <c r="AE1544"/>
  <c r="AF1544"/>
  <c r="AG1544"/>
  <c r="AD655"/>
  <c r="AE655"/>
  <c r="AF655"/>
  <c r="AG655"/>
  <c r="AD1429"/>
  <c r="AE1429"/>
  <c r="AF1429"/>
  <c r="AG1429"/>
  <c r="AD1431"/>
  <c r="AE1431"/>
  <c r="AF1431"/>
  <c r="AG1431"/>
  <c r="AD1428"/>
  <c r="AE1428"/>
  <c r="AF1428"/>
  <c r="AG1428"/>
  <c r="AD1430"/>
  <c r="AE1430"/>
  <c r="AF1430"/>
  <c r="AG1430"/>
  <c r="AD657"/>
  <c r="AE657"/>
  <c r="AF657"/>
  <c r="AG657"/>
  <c r="AD656"/>
  <c r="AE656"/>
  <c r="AF656"/>
  <c r="AG656"/>
  <c r="AD658"/>
  <c r="AE658"/>
  <c r="AF658"/>
  <c r="AG658"/>
  <c r="AD1434"/>
  <c r="AE1434"/>
  <c r="AF1434"/>
  <c r="AG1434"/>
  <c r="AD1435"/>
  <c r="AE1435"/>
  <c r="AF1435"/>
  <c r="AG1435"/>
  <c r="AD1432"/>
  <c r="AE1432"/>
  <c r="AF1432"/>
  <c r="AG1432"/>
  <c r="AD1433"/>
  <c r="AE1433"/>
  <c r="AF1433"/>
  <c r="AG1433"/>
  <c r="AD1864"/>
  <c r="AE1864"/>
  <c r="AF1864"/>
  <c r="AG1864"/>
  <c r="AD1436"/>
  <c r="AE1436"/>
  <c r="AF1436"/>
  <c r="AG1436"/>
  <c r="AD1439"/>
  <c r="AE1439"/>
  <c r="AF1439"/>
  <c r="AG1439"/>
  <c r="AD1438"/>
  <c r="AE1438"/>
  <c r="AF1438"/>
  <c r="AG1438"/>
  <c r="AD1437"/>
  <c r="AE1437"/>
  <c r="AF1437"/>
  <c r="AG1437"/>
  <c r="AD1865"/>
  <c r="AE1865"/>
  <c r="AF1865"/>
  <c r="AG1865"/>
  <c r="AD1440"/>
  <c r="AE1440"/>
  <c r="AF1440"/>
  <c r="AG1440"/>
  <c r="AD1446"/>
  <c r="AE1446"/>
  <c r="AF1446"/>
  <c r="AG1446"/>
  <c r="AD1449"/>
  <c r="AE1449"/>
  <c r="AF1449"/>
  <c r="AG1449"/>
  <c r="AD1442"/>
  <c r="AE1442"/>
  <c r="AF1442"/>
  <c r="AG1442"/>
  <c r="AD1450"/>
  <c r="AE1450"/>
  <c r="AF1450"/>
  <c r="AG1450"/>
  <c r="AD1443"/>
  <c r="AE1443"/>
  <c r="AF1443"/>
  <c r="AG1443"/>
  <c r="AD1444"/>
  <c r="AE1444"/>
  <c r="AF1444"/>
  <c r="AG1444"/>
  <c r="AD1441"/>
  <c r="AE1441"/>
  <c r="AF1441"/>
  <c r="AG1441"/>
  <c r="AD1447"/>
  <c r="AE1447"/>
  <c r="AF1447"/>
  <c r="AG1447"/>
  <c r="AD1448"/>
  <c r="AE1448"/>
  <c r="AF1448"/>
  <c r="AG1448"/>
  <c r="AD1451"/>
  <c r="AE1451"/>
  <c r="AF1451"/>
  <c r="AG1451"/>
  <c r="AD1445"/>
  <c r="AE1445"/>
  <c r="AF1445"/>
  <c r="AG1445"/>
  <c r="AD1866"/>
  <c r="AE1866"/>
  <c r="AF1866"/>
  <c r="AG1866"/>
  <c r="AD1867"/>
  <c r="AE1867"/>
  <c r="AF1867"/>
  <c r="AG1867"/>
  <c r="AD660"/>
  <c r="AE660"/>
  <c r="AF660"/>
  <c r="AG660"/>
  <c r="AD663"/>
  <c r="AE663"/>
  <c r="AF663"/>
  <c r="AG663"/>
  <c r="AD661"/>
  <c r="AE661"/>
  <c r="AF661"/>
  <c r="AG661"/>
  <c r="AD662"/>
  <c r="AE662"/>
  <c r="AF662"/>
  <c r="AG662"/>
  <c r="AD664"/>
  <c r="AE664"/>
  <c r="AF664"/>
  <c r="AG664"/>
  <c r="AD666"/>
  <c r="AE666"/>
  <c r="AF666"/>
  <c r="AG666"/>
  <c r="AD1454"/>
  <c r="AE1454"/>
  <c r="AF1454"/>
  <c r="AG1454"/>
  <c r="AD1479"/>
  <c r="AE1479"/>
  <c r="AF1479"/>
  <c r="AG1479"/>
  <c r="AD1462"/>
  <c r="AE1462"/>
  <c r="AF1462"/>
  <c r="AG1462"/>
  <c r="AD1472"/>
  <c r="AE1472"/>
  <c r="AF1472"/>
  <c r="AG1472"/>
  <c r="AD1464"/>
  <c r="AE1464"/>
  <c r="AF1464"/>
  <c r="AG1464"/>
  <c r="AD1465"/>
  <c r="AE1465"/>
  <c r="AF1465"/>
  <c r="AG1465"/>
  <c r="AD1476"/>
  <c r="AE1476"/>
  <c r="AF1476"/>
  <c r="AG1476"/>
  <c r="AD1453"/>
  <c r="AE1453"/>
  <c r="AF1453"/>
  <c r="AG1453"/>
  <c r="AD1463"/>
  <c r="AE1463"/>
  <c r="AF1463"/>
  <c r="AG1463"/>
  <c r="AD1478"/>
  <c r="AE1478"/>
  <c r="AF1478"/>
  <c r="AG1478"/>
  <c r="AD1452"/>
  <c r="AE1452"/>
  <c r="AF1452"/>
  <c r="AG1452"/>
  <c r="AD1471"/>
  <c r="AE1471"/>
  <c r="AF1471"/>
  <c r="AG1471"/>
  <c r="AD1477"/>
  <c r="AE1477"/>
  <c r="AF1477"/>
  <c r="AG1477"/>
  <c r="AD1474"/>
  <c r="AE1474"/>
  <c r="AF1474"/>
  <c r="AG1474"/>
  <c r="AD1467"/>
  <c r="AE1467"/>
  <c r="AF1467"/>
  <c r="AG1467"/>
  <c r="AD1455"/>
  <c r="AE1455"/>
  <c r="AF1455"/>
  <c r="AG1455"/>
  <c r="AD1466"/>
  <c r="AE1466"/>
  <c r="AF1466"/>
  <c r="AG1466"/>
  <c r="AD1460"/>
  <c r="AE1460"/>
  <c r="AF1460"/>
  <c r="AG1460"/>
  <c r="AD1459"/>
  <c r="AE1459"/>
  <c r="AF1459"/>
  <c r="AG1459"/>
  <c r="AD1480"/>
  <c r="AE1480"/>
  <c r="AF1480"/>
  <c r="AG1480"/>
  <c r="AD1473"/>
  <c r="AE1473"/>
  <c r="AF1473"/>
  <c r="AG1473"/>
  <c r="AD1468"/>
  <c r="AE1468"/>
  <c r="AF1468"/>
  <c r="AG1468"/>
  <c r="AD1470"/>
  <c r="AE1470"/>
  <c r="AF1470"/>
  <c r="AG1470"/>
  <c r="AD1481"/>
  <c r="AE1481"/>
  <c r="AF1481"/>
  <c r="AG1481"/>
  <c r="AD1475"/>
  <c r="AE1475"/>
  <c r="AF1475"/>
  <c r="AG1475"/>
  <c r="AD1456"/>
  <c r="AE1456"/>
  <c r="AF1456"/>
  <c r="AG1456"/>
  <c r="AD1458"/>
  <c r="AE1458"/>
  <c r="AF1458"/>
  <c r="AG1458"/>
  <c r="AD1461"/>
  <c r="AE1461"/>
  <c r="AF1461"/>
  <c r="AG1461"/>
  <c r="AD1469"/>
  <c r="AE1469"/>
  <c r="AF1469"/>
  <c r="AG1469"/>
  <c r="AD1457"/>
  <c r="AE1457"/>
  <c r="AF1457"/>
  <c r="AG1457"/>
  <c r="AD1482"/>
  <c r="AE1482"/>
  <c r="AF1482"/>
  <c r="AG1482"/>
  <c r="AD1870"/>
  <c r="AE1870"/>
  <c r="AF1870"/>
  <c r="AG1870"/>
  <c r="AD1871"/>
  <c r="AE1871"/>
  <c r="AF1871"/>
  <c r="AG1871"/>
  <c r="AD1868"/>
  <c r="AE1868"/>
  <c r="AF1868"/>
  <c r="AG1868"/>
  <c r="AD1869"/>
  <c r="AE1869"/>
  <c r="AF1869"/>
  <c r="AG1869"/>
  <c r="AD703"/>
  <c r="AE703"/>
  <c r="AF703"/>
  <c r="AG703"/>
  <c r="AD678"/>
  <c r="AE678"/>
  <c r="AF678"/>
  <c r="AG678"/>
  <c r="AD679"/>
  <c r="AE679"/>
  <c r="AF679"/>
  <c r="AG679"/>
  <c r="AD699"/>
  <c r="AE699"/>
  <c r="AF699"/>
  <c r="AG699"/>
  <c r="AD690"/>
  <c r="AE690"/>
  <c r="AF690"/>
  <c r="AG690"/>
  <c r="AD682"/>
  <c r="AE682"/>
  <c r="AF682"/>
  <c r="AG682"/>
  <c r="AD684"/>
  <c r="AE684"/>
  <c r="AF684"/>
  <c r="AG684"/>
  <c r="AD688"/>
  <c r="AE688"/>
  <c r="AF688"/>
  <c r="AG688"/>
  <c r="AD709"/>
  <c r="AE709"/>
  <c r="AF709"/>
  <c r="AG709"/>
  <c r="AD704"/>
  <c r="AE704"/>
  <c r="AF704"/>
  <c r="AG704"/>
  <c r="AD706"/>
  <c r="AE706"/>
  <c r="AF706"/>
  <c r="AG706"/>
  <c r="AD708"/>
  <c r="AE708"/>
  <c r="AF708"/>
  <c r="AG708"/>
  <c r="AD683"/>
  <c r="AE683"/>
  <c r="AF683"/>
  <c r="AG683"/>
  <c r="AD700"/>
  <c r="AE700"/>
  <c r="AF700"/>
  <c r="AG700"/>
  <c r="AD691"/>
  <c r="AE691"/>
  <c r="AF691"/>
  <c r="AG691"/>
  <c r="AD698"/>
  <c r="AE698"/>
  <c r="AF698"/>
  <c r="AG698"/>
  <c r="AD681"/>
  <c r="AE681"/>
  <c r="AF681"/>
  <c r="AG681"/>
  <c r="AD680"/>
  <c r="AE680"/>
  <c r="AF680"/>
  <c r="AG680"/>
  <c r="AD692"/>
  <c r="AE692"/>
  <c r="AF692"/>
  <c r="AG692"/>
  <c r="AD697"/>
  <c r="AE697"/>
  <c r="AF697"/>
  <c r="AG697"/>
  <c r="AD707"/>
  <c r="AE707"/>
  <c r="AF707"/>
  <c r="AG707"/>
  <c r="AD689"/>
  <c r="AE689"/>
  <c r="AF689"/>
  <c r="AG689"/>
  <c r="AD685"/>
  <c r="AE685"/>
  <c r="AF685"/>
  <c r="AG685"/>
  <c r="AD696"/>
  <c r="AE696"/>
  <c r="AF696"/>
  <c r="AG696"/>
  <c r="AD701"/>
  <c r="AE701"/>
  <c r="AF701"/>
  <c r="AG701"/>
  <c r="AD712"/>
  <c r="AE712"/>
  <c r="AF712"/>
  <c r="AG712"/>
  <c r="AD702"/>
  <c r="AE702"/>
  <c r="AF702"/>
  <c r="AG702"/>
  <c r="AD686"/>
  <c r="AE686"/>
  <c r="AF686"/>
  <c r="AG686"/>
  <c r="AD705"/>
  <c r="AE705"/>
  <c r="AF705"/>
  <c r="AG705"/>
  <c r="AD693"/>
  <c r="AE693"/>
  <c r="AF693"/>
  <c r="AG693"/>
  <c r="AD710"/>
  <c r="AE710"/>
  <c r="AF710"/>
  <c r="AG710"/>
  <c r="AD694"/>
  <c r="AE694"/>
  <c r="AF694"/>
  <c r="AG694"/>
  <c r="AD713"/>
  <c r="AE713"/>
  <c r="AF713"/>
  <c r="AG713"/>
  <c r="AD687"/>
  <c r="AE687"/>
  <c r="AF687"/>
  <c r="AG687"/>
  <c r="AD695"/>
  <c r="AE695"/>
  <c r="AF695"/>
  <c r="AG695"/>
  <c r="AD711"/>
  <c r="AE711"/>
  <c r="AF711"/>
  <c r="AG711"/>
  <c r="AD1531"/>
  <c r="AE1531"/>
  <c r="AF1531"/>
  <c r="AG1531"/>
  <c r="AD1522"/>
  <c r="AE1522"/>
  <c r="AF1522"/>
  <c r="AG1522"/>
  <c r="AD1516"/>
  <c r="AE1516"/>
  <c r="AF1516"/>
  <c r="AG1516"/>
  <c r="AD1534"/>
  <c r="AE1534"/>
  <c r="AF1534"/>
  <c r="AG1534"/>
  <c r="AD1541"/>
  <c r="AE1541"/>
  <c r="AF1541"/>
  <c r="AG1541"/>
  <c r="AD1542"/>
  <c r="AE1542"/>
  <c r="AF1542"/>
  <c r="AG1542"/>
  <c r="AD1549"/>
  <c r="AE1549"/>
  <c r="AF1549"/>
  <c r="AG1549"/>
  <c r="AD1551"/>
  <c r="AE1551"/>
  <c r="AF1551"/>
  <c r="AG1551"/>
  <c r="AD1559"/>
  <c r="AE1559"/>
  <c r="AF1559"/>
  <c r="AG1559"/>
  <c r="AD1515"/>
  <c r="AE1515"/>
  <c r="AF1515"/>
  <c r="AG1515"/>
  <c r="AD1517"/>
  <c r="AE1517"/>
  <c r="AF1517"/>
  <c r="AG1517"/>
  <c r="AD1543"/>
  <c r="AE1543"/>
  <c r="AF1543"/>
  <c r="AG1543"/>
  <c r="AD1533"/>
  <c r="AE1533"/>
  <c r="AF1533"/>
  <c r="AG1533"/>
  <c r="AD1547"/>
  <c r="AE1547"/>
  <c r="AF1547"/>
  <c r="AG1547"/>
  <c r="AD1550"/>
  <c r="AE1550"/>
  <c r="AF1550"/>
  <c r="AG1550"/>
  <c r="AD1564"/>
  <c r="AE1564"/>
  <c r="AF1564"/>
  <c r="AG1564"/>
  <c r="AD1518"/>
  <c r="AE1518"/>
  <c r="AF1518"/>
  <c r="AG1518"/>
  <c r="AD1519"/>
  <c r="AE1519"/>
  <c r="AF1519"/>
  <c r="AG1519"/>
  <c r="AD1521"/>
  <c r="AE1521"/>
  <c r="AF1521"/>
  <c r="AG1521"/>
  <c r="AD1532"/>
  <c r="AE1532"/>
  <c r="AF1532"/>
  <c r="AG1532"/>
  <c r="AD1546"/>
  <c r="AE1546"/>
  <c r="AF1546"/>
  <c r="AG1546"/>
  <c r="AD1513"/>
  <c r="AE1513"/>
  <c r="AF1513"/>
  <c r="AG1513"/>
  <c r="AD1535"/>
  <c r="AE1535"/>
  <c r="AF1535"/>
  <c r="AG1535"/>
  <c r="AD1545"/>
  <c r="AE1545"/>
  <c r="AF1545"/>
  <c r="AG1545"/>
  <c r="AD1552"/>
  <c r="AE1552"/>
  <c r="AF1552"/>
  <c r="AG1552"/>
  <c r="AD1561"/>
  <c r="AE1561"/>
  <c r="AF1561"/>
  <c r="AG1561"/>
  <c r="AD1514"/>
  <c r="AE1514"/>
  <c r="AF1514"/>
  <c r="AG1514"/>
  <c r="AD1560"/>
  <c r="AE1560"/>
  <c r="AF1560"/>
  <c r="AG1560"/>
  <c r="AD1562"/>
  <c r="AE1562"/>
  <c r="AF1562"/>
  <c r="AG1562"/>
  <c r="AD1563"/>
  <c r="AE1563"/>
  <c r="AF1563"/>
  <c r="AG1563"/>
  <c r="AD1566"/>
  <c r="AE1566"/>
  <c r="AF1566"/>
  <c r="AG1566"/>
  <c r="AD1565"/>
  <c r="AE1565"/>
  <c r="AF1565"/>
  <c r="AG1565"/>
  <c r="AD1523"/>
  <c r="AE1523"/>
  <c r="AF1523"/>
  <c r="AG1523"/>
  <c r="AD1525"/>
  <c r="AE1525"/>
  <c r="AF1525"/>
  <c r="AG1525"/>
  <c r="AD1527"/>
  <c r="AE1527"/>
  <c r="AF1527"/>
  <c r="AG1527"/>
  <c r="AD1537"/>
  <c r="AE1537"/>
  <c r="AF1537"/>
  <c r="AG1537"/>
  <c r="AD1528"/>
  <c r="AE1528"/>
  <c r="AF1528"/>
  <c r="AG1528"/>
  <c r="AD1536"/>
  <c r="AE1536"/>
  <c r="AF1536"/>
  <c r="AG1536"/>
  <c r="AD1526"/>
  <c r="AE1526"/>
  <c r="AF1526"/>
  <c r="AG1526"/>
  <c r="AD1556"/>
  <c r="AE1556"/>
  <c r="AF1556"/>
  <c r="AG1556"/>
  <c r="AD1553"/>
  <c r="AE1553"/>
  <c r="AF1553"/>
  <c r="AG1553"/>
  <c r="AD1557"/>
  <c r="AE1557"/>
  <c r="AF1557"/>
  <c r="AG1557"/>
  <c r="AD1529"/>
  <c r="AE1529"/>
  <c r="AF1529"/>
  <c r="AG1529"/>
  <c r="AD1548"/>
  <c r="AE1548"/>
  <c r="AF1548"/>
  <c r="AG1548"/>
  <c r="AD1530"/>
  <c r="AE1530"/>
  <c r="AF1530"/>
  <c r="AG1530"/>
  <c r="AD1558"/>
  <c r="AE1558"/>
  <c r="AF1558"/>
  <c r="AG1558"/>
  <c r="AD1538"/>
  <c r="AE1538"/>
  <c r="AF1538"/>
  <c r="AG1538"/>
  <c r="AD1539"/>
  <c r="AE1539"/>
  <c r="AF1539"/>
  <c r="AG1539"/>
  <c r="AD1540"/>
  <c r="AE1540"/>
  <c r="AF1540"/>
  <c r="AG1540"/>
  <c r="AD1554"/>
  <c r="AE1554"/>
  <c r="AF1554"/>
  <c r="AG1554"/>
  <c r="AD1555"/>
  <c r="AE1555"/>
  <c r="AF1555"/>
  <c r="AG1555"/>
  <c r="AD1567"/>
  <c r="AE1567"/>
  <c r="AF1567"/>
  <c r="AG1567"/>
  <c r="AD1876"/>
  <c r="AE1876"/>
  <c r="AF1876"/>
  <c r="AG1876"/>
  <c r="AD1877"/>
  <c r="AE1877"/>
  <c r="AF1877"/>
  <c r="AG1877"/>
  <c r="AD1520"/>
  <c r="AE1520"/>
  <c r="AF1520"/>
  <c r="AG1520"/>
  <c r="AD1879"/>
  <c r="AE1879"/>
  <c r="AF1879"/>
  <c r="AG1879"/>
  <c r="AD1880"/>
  <c r="AE1880"/>
  <c r="AF1880"/>
  <c r="AG1880"/>
  <c r="AD1881"/>
  <c r="AE1881"/>
  <c r="AF1881"/>
  <c r="AG1881"/>
  <c r="AD1878"/>
  <c r="AE1878"/>
  <c r="AF1878"/>
  <c r="AG1878"/>
  <c r="AD1524"/>
  <c r="AE1524"/>
  <c r="AF1524"/>
  <c r="AG1524"/>
  <c r="AD1490"/>
  <c r="AE1490"/>
  <c r="AF1490"/>
  <c r="AG1490"/>
  <c r="AD1491"/>
  <c r="AE1491"/>
  <c r="AF1491"/>
  <c r="AG1491"/>
  <c r="AD1483"/>
  <c r="AE1483"/>
  <c r="AF1483"/>
  <c r="AG1483"/>
  <c r="AD1485"/>
  <c r="AE1485"/>
  <c r="AF1485"/>
  <c r="AG1485"/>
  <c r="AD1492"/>
  <c r="AE1492"/>
  <c r="AF1492"/>
  <c r="AG1492"/>
  <c r="AD1487"/>
  <c r="AE1487"/>
  <c r="AF1487"/>
  <c r="AG1487"/>
  <c r="AD1493"/>
  <c r="AE1493"/>
  <c r="AF1493"/>
  <c r="AG1493"/>
  <c r="AD1484"/>
  <c r="AE1484"/>
  <c r="AF1484"/>
  <c r="AG1484"/>
  <c r="AD1486"/>
  <c r="AE1486"/>
  <c r="AF1486"/>
  <c r="AG1486"/>
  <c r="AD1488"/>
  <c r="AE1488"/>
  <c r="AF1488"/>
  <c r="AG1488"/>
  <c r="AD1489"/>
  <c r="AE1489"/>
  <c r="AF1489"/>
  <c r="AG1489"/>
  <c r="AD667"/>
  <c r="AE667"/>
  <c r="AF667"/>
  <c r="AG667"/>
  <c r="AD668"/>
  <c r="AE668"/>
  <c r="AF668"/>
  <c r="AG668"/>
  <c r="AD1498"/>
  <c r="AE1498"/>
  <c r="AF1498"/>
  <c r="AG1498"/>
  <c r="AD1494"/>
  <c r="AE1494"/>
  <c r="AF1494"/>
  <c r="AG1494"/>
  <c r="AD1495"/>
  <c r="AE1495"/>
  <c r="AF1495"/>
  <c r="AG1495"/>
  <c r="AD1500"/>
  <c r="AE1500"/>
  <c r="AF1500"/>
  <c r="AG1500"/>
  <c r="AD1497"/>
  <c r="AE1497"/>
  <c r="AF1497"/>
  <c r="AG1497"/>
  <c r="AD1872"/>
  <c r="AE1872"/>
  <c r="AF1872"/>
  <c r="AG1872"/>
  <c r="AD1499"/>
  <c r="AE1499"/>
  <c r="AF1499"/>
  <c r="AG1499"/>
  <c r="AD1873"/>
  <c r="AE1873"/>
  <c r="AF1873"/>
  <c r="AG1873"/>
  <c r="AD677"/>
  <c r="AE677"/>
  <c r="AF677"/>
  <c r="AG677"/>
  <c r="AD670"/>
  <c r="AE670"/>
  <c r="AF670"/>
  <c r="AG670"/>
  <c r="AD669"/>
  <c r="AE669"/>
  <c r="AF669"/>
  <c r="AG669"/>
  <c r="AD673"/>
  <c r="AE673"/>
  <c r="AF673"/>
  <c r="AG673"/>
  <c r="AD675"/>
  <c r="AE675"/>
  <c r="AF675"/>
  <c r="AG675"/>
  <c r="AD676"/>
  <c r="AE676"/>
  <c r="AF676"/>
  <c r="AG676"/>
  <c r="AD671"/>
  <c r="AE671"/>
  <c r="AF671"/>
  <c r="AG671"/>
  <c r="AD672"/>
  <c r="AE672"/>
  <c r="AF672"/>
  <c r="AG672"/>
  <c r="AD674"/>
  <c r="AE674"/>
  <c r="AF674"/>
  <c r="AG674"/>
  <c r="AD1509"/>
  <c r="AE1509"/>
  <c r="AF1509"/>
  <c r="AG1509"/>
  <c r="AD1502"/>
  <c r="AE1502"/>
  <c r="AF1502"/>
  <c r="AG1502"/>
  <c r="AD1507"/>
  <c r="AE1507"/>
  <c r="AF1507"/>
  <c r="AG1507"/>
  <c r="AD1512"/>
  <c r="AE1512"/>
  <c r="AF1512"/>
  <c r="AG1512"/>
  <c r="AD1508"/>
  <c r="AE1508"/>
  <c r="AF1508"/>
  <c r="AG1508"/>
  <c r="AD1501"/>
  <c r="AE1501"/>
  <c r="AF1501"/>
  <c r="AG1501"/>
  <c r="AD1511"/>
  <c r="AE1511"/>
  <c r="AF1511"/>
  <c r="AG1511"/>
  <c r="AD1504"/>
  <c r="AE1504"/>
  <c r="AF1504"/>
  <c r="AG1504"/>
  <c r="AD1503"/>
  <c r="AE1503"/>
  <c r="AF1503"/>
  <c r="AG1503"/>
  <c r="AD1510"/>
  <c r="AE1510"/>
  <c r="AF1510"/>
  <c r="AG1510"/>
  <c r="AD1505"/>
  <c r="AE1505"/>
  <c r="AF1505"/>
  <c r="AG1505"/>
  <c r="AD1506"/>
  <c r="AE1506"/>
  <c r="AF1506"/>
  <c r="AG1506"/>
  <c r="AD1874"/>
  <c r="AE1874"/>
  <c r="AF1874"/>
  <c r="AG1874"/>
  <c r="AD1875"/>
  <c r="AE1875"/>
  <c r="AF1875"/>
  <c r="AG1875"/>
  <c r="AD1041"/>
  <c r="AE1041"/>
  <c r="AF1041"/>
  <c r="AG1041"/>
  <c r="AD1059"/>
  <c r="AE1059"/>
  <c r="AF1059"/>
  <c r="AG1059"/>
  <c r="AD1028"/>
  <c r="AE1028"/>
  <c r="AF1028"/>
  <c r="AG1028"/>
  <c r="AD1042"/>
  <c r="AE1042"/>
  <c r="AF1042"/>
  <c r="AG1042"/>
  <c r="AD1025"/>
  <c r="AE1025"/>
  <c r="AF1025"/>
  <c r="AG1025"/>
  <c r="AD1044"/>
  <c r="AE1044"/>
  <c r="AF1044"/>
  <c r="AG1044"/>
  <c r="AD1826"/>
  <c r="AE1826"/>
  <c r="AF1826"/>
  <c r="AG1826"/>
  <c r="AD1259"/>
  <c r="AE1259"/>
  <c r="AF1259"/>
  <c r="AG1259"/>
  <c r="AD1237"/>
  <c r="AE1237"/>
  <c r="AF1237"/>
  <c r="AG1237"/>
  <c r="AD1232"/>
  <c r="AE1232"/>
  <c r="AF1232"/>
  <c r="AG1232"/>
  <c r="AD1043"/>
  <c r="AE1043"/>
  <c r="AF1043"/>
  <c r="AG1043"/>
  <c r="AD1037"/>
  <c r="AE1037"/>
  <c r="AF1037"/>
  <c r="AG1037"/>
  <c r="AD1827"/>
  <c r="AE1827"/>
  <c r="AF1827"/>
  <c r="AG1827"/>
  <c r="AD932"/>
  <c r="AE932"/>
  <c r="AF932"/>
  <c r="AG932"/>
  <c r="AD531"/>
  <c r="AE531"/>
  <c r="AF531"/>
  <c r="AG531"/>
  <c r="AD522"/>
  <c r="AE522"/>
  <c r="AF522"/>
  <c r="AG522"/>
  <c r="AD541"/>
  <c r="AE541"/>
  <c r="AF541"/>
  <c r="AG541"/>
  <c r="AD545"/>
  <c r="AE545"/>
  <c r="AF545"/>
  <c r="AG545"/>
  <c r="AD535"/>
  <c r="AE535"/>
  <c r="AF535"/>
  <c r="AG535"/>
  <c r="AD517"/>
  <c r="AE517"/>
  <c r="AF517"/>
  <c r="AG517"/>
  <c r="AD524"/>
  <c r="AE524"/>
  <c r="AF524"/>
  <c r="AG524"/>
  <c r="AD542"/>
  <c r="AE542"/>
  <c r="AF542"/>
  <c r="AG542"/>
  <c r="AD544"/>
  <c r="AE544"/>
  <c r="AF544"/>
  <c r="AG544"/>
  <c r="AD525"/>
  <c r="AE525"/>
  <c r="AF525"/>
  <c r="AG525"/>
  <c r="AD534"/>
  <c r="AE534"/>
  <c r="AF534"/>
  <c r="AG534"/>
  <c r="AD519"/>
  <c r="AE519"/>
  <c r="AF519"/>
  <c r="AG519"/>
  <c r="AD537"/>
  <c r="AE537"/>
  <c r="AF537"/>
  <c r="AG537"/>
  <c r="AD526"/>
  <c r="AE526"/>
  <c r="AF526"/>
  <c r="AG526"/>
  <c r="AD546"/>
  <c r="AE546"/>
  <c r="AF546"/>
  <c r="AG546"/>
  <c r="AD527"/>
  <c r="AE527"/>
  <c r="AF527"/>
  <c r="AG527"/>
  <c r="AD529"/>
  <c r="AE529"/>
  <c r="AF529"/>
  <c r="AG529"/>
  <c r="AD530"/>
  <c r="AE530"/>
  <c r="AF530"/>
  <c r="AG530"/>
  <c r="AD521"/>
  <c r="AE521"/>
  <c r="AF521"/>
  <c r="AG521"/>
  <c r="AD538"/>
  <c r="AE538"/>
  <c r="AF538"/>
  <c r="AG538"/>
  <c r="AD540"/>
  <c r="AE540"/>
  <c r="AF540"/>
  <c r="AG540"/>
  <c r="AD539"/>
  <c r="AE539"/>
  <c r="AF539"/>
  <c r="AG539"/>
  <c r="AD516"/>
  <c r="AE516"/>
  <c r="AF516"/>
  <c r="AG516"/>
  <c r="AD523"/>
  <c r="AE523"/>
  <c r="AF523"/>
  <c r="AG523"/>
  <c r="AD533"/>
  <c r="AE533"/>
  <c r="AF533"/>
  <c r="AG533"/>
  <c r="AD520"/>
  <c r="AE520"/>
  <c r="AF520"/>
  <c r="AG520"/>
  <c r="AD528"/>
  <c r="AE528"/>
  <c r="AF528"/>
  <c r="AG528"/>
  <c r="AD518"/>
  <c r="AE518"/>
  <c r="AF518"/>
  <c r="AG518"/>
  <c r="AD931"/>
  <c r="AE931"/>
  <c r="AF931"/>
  <c r="AG931"/>
  <c r="AD992"/>
  <c r="AE992"/>
  <c r="AF992"/>
  <c r="AG992"/>
  <c r="AD921"/>
  <c r="AE921"/>
  <c r="AF921"/>
  <c r="AG921"/>
  <c r="AD897"/>
  <c r="AE897"/>
  <c r="AF897"/>
  <c r="AG897"/>
  <c r="AD962"/>
  <c r="AE962"/>
  <c r="AF962"/>
  <c r="AG962"/>
  <c r="AD902"/>
  <c r="AE902"/>
  <c r="AF902"/>
  <c r="AG902"/>
  <c r="AD893"/>
  <c r="AE893"/>
  <c r="AF893"/>
  <c r="AG893"/>
  <c r="AD933"/>
  <c r="AE933"/>
  <c r="AF933"/>
  <c r="AG933"/>
  <c r="AD934"/>
  <c r="AE934"/>
  <c r="AF934"/>
  <c r="AG934"/>
  <c r="AD987"/>
  <c r="AE987"/>
  <c r="AF987"/>
  <c r="AG987"/>
  <c r="AD935"/>
  <c r="AE935"/>
  <c r="AF935"/>
  <c r="AG935"/>
  <c r="AD969"/>
  <c r="AE969"/>
  <c r="AF969"/>
  <c r="AG969"/>
  <c r="AD906"/>
  <c r="AE906"/>
  <c r="AF906"/>
  <c r="AG906"/>
  <c r="AD983"/>
  <c r="AE983"/>
  <c r="AF983"/>
  <c r="AG983"/>
  <c r="AD936"/>
  <c r="AE936"/>
  <c r="AF936"/>
  <c r="AG936"/>
  <c r="AD948"/>
  <c r="AE948"/>
  <c r="AF948"/>
  <c r="AG948"/>
  <c r="AD953"/>
  <c r="AE953"/>
  <c r="AF953"/>
  <c r="AG953"/>
  <c r="AD956"/>
  <c r="AE956"/>
  <c r="AF956"/>
  <c r="AG956"/>
  <c r="AD922"/>
  <c r="AE922"/>
  <c r="AF922"/>
  <c r="AG922"/>
  <c r="AD963"/>
  <c r="AE963"/>
  <c r="AF963"/>
  <c r="AG963"/>
  <c r="AD907"/>
  <c r="AE907"/>
  <c r="AF907"/>
  <c r="AG907"/>
  <c r="AD914"/>
  <c r="AE914"/>
  <c r="AF914"/>
  <c r="AG914"/>
  <c r="AD949"/>
  <c r="AE949"/>
  <c r="AF949"/>
  <c r="AG949"/>
  <c r="AD994"/>
  <c r="AE994"/>
  <c r="AF994"/>
  <c r="AG994"/>
  <c r="AD928"/>
  <c r="AE928"/>
  <c r="AF928"/>
  <c r="AG928"/>
  <c r="AD903"/>
  <c r="AE903"/>
  <c r="AF903"/>
  <c r="AG903"/>
  <c r="AD970"/>
  <c r="AE970"/>
  <c r="AF970"/>
  <c r="AG970"/>
  <c r="AD975"/>
  <c r="AE975"/>
  <c r="AF975"/>
  <c r="AG975"/>
  <c r="AD908"/>
  <c r="AE908"/>
  <c r="AF908"/>
  <c r="AG908"/>
  <c r="AD916"/>
  <c r="AE916"/>
  <c r="AF916"/>
  <c r="AG916"/>
  <c r="AD937"/>
  <c r="AE937"/>
  <c r="AF937"/>
  <c r="AG937"/>
  <c r="AD966"/>
  <c r="AE966"/>
  <c r="AF966"/>
  <c r="AG966"/>
  <c r="AD980"/>
  <c r="AE980"/>
  <c r="AF980"/>
  <c r="AG980"/>
  <c r="AD942"/>
  <c r="AE942"/>
  <c r="AF942"/>
  <c r="AG942"/>
  <c r="AD950"/>
  <c r="AE950"/>
  <c r="AF950"/>
  <c r="AG950"/>
  <c r="AD917"/>
  <c r="AE917"/>
  <c r="AF917"/>
  <c r="AG917"/>
  <c r="AD938"/>
  <c r="AE938"/>
  <c r="AF938"/>
  <c r="AG938"/>
  <c r="AD943"/>
  <c r="AE943"/>
  <c r="AF943"/>
  <c r="AG943"/>
  <c r="AD909"/>
  <c r="AE909"/>
  <c r="AF909"/>
  <c r="AG909"/>
  <c r="AD944"/>
  <c r="AE944"/>
  <c r="AF944"/>
  <c r="AG944"/>
  <c r="AD929"/>
  <c r="AE929"/>
  <c r="AF929"/>
  <c r="AG929"/>
  <c r="AD898"/>
  <c r="AE898"/>
  <c r="AF898"/>
  <c r="AG898"/>
  <c r="AD915"/>
  <c r="AE915"/>
  <c r="AF915"/>
  <c r="AG915"/>
  <c r="AD957"/>
  <c r="AE957"/>
  <c r="AF957"/>
  <c r="AG957"/>
  <c r="AD899"/>
  <c r="AE899"/>
  <c r="AF899"/>
  <c r="AG899"/>
  <c r="AD900"/>
  <c r="AE900"/>
  <c r="AF900"/>
  <c r="AG900"/>
  <c r="AD939"/>
  <c r="AE939"/>
  <c r="AF939"/>
  <c r="AG939"/>
  <c r="AD894"/>
  <c r="AE894"/>
  <c r="AF894"/>
  <c r="AG894"/>
  <c r="AD954"/>
  <c r="AE954"/>
  <c r="AF954"/>
  <c r="AG954"/>
  <c r="AD993"/>
  <c r="AE993"/>
  <c r="AF993"/>
  <c r="AG993"/>
  <c r="AD888"/>
  <c r="AE888"/>
  <c r="AF888"/>
  <c r="AG888"/>
  <c r="AD940"/>
  <c r="AE940"/>
  <c r="AF940"/>
  <c r="AG940"/>
  <c r="AD890"/>
  <c r="AE890"/>
  <c r="AF890"/>
  <c r="AG890"/>
  <c r="AD978"/>
  <c r="AE978"/>
  <c r="AF978"/>
  <c r="AG978"/>
  <c r="AD945"/>
  <c r="AE945"/>
  <c r="AF945"/>
  <c r="AG945"/>
  <c r="AD955"/>
  <c r="AE955"/>
  <c r="AF955"/>
  <c r="AG955"/>
  <c r="AD958"/>
  <c r="AE958"/>
  <c r="AF958"/>
  <c r="AG958"/>
  <c r="AD988"/>
  <c r="AE988"/>
  <c r="AF988"/>
  <c r="AG988"/>
  <c r="AD976"/>
  <c r="AE976"/>
  <c r="AF976"/>
  <c r="AG976"/>
  <c r="AD918"/>
  <c r="AE918"/>
  <c r="AF918"/>
  <c r="AG918"/>
  <c r="AD995"/>
  <c r="AE995"/>
  <c r="AF995"/>
  <c r="AG995"/>
  <c r="AD971"/>
  <c r="AE971"/>
  <c r="AF971"/>
  <c r="AG971"/>
  <c r="AD981"/>
  <c r="AE981"/>
  <c r="AF981"/>
  <c r="AG981"/>
  <c r="AD891"/>
  <c r="AE891"/>
  <c r="AF891"/>
  <c r="AG891"/>
  <c r="AD923"/>
  <c r="AE923"/>
  <c r="AF923"/>
  <c r="AG923"/>
  <c r="AD979"/>
  <c r="AE979"/>
  <c r="AF979"/>
  <c r="AG979"/>
  <c r="AD996"/>
  <c r="AE996"/>
  <c r="AF996"/>
  <c r="AG996"/>
  <c r="AD998"/>
  <c r="AE998"/>
  <c r="AF998"/>
  <c r="AG998"/>
  <c r="AD910"/>
  <c r="AE910"/>
  <c r="AF910"/>
  <c r="AG910"/>
  <c r="AD946"/>
  <c r="AE946"/>
  <c r="AF946"/>
  <c r="AG946"/>
  <c r="AD920"/>
  <c r="AE920"/>
  <c r="AF920"/>
  <c r="AG920"/>
  <c r="AD901"/>
  <c r="AE901"/>
  <c r="AF901"/>
  <c r="AG901"/>
  <c r="AD964"/>
  <c r="AE964"/>
  <c r="AF964"/>
  <c r="AG964"/>
  <c r="AD982"/>
  <c r="AE982"/>
  <c r="AF982"/>
  <c r="AG982"/>
  <c r="AD977"/>
  <c r="AE977"/>
  <c r="AF977"/>
  <c r="AG977"/>
  <c r="AD951"/>
  <c r="AE951"/>
  <c r="AF951"/>
  <c r="AG951"/>
  <c r="AD919"/>
  <c r="AE919"/>
  <c r="AF919"/>
  <c r="AG919"/>
  <c r="AD959"/>
  <c r="AE959"/>
  <c r="AF959"/>
  <c r="AG959"/>
  <c r="AD965"/>
  <c r="AE965"/>
  <c r="AF965"/>
  <c r="AG965"/>
  <c r="AD1000"/>
  <c r="AE1000"/>
  <c r="AF1000"/>
  <c r="AG1000"/>
  <c r="AD913"/>
  <c r="AE913"/>
  <c r="AF913"/>
  <c r="AG913"/>
  <c r="AD904"/>
  <c r="AE904"/>
  <c r="AF904"/>
  <c r="AG904"/>
  <c r="AD905"/>
  <c r="AE905"/>
  <c r="AF905"/>
  <c r="AG905"/>
  <c r="AD972"/>
  <c r="AE972"/>
  <c r="AF972"/>
  <c r="AG972"/>
  <c r="AD989"/>
  <c r="AE989"/>
  <c r="AF989"/>
  <c r="AG989"/>
  <c r="AD911"/>
  <c r="AE911"/>
  <c r="AF911"/>
  <c r="AG911"/>
  <c r="AD925"/>
  <c r="AE925"/>
  <c r="AF925"/>
  <c r="AG925"/>
  <c r="AD984"/>
  <c r="AE984"/>
  <c r="AF984"/>
  <c r="AG984"/>
  <c r="AD991"/>
  <c r="AE991"/>
  <c r="AF991"/>
  <c r="AG991"/>
  <c r="AD1001"/>
  <c r="AE1001"/>
  <c r="AF1001"/>
  <c r="AG1001"/>
  <c r="AD960"/>
  <c r="AE960"/>
  <c r="AF960"/>
  <c r="AG960"/>
  <c r="AD961"/>
  <c r="AE961"/>
  <c r="AF961"/>
  <c r="AG961"/>
  <c r="AD941"/>
  <c r="AE941"/>
  <c r="AF941"/>
  <c r="AG941"/>
  <c r="AD973"/>
  <c r="AE973"/>
  <c r="AF973"/>
  <c r="AG973"/>
  <c r="AD889"/>
  <c r="AE889"/>
  <c r="AF889"/>
  <c r="AG889"/>
  <c r="AD947"/>
  <c r="AE947"/>
  <c r="AF947"/>
  <c r="AG947"/>
  <c r="AD985"/>
  <c r="AE985"/>
  <c r="AF985"/>
  <c r="AG985"/>
  <c r="AD892"/>
  <c r="AE892"/>
  <c r="AF892"/>
  <c r="AG892"/>
  <c r="AD967"/>
  <c r="AE967"/>
  <c r="AF967"/>
  <c r="AG967"/>
  <c r="AD986"/>
  <c r="AE986"/>
  <c r="AF986"/>
  <c r="AG986"/>
  <c r="AD924"/>
  <c r="AE924"/>
  <c r="AF924"/>
  <c r="AG924"/>
  <c r="AD999"/>
  <c r="AE999"/>
  <c r="AF999"/>
  <c r="AG999"/>
  <c r="AD974"/>
  <c r="AE974"/>
  <c r="AF974"/>
  <c r="AG974"/>
  <c r="AD912"/>
  <c r="AE912"/>
  <c r="AF912"/>
  <c r="AG912"/>
  <c r="AD990"/>
  <c r="AE990"/>
  <c r="AF990"/>
  <c r="AG990"/>
  <c r="AD895"/>
  <c r="AE895"/>
  <c r="AF895"/>
  <c r="AG895"/>
  <c r="AD896"/>
  <c r="AE896"/>
  <c r="AF896"/>
  <c r="AG896"/>
  <c r="AD930"/>
  <c r="AE930"/>
  <c r="AF930"/>
  <c r="AG930"/>
  <c r="AD968"/>
  <c r="AE968"/>
  <c r="AF968"/>
  <c r="AG968"/>
  <c r="AD997"/>
  <c r="AE997"/>
  <c r="AF997"/>
  <c r="AG997"/>
  <c r="AD926"/>
  <c r="AE926"/>
  <c r="AF926"/>
  <c r="AG926"/>
  <c r="AD927"/>
  <c r="AE927"/>
  <c r="AF927"/>
  <c r="AG927"/>
  <c r="AD1823"/>
  <c r="AE1823"/>
  <c r="AF1823"/>
  <c r="AG1823"/>
  <c r="AD1820"/>
  <c r="AE1820"/>
  <c r="AF1820"/>
  <c r="AG1820"/>
  <c r="AD1822"/>
  <c r="AE1822"/>
  <c r="AF1822"/>
  <c r="AG1822"/>
  <c r="AD841"/>
  <c r="AE841"/>
  <c r="AF841"/>
  <c r="AG841"/>
  <c r="AD1819"/>
  <c r="AE1819"/>
  <c r="AF1819"/>
  <c r="AG1819"/>
  <c r="AD1824"/>
  <c r="AE1824"/>
  <c r="AF1824"/>
  <c r="AG1824"/>
  <c r="AD1821"/>
  <c r="AE1821"/>
  <c r="AF1821"/>
  <c r="AG1821"/>
  <c r="AD1825"/>
  <c r="AE1825"/>
  <c r="AF1825"/>
  <c r="AG1825"/>
  <c r="AD1816"/>
  <c r="AE1816"/>
  <c r="AF1816"/>
  <c r="AG1816"/>
  <c r="AD1817"/>
  <c r="AE1817"/>
  <c r="AF1817"/>
  <c r="AG1817"/>
  <c r="AD1818"/>
  <c r="AE1818"/>
  <c r="AF1818"/>
  <c r="AG1818"/>
  <c r="AD484"/>
  <c r="AE484"/>
  <c r="AF484"/>
  <c r="AG484"/>
  <c r="AD1576"/>
  <c r="AE1576"/>
  <c r="AF1576"/>
  <c r="AG1576"/>
  <c r="AD817"/>
  <c r="AE817"/>
  <c r="AF817"/>
  <c r="AG817"/>
  <c r="AD833"/>
  <c r="AE833"/>
  <c r="AF833"/>
  <c r="AG833"/>
  <c r="AD1637"/>
  <c r="AE1637"/>
  <c r="AF1637"/>
  <c r="AG1637"/>
  <c r="AD1588"/>
  <c r="AE1588"/>
  <c r="AF1588"/>
  <c r="AG1588"/>
  <c r="AD1693"/>
  <c r="AE1693"/>
  <c r="AF1693"/>
  <c r="AG1693"/>
  <c r="AD1694"/>
  <c r="AE1694"/>
  <c r="AF1694"/>
  <c r="AG1694"/>
  <c r="AD1639"/>
  <c r="AE1639"/>
  <c r="AF1639"/>
  <c r="AG1639"/>
  <c r="AD1898"/>
  <c r="AE1898"/>
  <c r="AF1898"/>
  <c r="AG1898"/>
  <c r="AD1582"/>
  <c r="AE1582"/>
  <c r="AF1582"/>
  <c r="AG1582"/>
  <c r="AD876"/>
  <c r="AE876"/>
  <c r="AF876"/>
  <c r="AG876"/>
  <c r="AD515"/>
  <c r="AE515"/>
  <c r="AF515"/>
  <c r="AG515"/>
  <c r="AD1796"/>
  <c r="AE1796"/>
  <c r="AF1796"/>
  <c r="AG1796"/>
  <c r="AD1811"/>
  <c r="AE1811"/>
  <c r="AF1811"/>
  <c r="AG1811"/>
  <c r="AD1797"/>
  <c r="AE1797"/>
  <c r="AF1797"/>
  <c r="AG1797"/>
  <c r="AD1810"/>
  <c r="AE1810"/>
  <c r="AF1810"/>
  <c r="AG1810"/>
  <c r="AD1812"/>
  <c r="AE1812"/>
  <c r="AF1812"/>
  <c r="AG1812"/>
  <c r="AD877"/>
  <c r="AE877"/>
  <c r="AF877"/>
  <c r="AG877"/>
  <c r="AD1805"/>
  <c r="AE1805"/>
  <c r="AF1805"/>
  <c r="AG1805"/>
  <c r="AD886"/>
  <c r="AE886"/>
  <c r="AF886"/>
  <c r="AG886"/>
  <c r="AD880"/>
  <c r="AE880"/>
  <c r="AF880"/>
  <c r="AG880"/>
  <c r="AD883"/>
  <c r="AE883"/>
  <c r="AF883"/>
  <c r="AG883"/>
  <c r="AD1803"/>
  <c r="AE1803"/>
  <c r="AF1803"/>
  <c r="AG1803"/>
  <c r="AD882"/>
  <c r="AE882"/>
  <c r="AF882"/>
  <c r="AG882"/>
  <c r="AD881"/>
  <c r="AE881"/>
  <c r="AF881"/>
  <c r="AG881"/>
  <c r="AD884"/>
  <c r="AE884"/>
  <c r="AF884"/>
  <c r="AG884"/>
  <c r="AD885"/>
  <c r="AE885"/>
  <c r="AF885"/>
  <c r="AG885"/>
  <c r="AD1807"/>
  <c r="AE1807"/>
  <c r="AF1807"/>
  <c r="AG1807"/>
  <c r="AD878"/>
  <c r="AE878"/>
  <c r="AF878"/>
  <c r="AG878"/>
  <c r="AD1804"/>
  <c r="AE1804"/>
  <c r="AF1804"/>
  <c r="AG1804"/>
  <c r="AD1814"/>
  <c r="AE1814"/>
  <c r="AF1814"/>
  <c r="AG1814"/>
  <c r="AD1806"/>
  <c r="AE1806"/>
  <c r="AF1806"/>
  <c r="AG1806"/>
  <c r="AD1815"/>
  <c r="AE1815"/>
  <c r="AF1815"/>
  <c r="AG1815"/>
  <c r="AD1795"/>
  <c r="AE1795"/>
  <c r="AF1795"/>
  <c r="AG1795"/>
  <c r="AD1798"/>
  <c r="AE1798"/>
  <c r="AF1798"/>
  <c r="AG1798"/>
  <c r="AD1799"/>
  <c r="AE1799"/>
  <c r="AF1799"/>
  <c r="AG1799"/>
  <c r="AD1800"/>
  <c r="AE1800"/>
  <c r="AF1800"/>
  <c r="AG1800"/>
  <c r="AD879"/>
  <c r="AE879"/>
  <c r="AF879"/>
  <c r="AG879"/>
  <c r="AD1808"/>
  <c r="AE1808"/>
  <c r="AF1808"/>
  <c r="AG1808"/>
  <c r="AD1801"/>
  <c r="AE1801"/>
  <c r="AF1801"/>
  <c r="AG1801"/>
  <c r="AD1802"/>
  <c r="AE1802"/>
  <c r="AF1802"/>
  <c r="AG1802"/>
  <c r="AD1809"/>
  <c r="AE1809"/>
  <c r="AF1809"/>
  <c r="AG1809"/>
  <c r="AD1764"/>
  <c r="AE1764"/>
  <c r="AF1764"/>
  <c r="AG1764"/>
  <c r="AD1770"/>
  <c r="AE1770"/>
  <c r="AF1770"/>
  <c r="AG1770"/>
  <c r="AD1768"/>
  <c r="AE1768"/>
  <c r="AF1768"/>
  <c r="AG1768"/>
  <c r="AD1766"/>
  <c r="AE1766"/>
  <c r="AF1766"/>
  <c r="AG1766"/>
  <c r="AD1765"/>
  <c r="AE1765"/>
  <c r="AF1765"/>
  <c r="AG1765"/>
  <c r="AD846"/>
  <c r="AE846"/>
  <c r="AF846"/>
  <c r="AG846"/>
  <c r="AD1913"/>
  <c r="AE1913"/>
  <c r="AF1913"/>
  <c r="AG1913"/>
  <c r="AD1777"/>
  <c r="AE1777"/>
  <c r="AF1777"/>
  <c r="AG1777"/>
  <c r="AD855"/>
  <c r="AE855"/>
  <c r="AF855"/>
  <c r="AG855"/>
  <c r="AD1776"/>
  <c r="AE1776"/>
  <c r="AF1776"/>
  <c r="AG1776"/>
  <c r="AD845"/>
  <c r="AE845"/>
  <c r="AF845"/>
  <c r="AG845"/>
  <c r="AD1769"/>
  <c r="AE1769"/>
  <c r="AF1769"/>
  <c r="AG1769"/>
  <c r="AD854"/>
  <c r="AE854"/>
  <c r="AF854"/>
  <c r="AG854"/>
  <c r="AD1155"/>
  <c r="AE1155"/>
  <c r="AF1155"/>
  <c r="AG1155"/>
  <c r="AD1156"/>
  <c r="AE1156"/>
  <c r="AF1156"/>
  <c r="AG1156"/>
  <c r="AD1157"/>
  <c r="AE1157"/>
  <c r="AF1157"/>
  <c r="AG1157"/>
  <c r="AD1197"/>
  <c r="AE1197"/>
  <c r="AF1197"/>
  <c r="AG1197"/>
  <c r="AD1833"/>
  <c r="AE1833"/>
  <c r="AF1833"/>
  <c r="AG1833"/>
  <c r="AD840"/>
  <c r="AE840"/>
  <c r="AF840"/>
  <c r="AG840"/>
  <c r="AD513"/>
  <c r="AE513"/>
  <c r="AF513"/>
  <c r="AG513"/>
  <c r="AD1774"/>
  <c r="AE1774"/>
  <c r="AF1774"/>
  <c r="AG1774"/>
  <c r="AD1771"/>
  <c r="AE1771"/>
  <c r="AF1771"/>
  <c r="AG1771"/>
  <c r="AD847"/>
  <c r="AE847"/>
  <c r="AF847"/>
  <c r="AG847"/>
  <c r="AD1775"/>
  <c r="AE1775"/>
  <c r="AF1775"/>
  <c r="AG1775"/>
  <c r="AD852"/>
  <c r="AE852"/>
  <c r="AF852"/>
  <c r="AG852"/>
  <c r="AD850"/>
  <c r="AE850"/>
  <c r="AF850"/>
  <c r="AG850"/>
  <c r="AD848"/>
  <c r="AE848"/>
  <c r="AF848"/>
  <c r="AG848"/>
  <c r="AD851"/>
  <c r="AE851"/>
  <c r="AF851"/>
  <c r="AG851"/>
  <c r="AD853"/>
  <c r="AE853"/>
  <c r="AF853"/>
  <c r="AG853"/>
  <c r="AD1773"/>
  <c r="AE1773"/>
  <c r="AF1773"/>
  <c r="AG1773"/>
  <c r="AD1772"/>
  <c r="AE1772"/>
  <c r="AF1772"/>
  <c r="AG1772"/>
  <c r="AD849"/>
  <c r="AE849"/>
  <c r="AF849"/>
  <c r="AG849"/>
  <c r="AD1914"/>
  <c r="AE1914"/>
  <c r="AF1914"/>
  <c r="AG1914"/>
  <c r="AD1352"/>
  <c r="AE1352"/>
  <c r="AF1352"/>
  <c r="AG1352"/>
  <c r="AD1354"/>
  <c r="AE1354"/>
  <c r="AF1354"/>
  <c r="AG1354"/>
  <c r="AD857"/>
  <c r="AE857"/>
  <c r="AF857"/>
  <c r="AG857"/>
  <c r="AD514"/>
  <c r="AE514"/>
  <c r="AF514"/>
  <c r="AG514"/>
  <c r="AD863"/>
  <c r="AE863"/>
  <c r="AF863"/>
  <c r="AG863"/>
  <c r="AD1784"/>
  <c r="AE1784"/>
  <c r="AF1784"/>
  <c r="AG1784"/>
  <c r="AD861"/>
  <c r="AE861"/>
  <c r="AF861"/>
  <c r="AG861"/>
  <c r="AD864"/>
  <c r="AE864"/>
  <c r="AF864"/>
  <c r="AG864"/>
  <c r="AD858"/>
  <c r="AE858"/>
  <c r="AF858"/>
  <c r="AG858"/>
  <c r="AD865"/>
  <c r="AE865"/>
  <c r="AF865"/>
  <c r="AG865"/>
  <c r="AD1785"/>
  <c r="AE1785"/>
  <c r="AF1785"/>
  <c r="AG1785"/>
  <c r="AD1783"/>
  <c r="AE1783"/>
  <c r="AF1783"/>
  <c r="AG1783"/>
  <c r="AD862"/>
  <c r="AE862"/>
  <c r="AF862"/>
  <c r="AG862"/>
  <c r="AD860"/>
  <c r="AE860"/>
  <c r="AF860"/>
  <c r="AG860"/>
  <c r="AD1781"/>
  <c r="AE1781"/>
  <c r="AF1781"/>
  <c r="AG1781"/>
  <c r="AD1779"/>
  <c r="AE1779"/>
  <c r="AF1779"/>
  <c r="AG1779"/>
  <c r="AD1780"/>
  <c r="AE1780"/>
  <c r="AF1780"/>
  <c r="AG1780"/>
  <c r="AD1782"/>
  <c r="AE1782"/>
  <c r="AF1782"/>
  <c r="AG1782"/>
  <c r="AD1786"/>
  <c r="AE1786"/>
  <c r="AF1786"/>
  <c r="AG1786"/>
  <c r="AD859"/>
  <c r="AE859"/>
  <c r="AF859"/>
  <c r="AG859"/>
  <c r="AD1778"/>
  <c r="AE1778"/>
  <c r="AF1778"/>
  <c r="AG1778"/>
  <c r="AD856"/>
  <c r="AE856"/>
  <c r="AF856"/>
  <c r="AG856"/>
  <c r="AD1813"/>
  <c r="AE1813"/>
  <c r="AF1813"/>
  <c r="AG1813"/>
  <c r="AD403"/>
  <c r="AE403"/>
  <c r="AF403"/>
  <c r="AG403"/>
  <c r="AD410"/>
  <c r="AE410"/>
  <c r="AF410"/>
  <c r="AG410"/>
  <c r="AD384"/>
  <c r="AE384"/>
  <c r="AF384"/>
  <c r="AG384"/>
  <c r="AD392"/>
  <c r="AE392"/>
  <c r="AF392"/>
  <c r="AG392"/>
  <c r="AD241"/>
  <c r="AE241"/>
  <c r="AF241"/>
  <c r="AG241"/>
  <c r="AD189"/>
  <c r="AE189"/>
  <c r="AF189"/>
  <c r="AG189"/>
  <c r="AD213"/>
  <c r="AE213"/>
  <c r="AF213"/>
  <c r="AG213"/>
  <c r="AD131"/>
  <c r="AE131"/>
  <c r="AF131"/>
  <c r="AG131"/>
  <c r="AD211"/>
  <c r="AE211"/>
  <c r="AF211"/>
  <c r="AG211"/>
  <c r="AD214"/>
  <c r="AE214"/>
  <c r="AF214"/>
  <c r="AG214"/>
  <c r="AD190"/>
  <c r="AE190"/>
  <c r="AF190"/>
  <c r="AG190"/>
  <c r="AD218"/>
  <c r="AE218"/>
  <c r="AF218"/>
  <c r="AG218"/>
  <c r="AD191"/>
  <c r="AE191"/>
  <c r="AF191"/>
  <c r="AG191"/>
  <c r="AD212"/>
  <c r="AE212"/>
  <c r="AF212"/>
  <c r="AG212"/>
  <c r="AD215"/>
  <c r="AE215"/>
  <c r="AF215"/>
  <c r="AG215"/>
  <c r="AD217"/>
  <c r="AE217"/>
  <c r="AF217"/>
  <c r="AG217"/>
  <c r="AD219"/>
  <c r="AE219"/>
  <c r="AF219"/>
  <c r="AG219"/>
  <c r="AD220"/>
  <c r="AE220"/>
  <c r="AF220"/>
  <c r="AG220"/>
  <c r="AD216"/>
  <c r="AE216"/>
  <c r="AF216"/>
  <c r="AG216"/>
  <c r="AD196"/>
  <c r="AE196"/>
  <c r="AF196"/>
  <c r="AG196"/>
  <c r="AD227"/>
  <c r="AE227"/>
  <c r="AF227"/>
  <c r="AG227"/>
  <c r="AD192"/>
  <c r="AE192"/>
  <c r="AF192"/>
  <c r="AG192"/>
  <c r="AD226"/>
  <c r="AE226"/>
  <c r="AF226"/>
  <c r="AG226"/>
  <c r="AD197"/>
  <c r="AE197"/>
  <c r="AF197"/>
  <c r="AG197"/>
  <c r="AD198"/>
  <c r="AE198"/>
  <c r="AF198"/>
  <c r="AG198"/>
  <c r="AD221"/>
  <c r="AE221"/>
  <c r="AF221"/>
  <c r="AG221"/>
  <c r="AD187"/>
  <c r="AE187"/>
  <c r="AF187"/>
  <c r="AG187"/>
  <c r="AD223"/>
  <c r="AE223"/>
  <c r="AF223"/>
  <c r="AG223"/>
  <c r="AD195"/>
  <c r="AE195"/>
  <c r="AF195"/>
  <c r="AG195"/>
  <c r="AD222"/>
  <c r="AE222"/>
  <c r="AF222"/>
  <c r="AG222"/>
  <c r="AD224"/>
  <c r="AE224"/>
  <c r="AF224"/>
  <c r="AG224"/>
  <c r="AD193"/>
  <c r="AE193"/>
  <c r="AF193"/>
  <c r="AG193"/>
  <c r="AD228"/>
  <c r="AE228"/>
  <c r="AF228"/>
  <c r="AG228"/>
  <c r="AD186"/>
  <c r="AE186"/>
  <c r="AF186"/>
  <c r="AG186"/>
  <c r="AD225"/>
  <c r="AE225"/>
  <c r="AF225"/>
  <c r="AG225"/>
  <c r="AD194"/>
  <c r="AE194"/>
  <c r="AF194"/>
  <c r="AG194"/>
  <c r="AD200"/>
  <c r="AE200"/>
  <c r="AF200"/>
  <c r="AG200"/>
  <c r="AD201"/>
  <c r="AE201"/>
  <c r="AF201"/>
  <c r="AG201"/>
  <c r="AD199"/>
  <c r="AE199"/>
  <c r="AF199"/>
  <c r="AG199"/>
  <c r="AD485"/>
  <c r="AE485"/>
  <c r="AF485"/>
  <c r="AG485"/>
  <c r="AD481"/>
  <c r="AE481"/>
  <c r="AF481"/>
  <c r="AG481"/>
  <c r="AD229"/>
  <c r="AE229"/>
  <c r="AF229"/>
  <c r="AG229"/>
  <c r="AD202"/>
  <c r="AE202"/>
  <c r="AF202"/>
  <c r="AG202"/>
  <c r="AD203"/>
  <c r="AE203"/>
  <c r="AF203"/>
  <c r="AG203"/>
  <c r="AD230"/>
  <c r="AE230"/>
  <c r="AF230"/>
  <c r="AG230"/>
  <c r="AD233"/>
  <c r="AE233"/>
  <c r="AF233"/>
  <c r="AG233"/>
  <c r="AD234"/>
  <c r="AE234"/>
  <c r="AF234"/>
  <c r="AG234"/>
  <c r="AD482"/>
  <c r="AE482"/>
  <c r="AF482"/>
  <c r="AG482"/>
  <c r="AD240"/>
  <c r="AE240"/>
  <c r="AF240"/>
  <c r="AG240"/>
  <c r="AD237"/>
  <c r="AE237"/>
  <c r="AF237"/>
  <c r="AG237"/>
  <c r="AD248"/>
  <c r="AE248"/>
  <c r="AF248"/>
  <c r="AG248"/>
  <c r="AD207"/>
  <c r="AE207"/>
  <c r="AF207"/>
  <c r="AG207"/>
  <c r="AD244"/>
  <c r="AE244"/>
  <c r="AF244"/>
  <c r="AG244"/>
  <c r="AD242"/>
  <c r="AE242"/>
  <c r="AF242"/>
  <c r="AG242"/>
  <c r="AD483"/>
  <c r="AE483"/>
  <c r="AF483"/>
  <c r="AG483"/>
  <c r="AD243"/>
  <c r="AE243"/>
  <c r="AF243"/>
  <c r="AG243"/>
  <c r="AD209"/>
  <c r="AE209"/>
  <c r="AF209"/>
  <c r="AG209"/>
  <c r="AD208"/>
  <c r="AE208"/>
  <c r="AF208"/>
  <c r="AG208"/>
  <c r="AD238"/>
  <c r="AE238"/>
  <c r="AF238"/>
  <c r="AG238"/>
  <c r="AD239"/>
  <c r="AE239"/>
  <c r="AF239"/>
  <c r="AG239"/>
  <c r="AD206"/>
  <c r="AE206"/>
  <c r="AF206"/>
  <c r="AG206"/>
  <c r="AD231"/>
  <c r="AE231"/>
  <c r="AF231"/>
  <c r="AG231"/>
  <c r="AD235"/>
  <c r="AE235"/>
  <c r="AF235"/>
  <c r="AG235"/>
  <c r="AD236"/>
  <c r="AE236"/>
  <c r="AF236"/>
  <c r="AG236"/>
  <c r="AD245"/>
  <c r="AE245"/>
  <c r="AF245"/>
  <c r="AG245"/>
  <c r="AD246"/>
  <c r="AE246"/>
  <c r="AF246"/>
  <c r="AG246"/>
  <c r="AD232"/>
  <c r="AE232"/>
  <c r="AF232"/>
  <c r="AG232"/>
  <c r="AD204"/>
  <c r="AE204"/>
  <c r="AF204"/>
  <c r="AG204"/>
  <c r="AD247"/>
  <c r="AE247"/>
  <c r="AF247"/>
  <c r="AG247"/>
  <c r="AD486"/>
  <c r="AE486"/>
  <c r="AF486"/>
  <c r="AG486"/>
  <c r="AD659"/>
  <c r="AE659"/>
  <c r="AF659"/>
  <c r="AG659"/>
  <c r="AD1496"/>
  <c r="AE1496"/>
  <c r="AF1496"/>
  <c r="AG1496"/>
  <c r="AD1787"/>
  <c r="AE1787"/>
  <c r="AF1787"/>
  <c r="AG1787"/>
  <c r="AD866"/>
  <c r="AE866"/>
  <c r="AF866"/>
  <c r="AG866"/>
  <c r="AD874"/>
  <c r="AE874"/>
  <c r="AF874"/>
  <c r="AG874"/>
  <c r="AD868"/>
  <c r="AE868"/>
  <c r="AF868"/>
  <c r="AG868"/>
  <c r="AD1792"/>
  <c r="AE1792"/>
  <c r="AF1792"/>
  <c r="AG1792"/>
  <c r="AD870"/>
  <c r="AE870"/>
  <c r="AF870"/>
  <c r="AG870"/>
  <c r="AD875"/>
  <c r="AE875"/>
  <c r="AF875"/>
  <c r="AG875"/>
  <c r="AD871"/>
  <c r="AE871"/>
  <c r="AF871"/>
  <c r="AG871"/>
  <c r="AD869"/>
  <c r="AE869"/>
  <c r="AF869"/>
  <c r="AG869"/>
  <c r="AD872"/>
  <c r="AE872"/>
  <c r="AF872"/>
  <c r="AG872"/>
  <c r="AD1794"/>
  <c r="AE1794"/>
  <c r="AF1794"/>
  <c r="AG1794"/>
  <c r="AD1793"/>
  <c r="AE1793"/>
  <c r="AF1793"/>
  <c r="AG1793"/>
  <c r="AD1791"/>
  <c r="AE1791"/>
  <c r="AF1791"/>
  <c r="AG1791"/>
  <c r="AD873"/>
  <c r="AE873"/>
  <c r="AF873"/>
  <c r="AG873"/>
  <c r="AD1788"/>
  <c r="AE1788"/>
  <c r="AF1788"/>
  <c r="AG1788"/>
  <c r="AD1789"/>
  <c r="AE1789"/>
  <c r="AF1789"/>
  <c r="AG1789"/>
  <c r="AD1790"/>
  <c r="AE1790"/>
  <c r="AF1790"/>
  <c r="AG1790"/>
  <c r="AD867"/>
  <c r="AE867"/>
  <c r="AF867"/>
  <c r="AG867"/>
  <c r="AD1767"/>
  <c r="AE1767"/>
  <c r="AF1767"/>
  <c r="AG1767"/>
  <c r="AD1763"/>
  <c r="AE1763"/>
  <c r="AF1763"/>
  <c r="AG1763"/>
  <c r="AD1761"/>
  <c r="AE1761"/>
  <c r="AF1761"/>
  <c r="AG1761"/>
  <c r="AD1762"/>
  <c r="AE1762"/>
  <c r="AF1762"/>
  <c r="AG1762"/>
  <c r="AD1760"/>
  <c r="AE1760"/>
  <c r="AF1760"/>
  <c r="AG1760"/>
  <c r="AD842"/>
  <c r="AE842"/>
  <c r="AF842"/>
  <c r="AG842"/>
  <c r="AD843"/>
  <c r="AE843"/>
  <c r="AF843"/>
  <c r="AG843"/>
  <c r="AD844"/>
  <c r="AE844"/>
  <c r="AF844"/>
  <c r="AG844"/>
  <c r="AD10"/>
  <c r="AE10"/>
  <c r="AF10"/>
  <c r="AG10"/>
  <c r="AD1732"/>
  <c r="AE1732"/>
  <c r="AF1732"/>
  <c r="AG1732"/>
  <c r="AD78"/>
  <c r="AE78"/>
  <c r="AF78"/>
  <c r="AG78"/>
  <c r="AD79"/>
  <c r="AE79"/>
  <c r="AF79"/>
  <c r="AG79"/>
  <c r="AD46"/>
  <c r="AE46"/>
  <c r="AF46"/>
  <c r="AG46"/>
  <c r="AD105"/>
  <c r="AE105"/>
  <c r="AF105"/>
  <c r="AG105"/>
  <c r="AD76"/>
  <c r="AE76"/>
  <c r="AF76"/>
  <c r="AG76"/>
  <c r="AD47"/>
  <c r="AE47"/>
  <c r="AF47"/>
  <c r="AG47"/>
  <c r="AD81"/>
  <c r="AE81"/>
  <c r="AF81"/>
  <c r="AG81"/>
  <c r="AD83"/>
  <c r="AE83"/>
  <c r="AF83"/>
  <c r="AG83"/>
  <c r="AD80"/>
  <c r="AE80"/>
  <c r="AF80"/>
  <c r="AG80"/>
  <c r="AD77"/>
  <c r="AE77"/>
  <c r="AF77"/>
  <c r="AG77"/>
  <c r="AD48"/>
  <c r="AE48"/>
  <c r="AF48"/>
  <c r="AG48"/>
  <c r="AD40"/>
  <c r="AE40"/>
  <c r="AF40"/>
  <c r="AG40"/>
  <c r="AD84"/>
  <c r="AE84"/>
  <c r="AF84"/>
  <c r="AG84"/>
  <c r="AD104"/>
  <c r="AE104"/>
  <c r="AF104"/>
  <c r="AG104"/>
  <c r="AD107"/>
  <c r="AE107"/>
  <c r="AF107"/>
  <c r="AG107"/>
  <c r="AD106"/>
  <c r="AE106"/>
  <c r="AF106"/>
  <c r="AG106"/>
  <c r="AD82"/>
  <c r="AE82"/>
  <c r="AF82"/>
  <c r="AG82"/>
  <c r="AD52"/>
  <c r="AE52"/>
  <c r="AF52"/>
  <c r="AG52"/>
  <c r="AD92"/>
  <c r="AE92"/>
  <c r="AF92"/>
  <c r="AG92"/>
  <c r="AD61"/>
  <c r="AE61"/>
  <c r="AF61"/>
  <c r="AG61"/>
  <c r="AD59"/>
  <c r="AE59"/>
  <c r="AF59"/>
  <c r="AG59"/>
  <c r="AD62"/>
  <c r="AE62"/>
  <c r="AF62"/>
  <c r="AG62"/>
  <c r="AD28"/>
  <c r="AE28"/>
  <c r="AF28"/>
  <c r="AG28"/>
  <c r="AD31"/>
  <c r="AE31"/>
  <c r="AF31"/>
  <c r="AG31"/>
  <c r="AD63"/>
  <c r="AE63"/>
  <c r="AF63"/>
  <c r="AG63"/>
  <c r="AD1110"/>
  <c r="AE1110"/>
  <c r="AF1110"/>
  <c r="AG1110"/>
  <c r="AD29"/>
  <c r="AE29"/>
  <c r="AF29"/>
  <c r="AG29"/>
  <c r="AD96"/>
  <c r="AE96"/>
  <c r="AF96"/>
  <c r="AG96"/>
  <c r="AD55"/>
  <c r="AE55"/>
  <c r="AF55"/>
  <c r="AG55"/>
  <c r="AD37"/>
  <c r="AE37"/>
  <c r="AF37"/>
  <c r="AG37"/>
  <c r="AD95"/>
  <c r="AE95"/>
  <c r="AF95"/>
  <c r="AG95"/>
  <c r="AD94"/>
  <c r="AE94"/>
  <c r="AF94"/>
  <c r="AG94"/>
  <c r="AD56"/>
  <c r="AE56"/>
  <c r="AF56"/>
  <c r="AG56"/>
  <c r="AD58"/>
  <c r="AE58"/>
  <c r="AF58"/>
  <c r="AG58"/>
  <c r="AD93"/>
  <c r="AE93"/>
  <c r="AF93"/>
  <c r="AG93"/>
  <c r="AD57"/>
  <c r="AE57"/>
  <c r="AF57"/>
  <c r="AG57"/>
  <c r="AD36"/>
  <c r="AE36"/>
  <c r="AF36"/>
  <c r="AG36"/>
  <c r="AD54"/>
  <c r="AE54"/>
  <c r="AF54"/>
  <c r="AG54"/>
  <c r="AD88"/>
  <c r="AE88"/>
  <c r="AF88"/>
  <c r="AG88"/>
  <c r="AD34"/>
  <c r="AE34"/>
  <c r="AF34"/>
  <c r="AG34"/>
  <c r="AD38"/>
  <c r="AE38"/>
  <c r="AF38"/>
  <c r="AG38"/>
  <c r="AD67"/>
  <c r="AE67"/>
  <c r="AF67"/>
  <c r="AG67"/>
  <c r="AD65"/>
  <c r="AE65"/>
  <c r="AF65"/>
  <c r="AG65"/>
  <c r="AD49"/>
  <c r="AE49"/>
  <c r="AF49"/>
  <c r="AG49"/>
  <c r="AD66"/>
  <c r="AE66"/>
  <c r="AF66"/>
  <c r="AG66"/>
  <c r="AD33"/>
  <c r="AE33"/>
  <c r="AF33"/>
  <c r="AG33"/>
  <c r="AD64"/>
  <c r="AE64"/>
  <c r="AF64"/>
  <c r="AG64"/>
  <c r="AD32"/>
  <c r="AE32"/>
  <c r="AF32"/>
  <c r="AG32"/>
  <c r="AD15"/>
  <c r="AE15"/>
  <c r="AF15"/>
  <c r="AG15"/>
  <c r="AD16"/>
  <c r="AE16"/>
  <c r="AF16"/>
  <c r="AG16"/>
  <c r="AD4"/>
  <c r="AE4"/>
  <c r="AF4"/>
  <c r="AG4"/>
  <c r="AD2"/>
  <c r="AE2"/>
  <c r="AF2"/>
  <c r="AG2"/>
  <c r="AD87"/>
  <c r="AE87"/>
  <c r="AF87"/>
  <c r="AG87"/>
  <c r="AD17"/>
  <c r="AE17"/>
  <c r="AF17"/>
  <c r="AG17"/>
  <c r="AD85"/>
  <c r="AE85"/>
  <c r="AF85"/>
  <c r="AG85"/>
  <c r="AD12"/>
  <c r="AE12"/>
  <c r="AF12"/>
  <c r="AG12"/>
  <c r="AD3"/>
  <c r="AE3"/>
  <c r="AF3"/>
  <c r="AG3"/>
  <c r="AD21"/>
  <c r="AE21"/>
  <c r="AF21"/>
  <c r="AG21"/>
  <c r="AD6"/>
  <c r="AE6"/>
  <c r="AF6"/>
  <c r="AG6"/>
  <c r="AD23"/>
  <c r="AE23"/>
  <c r="AF23"/>
  <c r="AG23"/>
  <c r="AD24"/>
  <c r="AE24"/>
  <c r="AF24"/>
  <c r="AG24"/>
  <c r="AD22"/>
  <c r="AE22"/>
  <c r="AF22"/>
  <c r="AG22"/>
  <c r="AD25"/>
  <c r="AE25"/>
  <c r="AF25"/>
  <c r="AG25"/>
  <c r="AD18"/>
  <c r="AE18"/>
  <c r="AF18"/>
  <c r="AG18"/>
  <c r="AD11"/>
  <c r="AE11"/>
  <c r="AF11"/>
  <c r="AG11"/>
  <c r="AD7"/>
  <c r="AE7"/>
  <c r="AF7"/>
  <c r="AG7"/>
  <c r="AD26"/>
  <c r="AE26"/>
  <c r="AF26"/>
  <c r="AG26"/>
  <c r="AD20"/>
  <c r="AE20"/>
  <c r="AF20"/>
  <c r="AG20"/>
  <c r="AD14"/>
  <c r="AE14"/>
  <c r="AF14"/>
  <c r="AG14"/>
  <c r="AD8"/>
  <c r="AE8"/>
  <c r="AF8"/>
  <c r="AG8"/>
  <c r="AD13"/>
  <c r="AE13"/>
  <c r="AF13"/>
  <c r="AG13"/>
  <c r="AD9"/>
  <c r="AE9"/>
  <c r="AF9"/>
  <c r="AG9"/>
  <c r="AD27"/>
  <c r="AE27"/>
  <c r="AF27"/>
  <c r="AG27"/>
  <c r="AD86"/>
  <c r="AE86"/>
  <c r="AF86"/>
  <c r="AG86"/>
  <c r="AD69"/>
  <c r="AE69"/>
  <c r="AF69"/>
  <c r="AG69"/>
  <c r="AD39"/>
  <c r="AE39"/>
  <c r="AF39"/>
  <c r="AG39"/>
  <c r="AD74"/>
  <c r="AE74"/>
  <c r="AF74"/>
  <c r="AG74"/>
  <c r="AD98"/>
  <c r="AE98"/>
  <c r="AF98"/>
  <c r="AG98"/>
  <c r="AD41"/>
  <c r="AE41"/>
  <c r="AF41"/>
  <c r="AG41"/>
  <c r="AD97"/>
  <c r="AE97"/>
  <c r="AF97"/>
  <c r="AG97"/>
  <c r="AD19"/>
  <c r="AE19"/>
  <c r="AF19"/>
  <c r="AG19"/>
  <c r="AD75"/>
  <c r="AE75"/>
  <c r="AF75"/>
  <c r="AG75"/>
  <c r="AD72"/>
  <c r="AE72"/>
  <c r="AF72"/>
  <c r="AG72"/>
  <c r="AD100"/>
  <c r="AE100"/>
  <c r="AF100"/>
  <c r="AG100"/>
  <c r="AD44"/>
  <c r="AE44"/>
  <c r="AF44"/>
  <c r="AG44"/>
  <c r="AD45"/>
  <c r="AE45"/>
  <c r="AF45"/>
  <c r="AG45"/>
  <c r="AD101"/>
  <c r="AE101"/>
  <c r="AF101"/>
  <c r="AG101"/>
  <c r="AD73"/>
  <c r="AE73"/>
  <c r="AF73"/>
  <c r="AG73"/>
  <c r="AD43"/>
  <c r="AE43"/>
  <c r="AF43"/>
  <c r="AG43"/>
  <c r="AD71"/>
  <c r="AE71"/>
  <c r="AF71"/>
  <c r="AG71"/>
  <c r="AD102"/>
  <c r="AE102"/>
  <c r="AF102"/>
  <c r="AG102"/>
  <c r="AD103"/>
  <c r="AE103"/>
  <c r="AF103"/>
  <c r="AG103"/>
  <c r="AD99"/>
  <c r="AE99"/>
  <c r="AF99"/>
  <c r="AG99"/>
  <c r="AD70"/>
  <c r="AE70"/>
  <c r="AF70"/>
  <c r="AG70"/>
  <c r="AD42"/>
  <c r="AE42"/>
  <c r="AF42"/>
  <c r="AG42"/>
  <c r="AD1073"/>
  <c r="AE1073"/>
  <c r="AF1073"/>
  <c r="AG1073"/>
  <c r="AD53"/>
  <c r="AE53"/>
  <c r="AF53"/>
  <c r="AG53"/>
  <c r="AD30"/>
  <c r="AE30"/>
  <c r="AF30"/>
  <c r="AG30"/>
  <c r="AD50"/>
  <c r="AE50"/>
  <c r="AF50"/>
  <c r="AG50"/>
  <c r="AD35"/>
  <c r="AE35"/>
  <c r="AF35"/>
  <c r="AG35"/>
  <c r="AD90"/>
  <c r="AE90"/>
  <c r="AF90"/>
  <c r="AG90"/>
  <c r="AD89"/>
  <c r="AE89"/>
  <c r="AF89"/>
  <c r="AG89"/>
  <c r="AD51"/>
  <c r="AE51"/>
  <c r="AF51"/>
  <c r="AG51"/>
  <c r="AD91"/>
  <c r="AE91"/>
  <c r="AF91"/>
  <c r="AG91"/>
  <c r="AD1759"/>
  <c r="AE1759"/>
  <c r="AF1759"/>
  <c r="AG1759"/>
  <c r="AD159"/>
  <c r="AE159"/>
  <c r="AF159"/>
  <c r="AG159"/>
  <c r="AD109"/>
  <c r="AE109"/>
  <c r="AF109"/>
  <c r="AG109"/>
  <c r="AD108"/>
  <c r="AE108"/>
  <c r="AF108"/>
  <c r="AG108"/>
  <c r="AD110"/>
  <c r="AE110"/>
  <c r="AF110"/>
  <c r="AG110"/>
  <c r="BP659"/>
  <c r="BP53"/>
  <c r="BP547"/>
  <c r="BP548"/>
  <c r="BP566"/>
  <c r="BP555"/>
  <c r="BP562"/>
  <c r="BP558"/>
  <c r="BP551"/>
  <c r="BP554"/>
  <c r="BP561"/>
  <c r="BP549"/>
  <c r="BP563"/>
  <c r="BP550"/>
  <c r="BP559"/>
  <c r="BP564"/>
  <c r="BP565"/>
  <c r="BP553"/>
  <c r="BP556"/>
  <c r="BP552"/>
  <c r="BP560"/>
  <c r="BP1076"/>
  <c r="BP1004"/>
  <c r="BP1048"/>
  <c r="BP1005"/>
  <c r="BP845"/>
  <c r="BP1006"/>
  <c r="BP1038"/>
  <c r="BP1060"/>
  <c r="BP1045"/>
  <c r="BP1041"/>
  <c r="BP1055"/>
  <c r="BP1046"/>
  <c r="BP1767"/>
  <c r="BP1012"/>
  <c r="BP1077"/>
  <c r="BP1039"/>
  <c r="BP1009"/>
  <c r="BP52"/>
  <c r="BP1017"/>
  <c r="BP1064"/>
  <c r="BP1014"/>
  <c r="BP1021"/>
  <c r="BP1068"/>
  <c r="BP1059"/>
  <c r="BP1047"/>
  <c r="BP1074"/>
  <c r="BP1032"/>
  <c r="BP1051"/>
  <c r="BP1010"/>
  <c r="BP1033"/>
  <c r="BP1069"/>
  <c r="BP1040"/>
  <c r="BP1026"/>
  <c r="BP1027"/>
  <c r="BP1768"/>
  <c r="BP1028"/>
  <c r="BP1042"/>
  <c r="BP1769"/>
  <c r="BP1013"/>
  <c r="BP1056"/>
  <c r="BP1007"/>
  <c r="BP1025"/>
  <c r="BP1052"/>
  <c r="BP1075"/>
  <c r="BP1029"/>
  <c r="BP1034"/>
  <c r="BP1071"/>
  <c r="BP1015"/>
  <c r="BP1022"/>
  <c r="BP1078"/>
  <c r="BP1030"/>
  <c r="BP1018"/>
  <c r="BP1023"/>
  <c r="BP1079"/>
  <c r="BP1031"/>
  <c r="BP1016"/>
  <c r="BP1766"/>
  <c r="BP1044"/>
  <c r="BP1002"/>
  <c r="BP1765"/>
  <c r="BP1764"/>
  <c r="BP1066"/>
  <c r="BP1067"/>
  <c r="BP1057"/>
  <c r="BP1081"/>
  <c r="BP1035"/>
  <c r="BP1061"/>
  <c r="BP1062"/>
  <c r="BP1019"/>
  <c r="BP846"/>
  <c r="BP1036"/>
  <c r="BP1080"/>
  <c r="BP1058"/>
  <c r="BP1759"/>
  <c r="BP1050"/>
  <c r="BP1054"/>
  <c r="BP1072"/>
  <c r="BP1070"/>
  <c r="BP1082"/>
  <c r="BP1011"/>
  <c r="BP1020"/>
  <c r="BP1024"/>
  <c r="BP1770"/>
  <c r="BP1053"/>
  <c r="BP1003"/>
  <c r="BP1049"/>
  <c r="BP1008"/>
  <c r="BP92"/>
  <c r="BP1065"/>
  <c r="BP1826"/>
  <c r="BP1913"/>
  <c r="BP1829"/>
  <c r="BP1828"/>
  <c r="BP557"/>
  <c r="BP1227"/>
  <c r="BP600"/>
  <c r="BP609"/>
  <c r="BP606"/>
  <c r="BP597"/>
  <c r="BP614"/>
  <c r="BP611"/>
  <c r="BP598"/>
  <c r="BP596"/>
  <c r="BP601"/>
  <c r="BP602"/>
  <c r="BP605"/>
  <c r="BP599"/>
  <c r="BP603"/>
  <c r="BP617"/>
  <c r="BP618"/>
  <c r="BP604"/>
  <c r="BP619"/>
  <c r="BP595"/>
  <c r="BP615"/>
  <c r="BP612"/>
  <c r="BP607"/>
  <c r="BP608"/>
  <c r="BP613"/>
  <c r="BP616"/>
  <c r="BP610"/>
  <c r="BP1256"/>
  <c r="BP1234"/>
  <c r="BP1239"/>
  <c r="BP1215"/>
  <c r="BP1254"/>
  <c r="BP1216"/>
  <c r="BP1278"/>
  <c r="BP1260"/>
  <c r="BP1222"/>
  <c r="BP1257"/>
  <c r="BP1268"/>
  <c r="BP1259"/>
  <c r="BP1261"/>
  <c r="BP1270"/>
  <c r="BP1777"/>
  <c r="BP1255"/>
  <c r="BP1228"/>
  <c r="BP62"/>
  <c r="BP1218"/>
  <c r="BP1235"/>
  <c r="BP1240"/>
  <c r="BP1283"/>
  <c r="BP1241"/>
  <c r="BP1252"/>
  <c r="BP1267"/>
  <c r="BP1224"/>
  <c r="BP1237"/>
  <c r="BP1229"/>
  <c r="BP1242"/>
  <c r="BP1253"/>
  <c r="BP1274"/>
  <c r="BP61"/>
  <c r="BP1243"/>
  <c r="BP1244"/>
  <c r="BP1258"/>
  <c r="BP1272"/>
  <c r="BP1277"/>
  <c r="BP1225"/>
  <c r="BP1279"/>
  <c r="BP1217"/>
  <c r="BP1233"/>
  <c r="BP1245"/>
  <c r="BP1284"/>
  <c r="BP1275"/>
  <c r="BP1236"/>
  <c r="BP1285"/>
  <c r="BP1269"/>
  <c r="BP28"/>
  <c r="BP1220"/>
  <c r="BP1286"/>
  <c r="BP1262"/>
  <c r="BP1276"/>
  <c r="BP59"/>
  <c r="BP855"/>
  <c r="BP1246"/>
  <c r="BP1247"/>
  <c r="BP31"/>
  <c r="BP1273"/>
  <c r="BP1248"/>
  <c r="BP1249"/>
  <c r="BP1250"/>
  <c r="BP1287"/>
  <c r="BP1776"/>
  <c r="BP1280"/>
  <c r="BP1221"/>
  <c r="BP1288"/>
  <c r="BP1263"/>
  <c r="BP1231"/>
  <c r="BP1266"/>
  <c r="BP1281"/>
  <c r="BP1264"/>
  <c r="BP1223"/>
  <c r="BP1271"/>
  <c r="BP1226"/>
  <c r="BP1282"/>
  <c r="BP1232"/>
  <c r="BP1265"/>
  <c r="BP854"/>
  <c r="BP1251"/>
  <c r="BP1230"/>
  <c r="BP1845"/>
  <c r="BP1844"/>
  <c r="BP63"/>
  <c r="BP1073"/>
  <c r="BP545"/>
  <c r="BP30"/>
  <c r="BP460"/>
  <c r="BP459"/>
  <c r="BP241"/>
  <c r="BP1100"/>
  <c r="AN241"/>
  <c r="BP461"/>
  <c r="BP504"/>
  <c r="BP505"/>
  <c r="BP462"/>
  <c r="BP506"/>
  <c r="BP507"/>
  <c r="BP508"/>
  <c r="BP464"/>
  <c r="BP463"/>
  <c r="BP509"/>
  <c r="BP118"/>
  <c r="BP531"/>
  <c r="BP522"/>
  <c r="BP541"/>
  <c r="BP535"/>
  <c r="BP517"/>
  <c r="BP524"/>
  <c r="BP542"/>
  <c r="BP544"/>
  <c r="BP525"/>
  <c r="BP534"/>
  <c r="BP519"/>
  <c r="BP126"/>
  <c r="BP537"/>
  <c r="BP124"/>
  <c r="BP526"/>
  <c r="BP546"/>
  <c r="BP527"/>
  <c r="BP529"/>
  <c r="BP530"/>
  <c r="BP521"/>
  <c r="BP538"/>
  <c r="BP125"/>
  <c r="BP540"/>
  <c r="BP539"/>
  <c r="BP516"/>
  <c r="BP523"/>
  <c r="BP533"/>
  <c r="BP520"/>
  <c r="BP528"/>
  <c r="BP518"/>
  <c r="BP931"/>
  <c r="BP992"/>
  <c r="BP921"/>
  <c r="BP1763"/>
  <c r="BP897"/>
  <c r="BP962"/>
  <c r="BP189"/>
  <c r="BP12"/>
  <c r="BP902"/>
  <c r="BP279"/>
  <c r="BP893"/>
  <c r="BP933"/>
  <c r="BP934"/>
  <c r="BP260"/>
  <c r="BP987"/>
  <c r="BP935"/>
  <c r="BP969"/>
  <c r="BP906"/>
  <c r="BP983"/>
  <c r="BP936"/>
  <c r="BP948"/>
  <c r="BP213"/>
  <c r="BP953"/>
  <c r="BP956"/>
  <c r="BP922"/>
  <c r="BP963"/>
  <c r="BP907"/>
  <c r="BP914"/>
  <c r="BP949"/>
  <c r="BP280"/>
  <c r="BP1761"/>
  <c r="BP261"/>
  <c r="BP994"/>
  <c r="BP928"/>
  <c r="BP281"/>
  <c r="BP903"/>
  <c r="BP970"/>
  <c r="BP975"/>
  <c r="BP282"/>
  <c r="BP908"/>
  <c r="BP916"/>
  <c r="BP937"/>
  <c r="BP966"/>
  <c r="BP283"/>
  <c r="BP980"/>
  <c r="BP942"/>
  <c r="BP950"/>
  <c r="BP917"/>
  <c r="BP938"/>
  <c r="BP943"/>
  <c r="BP909"/>
  <c r="BP944"/>
  <c r="BP929"/>
  <c r="BP898"/>
  <c r="BP915"/>
  <c r="BP957"/>
  <c r="BP899"/>
  <c r="BP900"/>
  <c r="BP939"/>
  <c r="BP894"/>
  <c r="BP954"/>
  <c r="BP993"/>
  <c r="BP284"/>
  <c r="BP285"/>
  <c r="BP888"/>
  <c r="BP940"/>
  <c r="BP890"/>
  <c r="BP978"/>
  <c r="BP50"/>
  <c r="BP945"/>
  <c r="BP955"/>
  <c r="BP286"/>
  <c r="BP958"/>
  <c r="BP988"/>
  <c r="BP976"/>
  <c r="BP918"/>
  <c r="BP995"/>
  <c r="BP971"/>
  <c r="BP981"/>
  <c r="BP891"/>
  <c r="BP35"/>
  <c r="BP923"/>
  <c r="BP1762"/>
  <c r="BP1760"/>
  <c r="BP979"/>
  <c r="BP996"/>
  <c r="BP998"/>
  <c r="BP910"/>
  <c r="BP946"/>
  <c r="BP287"/>
  <c r="BP920"/>
  <c r="BP901"/>
  <c r="BP964"/>
  <c r="BP982"/>
  <c r="BP977"/>
  <c r="BP951"/>
  <c r="BP919"/>
  <c r="BP959"/>
  <c r="BP965"/>
  <c r="BP1000"/>
  <c r="BP90"/>
  <c r="BP913"/>
  <c r="BP89"/>
  <c r="BP904"/>
  <c r="BP905"/>
  <c r="BP972"/>
  <c r="BP989"/>
  <c r="BP911"/>
  <c r="BP925"/>
  <c r="BP984"/>
  <c r="BP991"/>
  <c r="BP1001"/>
  <c r="BP960"/>
  <c r="BP961"/>
  <c r="BP941"/>
  <c r="BP842"/>
  <c r="BP973"/>
  <c r="BP889"/>
  <c r="BP947"/>
  <c r="BP278"/>
  <c r="BP843"/>
  <c r="BP985"/>
  <c r="BP892"/>
  <c r="BP967"/>
  <c r="BP986"/>
  <c r="BP51"/>
  <c r="BP91"/>
  <c r="BP924"/>
  <c r="BP999"/>
  <c r="BP974"/>
  <c r="BP277"/>
  <c r="BP912"/>
  <c r="BP990"/>
  <c r="BP895"/>
  <c r="BP896"/>
  <c r="BP930"/>
  <c r="BP844"/>
  <c r="BP968"/>
  <c r="BP997"/>
  <c r="BP926"/>
  <c r="BP927"/>
  <c r="BP1823"/>
  <c r="BP1820"/>
  <c r="BP1822"/>
  <c r="BP841"/>
  <c r="BP1819"/>
  <c r="BP1824"/>
  <c r="BP1821"/>
  <c r="BP1825"/>
  <c r="BP1816"/>
  <c r="BP1817"/>
  <c r="BP1818"/>
  <c r="BP489"/>
  <c r="BP127"/>
  <c r="BP117"/>
  <c r="BP131"/>
  <c r="BP3"/>
  <c r="BP129"/>
  <c r="BP133"/>
  <c r="BP136"/>
  <c r="BP134"/>
  <c r="BP128"/>
  <c r="BP130"/>
  <c r="BP132"/>
  <c r="BP135"/>
  <c r="BP288"/>
  <c r="BP254"/>
  <c r="BP301"/>
  <c r="BP302"/>
  <c r="BP211"/>
  <c r="BP214"/>
  <c r="BP190"/>
  <c r="BP289"/>
  <c r="BP255"/>
  <c r="BP303"/>
  <c r="BP256"/>
  <c r="BP290"/>
  <c r="BP218"/>
  <c r="BP304"/>
  <c r="BP191"/>
  <c r="BP212"/>
  <c r="BP291"/>
  <c r="BP292"/>
  <c r="BP257"/>
  <c r="BP305"/>
  <c r="BP293"/>
  <c r="BP258"/>
  <c r="BP294"/>
  <c r="BP306"/>
  <c r="BP215"/>
  <c r="BP259"/>
  <c r="BP307"/>
  <c r="BP295"/>
  <c r="BP308"/>
  <c r="BP217"/>
  <c r="BP21"/>
  <c r="BP296"/>
  <c r="BP219"/>
  <c r="BP220"/>
  <c r="BP297"/>
  <c r="BP6"/>
  <c r="BP216"/>
  <c r="BP298"/>
  <c r="BP309"/>
  <c r="BP299"/>
  <c r="BP310"/>
  <c r="BP311"/>
  <c r="BP300"/>
  <c r="BP312"/>
  <c r="BP491"/>
  <c r="BP15"/>
  <c r="BP16"/>
  <c r="BP569"/>
  <c r="BP137"/>
  <c r="BP582"/>
  <c r="BP113"/>
  <c r="BP575"/>
  <c r="BP138"/>
  <c r="BP573"/>
  <c r="BP572"/>
  <c r="BP840"/>
  <c r="BP583"/>
  <c r="BP568"/>
  <c r="BP578"/>
  <c r="BP584"/>
  <c r="BP513"/>
  <c r="BP576"/>
  <c r="BP114"/>
  <c r="BP585"/>
  <c r="BP586"/>
  <c r="BP593"/>
  <c r="BP574"/>
  <c r="BP580"/>
  <c r="BP587"/>
  <c r="BP581"/>
  <c r="BP591"/>
  <c r="BP139"/>
  <c r="BP571"/>
  <c r="BP116"/>
  <c r="BP140"/>
  <c r="BP592"/>
  <c r="BP588"/>
  <c r="BP579"/>
  <c r="BP570"/>
  <c r="BP594"/>
  <c r="BP115"/>
  <c r="BP589"/>
  <c r="BP590"/>
  <c r="BP1774"/>
  <c r="BP1172"/>
  <c r="BP1128"/>
  <c r="BP313"/>
  <c r="BP1110"/>
  <c r="BP1102"/>
  <c r="BP196"/>
  <c r="BP1166"/>
  <c r="BP1173"/>
  <c r="BP1107"/>
  <c r="BP335"/>
  <c r="BP1142"/>
  <c r="BP1092"/>
  <c r="BP314"/>
  <c r="BP1115"/>
  <c r="BP1130"/>
  <c r="BP1193"/>
  <c r="BP336"/>
  <c r="BP227"/>
  <c r="BP1771"/>
  <c r="BP1093"/>
  <c r="BP315"/>
  <c r="BP55"/>
  <c r="BP192"/>
  <c r="BP249"/>
  <c r="BP847"/>
  <c r="BP1155"/>
  <c r="BP1091"/>
  <c r="BP1143"/>
  <c r="BP1181"/>
  <c r="BP226"/>
  <c r="BP1775"/>
  <c r="BP852"/>
  <c r="BP324"/>
  <c r="BP1125"/>
  <c r="BP1148"/>
  <c r="BP1156"/>
  <c r="BP37"/>
  <c r="BP1167"/>
  <c r="BP250"/>
  <c r="BP1194"/>
  <c r="BP1133"/>
  <c r="BP850"/>
  <c r="BP1144"/>
  <c r="BP1161"/>
  <c r="BP197"/>
  <c r="BP1187"/>
  <c r="BP1157"/>
  <c r="BP1134"/>
  <c r="BP1198"/>
  <c r="BP337"/>
  <c r="BP1202"/>
  <c r="BP1103"/>
  <c r="BP1101"/>
  <c r="BP1168"/>
  <c r="BP1111"/>
  <c r="BP1149"/>
  <c r="BP848"/>
  <c r="BP1169"/>
  <c r="BP95"/>
  <c r="BP251"/>
  <c r="BP1203"/>
  <c r="BP1116"/>
  <c r="BP1170"/>
  <c r="BP325"/>
  <c r="BP1098"/>
  <c r="BP1043"/>
  <c r="BP1195"/>
  <c r="BP198"/>
  <c r="BP1199"/>
  <c r="BP94"/>
  <c r="BP1176"/>
  <c r="BP338"/>
  <c r="BP1117"/>
  <c r="BP339"/>
  <c r="BP1126"/>
  <c r="BP1177"/>
  <c r="BP316"/>
  <c r="BP1206"/>
  <c r="BP1204"/>
  <c r="BP326"/>
  <c r="BP221"/>
  <c r="BP1205"/>
  <c r="BP851"/>
  <c r="BP1207"/>
  <c r="BP1162"/>
  <c r="BP1188"/>
  <c r="BP328"/>
  <c r="BP1037"/>
  <c r="BP1104"/>
  <c r="BP1189"/>
  <c r="BP1131"/>
  <c r="BP1210"/>
  <c r="BP1145"/>
  <c r="BP1127"/>
  <c r="BP329"/>
  <c r="BP1135"/>
  <c r="BP317"/>
  <c r="BP1150"/>
  <c r="BP1180"/>
  <c r="BP318"/>
  <c r="BP1163"/>
  <c r="BP1083"/>
  <c r="BP1094"/>
  <c r="BP319"/>
  <c r="BP1084"/>
  <c r="BP1118"/>
  <c r="BP1185"/>
  <c r="BP187"/>
  <c r="BP1190"/>
  <c r="BP1090"/>
  <c r="BP1136"/>
  <c r="BP56"/>
  <c r="BP1105"/>
  <c r="BP1119"/>
  <c r="BP327"/>
  <c r="BP1196"/>
  <c r="BP58"/>
  <c r="BP1212"/>
  <c r="BP1200"/>
  <c r="BP340"/>
  <c r="BP1164"/>
  <c r="BP1085"/>
  <c r="BP1120"/>
  <c r="BP1146"/>
  <c r="BP853"/>
  <c r="BP1153"/>
  <c r="BP1191"/>
  <c r="BP1197"/>
  <c r="BP330"/>
  <c r="BP1151"/>
  <c r="BP320"/>
  <c r="BP1132"/>
  <c r="BP1773"/>
  <c r="BP1137"/>
  <c r="BP341"/>
  <c r="BP1121"/>
  <c r="BP1772"/>
  <c r="BP93"/>
  <c r="BP849"/>
  <c r="BP1208"/>
  <c r="BP1138"/>
  <c r="BP1112"/>
  <c r="BP1214"/>
  <c r="BP223"/>
  <c r="BP1182"/>
  <c r="BP1086"/>
  <c r="BP1174"/>
  <c r="BP342"/>
  <c r="BP321"/>
  <c r="BP57"/>
  <c r="BP252"/>
  <c r="BP1158"/>
  <c r="BP195"/>
  <c r="BP331"/>
  <c r="BP1139"/>
  <c r="BP222"/>
  <c r="BP224"/>
  <c r="BP23"/>
  <c r="BP323"/>
  <c r="BP193"/>
  <c r="BP1123"/>
  <c r="BP1124"/>
  <c r="BP1152"/>
  <c r="BP1192"/>
  <c r="BP36"/>
  <c r="BP24"/>
  <c r="BP1087"/>
  <c r="BP1113"/>
  <c r="BP1095"/>
  <c r="BP1175"/>
  <c r="BP1211"/>
  <c r="BP22"/>
  <c r="BP332"/>
  <c r="BP1114"/>
  <c r="BP1140"/>
  <c r="BP228"/>
  <c r="BP186"/>
  <c r="BP1122"/>
  <c r="BP1147"/>
  <c r="BP1171"/>
  <c r="BP1096"/>
  <c r="BP1106"/>
  <c r="BP1209"/>
  <c r="BP1099"/>
  <c r="BP253"/>
  <c r="BP1159"/>
  <c r="BP1160"/>
  <c r="BP333"/>
  <c r="BP1213"/>
  <c r="BP1165"/>
  <c r="BP1183"/>
  <c r="BP225"/>
  <c r="BP322"/>
  <c r="BP54"/>
  <c r="BP194"/>
  <c r="BP1088"/>
  <c r="BP1089"/>
  <c r="BP29"/>
  <c r="BP1097"/>
  <c r="BP1154"/>
  <c r="BP1178"/>
  <c r="BP334"/>
  <c r="BP1141"/>
  <c r="BP1201"/>
  <c r="BP343"/>
  <c r="BP1184"/>
  <c r="BP1830"/>
  <c r="BP96"/>
  <c r="BP1833"/>
  <c r="BP1838"/>
  <c r="BP1834"/>
  <c r="BP1827"/>
  <c r="BP1914"/>
  <c r="BP1841"/>
  <c r="BP1831"/>
  <c r="BP1843"/>
  <c r="BP1835"/>
  <c r="BP1836"/>
  <c r="BP1837"/>
  <c r="BP1842"/>
  <c r="BP1832"/>
  <c r="BP1840"/>
  <c r="BP1839"/>
  <c r="BP492"/>
  <c r="BP490"/>
  <c r="BP88"/>
  <c r="BP493"/>
  <c r="BP141"/>
  <c r="BP119"/>
  <c r="BP145"/>
  <c r="BP143"/>
  <c r="BP144"/>
  <c r="BP142"/>
  <c r="BP146"/>
  <c r="BP147"/>
  <c r="BP121"/>
  <c r="BP122"/>
  <c r="BP120"/>
  <c r="BP109"/>
  <c r="BP354"/>
  <c r="BP200"/>
  <c r="BP355"/>
  <c r="BP344"/>
  <c r="BP262"/>
  <c r="BP25"/>
  <c r="BP4"/>
  <c r="BP263"/>
  <c r="BP356"/>
  <c r="BP357"/>
  <c r="BP345"/>
  <c r="BP346"/>
  <c r="BP358"/>
  <c r="BP264"/>
  <c r="BP265"/>
  <c r="BP359"/>
  <c r="BP266"/>
  <c r="BP347"/>
  <c r="BP267"/>
  <c r="BP348"/>
  <c r="BP201"/>
  <c r="BP199"/>
  <c r="BP360"/>
  <c r="BP361"/>
  <c r="BP349"/>
  <c r="BP362"/>
  <c r="BP350"/>
  <c r="BP363"/>
  <c r="BP351"/>
  <c r="BP352"/>
  <c r="BP268"/>
  <c r="BP353"/>
  <c r="BP364"/>
  <c r="BP485"/>
  <c r="BP481"/>
  <c r="BP18"/>
  <c r="BP494"/>
  <c r="BP487"/>
  <c r="BP495"/>
  <c r="BP646"/>
  <c r="BP154"/>
  <c r="BP626"/>
  <c r="BP123"/>
  <c r="BP636"/>
  <c r="BP628"/>
  <c r="BP153"/>
  <c r="BP624"/>
  <c r="BP627"/>
  <c r="BP649"/>
  <c r="BP642"/>
  <c r="BP634"/>
  <c r="BP650"/>
  <c r="BP622"/>
  <c r="BP623"/>
  <c r="BP648"/>
  <c r="BP629"/>
  <c r="BP632"/>
  <c r="BP514"/>
  <c r="BP651"/>
  <c r="BP155"/>
  <c r="BP620"/>
  <c r="BP641"/>
  <c r="BP635"/>
  <c r="BP643"/>
  <c r="BP637"/>
  <c r="BP652"/>
  <c r="BP630"/>
  <c r="BP639"/>
  <c r="BP621"/>
  <c r="BP644"/>
  <c r="BP151"/>
  <c r="BP149"/>
  <c r="BP152"/>
  <c r="BP631"/>
  <c r="BP640"/>
  <c r="BP633"/>
  <c r="BP645"/>
  <c r="BP647"/>
  <c r="BP148"/>
  <c r="BP150"/>
  <c r="BP625"/>
  <c r="BP638"/>
  <c r="BP653"/>
  <c r="BP229"/>
  <c r="BP365"/>
  <c r="BP373"/>
  <c r="BP1292"/>
  <c r="BP1368"/>
  <c r="BP863"/>
  <c r="BP1371"/>
  <c r="BP1372"/>
  <c r="BP1382"/>
  <c r="BP1301"/>
  <c r="BP1316"/>
  <c r="BP1351"/>
  <c r="BP1784"/>
  <c r="BP1390"/>
  <c r="BP1309"/>
  <c r="BP1408"/>
  <c r="BP374"/>
  <c r="BP1129"/>
  <c r="BP1302"/>
  <c r="BP366"/>
  <c r="BP367"/>
  <c r="BP1402"/>
  <c r="BP861"/>
  <c r="BP1406"/>
  <c r="BP1391"/>
  <c r="BP1314"/>
  <c r="BP379"/>
  <c r="BP1417"/>
  <c r="BP1324"/>
  <c r="BP1365"/>
  <c r="BP864"/>
  <c r="BP202"/>
  <c r="BP858"/>
  <c r="BP1326"/>
  <c r="BP1409"/>
  <c r="BP1352"/>
  <c r="BP1295"/>
  <c r="BP1299"/>
  <c r="BP1398"/>
  <c r="BP1362"/>
  <c r="BP269"/>
  <c r="BP932"/>
  <c r="BP1305"/>
  <c r="BP865"/>
  <c r="BP1335"/>
  <c r="BP1349"/>
  <c r="BP34"/>
  <c r="BP1418"/>
  <c r="BP1366"/>
  <c r="BP1419"/>
  <c r="BP1374"/>
  <c r="BP1306"/>
  <c r="BP1369"/>
  <c r="BP1410"/>
  <c r="BP1293"/>
  <c r="BP203"/>
  <c r="BP1336"/>
  <c r="BP1785"/>
  <c r="BP38"/>
  <c r="BP1317"/>
  <c r="BP1783"/>
  <c r="BP1294"/>
  <c r="BP1327"/>
  <c r="BP862"/>
  <c r="BP1407"/>
  <c r="BP1378"/>
  <c r="BP1298"/>
  <c r="BP11"/>
  <c r="BP860"/>
  <c r="BP1375"/>
  <c r="BP1420"/>
  <c r="BP1328"/>
  <c r="BP270"/>
  <c r="BP1393"/>
  <c r="BP1337"/>
  <c r="BP1414"/>
  <c r="BP1367"/>
  <c r="BP1379"/>
  <c r="BP1411"/>
  <c r="BP1386"/>
  <c r="BP271"/>
  <c r="BP1307"/>
  <c r="BP1376"/>
  <c r="BP1415"/>
  <c r="BP1387"/>
  <c r="BP272"/>
  <c r="BP1357"/>
  <c r="BP1329"/>
  <c r="BP1399"/>
  <c r="BP1401"/>
  <c r="BP1338"/>
  <c r="BP1330"/>
  <c r="BP1308"/>
  <c r="BP1339"/>
  <c r="BP1353"/>
  <c r="BP1344"/>
  <c r="BP273"/>
  <c r="BP375"/>
  <c r="BP1310"/>
  <c r="BP380"/>
  <c r="BP1403"/>
  <c r="BP368"/>
  <c r="BP1312"/>
  <c r="BP1361"/>
  <c r="BP1331"/>
  <c r="BP1311"/>
  <c r="BP1373"/>
  <c r="BP1381"/>
  <c r="BP1363"/>
  <c r="BP1322"/>
  <c r="BP369"/>
  <c r="BP1345"/>
  <c r="BP1318"/>
  <c r="BP1421"/>
  <c r="BP7"/>
  <c r="BP67"/>
  <c r="BP1412"/>
  <c r="BP1315"/>
  <c r="BP65"/>
  <c r="BP1422"/>
  <c r="BP1781"/>
  <c r="BP1404"/>
  <c r="BP274"/>
  <c r="BP49"/>
  <c r="BP1413"/>
  <c r="BP1394"/>
  <c r="BP1395"/>
  <c r="BP1350"/>
  <c r="BP1332"/>
  <c r="BP1396"/>
  <c r="BP376"/>
  <c r="BP1383"/>
  <c r="BP381"/>
  <c r="BP1319"/>
  <c r="BP1325"/>
  <c r="BP1354"/>
  <c r="BP1388"/>
  <c r="BP1297"/>
  <c r="BP108"/>
  <c r="BP1779"/>
  <c r="BP1780"/>
  <c r="BP1359"/>
  <c r="BP1300"/>
  <c r="BP1389"/>
  <c r="BP275"/>
  <c r="BP1380"/>
  <c r="BP371"/>
  <c r="BP1296"/>
  <c r="BP1340"/>
  <c r="BP1355"/>
  <c r="BP1423"/>
  <c r="BP1782"/>
  <c r="BP1786"/>
  <c r="BP377"/>
  <c r="BP1346"/>
  <c r="BP1384"/>
  <c r="BP1356"/>
  <c r="BP1424"/>
  <c r="BP26"/>
  <c r="BP66"/>
  <c r="BP1334"/>
  <c r="BP1321"/>
  <c r="BP372"/>
  <c r="BP1313"/>
  <c r="BP1341"/>
  <c r="BP1416"/>
  <c r="BP1385"/>
  <c r="BP1320"/>
  <c r="BP1377"/>
  <c r="BP857"/>
  <c r="BP1323"/>
  <c r="BP1333"/>
  <c r="BP1358"/>
  <c r="BP1342"/>
  <c r="BP378"/>
  <c r="BP33"/>
  <c r="BP230"/>
  <c r="BP1303"/>
  <c r="BP859"/>
  <c r="BP1425"/>
  <c r="BP276"/>
  <c r="BP10"/>
  <c r="BP64"/>
  <c r="BP1370"/>
  <c r="BP1343"/>
  <c r="BP1397"/>
  <c r="BP1400"/>
  <c r="BP32"/>
  <c r="BP1364"/>
  <c r="BP1304"/>
  <c r="BP1778"/>
  <c r="BP856"/>
  <c r="BP1426"/>
  <c r="BP1405"/>
  <c r="BP1846"/>
  <c r="BP1850"/>
  <c r="BP1859"/>
  <c r="BP1813"/>
  <c r="BP1392"/>
  <c r="BP1862"/>
  <c r="BP1860"/>
  <c r="BP1855"/>
  <c r="BP1857"/>
  <c r="BP1856"/>
  <c r="BP1847"/>
  <c r="BP1852"/>
  <c r="BP1849"/>
  <c r="BP1858"/>
  <c r="BP1851"/>
  <c r="BP1848"/>
  <c r="BP1853"/>
  <c r="BP1854"/>
  <c r="BP1861"/>
  <c r="BP1863"/>
  <c r="BP488"/>
  <c r="BP496"/>
  <c r="BP465"/>
  <c r="BP466"/>
  <c r="BP467"/>
  <c r="BP510"/>
  <c r="BP476"/>
  <c r="BP475"/>
  <c r="BP478"/>
  <c r="BP479"/>
  <c r="BP469"/>
  <c r="BP474"/>
  <c r="BP473"/>
  <c r="BP470"/>
  <c r="BP471"/>
  <c r="BP512"/>
  <c r="BP503"/>
  <c r="BP472"/>
  <c r="BP468"/>
  <c r="BP477"/>
  <c r="BP511"/>
  <c r="BP655"/>
  <c r="BP714"/>
  <c r="BP1429"/>
  <c r="BP1431"/>
  <c r="BP1428"/>
  <c r="BP1600"/>
  <c r="BP1430"/>
  <c r="BP1700"/>
  <c r="BP1899"/>
  <c r="BP715"/>
  <c r="BP657"/>
  <c r="BP2"/>
  <c r="BP769"/>
  <c r="BP178"/>
  <c r="BP768"/>
  <c r="BP182"/>
  <c r="BP716"/>
  <c r="BP656"/>
  <c r="BP658"/>
  <c r="BP795"/>
  <c r="BP1434"/>
  <c r="BP1601"/>
  <c r="BP1660"/>
  <c r="BP1701"/>
  <c r="BP1702"/>
  <c r="BP78"/>
  <c r="BP428"/>
  <c r="BP1435"/>
  <c r="BP1432"/>
  <c r="BP1433"/>
  <c r="BP396"/>
  <c r="BP1882"/>
  <c r="BP1661"/>
  <c r="BP1864"/>
  <c r="BP69"/>
  <c r="BP501"/>
  <c r="BP87"/>
  <c r="BP413"/>
  <c r="BP1703"/>
  <c r="BP414"/>
  <c r="BP233"/>
  <c r="BP1436"/>
  <c r="BP1439"/>
  <c r="BP412"/>
  <c r="BP1438"/>
  <c r="BP403"/>
  <c r="BP387"/>
  <c r="BP388"/>
  <c r="BP1437"/>
  <c r="BP1865"/>
  <c r="BP1900"/>
  <c r="BP158"/>
  <c r="BP170"/>
  <c r="BP770"/>
  <c r="BP180"/>
  <c r="BP717"/>
  <c r="BP718"/>
  <c r="BP172"/>
  <c r="BP771"/>
  <c r="BP404"/>
  <c r="BP1787"/>
  <c r="BP1440"/>
  <c r="BP1602"/>
  <c r="BP1446"/>
  <c r="BP1449"/>
  <c r="BP1704"/>
  <c r="BP1442"/>
  <c r="BP1606"/>
  <c r="BP1450"/>
  <c r="BP1443"/>
  <c r="BP1603"/>
  <c r="BP1664"/>
  <c r="BP1604"/>
  <c r="BP1570"/>
  <c r="BP1444"/>
  <c r="BP1441"/>
  <c r="BP876"/>
  <c r="BP234"/>
  <c r="BP1706"/>
  <c r="BP1662"/>
  <c r="BP1663"/>
  <c r="BP1708"/>
  <c r="BP1705"/>
  <c r="BP452"/>
  <c r="BP1568"/>
  <c r="BP436"/>
  <c r="BP1569"/>
  <c r="BP1447"/>
  <c r="BP1707"/>
  <c r="BP1665"/>
  <c r="BP1571"/>
  <c r="BP20"/>
  <c r="BP453"/>
  <c r="BP1448"/>
  <c r="BP1605"/>
  <c r="BP1451"/>
  <c r="BP1901"/>
  <c r="BP482"/>
  <c r="BP1889"/>
  <c r="BP1445"/>
  <c r="BP1902"/>
  <c r="BP1903"/>
  <c r="BP17"/>
  <c r="BP502"/>
  <c r="BP797"/>
  <c r="BP183"/>
  <c r="BP796"/>
  <c r="BP184"/>
  <c r="BP405"/>
  <c r="BP454"/>
  <c r="BP389"/>
  <c r="BP429"/>
  <c r="BP397"/>
  <c r="BP433"/>
  <c r="BP1866"/>
  <c r="BP1867"/>
  <c r="BP1904"/>
  <c r="BP430"/>
  <c r="BP802"/>
  <c r="BP660"/>
  <c r="BP162"/>
  <c r="BP798"/>
  <c r="BP663"/>
  <c r="BP799"/>
  <c r="BP185"/>
  <c r="BP179"/>
  <c r="BP661"/>
  <c r="BP800"/>
  <c r="BP662"/>
  <c r="BP719"/>
  <c r="BP664"/>
  <c r="BP801"/>
  <c r="BP666"/>
  <c r="BP383"/>
  <c r="BP240"/>
  <c r="BP1454"/>
  <c r="BP455"/>
  <c r="BP1610"/>
  <c r="BP416"/>
  <c r="BP237"/>
  <c r="BP1479"/>
  <c r="BP406"/>
  <c r="BP1607"/>
  <c r="BP1608"/>
  <c r="BP1462"/>
  <c r="BP1575"/>
  <c r="BP1472"/>
  <c r="BP432"/>
  <c r="BP417"/>
  <c r="BP248"/>
  <c r="BP79"/>
  <c r="BP14"/>
  <c r="BP207"/>
  <c r="BP41"/>
  <c r="BP1464"/>
  <c r="BP1465"/>
  <c r="BP437"/>
  <c r="BP1576"/>
  <c r="BP244"/>
  <c r="BP1668"/>
  <c r="BP1476"/>
  <c r="BP1453"/>
  <c r="BP415"/>
  <c r="BP447"/>
  <c r="BP1463"/>
  <c r="BP242"/>
  <c r="BP1669"/>
  <c r="BP1478"/>
  <c r="BP1452"/>
  <c r="BP1471"/>
  <c r="BP1609"/>
  <c r="BP1574"/>
  <c r="BP398"/>
  <c r="BP1614"/>
  <c r="BP438"/>
  <c r="BP1477"/>
  <c r="BP1615"/>
  <c r="BP1474"/>
  <c r="BP1709"/>
  <c r="BP1713"/>
  <c r="BP1467"/>
  <c r="BP399"/>
  <c r="BP1670"/>
  <c r="BP1455"/>
  <c r="BP1466"/>
  <c r="BP439"/>
  <c r="BP431"/>
  <c r="BP1460"/>
  <c r="BP97"/>
  <c r="BP1667"/>
  <c r="BP1613"/>
  <c r="BP1612"/>
  <c r="BP1719"/>
  <c r="BP1459"/>
  <c r="BP39"/>
  <c r="BP1716"/>
  <c r="BP1717"/>
  <c r="BP1666"/>
  <c r="BP1611"/>
  <c r="BP1715"/>
  <c r="BP418"/>
  <c r="BP1480"/>
  <c r="BP46"/>
  <c r="BP1710"/>
  <c r="BP1572"/>
  <c r="BP105"/>
  <c r="BP1573"/>
  <c r="BP1714"/>
  <c r="BP1473"/>
  <c r="BP1468"/>
  <c r="BP1470"/>
  <c r="BP1481"/>
  <c r="BP1711"/>
  <c r="BP1475"/>
  <c r="BP1577"/>
  <c r="BP1456"/>
  <c r="BP1458"/>
  <c r="BP1461"/>
  <c r="BP1469"/>
  <c r="BP866"/>
  <c r="BP1457"/>
  <c r="BP448"/>
  <c r="BP1712"/>
  <c r="BP434"/>
  <c r="BP1482"/>
  <c r="BP1718"/>
  <c r="BP407"/>
  <c r="BP1890"/>
  <c r="BP483"/>
  <c r="BP1905"/>
  <c r="BP1891"/>
  <c r="BP1883"/>
  <c r="BP1870"/>
  <c r="BP1871"/>
  <c r="BP1868"/>
  <c r="BP1869"/>
  <c r="BP1884"/>
  <c r="BP532"/>
  <c r="BP1720"/>
  <c r="BP809"/>
  <c r="BP810"/>
  <c r="BP176"/>
  <c r="BP788"/>
  <c r="BP813"/>
  <c r="BP165"/>
  <c r="BP730"/>
  <c r="BP703"/>
  <c r="BP830"/>
  <c r="BP736"/>
  <c r="BP166"/>
  <c r="BP678"/>
  <c r="BP776"/>
  <c r="BP731"/>
  <c r="BP679"/>
  <c r="BP754"/>
  <c r="BP699"/>
  <c r="BP759"/>
  <c r="BP784"/>
  <c r="BP778"/>
  <c r="BP732"/>
  <c r="BP167"/>
  <c r="BP811"/>
  <c r="BP752"/>
  <c r="BP690"/>
  <c r="BP785"/>
  <c r="BP835"/>
  <c r="BP682"/>
  <c r="BP818"/>
  <c r="BP175"/>
  <c r="BP726"/>
  <c r="BP515"/>
  <c r="BP684"/>
  <c r="BP688"/>
  <c r="BP19"/>
  <c r="BP827"/>
  <c r="BP709"/>
  <c r="BP728"/>
  <c r="BP729"/>
  <c r="BP817"/>
  <c r="BP831"/>
  <c r="BP765"/>
  <c r="BP780"/>
  <c r="BP750"/>
  <c r="BP777"/>
  <c r="BP704"/>
  <c r="BP739"/>
  <c r="BP789"/>
  <c r="BP706"/>
  <c r="BP708"/>
  <c r="BP683"/>
  <c r="BP757"/>
  <c r="BP828"/>
  <c r="BP764"/>
  <c r="BP833"/>
  <c r="BP751"/>
  <c r="BP700"/>
  <c r="BP787"/>
  <c r="BP812"/>
  <c r="BP755"/>
  <c r="BP691"/>
  <c r="BP698"/>
  <c r="BP823"/>
  <c r="BP737"/>
  <c r="BP834"/>
  <c r="BP727"/>
  <c r="BP779"/>
  <c r="BP819"/>
  <c r="BP758"/>
  <c r="BP681"/>
  <c r="BP814"/>
  <c r="BP756"/>
  <c r="BP735"/>
  <c r="BP786"/>
  <c r="BP766"/>
  <c r="BP680"/>
  <c r="BP692"/>
  <c r="BP697"/>
  <c r="BP738"/>
  <c r="BP725"/>
  <c r="BP832"/>
  <c r="BP707"/>
  <c r="BP749"/>
  <c r="BP689"/>
  <c r="BP685"/>
  <c r="BP781"/>
  <c r="BP824"/>
  <c r="BP838"/>
  <c r="BP696"/>
  <c r="BP111"/>
  <c r="BP753"/>
  <c r="BP701"/>
  <c r="BP761"/>
  <c r="BP712"/>
  <c r="BP816"/>
  <c r="BP825"/>
  <c r="BP702"/>
  <c r="BP686"/>
  <c r="BP705"/>
  <c r="BP762"/>
  <c r="BP734"/>
  <c r="BP693"/>
  <c r="BP792"/>
  <c r="BP793"/>
  <c r="BP821"/>
  <c r="BP740"/>
  <c r="BP710"/>
  <c r="BP794"/>
  <c r="BP815"/>
  <c r="BP791"/>
  <c r="BP767"/>
  <c r="BP733"/>
  <c r="BP826"/>
  <c r="BP177"/>
  <c r="BP694"/>
  <c r="BP783"/>
  <c r="BP790"/>
  <c r="BP837"/>
  <c r="BP713"/>
  <c r="BP760"/>
  <c r="BP687"/>
  <c r="BP836"/>
  <c r="BP695"/>
  <c r="BP822"/>
  <c r="BP820"/>
  <c r="BP782"/>
  <c r="BP711"/>
  <c r="BP829"/>
  <c r="BP763"/>
  <c r="BP76"/>
  <c r="BP1635"/>
  <c r="BP1732"/>
  <c r="BP410"/>
  <c r="BP1531"/>
  <c r="BP393"/>
  <c r="BP1741"/>
  <c r="BP874"/>
  <c r="BP1735"/>
  <c r="BP1585"/>
  <c r="BP1522"/>
  <c r="BP1683"/>
  <c r="BP1644"/>
  <c r="BP1645"/>
  <c r="BP1796"/>
  <c r="BP1692"/>
  <c r="BP47"/>
  <c r="BP1290"/>
  <c r="BP74"/>
  <c r="BP426"/>
  <c r="BP1684"/>
  <c r="BP1733"/>
  <c r="BP1734"/>
  <c r="BP81"/>
  <c r="BP1516"/>
  <c r="BP1637"/>
  <c r="BP1811"/>
  <c r="BP75"/>
  <c r="BP72"/>
  <c r="BP1643"/>
  <c r="BP1742"/>
  <c r="BP1534"/>
  <c r="BP1588"/>
  <c r="BP1541"/>
  <c r="BP1542"/>
  <c r="BP1747"/>
  <c r="BP424"/>
  <c r="BP1549"/>
  <c r="BP868"/>
  <c r="BP1551"/>
  <c r="BP1595"/>
  <c r="BP1752"/>
  <c r="BP1693"/>
  <c r="BP1291"/>
  <c r="BP243"/>
  <c r="BP1559"/>
  <c r="BP1655"/>
  <c r="BP1583"/>
  <c r="BP1680"/>
  <c r="BP1792"/>
  <c r="BP83"/>
  <c r="BP80"/>
  <c r="BP77"/>
  <c r="BP48"/>
  <c r="BP1515"/>
  <c r="BP870"/>
  <c r="BP1681"/>
  <c r="BP875"/>
  <c r="BP1797"/>
  <c r="BP1810"/>
  <c r="BP1517"/>
  <c r="BP1736"/>
  <c r="BP1812"/>
  <c r="BP877"/>
  <c r="BP1805"/>
  <c r="BP871"/>
  <c r="BP869"/>
  <c r="BP872"/>
  <c r="BP886"/>
  <c r="BP880"/>
  <c r="BP1794"/>
  <c r="BP883"/>
  <c r="BP1737"/>
  <c r="BP1803"/>
  <c r="BP1743"/>
  <c r="BP1685"/>
  <c r="BP882"/>
  <c r="BP1543"/>
  <c r="BP1593"/>
  <c r="BP1690"/>
  <c r="BP1656"/>
  <c r="BP1658"/>
  <c r="BP394"/>
  <c r="BP100"/>
  <c r="BP44"/>
  <c r="BP45"/>
  <c r="BP1533"/>
  <c r="BP1748"/>
  <c r="BP1547"/>
  <c r="BP1550"/>
  <c r="BP1689"/>
  <c r="BP1694"/>
  <c r="BP1564"/>
  <c r="BP395"/>
  <c r="BP1518"/>
  <c r="BP1519"/>
  <c r="BP1521"/>
  <c r="BP1638"/>
  <c r="BP1532"/>
  <c r="BP1546"/>
  <c r="BP1594"/>
  <c r="BP1793"/>
  <c r="BP1599"/>
  <c r="BP1754"/>
  <c r="BP101"/>
  <c r="BP1513"/>
  <c r="BP1584"/>
  <c r="BP209"/>
  <c r="BP1289"/>
  <c r="BP1535"/>
  <c r="BP1544"/>
  <c r="BP1791"/>
  <c r="BP881"/>
  <c r="BP208"/>
  <c r="BP458"/>
  <c r="BP884"/>
  <c r="BP1592"/>
  <c r="BP1545"/>
  <c r="BP1552"/>
  <c r="BP1561"/>
  <c r="BP1657"/>
  <c r="BP40"/>
  <c r="BP1514"/>
  <c r="BP1636"/>
  <c r="BP73"/>
  <c r="BP1639"/>
  <c r="BP885"/>
  <c r="BP1682"/>
  <c r="BP1691"/>
  <c r="BP427"/>
  <c r="BP43"/>
  <c r="BP1560"/>
  <c r="BP1598"/>
  <c r="BP1562"/>
  <c r="BP1563"/>
  <c r="BP1755"/>
  <c r="BP1566"/>
  <c r="BP1647"/>
  <c r="BP1596"/>
  <c r="BP1565"/>
  <c r="BP1523"/>
  <c r="BP1807"/>
  <c r="BP1688"/>
  <c r="BP1525"/>
  <c r="BP1589"/>
  <c r="BP1590"/>
  <c r="BP1695"/>
  <c r="BP1649"/>
  <c r="BP1650"/>
  <c r="BP1640"/>
  <c r="BP1527"/>
  <c r="BP1537"/>
  <c r="BP1651"/>
  <c r="BP1528"/>
  <c r="BP1686"/>
  <c r="BP1738"/>
  <c r="BP1536"/>
  <c r="BP1526"/>
  <c r="BP1756"/>
  <c r="BP1750"/>
  <c r="BP1659"/>
  <c r="BP1586"/>
  <c r="BP873"/>
  <c r="BP1740"/>
  <c r="BP1641"/>
  <c r="BP1642"/>
  <c r="BP878"/>
  <c r="BP84"/>
  <c r="BP1749"/>
  <c r="BP425"/>
  <c r="BP1556"/>
  <c r="BP1597"/>
  <c r="BP1653"/>
  <c r="BP1804"/>
  <c r="BP104"/>
  <c r="BP1553"/>
  <c r="BP1557"/>
  <c r="BP1696"/>
  <c r="BP1529"/>
  <c r="BP71"/>
  <c r="BP1548"/>
  <c r="BP1654"/>
  <c r="BP1699"/>
  <c r="BP1530"/>
  <c r="BP102"/>
  <c r="BP103"/>
  <c r="BP99"/>
  <c r="BP1558"/>
  <c r="BP1739"/>
  <c r="BP1587"/>
  <c r="BP1538"/>
  <c r="BP1746"/>
  <c r="BP8"/>
  <c r="BP1751"/>
  <c r="BP1652"/>
  <c r="BP1697"/>
  <c r="BP1539"/>
  <c r="BP1744"/>
  <c r="BP1745"/>
  <c r="BP1591"/>
  <c r="BP1687"/>
  <c r="BP1540"/>
  <c r="BP107"/>
  <c r="BP1648"/>
  <c r="BP1554"/>
  <c r="BP1555"/>
  <c r="BP1753"/>
  <c r="BP1567"/>
  <c r="BP1646"/>
  <c r="BP1698"/>
  <c r="BP1757"/>
  <c r="BP411"/>
  <c r="BP1893"/>
  <c r="BP1876"/>
  <c r="BP106"/>
  <c r="BP1877"/>
  <c r="BP1814"/>
  <c r="BP1520"/>
  <c r="BP1908"/>
  <c r="BP484"/>
  <c r="BP1909"/>
  <c r="BP1806"/>
  <c r="BP1815"/>
  <c r="BP1896"/>
  <c r="BP1879"/>
  <c r="BP1910"/>
  <c r="BP1880"/>
  <c r="BP1911"/>
  <c r="BP1881"/>
  <c r="BP1897"/>
  <c r="BP1898"/>
  <c r="BP1887"/>
  <c r="BP1912"/>
  <c r="BP1878"/>
  <c r="BP1524"/>
  <c r="BP1894"/>
  <c r="BP1886"/>
  <c r="BP1888"/>
  <c r="BP741"/>
  <c r="BP168"/>
  <c r="BP1788"/>
  <c r="BP238"/>
  <c r="BP239"/>
  <c r="BP382"/>
  <c r="BP1672"/>
  <c r="BP1490"/>
  <c r="BP1795"/>
  <c r="BP206"/>
  <c r="BP419"/>
  <c r="BP1578"/>
  <c r="BP1674"/>
  <c r="BP1491"/>
  <c r="BP13"/>
  <c r="BP1579"/>
  <c r="BP231"/>
  <c r="BP1616"/>
  <c r="BP1483"/>
  <c r="BP1485"/>
  <c r="BP1673"/>
  <c r="BP400"/>
  <c r="BP1492"/>
  <c r="BP1487"/>
  <c r="BP1493"/>
  <c r="BP1671"/>
  <c r="BP1484"/>
  <c r="BP1721"/>
  <c r="BP1486"/>
  <c r="BP1488"/>
  <c r="BP1489"/>
  <c r="BP1675"/>
  <c r="BP85"/>
  <c r="BP1895"/>
  <c r="BP497"/>
  <c r="BP744"/>
  <c r="BP804"/>
  <c r="BP805"/>
  <c r="BP723"/>
  <c r="BP773"/>
  <c r="BP667"/>
  <c r="BP806"/>
  <c r="BP720"/>
  <c r="BP163"/>
  <c r="BP742"/>
  <c r="BP173"/>
  <c r="BP159"/>
  <c r="BP721"/>
  <c r="BP722"/>
  <c r="BP743"/>
  <c r="BP668"/>
  <c r="BP745"/>
  <c r="BP160"/>
  <c r="BP440"/>
  <c r="BP449"/>
  <c r="BP1498"/>
  <c r="BP1725"/>
  <c r="BP401"/>
  <c r="BP9"/>
  <c r="BP1494"/>
  <c r="BP1722"/>
  <c r="BP1617"/>
  <c r="BP1798"/>
  <c r="BP390"/>
  <c r="BP70"/>
  <c r="BP1495"/>
  <c r="BP1723"/>
  <c r="BP1500"/>
  <c r="BP235"/>
  <c r="BP1727"/>
  <c r="BP1799"/>
  <c r="BP1800"/>
  <c r="BP1621"/>
  <c r="BP435"/>
  <c r="BP442"/>
  <c r="BP408"/>
  <c r="BP879"/>
  <c r="BP409"/>
  <c r="BP236"/>
  <c r="BP1808"/>
  <c r="BP245"/>
  <c r="BP82"/>
  <c r="BP441"/>
  <c r="BP420"/>
  <c r="BP421"/>
  <c r="BP1622"/>
  <c r="BP1626"/>
  <c r="BP1676"/>
  <c r="BP1623"/>
  <c r="BP384"/>
  <c r="BP1619"/>
  <c r="BP1620"/>
  <c r="BP1625"/>
  <c r="BP1618"/>
  <c r="BP1726"/>
  <c r="BP391"/>
  <c r="BP1789"/>
  <c r="BP1580"/>
  <c r="BP1728"/>
  <c r="BP1496"/>
  <c r="BP1497"/>
  <c r="BP1624"/>
  <c r="BP1872"/>
  <c r="BP1892"/>
  <c r="BP27"/>
  <c r="BP1724"/>
  <c r="BP1499"/>
  <c r="BP1873"/>
  <c r="BP1906"/>
  <c r="BP110"/>
  <c r="BP498"/>
  <c r="BP774"/>
  <c r="BP677"/>
  <c r="BP670"/>
  <c r="BP156"/>
  <c r="BP669"/>
  <c r="BP748"/>
  <c r="BP808"/>
  <c r="BP673"/>
  <c r="BP675"/>
  <c r="BP676"/>
  <c r="BP747"/>
  <c r="BP775"/>
  <c r="BP174"/>
  <c r="BP171"/>
  <c r="BP671"/>
  <c r="BP157"/>
  <c r="BP181"/>
  <c r="BP672"/>
  <c r="BP807"/>
  <c r="BP169"/>
  <c r="BP161"/>
  <c r="BP746"/>
  <c r="BP724"/>
  <c r="BP674"/>
  <c r="BP164"/>
  <c r="BP1790"/>
  <c r="BP246"/>
  <c r="BP1677"/>
  <c r="BP1631"/>
  <c r="BP1633"/>
  <c r="BP232"/>
  <c r="BP1509"/>
  <c r="BP1502"/>
  <c r="BP1581"/>
  <c r="BP456"/>
  <c r="BP1507"/>
  <c r="BP98"/>
  <c r="BP1582"/>
  <c r="BP1801"/>
  <c r="BP1512"/>
  <c r="BP1802"/>
  <c r="BP1729"/>
  <c r="BP867"/>
  <c r="BP392"/>
  <c r="BP1508"/>
  <c r="BP1634"/>
  <c r="BP1501"/>
  <c r="BP450"/>
  <c r="BP1678"/>
  <c r="BP1679"/>
  <c r="BP422"/>
  <c r="BP204"/>
  <c r="BP42"/>
  <c r="BP457"/>
  <c r="BP423"/>
  <c r="BP385"/>
  <c r="BP451"/>
  <c r="BP443"/>
  <c r="BP444"/>
  <c r="BP247"/>
  <c r="BP1627"/>
  <c r="BP1629"/>
  <c r="BP1632"/>
  <c r="BP1511"/>
  <c r="BP1630"/>
  <c r="BP1628"/>
  <c r="BP1731"/>
  <c r="BP1504"/>
  <c r="BP386"/>
  <c r="BP445"/>
  <c r="BP1730"/>
  <c r="BP1503"/>
  <c r="BP1510"/>
  <c r="BP446"/>
  <c r="BP1505"/>
  <c r="BP1506"/>
  <c r="BP1809"/>
  <c r="BP1874"/>
  <c r="BP1885"/>
  <c r="BP486"/>
  <c r="BP1907"/>
  <c r="BP86"/>
  <c r="BP1875"/>
  <c r="BP499"/>
  <c r="BP500"/>
  <c r="BF496"/>
  <c r="BF488"/>
  <c r="BF1863"/>
  <c r="BF1861"/>
  <c r="BF1854"/>
  <c r="BF1853"/>
  <c r="BF1848"/>
  <c r="BF1851"/>
  <c r="BF1858"/>
  <c r="BF1849"/>
  <c r="BF1852"/>
  <c r="BF1847"/>
  <c r="BF1856"/>
  <c r="BF1857"/>
  <c r="BF1855"/>
  <c r="BF1860"/>
  <c r="BF1862"/>
  <c r="BF1392"/>
  <c r="BF1813"/>
  <c r="BF1859"/>
  <c r="BF1850"/>
  <c r="BF1846"/>
  <c r="BF1405"/>
  <c r="BF1426"/>
  <c r="BF856"/>
  <c r="BF1778"/>
  <c r="BF1304"/>
  <c r="BF1364"/>
  <c r="BF32"/>
  <c r="BF1400"/>
  <c r="BF1397"/>
  <c r="BF1343"/>
  <c r="BF1370"/>
  <c r="BF64"/>
  <c r="BF10"/>
  <c r="BF276"/>
  <c r="BF1425"/>
  <c r="BF859"/>
  <c r="BF1303"/>
  <c r="BF230"/>
  <c r="BF33"/>
  <c r="BF378"/>
  <c r="BF1342"/>
  <c r="BF1358"/>
  <c r="BF1333"/>
  <c r="BF1323"/>
  <c r="BF857"/>
  <c r="BF1377"/>
  <c r="BF1320"/>
  <c r="BF1385"/>
  <c r="BF1416"/>
  <c r="BF1341"/>
  <c r="BF1313"/>
  <c r="BF372"/>
  <c r="BF1321"/>
  <c r="BF1334"/>
  <c r="BF66"/>
  <c r="BF26"/>
  <c r="BF1424"/>
  <c r="BF1356"/>
  <c r="BF1384"/>
  <c r="BF1346"/>
  <c r="BF377"/>
  <c r="BF1786"/>
  <c r="BF1782"/>
  <c r="BF1423"/>
  <c r="BF1355"/>
  <c r="BF1340"/>
  <c r="BF1296"/>
  <c r="BF371"/>
  <c r="BF1380"/>
  <c r="BF275"/>
  <c r="BF1389"/>
  <c r="BF1300"/>
  <c r="BF1359"/>
  <c r="BF1780"/>
  <c r="BF1779"/>
  <c r="BF108"/>
  <c r="BF1297"/>
  <c r="BF1388"/>
  <c r="BF1354"/>
  <c r="BF1325"/>
  <c r="BF1319"/>
  <c r="BF381"/>
  <c r="BF1383"/>
  <c r="BF376"/>
  <c r="BF1396"/>
  <c r="BF1332"/>
  <c r="BF1350"/>
  <c r="BF1395"/>
  <c r="BF1394"/>
  <c r="BF1413"/>
  <c r="BF49"/>
  <c r="BF274"/>
  <c r="BF1404"/>
  <c r="BF1781"/>
  <c r="BF1422"/>
  <c r="BF65"/>
  <c r="BF1315"/>
  <c r="BF1412"/>
  <c r="BF67"/>
  <c r="BF7"/>
  <c r="BF1421"/>
  <c r="BF1318"/>
  <c r="BF1345"/>
  <c r="BF369"/>
  <c r="BF1322"/>
  <c r="BF1363"/>
  <c r="BF1381"/>
  <c r="BF1373"/>
  <c r="BF1311"/>
  <c r="BF1331"/>
  <c r="BF1361"/>
  <c r="BF1312"/>
  <c r="BF368"/>
  <c r="BF1403"/>
  <c r="BF380"/>
  <c r="BF1310"/>
  <c r="BF375"/>
  <c r="BF273"/>
  <c r="BF1344"/>
  <c r="BF1353"/>
  <c r="BF1339"/>
  <c r="BF1308"/>
  <c r="BF1330"/>
  <c r="BF1338"/>
  <c r="BF1401"/>
  <c r="BF1399"/>
  <c r="BF1329"/>
  <c r="BF1357"/>
  <c r="BF272"/>
  <c r="BF1387"/>
  <c r="BF1415"/>
  <c r="BF1376"/>
  <c r="BF1307"/>
  <c r="BF271"/>
  <c r="BF1386"/>
  <c r="BF1411"/>
  <c r="BF1379"/>
  <c r="BF1367"/>
  <c r="BF1414"/>
  <c r="BF1337"/>
  <c r="BF1393"/>
  <c r="BF270"/>
  <c r="BF1328"/>
  <c r="BF1420"/>
  <c r="BF1375"/>
  <c r="BF860"/>
  <c r="BF11"/>
  <c r="BF1298"/>
  <c r="BF1378"/>
  <c r="BF1407"/>
  <c r="BF862"/>
  <c r="BF1327"/>
  <c r="BF1294"/>
  <c r="BF1783"/>
  <c r="BF1317"/>
  <c r="BF38"/>
  <c r="BF1785"/>
  <c r="BF1336"/>
  <c r="BF203"/>
  <c r="BF1293"/>
  <c r="BF1410"/>
  <c r="BF1369"/>
  <c r="BF1306"/>
  <c r="BF1374"/>
  <c r="BF1419"/>
  <c r="BF1366"/>
  <c r="BF1418"/>
  <c r="BF34"/>
  <c r="BF1349"/>
  <c r="BF1335"/>
  <c r="BF865"/>
  <c r="BF1305"/>
  <c r="BF932"/>
  <c r="BF269"/>
  <c r="BF1362"/>
  <c r="BF1398"/>
  <c r="BF1299"/>
  <c r="BF1295"/>
  <c r="BF1352"/>
  <c r="BF1409"/>
  <c r="BF1326"/>
  <c r="BF858"/>
  <c r="BF202"/>
  <c r="BF864"/>
  <c r="BF1365"/>
  <c r="BF1324"/>
  <c r="BF1417"/>
  <c r="BF1227"/>
  <c r="BF379"/>
  <c r="BF1314"/>
  <c r="BF1391"/>
  <c r="BF1406"/>
  <c r="BF861"/>
  <c r="BF1402"/>
  <c r="BF367"/>
  <c r="BF366"/>
  <c r="BF1302"/>
  <c r="BF1129"/>
  <c r="BF374"/>
  <c r="BF1408"/>
  <c r="BF1309"/>
  <c r="BF1390"/>
  <c r="BF1784"/>
  <c r="BF1351"/>
  <c r="BF1316"/>
  <c r="BF1301"/>
  <c r="BF1382"/>
  <c r="BF1372"/>
  <c r="BF1371"/>
  <c r="BF863"/>
  <c r="BF1368"/>
  <c r="BF1292"/>
  <c r="BF373"/>
  <c r="BF365"/>
  <c r="BF229"/>
  <c r="BF653"/>
  <c r="BF638"/>
  <c r="BF625"/>
  <c r="BF150"/>
  <c r="BF148"/>
  <c r="BF647"/>
  <c r="BF645"/>
  <c r="BF633"/>
  <c r="BF640"/>
  <c r="BF631"/>
  <c r="BF152"/>
  <c r="BF149"/>
  <c r="BF151"/>
  <c r="BF644"/>
  <c r="BF621"/>
  <c r="BF639"/>
  <c r="BF630"/>
  <c r="BF652"/>
  <c r="BF637"/>
  <c r="BF643"/>
  <c r="BF635"/>
  <c r="BF641"/>
  <c r="BF620"/>
  <c r="BF155"/>
  <c r="BF651"/>
  <c r="BF514"/>
  <c r="BF632"/>
  <c r="BF629"/>
  <c r="BF648"/>
  <c r="BF623"/>
  <c r="BF622"/>
  <c r="BF650"/>
  <c r="BF634"/>
  <c r="BF642"/>
  <c r="BF649"/>
  <c r="BF627"/>
  <c r="BF624"/>
  <c r="BF153"/>
  <c r="BF628"/>
  <c r="BF636"/>
  <c r="BF123"/>
  <c r="BF626"/>
  <c r="BF154"/>
  <c r="BF646"/>
  <c r="BF495"/>
  <c r="BF487"/>
  <c r="BF494"/>
  <c r="BF63"/>
  <c r="BF18"/>
  <c r="BF1844"/>
  <c r="BF481"/>
  <c r="BF1845"/>
  <c r="BF485"/>
  <c r="BF1230"/>
  <c r="BF1251"/>
  <c r="BF364"/>
  <c r="BF353"/>
  <c r="BF854"/>
  <c r="BF1265"/>
  <c r="BF268"/>
  <c r="BF1232"/>
  <c r="BF1282"/>
  <c r="BF1226"/>
  <c r="BF1271"/>
  <c r="BF352"/>
  <c r="BF1223"/>
  <c r="BF1264"/>
  <c r="BF1281"/>
  <c r="BF351"/>
  <c r="BF1266"/>
  <c r="BF1231"/>
  <c r="BF1263"/>
  <c r="BF1288"/>
  <c r="BF1221"/>
  <c r="BF1280"/>
  <c r="BF363"/>
  <c r="BF1776"/>
  <c r="BF350"/>
  <c r="BF1287"/>
  <c r="BF1250"/>
  <c r="BF1249"/>
  <c r="BF362"/>
  <c r="BF349"/>
  <c r="BF1248"/>
  <c r="BF1273"/>
  <c r="BF361"/>
  <c r="BF360"/>
  <c r="BF199"/>
  <c r="BF201"/>
  <c r="BF31"/>
  <c r="BF1247"/>
  <c r="BF1246"/>
  <c r="BF855"/>
  <c r="BF59"/>
  <c r="BF348"/>
  <c r="BF267"/>
  <c r="BF347"/>
  <c r="BF1276"/>
  <c r="BF1262"/>
  <c r="BF1286"/>
  <c r="BF1220"/>
  <c r="BF28"/>
  <c r="BF1269"/>
  <c r="BF1285"/>
  <c r="BF1236"/>
  <c r="BF1275"/>
  <c r="BF1284"/>
  <c r="BF266"/>
  <c r="BF1245"/>
  <c r="BF359"/>
  <c r="BF1233"/>
  <c r="BF265"/>
  <c r="BF1217"/>
  <c r="BF264"/>
  <c r="BF1279"/>
  <c r="BF1225"/>
  <c r="BF358"/>
  <c r="BF346"/>
  <c r="BF345"/>
  <c r="BF1277"/>
  <c r="BF1272"/>
  <c r="BF1258"/>
  <c r="BF1244"/>
  <c r="BF357"/>
  <c r="BF1243"/>
  <c r="BF356"/>
  <c r="BF61"/>
  <c r="BF1274"/>
  <c r="BF263"/>
  <c r="BF4"/>
  <c r="BF1253"/>
  <c r="BF1242"/>
  <c r="BF1229"/>
  <c r="BF1237"/>
  <c r="BF1224"/>
  <c r="BF1267"/>
  <c r="BF1252"/>
  <c r="BF1241"/>
  <c r="BF25"/>
  <c r="BF1283"/>
  <c r="BF262"/>
  <c r="BF1240"/>
  <c r="BF1235"/>
  <c r="BF1218"/>
  <c r="BF344"/>
  <c r="BF62"/>
  <c r="BF1228"/>
  <c r="BF355"/>
  <c r="BF1255"/>
  <c r="BF1777"/>
  <c r="BF1270"/>
  <c r="BF1261"/>
  <c r="BF1259"/>
  <c r="BF1268"/>
  <c r="BF1257"/>
  <c r="BF200"/>
  <c r="BF1222"/>
  <c r="BF1260"/>
  <c r="BF1278"/>
  <c r="BF1216"/>
  <c r="BF1254"/>
  <c r="BF1215"/>
  <c r="BF1239"/>
  <c r="BF354"/>
  <c r="BF1234"/>
  <c r="BF109"/>
  <c r="BF1256"/>
  <c r="BF610"/>
  <c r="BF120"/>
  <c r="BF616"/>
  <c r="BF613"/>
  <c r="BF122"/>
  <c r="BF608"/>
  <c r="BF121"/>
  <c r="BF607"/>
  <c r="BF612"/>
  <c r="BF147"/>
  <c r="BF615"/>
  <c r="BF595"/>
  <c r="BF619"/>
  <c r="BF146"/>
  <c r="BF604"/>
  <c r="BF618"/>
  <c r="BF617"/>
  <c r="BF603"/>
  <c r="BF142"/>
  <c r="BF599"/>
  <c r="BF605"/>
  <c r="BF602"/>
  <c r="BF601"/>
  <c r="BF596"/>
  <c r="BF598"/>
  <c r="BF144"/>
  <c r="BF143"/>
  <c r="BF611"/>
  <c r="BF614"/>
  <c r="BF145"/>
  <c r="BF597"/>
  <c r="BF119"/>
  <c r="BF606"/>
  <c r="BF609"/>
  <c r="BF600"/>
  <c r="BF141"/>
  <c r="BF493"/>
  <c r="BF88"/>
  <c r="BF490"/>
  <c r="BF492"/>
  <c r="BF1839"/>
  <c r="BF1840"/>
  <c r="BF1832"/>
  <c r="BF1842"/>
  <c r="BF1837"/>
  <c r="BF1836"/>
  <c r="BF1835"/>
  <c r="BF1843"/>
  <c r="BF1831"/>
  <c r="BF1841"/>
  <c r="BF1914"/>
  <c r="BF1827"/>
  <c r="BF1834"/>
  <c r="BF1838"/>
  <c r="BF1833"/>
  <c r="BF96"/>
  <c r="BF1830"/>
  <c r="BF1184"/>
  <c r="BF343"/>
  <c r="BF1201"/>
  <c r="BF1141"/>
  <c r="BF334"/>
  <c r="BF1178"/>
  <c r="BF1154"/>
  <c r="BF1097"/>
  <c r="BF29"/>
  <c r="BF1089"/>
  <c r="BF1088"/>
  <c r="BF194"/>
  <c r="BF54"/>
  <c r="BF322"/>
  <c r="BF225"/>
  <c r="BF1183"/>
  <c r="BF1165"/>
  <c r="BF1213"/>
  <c r="BF333"/>
  <c r="BF1160"/>
  <c r="BF1159"/>
  <c r="BF253"/>
  <c r="BF1099"/>
  <c r="BF1209"/>
  <c r="BF1106"/>
  <c r="BF1096"/>
  <c r="BF1171"/>
  <c r="BF1147"/>
  <c r="BF1122"/>
  <c r="BF186"/>
  <c r="BF228"/>
  <c r="BF1140"/>
  <c r="BF1114"/>
  <c r="BF332"/>
  <c r="BF22"/>
  <c r="BF1211"/>
  <c r="BF1175"/>
  <c r="BF1095"/>
  <c r="BF1113"/>
  <c r="BF1087"/>
  <c r="BF24"/>
  <c r="BF36"/>
  <c r="BF1192"/>
  <c r="BF1152"/>
  <c r="BF1124"/>
  <c r="BF1123"/>
  <c r="BF193"/>
  <c r="BF323"/>
  <c r="BF23"/>
  <c r="BF224"/>
  <c r="BF222"/>
  <c r="BF1139"/>
  <c r="BF331"/>
  <c r="BF195"/>
  <c r="BF1158"/>
  <c r="BF252"/>
  <c r="BF57"/>
  <c r="BF321"/>
  <c r="BF342"/>
  <c r="BF1174"/>
  <c r="BF1086"/>
  <c r="BF1182"/>
  <c r="BF223"/>
  <c r="BF1214"/>
  <c r="BF1112"/>
  <c r="BF1138"/>
  <c r="BF1208"/>
  <c r="BF849"/>
  <c r="BF93"/>
  <c r="BF1772"/>
  <c r="BF1121"/>
  <c r="BF341"/>
  <c r="BF1137"/>
  <c r="BF1773"/>
  <c r="BF1132"/>
  <c r="BF320"/>
  <c r="BF1151"/>
  <c r="BF330"/>
  <c r="BF1197"/>
  <c r="BF1191"/>
  <c r="BF1153"/>
  <c r="BF853"/>
  <c r="BF1146"/>
  <c r="BF1120"/>
  <c r="BF1085"/>
  <c r="BF1164"/>
  <c r="BF340"/>
  <c r="BF1200"/>
  <c r="BF1212"/>
  <c r="BF58"/>
  <c r="BF1196"/>
  <c r="BF327"/>
  <c r="BF1119"/>
  <c r="BF1105"/>
  <c r="BF56"/>
  <c r="BF1136"/>
  <c r="BF1090"/>
  <c r="BF1190"/>
  <c r="BF187"/>
  <c r="BF1185"/>
  <c r="BF1118"/>
  <c r="BF1084"/>
  <c r="BF319"/>
  <c r="BF1094"/>
  <c r="BF1083"/>
  <c r="BF1163"/>
  <c r="BF318"/>
  <c r="BF1180"/>
  <c r="BF1150"/>
  <c r="BF317"/>
  <c r="BF1135"/>
  <c r="BF329"/>
  <c r="BF1127"/>
  <c r="BF1145"/>
  <c r="BF1210"/>
  <c r="BF1131"/>
  <c r="BF1189"/>
  <c r="BF1104"/>
  <c r="BF1037"/>
  <c r="BF328"/>
  <c r="BF1188"/>
  <c r="BF1162"/>
  <c r="BF1207"/>
  <c r="BF851"/>
  <c r="BF1205"/>
  <c r="BF221"/>
  <c r="BF326"/>
  <c r="BF1204"/>
  <c r="BF1206"/>
  <c r="BF316"/>
  <c r="BF1177"/>
  <c r="BF1126"/>
  <c r="BF339"/>
  <c r="BF1117"/>
  <c r="BF338"/>
  <c r="BF1176"/>
  <c r="BF94"/>
  <c r="BF1199"/>
  <c r="BF198"/>
  <c r="BF1195"/>
  <c r="BF1043"/>
  <c r="BF1098"/>
  <c r="BF325"/>
  <c r="BF1170"/>
  <c r="BF1116"/>
  <c r="BF1203"/>
  <c r="BF251"/>
  <c r="BF95"/>
  <c r="BF1169"/>
  <c r="BF848"/>
  <c r="BF1149"/>
  <c r="BF1111"/>
  <c r="BF1168"/>
  <c r="BF1101"/>
  <c r="BF1103"/>
  <c r="BF1202"/>
  <c r="BF337"/>
  <c r="BF1198"/>
  <c r="BF1134"/>
  <c r="BF1157"/>
  <c r="BF1187"/>
  <c r="BF197"/>
  <c r="BF1161"/>
  <c r="BF1144"/>
  <c r="BF850"/>
  <c r="BF1133"/>
  <c r="BF1194"/>
  <c r="BF250"/>
  <c r="BF1167"/>
  <c r="BF37"/>
  <c r="BF1156"/>
  <c r="BF1148"/>
  <c r="BF1125"/>
  <c r="BF324"/>
  <c r="BF852"/>
  <c r="BF1775"/>
  <c r="BF226"/>
  <c r="BF1181"/>
  <c r="BF1143"/>
  <c r="BF1100"/>
  <c r="BF1091"/>
  <c r="BF1155"/>
  <c r="BF847"/>
  <c r="BF249"/>
  <c r="BF192"/>
  <c r="BF55"/>
  <c r="BF315"/>
  <c r="BF1093"/>
  <c r="BF1771"/>
  <c r="BF227"/>
  <c r="BF336"/>
  <c r="BF1193"/>
  <c r="BF1130"/>
  <c r="BF1115"/>
  <c r="BF314"/>
  <c r="BF1092"/>
  <c r="BF241"/>
  <c r="BF1142"/>
  <c r="BF335"/>
  <c r="BF1107"/>
  <c r="BF1173"/>
  <c r="BF1166"/>
  <c r="BF196"/>
  <c r="BF1102"/>
  <c r="BF1110"/>
  <c r="BF313"/>
  <c r="BF1128"/>
  <c r="BF1172"/>
  <c r="BF1774"/>
  <c r="BF590"/>
  <c r="BF589"/>
  <c r="BF115"/>
  <c r="BF594"/>
  <c r="BF570"/>
  <c r="BF579"/>
  <c r="BF588"/>
  <c r="BF592"/>
  <c r="BF140"/>
  <c r="BF116"/>
  <c r="BF571"/>
  <c r="BF139"/>
  <c r="BF591"/>
  <c r="BF581"/>
  <c r="BF587"/>
  <c r="BF580"/>
  <c r="BF574"/>
  <c r="BF593"/>
  <c r="BF586"/>
  <c r="BF585"/>
  <c r="BF114"/>
  <c r="BF576"/>
  <c r="BF513"/>
  <c r="BF584"/>
  <c r="BF578"/>
  <c r="BF568"/>
  <c r="BF583"/>
  <c r="BF840"/>
  <c r="BF572"/>
  <c r="BF573"/>
  <c r="BF138"/>
  <c r="BF575"/>
  <c r="BF113"/>
  <c r="BF582"/>
  <c r="BF137"/>
  <c r="BF569"/>
  <c r="BF16"/>
  <c r="BF15"/>
  <c r="BF491"/>
  <c r="BF1828"/>
  <c r="BF1829"/>
  <c r="BF1913"/>
  <c r="BF1826"/>
  <c r="BF1065"/>
  <c r="BF92"/>
  <c r="BF312"/>
  <c r="BF1008"/>
  <c r="BF1049"/>
  <c r="BF300"/>
  <c r="BF1003"/>
  <c r="BF1053"/>
  <c r="BF311"/>
  <c r="BF310"/>
  <c r="BF1770"/>
  <c r="BF1024"/>
  <c r="BF53"/>
  <c r="BF1020"/>
  <c r="BF1011"/>
  <c r="BF299"/>
  <c r="BF1082"/>
  <c r="BF309"/>
  <c r="BF1070"/>
  <c r="BF298"/>
  <c r="BF1072"/>
  <c r="BF1054"/>
  <c r="BF1050"/>
  <c r="BF1759"/>
  <c r="BF1058"/>
  <c r="BF1080"/>
  <c r="BF1036"/>
  <c r="BF846"/>
  <c r="BF1019"/>
  <c r="BF216"/>
  <c r="BF1062"/>
  <c r="BF1061"/>
  <c r="BF6"/>
  <c r="BF1035"/>
  <c r="BF297"/>
  <c r="BF1081"/>
  <c r="BF1057"/>
  <c r="BF220"/>
  <c r="BF1067"/>
  <c r="BF1066"/>
  <c r="BF219"/>
  <c r="BF1764"/>
  <c r="BF1765"/>
  <c r="BF1002"/>
  <c r="BF1044"/>
  <c r="BF1766"/>
  <c r="BF1016"/>
  <c r="BF1031"/>
  <c r="BF296"/>
  <c r="BF21"/>
  <c r="BF217"/>
  <c r="BF308"/>
  <c r="BF1079"/>
  <c r="BF1023"/>
  <c r="BF1018"/>
  <c r="BF295"/>
  <c r="BF307"/>
  <c r="BF259"/>
  <c r="BF1030"/>
  <c r="BF215"/>
  <c r="BF306"/>
  <c r="BF1078"/>
  <c r="BF1022"/>
  <c r="BF294"/>
  <c r="BF258"/>
  <c r="BF1015"/>
  <c r="BF293"/>
  <c r="BF305"/>
  <c r="BF257"/>
  <c r="BF1071"/>
  <c r="BF1034"/>
  <c r="BF1029"/>
  <c r="BF292"/>
  <c r="BF1075"/>
  <c r="BF1052"/>
  <c r="BF1025"/>
  <c r="BF1007"/>
  <c r="BF1056"/>
  <c r="BF1013"/>
  <c r="BF1769"/>
  <c r="BF291"/>
  <c r="BF1042"/>
  <c r="BF1028"/>
  <c r="BF1768"/>
  <c r="BF212"/>
  <c r="BF1027"/>
  <c r="BF1026"/>
  <c r="BF1040"/>
  <c r="BF1069"/>
  <c r="BF1033"/>
  <c r="BF1010"/>
  <c r="BF1051"/>
  <c r="BF1032"/>
  <c r="BF1074"/>
  <c r="BF191"/>
  <c r="BF1047"/>
  <c r="BF304"/>
  <c r="BF1059"/>
  <c r="BF1068"/>
  <c r="BF1021"/>
  <c r="BF1014"/>
  <c r="BF1064"/>
  <c r="BF1017"/>
  <c r="BF52"/>
  <c r="BF1009"/>
  <c r="BF1039"/>
  <c r="BF1077"/>
  <c r="BF218"/>
  <c r="BF290"/>
  <c r="BF1012"/>
  <c r="BF1767"/>
  <c r="BF1046"/>
  <c r="BF256"/>
  <c r="BF1055"/>
  <c r="BF1041"/>
  <c r="BF1045"/>
  <c r="BF303"/>
  <c r="BF255"/>
  <c r="BF289"/>
  <c r="BF190"/>
  <c r="BF1060"/>
  <c r="BF1038"/>
  <c r="BF1006"/>
  <c r="BF845"/>
  <c r="BF214"/>
  <c r="BF211"/>
  <c r="BF1005"/>
  <c r="BF1048"/>
  <c r="BF302"/>
  <c r="BF301"/>
  <c r="BF254"/>
  <c r="BF1004"/>
  <c r="BF288"/>
  <c r="BF1076"/>
  <c r="BF1073"/>
  <c r="BF135"/>
  <c r="BF560"/>
  <c r="BF132"/>
  <c r="BF130"/>
  <c r="BF128"/>
  <c r="BF552"/>
  <c r="BF556"/>
  <c r="BF553"/>
  <c r="BF565"/>
  <c r="BF564"/>
  <c r="BF134"/>
  <c r="BF136"/>
  <c r="BF559"/>
  <c r="BF133"/>
  <c r="BF550"/>
  <c r="BF129"/>
  <c r="BF563"/>
  <c r="BF549"/>
  <c r="BF561"/>
  <c r="BF554"/>
  <c r="BF551"/>
  <c r="BF558"/>
  <c r="BF562"/>
  <c r="BF3"/>
  <c r="BF555"/>
  <c r="BF566"/>
  <c r="BF131"/>
  <c r="BF117"/>
  <c r="BF127"/>
  <c r="BF548"/>
  <c r="BF547"/>
  <c r="BF489"/>
  <c r="BF1818"/>
  <c r="BF1817"/>
  <c r="BF1816"/>
  <c r="BF1825"/>
  <c r="BF1821"/>
  <c r="BF1824"/>
  <c r="BF1819"/>
  <c r="BF841"/>
  <c r="BF1822"/>
  <c r="BF1820"/>
  <c r="BF1823"/>
  <c r="BF927"/>
  <c r="BF926"/>
  <c r="BF997"/>
  <c r="BF968"/>
  <c r="BF844"/>
  <c r="BF930"/>
  <c r="BF896"/>
  <c r="BF895"/>
  <c r="BF990"/>
  <c r="BF912"/>
  <c r="BF277"/>
  <c r="BF974"/>
  <c r="BF999"/>
  <c r="BF924"/>
  <c r="BF91"/>
  <c r="BF51"/>
  <c r="BF986"/>
  <c r="BF967"/>
  <c r="BF892"/>
  <c r="BF985"/>
  <c r="BF843"/>
  <c r="BF278"/>
  <c r="BF947"/>
  <c r="BF889"/>
  <c r="BF973"/>
  <c r="BF842"/>
  <c r="BF941"/>
  <c r="BF961"/>
  <c r="BF960"/>
  <c r="BF1001"/>
  <c r="BF991"/>
  <c r="BF984"/>
  <c r="BF925"/>
  <c r="BF911"/>
  <c r="BF989"/>
  <c r="BF972"/>
  <c r="BF905"/>
  <c r="BF904"/>
  <c r="BF89"/>
  <c r="BF913"/>
  <c r="BF90"/>
  <c r="BF1000"/>
  <c r="BF965"/>
  <c r="BF959"/>
  <c r="BF919"/>
  <c r="BF951"/>
  <c r="BF977"/>
  <c r="BF982"/>
  <c r="BF964"/>
  <c r="BF901"/>
  <c r="BF920"/>
  <c r="BF287"/>
  <c r="BF946"/>
  <c r="BF910"/>
  <c r="BF998"/>
  <c r="BF996"/>
  <c r="BF979"/>
  <c r="BF1760"/>
  <c r="BF1762"/>
  <c r="BF923"/>
  <c r="BF35"/>
  <c r="BF30"/>
  <c r="BF891"/>
  <c r="BF981"/>
  <c r="BF971"/>
  <c r="BF995"/>
  <c r="BF918"/>
  <c r="BF976"/>
  <c r="BF988"/>
  <c r="BF958"/>
  <c r="BF286"/>
  <c r="BF955"/>
  <c r="BF945"/>
  <c r="BF50"/>
  <c r="BF978"/>
  <c r="BF890"/>
  <c r="BF940"/>
  <c r="BF888"/>
  <c r="BF285"/>
  <c r="BF284"/>
  <c r="BF993"/>
  <c r="BF954"/>
  <c r="BF894"/>
  <c r="BF939"/>
  <c r="BF900"/>
  <c r="BF899"/>
  <c r="BF957"/>
  <c r="BF915"/>
  <c r="BF898"/>
  <c r="BF929"/>
  <c r="BF944"/>
  <c r="BF909"/>
  <c r="BF943"/>
  <c r="BF938"/>
  <c r="BF917"/>
  <c r="BF950"/>
  <c r="BF942"/>
  <c r="BF980"/>
  <c r="BF283"/>
  <c r="BF966"/>
  <c r="BF937"/>
  <c r="BF916"/>
  <c r="BF908"/>
  <c r="BF282"/>
  <c r="BF975"/>
  <c r="BF970"/>
  <c r="BF903"/>
  <c r="BF281"/>
  <c r="BF928"/>
  <c r="BF994"/>
  <c r="BF261"/>
  <c r="BF1761"/>
  <c r="BF280"/>
  <c r="BF949"/>
  <c r="BF914"/>
  <c r="BF907"/>
  <c r="BF963"/>
  <c r="BF922"/>
  <c r="BF956"/>
  <c r="BF953"/>
  <c r="BF213"/>
  <c r="BF948"/>
  <c r="BF936"/>
  <c r="BF983"/>
  <c r="BF906"/>
  <c r="BF969"/>
  <c r="BF935"/>
  <c r="BF987"/>
  <c r="BF260"/>
  <c r="BF934"/>
  <c r="BF933"/>
  <c r="BF893"/>
  <c r="BF279"/>
  <c r="BF902"/>
  <c r="BF12"/>
  <c r="BF189"/>
  <c r="BF962"/>
  <c r="BF897"/>
  <c r="BF1763"/>
  <c r="BF921"/>
  <c r="BF992"/>
  <c r="BF931"/>
  <c r="BF518"/>
  <c r="BF528"/>
  <c r="BF520"/>
  <c r="BF533"/>
  <c r="BF523"/>
  <c r="BF516"/>
  <c r="BF539"/>
  <c r="BF540"/>
  <c r="BF125"/>
  <c r="BF538"/>
  <c r="BF521"/>
  <c r="BF530"/>
  <c r="BF529"/>
  <c r="BF527"/>
  <c r="BF546"/>
  <c r="BF526"/>
  <c r="BF124"/>
  <c r="BF537"/>
  <c r="BF126"/>
  <c r="BF519"/>
  <c r="BF534"/>
  <c r="BF525"/>
  <c r="BF544"/>
  <c r="BF542"/>
  <c r="BF524"/>
  <c r="BF517"/>
  <c r="BF535"/>
  <c r="BF545"/>
  <c r="BF541"/>
  <c r="BF522"/>
  <c r="BF531"/>
  <c r="BF118"/>
  <c r="BF500"/>
  <c r="BF499"/>
  <c r="BF1875"/>
  <c r="BF86"/>
  <c r="BF1907"/>
  <c r="BF486"/>
  <c r="BF1885"/>
  <c r="BF1874"/>
  <c r="BF1809"/>
  <c r="BF1506"/>
  <c r="BF1505"/>
  <c r="BF446"/>
  <c r="BF1510"/>
  <c r="BF1503"/>
  <c r="BF1730"/>
  <c r="BF445"/>
  <c r="BF386"/>
  <c r="BF1504"/>
  <c r="BF1731"/>
  <c r="BF1628"/>
  <c r="BF1630"/>
  <c r="BF1511"/>
  <c r="BF1632"/>
  <c r="BF1629"/>
  <c r="BF1627"/>
  <c r="BF247"/>
  <c r="BF444"/>
  <c r="BF443"/>
  <c r="BF451"/>
  <c r="BF385"/>
  <c r="BF423"/>
  <c r="BF457"/>
  <c r="BF42"/>
  <c r="BF204"/>
  <c r="BF422"/>
  <c r="BF1679"/>
  <c r="BF1678"/>
  <c r="BF450"/>
  <c r="BF1501"/>
  <c r="BF1634"/>
  <c r="BF1508"/>
  <c r="BF392"/>
  <c r="BF867"/>
  <c r="BF1729"/>
  <c r="BF1802"/>
  <c r="BF1512"/>
  <c r="BF1801"/>
  <c r="BF1582"/>
  <c r="BF98"/>
  <c r="BF1507"/>
  <c r="BF456"/>
  <c r="BF1581"/>
  <c r="BF1502"/>
  <c r="BF1509"/>
  <c r="BF232"/>
  <c r="BF1633"/>
  <c r="BF1631"/>
  <c r="BF1677"/>
  <c r="BF246"/>
  <c r="BF1790"/>
  <c r="BF164"/>
  <c r="BF674"/>
  <c r="BF724"/>
  <c r="BF746"/>
  <c r="BF161"/>
  <c r="BF169"/>
  <c r="BF807"/>
  <c r="BF672"/>
  <c r="BF181"/>
  <c r="BF157"/>
  <c r="BF671"/>
  <c r="BF171"/>
  <c r="BF174"/>
  <c r="BF775"/>
  <c r="BF747"/>
  <c r="BF676"/>
  <c r="BF675"/>
  <c r="BF673"/>
  <c r="BF808"/>
  <c r="BF748"/>
  <c r="BF669"/>
  <c r="BF156"/>
  <c r="BF670"/>
  <c r="BF677"/>
  <c r="BF774"/>
  <c r="BF498"/>
  <c r="BF110"/>
  <c r="BF1906"/>
  <c r="BF1873"/>
  <c r="BF1499"/>
  <c r="BF1724"/>
  <c r="BF27"/>
  <c r="BF1892"/>
  <c r="BF1872"/>
  <c r="BF1624"/>
  <c r="BF1497"/>
  <c r="BF1496"/>
  <c r="BF1728"/>
  <c r="BF1580"/>
  <c r="BF1789"/>
  <c r="BF391"/>
  <c r="BF1726"/>
  <c r="BF1618"/>
  <c r="BF1625"/>
  <c r="BF1620"/>
  <c r="BF1619"/>
  <c r="BF384"/>
  <c r="BF1623"/>
  <c r="BF1676"/>
  <c r="BF1626"/>
  <c r="BF1622"/>
  <c r="BF421"/>
  <c r="BF420"/>
  <c r="BF441"/>
  <c r="BF82"/>
  <c r="BF245"/>
  <c r="BF1808"/>
  <c r="BF236"/>
  <c r="BF409"/>
  <c r="BF879"/>
  <c r="BF408"/>
  <c r="BF442"/>
  <c r="BF435"/>
  <c r="BF1621"/>
  <c r="BF1800"/>
  <c r="BF1799"/>
  <c r="BF1727"/>
  <c r="BF235"/>
  <c r="BF1500"/>
  <c r="BF1723"/>
  <c r="BF1495"/>
  <c r="BF70"/>
  <c r="BF390"/>
  <c r="BF1798"/>
  <c r="BF1617"/>
  <c r="BF1722"/>
  <c r="BF1494"/>
  <c r="BF9"/>
  <c r="BF401"/>
  <c r="BF1725"/>
  <c r="BF1498"/>
  <c r="BF449"/>
  <c r="BF440"/>
  <c r="BF160"/>
  <c r="BF745"/>
  <c r="BF668"/>
  <c r="BF743"/>
  <c r="BF722"/>
  <c r="BF721"/>
  <c r="BF159"/>
  <c r="BF173"/>
  <c r="BF742"/>
  <c r="BF163"/>
  <c r="BF720"/>
  <c r="BF806"/>
  <c r="BF667"/>
  <c r="BF773"/>
  <c r="BF723"/>
  <c r="BF805"/>
  <c r="BF804"/>
  <c r="BF744"/>
  <c r="BF497"/>
  <c r="BF1895"/>
  <c r="BF85"/>
  <c r="BF1675"/>
  <c r="BF1489"/>
  <c r="BF1488"/>
  <c r="BF1486"/>
  <c r="BF1721"/>
  <c r="BF1484"/>
  <c r="BF1671"/>
  <c r="BF1493"/>
  <c r="BF1487"/>
  <c r="BF1492"/>
  <c r="BF400"/>
  <c r="BF1673"/>
  <c r="BF1485"/>
  <c r="BF1483"/>
  <c r="BF1616"/>
  <c r="BF231"/>
  <c r="BF1579"/>
  <c r="BF13"/>
  <c r="BF1491"/>
  <c r="BF1674"/>
  <c r="BF1578"/>
  <c r="BF419"/>
  <c r="BF206"/>
  <c r="BF1795"/>
  <c r="BF1490"/>
  <c r="BF1672"/>
  <c r="BF382"/>
  <c r="BF239"/>
  <c r="BF238"/>
  <c r="BF1788"/>
  <c r="BF168"/>
  <c r="BF741"/>
  <c r="BF1888"/>
  <c r="BF1886"/>
  <c r="BF1894"/>
  <c r="BF1524"/>
  <c r="BF1878"/>
  <c r="BF1912"/>
  <c r="BF1887"/>
  <c r="BF1898"/>
  <c r="BF1897"/>
  <c r="BF1881"/>
  <c r="BF1911"/>
  <c r="BF1880"/>
  <c r="BF1910"/>
  <c r="BF1879"/>
  <c r="BF1896"/>
  <c r="BF1815"/>
  <c r="BF1806"/>
  <c r="BF1909"/>
  <c r="BF484"/>
  <c r="BF1908"/>
  <c r="BF1520"/>
  <c r="BF1814"/>
  <c r="BF1877"/>
  <c r="BF106"/>
  <c r="BF1876"/>
  <c r="BF1893"/>
  <c r="BF411"/>
  <c r="BF1757"/>
  <c r="BF1698"/>
  <c r="BF1646"/>
  <c r="BF1567"/>
  <c r="BF1753"/>
  <c r="BF1555"/>
  <c r="BF1554"/>
  <c r="BF1648"/>
  <c r="BF107"/>
  <c r="BF1540"/>
  <c r="BF1687"/>
  <c r="BF1591"/>
  <c r="BF1745"/>
  <c r="BF1744"/>
  <c r="BF1539"/>
  <c r="BF1697"/>
  <c r="BF1652"/>
  <c r="BF1751"/>
  <c r="BF8"/>
  <c r="BF1746"/>
  <c r="BF1538"/>
  <c r="BF1587"/>
  <c r="BF1739"/>
  <c r="BF1558"/>
  <c r="BF99"/>
  <c r="BF103"/>
  <c r="BF102"/>
  <c r="BF1530"/>
  <c r="BF1699"/>
  <c r="BF1654"/>
  <c r="BF1548"/>
  <c r="BF71"/>
  <c r="BF1529"/>
  <c r="BF1696"/>
  <c r="BF1557"/>
  <c r="BF1553"/>
  <c r="BF104"/>
  <c r="BF1804"/>
  <c r="BF1653"/>
  <c r="BF1597"/>
  <c r="BF1556"/>
  <c r="BF425"/>
  <c r="BF1749"/>
  <c r="BF84"/>
  <c r="BF878"/>
  <c r="BF1642"/>
  <c r="BF1641"/>
  <c r="BF1740"/>
  <c r="BF873"/>
  <c r="BF1586"/>
  <c r="BF1659"/>
  <c r="BF1750"/>
  <c r="BF1756"/>
  <c r="BF1526"/>
  <c r="BF1536"/>
  <c r="BF1738"/>
  <c r="BF1686"/>
  <c r="BF1528"/>
  <c r="BF1651"/>
  <c r="BF1537"/>
  <c r="BF1527"/>
  <c r="BF1640"/>
  <c r="BF1650"/>
  <c r="BF1649"/>
  <c r="BF1695"/>
  <c r="BF1590"/>
  <c r="BF1589"/>
  <c r="BF1525"/>
  <c r="BF1688"/>
  <c r="BF1807"/>
  <c r="BF1523"/>
  <c r="BF1565"/>
  <c r="BF1596"/>
  <c r="BF1647"/>
  <c r="BF1566"/>
  <c r="BF1755"/>
  <c r="BF1563"/>
  <c r="BF1562"/>
  <c r="BF1598"/>
  <c r="BF1560"/>
  <c r="BF43"/>
  <c r="BF427"/>
  <c r="BF1691"/>
  <c r="BF1682"/>
  <c r="BF885"/>
  <c r="BF1639"/>
  <c r="BF73"/>
  <c r="BF1636"/>
  <c r="BF1514"/>
  <c r="BF40"/>
  <c r="BF1657"/>
  <c r="BF1561"/>
  <c r="BF1552"/>
  <c r="BF1545"/>
  <c r="BF1592"/>
  <c r="BF884"/>
  <c r="BF458"/>
  <c r="BF208"/>
  <c r="BF881"/>
  <c r="BF1791"/>
  <c r="BF1544"/>
  <c r="BF1535"/>
  <c r="BF1289"/>
  <c r="BF209"/>
  <c r="BF1584"/>
  <c r="BF1513"/>
  <c r="BF101"/>
  <c r="BF1754"/>
  <c r="BF1599"/>
  <c r="BF1793"/>
  <c r="BF1594"/>
  <c r="BF1546"/>
  <c r="BF1532"/>
  <c r="BF1638"/>
  <c r="BF1521"/>
  <c r="BF1519"/>
  <c r="BF1518"/>
  <c r="BF395"/>
  <c r="BF1564"/>
  <c r="BF1694"/>
  <c r="BF1689"/>
  <c r="BF1550"/>
  <c r="BF1547"/>
  <c r="BF1748"/>
  <c r="BF1533"/>
  <c r="BF45"/>
  <c r="BF44"/>
  <c r="BF100"/>
  <c r="BF394"/>
  <c r="BF1658"/>
  <c r="BF1656"/>
  <c r="BF1690"/>
  <c r="BF1593"/>
  <c r="BF1543"/>
  <c r="BF882"/>
  <c r="BF1685"/>
  <c r="BF1743"/>
  <c r="BF1803"/>
  <c r="BF1737"/>
  <c r="BF883"/>
  <c r="BF1794"/>
  <c r="BF880"/>
  <c r="BF886"/>
  <c r="BF872"/>
  <c r="BF869"/>
  <c r="BF871"/>
  <c r="BF1805"/>
  <c r="BF877"/>
  <c r="BF1812"/>
  <c r="BF1736"/>
  <c r="BF1517"/>
  <c r="BF1810"/>
  <c r="BF1797"/>
  <c r="BF875"/>
  <c r="BF1681"/>
  <c r="BF870"/>
  <c r="BF1515"/>
  <c r="BF48"/>
  <c r="BF77"/>
  <c r="BF80"/>
  <c r="BF83"/>
  <c r="BF1792"/>
  <c r="BF1680"/>
  <c r="BF1583"/>
  <c r="BF1655"/>
  <c r="BF1559"/>
  <c r="BF243"/>
  <c r="BF1291"/>
  <c r="BF1693"/>
  <c r="BF1752"/>
  <c r="BF1595"/>
  <c r="BF1551"/>
  <c r="BF868"/>
  <c r="BF1549"/>
  <c r="BF424"/>
  <c r="BF1747"/>
  <c r="BF1542"/>
  <c r="BF1541"/>
  <c r="BF1588"/>
  <c r="BF1534"/>
  <c r="BF1742"/>
  <c r="BF1643"/>
  <c r="BF72"/>
  <c r="BF75"/>
  <c r="BF1811"/>
  <c r="BF1637"/>
  <c r="BF1516"/>
  <c r="BF81"/>
  <c r="BF1734"/>
  <c r="BF1733"/>
  <c r="BF1684"/>
  <c r="BF426"/>
  <c r="BF74"/>
  <c r="BF1290"/>
  <c r="BF47"/>
  <c r="BF1692"/>
  <c r="BF1796"/>
  <c r="BF1645"/>
  <c r="BF1644"/>
  <c r="BF1683"/>
  <c r="BF1522"/>
  <c r="BF1585"/>
  <c r="BF1735"/>
  <c r="BF874"/>
  <c r="BF1741"/>
  <c r="BF393"/>
  <c r="BF1531"/>
  <c r="BF410"/>
  <c r="BF1732"/>
  <c r="BF1635"/>
  <c r="BF76"/>
  <c r="BF763"/>
  <c r="BF829"/>
  <c r="BF711"/>
  <c r="BF782"/>
  <c r="BF820"/>
  <c r="BF822"/>
  <c r="BF695"/>
  <c r="BF836"/>
  <c r="BF687"/>
  <c r="BF760"/>
  <c r="BF713"/>
  <c r="BF837"/>
  <c r="BF790"/>
  <c r="BF783"/>
  <c r="BF694"/>
  <c r="BF177"/>
  <c r="BF826"/>
  <c r="BF733"/>
  <c r="BF767"/>
  <c r="BF791"/>
  <c r="BF815"/>
  <c r="BF794"/>
  <c r="BF710"/>
  <c r="BF740"/>
  <c r="BF821"/>
  <c r="BF793"/>
  <c r="BF792"/>
  <c r="BF693"/>
  <c r="BF734"/>
  <c r="BF762"/>
  <c r="BF705"/>
  <c r="BF686"/>
  <c r="BF702"/>
  <c r="BF825"/>
  <c r="BF816"/>
  <c r="BF712"/>
  <c r="BF761"/>
  <c r="BF701"/>
  <c r="BF753"/>
  <c r="BF111"/>
  <c r="BF696"/>
  <c r="BF838"/>
  <c r="BF824"/>
  <c r="BF781"/>
  <c r="BF685"/>
  <c r="BF689"/>
  <c r="BF749"/>
  <c r="BF707"/>
  <c r="BF832"/>
  <c r="BF725"/>
  <c r="BF738"/>
  <c r="BF697"/>
  <c r="BF692"/>
  <c r="BF680"/>
  <c r="BF766"/>
  <c r="BF786"/>
  <c r="BF735"/>
  <c r="BF756"/>
  <c r="BF814"/>
  <c r="BF681"/>
  <c r="BF758"/>
  <c r="BF819"/>
  <c r="BF779"/>
  <c r="BF727"/>
  <c r="BF834"/>
  <c r="BF737"/>
  <c r="BF823"/>
  <c r="BF698"/>
  <c r="BF691"/>
  <c r="BF755"/>
  <c r="BF812"/>
  <c r="BF787"/>
  <c r="BF700"/>
  <c r="BF751"/>
  <c r="BF833"/>
  <c r="BF764"/>
  <c r="BF828"/>
  <c r="BF757"/>
  <c r="BF683"/>
  <c r="BF708"/>
  <c r="BF706"/>
  <c r="BF789"/>
  <c r="BF739"/>
  <c r="BF704"/>
  <c r="BF777"/>
  <c r="BF750"/>
  <c r="BF780"/>
  <c r="BF765"/>
  <c r="BF831"/>
  <c r="BF817"/>
  <c r="BF729"/>
  <c r="BF728"/>
  <c r="BF709"/>
  <c r="BF827"/>
  <c r="BF19"/>
  <c r="BF688"/>
  <c r="BF684"/>
  <c r="BF515"/>
  <c r="BF726"/>
  <c r="BF175"/>
  <c r="BF818"/>
  <c r="BF682"/>
  <c r="BF835"/>
  <c r="BF785"/>
  <c r="BF690"/>
  <c r="BF752"/>
  <c r="BF811"/>
  <c r="BF167"/>
  <c r="BF732"/>
  <c r="BF778"/>
  <c r="BF784"/>
  <c r="BF759"/>
  <c r="BF699"/>
  <c r="BF754"/>
  <c r="BF679"/>
  <c r="BF731"/>
  <c r="BF776"/>
  <c r="BF678"/>
  <c r="BF166"/>
  <c r="BF736"/>
  <c r="BF830"/>
  <c r="BF703"/>
  <c r="BF730"/>
  <c r="BF165"/>
  <c r="BF813"/>
  <c r="BF788"/>
  <c r="BF176"/>
  <c r="BF810"/>
  <c r="BF809"/>
  <c r="BF1720"/>
  <c r="BF532"/>
  <c r="BF1884"/>
  <c r="BF1869"/>
  <c r="BF1868"/>
  <c r="BF1871"/>
  <c r="BF1870"/>
  <c r="BF1883"/>
  <c r="BF1891"/>
  <c r="BF1905"/>
  <c r="BF483"/>
  <c r="BF1890"/>
  <c r="BF407"/>
  <c r="BF1718"/>
  <c r="BF1482"/>
  <c r="BF434"/>
  <c r="BF1712"/>
  <c r="BF448"/>
  <c r="BF1457"/>
  <c r="BF866"/>
  <c r="BF1469"/>
  <c r="BF1461"/>
  <c r="BF1458"/>
  <c r="BF1456"/>
  <c r="BF1577"/>
  <c r="BF1475"/>
  <c r="BF1711"/>
  <c r="BF1481"/>
  <c r="BF1470"/>
  <c r="BF1468"/>
  <c r="BF1473"/>
  <c r="BF1714"/>
  <c r="BF1573"/>
  <c r="BF105"/>
  <c r="BF1572"/>
  <c r="BF1710"/>
  <c r="BF46"/>
  <c r="BF1480"/>
  <c r="BF418"/>
  <c r="BF1715"/>
  <c r="BF1611"/>
  <c r="BF1666"/>
  <c r="BF1717"/>
  <c r="BF1716"/>
  <c r="BF39"/>
  <c r="BF1459"/>
  <c r="BF1719"/>
  <c r="BF1612"/>
  <c r="BF1613"/>
  <c r="BF1667"/>
  <c r="BF97"/>
  <c r="BF1460"/>
  <c r="BF431"/>
  <c r="BF439"/>
  <c r="BF1466"/>
  <c r="BF1455"/>
  <c r="BF1670"/>
  <c r="BF399"/>
  <c r="BF1467"/>
  <c r="BF1713"/>
  <c r="BF1709"/>
  <c r="BF1474"/>
  <c r="BF1615"/>
  <c r="BF1477"/>
  <c r="BF438"/>
  <c r="BF1614"/>
  <c r="BF398"/>
  <c r="BF1574"/>
  <c r="BF1609"/>
  <c r="BF1471"/>
  <c r="BF1452"/>
  <c r="BF1478"/>
  <c r="BF1669"/>
  <c r="BF242"/>
  <c r="BF1463"/>
  <c r="BF447"/>
  <c r="BF415"/>
  <c r="BF1453"/>
  <c r="BF1476"/>
  <c r="BF1668"/>
  <c r="BF244"/>
  <c r="BF1576"/>
  <c r="BF437"/>
  <c r="BF1465"/>
  <c r="BF1464"/>
  <c r="BF41"/>
  <c r="BF207"/>
  <c r="BF14"/>
  <c r="BF79"/>
  <c r="BF248"/>
  <c r="BF417"/>
  <c r="BF432"/>
  <c r="BF1472"/>
  <c r="BF1575"/>
  <c r="BF1462"/>
  <c r="BF1608"/>
  <c r="BF1607"/>
  <c r="BF406"/>
  <c r="BF1479"/>
  <c r="BF237"/>
  <c r="BF416"/>
  <c r="BF1610"/>
  <c r="BF455"/>
  <c r="BF1454"/>
  <c r="BF240"/>
  <c r="BF383"/>
  <c r="BF666"/>
  <c r="BF801"/>
  <c r="BF664"/>
  <c r="BF719"/>
  <c r="BF662"/>
  <c r="BF800"/>
  <c r="BF661"/>
  <c r="BF179"/>
  <c r="BF659"/>
  <c r="BF557"/>
  <c r="BF185"/>
  <c r="BF799"/>
  <c r="BF663"/>
  <c r="BF798"/>
  <c r="BF162"/>
  <c r="BF660"/>
  <c r="BF802"/>
  <c r="BF430"/>
  <c r="BF1904"/>
  <c r="BF1867"/>
  <c r="BF1866"/>
  <c r="BF433"/>
  <c r="BF397"/>
  <c r="BF429"/>
  <c r="BF389"/>
  <c r="BF454"/>
  <c r="BF405"/>
  <c r="BF184"/>
  <c r="BF796"/>
  <c r="BF183"/>
  <c r="BF797"/>
  <c r="BF502"/>
  <c r="BF17"/>
  <c r="BF1903"/>
  <c r="BF1902"/>
  <c r="BF1445"/>
  <c r="BF1889"/>
  <c r="BF482"/>
  <c r="BF1901"/>
  <c r="BF1451"/>
  <c r="BF1605"/>
  <c r="BF1448"/>
  <c r="BF453"/>
  <c r="BF20"/>
  <c r="BF1571"/>
  <c r="BF1665"/>
  <c r="BF1707"/>
  <c r="BF1447"/>
  <c r="BF1569"/>
  <c r="BF436"/>
  <c r="BF1568"/>
  <c r="BF452"/>
  <c r="BF1705"/>
  <c r="BF1708"/>
  <c r="BF1663"/>
  <c r="BF1662"/>
  <c r="BF1706"/>
  <c r="BF234"/>
  <c r="BF876"/>
  <c r="BF1441"/>
  <c r="BF1444"/>
  <c r="BF1570"/>
  <c r="BF1604"/>
  <c r="BF1664"/>
  <c r="BF1603"/>
  <c r="BF1443"/>
  <c r="BF1450"/>
  <c r="BF1606"/>
  <c r="BF1442"/>
  <c r="BF1704"/>
  <c r="BF1449"/>
  <c r="BF1446"/>
  <c r="BF1602"/>
  <c r="BF1440"/>
  <c r="BF1787"/>
  <c r="BF404"/>
  <c r="BF771"/>
  <c r="BF172"/>
  <c r="BF718"/>
  <c r="BF717"/>
  <c r="BF180"/>
  <c r="BF770"/>
  <c r="BF170"/>
  <c r="BF158"/>
  <c r="BF1900"/>
  <c r="BF1865"/>
  <c r="BF1437"/>
  <c r="BF388"/>
  <c r="BF387"/>
  <c r="BF403"/>
  <c r="BF1438"/>
  <c r="BF412"/>
  <c r="BF1439"/>
  <c r="BF1436"/>
  <c r="BF233"/>
  <c r="BF414"/>
  <c r="BF1703"/>
  <c r="BF413"/>
  <c r="BF87"/>
  <c r="BF501"/>
  <c r="BF69"/>
  <c r="BF1864"/>
  <c r="BF1661"/>
  <c r="BF1882"/>
  <c r="BF396"/>
  <c r="BF1433"/>
  <c r="BF1432"/>
  <c r="BF1435"/>
  <c r="BF428"/>
  <c r="BF78"/>
  <c r="BF1702"/>
  <c r="BF1701"/>
  <c r="BF1660"/>
  <c r="BF1601"/>
  <c r="BF1434"/>
  <c r="BF795"/>
  <c r="BF658"/>
  <c r="BF656"/>
  <c r="BF716"/>
  <c r="BF182"/>
  <c r="BF768"/>
  <c r="BF178"/>
  <c r="BF769"/>
  <c r="BF2"/>
  <c r="BF657"/>
  <c r="BF715"/>
  <c r="BF1899"/>
  <c r="BF1700"/>
  <c r="BF1430"/>
  <c r="BF1600"/>
  <c r="BF1428"/>
  <c r="BF1431"/>
  <c r="BF1429"/>
  <c r="BF714"/>
  <c r="BF655"/>
  <c r="BF509"/>
  <c r="BF463"/>
  <c r="BF464"/>
  <c r="BF508"/>
  <c r="BF507"/>
  <c r="BF506"/>
  <c r="BF462"/>
  <c r="BF505"/>
  <c r="BF504"/>
  <c r="BF460"/>
  <c r="BF461"/>
  <c r="BF459"/>
  <c r="BF511"/>
  <c r="BF477"/>
  <c r="BF468"/>
  <c r="BF472"/>
  <c r="BF503"/>
  <c r="BF512"/>
  <c r="BF471"/>
  <c r="BF470"/>
  <c r="BF473"/>
  <c r="BF474"/>
  <c r="BF469"/>
  <c r="BF479"/>
  <c r="BF478"/>
  <c r="BF475"/>
  <c r="BF476"/>
  <c r="BF510"/>
  <c r="BF467"/>
  <c r="BF466"/>
  <c r="BF465"/>
  <c r="BB496"/>
  <c r="BA496"/>
  <c r="AZ496"/>
  <c r="AY496"/>
  <c r="BB488"/>
  <c r="BA488"/>
  <c r="AZ488"/>
  <c r="AY488"/>
  <c r="BB1863"/>
  <c r="BA1863"/>
  <c r="AZ1863"/>
  <c r="AY1863"/>
  <c r="BB1861"/>
  <c r="BA1861"/>
  <c r="AZ1861"/>
  <c r="AY1861"/>
  <c r="BB1854"/>
  <c r="BA1854"/>
  <c r="AZ1854"/>
  <c r="AY1854"/>
  <c r="BB1853"/>
  <c r="BA1853"/>
  <c r="AZ1853"/>
  <c r="AY1853"/>
  <c r="BB1848"/>
  <c r="BA1848"/>
  <c r="AZ1848"/>
  <c r="AY1848"/>
  <c r="BB1851"/>
  <c r="BA1851"/>
  <c r="AZ1851"/>
  <c r="AY1851"/>
  <c r="BB1858"/>
  <c r="BA1858"/>
  <c r="AZ1858"/>
  <c r="AY1858"/>
  <c r="BB1849"/>
  <c r="BA1849"/>
  <c r="AZ1849"/>
  <c r="AY1849"/>
  <c r="BB1852"/>
  <c r="BA1852"/>
  <c r="AZ1852"/>
  <c r="AY1852"/>
  <c r="BB1847"/>
  <c r="BA1847"/>
  <c r="AZ1847"/>
  <c r="AY1847"/>
  <c r="BB1856"/>
  <c r="BA1856"/>
  <c r="AZ1856"/>
  <c r="AY1856"/>
  <c r="BB1857"/>
  <c r="BA1857"/>
  <c r="AZ1857"/>
  <c r="AY1857"/>
  <c r="BB1855"/>
  <c r="BA1855"/>
  <c r="AZ1855"/>
  <c r="AY1855"/>
  <c r="BB1860"/>
  <c r="BA1860"/>
  <c r="AZ1860"/>
  <c r="AY1860"/>
  <c r="BB1862"/>
  <c r="BA1862"/>
  <c r="AZ1862"/>
  <c r="AY1862"/>
  <c r="BB1392"/>
  <c r="BA1392"/>
  <c r="AZ1392"/>
  <c r="AY1392"/>
  <c r="BB1813"/>
  <c r="BA1813"/>
  <c r="AZ1813"/>
  <c r="AY1813"/>
  <c r="BB1859"/>
  <c r="BA1859"/>
  <c r="AZ1859"/>
  <c r="AY1859"/>
  <c r="BB1850"/>
  <c r="BA1850"/>
  <c r="AZ1850"/>
  <c r="AY1850"/>
  <c r="BB1846"/>
  <c r="BA1846"/>
  <c r="AZ1846"/>
  <c r="AY1846"/>
  <c r="BB1405"/>
  <c r="BA1405"/>
  <c r="AZ1405"/>
  <c r="AY1405"/>
  <c r="BB1426"/>
  <c r="BA1426"/>
  <c r="AZ1426"/>
  <c r="AY1426"/>
  <c r="BB856"/>
  <c r="BA856"/>
  <c r="AZ856"/>
  <c r="AY856"/>
  <c r="BB1778"/>
  <c r="BA1778"/>
  <c r="AZ1778"/>
  <c r="AY1778"/>
  <c r="BB1304"/>
  <c r="BA1304"/>
  <c r="AZ1304"/>
  <c r="AY1304"/>
  <c r="BB1364"/>
  <c r="BA1364"/>
  <c r="AZ1364"/>
  <c r="AY1364"/>
  <c r="BB32"/>
  <c r="BA32"/>
  <c r="AZ32"/>
  <c r="AY32"/>
  <c r="BB1400"/>
  <c r="BA1400"/>
  <c r="AZ1400"/>
  <c r="AY1400"/>
  <c r="BB1397"/>
  <c r="BA1397"/>
  <c r="AZ1397"/>
  <c r="AY1397"/>
  <c r="BB1343"/>
  <c r="BA1343"/>
  <c r="AZ1343"/>
  <c r="AY1343"/>
  <c r="BB1370"/>
  <c r="BA1370"/>
  <c r="AZ1370"/>
  <c r="AY1370"/>
  <c r="BB64"/>
  <c r="BA64"/>
  <c r="AZ64"/>
  <c r="AY64"/>
  <c r="BB10"/>
  <c r="BA10"/>
  <c r="AZ10"/>
  <c r="AY10"/>
  <c r="BB276"/>
  <c r="BA276"/>
  <c r="AZ276"/>
  <c r="AY276"/>
  <c r="BB1425"/>
  <c r="BA1425"/>
  <c r="AZ1425"/>
  <c r="AY1425"/>
  <c r="BB859"/>
  <c r="BA859"/>
  <c r="AZ859"/>
  <c r="AY859"/>
  <c r="BB1303"/>
  <c r="BA1303"/>
  <c r="AZ1303"/>
  <c r="AY1303"/>
  <c r="BB230"/>
  <c r="BA230"/>
  <c r="AZ230"/>
  <c r="AY230"/>
  <c r="BB33"/>
  <c r="BA33"/>
  <c r="AZ33"/>
  <c r="AY33"/>
  <c r="BB378"/>
  <c r="BA378"/>
  <c r="AZ378"/>
  <c r="AY378"/>
  <c r="BB1342"/>
  <c r="BA1342"/>
  <c r="AZ1342"/>
  <c r="AY1342"/>
  <c r="BB1358"/>
  <c r="BA1358"/>
  <c r="AZ1358"/>
  <c r="AY1358"/>
  <c r="BB1333"/>
  <c r="BA1333"/>
  <c r="AZ1333"/>
  <c r="AY1333"/>
  <c r="BB1323"/>
  <c r="BA1323"/>
  <c r="AZ1323"/>
  <c r="AY1323"/>
  <c r="BB857"/>
  <c r="BA857"/>
  <c r="AZ857"/>
  <c r="AY857"/>
  <c r="BB1377"/>
  <c r="BA1377"/>
  <c r="AZ1377"/>
  <c r="AY1377"/>
  <c r="BB1320"/>
  <c r="BA1320"/>
  <c r="AZ1320"/>
  <c r="AY1320"/>
  <c r="BB1385"/>
  <c r="BA1385"/>
  <c r="AZ1385"/>
  <c r="AY1385"/>
  <c r="BB1416"/>
  <c r="BA1416"/>
  <c r="AZ1416"/>
  <c r="AY1416"/>
  <c r="BB1341"/>
  <c r="BA1341"/>
  <c r="AZ1341"/>
  <c r="AY1341"/>
  <c r="BB1313"/>
  <c r="BA1313"/>
  <c r="AZ1313"/>
  <c r="AY1313"/>
  <c r="BB372"/>
  <c r="BA372"/>
  <c r="AZ372"/>
  <c r="AY372"/>
  <c r="BB1321"/>
  <c r="BA1321"/>
  <c r="AZ1321"/>
  <c r="AY1321"/>
  <c r="BB1334"/>
  <c r="BA1334"/>
  <c r="AZ1334"/>
  <c r="AY1334"/>
  <c r="BB66"/>
  <c r="BA66"/>
  <c r="AZ66"/>
  <c r="AY66"/>
  <c r="BB26"/>
  <c r="BA26"/>
  <c r="AZ26"/>
  <c r="AY26"/>
  <c r="BB1424"/>
  <c r="BA1424"/>
  <c r="AZ1424"/>
  <c r="AY1424"/>
  <c r="BB1356"/>
  <c r="BA1356"/>
  <c r="AZ1356"/>
  <c r="AY1356"/>
  <c r="BB1384"/>
  <c r="BA1384"/>
  <c r="AZ1384"/>
  <c r="AY1384"/>
  <c r="BB1346"/>
  <c r="BA1346"/>
  <c r="AZ1346"/>
  <c r="AY1346"/>
  <c r="BB377"/>
  <c r="BA377"/>
  <c r="AZ377"/>
  <c r="AY377"/>
  <c r="BB1786"/>
  <c r="BA1786"/>
  <c r="AZ1786"/>
  <c r="AY1786"/>
  <c r="BB1782"/>
  <c r="BA1782"/>
  <c r="AZ1782"/>
  <c r="AY1782"/>
  <c r="BB1423"/>
  <c r="BA1423"/>
  <c r="AZ1423"/>
  <c r="AY1423"/>
  <c r="BB1355"/>
  <c r="BA1355"/>
  <c r="AZ1355"/>
  <c r="AY1355"/>
  <c r="BB1340"/>
  <c r="BA1340"/>
  <c r="AZ1340"/>
  <c r="AY1340"/>
  <c r="BB1296"/>
  <c r="BA1296"/>
  <c r="AZ1296"/>
  <c r="AY1296"/>
  <c r="BB371"/>
  <c r="BA371"/>
  <c r="AZ371"/>
  <c r="AY371"/>
  <c r="BB1380"/>
  <c r="BA1380"/>
  <c r="AZ1380"/>
  <c r="AY1380"/>
  <c r="BB275"/>
  <c r="BA275"/>
  <c r="AZ275"/>
  <c r="AY275"/>
  <c r="BB1389"/>
  <c r="BA1389"/>
  <c r="AZ1389"/>
  <c r="AY1389"/>
  <c r="BB1300"/>
  <c r="BA1300"/>
  <c r="AZ1300"/>
  <c r="AY1300"/>
  <c r="BB1359"/>
  <c r="BA1359"/>
  <c r="AZ1359"/>
  <c r="AY1359"/>
  <c r="BB1780"/>
  <c r="BA1780"/>
  <c r="AZ1780"/>
  <c r="AY1780"/>
  <c r="BB1779"/>
  <c r="BA1779"/>
  <c r="AZ1779"/>
  <c r="AY1779"/>
  <c r="BB108"/>
  <c r="BA108"/>
  <c r="AZ108"/>
  <c r="AY108"/>
  <c r="BB1297"/>
  <c r="BA1297"/>
  <c r="AZ1297"/>
  <c r="AY1297"/>
  <c r="BB1388"/>
  <c r="BA1388"/>
  <c r="AZ1388"/>
  <c r="AY1388"/>
  <c r="BB1354"/>
  <c r="BA1354"/>
  <c r="AZ1354"/>
  <c r="AY1354"/>
  <c r="BB1325"/>
  <c r="BA1325"/>
  <c r="AZ1325"/>
  <c r="AY1325"/>
  <c r="BB1319"/>
  <c r="BA1319"/>
  <c r="AZ1319"/>
  <c r="AY1319"/>
  <c r="BB381"/>
  <c r="BA381"/>
  <c r="AZ381"/>
  <c r="AY381"/>
  <c r="BB1383"/>
  <c r="BA1383"/>
  <c r="AZ1383"/>
  <c r="AY1383"/>
  <c r="BB376"/>
  <c r="BA376"/>
  <c r="AZ376"/>
  <c r="AY376"/>
  <c r="BB1396"/>
  <c r="BA1396"/>
  <c r="AZ1396"/>
  <c r="AY1396"/>
  <c r="BB1332"/>
  <c r="BA1332"/>
  <c r="AZ1332"/>
  <c r="AY1332"/>
  <c r="BB1350"/>
  <c r="BA1350"/>
  <c r="AZ1350"/>
  <c r="AY1350"/>
  <c r="BB1395"/>
  <c r="BA1395"/>
  <c r="AZ1395"/>
  <c r="AY1395"/>
  <c r="BB1394"/>
  <c r="BA1394"/>
  <c r="AZ1394"/>
  <c r="AY1394"/>
  <c r="BB1413"/>
  <c r="BA1413"/>
  <c r="AZ1413"/>
  <c r="AY1413"/>
  <c r="BB49"/>
  <c r="BA49"/>
  <c r="AZ49"/>
  <c r="AY49"/>
  <c r="BB274"/>
  <c r="BA274"/>
  <c r="AZ274"/>
  <c r="AY274"/>
  <c r="BB1404"/>
  <c r="BA1404"/>
  <c r="AZ1404"/>
  <c r="AY1404"/>
  <c r="BB1781"/>
  <c r="BA1781"/>
  <c r="AZ1781"/>
  <c r="AY1781"/>
  <c r="BB1422"/>
  <c r="BA1422"/>
  <c r="AZ1422"/>
  <c r="AY1422"/>
  <c r="BB65"/>
  <c r="BA65"/>
  <c r="AZ65"/>
  <c r="AY65"/>
  <c r="BB1315"/>
  <c r="BA1315"/>
  <c r="AZ1315"/>
  <c r="AY1315"/>
  <c r="BB1412"/>
  <c r="BA1412"/>
  <c r="AZ1412"/>
  <c r="AY1412"/>
  <c r="BB67"/>
  <c r="BA67"/>
  <c r="AZ67"/>
  <c r="AY67"/>
  <c r="BB7"/>
  <c r="BA7"/>
  <c r="AZ7"/>
  <c r="AY7"/>
  <c r="BB1421"/>
  <c r="BA1421"/>
  <c r="AZ1421"/>
  <c r="AY1421"/>
  <c r="BB1318"/>
  <c r="BA1318"/>
  <c r="AZ1318"/>
  <c r="AY1318"/>
  <c r="BB1345"/>
  <c r="BA1345"/>
  <c r="AZ1345"/>
  <c r="AY1345"/>
  <c r="BB369"/>
  <c r="BA369"/>
  <c r="AZ369"/>
  <c r="AY369"/>
  <c r="BB1322"/>
  <c r="BA1322"/>
  <c r="AZ1322"/>
  <c r="AY1322"/>
  <c r="BB1363"/>
  <c r="BA1363"/>
  <c r="AZ1363"/>
  <c r="AY1363"/>
  <c r="BB1381"/>
  <c r="BA1381"/>
  <c r="AZ1381"/>
  <c r="AY1381"/>
  <c r="BB1373"/>
  <c r="BA1373"/>
  <c r="AZ1373"/>
  <c r="AY1373"/>
  <c r="BB1311"/>
  <c r="BA1311"/>
  <c r="AZ1311"/>
  <c r="AY1311"/>
  <c r="BB1331"/>
  <c r="BA1331"/>
  <c r="AZ1331"/>
  <c r="AY1331"/>
  <c r="BB1361"/>
  <c r="BA1361"/>
  <c r="AZ1361"/>
  <c r="AY1361"/>
  <c r="BB1312"/>
  <c r="BA1312"/>
  <c r="AZ1312"/>
  <c r="AY1312"/>
  <c r="BB368"/>
  <c r="BA368"/>
  <c r="AZ368"/>
  <c r="AY368"/>
  <c r="BB1403"/>
  <c r="BA1403"/>
  <c r="AZ1403"/>
  <c r="AY1403"/>
  <c r="BB380"/>
  <c r="BA380"/>
  <c r="AZ380"/>
  <c r="AY380"/>
  <c r="BB1310"/>
  <c r="BA1310"/>
  <c r="AZ1310"/>
  <c r="AY1310"/>
  <c r="BB375"/>
  <c r="BA375"/>
  <c r="AZ375"/>
  <c r="AY375"/>
  <c r="BB273"/>
  <c r="BA273"/>
  <c r="AZ273"/>
  <c r="AY273"/>
  <c r="BB1344"/>
  <c r="BA1344"/>
  <c r="AZ1344"/>
  <c r="AY1344"/>
  <c r="BB1353"/>
  <c r="BA1353"/>
  <c r="AZ1353"/>
  <c r="AY1353"/>
  <c r="BB1339"/>
  <c r="BA1339"/>
  <c r="AZ1339"/>
  <c r="AY1339"/>
  <c r="BB1308"/>
  <c r="BA1308"/>
  <c r="AZ1308"/>
  <c r="AY1308"/>
  <c r="BB1330"/>
  <c r="BA1330"/>
  <c r="AZ1330"/>
  <c r="AY1330"/>
  <c r="BB1338"/>
  <c r="BA1338"/>
  <c r="AZ1338"/>
  <c r="AY1338"/>
  <c r="BB1401"/>
  <c r="BA1401"/>
  <c r="AZ1401"/>
  <c r="AY1401"/>
  <c r="BB1399"/>
  <c r="BA1399"/>
  <c r="AZ1399"/>
  <c r="AY1399"/>
  <c r="BB1329"/>
  <c r="BA1329"/>
  <c r="AZ1329"/>
  <c r="AY1329"/>
  <c r="BB1357"/>
  <c r="BA1357"/>
  <c r="AZ1357"/>
  <c r="AY1357"/>
  <c r="BB272"/>
  <c r="BA272"/>
  <c r="AZ272"/>
  <c r="AY272"/>
  <c r="BB1387"/>
  <c r="BA1387"/>
  <c r="AZ1387"/>
  <c r="AY1387"/>
  <c r="BB1415"/>
  <c r="BA1415"/>
  <c r="AZ1415"/>
  <c r="AY1415"/>
  <c r="BB1376"/>
  <c r="BA1376"/>
  <c r="AZ1376"/>
  <c r="AY1376"/>
  <c r="BB1307"/>
  <c r="BA1307"/>
  <c r="AZ1307"/>
  <c r="AY1307"/>
  <c r="BB271"/>
  <c r="BA271"/>
  <c r="AZ271"/>
  <c r="AY271"/>
  <c r="BB1386"/>
  <c r="BA1386"/>
  <c r="AZ1386"/>
  <c r="AY1386"/>
  <c r="BB1411"/>
  <c r="BA1411"/>
  <c r="AZ1411"/>
  <c r="AY1411"/>
  <c r="BB1379"/>
  <c r="BA1379"/>
  <c r="AZ1379"/>
  <c r="AY1379"/>
  <c r="BB1367"/>
  <c r="BA1367"/>
  <c r="AZ1367"/>
  <c r="AY1367"/>
  <c r="BB1414"/>
  <c r="BA1414"/>
  <c r="AZ1414"/>
  <c r="AY1414"/>
  <c r="BB1337"/>
  <c r="BA1337"/>
  <c r="AZ1337"/>
  <c r="AY1337"/>
  <c r="BB1393"/>
  <c r="BA1393"/>
  <c r="AZ1393"/>
  <c r="AY1393"/>
  <c r="BB270"/>
  <c r="BA270"/>
  <c r="AZ270"/>
  <c r="AY270"/>
  <c r="BB1328"/>
  <c r="BA1328"/>
  <c r="AZ1328"/>
  <c r="AY1328"/>
  <c r="BB1420"/>
  <c r="BA1420"/>
  <c r="AZ1420"/>
  <c r="AY1420"/>
  <c r="BB1375"/>
  <c r="BA1375"/>
  <c r="AZ1375"/>
  <c r="AY1375"/>
  <c r="BB860"/>
  <c r="BA860"/>
  <c r="AZ860"/>
  <c r="AY860"/>
  <c r="BB11"/>
  <c r="BA11"/>
  <c r="AZ11"/>
  <c r="AY11"/>
  <c r="BB1298"/>
  <c r="BA1298"/>
  <c r="AZ1298"/>
  <c r="AY1298"/>
  <c r="BB1378"/>
  <c r="BA1378"/>
  <c r="AZ1378"/>
  <c r="AY1378"/>
  <c r="BB1407"/>
  <c r="BA1407"/>
  <c r="AZ1407"/>
  <c r="AY1407"/>
  <c r="BB862"/>
  <c r="BA862"/>
  <c r="AZ862"/>
  <c r="AY862"/>
  <c r="BB1327"/>
  <c r="BA1327"/>
  <c r="AZ1327"/>
  <c r="AY1327"/>
  <c r="BB1294"/>
  <c r="BA1294"/>
  <c r="AZ1294"/>
  <c r="AY1294"/>
  <c r="BB1783"/>
  <c r="BA1783"/>
  <c r="AZ1783"/>
  <c r="AY1783"/>
  <c r="BB1317"/>
  <c r="BA1317"/>
  <c r="AZ1317"/>
  <c r="AY1317"/>
  <c r="BB38"/>
  <c r="BA38"/>
  <c r="AZ38"/>
  <c r="AY38"/>
  <c r="BB1785"/>
  <c r="BA1785"/>
  <c r="AZ1785"/>
  <c r="AY1785"/>
  <c r="BB1336"/>
  <c r="BA1336"/>
  <c r="AZ1336"/>
  <c r="AY1336"/>
  <c r="BB203"/>
  <c r="BA203"/>
  <c r="AZ203"/>
  <c r="AY203"/>
  <c r="BB1293"/>
  <c r="BA1293"/>
  <c r="AZ1293"/>
  <c r="AY1293"/>
  <c r="BB1410"/>
  <c r="BA1410"/>
  <c r="AZ1410"/>
  <c r="AY1410"/>
  <c r="BB1369"/>
  <c r="BA1369"/>
  <c r="AZ1369"/>
  <c r="AY1369"/>
  <c r="BB1306"/>
  <c r="BA1306"/>
  <c r="AZ1306"/>
  <c r="AY1306"/>
  <c r="BB1374"/>
  <c r="BA1374"/>
  <c r="AZ1374"/>
  <c r="AY1374"/>
  <c r="BB1419"/>
  <c r="BA1419"/>
  <c r="AZ1419"/>
  <c r="AY1419"/>
  <c r="BB1366"/>
  <c r="BA1366"/>
  <c r="AZ1366"/>
  <c r="AY1366"/>
  <c r="BB1418"/>
  <c r="BA1418"/>
  <c r="AZ1418"/>
  <c r="AY1418"/>
  <c r="BB34"/>
  <c r="BA34"/>
  <c r="AZ34"/>
  <c r="AY34"/>
  <c r="BB1349"/>
  <c r="BA1349"/>
  <c r="AZ1349"/>
  <c r="AY1349"/>
  <c r="BB1335"/>
  <c r="BA1335"/>
  <c r="AZ1335"/>
  <c r="AY1335"/>
  <c r="BB865"/>
  <c r="BA865"/>
  <c r="AZ865"/>
  <c r="AY865"/>
  <c r="BB1305"/>
  <c r="BA1305"/>
  <c r="AZ1305"/>
  <c r="AY1305"/>
  <c r="BB932"/>
  <c r="BA932"/>
  <c r="AZ932"/>
  <c r="AY932"/>
  <c r="BB269"/>
  <c r="BA269"/>
  <c r="AZ269"/>
  <c r="AY269"/>
  <c r="BB1362"/>
  <c r="BA1362"/>
  <c r="AZ1362"/>
  <c r="AY1362"/>
  <c r="BB1398"/>
  <c r="BA1398"/>
  <c r="AZ1398"/>
  <c r="AY1398"/>
  <c r="BB1299"/>
  <c r="BA1299"/>
  <c r="AZ1299"/>
  <c r="AY1299"/>
  <c r="BB1295"/>
  <c r="BA1295"/>
  <c r="AZ1295"/>
  <c r="AY1295"/>
  <c r="BB1352"/>
  <c r="BA1352"/>
  <c r="AZ1352"/>
  <c r="AY1352"/>
  <c r="BB1409"/>
  <c r="BA1409"/>
  <c r="AZ1409"/>
  <c r="AY1409"/>
  <c r="BB1326"/>
  <c r="BA1326"/>
  <c r="AZ1326"/>
  <c r="AY1326"/>
  <c r="BB858"/>
  <c r="BA858"/>
  <c r="AZ858"/>
  <c r="AY858"/>
  <c r="BB202"/>
  <c r="BA202"/>
  <c r="AZ202"/>
  <c r="AY202"/>
  <c r="BB864"/>
  <c r="BA864"/>
  <c r="AZ864"/>
  <c r="AY864"/>
  <c r="BB1365"/>
  <c r="BA1365"/>
  <c r="AZ1365"/>
  <c r="AY1365"/>
  <c r="BB1324"/>
  <c r="BA1324"/>
  <c r="AZ1324"/>
  <c r="AY1324"/>
  <c r="BB1417"/>
  <c r="BA1417"/>
  <c r="AZ1417"/>
  <c r="AY1417"/>
  <c r="BB1227"/>
  <c r="BA1227"/>
  <c r="AZ1227"/>
  <c r="AY1227"/>
  <c r="BB379"/>
  <c r="BA379"/>
  <c r="AZ379"/>
  <c r="AY379"/>
  <c r="BB1314"/>
  <c r="BA1314"/>
  <c r="AZ1314"/>
  <c r="AY1314"/>
  <c r="BB1391"/>
  <c r="BA1391"/>
  <c r="AZ1391"/>
  <c r="AY1391"/>
  <c r="BB1406"/>
  <c r="BA1406"/>
  <c r="AZ1406"/>
  <c r="AY1406"/>
  <c r="BB861"/>
  <c r="BA861"/>
  <c r="AZ861"/>
  <c r="AY861"/>
  <c r="BB1402"/>
  <c r="BA1402"/>
  <c r="AZ1402"/>
  <c r="AY1402"/>
  <c r="BB367"/>
  <c r="BA367"/>
  <c r="AZ367"/>
  <c r="AY367"/>
  <c r="BB366"/>
  <c r="BA366"/>
  <c r="AZ366"/>
  <c r="AY366"/>
  <c r="BB1302"/>
  <c r="BA1302"/>
  <c r="AZ1302"/>
  <c r="AY1302"/>
  <c r="BB1129"/>
  <c r="BA1129"/>
  <c r="AZ1129"/>
  <c r="AY1129"/>
  <c r="BB374"/>
  <c r="BA374"/>
  <c r="AZ374"/>
  <c r="AY374"/>
  <c r="BB1408"/>
  <c r="BA1408"/>
  <c r="AZ1408"/>
  <c r="AY1408"/>
  <c r="BB1309"/>
  <c r="BA1309"/>
  <c r="AZ1309"/>
  <c r="AY1309"/>
  <c r="BB1390"/>
  <c r="BA1390"/>
  <c r="AZ1390"/>
  <c r="AY1390"/>
  <c r="BB1784"/>
  <c r="BA1784"/>
  <c r="AZ1784"/>
  <c r="AY1784"/>
  <c r="BB1351"/>
  <c r="BA1351"/>
  <c r="AZ1351"/>
  <c r="AY1351"/>
  <c r="BB1316"/>
  <c r="BA1316"/>
  <c r="AZ1316"/>
  <c r="AY1316"/>
  <c r="BB1301"/>
  <c r="BA1301"/>
  <c r="AZ1301"/>
  <c r="AY1301"/>
  <c r="BB1382"/>
  <c r="BA1382"/>
  <c r="AZ1382"/>
  <c r="AY1382"/>
  <c r="BB1372"/>
  <c r="BA1372"/>
  <c r="AZ1372"/>
  <c r="AY1372"/>
  <c r="BB1371"/>
  <c r="BA1371"/>
  <c r="AZ1371"/>
  <c r="AY1371"/>
  <c r="BB863"/>
  <c r="BA863"/>
  <c r="AZ863"/>
  <c r="AY863"/>
  <c r="BB1368"/>
  <c r="BA1368"/>
  <c r="AZ1368"/>
  <c r="AY1368"/>
  <c r="BB1292"/>
  <c r="BA1292"/>
  <c r="AZ1292"/>
  <c r="AY1292"/>
  <c r="BB373"/>
  <c r="BA373"/>
  <c r="AZ373"/>
  <c r="AY373"/>
  <c r="BB365"/>
  <c r="BA365"/>
  <c r="AZ365"/>
  <c r="AY365"/>
  <c r="BB229"/>
  <c r="BA229"/>
  <c r="AZ229"/>
  <c r="AY229"/>
  <c r="BB653"/>
  <c r="BA653"/>
  <c r="AZ653"/>
  <c r="AY653"/>
  <c r="BB638"/>
  <c r="BA638"/>
  <c r="AZ638"/>
  <c r="AY638"/>
  <c r="BB625"/>
  <c r="BA625"/>
  <c r="AZ625"/>
  <c r="AY625"/>
  <c r="BB150"/>
  <c r="BA150"/>
  <c r="AZ150"/>
  <c r="AY150"/>
  <c r="BB148"/>
  <c r="BA148"/>
  <c r="AZ148"/>
  <c r="AY148"/>
  <c r="BB647"/>
  <c r="BA647"/>
  <c r="AZ647"/>
  <c r="AY647"/>
  <c r="BB645"/>
  <c r="BA645"/>
  <c r="AZ645"/>
  <c r="AY645"/>
  <c r="BB633"/>
  <c r="BA633"/>
  <c r="AZ633"/>
  <c r="AY633"/>
  <c r="BB640"/>
  <c r="BA640"/>
  <c r="AZ640"/>
  <c r="AY640"/>
  <c r="BB631"/>
  <c r="BA631"/>
  <c r="AZ631"/>
  <c r="AY631"/>
  <c r="BB152"/>
  <c r="BA152"/>
  <c r="AZ152"/>
  <c r="AY152"/>
  <c r="BB149"/>
  <c r="BA149"/>
  <c r="AZ149"/>
  <c r="AY149"/>
  <c r="BB151"/>
  <c r="BA151"/>
  <c r="AZ151"/>
  <c r="AY151"/>
  <c r="BB644"/>
  <c r="BA644"/>
  <c r="AZ644"/>
  <c r="AY644"/>
  <c r="BB621"/>
  <c r="BA621"/>
  <c r="AZ621"/>
  <c r="AY621"/>
  <c r="BB639"/>
  <c r="BA639"/>
  <c r="AZ639"/>
  <c r="AY639"/>
  <c r="BB630"/>
  <c r="BA630"/>
  <c r="AZ630"/>
  <c r="AY630"/>
  <c r="BB652"/>
  <c r="BA652"/>
  <c r="AZ652"/>
  <c r="AY652"/>
  <c r="BB637"/>
  <c r="BA637"/>
  <c r="AZ637"/>
  <c r="AY637"/>
  <c r="BB643"/>
  <c r="BA643"/>
  <c r="AZ643"/>
  <c r="AY643"/>
  <c r="BB635"/>
  <c r="BA635"/>
  <c r="AZ635"/>
  <c r="AY635"/>
  <c r="BB641"/>
  <c r="BA641"/>
  <c r="AZ641"/>
  <c r="AY641"/>
  <c r="BB620"/>
  <c r="BA620"/>
  <c r="AZ620"/>
  <c r="AY620"/>
  <c r="BB155"/>
  <c r="BA155"/>
  <c r="AZ155"/>
  <c r="AY155"/>
  <c r="BB651"/>
  <c r="BA651"/>
  <c r="AZ651"/>
  <c r="AY651"/>
  <c r="BB514"/>
  <c r="BA514"/>
  <c r="AZ514"/>
  <c r="AY514"/>
  <c r="BB632"/>
  <c r="BA632"/>
  <c r="AZ632"/>
  <c r="AY632"/>
  <c r="BB629"/>
  <c r="BA629"/>
  <c r="AZ629"/>
  <c r="AY629"/>
  <c r="BB648"/>
  <c r="BA648"/>
  <c r="AZ648"/>
  <c r="AY648"/>
  <c r="BB623"/>
  <c r="BA623"/>
  <c r="AZ623"/>
  <c r="AY623"/>
  <c r="BB622"/>
  <c r="BA622"/>
  <c r="AZ622"/>
  <c r="AY622"/>
  <c r="BB650"/>
  <c r="BA650"/>
  <c r="AZ650"/>
  <c r="AY650"/>
  <c r="BB634"/>
  <c r="BA634"/>
  <c r="AZ634"/>
  <c r="AY634"/>
  <c r="BB642"/>
  <c r="BA642"/>
  <c r="AZ642"/>
  <c r="AY642"/>
  <c r="BB649"/>
  <c r="BA649"/>
  <c r="AZ649"/>
  <c r="AY649"/>
  <c r="BB627"/>
  <c r="BA627"/>
  <c r="AZ627"/>
  <c r="AY627"/>
  <c r="BB624"/>
  <c r="BA624"/>
  <c r="AZ624"/>
  <c r="AY624"/>
  <c r="BB153"/>
  <c r="BA153"/>
  <c r="AZ153"/>
  <c r="AY153"/>
  <c r="BB628"/>
  <c r="BA628"/>
  <c r="AZ628"/>
  <c r="AY628"/>
  <c r="BB636"/>
  <c r="BA636"/>
  <c r="AZ636"/>
  <c r="AY636"/>
  <c r="BB123"/>
  <c r="BA123"/>
  <c r="AZ123"/>
  <c r="AY123"/>
  <c r="BB626"/>
  <c r="BA626"/>
  <c r="AZ626"/>
  <c r="AY626"/>
  <c r="BB154"/>
  <c r="BA154"/>
  <c r="AZ154"/>
  <c r="AY154"/>
  <c r="BB646"/>
  <c r="BA646"/>
  <c r="AZ646"/>
  <c r="AY646"/>
  <c r="BB495"/>
  <c r="BA495"/>
  <c r="AZ495"/>
  <c r="AY495"/>
  <c r="BB487"/>
  <c r="BA487"/>
  <c r="AZ487"/>
  <c r="AY487"/>
  <c r="BB494"/>
  <c r="BA494"/>
  <c r="AZ494"/>
  <c r="AY494"/>
  <c r="BB63"/>
  <c r="BA63"/>
  <c r="AZ63"/>
  <c r="AY63"/>
  <c r="BB18"/>
  <c r="BA18"/>
  <c r="AZ18"/>
  <c r="AY18"/>
  <c r="BB1844"/>
  <c r="BA1844"/>
  <c r="AZ1844"/>
  <c r="AY1844"/>
  <c r="BB481"/>
  <c r="BA481"/>
  <c r="AZ481"/>
  <c r="AY481"/>
  <c r="BB1845"/>
  <c r="BA1845"/>
  <c r="AZ1845"/>
  <c r="AY1845"/>
  <c r="BB485"/>
  <c r="BA485"/>
  <c r="AZ485"/>
  <c r="AY485"/>
  <c r="BB1230"/>
  <c r="BA1230"/>
  <c r="AZ1230"/>
  <c r="AY1230"/>
  <c r="BB1251"/>
  <c r="BA1251"/>
  <c r="AZ1251"/>
  <c r="AY1251"/>
  <c r="BB364"/>
  <c r="BA364"/>
  <c r="AZ364"/>
  <c r="AY364"/>
  <c r="BB353"/>
  <c r="BA353"/>
  <c r="AZ353"/>
  <c r="AY353"/>
  <c r="BB854"/>
  <c r="BA854"/>
  <c r="AZ854"/>
  <c r="AY854"/>
  <c r="BB1265"/>
  <c r="BA1265"/>
  <c r="AZ1265"/>
  <c r="AY1265"/>
  <c r="BB268"/>
  <c r="BA268"/>
  <c r="AZ268"/>
  <c r="AY268"/>
  <c r="BB1232"/>
  <c r="BA1232"/>
  <c r="AZ1232"/>
  <c r="AY1232"/>
  <c r="BB1282"/>
  <c r="BA1282"/>
  <c r="AZ1282"/>
  <c r="AY1282"/>
  <c r="BB1226"/>
  <c r="BA1226"/>
  <c r="AZ1226"/>
  <c r="AY1226"/>
  <c r="BB1271"/>
  <c r="BA1271"/>
  <c r="AZ1271"/>
  <c r="AY1271"/>
  <c r="BB352"/>
  <c r="BA352"/>
  <c r="AZ352"/>
  <c r="AY352"/>
  <c r="BB1223"/>
  <c r="BA1223"/>
  <c r="AZ1223"/>
  <c r="AY1223"/>
  <c r="BB1264"/>
  <c r="BA1264"/>
  <c r="AZ1264"/>
  <c r="AY1264"/>
  <c r="BB1281"/>
  <c r="BA1281"/>
  <c r="AZ1281"/>
  <c r="AY1281"/>
  <c r="BB351"/>
  <c r="BA351"/>
  <c r="AZ351"/>
  <c r="AY351"/>
  <c r="BB1266"/>
  <c r="BA1266"/>
  <c r="AZ1266"/>
  <c r="AY1266"/>
  <c r="BB1231"/>
  <c r="BA1231"/>
  <c r="AZ1231"/>
  <c r="AY1231"/>
  <c r="BB1263"/>
  <c r="BA1263"/>
  <c r="AZ1263"/>
  <c r="AY1263"/>
  <c r="BB1288"/>
  <c r="BA1288"/>
  <c r="AZ1288"/>
  <c r="AY1288"/>
  <c r="BB1221"/>
  <c r="BA1221"/>
  <c r="AZ1221"/>
  <c r="AY1221"/>
  <c r="BB1280"/>
  <c r="BA1280"/>
  <c r="AZ1280"/>
  <c r="AY1280"/>
  <c r="BB363"/>
  <c r="BA363"/>
  <c r="AZ363"/>
  <c r="AY363"/>
  <c r="BB1776"/>
  <c r="BA1776"/>
  <c r="AZ1776"/>
  <c r="AY1776"/>
  <c r="BB350"/>
  <c r="BA350"/>
  <c r="AZ350"/>
  <c r="AY350"/>
  <c r="BB1287"/>
  <c r="BA1287"/>
  <c r="AZ1287"/>
  <c r="AY1287"/>
  <c r="BB1250"/>
  <c r="BA1250"/>
  <c r="AZ1250"/>
  <c r="AY1250"/>
  <c r="BB1249"/>
  <c r="BA1249"/>
  <c r="AZ1249"/>
  <c r="AY1249"/>
  <c r="BB362"/>
  <c r="BA362"/>
  <c r="AZ362"/>
  <c r="AY362"/>
  <c r="BB349"/>
  <c r="BA349"/>
  <c r="AZ349"/>
  <c r="AY349"/>
  <c r="BB1248"/>
  <c r="BA1248"/>
  <c r="AZ1248"/>
  <c r="AY1248"/>
  <c r="BB1273"/>
  <c r="BA1273"/>
  <c r="AZ1273"/>
  <c r="AY1273"/>
  <c r="BB361"/>
  <c r="BA361"/>
  <c r="AZ361"/>
  <c r="AY361"/>
  <c r="BB360"/>
  <c r="BA360"/>
  <c r="AZ360"/>
  <c r="AY360"/>
  <c r="BB199"/>
  <c r="BA199"/>
  <c r="AZ199"/>
  <c r="AY199"/>
  <c r="BB201"/>
  <c r="BA201"/>
  <c r="AZ201"/>
  <c r="AY201"/>
  <c r="BB31"/>
  <c r="BA31"/>
  <c r="AZ31"/>
  <c r="AY31"/>
  <c r="BB1247"/>
  <c r="BA1247"/>
  <c r="AZ1247"/>
  <c r="AY1247"/>
  <c r="BB1246"/>
  <c r="BA1246"/>
  <c r="AZ1246"/>
  <c r="AY1246"/>
  <c r="BB855"/>
  <c r="BA855"/>
  <c r="AZ855"/>
  <c r="AY855"/>
  <c r="BB59"/>
  <c r="BA59"/>
  <c r="AZ59"/>
  <c r="AY59"/>
  <c r="BB348"/>
  <c r="BA348"/>
  <c r="AZ348"/>
  <c r="AY348"/>
  <c r="BB267"/>
  <c r="BA267"/>
  <c r="AZ267"/>
  <c r="AY267"/>
  <c r="BB347"/>
  <c r="BA347"/>
  <c r="AZ347"/>
  <c r="AY347"/>
  <c r="BB1276"/>
  <c r="BA1276"/>
  <c r="AZ1276"/>
  <c r="AY1276"/>
  <c r="BB1262"/>
  <c r="BA1262"/>
  <c r="AZ1262"/>
  <c r="AY1262"/>
  <c r="BB1286"/>
  <c r="BA1286"/>
  <c r="AZ1286"/>
  <c r="AY1286"/>
  <c r="BB1220"/>
  <c r="BA1220"/>
  <c r="AZ1220"/>
  <c r="AY1220"/>
  <c r="BB28"/>
  <c r="BA28"/>
  <c r="AZ28"/>
  <c r="AY28"/>
  <c r="BB1269"/>
  <c r="BA1269"/>
  <c r="AZ1269"/>
  <c r="AY1269"/>
  <c r="BB1285"/>
  <c r="BA1285"/>
  <c r="AZ1285"/>
  <c r="AY1285"/>
  <c r="BB1236"/>
  <c r="BA1236"/>
  <c r="AZ1236"/>
  <c r="AY1236"/>
  <c r="BB1275"/>
  <c r="BA1275"/>
  <c r="AZ1275"/>
  <c r="AY1275"/>
  <c r="BB1284"/>
  <c r="BA1284"/>
  <c r="AZ1284"/>
  <c r="AY1284"/>
  <c r="BB266"/>
  <c r="BA266"/>
  <c r="AZ266"/>
  <c r="AY266"/>
  <c r="BB1245"/>
  <c r="BA1245"/>
  <c r="AZ1245"/>
  <c r="AY1245"/>
  <c r="BB359"/>
  <c r="BA359"/>
  <c r="AZ359"/>
  <c r="AY359"/>
  <c r="BB1233"/>
  <c r="BA1233"/>
  <c r="AZ1233"/>
  <c r="AY1233"/>
  <c r="BB265"/>
  <c r="BA265"/>
  <c r="AZ265"/>
  <c r="AY265"/>
  <c r="BB1217"/>
  <c r="BA1217"/>
  <c r="AZ1217"/>
  <c r="AY1217"/>
  <c r="BB264"/>
  <c r="BA264"/>
  <c r="AZ264"/>
  <c r="AY264"/>
  <c r="BB1279"/>
  <c r="BA1279"/>
  <c r="AZ1279"/>
  <c r="AY1279"/>
  <c r="BB1225"/>
  <c r="BA1225"/>
  <c r="AZ1225"/>
  <c r="AY1225"/>
  <c r="BB358"/>
  <c r="BA358"/>
  <c r="AZ358"/>
  <c r="AY358"/>
  <c r="BB346"/>
  <c r="BA346"/>
  <c r="AZ346"/>
  <c r="AY346"/>
  <c r="BB345"/>
  <c r="BA345"/>
  <c r="AZ345"/>
  <c r="AY345"/>
  <c r="BB1277"/>
  <c r="BA1277"/>
  <c r="AZ1277"/>
  <c r="AY1277"/>
  <c r="BB1272"/>
  <c r="BA1272"/>
  <c r="AZ1272"/>
  <c r="AY1272"/>
  <c r="BB1258"/>
  <c r="BA1258"/>
  <c r="AZ1258"/>
  <c r="AY1258"/>
  <c r="BB1244"/>
  <c r="BA1244"/>
  <c r="AZ1244"/>
  <c r="AY1244"/>
  <c r="BB357"/>
  <c r="BA357"/>
  <c r="AZ357"/>
  <c r="AY357"/>
  <c r="BB1243"/>
  <c r="BA1243"/>
  <c r="AZ1243"/>
  <c r="AY1243"/>
  <c r="BB356"/>
  <c r="BA356"/>
  <c r="AZ356"/>
  <c r="AY356"/>
  <c r="BB61"/>
  <c r="BA61"/>
  <c r="AZ61"/>
  <c r="AY61"/>
  <c r="BB1274"/>
  <c r="BA1274"/>
  <c r="AZ1274"/>
  <c r="AY1274"/>
  <c r="BB263"/>
  <c r="BA263"/>
  <c r="AZ263"/>
  <c r="AY263"/>
  <c r="BB4"/>
  <c r="BA4"/>
  <c r="AZ4"/>
  <c r="AY4"/>
  <c r="BB1253"/>
  <c r="BA1253"/>
  <c r="AZ1253"/>
  <c r="AY1253"/>
  <c r="BB1242"/>
  <c r="BA1242"/>
  <c r="AZ1242"/>
  <c r="AY1242"/>
  <c r="BB1229"/>
  <c r="BA1229"/>
  <c r="AZ1229"/>
  <c r="AY1229"/>
  <c r="BB1237"/>
  <c r="BA1237"/>
  <c r="AZ1237"/>
  <c r="AY1237"/>
  <c r="BB1224"/>
  <c r="BA1224"/>
  <c r="AZ1224"/>
  <c r="AY1224"/>
  <c r="BB1267"/>
  <c r="BA1267"/>
  <c r="AZ1267"/>
  <c r="AY1267"/>
  <c r="BB1252"/>
  <c r="BA1252"/>
  <c r="AZ1252"/>
  <c r="AY1252"/>
  <c r="BB1241"/>
  <c r="BA1241"/>
  <c r="AZ1241"/>
  <c r="AY1241"/>
  <c r="BB25"/>
  <c r="BA25"/>
  <c r="AZ25"/>
  <c r="AY25"/>
  <c r="BB1283"/>
  <c r="BA1283"/>
  <c r="AZ1283"/>
  <c r="AY1283"/>
  <c r="BB262"/>
  <c r="BA262"/>
  <c r="AZ262"/>
  <c r="AY262"/>
  <c r="BB1240"/>
  <c r="BA1240"/>
  <c r="AZ1240"/>
  <c r="AY1240"/>
  <c r="BB1235"/>
  <c r="BA1235"/>
  <c r="AZ1235"/>
  <c r="AY1235"/>
  <c r="BB1218"/>
  <c r="BA1218"/>
  <c r="AZ1218"/>
  <c r="AY1218"/>
  <c r="BB344"/>
  <c r="BA344"/>
  <c r="AZ344"/>
  <c r="AY344"/>
  <c r="BB62"/>
  <c r="BA62"/>
  <c r="AZ62"/>
  <c r="AY62"/>
  <c r="BB1228"/>
  <c r="BA1228"/>
  <c r="AZ1228"/>
  <c r="AY1228"/>
  <c r="BB355"/>
  <c r="BA355"/>
  <c r="AZ355"/>
  <c r="AY355"/>
  <c r="BB1255"/>
  <c r="BA1255"/>
  <c r="AZ1255"/>
  <c r="AY1255"/>
  <c r="BB1777"/>
  <c r="BA1777"/>
  <c r="AZ1777"/>
  <c r="AY1777"/>
  <c r="BB1270"/>
  <c r="BA1270"/>
  <c r="AZ1270"/>
  <c r="AY1270"/>
  <c r="BB1261"/>
  <c r="BA1261"/>
  <c r="AZ1261"/>
  <c r="AY1261"/>
  <c r="BB1259"/>
  <c r="BA1259"/>
  <c r="AZ1259"/>
  <c r="AY1259"/>
  <c r="BB1268"/>
  <c r="BA1268"/>
  <c r="AZ1268"/>
  <c r="AY1268"/>
  <c r="BB1257"/>
  <c r="BA1257"/>
  <c r="AZ1257"/>
  <c r="AY1257"/>
  <c r="BB200"/>
  <c r="BA200"/>
  <c r="AZ200"/>
  <c r="AY200"/>
  <c r="BB1222"/>
  <c r="BA1222"/>
  <c r="AZ1222"/>
  <c r="AY1222"/>
  <c r="BB1260"/>
  <c r="BA1260"/>
  <c r="AZ1260"/>
  <c r="AY1260"/>
  <c r="BB1278"/>
  <c r="BA1278"/>
  <c r="AZ1278"/>
  <c r="AY1278"/>
  <c r="BB1216"/>
  <c r="BA1216"/>
  <c r="AZ1216"/>
  <c r="AY1216"/>
  <c r="BB1254"/>
  <c r="BA1254"/>
  <c r="AZ1254"/>
  <c r="AY1254"/>
  <c r="BB1215"/>
  <c r="BA1215"/>
  <c r="AZ1215"/>
  <c r="AY1215"/>
  <c r="BB1239"/>
  <c r="BA1239"/>
  <c r="AZ1239"/>
  <c r="AY1239"/>
  <c r="BB354"/>
  <c r="BA354"/>
  <c r="AZ354"/>
  <c r="AY354"/>
  <c r="BB1234"/>
  <c r="BA1234"/>
  <c r="AZ1234"/>
  <c r="AY1234"/>
  <c r="BB109"/>
  <c r="BA109"/>
  <c r="AZ109"/>
  <c r="AY109"/>
  <c r="BB1256"/>
  <c r="BA1256"/>
  <c r="AZ1256"/>
  <c r="AY1256"/>
  <c r="BB610"/>
  <c r="BA610"/>
  <c r="AZ610"/>
  <c r="AY610"/>
  <c r="BB120"/>
  <c r="BA120"/>
  <c r="AZ120"/>
  <c r="AY120"/>
  <c r="BB616"/>
  <c r="BA616"/>
  <c r="AZ616"/>
  <c r="AY616"/>
  <c r="BB613"/>
  <c r="BA613"/>
  <c r="AZ613"/>
  <c r="AY613"/>
  <c r="BB122"/>
  <c r="BA122"/>
  <c r="AZ122"/>
  <c r="AY122"/>
  <c r="BB608"/>
  <c r="BA608"/>
  <c r="AZ608"/>
  <c r="AY608"/>
  <c r="BB121"/>
  <c r="BA121"/>
  <c r="AZ121"/>
  <c r="AY121"/>
  <c r="BB607"/>
  <c r="BA607"/>
  <c r="AZ607"/>
  <c r="AY607"/>
  <c r="BB612"/>
  <c r="BA612"/>
  <c r="AZ612"/>
  <c r="AY612"/>
  <c r="BB147"/>
  <c r="BA147"/>
  <c r="AZ147"/>
  <c r="AY147"/>
  <c r="BB615"/>
  <c r="BA615"/>
  <c r="AZ615"/>
  <c r="AY615"/>
  <c r="BB595"/>
  <c r="BA595"/>
  <c r="AZ595"/>
  <c r="AY595"/>
  <c r="BB619"/>
  <c r="BA619"/>
  <c r="AZ619"/>
  <c r="AY619"/>
  <c r="BB146"/>
  <c r="BA146"/>
  <c r="AZ146"/>
  <c r="AY146"/>
  <c r="BB604"/>
  <c r="BA604"/>
  <c r="AZ604"/>
  <c r="AY604"/>
  <c r="BB618"/>
  <c r="BA618"/>
  <c r="AZ618"/>
  <c r="AY618"/>
  <c r="BB617"/>
  <c r="BA617"/>
  <c r="AZ617"/>
  <c r="AY617"/>
  <c r="BB603"/>
  <c r="BA603"/>
  <c r="AZ603"/>
  <c r="AY603"/>
  <c r="BB142"/>
  <c r="BA142"/>
  <c r="AZ142"/>
  <c r="AY142"/>
  <c r="BB599"/>
  <c r="BA599"/>
  <c r="AZ599"/>
  <c r="AY599"/>
  <c r="BB605"/>
  <c r="BA605"/>
  <c r="AZ605"/>
  <c r="AY605"/>
  <c r="BB602"/>
  <c r="BA602"/>
  <c r="AZ602"/>
  <c r="AY602"/>
  <c r="BB601"/>
  <c r="BA601"/>
  <c r="AZ601"/>
  <c r="AY601"/>
  <c r="BB596"/>
  <c r="BA596"/>
  <c r="AZ596"/>
  <c r="AY596"/>
  <c r="BB598"/>
  <c r="BA598"/>
  <c r="AZ598"/>
  <c r="AY598"/>
  <c r="BB144"/>
  <c r="BA144"/>
  <c r="AZ144"/>
  <c r="AY144"/>
  <c r="BB143"/>
  <c r="BA143"/>
  <c r="AZ143"/>
  <c r="AY143"/>
  <c r="BB611"/>
  <c r="BA611"/>
  <c r="AZ611"/>
  <c r="AY611"/>
  <c r="BB614"/>
  <c r="BA614"/>
  <c r="AZ614"/>
  <c r="AY614"/>
  <c r="BB145"/>
  <c r="BA145"/>
  <c r="AZ145"/>
  <c r="AY145"/>
  <c r="BB597"/>
  <c r="BA597"/>
  <c r="AZ597"/>
  <c r="AY597"/>
  <c r="BB119"/>
  <c r="BA119"/>
  <c r="AZ119"/>
  <c r="AY119"/>
  <c r="BB606"/>
  <c r="BA606"/>
  <c r="AZ606"/>
  <c r="AY606"/>
  <c r="BB609"/>
  <c r="BA609"/>
  <c r="AZ609"/>
  <c r="AY609"/>
  <c r="BB600"/>
  <c r="BA600"/>
  <c r="AZ600"/>
  <c r="AY600"/>
  <c r="BB141"/>
  <c r="BA141"/>
  <c r="AZ141"/>
  <c r="AY141"/>
  <c r="BB493"/>
  <c r="BA493"/>
  <c r="AZ493"/>
  <c r="AY493"/>
  <c r="BB88"/>
  <c r="BA88"/>
  <c r="AZ88"/>
  <c r="AY88"/>
  <c r="BB490"/>
  <c r="BA490"/>
  <c r="AZ490"/>
  <c r="AY490"/>
  <c r="BB492"/>
  <c r="BA492"/>
  <c r="AZ492"/>
  <c r="AY492"/>
  <c r="BB1839"/>
  <c r="BA1839"/>
  <c r="AZ1839"/>
  <c r="AY1839"/>
  <c r="BB1840"/>
  <c r="BA1840"/>
  <c r="AZ1840"/>
  <c r="AY1840"/>
  <c r="BB1832"/>
  <c r="BA1832"/>
  <c r="AZ1832"/>
  <c r="AY1832"/>
  <c r="BB1842"/>
  <c r="BA1842"/>
  <c r="AZ1842"/>
  <c r="AY1842"/>
  <c r="BB1837"/>
  <c r="BA1837"/>
  <c r="AZ1837"/>
  <c r="AY1837"/>
  <c r="BB1836"/>
  <c r="BA1836"/>
  <c r="AZ1836"/>
  <c r="AY1836"/>
  <c r="BB1835"/>
  <c r="BA1835"/>
  <c r="AZ1835"/>
  <c r="AY1835"/>
  <c r="BB1843"/>
  <c r="BA1843"/>
  <c r="AZ1843"/>
  <c r="AY1843"/>
  <c r="BB1831"/>
  <c r="BA1831"/>
  <c r="AZ1831"/>
  <c r="AY1831"/>
  <c r="BB1841"/>
  <c r="BA1841"/>
  <c r="AZ1841"/>
  <c r="AY1841"/>
  <c r="BB1914"/>
  <c r="BA1914"/>
  <c r="AZ1914"/>
  <c r="AY1914"/>
  <c r="BB1827"/>
  <c r="BA1827"/>
  <c r="AZ1827"/>
  <c r="AY1827"/>
  <c r="BB1834"/>
  <c r="BA1834"/>
  <c r="AZ1834"/>
  <c r="AY1834"/>
  <c r="BB1838"/>
  <c r="BA1838"/>
  <c r="AZ1838"/>
  <c r="AY1838"/>
  <c r="BB1833"/>
  <c r="BA1833"/>
  <c r="AZ1833"/>
  <c r="AY1833"/>
  <c r="BB96"/>
  <c r="BA96"/>
  <c r="AZ96"/>
  <c r="AY96"/>
  <c r="BB1830"/>
  <c r="BA1830"/>
  <c r="AZ1830"/>
  <c r="AY1830"/>
  <c r="BB1184"/>
  <c r="BA1184"/>
  <c r="AZ1184"/>
  <c r="AY1184"/>
  <c r="BB343"/>
  <c r="BA343"/>
  <c r="AZ343"/>
  <c r="AY343"/>
  <c r="BB1201"/>
  <c r="BA1201"/>
  <c r="AZ1201"/>
  <c r="AY1201"/>
  <c r="BB1141"/>
  <c r="BA1141"/>
  <c r="AZ1141"/>
  <c r="AY1141"/>
  <c r="BB334"/>
  <c r="BA334"/>
  <c r="AZ334"/>
  <c r="AY334"/>
  <c r="BB1178"/>
  <c r="BA1178"/>
  <c r="AZ1178"/>
  <c r="AY1178"/>
  <c r="BB1154"/>
  <c r="BA1154"/>
  <c r="AZ1154"/>
  <c r="AY1154"/>
  <c r="BB1097"/>
  <c r="BA1097"/>
  <c r="AZ1097"/>
  <c r="AY1097"/>
  <c r="BB29"/>
  <c r="BA29"/>
  <c r="AZ29"/>
  <c r="AY29"/>
  <c r="BB1089"/>
  <c r="BA1089"/>
  <c r="AZ1089"/>
  <c r="AY1089"/>
  <c r="BB1088"/>
  <c r="BA1088"/>
  <c r="AZ1088"/>
  <c r="AY1088"/>
  <c r="BB194"/>
  <c r="BA194"/>
  <c r="AZ194"/>
  <c r="AY194"/>
  <c r="BB54"/>
  <c r="BA54"/>
  <c r="AZ54"/>
  <c r="AY54"/>
  <c r="BB322"/>
  <c r="BA322"/>
  <c r="AZ322"/>
  <c r="AY322"/>
  <c r="BB225"/>
  <c r="BA225"/>
  <c r="AZ225"/>
  <c r="AY225"/>
  <c r="BB1183"/>
  <c r="BA1183"/>
  <c r="AZ1183"/>
  <c r="AY1183"/>
  <c r="BB1165"/>
  <c r="BA1165"/>
  <c r="AZ1165"/>
  <c r="AY1165"/>
  <c r="BB1213"/>
  <c r="BA1213"/>
  <c r="AZ1213"/>
  <c r="AY1213"/>
  <c r="BB333"/>
  <c r="BA333"/>
  <c r="AZ333"/>
  <c r="AY333"/>
  <c r="BB1160"/>
  <c r="BA1160"/>
  <c r="AZ1160"/>
  <c r="AY1160"/>
  <c r="BB1159"/>
  <c r="BA1159"/>
  <c r="AZ1159"/>
  <c r="AY1159"/>
  <c r="BB253"/>
  <c r="BA253"/>
  <c r="AZ253"/>
  <c r="AY253"/>
  <c r="BB1099"/>
  <c r="BA1099"/>
  <c r="AZ1099"/>
  <c r="AY1099"/>
  <c r="BB1209"/>
  <c r="BA1209"/>
  <c r="AZ1209"/>
  <c r="AY1209"/>
  <c r="BB1106"/>
  <c r="BA1106"/>
  <c r="AZ1106"/>
  <c r="AY1106"/>
  <c r="BB1096"/>
  <c r="BA1096"/>
  <c r="AZ1096"/>
  <c r="AY1096"/>
  <c r="BB1171"/>
  <c r="BA1171"/>
  <c r="AZ1171"/>
  <c r="AY1171"/>
  <c r="BB1147"/>
  <c r="BA1147"/>
  <c r="AZ1147"/>
  <c r="AY1147"/>
  <c r="BB1122"/>
  <c r="BA1122"/>
  <c r="AZ1122"/>
  <c r="AY1122"/>
  <c r="BB186"/>
  <c r="BA186"/>
  <c r="AZ186"/>
  <c r="AY186"/>
  <c r="BB228"/>
  <c r="BA228"/>
  <c r="AZ228"/>
  <c r="AY228"/>
  <c r="BB1140"/>
  <c r="BA1140"/>
  <c r="AZ1140"/>
  <c r="AY1140"/>
  <c r="BB1114"/>
  <c r="BA1114"/>
  <c r="AZ1114"/>
  <c r="AY1114"/>
  <c r="BB332"/>
  <c r="BA332"/>
  <c r="AZ332"/>
  <c r="AY332"/>
  <c r="BB22"/>
  <c r="BA22"/>
  <c r="AZ22"/>
  <c r="AY22"/>
  <c r="BB1211"/>
  <c r="BA1211"/>
  <c r="AZ1211"/>
  <c r="AY1211"/>
  <c r="BB1175"/>
  <c r="BA1175"/>
  <c r="AZ1175"/>
  <c r="AY1175"/>
  <c r="BB1095"/>
  <c r="BA1095"/>
  <c r="AZ1095"/>
  <c r="AY1095"/>
  <c r="BB1113"/>
  <c r="BA1113"/>
  <c r="AZ1113"/>
  <c r="AY1113"/>
  <c r="BB1087"/>
  <c r="BA1087"/>
  <c r="AZ1087"/>
  <c r="AY1087"/>
  <c r="BB24"/>
  <c r="BA24"/>
  <c r="AZ24"/>
  <c r="AY24"/>
  <c r="BB36"/>
  <c r="BA36"/>
  <c r="AZ36"/>
  <c r="AY36"/>
  <c r="BB1192"/>
  <c r="BA1192"/>
  <c r="AZ1192"/>
  <c r="AY1192"/>
  <c r="BB1152"/>
  <c r="BA1152"/>
  <c r="AZ1152"/>
  <c r="AY1152"/>
  <c r="BB1124"/>
  <c r="BA1124"/>
  <c r="AZ1124"/>
  <c r="AY1124"/>
  <c r="BB1123"/>
  <c r="BA1123"/>
  <c r="AZ1123"/>
  <c r="AY1123"/>
  <c r="BB193"/>
  <c r="BA193"/>
  <c r="AZ193"/>
  <c r="AY193"/>
  <c r="BB323"/>
  <c r="BA323"/>
  <c r="AZ323"/>
  <c r="AY323"/>
  <c r="BB23"/>
  <c r="BA23"/>
  <c r="AZ23"/>
  <c r="AY23"/>
  <c r="BB224"/>
  <c r="BA224"/>
  <c r="AZ224"/>
  <c r="AY224"/>
  <c r="BB222"/>
  <c r="BA222"/>
  <c r="AZ222"/>
  <c r="AY222"/>
  <c r="BB1139"/>
  <c r="BA1139"/>
  <c r="AZ1139"/>
  <c r="AY1139"/>
  <c r="BB331"/>
  <c r="BA331"/>
  <c r="AZ331"/>
  <c r="AY331"/>
  <c r="BB195"/>
  <c r="BA195"/>
  <c r="AZ195"/>
  <c r="AY195"/>
  <c r="BB1158"/>
  <c r="BA1158"/>
  <c r="AZ1158"/>
  <c r="AY1158"/>
  <c r="BB252"/>
  <c r="BA252"/>
  <c r="AZ252"/>
  <c r="AY252"/>
  <c r="BB57"/>
  <c r="BA57"/>
  <c r="AZ57"/>
  <c r="AY57"/>
  <c r="BB321"/>
  <c r="BA321"/>
  <c r="AZ321"/>
  <c r="AY321"/>
  <c r="BB342"/>
  <c r="BA342"/>
  <c r="AZ342"/>
  <c r="AY342"/>
  <c r="BB1174"/>
  <c r="BA1174"/>
  <c r="AZ1174"/>
  <c r="AY1174"/>
  <c r="BB1086"/>
  <c r="BA1086"/>
  <c r="AZ1086"/>
  <c r="AY1086"/>
  <c r="BB1182"/>
  <c r="BA1182"/>
  <c r="AZ1182"/>
  <c r="AY1182"/>
  <c r="BB223"/>
  <c r="BA223"/>
  <c r="AZ223"/>
  <c r="AY223"/>
  <c r="BB1214"/>
  <c r="BA1214"/>
  <c r="AZ1214"/>
  <c r="AY1214"/>
  <c r="BB1112"/>
  <c r="BA1112"/>
  <c r="AZ1112"/>
  <c r="AY1112"/>
  <c r="BB1138"/>
  <c r="BA1138"/>
  <c r="AZ1138"/>
  <c r="AY1138"/>
  <c r="BB1208"/>
  <c r="BA1208"/>
  <c r="AZ1208"/>
  <c r="AY1208"/>
  <c r="BB849"/>
  <c r="BA849"/>
  <c r="AZ849"/>
  <c r="AY849"/>
  <c r="BB93"/>
  <c r="BA93"/>
  <c r="AZ93"/>
  <c r="AY93"/>
  <c r="BB1772"/>
  <c r="BA1772"/>
  <c r="AZ1772"/>
  <c r="AY1772"/>
  <c r="BB1121"/>
  <c r="BA1121"/>
  <c r="AZ1121"/>
  <c r="AY1121"/>
  <c r="BB341"/>
  <c r="BA341"/>
  <c r="AZ341"/>
  <c r="AY341"/>
  <c r="BB1137"/>
  <c r="BA1137"/>
  <c r="AZ1137"/>
  <c r="AY1137"/>
  <c r="BB1773"/>
  <c r="BA1773"/>
  <c r="AZ1773"/>
  <c r="AY1773"/>
  <c r="BB1132"/>
  <c r="BA1132"/>
  <c r="AZ1132"/>
  <c r="AY1132"/>
  <c r="BB320"/>
  <c r="BA320"/>
  <c r="AZ320"/>
  <c r="AY320"/>
  <c r="BB1151"/>
  <c r="BA1151"/>
  <c r="AZ1151"/>
  <c r="AY1151"/>
  <c r="BB330"/>
  <c r="BA330"/>
  <c r="AZ330"/>
  <c r="AY330"/>
  <c r="BB1197"/>
  <c r="BA1197"/>
  <c r="AZ1197"/>
  <c r="AY1197"/>
  <c r="BB1191"/>
  <c r="BA1191"/>
  <c r="AZ1191"/>
  <c r="AY1191"/>
  <c r="BB1153"/>
  <c r="BA1153"/>
  <c r="AZ1153"/>
  <c r="AY1153"/>
  <c r="BB853"/>
  <c r="BA853"/>
  <c r="AZ853"/>
  <c r="AY853"/>
  <c r="BB1146"/>
  <c r="BA1146"/>
  <c r="AZ1146"/>
  <c r="AY1146"/>
  <c r="BB1120"/>
  <c r="BA1120"/>
  <c r="AZ1120"/>
  <c r="AY1120"/>
  <c r="BB1085"/>
  <c r="BA1085"/>
  <c r="AZ1085"/>
  <c r="AY1085"/>
  <c r="BB1164"/>
  <c r="BA1164"/>
  <c r="AZ1164"/>
  <c r="AY1164"/>
  <c r="BB340"/>
  <c r="BA340"/>
  <c r="AZ340"/>
  <c r="AY340"/>
  <c r="BB1200"/>
  <c r="BA1200"/>
  <c r="AZ1200"/>
  <c r="AY1200"/>
  <c r="BB1212"/>
  <c r="BA1212"/>
  <c r="AZ1212"/>
  <c r="AY1212"/>
  <c r="BB58"/>
  <c r="BA58"/>
  <c r="AZ58"/>
  <c r="AY58"/>
  <c r="BB1196"/>
  <c r="BA1196"/>
  <c r="AZ1196"/>
  <c r="AY1196"/>
  <c r="BB327"/>
  <c r="BA327"/>
  <c r="AZ327"/>
  <c r="AY327"/>
  <c r="BB1119"/>
  <c r="BA1119"/>
  <c r="AZ1119"/>
  <c r="AY1119"/>
  <c r="BB1105"/>
  <c r="BA1105"/>
  <c r="AZ1105"/>
  <c r="AY1105"/>
  <c r="BB56"/>
  <c r="BA56"/>
  <c r="AZ56"/>
  <c r="AY56"/>
  <c r="BB1136"/>
  <c r="BA1136"/>
  <c r="AZ1136"/>
  <c r="AY1136"/>
  <c r="BB1090"/>
  <c r="BA1090"/>
  <c r="AZ1090"/>
  <c r="AY1090"/>
  <c r="BB1190"/>
  <c r="BA1190"/>
  <c r="AZ1190"/>
  <c r="AY1190"/>
  <c r="BB187"/>
  <c r="BA187"/>
  <c r="AZ187"/>
  <c r="AY187"/>
  <c r="BB1185"/>
  <c r="BA1185"/>
  <c r="AZ1185"/>
  <c r="AY1185"/>
  <c r="BB1118"/>
  <c r="BA1118"/>
  <c r="AZ1118"/>
  <c r="AY1118"/>
  <c r="BB1084"/>
  <c r="BA1084"/>
  <c r="AZ1084"/>
  <c r="AY1084"/>
  <c r="BB319"/>
  <c r="BA319"/>
  <c r="AZ319"/>
  <c r="AY319"/>
  <c r="BB1094"/>
  <c r="BA1094"/>
  <c r="AZ1094"/>
  <c r="AY1094"/>
  <c r="BB1083"/>
  <c r="BA1083"/>
  <c r="AZ1083"/>
  <c r="AY1083"/>
  <c r="BB1163"/>
  <c r="BA1163"/>
  <c r="AZ1163"/>
  <c r="AY1163"/>
  <c r="BB318"/>
  <c r="BA318"/>
  <c r="AZ318"/>
  <c r="AY318"/>
  <c r="BB1180"/>
  <c r="BA1180"/>
  <c r="AZ1180"/>
  <c r="AY1180"/>
  <c r="BB1150"/>
  <c r="BA1150"/>
  <c r="AZ1150"/>
  <c r="AY1150"/>
  <c r="BB317"/>
  <c r="BA317"/>
  <c r="AZ317"/>
  <c r="AY317"/>
  <c r="BB1135"/>
  <c r="BA1135"/>
  <c r="AZ1135"/>
  <c r="AY1135"/>
  <c r="BB329"/>
  <c r="BA329"/>
  <c r="AZ329"/>
  <c r="AY329"/>
  <c r="BB1127"/>
  <c r="BA1127"/>
  <c r="AZ1127"/>
  <c r="AY1127"/>
  <c r="BB1145"/>
  <c r="BA1145"/>
  <c r="AZ1145"/>
  <c r="AY1145"/>
  <c r="BB1210"/>
  <c r="BA1210"/>
  <c r="AZ1210"/>
  <c r="AY1210"/>
  <c r="BB1131"/>
  <c r="BA1131"/>
  <c r="AZ1131"/>
  <c r="AY1131"/>
  <c r="BB1189"/>
  <c r="BA1189"/>
  <c r="AZ1189"/>
  <c r="AY1189"/>
  <c r="BB1104"/>
  <c r="BA1104"/>
  <c r="AZ1104"/>
  <c r="AY1104"/>
  <c r="BB1037"/>
  <c r="BA1037"/>
  <c r="AZ1037"/>
  <c r="AY1037"/>
  <c r="BB328"/>
  <c r="BA328"/>
  <c r="AZ328"/>
  <c r="AY328"/>
  <c r="BB1188"/>
  <c r="BA1188"/>
  <c r="AZ1188"/>
  <c r="AY1188"/>
  <c r="BB1162"/>
  <c r="BA1162"/>
  <c r="AZ1162"/>
  <c r="AY1162"/>
  <c r="BB1207"/>
  <c r="BA1207"/>
  <c r="AZ1207"/>
  <c r="AY1207"/>
  <c r="BB851"/>
  <c r="BA851"/>
  <c r="AZ851"/>
  <c r="AY851"/>
  <c r="BB1205"/>
  <c r="BA1205"/>
  <c r="AZ1205"/>
  <c r="AY1205"/>
  <c r="BB221"/>
  <c r="BA221"/>
  <c r="AZ221"/>
  <c r="AY221"/>
  <c r="BB326"/>
  <c r="BA326"/>
  <c r="AZ326"/>
  <c r="AY326"/>
  <c r="BB1204"/>
  <c r="BA1204"/>
  <c r="AZ1204"/>
  <c r="AY1204"/>
  <c r="BB1206"/>
  <c r="BA1206"/>
  <c r="AZ1206"/>
  <c r="AY1206"/>
  <c r="BB316"/>
  <c r="BA316"/>
  <c r="AZ316"/>
  <c r="AY316"/>
  <c r="BB1177"/>
  <c r="BA1177"/>
  <c r="AZ1177"/>
  <c r="AY1177"/>
  <c r="BB1126"/>
  <c r="BA1126"/>
  <c r="AZ1126"/>
  <c r="AY1126"/>
  <c r="BB339"/>
  <c r="BA339"/>
  <c r="AZ339"/>
  <c r="AY339"/>
  <c r="BB1117"/>
  <c r="BA1117"/>
  <c r="AZ1117"/>
  <c r="AY1117"/>
  <c r="BB338"/>
  <c r="BA338"/>
  <c r="AZ338"/>
  <c r="AY338"/>
  <c r="BB1176"/>
  <c r="BA1176"/>
  <c r="AZ1176"/>
  <c r="AY1176"/>
  <c r="BB94"/>
  <c r="BA94"/>
  <c r="AZ94"/>
  <c r="AY94"/>
  <c r="BB1199"/>
  <c r="BA1199"/>
  <c r="AZ1199"/>
  <c r="AY1199"/>
  <c r="BB198"/>
  <c r="BA198"/>
  <c r="AZ198"/>
  <c r="AY198"/>
  <c r="BB1195"/>
  <c r="BA1195"/>
  <c r="AZ1195"/>
  <c r="AY1195"/>
  <c r="BB1043"/>
  <c r="BA1043"/>
  <c r="AZ1043"/>
  <c r="AY1043"/>
  <c r="BB1098"/>
  <c r="BA1098"/>
  <c r="AZ1098"/>
  <c r="AY1098"/>
  <c r="BB325"/>
  <c r="BA325"/>
  <c r="AZ325"/>
  <c r="AY325"/>
  <c r="BB1170"/>
  <c r="BA1170"/>
  <c r="AZ1170"/>
  <c r="AY1170"/>
  <c r="BB1116"/>
  <c r="BA1116"/>
  <c r="AZ1116"/>
  <c r="AY1116"/>
  <c r="BB1203"/>
  <c r="BA1203"/>
  <c r="AZ1203"/>
  <c r="AY1203"/>
  <c r="BB251"/>
  <c r="BA251"/>
  <c r="AZ251"/>
  <c r="AY251"/>
  <c r="BB95"/>
  <c r="BA95"/>
  <c r="AZ95"/>
  <c r="AY95"/>
  <c r="BB1169"/>
  <c r="BA1169"/>
  <c r="AZ1169"/>
  <c r="AY1169"/>
  <c r="BB848"/>
  <c r="BA848"/>
  <c r="AZ848"/>
  <c r="AY848"/>
  <c r="BB1149"/>
  <c r="BA1149"/>
  <c r="AZ1149"/>
  <c r="AY1149"/>
  <c r="BB1111"/>
  <c r="BA1111"/>
  <c r="AZ1111"/>
  <c r="AY1111"/>
  <c r="BB1168"/>
  <c r="BA1168"/>
  <c r="AZ1168"/>
  <c r="AY1168"/>
  <c r="BB1101"/>
  <c r="BA1101"/>
  <c r="AZ1101"/>
  <c r="AY1101"/>
  <c r="BB1103"/>
  <c r="BA1103"/>
  <c r="AZ1103"/>
  <c r="AY1103"/>
  <c r="BB1202"/>
  <c r="BA1202"/>
  <c r="AZ1202"/>
  <c r="AY1202"/>
  <c r="BB337"/>
  <c r="BA337"/>
  <c r="AZ337"/>
  <c r="AY337"/>
  <c r="BB1198"/>
  <c r="BA1198"/>
  <c r="AZ1198"/>
  <c r="AY1198"/>
  <c r="BB1134"/>
  <c r="BA1134"/>
  <c r="AZ1134"/>
  <c r="AY1134"/>
  <c r="BB1157"/>
  <c r="BA1157"/>
  <c r="AZ1157"/>
  <c r="AY1157"/>
  <c r="BB1187"/>
  <c r="BA1187"/>
  <c r="AZ1187"/>
  <c r="AY1187"/>
  <c r="BB197"/>
  <c r="BA197"/>
  <c r="AZ197"/>
  <c r="AY197"/>
  <c r="BB1161"/>
  <c r="BA1161"/>
  <c r="AZ1161"/>
  <c r="AY1161"/>
  <c r="BB1144"/>
  <c r="BA1144"/>
  <c r="AZ1144"/>
  <c r="AY1144"/>
  <c r="BB850"/>
  <c r="BA850"/>
  <c r="AZ850"/>
  <c r="AY850"/>
  <c r="BB1133"/>
  <c r="BA1133"/>
  <c r="AZ1133"/>
  <c r="AY1133"/>
  <c r="BB1194"/>
  <c r="BA1194"/>
  <c r="AZ1194"/>
  <c r="AY1194"/>
  <c r="BB250"/>
  <c r="BA250"/>
  <c r="AZ250"/>
  <c r="AY250"/>
  <c r="BB1167"/>
  <c r="BA1167"/>
  <c r="AZ1167"/>
  <c r="AY1167"/>
  <c r="BB37"/>
  <c r="BA37"/>
  <c r="AZ37"/>
  <c r="AY37"/>
  <c r="BB1156"/>
  <c r="BA1156"/>
  <c r="AZ1156"/>
  <c r="AY1156"/>
  <c r="BB1148"/>
  <c r="BA1148"/>
  <c r="AZ1148"/>
  <c r="AY1148"/>
  <c r="BB1125"/>
  <c r="BA1125"/>
  <c r="AZ1125"/>
  <c r="AY1125"/>
  <c r="BB324"/>
  <c r="BA324"/>
  <c r="AZ324"/>
  <c r="AY324"/>
  <c r="BB852"/>
  <c r="BA852"/>
  <c r="AZ852"/>
  <c r="AY852"/>
  <c r="BB1775"/>
  <c r="BA1775"/>
  <c r="AZ1775"/>
  <c r="AY1775"/>
  <c r="BB226"/>
  <c r="BA226"/>
  <c r="AZ226"/>
  <c r="AY226"/>
  <c r="BB1181"/>
  <c r="BA1181"/>
  <c r="AZ1181"/>
  <c r="AY1181"/>
  <c r="BB1143"/>
  <c r="BA1143"/>
  <c r="AZ1143"/>
  <c r="AY1143"/>
  <c r="BB1100"/>
  <c r="BA1100"/>
  <c r="AZ1100"/>
  <c r="AY1100"/>
  <c r="BB1091"/>
  <c r="BA1091"/>
  <c r="AZ1091"/>
  <c r="AY1091"/>
  <c r="BB1155"/>
  <c r="BA1155"/>
  <c r="AZ1155"/>
  <c r="AY1155"/>
  <c r="BB847"/>
  <c r="BA847"/>
  <c r="AZ847"/>
  <c r="AY847"/>
  <c r="BB249"/>
  <c r="BA249"/>
  <c r="AZ249"/>
  <c r="AY249"/>
  <c r="BB192"/>
  <c r="BA192"/>
  <c r="AZ192"/>
  <c r="AY192"/>
  <c r="BB55"/>
  <c r="BA55"/>
  <c r="AZ55"/>
  <c r="AY55"/>
  <c r="BB315"/>
  <c r="BA315"/>
  <c r="AZ315"/>
  <c r="AY315"/>
  <c r="BB1093"/>
  <c r="BA1093"/>
  <c r="AZ1093"/>
  <c r="AY1093"/>
  <c r="BB1771"/>
  <c r="BA1771"/>
  <c r="AZ1771"/>
  <c r="AY1771"/>
  <c r="BB227"/>
  <c r="BA227"/>
  <c r="AZ227"/>
  <c r="AY227"/>
  <c r="BB336"/>
  <c r="BA336"/>
  <c r="AZ336"/>
  <c r="AY336"/>
  <c r="BB1193"/>
  <c r="BA1193"/>
  <c r="AZ1193"/>
  <c r="AY1193"/>
  <c r="BB1130"/>
  <c r="BA1130"/>
  <c r="AZ1130"/>
  <c r="AY1130"/>
  <c r="BB1115"/>
  <c r="BA1115"/>
  <c r="AZ1115"/>
  <c r="AY1115"/>
  <c r="BB314"/>
  <c r="BA314"/>
  <c r="AZ314"/>
  <c r="AY314"/>
  <c r="BB1092"/>
  <c r="BA1092"/>
  <c r="AZ1092"/>
  <c r="AY1092"/>
  <c r="BB241"/>
  <c r="BA241"/>
  <c r="AZ241"/>
  <c r="AY241"/>
  <c r="BB1142"/>
  <c r="BA1142"/>
  <c r="AZ1142"/>
  <c r="AY1142"/>
  <c r="BB335"/>
  <c r="BA335"/>
  <c r="AZ335"/>
  <c r="AY335"/>
  <c r="BB1107"/>
  <c r="BA1107"/>
  <c r="AZ1107"/>
  <c r="AY1107"/>
  <c r="BB1173"/>
  <c r="BA1173"/>
  <c r="AZ1173"/>
  <c r="AY1173"/>
  <c r="BB1166"/>
  <c r="BA1166"/>
  <c r="AZ1166"/>
  <c r="AY1166"/>
  <c r="BB196"/>
  <c r="BA196"/>
  <c r="AZ196"/>
  <c r="AY196"/>
  <c r="BB1102"/>
  <c r="BA1102"/>
  <c r="AZ1102"/>
  <c r="AY1102"/>
  <c r="BB1110"/>
  <c r="BA1110"/>
  <c r="AZ1110"/>
  <c r="AY1110"/>
  <c r="BB313"/>
  <c r="BA313"/>
  <c r="AZ313"/>
  <c r="AY313"/>
  <c r="BB1128"/>
  <c r="BA1128"/>
  <c r="AZ1128"/>
  <c r="AY1128"/>
  <c r="BB1172"/>
  <c r="BA1172"/>
  <c r="AZ1172"/>
  <c r="AY1172"/>
  <c r="BB1774"/>
  <c r="BA1774"/>
  <c r="AZ1774"/>
  <c r="AY1774"/>
  <c r="BB590"/>
  <c r="BA590"/>
  <c r="AZ590"/>
  <c r="AY590"/>
  <c r="BB589"/>
  <c r="BA589"/>
  <c r="AZ589"/>
  <c r="AY589"/>
  <c r="BB115"/>
  <c r="BA115"/>
  <c r="AZ115"/>
  <c r="AY115"/>
  <c r="BB594"/>
  <c r="BA594"/>
  <c r="AZ594"/>
  <c r="AY594"/>
  <c r="BB570"/>
  <c r="BA570"/>
  <c r="AZ570"/>
  <c r="AY570"/>
  <c r="BB579"/>
  <c r="BA579"/>
  <c r="AZ579"/>
  <c r="AY579"/>
  <c r="BB588"/>
  <c r="BA588"/>
  <c r="AZ588"/>
  <c r="AY588"/>
  <c r="BB592"/>
  <c r="BA592"/>
  <c r="AZ592"/>
  <c r="AY592"/>
  <c r="BB140"/>
  <c r="BA140"/>
  <c r="AZ140"/>
  <c r="AY140"/>
  <c r="BB116"/>
  <c r="BA116"/>
  <c r="AZ116"/>
  <c r="AY116"/>
  <c r="BB571"/>
  <c r="BA571"/>
  <c r="AZ571"/>
  <c r="AY571"/>
  <c r="BB139"/>
  <c r="BA139"/>
  <c r="AZ139"/>
  <c r="AY139"/>
  <c r="BB591"/>
  <c r="BA591"/>
  <c r="AZ591"/>
  <c r="AY591"/>
  <c r="BB581"/>
  <c r="BA581"/>
  <c r="AZ581"/>
  <c r="AY581"/>
  <c r="BB587"/>
  <c r="BA587"/>
  <c r="AZ587"/>
  <c r="AY587"/>
  <c r="BB580"/>
  <c r="BA580"/>
  <c r="AZ580"/>
  <c r="AY580"/>
  <c r="BB574"/>
  <c r="BA574"/>
  <c r="AZ574"/>
  <c r="AY574"/>
  <c r="BB593"/>
  <c r="BA593"/>
  <c r="AZ593"/>
  <c r="AY593"/>
  <c r="BB586"/>
  <c r="BA586"/>
  <c r="AZ586"/>
  <c r="AY586"/>
  <c r="BB585"/>
  <c r="BA585"/>
  <c r="AZ585"/>
  <c r="AY585"/>
  <c r="BB114"/>
  <c r="BA114"/>
  <c r="AZ114"/>
  <c r="AY114"/>
  <c r="BB576"/>
  <c r="BA576"/>
  <c r="AZ576"/>
  <c r="AY576"/>
  <c r="BB513"/>
  <c r="BA513"/>
  <c r="AZ513"/>
  <c r="AY513"/>
  <c r="BB584"/>
  <c r="BA584"/>
  <c r="AZ584"/>
  <c r="AY584"/>
  <c r="BB578"/>
  <c r="BA578"/>
  <c r="AZ578"/>
  <c r="AY578"/>
  <c r="BB568"/>
  <c r="BA568"/>
  <c r="AZ568"/>
  <c r="AY568"/>
  <c r="BB583"/>
  <c r="BA583"/>
  <c r="AZ583"/>
  <c r="AY583"/>
  <c r="BB840"/>
  <c r="BA840"/>
  <c r="AZ840"/>
  <c r="AY840"/>
  <c r="BB572"/>
  <c r="BA572"/>
  <c r="AZ572"/>
  <c r="AY572"/>
  <c r="BB573"/>
  <c r="BA573"/>
  <c r="AZ573"/>
  <c r="AY573"/>
  <c r="BB138"/>
  <c r="BA138"/>
  <c r="AZ138"/>
  <c r="AY138"/>
  <c r="BB575"/>
  <c r="BA575"/>
  <c r="AZ575"/>
  <c r="AY575"/>
  <c r="BB113"/>
  <c r="BA113"/>
  <c r="AZ113"/>
  <c r="AY113"/>
  <c r="BB582"/>
  <c r="BA582"/>
  <c r="AZ582"/>
  <c r="AY582"/>
  <c r="BB137"/>
  <c r="BA137"/>
  <c r="AZ137"/>
  <c r="AY137"/>
  <c r="BB569"/>
  <c r="BA569"/>
  <c r="AZ569"/>
  <c r="AY569"/>
  <c r="BB16"/>
  <c r="BA16"/>
  <c r="AZ16"/>
  <c r="AY16"/>
  <c r="BB15"/>
  <c r="BA15"/>
  <c r="AZ15"/>
  <c r="AY15"/>
  <c r="BB491"/>
  <c r="BA491"/>
  <c r="AZ491"/>
  <c r="AY491"/>
  <c r="BB1828"/>
  <c r="BA1828"/>
  <c r="AZ1828"/>
  <c r="AY1828"/>
  <c r="BB1829"/>
  <c r="BA1829"/>
  <c r="AZ1829"/>
  <c r="AY1829"/>
  <c r="BB1913"/>
  <c r="BA1913"/>
  <c r="AZ1913"/>
  <c r="AY1913"/>
  <c r="BB1826"/>
  <c r="BA1826"/>
  <c r="AZ1826"/>
  <c r="AY1826"/>
  <c r="BB1065"/>
  <c r="BA1065"/>
  <c r="AZ1065"/>
  <c r="AY1065"/>
  <c r="BB92"/>
  <c r="BA92"/>
  <c r="AZ92"/>
  <c r="AY92"/>
  <c r="BB312"/>
  <c r="BA312"/>
  <c r="AZ312"/>
  <c r="AY312"/>
  <c r="BB1008"/>
  <c r="BA1008"/>
  <c r="AZ1008"/>
  <c r="AY1008"/>
  <c r="BB1049"/>
  <c r="BA1049"/>
  <c r="AZ1049"/>
  <c r="AY1049"/>
  <c r="BB300"/>
  <c r="BA300"/>
  <c r="AZ300"/>
  <c r="AY300"/>
  <c r="BB1003"/>
  <c r="BA1003"/>
  <c r="AZ1003"/>
  <c r="AY1003"/>
  <c r="BB1053"/>
  <c r="BA1053"/>
  <c r="AZ1053"/>
  <c r="AY1053"/>
  <c r="BB311"/>
  <c r="BA311"/>
  <c r="AZ311"/>
  <c r="AY311"/>
  <c r="BB310"/>
  <c r="BA310"/>
  <c r="AZ310"/>
  <c r="AY310"/>
  <c r="BB1770"/>
  <c r="BA1770"/>
  <c r="AZ1770"/>
  <c r="AY1770"/>
  <c r="BB1024"/>
  <c r="BA1024"/>
  <c r="AZ1024"/>
  <c r="AY1024"/>
  <c r="BB53"/>
  <c r="BA53"/>
  <c r="AZ53"/>
  <c r="AY53"/>
  <c r="BB1020"/>
  <c r="BA1020"/>
  <c r="AZ1020"/>
  <c r="AY1020"/>
  <c r="BB1011"/>
  <c r="BA1011"/>
  <c r="AZ1011"/>
  <c r="AY1011"/>
  <c r="BB299"/>
  <c r="BA299"/>
  <c r="AZ299"/>
  <c r="AY299"/>
  <c r="BB1082"/>
  <c r="BA1082"/>
  <c r="AZ1082"/>
  <c r="AY1082"/>
  <c r="BB309"/>
  <c r="BA309"/>
  <c r="AZ309"/>
  <c r="AY309"/>
  <c r="BB1070"/>
  <c r="BA1070"/>
  <c r="AZ1070"/>
  <c r="AY1070"/>
  <c r="BB298"/>
  <c r="BA298"/>
  <c r="AZ298"/>
  <c r="AY298"/>
  <c r="BB1072"/>
  <c r="BA1072"/>
  <c r="AZ1072"/>
  <c r="AY1072"/>
  <c r="BB1054"/>
  <c r="BA1054"/>
  <c r="AZ1054"/>
  <c r="AY1054"/>
  <c r="BB1050"/>
  <c r="BA1050"/>
  <c r="AZ1050"/>
  <c r="AY1050"/>
  <c r="BB1759"/>
  <c r="BA1759"/>
  <c r="AZ1759"/>
  <c r="AY1759"/>
  <c r="BB1058"/>
  <c r="BA1058"/>
  <c r="AZ1058"/>
  <c r="AY1058"/>
  <c r="BB1080"/>
  <c r="BA1080"/>
  <c r="AZ1080"/>
  <c r="AY1080"/>
  <c r="BB1036"/>
  <c r="BA1036"/>
  <c r="AZ1036"/>
  <c r="AY1036"/>
  <c r="BB846"/>
  <c r="BA846"/>
  <c r="AZ846"/>
  <c r="AY846"/>
  <c r="BB1019"/>
  <c r="BA1019"/>
  <c r="AZ1019"/>
  <c r="AY1019"/>
  <c r="BB216"/>
  <c r="BA216"/>
  <c r="AZ216"/>
  <c r="AY216"/>
  <c r="BB1062"/>
  <c r="BA1062"/>
  <c r="AZ1062"/>
  <c r="AY1062"/>
  <c r="BB1061"/>
  <c r="BA1061"/>
  <c r="AZ1061"/>
  <c r="AY1061"/>
  <c r="BB6"/>
  <c r="BA6"/>
  <c r="AZ6"/>
  <c r="AY6"/>
  <c r="BB1035"/>
  <c r="BA1035"/>
  <c r="AZ1035"/>
  <c r="AY1035"/>
  <c r="BB297"/>
  <c r="BA297"/>
  <c r="AZ297"/>
  <c r="AY297"/>
  <c r="BB1081"/>
  <c r="BA1081"/>
  <c r="AZ1081"/>
  <c r="AY1081"/>
  <c r="BB1057"/>
  <c r="BA1057"/>
  <c r="AZ1057"/>
  <c r="AY1057"/>
  <c r="BB220"/>
  <c r="BA220"/>
  <c r="AZ220"/>
  <c r="AY220"/>
  <c r="BB1067"/>
  <c r="BA1067"/>
  <c r="AZ1067"/>
  <c r="AY1067"/>
  <c r="BB1066"/>
  <c r="BA1066"/>
  <c r="AZ1066"/>
  <c r="AY1066"/>
  <c r="BB219"/>
  <c r="BA219"/>
  <c r="AZ219"/>
  <c r="AY219"/>
  <c r="BB1764"/>
  <c r="BA1764"/>
  <c r="AZ1764"/>
  <c r="AY1764"/>
  <c r="BB1765"/>
  <c r="BA1765"/>
  <c r="AZ1765"/>
  <c r="AY1765"/>
  <c r="BB1002"/>
  <c r="BA1002"/>
  <c r="AZ1002"/>
  <c r="AY1002"/>
  <c r="BB1044"/>
  <c r="BA1044"/>
  <c r="AZ1044"/>
  <c r="AY1044"/>
  <c r="BB1766"/>
  <c r="BA1766"/>
  <c r="AZ1766"/>
  <c r="AY1766"/>
  <c r="BB1016"/>
  <c r="BA1016"/>
  <c r="AZ1016"/>
  <c r="AY1016"/>
  <c r="BB1031"/>
  <c r="BA1031"/>
  <c r="AZ1031"/>
  <c r="AY1031"/>
  <c r="BB296"/>
  <c r="BA296"/>
  <c r="AZ296"/>
  <c r="AY296"/>
  <c r="BB21"/>
  <c r="BA21"/>
  <c r="AZ21"/>
  <c r="AY21"/>
  <c r="BB217"/>
  <c r="BA217"/>
  <c r="AZ217"/>
  <c r="AY217"/>
  <c r="BB308"/>
  <c r="BA308"/>
  <c r="AZ308"/>
  <c r="AY308"/>
  <c r="BB1079"/>
  <c r="BA1079"/>
  <c r="AZ1079"/>
  <c r="AY1079"/>
  <c r="BB1023"/>
  <c r="BA1023"/>
  <c r="AZ1023"/>
  <c r="AY1023"/>
  <c r="BB1018"/>
  <c r="BA1018"/>
  <c r="AZ1018"/>
  <c r="AY1018"/>
  <c r="BB295"/>
  <c r="BA295"/>
  <c r="AZ295"/>
  <c r="AY295"/>
  <c r="BB307"/>
  <c r="BA307"/>
  <c r="AZ307"/>
  <c r="AY307"/>
  <c r="BB259"/>
  <c r="BA259"/>
  <c r="AZ259"/>
  <c r="AY259"/>
  <c r="BB1030"/>
  <c r="BA1030"/>
  <c r="AZ1030"/>
  <c r="AY1030"/>
  <c r="BB215"/>
  <c r="BA215"/>
  <c r="AZ215"/>
  <c r="AY215"/>
  <c r="BB306"/>
  <c r="BA306"/>
  <c r="AZ306"/>
  <c r="AY306"/>
  <c r="BB1078"/>
  <c r="BA1078"/>
  <c r="AZ1078"/>
  <c r="AY1078"/>
  <c r="BB1022"/>
  <c r="BA1022"/>
  <c r="AZ1022"/>
  <c r="AY1022"/>
  <c r="BB294"/>
  <c r="BA294"/>
  <c r="AZ294"/>
  <c r="AY294"/>
  <c r="BB258"/>
  <c r="BA258"/>
  <c r="AZ258"/>
  <c r="AY258"/>
  <c r="BB1015"/>
  <c r="BA1015"/>
  <c r="AZ1015"/>
  <c r="AY1015"/>
  <c r="BB293"/>
  <c r="BA293"/>
  <c r="AZ293"/>
  <c r="AY293"/>
  <c r="BB305"/>
  <c r="BA305"/>
  <c r="AZ305"/>
  <c r="AY305"/>
  <c r="BB257"/>
  <c r="BA257"/>
  <c r="AZ257"/>
  <c r="AY257"/>
  <c r="BB1071"/>
  <c r="BA1071"/>
  <c r="AZ1071"/>
  <c r="AY1071"/>
  <c r="BB1034"/>
  <c r="BA1034"/>
  <c r="AZ1034"/>
  <c r="AY1034"/>
  <c r="BB1029"/>
  <c r="BA1029"/>
  <c r="AZ1029"/>
  <c r="AY1029"/>
  <c r="BB292"/>
  <c r="BA292"/>
  <c r="AZ292"/>
  <c r="AY292"/>
  <c r="BB1075"/>
  <c r="BA1075"/>
  <c r="AZ1075"/>
  <c r="AY1075"/>
  <c r="BB1052"/>
  <c r="BA1052"/>
  <c r="AZ1052"/>
  <c r="AY1052"/>
  <c r="BB1025"/>
  <c r="BA1025"/>
  <c r="AZ1025"/>
  <c r="AY1025"/>
  <c r="BB1007"/>
  <c r="BA1007"/>
  <c r="AZ1007"/>
  <c r="AY1007"/>
  <c r="BB1056"/>
  <c r="BA1056"/>
  <c r="AZ1056"/>
  <c r="AY1056"/>
  <c r="BB1013"/>
  <c r="BA1013"/>
  <c r="AZ1013"/>
  <c r="AY1013"/>
  <c r="BB1769"/>
  <c r="BA1769"/>
  <c r="AZ1769"/>
  <c r="AY1769"/>
  <c r="BB291"/>
  <c r="BA291"/>
  <c r="AZ291"/>
  <c r="AY291"/>
  <c r="BB1042"/>
  <c r="BA1042"/>
  <c r="AZ1042"/>
  <c r="AY1042"/>
  <c r="BB1028"/>
  <c r="BA1028"/>
  <c r="AZ1028"/>
  <c r="AY1028"/>
  <c r="BB1768"/>
  <c r="BA1768"/>
  <c r="AZ1768"/>
  <c r="AY1768"/>
  <c r="BB212"/>
  <c r="BA212"/>
  <c r="AZ212"/>
  <c r="AY212"/>
  <c r="BB1027"/>
  <c r="BA1027"/>
  <c r="AZ1027"/>
  <c r="AY1027"/>
  <c r="BB1026"/>
  <c r="BA1026"/>
  <c r="AZ1026"/>
  <c r="AY1026"/>
  <c r="BB1040"/>
  <c r="BA1040"/>
  <c r="AZ1040"/>
  <c r="AY1040"/>
  <c r="BB1069"/>
  <c r="BA1069"/>
  <c r="AZ1069"/>
  <c r="AY1069"/>
  <c r="BB1033"/>
  <c r="BA1033"/>
  <c r="AZ1033"/>
  <c r="AY1033"/>
  <c r="BB1010"/>
  <c r="BA1010"/>
  <c r="AZ1010"/>
  <c r="AY1010"/>
  <c r="BB1051"/>
  <c r="BA1051"/>
  <c r="AZ1051"/>
  <c r="AY1051"/>
  <c r="BB1032"/>
  <c r="BA1032"/>
  <c r="AZ1032"/>
  <c r="AY1032"/>
  <c r="BB1074"/>
  <c r="BA1074"/>
  <c r="AZ1074"/>
  <c r="AY1074"/>
  <c r="BB191"/>
  <c r="BA191"/>
  <c r="AZ191"/>
  <c r="AY191"/>
  <c r="BB1047"/>
  <c r="BA1047"/>
  <c r="AZ1047"/>
  <c r="AY1047"/>
  <c r="BB304"/>
  <c r="BA304"/>
  <c r="AZ304"/>
  <c r="AY304"/>
  <c r="BB1059"/>
  <c r="BA1059"/>
  <c r="AZ1059"/>
  <c r="AY1059"/>
  <c r="BB1068"/>
  <c r="BA1068"/>
  <c r="AZ1068"/>
  <c r="AY1068"/>
  <c r="BB1021"/>
  <c r="BA1021"/>
  <c r="AZ1021"/>
  <c r="AY1021"/>
  <c r="BB1014"/>
  <c r="BA1014"/>
  <c r="AZ1014"/>
  <c r="AY1014"/>
  <c r="BB1064"/>
  <c r="BA1064"/>
  <c r="AZ1064"/>
  <c r="AY1064"/>
  <c r="BB1017"/>
  <c r="BA1017"/>
  <c r="AZ1017"/>
  <c r="AY1017"/>
  <c r="BB52"/>
  <c r="BA52"/>
  <c r="AZ52"/>
  <c r="AY52"/>
  <c r="BB1009"/>
  <c r="BA1009"/>
  <c r="AZ1009"/>
  <c r="AY1009"/>
  <c r="BB1039"/>
  <c r="BA1039"/>
  <c r="AZ1039"/>
  <c r="AY1039"/>
  <c r="BB1077"/>
  <c r="BA1077"/>
  <c r="AZ1077"/>
  <c r="AY1077"/>
  <c r="BB218"/>
  <c r="BA218"/>
  <c r="AZ218"/>
  <c r="AY218"/>
  <c r="BB290"/>
  <c r="BA290"/>
  <c r="AZ290"/>
  <c r="AY290"/>
  <c r="BB1012"/>
  <c r="BA1012"/>
  <c r="AZ1012"/>
  <c r="AY1012"/>
  <c r="BB1767"/>
  <c r="BA1767"/>
  <c r="AZ1767"/>
  <c r="AY1767"/>
  <c r="BB1046"/>
  <c r="BA1046"/>
  <c r="AZ1046"/>
  <c r="AY1046"/>
  <c r="BB256"/>
  <c r="BA256"/>
  <c r="AZ256"/>
  <c r="AY256"/>
  <c r="BB1055"/>
  <c r="BA1055"/>
  <c r="AZ1055"/>
  <c r="AY1055"/>
  <c r="BB1041"/>
  <c r="BA1041"/>
  <c r="AZ1041"/>
  <c r="AY1041"/>
  <c r="BB1045"/>
  <c r="BA1045"/>
  <c r="AZ1045"/>
  <c r="AY1045"/>
  <c r="BB303"/>
  <c r="BA303"/>
  <c r="AZ303"/>
  <c r="AY303"/>
  <c r="BB255"/>
  <c r="BA255"/>
  <c r="AZ255"/>
  <c r="AY255"/>
  <c r="BB289"/>
  <c r="BA289"/>
  <c r="AZ289"/>
  <c r="AY289"/>
  <c r="BB190"/>
  <c r="BA190"/>
  <c r="AZ190"/>
  <c r="AY190"/>
  <c r="BB1060"/>
  <c r="BA1060"/>
  <c r="AZ1060"/>
  <c r="AY1060"/>
  <c r="BB1038"/>
  <c r="BA1038"/>
  <c r="AZ1038"/>
  <c r="AY1038"/>
  <c r="BB1006"/>
  <c r="BA1006"/>
  <c r="AZ1006"/>
  <c r="AY1006"/>
  <c r="BB845"/>
  <c r="BA845"/>
  <c r="AZ845"/>
  <c r="AY845"/>
  <c r="BB214"/>
  <c r="BA214"/>
  <c r="AZ214"/>
  <c r="AY214"/>
  <c r="BB211"/>
  <c r="BA211"/>
  <c r="AZ211"/>
  <c r="AY211"/>
  <c r="BB1005"/>
  <c r="BA1005"/>
  <c r="AZ1005"/>
  <c r="AY1005"/>
  <c r="BB1048"/>
  <c r="BA1048"/>
  <c r="AZ1048"/>
  <c r="AY1048"/>
  <c r="BB302"/>
  <c r="BA302"/>
  <c r="AZ302"/>
  <c r="AY302"/>
  <c r="BB301"/>
  <c r="BA301"/>
  <c r="AZ301"/>
  <c r="AY301"/>
  <c r="BB254"/>
  <c r="BA254"/>
  <c r="AZ254"/>
  <c r="AY254"/>
  <c r="BB1004"/>
  <c r="BA1004"/>
  <c r="AZ1004"/>
  <c r="AY1004"/>
  <c r="BB288"/>
  <c r="BA288"/>
  <c r="AZ288"/>
  <c r="AY288"/>
  <c r="BB1076"/>
  <c r="BA1076"/>
  <c r="AZ1076"/>
  <c r="AY1076"/>
  <c r="BB1073"/>
  <c r="BA1073"/>
  <c r="AZ1073"/>
  <c r="AY1073"/>
  <c r="BB135"/>
  <c r="BA135"/>
  <c r="AZ135"/>
  <c r="AY135"/>
  <c r="BB560"/>
  <c r="BA560"/>
  <c r="AZ560"/>
  <c r="AY560"/>
  <c r="BB132"/>
  <c r="BA132"/>
  <c r="AZ132"/>
  <c r="AY132"/>
  <c r="BB130"/>
  <c r="BA130"/>
  <c r="AZ130"/>
  <c r="AY130"/>
  <c r="BB128"/>
  <c r="BA128"/>
  <c r="AZ128"/>
  <c r="AY128"/>
  <c r="BB552"/>
  <c r="BA552"/>
  <c r="AZ552"/>
  <c r="AY552"/>
  <c r="BB556"/>
  <c r="BA556"/>
  <c r="AZ556"/>
  <c r="AY556"/>
  <c r="BB553"/>
  <c r="BA553"/>
  <c r="AZ553"/>
  <c r="AY553"/>
  <c r="BB565"/>
  <c r="BA565"/>
  <c r="AZ565"/>
  <c r="AY565"/>
  <c r="BB564"/>
  <c r="BA564"/>
  <c r="AZ564"/>
  <c r="AY564"/>
  <c r="BB134"/>
  <c r="BA134"/>
  <c r="AZ134"/>
  <c r="AY134"/>
  <c r="BB136"/>
  <c r="BA136"/>
  <c r="AZ136"/>
  <c r="AY136"/>
  <c r="BB559"/>
  <c r="BA559"/>
  <c r="AZ559"/>
  <c r="AY559"/>
  <c r="BB133"/>
  <c r="BA133"/>
  <c r="AZ133"/>
  <c r="AY133"/>
  <c r="BB550"/>
  <c r="BA550"/>
  <c r="AZ550"/>
  <c r="AY550"/>
  <c r="BB129"/>
  <c r="BA129"/>
  <c r="AZ129"/>
  <c r="AY129"/>
  <c r="BB563"/>
  <c r="BA563"/>
  <c r="AZ563"/>
  <c r="AY563"/>
  <c r="BB549"/>
  <c r="BA549"/>
  <c r="AZ549"/>
  <c r="AY549"/>
  <c r="BB561"/>
  <c r="BA561"/>
  <c r="AZ561"/>
  <c r="AY561"/>
  <c r="BB554"/>
  <c r="BA554"/>
  <c r="AZ554"/>
  <c r="AY554"/>
  <c r="BB551"/>
  <c r="BA551"/>
  <c r="AZ551"/>
  <c r="AY551"/>
  <c r="BB558"/>
  <c r="BA558"/>
  <c r="AZ558"/>
  <c r="AY558"/>
  <c r="BB562"/>
  <c r="BA562"/>
  <c r="AZ562"/>
  <c r="AY562"/>
  <c r="BB3"/>
  <c r="BA3"/>
  <c r="AZ3"/>
  <c r="AY3"/>
  <c r="BB555"/>
  <c r="BA555"/>
  <c r="AZ555"/>
  <c r="AY555"/>
  <c r="BB566"/>
  <c r="BA566"/>
  <c r="AZ566"/>
  <c r="AY566"/>
  <c r="BB131"/>
  <c r="BA131"/>
  <c r="AZ131"/>
  <c r="AY131"/>
  <c r="BB117"/>
  <c r="BA117"/>
  <c r="AZ117"/>
  <c r="AY117"/>
  <c r="BB127"/>
  <c r="BA127"/>
  <c r="AZ127"/>
  <c r="AY127"/>
  <c r="BB548"/>
  <c r="BA548"/>
  <c r="AZ548"/>
  <c r="AY548"/>
  <c r="BB547"/>
  <c r="BA547"/>
  <c r="AZ547"/>
  <c r="AY547"/>
  <c r="BB489"/>
  <c r="BA489"/>
  <c r="AZ489"/>
  <c r="AY489"/>
  <c r="BB1818"/>
  <c r="BA1818"/>
  <c r="AZ1818"/>
  <c r="AY1818"/>
  <c r="BB1817"/>
  <c r="BA1817"/>
  <c r="AZ1817"/>
  <c r="AY1817"/>
  <c r="BB1816"/>
  <c r="BA1816"/>
  <c r="AZ1816"/>
  <c r="AY1816"/>
  <c r="BB1825"/>
  <c r="BA1825"/>
  <c r="AZ1825"/>
  <c r="AY1825"/>
  <c r="BB1821"/>
  <c r="BA1821"/>
  <c r="AZ1821"/>
  <c r="AY1821"/>
  <c r="BB1824"/>
  <c r="BA1824"/>
  <c r="AZ1824"/>
  <c r="AY1824"/>
  <c r="BB1819"/>
  <c r="BA1819"/>
  <c r="AZ1819"/>
  <c r="AY1819"/>
  <c r="BB841"/>
  <c r="BA841"/>
  <c r="AZ841"/>
  <c r="AY841"/>
  <c r="BB1822"/>
  <c r="BA1822"/>
  <c r="AZ1822"/>
  <c r="AY1822"/>
  <c r="BB1820"/>
  <c r="BA1820"/>
  <c r="AZ1820"/>
  <c r="AY1820"/>
  <c r="BB1823"/>
  <c r="BA1823"/>
  <c r="AZ1823"/>
  <c r="AY1823"/>
  <c r="BB927"/>
  <c r="BA927"/>
  <c r="AZ927"/>
  <c r="AY927"/>
  <c r="BB926"/>
  <c r="BA926"/>
  <c r="AZ926"/>
  <c r="AY926"/>
  <c r="BB997"/>
  <c r="BA997"/>
  <c r="AZ997"/>
  <c r="AY997"/>
  <c r="BB968"/>
  <c r="BA968"/>
  <c r="AZ968"/>
  <c r="AY968"/>
  <c r="BB844"/>
  <c r="BA844"/>
  <c r="AZ844"/>
  <c r="AY844"/>
  <c r="BB930"/>
  <c r="BA930"/>
  <c r="AZ930"/>
  <c r="AY930"/>
  <c r="BB896"/>
  <c r="BA896"/>
  <c r="AZ896"/>
  <c r="AY896"/>
  <c r="BB895"/>
  <c r="BA895"/>
  <c r="AZ895"/>
  <c r="AY895"/>
  <c r="BB990"/>
  <c r="BA990"/>
  <c r="AZ990"/>
  <c r="AY990"/>
  <c r="BB912"/>
  <c r="BA912"/>
  <c r="AZ912"/>
  <c r="AY912"/>
  <c r="BB277"/>
  <c r="BA277"/>
  <c r="AZ277"/>
  <c r="AY277"/>
  <c r="BB974"/>
  <c r="BA974"/>
  <c r="AZ974"/>
  <c r="AY974"/>
  <c r="BB999"/>
  <c r="BA999"/>
  <c r="AZ999"/>
  <c r="AY999"/>
  <c r="BB924"/>
  <c r="BA924"/>
  <c r="AZ924"/>
  <c r="AY924"/>
  <c r="BB91"/>
  <c r="BA91"/>
  <c r="AZ91"/>
  <c r="AY91"/>
  <c r="BB51"/>
  <c r="BA51"/>
  <c r="AZ51"/>
  <c r="AY51"/>
  <c r="BB986"/>
  <c r="BA986"/>
  <c r="AZ986"/>
  <c r="AY986"/>
  <c r="BB967"/>
  <c r="BA967"/>
  <c r="AZ967"/>
  <c r="AY967"/>
  <c r="BB892"/>
  <c r="BA892"/>
  <c r="AZ892"/>
  <c r="AY892"/>
  <c r="BB985"/>
  <c r="BA985"/>
  <c r="AZ985"/>
  <c r="AY985"/>
  <c r="BB843"/>
  <c r="BA843"/>
  <c r="AZ843"/>
  <c r="AY843"/>
  <c r="BB278"/>
  <c r="BA278"/>
  <c r="AZ278"/>
  <c r="AY278"/>
  <c r="BB947"/>
  <c r="BA947"/>
  <c r="AZ947"/>
  <c r="AY947"/>
  <c r="BB889"/>
  <c r="BA889"/>
  <c r="AZ889"/>
  <c r="AY889"/>
  <c r="BB973"/>
  <c r="BA973"/>
  <c r="AZ973"/>
  <c r="AY973"/>
  <c r="BB842"/>
  <c r="BA842"/>
  <c r="AZ842"/>
  <c r="AY842"/>
  <c r="BB941"/>
  <c r="BA941"/>
  <c r="AZ941"/>
  <c r="AY941"/>
  <c r="BB961"/>
  <c r="BA961"/>
  <c r="AZ961"/>
  <c r="AY961"/>
  <c r="BB960"/>
  <c r="BA960"/>
  <c r="AZ960"/>
  <c r="AY960"/>
  <c r="BB1001"/>
  <c r="BA1001"/>
  <c r="AZ1001"/>
  <c r="AY1001"/>
  <c r="BB991"/>
  <c r="BA991"/>
  <c r="AZ991"/>
  <c r="AY991"/>
  <c r="BB984"/>
  <c r="BA984"/>
  <c r="AZ984"/>
  <c r="AY984"/>
  <c r="BB925"/>
  <c r="BA925"/>
  <c r="AZ925"/>
  <c r="AY925"/>
  <c r="BB911"/>
  <c r="BA911"/>
  <c r="AZ911"/>
  <c r="AY911"/>
  <c r="BB989"/>
  <c r="BA989"/>
  <c r="AZ989"/>
  <c r="AY989"/>
  <c r="BB972"/>
  <c r="BA972"/>
  <c r="AZ972"/>
  <c r="AY972"/>
  <c r="BB905"/>
  <c r="BA905"/>
  <c r="AZ905"/>
  <c r="AY905"/>
  <c r="BB904"/>
  <c r="BA904"/>
  <c r="AZ904"/>
  <c r="AY904"/>
  <c r="BB89"/>
  <c r="BA89"/>
  <c r="AZ89"/>
  <c r="AY89"/>
  <c r="BB913"/>
  <c r="BA913"/>
  <c r="AZ913"/>
  <c r="AY913"/>
  <c r="BB90"/>
  <c r="BA90"/>
  <c r="AZ90"/>
  <c r="AY90"/>
  <c r="BB1000"/>
  <c r="BA1000"/>
  <c r="AZ1000"/>
  <c r="AY1000"/>
  <c r="BB965"/>
  <c r="BA965"/>
  <c r="AZ965"/>
  <c r="AY965"/>
  <c r="BB959"/>
  <c r="BA959"/>
  <c r="AZ959"/>
  <c r="AY959"/>
  <c r="BB919"/>
  <c r="BA919"/>
  <c r="AZ919"/>
  <c r="AY919"/>
  <c r="BB951"/>
  <c r="BA951"/>
  <c r="AZ951"/>
  <c r="AY951"/>
  <c r="BB977"/>
  <c r="BA977"/>
  <c r="AZ977"/>
  <c r="AY977"/>
  <c r="BB982"/>
  <c r="BA982"/>
  <c r="AZ982"/>
  <c r="AY982"/>
  <c r="BB964"/>
  <c r="BA964"/>
  <c r="AZ964"/>
  <c r="AY964"/>
  <c r="BB901"/>
  <c r="BA901"/>
  <c r="AZ901"/>
  <c r="AY901"/>
  <c r="BB920"/>
  <c r="BA920"/>
  <c r="AZ920"/>
  <c r="AY920"/>
  <c r="BB287"/>
  <c r="BA287"/>
  <c r="AZ287"/>
  <c r="AY287"/>
  <c r="BB946"/>
  <c r="BA946"/>
  <c r="AZ946"/>
  <c r="AY946"/>
  <c r="BB910"/>
  <c r="BA910"/>
  <c r="AZ910"/>
  <c r="AY910"/>
  <c r="BB998"/>
  <c r="BA998"/>
  <c r="AZ998"/>
  <c r="AY998"/>
  <c r="BB996"/>
  <c r="BA996"/>
  <c r="AZ996"/>
  <c r="AY996"/>
  <c r="BB979"/>
  <c r="BA979"/>
  <c r="AZ979"/>
  <c r="AY979"/>
  <c r="BB1760"/>
  <c r="BA1760"/>
  <c r="AZ1760"/>
  <c r="AY1760"/>
  <c r="BB1762"/>
  <c r="BA1762"/>
  <c r="AZ1762"/>
  <c r="AY1762"/>
  <c r="BB923"/>
  <c r="BA923"/>
  <c r="AZ923"/>
  <c r="AY923"/>
  <c r="BB35"/>
  <c r="BA35"/>
  <c r="AZ35"/>
  <c r="AY35"/>
  <c r="BB30"/>
  <c r="BA30"/>
  <c r="AZ30"/>
  <c r="AY30"/>
  <c r="BB891"/>
  <c r="BA891"/>
  <c r="AZ891"/>
  <c r="AY891"/>
  <c r="BB981"/>
  <c r="BA981"/>
  <c r="AZ981"/>
  <c r="AY981"/>
  <c r="BB971"/>
  <c r="BA971"/>
  <c r="AZ971"/>
  <c r="AY971"/>
  <c r="BB995"/>
  <c r="BA995"/>
  <c r="AZ995"/>
  <c r="AY995"/>
  <c r="BB918"/>
  <c r="BA918"/>
  <c r="AZ918"/>
  <c r="AY918"/>
  <c r="BB976"/>
  <c r="BA976"/>
  <c r="AZ976"/>
  <c r="AY976"/>
  <c r="BB988"/>
  <c r="BA988"/>
  <c r="AZ988"/>
  <c r="AY988"/>
  <c r="BB958"/>
  <c r="BA958"/>
  <c r="AZ958"/>
  <c r="AY958"/>
  <c r="BB286"/>
  <c r="BA286"/>
  <c r="AZ286"/>
  <c r="AY286"/>
  <c r="BB955"/>
  <c r="BA955"/>
  <c r="AZ955"/>
  <c r="AY955"/>
  <c r="BB945"/>
  <c r="BA945"/>
  <c r="AZ945"/>
  <c r="AY945"/>
  <c r="BB50"/>
  <c r="BA50"/>
  <c r="AZ50"/>
  <c r="AY50"/>
  <c r="BB978"/>
  <c r="BA978"/>
  <c r="AZ978"/>
  <c r="AY978"/>
  <c r="BB890"/>
  <c r="BA890"/>
  <c r="AZ890"/>
  <c r="AY890"/>
  <c r="BB940"/>
  <c r="BA940"/>
  <c r="AZ940"/>
  <c r="AY940"/>
  <c r="BB888"/>
  <c r="BA888"/>
  <c r="AZ888"/>
  <c r="AY888"/>
  <c r="BB285"/>
  <c r="BA285"/>
  <c r="AZ285"/>
  <c r="AY285"/>
  <c r="BB284"/>
  <c r="BA284"/>
  <c r="AZ284"/>
  <c r="AY284"/>
  <c r="BB993"/>
  <c r="BA993"/>
  <c r="AZ993"/>
  <c r="AY993"/>
  <c r="BB954"/>
  <c r="BA954"/>
  <c r="AZ954"/>
  <c r="AY954"/>
  <c r="BB894"/>
  <c r="BA894"/>
  <c r="AZ894"/>
  <c r="AY894"/>
  <c r="BB939"/>
  <c r="BA939"/>
  <c r="AZ939"/>
  <c r="AY939"/>
  <c r="BB900"/>
  <c r="BA900"/>
  <c r="AZ900"/>
  <c r="AY900"/>
  <c r="BB899"/>
  <c r="BA899"/>
  <c r="AZ899"/>
  <c r="AY899"/>
  <c r="BB957"/>
  <c r="BA957"/>
  <c r="AZ957"/>
  <c r="AY957"/>
  <c r="BB915"/>
  <c r="BA915"/>
  <c r="AZ915"/>
  <c r="AY915"/>
  <c r="BB898"/>
  <c r="BA898"/>
  <c r="AZ898"/>
  <c r="AY898"/>
  <c r="BB929"/>
  <c r="BA929"/>
  <c r="AZ929"/>
  <c r="AY929"/>
  <c r="BB944"/>
  <c r="BA944"/>
  <c r="AZ944"/>
  <c r="AY944"/>
  <c r="BB909"/>
  <c r="BA909"/>
  <c r="AZ909"/>
  <c r="AY909"/>
  <c r="BB943"/>
  <c r="BA943"/>
  <c r="AZ943"/>
  <c r="AY943"/>
  <c r="BB938"/>
  <c r="BA938"/>
  <c r="AZ938"/>
  <c r="AY938"/>
  <c r="BB917"/>
  <c r="BA917"/>
  <c r="AZ917"/>
  <c r="AY917"/>
  <c r="BB950"/>
  <c r="BA950"/>
  <c r="AZ950"/>
  <c r="AY950"/>
  <c r="BB942"/>
  <c r="BA942"/>
  <c r="AZ942"/>
  <c r="AY942"/>
  <c r="BB980"/>
  <c r="BA980"/>
  <c r="AZ980"/>
  <c r="AY980"/>
  <c r="BB283"/>
  <c r="BA283"/>
  <c r="AZ283"/>
  <c r="AY283"/>
  <c r="BB966"/>
  <c r="BA966"/>
  <c r="AZ966"/>
  <c r="AY966"/>
  <c r="BB937"/>
  <c r="BA937"/>
  <c r="AZ937"/>
  <c r="AY937"/>
  <c r="BB916"/>
  <c r="BA916"/>
  <c r="AZ916"/>
  <c r="AY916"/>
  <c r="BB908"/>
  <c r="BA908"/>
  <c r="AZ908"/>
  <c r="AY908"/>
  <c r="BB282"/>
  <c r="BA282"/>
  <c r="AZ282"/>
  <c r="AY282"/>
  <c r="BB975"/>
  <c r="BA975"/>
  <c r="AZ975"/>
  <c r="AY975"/>
  <c r="BB970"/>
  <c r="BA970"/>
  <c r="AZ970"/>
  <c r="AY970"/>
  <c r="BB903"/>
  <c r="BA903"/>
  <c r="AZ903"/>
  <c r="AY903"/>
  <c r="BB281"/>
  <c r="BA281"/>
  <c r="AZ281"/>
  <c r="AY281"/>
  <c r="BB928"/>
  <c r="BA928"/>
  <c r="AZ928"/>
  <c r="AY928"/>
  <c r="BB994"/>
  <c r="BA994"/>
  <c r="AZ994"/>
  <c r="AY994"/>
  <c r="BB261"/>
  <c r="BA261"/>
  <c r="AZ261"/>
  <c r="AY261"/>
  <c r="BB1761"/>
  <c r="BA1761"/>
  <c r="AZ1761"/>
  <c r="AY1761"/>
  <c r="BB280"/>
  <c r="BA280"/>
  <c r="AZ280"/>
  <c r="AY280"/>
  <c r="BB949"/>
  <c r="BA949"/>
  <c r="AZ949"/>
  <c r="AY949"/>
  <c r="BB914"/>
  <c r="BA914"/>
  <c r="AZ914"/>
  <c r="AY914"/>
  <c r="BB907"/>
  <c r="BA907"/>
  <c r="AZ907"/>
  <c r="AY907"/>
  <c r="BB963"/>
  <c r="BA963"/>
  <c r="AZ963"/>
  <c r="AY963"/>
  <c r="BB922"/>
  <c r="BA922"/>
  <c r="AZ922"/>
  <c r="AY922"/>
  <c r="BB956"/>
  <c r="BA956"/>
  <c r="AZ956"/>
  <c r="AY956"/>
  <c r="BB953"/>
  <c r="BA953"/>
  <c r="AZ953"/>
  <c r="AY953"/>
  <c r="BB213"/>
  <c r="BA213"/>
  <c r="AZ213"/>
  <c r="AY213"/>
  <c r="BB948"/>
  <c r="BA948"/>
  <c r="AZ948"/>
  <c r="AY948"/>
  <c r="BB936"/>
  <c r="BA936"/>
  <c r="AZ936"/>
  <c r="AY936"/>
  <c r="BB983"/>
  <c r="BA983"/>
  <c r="AZ983"/>
  <c r="AY983"/>
  <c r="BB906"/>
  <c r="BA906"/>
  <c r="AZ906"/>
  <c r="AY906"/>
  <c r="BB969"/>
  <c r="BA969"/>
  <c r="AZ969"/>
  <c r="AY969"/>
  <c r="BB935"/>
  <c r="BA935"/>
  <c r="AZ935"/>
  <c r="AY935"/>
  <c r="BB987"/>
  <c r="BA987"/>
  <c r="AZ987"/>
  <c r="AY987"/>
  <c r="BB260"/>
  <c r="BA260"/>
  <c r="AZ260"/>
  <c r="AY260"/>
  <c r="BB934"/>
  <c r="BA934"/>
  <c r="AZ934"/>
  <c r="AY934"/>
  <c r="BB933"/>
  <c r="BA933"/>
  <c r="AZ933"/>
  <c r="AY933"/>
  <c r="BB893"/>
  <c r="BA893"/>
  <c r="AZ893"/>
  <c r="AY893"/>
  <c r="BB279"/>
  <c r="BA279"/>
  <c r="AZ279"/>
  <c r="AY279"/>
  <c r="BB902"/>
  <c r="BA902"/>
  <c r="AZ902"/>
  <c r="AY902"/>
  <c r="BB12"/>
  <c r="BA12"/>
  <c r="AZ12"/>
  <c r="AY12"/>
  <c r="BB189"/>
  <c r="BA189"/>
  <c r="AZ189"/>
  <c r="AY189"/>
  <c r="BB962"/>
  <c r="BA962"/>
  <c r="AZ962"/>
  <c r="AY962"/>
  <c r="BB897"/>
  <c r="BA897"/>
  <c r="AZ897"/>
  <c r="AY897"/>
  <c r="BB1763"/>
  <c r="BA1763"/>
  <c r="AZ1763"/>
  <c r="AY1763"/>
  <c r="BB921"/>
  <c r="BA921"/>
  <c r="AZ921"/>
  <c r="AY921"/>
  <c r="BB992"/>
  <c r="BA992"/>
  <c r="AZ992"/>
  <c r="AY992"/>
  <c r="BB931"/>
  <c r="BA931"/>
  <c r="AZ931"/>
  <c r="AY931"/>
  <c r="BB518"/>
  <c r="BA518"/>
  <c r="AZ518"/>
  <c r="AY518"/>
  <c r="BB528"/>
  <c r="BA528"/>
  <c r="AZ528"/>
  <c r="AY528"/>
  <c r="BB520"/>
  <c r="BA520"/>
  <c r="AZ520"/>
  <c r="AY520"/>
  <c r="BB533"/>
  <c r="BA533"/>
  <c r="AZ533"/>
  <c r="AY533"/>
  <c r="BB523"/>
  <c r="BA523"/>
  <c r="AZ523"/>
  <c r="AY523"/>
  <c r="BB516"/>
  <c r="BA516"/>
  <c r="AZ516"/>
  <c r="AY516"/>
  <c r="BB539"/>
  <c r="BA539"/>
  <c r="AZ539"/>
  <c r="AY539"/>
  <c r="BB540"/>
  <c r="BA540"/>
  <c r="AZ540"/>
  <c r="AY540"/>
  <c r="BB125"/>
  <c r="BA125"/>
  <c r="AZ125"/>
  <c r="AY125"/>
  <c r="BB538"/>
  <c r="BA538"/>
  <c r="AZ538"/>
  <c r="AY538"/>
  <c r="BB521"/>
  <c r="BA521"/>
  <c r="AZ521"/>
  <c r="AY521"/>
  <c r="BB530"/>
  <c r="BA530"/>
  <c r="AZ530"/>
  <c r="AY530"/>
  <c r="BB529"/>
  <c r="BA529"/>
  <c r="AZ529"/>
  <c r="AY529"/>
  <c r="BB527"/>
  <c r="BA527"/>
  <c r="AZ527"/>
  <c r="AY527"/>
  <c r="BB546"/>
  <c r="BA546"/>
  <c r="AZ546"/>
  <c r="AY546"/>
  <c r="BB526"/>
  <c r="BA526"/>
  <c r="AZ526"/>
  <c r="AY526"/>
  <c r="BB124"/>
  <c r="BA124"/>
  <c r="AZ124"/>
  <c r="AY124"/>
  <c r="BB537"/>
  <c r="BA537"/>
  <c r="AZ537"/>
  <c r="AY537"/>
  <c r="BB126"/>
  <c r="BA126"/>
  <c r="AZ126"/>
  <c r="AY126"/>
  <c r="BB519"/>
  <c r="BA519"/>
  <c r="AZ519"/>
  <c r="AY519"/>
  <c r="BB534"/>
  <c r="BA534"/>
  <c r="AZ534"/>
  <c r="AY534"/>
  <c r="BB525"/>
  <c r="BA525"/>
  <c r="AZ525"/>
  <c r="AY525"/>
  <c r="BB544"/>
  <c r="BA544"/>
  <c r="AZ544"/>
  <c r="AY544"/>
  <c r="BB542"/>
  <c r="BA542"/>
  <c r="AZ542"/>
  <c r="AY542"/>
  <c r="BB524"/>
  <c r="BA524"/>
  <c r="AZ524"/>
  <c r="AY524"/>
  <c r="BB517"/>
  <c r="BA517"/>
  <c r="AZ517"/>
  <c r="AY517"/>
  <c r="BB535"/>
  <c r="BA535"/>
  <c r="AZ535"/>
  <c r="AY535"/>
  <c r="BB545"/>
  <c r="BA545"/>
  <c r="AZ545"/>
  <c r="AY545"/>
  <c r="BB541"/>
  <c r="BA541"/>
  <c r="AZ541"/>
  <c r="AY541"/>
  <c r="BB522"/>
  <c r="BA522"/>
  <c r="AZ522"/>
  <c r="AY522"/>
  <c r="BB531"/>
  <c r="BA531"/>
  <c r="AZ531"/>
  <c r="AY531"/>
  <c r="BB118"/>
  <c r="BA118"/>
  <c r="AZ118"/>
  <c r="AY118"/>
  <c r="BB500"/>
  <c r="BA500"/>
  <c r="AZ500"/>
  <c r="AY500"/>
  <c r="BB499"/>
  <c r="BA499"/>
  <c r="AZ499"/>
  <c r="AY499"/>
  <c r="BB1875"/>
  <c r="BA1875"/>
  <c r="AZ1875"/>
  <c r="AY1875"/>
  <c r="BB86"/>
  <c r="BA86"/>
  <c r="AZ86"/>
  <c r="AY86"/>
  <c r="BB1907"/>
  <c r="BA1907"/>
  <c r="AZ1907"/>
  <c r="AY1907"/>
  <c r="BB486"/>
  <c r="BA486"/>
  <c r="AZ486"/>
  <c r="AY486"/>
  <c r="BB1885"/>
  <c r="BA1885"/>
  <c r="AZ1885"/>
  <c r="AY1885"/>
  <c r="BB1874"/>
  <c r="BA1874"/>
  <c r="AZ1874"/>
  <c r="AY1874"/>
  <c r="BB1809"/>
  <c r="BA1809"/>
  <c r="AZ1809"/>
  <c r="AY1809"/>
  <c r="BB1506"/>
  <c r="BA1506"/>
  <c r="AZ1506"/>
  <c r="AY1506"/>
  <c r="BB1505"/>
  <c r="BA1505"/>
  <c r="AZ1505"/>
  <c r="AY1505"/>
  <c r="BB446"/>
  <c r="BA446"/>
  <c r="AZ446"/>
  <c r="AY446"/>
  <c r="BB1510"/>
  <c r="BA1510"/>
  <c r="AZ1510"/>
  <c r="AY1510"/>
  <c r="BB1503"/>
  <c r="BA1503"/>
  <c r="AZ1503"/>
  <c r="AY1503"/>
  <c r="BB1730"/>
  <c r="BA1730"/>
  <c r="AZ1730"/>
  <c r="AY1730"/>
  <c r="BB445"/>
  <c r="BA445"/>
  <c r="AZ445"/>
  <c r="AY445"/>
  <c r="BB386"/>
  <c r="BA386"/>
  <c r="AZ386"/>
  <c r="AY386"/>
  <c r="BB1504"/>
  <c r="BA1504"/>
  <c r="AZ1504"/>
  <c r="AY1504"/>
  <c r="BB1731"/>
  <c r="BA1731"/>
  <c r="AZ1731"/>
  <c r="AY1731"/>
  <c r="BB1628"/>
  <c r="BA1628"/>
  <c r="AZ1628"/>
  <c r="AY1628"/>
  <c r="BB1630"/>
  <c r="BA1630"/>
  <c r="AZ1630"/>
  <c r="AY1630"/>
  <c r="BB1511"/>
  <c r="BA1511"/>
  <c r="AZ1511"/>
  <c r="AY1511"/>
  <c r="BB1632"/>
  <c r="BA1632"/>
  <c r="AZ1632"/>
  <c r="AY1632"/>
  <c r="BB1629"/>
  <c r="BA1629"/>
  <c r="AZ1629"/>
  <c r="AY1629"/>
  <c r="BB1627"/>
  <c r="BA1627"/>
  <c r="AZ1627"/>
  <c r="AY1627"/>
  <c r="BB247"/>
  <c r="BA247"/>
  <c r="AZ247"/>
  <c r="AY247"/>
  <c r="BB444"/>
  <c r="BA444"/>
  <c r="AZ444"/>
  <c r="AY444"/>
  <c r="BB443"/>
  <c r="BA443"/>
  <c r="AZ443"/>
  <c r="AY443"/>
  <c r="BB451"/>
  <c r="BA451"/>
  <c r="AZ451"/>
  <c r="AY451"/>
  <c r="BB385"/>
  <c r="BA385"/>
  <c r="AZ385"/>
  <c r="AY385"/>
  <c r="BB423"/>
  <c r="BA423"/>
  <c r="AZ423"/>
  <c r="AY423"/>
  <c r="BB457"/>
  <c r="BA457"/>
  <c r="AZ457"/>
  <c r="AY457"/>
  <c r="BB42"/>
  <c r="BA42"/>
  <c r="AZ42"/>
  <c r="AY42"/>
  <c r="BB204"/>
  <c r="BA204"/>
  <c r="AZ204"/>
  <c r="AY204"/>
  <c r="BB422"/>
  <c r="BA422"/>
  <c r="AZ422"/>
  <c r="AY422"/>
  <c r="BB1679"/>
  <c r="BA1679"/>
  <c r="AZ1679"/>
  <c r="AY1679"/>
  <c r="BB1678"/>
  <c r="BA1678"/>
  <c r="AZ1678"/>
  <c r="AY1678"/>
  <c r="BB450"/>
  <c r="BA450"/>
  <c r="AZ450"/>
  <c r="AY450"/>
  <c r="BB1501"/>
  <c r="BA1501"/>
  <c r="AZ1501"/>
  <c r="AY1501"/>
  <c r="BB1634"/>
  <c r="BA1634"/>
  <c r="AZ1634"/>
  <c r="AY1634"/>
  <c r="BB1508"/>
  <c r="BA1508"/>
  <c r="AZ1508"/>
  <c r="AY1508"/>
  <c r="BB392"/>
  <c r="BA392"/>
  <c r="AZ392"/>
  <c r="AY392"/>
  <c r="BB867"/>
  <c r="BA867"/>
  <c r="AZ867"/>
  <c r="AY867"/>
  <c r="BB1729"/>
  <c r="BA1729"/>
  <c r="AZ1729"/>
  <c r="AY1729"/>
  <c r="BB1802"/>
  <c r="BA1802"/>
  <c r="AZ1802"/>
  <c r="AY1802"/>
  <c r="BB1512"/>
  <c r="BA1512"/>
  <c r="AZ1512"/>
  <c r="AY1512"/>
  <c r="BB1801"/>
  <c r="BA1801"/>
  <c r="AZ1801"/>
  <c r="AY1801"/>
  <c r="BB1582"/>
  <c r="BA1582"/>
  <c r="AZ1582"/>
  <c r="AY1582"/>
  <c r="BB98"/>
  <c r="BA98"/>
  <c r="AZ98"/>
  <c r="AY98"/>
  <c r="BB1507"/>
  <c r="BA1507"/>
  <c r="AZ1507"/>
  <c r="AY1507"/>
  <c r="BB456"/>
  <c r="BA456"/>
  <c r="AZ456"/>
  <c r="AY456"/>
  <c r="BB1581"/>
  <c r="BA1581"/>
  <c r="AZ1581"/>
  <c r="AY1581"/>
  <c r="BB1502"/>
  <c r="BA1502"/>
  <c r="AZ1502"/>
  <c r="AY1502"/>
  <c r="BB1509"/>
  <c r="BA1509"/>
  <c r="AZ1509"/>
  <c r="AY1509"/>
  <c r="BB232"/>
  <c r="BA232"/>
  <c r="AZ232"/>
  <c r="AY232"/>
  <c r="BB1633"/>
  <c r="BA1633"/>
  <c r="AZ1633"/>
  <c r="AY1633"/>
  <c r="BB1631"/>
  <c r="BA1631"/>
  <c r="AZ1631"/>
  <c r="AY1631"/>
  <c r="BB1677"/>
  <c r="BA1677"/>
  <c r="AZ1677"/>
  <c r="AY1677"/>
  <c r="BB246"/>
  <c r="BA246"/>
  <c r="AZ246"/>
  <c r="AY246"/>
  <c r="BB1790"/>
  <c r="BA1790"/>
  <c r="AZ1790"/>
  <c r="AY1790"/>
  <c r="BB164"/>
  <c r="BA164"/>
  <c r="AZ164"/>
  <c r="AY164"/>
  <c r="BB674"/>
  <c r="BA674"/>
  <c r="AZ674"/>
  <c r="AY674"/>
  <c r="BB724"/>
  <c r="BA724"/>
  <c r="AZ724"/>
  <c r="AY724"/>
  <c r="BB746"/>
  <c r="BA746"/>
  <c r="AZ746"/>
  <c r="AY746"/>
  <c r="BB161"/>
  <c r="BA161"/>
  <c r="AZ161"/>
  <c r="AY161"/>
  <c r="BB169"/>
  <c r="BA169"/>
  <c r="AZ169"/>
  <c r="AY169"/>
  <c r="BB807"/>
  <c r="BA807"/>
  <c r="AZ807"/>
  <c r="AY807"/>
  <c r="BB672"/>
  <c r="BA672"/>
  <c r="AZ672"/>
  <c r="AY672"/>
  <c r="BB181"/>
  <c r="BA181"/>
  <c r="AZ181"/>
  <c r="AY181"/>
  <c r="BB157"/>
  <c r="BA157"/>
  <c r="AZ157"/>
  <c r="AY157"/>
  <c r="BB671"/>
  <c r="BA671"/>
  <c r="AZ671"/>
  <c r="AY671"/>
  <c r="BB171"/>
  <c r="BA171"/>
  <c r="AZ171"/>
  <c r="AY171"/>
  <c r="BB174"/>
  <c r="BA174"/>
  <c r="AZ174"/>
  <c r="AY174"/>
  <c r="BB775"/>
  <c r="BA775"/>
  <c r="AZ775"/>
  <c r="AY775"/>
  <c r="BB747"/>
  <c r="BA747"/>
  <c r="AZ747"/>
  <c r="AY747"/>
  <c r="BB676"/>
  <c r="BA676"/>
  <c r="AZ676"/>
  <c r="AY676"/>
  <c r="BB675"/>
  <c r="BA675"/>
  <c r="AZ675"/>
  <c r="AY675"/>
  <c r="BB673"/>
  <c r="BA673"/>
  <c r="AZ673"/>
  <c r="AY673"/>
  <c r="BB808"/>
  <c r="BA808"/>
  <c r="AZ808"/>
  <c r="AY808"/>
  <c r="BB748"/>
  <c r="BA748"/>
  <c r="AZ748"/>
  <c r="AY748"/>
  <c r="BB669"/>
  <c r="BA669"/>
  <c r="AZ669"/>
  <c r="AY669"/>
  <c r="BB156"/>
  <c r="BA156"/>
  <c r="AZ156"/>
  <c r="AY156"/>
  <c r="BB670"/>
  <c r="BA670"/>
  <c r="AZ670"/>
  <c r="AY670"/>
  <c r="BB677"/>
  <c r="BA677"/>
  <c r="AZ677"/>
  <c r="AY677"/>
  <c r="BB774"/>
  <c r="BA774"/>
  <c r="AZ774"/>
  <c r="AY774"/>
  <c r="BB498"/>
  <c r="BA498"/>
  <c r="AZ498"/>
  <c r="AY498"/>
  <c r="BB110"/>
  <c r="BA110"/>
  <c r="AZ110"/>
  <c r="AY110"/>
  <c r="BB1906"/>
  <c r="BA1906"/>
  <c r="AZ1906"/>
  <c r="AY1906"/>
  <c r="BB1873"/>
  <c r="BA1873"/>
  <c r="AZ1873"/>
  <c r="AY1873"/>
  <c r="BB1499"/>
  <c r="BA1499"/>
  <c r="AZ1499"/>
  <c r="AY1499"/>
  <c r="BB1724"/>
  <c r="BA1724"/>
  <c r="AZ1724"/>
  <c r="AY1724"/>
  <c r="BB27"/>
  <c r="BA27"/>
  <c r="AZ27"/>
  <c r="AY27"/>
  <c r="BB1892"/>
  <c r="BA1892"/>
  <c r="AZ1892"/>
  <c r="AY1892"/>
  <c r="BB1872"/>
  <c r="BA1872"/>
  <c r="AZ1872"/>
  <c r="AY1872"/>
  <c r="BB1624"/>
  <c r="BA1624"/>
  <c r="AZ1624"/>
  <c r="AY1624"/>
  <c r="BB1497"/>
  <c r="BA1497"/>
  <c r="AZ1497"/>
  <c r="AY1497"/>
  <c r="BB1496"/>
  <c r="BA1496"/>
  <c r="AZ1496"/>
  <c r="AY1496"/>
  <c r="BB1728"/>
  <c r="BA1728"/>
  <c r="AZ1728"/>
  <c r="AY1728"/>
  <c r="BB1580"/>
  <c r="BA1580"/>
  <c r="AZ1580"/>
  <c r="AY1580"/>
  <c r="BB1789"/>
  <c r="BA1789"/>
  <c r="AZ1789"/>
  <c r="AY1789"/>
  <c r="BB391"/>
  <c r="BA391"/>
  <c r="AZ391"/>
  <c r="AY391"/>
  <c r="BB1726"/>
  <c r="BA1726"/>
  <c r="AZ1726"/>
  <c r="AY1726"/>
  <c r="BB1618"/>
  <c r="BA1618"/>
  <c r="AZ1618"/>
  <c r="AY1618"/>
  <c r="BB1625"/>
  <c r="BA1625"/>
  <c r="AZ1625"/>
  <c r="AY1625"/>
  <c r="BB1620"/>
  <c r="BA1620"/>
  <c r="AZ1620"/>
  <c r="AY1620"/>
  <c r="BB1619"/>
  <c r="BA1619"/>
  <c r="AZ1619"/>
  <c r="AY1619"/>
  <c r="BB384"/>
  <c r="BA384"/>
  <c r="AZ384"/>
  <c r="AY384"/>
  <c r="BB1623"/>
  <c r="BA1623"/>
  <c r="AZ1623"/>
  <c r="AY1623"/>
  <c r="BB1676"/>
  <c r="BA1676"/>
  <c r="AZ1676"/>
  <c r="AY1676"/>
  <c r="BB1626"/>
  <c r="BA1626"/>
  <c r="AZ1626"/>
  <c r="AY1626"/>
  <c r="BB1622"/>
  <c r="BA1622"/>
  <c r="AZ1622"/>
  <c r="AY1622"/>
  <c r="BB421"/>
  <c r="BA421"/>
  <c r="AZ421"/>
  <c r="AY421"/>
  <c r="BB420"/>
  <c r="BA420"/>
  <c r="AZ420"/>
  <c r="AY420"/>
  <c r="BB441"/>
  <c r="BA441"/>
  <c r="AZ441"/>
  <c r="AY441"/>
  <c r="BB82"/>
  <c r="BA82"/>
  <c r="AZ82"/>
  <c r="AY82"/>
  <c r="BB245"/>
  <c r="BA245"/>
  <c r="AZ245"/>
  <c r="AY245"/>
  <c r="BB1808"/>
  <c r="BA1808"/>
  <c r="AZ1808"/>
  <c r="AY1808"/>
  <c r="BB236"/>
  <c r="BA236"/>
  <c r="AZ236"/>
  <c r="AY236"/>
  <c r="BB409"/>
  <c r="BA409"/>
  <c r="AZ409"/>
  <c r="AY409"/>
  <c r="BB879"/>
  <c r="BA879"/>
  <c r="AZ879"/>
  <c r="AY879"/>
  <c r="BB408"/>
  <c r="BA408"/>
  <c r="AZ408"/>
  <c r="AY408"/>
  <c r="BB442"/>
  <c r="BA442"/>
  <c r="AZ442"/>
  <c r="AY442"/>
  <c r="BB435"/>
  <c r="BA435"/>
  <c r="AZ435"/>
  <c r="AY435"/>
  <c r="BB1621"/>
  <c r="BA1621"/>
  <c r="AZ1621"/>
  <c r="AY1621"/>
  <c r="BB1800"/>
  <c r="BA1800"/>
  <c r="AZ1800"/>
  <c r="AY1800"/>
  <c r="BB1799"/>
  <c r="BA1799"/>
  <c r="AZ1799"/>
  <c r="AY1799"/>
  <c r="BB1727"/>
  <c r="BA1727"/>
  <c r="AZ1727"/>
  <c r="AY1727"/>
  <c r="BB235"/>
  <c r="BA235"/>
  <c r="AZ235"/>
  <c r="AY235"/>
  <c r="BB1500"/>
  <c r="BA1500"/>
  <c r="AZ1500"/>
  <c r="AY1500"/>
  <c r="BB1723"/>
  <c r="BA1723"/>
  <c r="AZ1723"/>
  <c r="AY1723"/>
  <c r="BB1495"/>
  <c r="BA1495"/>
  <c r="AZ1495"/>
  <c r="AY1495"/>
  <c r="BB70"/>
  <c r="BA70"/>
  <c r="AZ70"/>
  <c r="AY70"/>
  <c r="BB390"/>
  <c r="BA390"/>
  <c r="AZ390"/>
  <c r="AY390"/>
  <c r="BB1798"/>
  <c r="BA1798"/>
  <c r="AZ1798"/>
  <c r="AY1798"/>
  <c r="BB1617"/>
  <c r="BA1617"/>
  <c r="AZ1617"/>
  <c r="AY1617"/>
  <c r="BB1722"/>
  <c r="BA1722"/>
  <c r="AZ1722"/>
  <c r="AY1722"/>
  <c r="BB1494"/>
  <c r="BA1494"/>
  <c r="AZ1494"/>
  <c r="AY1494"/>
  <c r="BB9"/>
  <c r="BA9"/>
  <c r="AZ9"/>
  <c r="AY9"/>
  <c r="BB401"/>
  <c r="BA401"/>
  <c r="AZ401"/>
  <c r="AY401"/>
  <c r="BB1725"/>
  <c r="BA1725"/>
  <c r="AZ1725"/>
  <c r="AY1725"/>
  <c r="BB1498"/>
  <c r="BA1498"/>
  <c r="AZ1498"/>
  <c r="AY1498"/>
  <c r="BB449"/>
  <c r="BA449"/>
  <c r="AZ449"/>
  <c r="AY449"/>
  <c r="BB440"/>
  <c r="BA440"/>
  <c r="AZ440"/>
  <c r="AY440"/>
  <c r="BB160"/>
  <c r="BA160"/>
  <c r="AZ160"/>
  <c r="AY160"/>
  <c r="BB745"/>
  <c r="BA745"/>
  <c r="AZ745"/>
  <c r="AY745"/>
  <c r="BB668"/>
  <c r="BA668"/>
  <c r="AZ668"/>
  <c r="AY668"/>
  <c r="BB743"/>
  <c r="BA743"/>
  <c r="AZ743"/>
  <c r="AY743"/>
  <c r="BB722"/>
  <c r="BA722"/>
  <c r="AZ722"/>
  <c r="AY722"/>
  <c r="BB721"/>
  <c r="BA721"/>
  <c r="AZ721"/>
  <c r="AY721"/>
  <c r="BB159"/>
  <c r="BA159"/>
  <c r="AZ159"/>
  <c r="AY159"/>
  <c r="BB173"/>
  <c r="BA173"/>
  <c r="AZ173"/>
  <c r="AY173"/>
  <c r="BB742"/>
  <c r="BA742"/>
  <c r="AZ742"/>
  <c r="AY742"/>
  <c r="BB163"/>
  <c r="BA163"/>
  <c r="AZ163"/>
  <c r="AY163"/>
  <c r="BB720"/>
  <c r="BA720"/>
  <c r="AZ720"/>
  <c r="AY720"/>
  <c r="BB806"/>
  <c r="BA806"/>
  <c r="AZ806"/>
  <c r="AY806"/>
  <c r="BB667"/>
  <c r="BA667"/>
  <c r="AZ667"/>
  <c r="AY667"/>
  <c r="BB773"/>
  <c r="BA773"/>
  <c r="AZ773"/>
  <c r="AY773"/>
  <c r="BB723"/>
  <c r="BA723"/>
  <c r="AZ723"/>
  <c r="AY723"/>
  <c r="BB805"/>
  <c r="BA805"/>
  <c r="AZ805"/>
  <c r="AY805"/>
  <c r="BB804"/>
  <c r="BA804"/>
  <c r="AZ804"/>
  <c r="AY804"/>
  <c r="BB744"/>
  <c r="BA744"/>
  <c r="AZ744"/>
  <c r="AY744"/>
  <c r="BB497"/>
  <c r="BA497"/>
  <c r="AZ497"/>
  <c r="AY497"/>
  <c r="BB1895"/>
  <c r="BA1895"/>
  <c r="AZ1895"/>
  <c r="AY1895"/>
  <c r="BB85"/>
  <c r="BA85"/>
  <c r="AZ85"/>
  <c r="AY85"/>
  <c r="BB1675"/>
  <c r="BA1675"/>
  <c r="AZ1675"/>
  <c r="AY1675"/>
  <c r="BB1489"/>
  <c r="BA1489"/>
  <c r="AZ1489"/>
  <c r="AY1489"/>
  <c r="BB1488"/>
  <c r="BA1488"/>
  <c r="AZ1488"/>
  <c r="AY1488"/>
  <c r="BB1486"/>
  <c r="BA1486"/>
  <c r="AZ1486"/>
  <c r="AY1486"/>
  <c r="BB1721"/>
  <c r="BA1721"/>
  <c r="AZ1721"/>
  <c r="AY1721"/>
  <c r="BB1484"/>
  <c r="BA1484"/>
  <c r="AZ1484"/>
  <c r="AY1484"/>
  <c r="BB1671"/>
  <c r="BA1671"/>
  <c r="AZ1671"/>
  <c r="AY1671"/>
  <c r="BB1493"/>
  <c r="BA1493"/>
  <c r="AZ1493"/>
  <c r="AY1493"/>
  <c r="BB1487"/>
  <c r="BA1487"/>
  <c r="AZ1487"/>
  <c r="AY1487"/>
  <c r="BB1492"/>
  <c r="BA1492"/>
  <c r="AZ1492"/>
  <c r="AY1492"/>
  <c r="BB400"/>
  <c r="BA400"/>
  <c r="AZ400"/>
  <c r="AY400"/>
  <c r="BB1673"/>
  <c r="BA1673"/>
  <c r="AZ1673"/>
  <c r="AY1673"/>
  <c r="BB1485"/>
  <c r="BA1485"/>
  <c r="AZ1485"/>
  <c r="AY1485"/>
  <c r="BB1483"/>
  <c r="BA1483"/>
  <c r="AZ1483"/>
  <c r="AY1483"/>
  <c r="BB1616"/>
  <c r="BA1616"/>
  <c r="AZ1616"/>
  <c r="AY1616"/>
  <c r="BB231"/>
  <c r="BA231"/>
  <c r="AZ231"/>
  <c r="AY231"/>
  <c r="BB1579"/>
  <c r="BA1579"/>
  <c r="AZ1579"/>
  <c r="AY1579"/>
  <c r="BB13"/>
  <c r="BA13"/>
  <c r="AZ13"/>
  <c r="AY13"/>
  <c r="BB1491"/>
  <c r="BA1491"/>
  <c r="AZ1491"/>
  <c r="AY1491"/>
  <c r="BB1674"/>
  <c r="BA1674"/>
  <c r="AZ1674"/>
  <c r="AY1674"/>
  <c r="BB1578"/>
  <c r="BA1578"/>
  <c r="AZ1578"/>
  <c r="AY1578"/>
  <c r="BB419"/>
  <c r="BA419"/>
  <c r="AZ419"/>
  <c r="AY419"/>
  <c r="BB206"/>
  <c r="BA206"/>
  <c r="AZ206"/>
  <c r="AY206"/>
  <c r="BB1795"/>
  <c r="BA1795"/>
  <c r="AZ1795"/>
  <c r="AY1795"/>
  <c r="BB1490"/>
  <c r="BA1490"/>
  <c r="AZ1490"/>
  <c r="AY1490"/>
  <c r="BB1672"/>
  <c r="BA1672"/>
  <c r="AZ1672"/>
  <c r="AY1672"/>
  <c r="BB382"/>
  <c r="BA382"/>
  <c r="AZ382"/>
  <c r="AY382"/>
  <c r="BB239"/>
  <c r="BA239"/>
  <c r="AZ239"/>
  <c r="AY239"/>
  <c r="BB238"/>
  <c r="BA238"/>
  <c r="AZ238"/>
  <c r="AY238"/>
  <c r="BB1788"/>
  <c r="BA1788"/>
  <c r="AZ1788"/>
  <c r="AY1788"/>
  <c r="BB168"/>
  <c r="BA168"/>
  <c r="AZ168"/>
  <c r="AY168"/>
  <c r="BB741"/>
  <c r="BA741"/>
  <c r="AZ741"/>
  <c r="AY741"/>
  <c r="BB1888"/>
  <c r="BA1888"/>
  <c r="AZ1888"/>
  <c r="AY1888"/>
  <c r="BB1886"/>
  <c r="BA1886"/>
  <c r="AZ1886"/>
  <c r="AY1886"/>
  <c r="BB1894"/>
  <c r="BA1894"/>
  <c r="AZ1894"/>
  <c r="AY1894"/>
  <c r="BB1524"/>
  <c r="BA1524"/>
  <c r="AZ1524"/>
  <c r="AY1524"/>
  <c r="BB1878"/>
  <c r="BA1878"/>
  <c r="AZ1878"/>
  <c r="AY1878"/>
  <c r="BB1912"/>
  <c r="BA1912"/>
  <c r="AZ1912"/>
  <c r="AY1912"/>
  <c r="BB1887"/>
  <c r="BA1887"/>
  <c r="AZ1887"/>
  <c r="AY1887"/>
  <c r="BB1898"/>
  <c r="BA1898"/>
  <c r="AZ1898"/>
  <c r="AY1898"/>
  <c r="BB1897"/>
  <c r="BA1897"/>
  <c r="AZ1897"/>
  <c r="AY1897"/>
  <c r="BB1881"/>
  <c r="BA1881"/>
  <c r="AZ1881"/>
  <c r="AY1881"/>
  <c r="BB1911"/>
  <c r="BA1911"/>
  <c r="AZ1911"/>
  <c r="AY1911"/>
  <c r="BB1880"/>
  <c r="BA1880"/>
  <c r="AZ1880"/>
  <c r="AY1880"/>
  <c r="BB1910"/>
  <c r="BA1910"/>
  <c r="AZ1910"/>
  <c r="AY1910"/>
  <c r="BB1879"/>
  <c r="BA1879"/>
  <c r="AZ1879"/>
  <c r="AY1879"/>
  <c r="BB1896"/>
  <c r="BA1896"/>
  <c r="AZ1896"/>
  <c r="AY1896"/>
  <c r="BB1815"/>
  <c r="BA1815"/>
  <c r="AZ1815"/>
  <c r="AY1815"/>
  <c r="BB1806"/>
  <c r="BA1806"/>
  <c r="AZ1806"/>
  <c r="AY1806"/>
  <c r="BB1909"/>
  <c r="BA1909"/>
  <c r="AZ1909"/>
  <c r="AY1909"/>
  <c r="BB484"/>
  <c r="BA484"/>
  <c r="AZ484"/>
  <c r="AY484"/>
  <c r="BB1908"/>
  <c r="BA1908"/>
  <c r="AZ1908"/>
  <c r="AY1908"/>
  <c r="BB1520"/>
  <c r="BA1520"/>
  <c r="AZ1520"/>
  <c r="AY1520"/>
  <c r="BB1814"/>
  <c r="BA1814"/>
  <c r="AZ1814"/>
  <c r="AY1814"/>
  <c r="BB1877"/>
  <c r="BA1877"/>
  <c r="AZ1877"/>
  <c r="AY1877"/>
  <c r="BB106"/>
  <c r="BA106"/>
  <c r="AZ106"/>
  <c r="AY106"/>
  <c r="BB1876"/>
  <c r="BA1876"/>
  <c r="AZ1876"/>
  <c r="AY1876"/>
  <c r="BB1893"/>
  <c r="BA1893"/>
  <c r="AZ1893"/>
  <c r="AY1893"/>
  <c r="BB411"/>
  <c r="BA411"/>
  <c r="AZ411"/>
  <c r="AY411"/>
  <c r="BB1757"/>
  <c r="BA1757"/>
  <c r="AZ1757"/>
  <c r="AY1757"/>
  <c r="BB1698"/>
  <c r="BA1698"/>
  <c r="AZ1698"/>
  <c r="AY1698"/>
  <c r="BB1646"/>
  <c r="BA1646"/>
  <c r="AZ1646"/>
  <c r="AY1646"/>
  <c r="BB1567"/>
  <c r="BA1567"/>
  <c r="AZ1567"/>
  <c r="AY1567"/>
  <c r="BB1753"/>
  <c r="BA1753"/>
  <c r="AZ1753"/>
  <c r="AY1753"/>
  <c r="BB1555"/>
  <c r="BA1555"/>
  <c r="AZ1555"/>
  <c r="AY1555"/>
  <c r="BB1554"/>
  <c r="BA1554"/>
  <c r="AZ1554"/>
  <c r="AY1554"/>
  <c r="BB1648"/>
  <c r="BA1648"/>
  <c r="AZ1648"/>
  <c r="AY1648"/>
  <c r="BB107"/>
  <c r="BA107"/>
  <c r="AZ107"/>
  <c r="AY107"/>
  <c r="BB1540"/>
  <c r="BA1540"/>
  <c r="AZ1540"/>
  <c r="AY1540"/>
  <c r="BB1687"/>
  <c r="BA1687"/>
  <c r="AZ1687"/>
  <c r="AY1687"/>
  <c r="BB1591"/>
  <c r="BA1591"/>
  <c r="AZ1591"/>
  <c r="AY1591"/>
  <c r="BB1745"/>
  <c r="BA1745"/>
  <c r="AZ1745"/>
  <c r="AY1745"/>
  <c r="BB1744"/>
  <c r="BA1744"/>
  <c r="AZ1744"/>
  <c r="AY1744"/>
  <c r="BB1539"/>
  <c r="BA1539"/>
  <c r="AZ1539"/>
  <c r="AY1539"/>
  <c r="BB1697"/>
  <c r="BA1697"/>
  <c r="AZ1697"/>
  <c r="AY1697"/>
  <c r="BB1652"/>
  <c r="BA1652"/>
  <c r="AZ1652"/>
  <c r="AY1652"/>
  <c r="BB1751"/>
  <c r="BA1751"/>
  <c r="AZ1751"/>
  <c r="AY1751"/>
  <c r="BB8"/>
  <c r="BA8"/>
  <c r="AZ8"/>
  <c r="AY8"/>
  <c r="BB1746"/>
  <c r="BA1746"/>
  <c r="AZ1746"/>
  <c r="AY1746"/>
  <c r="BB1538"/>
  <c r="BA1538"/>
  <c r="AZ1538"/>
  <c r="AY1538"/>
  <c r="BB1587"/>
  <c r="BA1587"/>
  <c r="AZ1587"/>
  <c r="AY1587"/>
  <c r="BB1739"/>
  <c r="BA1739"/>
  <c r="AZ1739"/>
  <c r="AY1739"/>
  <c r="BB1558"/>
  <c r="BA1558"/>
  <c r="AZ1558"/>
  <c r="AY1558"/>
  <c r="BB99"/>
  <c r="BA99"/>
  <c r="AZ99"/>
  <c r="AY99"/>
  <c r="BB103"/>
  <c r="BA103"/>
  <c r="AZ103"/>
  <c r="AY103"/>
  <c r="BB102"/>
  <c r="BA102"/>
  <c r="AZ102"/>
  <c r="AY102"/>
  <c r="BB1530"/>
  <c r="BA1530"/>
  <c r="AZ1530"/>
  <c r="AY1530"/>
  <c r="BB1699"/>
  <c r="BA1699"/>
  <c r="AZ1699"/>
  <c r="AY1699"/>
  <c r="BB1654"/>
  <c r="BA1654"/>
  <c r="AZ1654"/>
  <c r="AY1654"/>
  <c r="BB1548"/>
  <c r="BA1548"/>
  <c r="AZ1548"/>
  <c r="AY1548"/>
  <c r="BB71"/>
  <c r="BA71"/>
  <c r="AZ71"/>
  <c r="AY71"/>
  <c r="BB1529"/>
  <c r="BA1529"/>
  <c r="AZ1529"/>
  <c r="AY1529"/>
  <c r="BB1696"/>
  <c r="BA1696"/>
  <c r="AZ1696"/>
  <c r="AY1696"/>
  <c r="BB1557"/>
  <c r="BA1557"/>
  <c r="AZ1557"/>
  <c r="AY1557"/>
  <c r="BB1553"/>
  <c r="BA1553"/>
  <c r="AZ1553"/>
  <c r="AY1553"/>
  <c r="BB104"/>
  <c r="BA104"/>
  <c r="AZ104"/>
  <c r="AY104"/>
  <c r="BB1804"/>
  <c r="BA1804"/>
  <c r="AZ1804"/>
  <c r="AY1804"/>
  <c r="BB1653"/>
  <c r="BA1653"/>
  <c r="AZ1653"/>
  <c r="AY1653"/>
  <c r="BB1597"/>
  <c r="BA1597"/>
  <c r="AZ1597"/>
  <c r="AY1597"/>
  <c r="BB1556"/>
  <c r="BA1556"/>
  <c r="AZ1556"/>
  <c r="AY1556"/>
  <c r="BB425"/>
  <c r="BA425"/>
  <c r="AZ425"/>
  <c r="AY425"/>
  <c r="BB1749"/>
  <c r="BA1749"/>
  <c r="AZ1749"/>
  <c r="AY1749"/>
  <c r="BB84"/>
  <c r="BA84"/>
  <c r="AZ84"/>
  <c r="AY84"/>
  <c r="BB878"/>
  <c r="BA878"/>
  <c r="AZ878"/>
  <c r="AY878"/>
  <c r="BB1642"/>
  <c r="BA1642"/>
  <c r="AZ1642"/>
  <c r="AY1642"/>
  <c r="BB1641"/>
  <c r="BA1641"/>
  <c r="AZ1641"/>
  <c r="AY1641"/>
  <c r="BB1740"/>
  <c r="BA1740"/>
  <c r="AZ1740"/>
  <c r="AY1740"/>
  <c r="BB873"/>
  <c r="BA873"/>
  <c r="AZ873"/>
  <c r="AY873"/>
  <c r="BB1586"/>
  <c r="BA1586"/>
  <c r="AZ1586"/>
  <c r="AY1586"/>
  <c r="BB1659"/>
  <c r="BA1659"/>
  <c r="AZ1659"/>
  <c r="AY1659"/>
  <c r="BB1750"/>
  <c r="BA1750"/>
  <c r="AZ1750"/>
  <c r="AY1750"/>
  <c r="BB1756"/>
  <c r="BA1756"/>
  <c r="AZ1756"/>
  <c r="AY1756"/>
  <c r="BB1526"/>
  <c r="BA1526"/>
  <c r="AZ1526"/>
  <c r="AY1526"/>
  <c r="BB1536"/>
  <c r="BA1536"/>
  <c r="AZ1536"/>
  <c r="AY1536"/>
  <c r="BB1738"/>
  <c r="BA1738"/>
  <c r="AZ1738"/>
  <c r="AY1738"/>
  <c r="BB1686"/>
  <c r="BA1686"/>
  <c r="AZ1686"/>
  <c r="AY1686"/>
  <c r="BB1528"/>
  <c r="BA1528"/>
  <c r="AZ1528"/>
  <c r="AY1528"/>
  <c r="BB1651"/>
  <c r="BA1651"/>
  <c r="AZ1651"/>
  <c r="AY1651"/>
  <c r="BB1537"/>
  <c r="BA1537"/>
  <c r="AZ1537"/>
  <c r="AY1537"/>
  <c r="BB1527"/>
  <c r="BA1527"/>
  <c r="AZ1527"/>
  <c r="AY1527"/>
  <c r="BB1640"/>
  <c r="BA1640"/>
  <c r="AZ1640"/>
  <c r="AY1640"/>
  <c r="BB1650"/>
  <c r="BA1650"/>
  <c r="AZ1650"/>
  <c r="AY1650"/>
  <c r="BB1649"/>
  <c r="BA1649"/>
  <c r="AZ1649"/>
  <c r="AY1649"/>
  <c r="BB1695"/>
  <c r="BA1695"/>
  <c r="AZ1695"/>
  <c r="AY1695"/>
  <c r="BB1590"/>
  <c r="BA1590"/>
  <c r="AZ1590"/>
  <c r="AY1590"/>
  <c r="BB1589"/>
  <c r="BA1589"/>
  <c r="AZ1589"/>
  <c r="AY1589"/>
  <c r="BB1525"/>
  <c r="BA1525"/>
  <c r="AZ1525"/>
  <c r="AY1525"/>
  <c r="BB1688"/>
  <c r="BA1688"/>
  <c r="AZ1688"/>
  <c r="AY1688"/>
  <c r="BB1807"/>
  <c r="BA1807"/>
  <c r="AZ1807"/>
  <c r="AY1807"/>
  <c r="BB1523"/>
  <c r="BA1523"/>
  <c r="AZ1523"/>
  <c r="AY1523"/>
  <c r="BB1565"/>
  <c r="BA1565"/>
  <c r="AZ1565"/>
  <c r="AY1565"/>
  <c r="BB1596"/>
  <c r="BA1596"/>
  <c r="AZ1596"/>
  <c r="AY1596"/>
  <c r="BB1647"/>
  <c r="BA1647"/>
  <c r="AZ1647"/>
  <c r="AY1647"/>
  <c r="BB1566"/>
  <c r="BA1566"/>
  <c r="AZ1566"/>
  <c r="AY1566"/>
  <c r="BB1755"/>
  <c r="BA1755"/>
  <c r="AZ1755"/>
  <c r="AY1755"/>
  <c r="BB1563"/>
  <c r="BA1563"/>
  <c r="AZ1563"/>
  <c r="AY1563"/>
  <c r="BB1562"/>
  <c r="BA1562"/>
  <c r="AZ1562"/>
  <c r="AY1562"/>
  <c r="BB1598"/>
  <c r="BA1598"/>
  <c r="AZ1598"/>
  <c r="AY1598"/>
  <c r="BB1560"/>
  <c r="BA1560"/>
  <c r="AZ1560"/>
  <c r="AY1560"/>
  <c r="BB43"/>
  <c r="BA43"/>
  <c r="AZ43"/>
  <c r="AY43"/>
  <c r="BB427"/>
  <c r="BA427"/>
  <c r="AZ427"/>
  <c r="AY427"/>
  <c r="BB1691"/>
  <c r="BA1691"/>
  <c r="AZ1691"/>
  <c r="AY1691"/>
  <c r="BB1682"/>
  <c r="BA1682"/>
  <c r="AZ1682"/>
  <c r="AY1682"/>
  <c r="BB885"/>
  <c r="BA885"/>
  <c r="AZ885"/>
  <c r="AY885"/>
  <c r="BB1639"/>
  <c r="BA1639"/>
  <c r="AZ1639"/>
  <c r="AY1639"/>
  <c r="BB73"/>
  <c r="BA73"/>
  <c r="AZ73"/>
  <c r="AY73"/>
  <c r="BB1636"/>
  <c r="BA1636"/>
  <c r="AZ1636"/>
  <c r="AY1636"/>
  <c r="BB1514"/>
  <c r="BA1514"/>
  <c r="AZ1514"/>
  <c r="AY1514"/>
  <c r="BB40"/>
  <c r="BA40"/>
  <c r="AZ40"/>
  <c r="AY40"/>
  <c r="BB1657"/>
  <c r="BA1657"/>
  <c r="AZ1657"/>
  <c r="AY1657"/>
  <c r="BB1561"/>
  <c r="BA1561"/>
  <c r="AZ1561"/>
  <c r="AY1561"/>
  <c r="BB1552"/>
  <c r="BA1552"/>
  <c r="AZ1552"/>
  <c r="AY1552"/>
  <c r="BB1545"/>
  <c r="BA1545"/>
  <c r="AZ1545"/>
  <c r="AY1545"/>
  <c r="BB1592"/>
  <c r="BA1592"/>
  <c r="AZ1592"/>
  <c r="AY1592"/>
  <c r="BB884"/>
  <c r="BA884"/>
  <c r="AZ884"/>
  <c r="AY884"/>
  <c r="BB458"/>
  <c r="BA458"/>
  <c r="AZ458"/>
  <c r="AY458"/>
  <c r="BB208"/>
  <c r="BA208"/>
  <c r="AZ208"/>
  <c r="AY208"/>
  <c r="BB881"/>
  <c r="BA881"/>
  <c r="AZ881"/>
  <c r="AY881"/>
  <c r="BB1791"/>
  <c r="BA1791"/>
  <c r="AZ1791"/>
  <c r="AY1791"/>
  <c r="BB1544"/>
  <c r="BA1544"/>
  <c r="AZ1544"/>
  <c r="AY1544"/>
  <c r="BB1535"/>
  <c r="BA1535"/>
  <c r="AZ1535"/>
  <c r="AY1535"/>
  <c r="BB1289"/>
  <c r="BA1289"/>
  <c r="AZ1289"/>
  <c r="AY1289"/>
  <c r="BB209"/>
  <c r="BA209"/>
  <c r="AZ209"/>
  <c r="AY209"/>
  <c r="BB1584"/>
  <c r="BA1584"/>
  <c r="AZ1584"/>
  <c r="AY1584"/>
  <c r="BB1513"/>
  <c r="BA1513"/>
  <c r="AZ1513"/>
  <c r="AY1513"/>
  <c r="BB101"/>
  <c r="BA101"/>
  <c r="AZ101"/>
  <c r="AY101"/>
  <c r="BB1754"/>
  <c r="BA1754"/>
  <c r="AZ1754"/>
  <c r="AY1754"/>
  <c r="BB1599"/>
  <c r="BA1599"/>
  <c r="AZ1599"/>
  <c r="AY1599"/>
  <c r="BB1793"/>
  <c r="BA1793"/>
  <c r="AZ1793"/>
  <c r="AY1793"/>
  <c r="BB1594"/>
  <c r="BA1594"/>
  <c r="AZ1594"/>
  <c r="AY1594"/>
  <c r="BB1546"/>
  <c r="BA1546"/>
  <c r="AZ1546"/>
  <c r="AY1546"/>
  <c r="BB1532"/>
  <c r="BA1532"/>
  <c r="AZ1532"/>
  <c r="AY1532"/>
  <c r="BB1638"/>
  <c r="BA1638"/>
  <c r="AZ1638"/>
  <c r="AY1638"/>
  <c r="BB1521"/>
  <c r="BA1521"/>
  <c r="AZ1521"/>
  <c r="AY1521"/>
  <c r="BB1519"/>
  <c r="BA1519"/>
  <c r="AZ1519"/>
  <c r="AY1519"/>
  <c r="BB1518"/>
  <c r="BA1518"/>
  <c r="AZ1518"/>
  <c r="AY1518"/>
  <c r="BB395"/>
  <c r="BA395"/>
  <c r="AZ395"/>
  <c r="AY395"/>
  <c r="BB1564"/>
  <c r="BA1564"/>
  <c r="AZ1564"/>
  <c r="AY1564"/>
  <c r="BB1694"/>
  <c r="BA1694"/>
  <c r="AZ1694"/>
  <c r="AY1694"/>
  <c r="BB1689"/>
  <c r="BA1689"/>
  <c r="AZ1689"/>
  <c r="AY1689"/>
  <c r="BB1550"/>
  <c r="BA1550"/>
  <c r="AZ1550"/>
  <c r="AY1550"/>
  <c r="BB1547"/>
  <c r="BA1547"/>
  <c r="AZ1547"/>
  <c r="AY1547"/>
  <c r="BB1748"/>
  <c r="BA1748"/>
  <c r="AZ1748"/>
  <c r="AY1748"/>
  <c r="BB1533"/>
  <c r="BA1533"/>
  <c r="AZ1533"/>
  <c r="AY1533"/>
  <c r="BB45"/>
  <c r="BA45"/>
  <c r="AZ45"/>
  <c r="AY45"/>
  <c r="BB44"/>
  <c r="BA44"/>
  <c r="AZ44"/>
  <c r="AY44"/>
  <c r="BB100"/>
  <c r="BA100"/>
  <c r="AZ100"/>
  <c r="AY100"/>
  <c r="BB394"/>
  <c r="BA394"/>
  <c r="AZ394"/>
  <c r="AY394"/>
  <c r="BB1658"/>
  <c r="BA1658"/>
  <c r="AZ1658"/>
  <c r="AY1658"/>
  <c r="BB1656"/>
  <c r="BA1656"/>
  <c r="AZ1656"/>
  <c r="AY1656"/>
  <c r="BB1690"/>
  <c r="BA1690"/>
  <c r="AZ1690"/>
  <c r="AY1690"/>
  <c r="BB1593"/>
  <c r="BA1593"/>
  <c r="AZ1593"/>
  <c r="AY1593"/>
  <c r="BB1543"/>
  <c r="BA1543"/>
  <c r="AZ1543"/>
  <c r="AY1543"/>
  <c r="BB882"/>
  <c r="BA882"/>
  <c r="AZ882"/>
  <c r="AY882"/>
  <c r="BB1685"/>
  <c r="BA1685"/>
  <c r="AZ1685"/>
  <c r="AY1685"/>
  <c r="BB1743"/>
  <c r="BA1743"/>
  <c r="AZ1743"/>
  <c r="AY1743"/>
  <c r="BB1803"/>
  <c r="BA1803"/>
  <c r="AZ1803"/>
  <c r="AY1803"/>
  <c r="BB1737"/>
  <c r="BA1737"/>
  <c r="AZ1737"/>
  <c r="AY1737"/>
  <c r="BB883"/>
  <c r="BA883"/>
  <c r="AZ883"/>
  <c r="AY883"/>
  <c r="BB1794"/>
  <c r="BA1794"/>
  <c r="AZ1794"/>
  <c r="AY1794"/>
  <c r="BB880"/>
  <c r="BA880"/>
  <c r="AZ880"/>
  <c r="AY880"/>
  <c r="BB886"/>
  <c r="BA886"/>
  <c r="AZ886"/>
  <c r="AY886"/>
  <c r="BB872"/>
  <c r="BA872"/>
  <c r="AZ872"/>
  <c r="AY872"/>
  <c r="BB869"/>
  <c r="BA869"/>
  <c r="AZ869"/>
  <c r="AY869"/>
  <c r="BB871"/>
  <c r="BA871"/>
  <c r="AZ871"/>
  <c r="AY871"/>
  <c r="BB1805"/>
  <c r="BA1805"/>
  <c r="AZ1805"/>
  <c r="AY1805"/>
  <c r="BB877"/>
  <c r="BA877"/>
  <c r="AZ877"/>
  <c r="AY877"/>
  <c r="BB1812"/>
  <c r="BA1812"/>
  <c r="AZ1812"/>
  <c r="AY1812"/>
  <c r="BB1736"/>
  <c r="BA1736"/>
  <c r="AZ1736"/>
  <c r="AY1736"/>
  <c r="BB1517"/>
  <c r="BA1517"/>
  <c r="AZ1517"/>
  <c r="AY1517"/>
  <c r="BB1810"/>
  <c r="BA1810"/>
  <c r="AZ1810"/>
  <c r="AY1810"/>
  <c r="BB1797"/>
  <c r="BA1797"/>
  <c r="AZ1797"/>
  <c r="AY1797"/>
  <c r="BB875"/>
  <c r="BA875"/>
  <c r="AZ875"/>
  <c r="AY875"/>
  <c r="BB1681"/>
  <c r="BA1681"/>
  <c r="AZ1681"/>
  <c r="AY1681"/>
  <c r="BB870"/>
  <c r="BA870"/>
  <c r="AZ870"/>
  <c r="AY870"/>
  <c r="BB1515"/>
  <c r="BA1515"/>
  <c r="AZ1515"/>
  <c r="AY1515"/>
  <c r="BB48"/>
  <c r="BA48"/>
  <c r="AZ48"/>
  <c r="AY48"/>
  <c r="BB77"/>
  <c r="BA77"/>
  <c r="AZ77"/>
  <c r="AY77"/>
  <c r="BB80"/>
  <c r="BA80"/>
  <c r="AZ80"/>
  <c r="AY80"/>
  <c r="BB83"/>
  <c r="BA83"/>
  <c r="AZ83"/>
  <c r="AY83"/>
  <c r="BB1792"/>
  <c r="BA1792"/>
  <c r="AZ1792"/>
  <c r="AY1792"/>
  <c r="BB1680"/>
  <c r="BA1680"/>
  <c r="AZ1680"/>
  <c r="AY1680"/>
  <c r="BB1583"/>
  <c r="BA1583"/>
  <c r="AZ1583"/>
  <c r="AY1583"/>
  <c r="BB1655"/>
  <c r="BA1655"/>
  <c r="AZ1655"/>
  <c r="AY1655"/>
  <c r="BB1559"/>
  <c r="BA1559"/>
  <c r="AZ1559"/>
  <c r="AY1559"/>
  <c r="BB243"/>
  <c r="BA243"/>
  <c r="AZ243"/>
  <c r="AY243"/>
  <c r="BB1291"/>
  <c r="BA1291"/>
  <c r="AZ1291"/>
  <c r="AY1291"/>
  <c r="BB1693"/>
  <c r="BA1693"/>
  <c r="AZ1693"/>
  <c r="AY1693"/>
  <c r="BB1752"/>
  <c r="BA1752"/>
  <c r="AZ1752"/>
  <c r="AY1752"/>
  <c r="BB1595"/>
  <c r="BA1595"/>
  <c r="AZ1595"/>
  <c r="AY1595"/>
  <c r="BB1551"/>
  <c r="BA1551"/>
  <c r="AZ1551"/>
  <c r="AY1551"/>
  <c r="BB868"/>
  <c r="BA868"/>
  <c r="AZ868"/>
  <c r="AY868"/>
  <c r="BB1549"/>
  <c r="BA1549"/>
  <c r="AZ1549"/>
  <c r="AY1549"/>
  <c r="BB424"/>
  <c r="BA424"/>
  <c r="AZ424"/>
  <c r="AY424"/>
  <c r="BB1747"/>
  <c r="BA1747"/>
  <c r="AZ1747"/>
  <c r="AY1747"/>
  <c r="BB1542"/>
  <c r="BA1542"/>
  <c r="AZ1542"/>
  <c r="AY1542"/>
  <c r="BB1541"/>
  <c r="BA1541"/>
  <c r="AZ1541"/>
  <c r="AY1541"/>
  <c r="BB1588"/>
  <c r="BA1588"/>
  <c r="AZ1588"/>
  <c r="AY1588"/>
  <c r="BB1534"/>
  <c r="BA1534"/>
  <c r="AZ1534"/>
  <c r="AY1534"/>
  <c r="BB1742"/>
  <c r="BA1742"/>
  <c r="AZ1742"/>
  <c r="AY1742"/>
  <c r="BB1643"/>
  <c r="BA1643"/>
  <c r="AZ1643"/>
  <c r="AY1643"/>
  <c r="BB72"/>
  <c r="BA72"/>
  <c r="AZ72"/>
  <c r="AY72"/>
  <c r="BB75"/>
  <c r="BA75"/>
  <c r="AZ75"/>
  <c r="AY75"/>
  <c r="BB1811"/>
  <c r="BA1811"/>
  <c r="AZ1811"/>
  <c r="AY1811"/>
  <c r="BB1637"/>
  <c r="BA1637"/>
  <c r="AZ1637"/>
  <c r="AY1637"/>
  <c r="BB1516"/>
  <c r="BA1516"/>
  <c r="AZ1516"/>
  <c r="AY1516"/>
  <c r="BB81"/>
  <c r="BA81"/>
  <c r="AZ81"/>
  <c r="AY81"/>
  <c r="BB1734"/>
  <c r="BA1734"/>
  <c r="AZ1734"/>
  <c r="AY1734"/>
  <c r="BB1733"/>
  <c r="BA1733"/>
  <c r="AZ1733"/>
  <c r="AY1733"/>
  <c r="BB1684"/>
  <c r="BA1684"/>
  <c r="AZ1684"/>
  <c r="AY1684"/>
  <c r="BB426"/>
  <c r="BA426"/>
  <c r="AZ426"/>
  <c r="AY426"/>
  <c r="BB74"/>
  <c r="BA74"/>
  <c r="AZ74"/>
  <c r="AY74"/>
  <c r="BB1290"/>
  <c r="BA1290"/>
  <c r="AZ1290"/>
  <c r="AY1290"/>
  <c r="BB47"/>
  <c r="BA47"/>
  <c r="AZ47"/>
  <c r="AY47"/>
  <c r="BB1692"/>
  <c r="BA1692"/>
  <c r="AZ1692"/>
  <c r="AY1692"/>
  <c r="BB1796"/>
  <c r="BA1796"/>
  <c r="AZ1796"/>
  <c r="AY1796"/>
  <c r="BB1645"/>
  <c r="BA1645"/>
  <c r="AZ1645"/>
  <c r="AY1645"/>
  <c r="BB1644"/>
  <c r="BA1644"/>
  <c r="AZ1644"/>
  <c r="AY1644"/>
  <c r="BB1683"/>
  <c r="BA1683"/>
  <c r="AZ1683"/>
  <c r="AY1683"/>
  <c r="BB1522"/>
  <c r="BA1522"/>
  <c r="AZ1522"/>
  <c r="AY1522"/>
  <c r="BB1585"/>
  <c r="BA1585"/>
  <c r="AZ1585"/>
  <c r="AY1585"/>
  <c r="BB1735"/>
  <c r="BA1735"/>
  <c r="AZ1735"/>
  <c r="AY1735"/>
  <c r="BB874"/>
  <c r="BA874"/>
  <c r="AZ874"/>
  <c r="AY874"/>
  <c r="BB1741"/>
  <c r="BA1741"/>
  <c r="AZ1741"/>
  <c r="AY1741"/>
  <c r="BB393"/>
  <c r="BA393"/>
  <c r="AZ393"/>
  <c r="AY393"/>
  <c r="BB1531"/>
  <c r="BA1531"/>
  <c r="AZ1531"/>
  <c r="AY1531"/>
  <c r="BB410"/>
  <c r="BA410"/>
  <c r="AZ410"/>
  <c r="AY410"/>
  <c r="BB1732"/>
  <c r="BA1732"/>
  <c r="AZ1732"/>
  <c r="AY1732"/>
  <c r="BB1635"/>
  <c r="BA1635"/>
  <c r="AZ1635"/>
  <c r="AY1635"/>
  <c r="BB76"/>
  <c r="BA76"/>
  <c r="AZ76"/>
  <c r="AY76"/>
  <c r="BB763"/>
  <c r="BA763"/>
  <c r="AZ763"/>
  <c r="AY763"/>
  <c r="BB829"/>
  <c r="BA829"/>
  <c r="AZ829"/>
  <c r="AY829"/>
  <c r="BB711"/>
  <c r="BA711"/>
  <c r="AZ711"/>
  <c r="AY711"/>
  <c r="BB782"/>
  <c r="BA782"/>
  <c r="AZ782"/>
  <c r="AY782"/>
  <c r="BB820"/>
  <c r="BA820"/>
  <c r="AZ820"/>
  <c r="AY820"/>
  <c r="BB822"/>
  <c r="BA822"/>
  <c r="AZ822"/>
  <c r="AY822"/>
  <c r="BB695"/>
  <c r="BA695"/>
  <c r="AZ695"/>
  <c r="AY695"/>
  <c r="BB836"/>
  <c r="BA836"/>
  <c r="AZ836"/>
  <c r="AY836"/>
  <c r="BB687"/>
  <c r="BA687"/>
  <c r="AZ687"/>
  <c r="AY687"/>
  <c r="BB760"/>
  <c r="BA760"/>
  <c r="AZ760"/>
  <c r="AY760"/>
  <c r="BB713"/>
  <c r="BA713"/>
  <c r="AZ713"/>
  <c r="AY713"/>
  <c r="BB837"/>
  <c r="BA837"/>
  <c r="AZ837"/>
  <c r="AY837"/>
  <c r="BB790"/>
  <c r="BA790"/>
  <c r="AZ790"/>
  <c r="AY790"/>
  <c r="BB783"/>
  <c r="BA783"/>
  <c r="AZ783"/>
  <c r="AY783"/>
  <c r="BB694"/>
  <c r="BA694"/>
  <c r="AZ694"/>
  <c r="AY694"/>
  <c r="BB177"/>
  <c r="BA177"/>
  <c r="AZ177"/>
  <c r="AY177"/>
  <c r="BB826"/>
  <c r="BA826"/>
  <c r="AZ826"/>
  <c r="AY826"/>
  <c r="BB733"/>
  <c r="BA733"/>
  <c r="AZ733"/>
  <c r="AY733"/>
  <c r="BB767"/>
  <c r="BA767"/>
  <c r="AZ767"/>
  <c r="AY767"/>
  <c r="BB791"/>
  <c r="BA791"/>
  <c r="AZ791"/>
  <c r="AY791"/>
  <c r="BB815"/>
  <c r="BA815"/>
  <c r="AZ815"/>
  <c r="AY815"/>
  <c r="BB794"/>
  <c r="BA794"/>
  <c r="AZ794"/>
  <c r="AY794"/>
  <c r="BB710"/>
  <c r="BA710"/>
  <c r="AZ710"/>
  <c r="AY710"/>
  <c r="BB740"/>
  <c r="BA740"/>
  <c r="AZ740"/>
  <c r="AY740"/>
  <c r="BB821"/>
  <c r="BA821"/>
  <c r="AZ821"/>
  <c r="AY821"/>
  <c r="BB793"/>
  <c r="BA793"/>
  <c r="AZ793"/>
  <c r="AY793"/>
  <c r="BB792"/>
  <c r="BA792"/>
  <c r="AZ792"/>
  <c r="AY792"/>
  <c r="BB693"/>
  <c r="BA693"/>
  <c r="AZ693"/>
  <c r="AY693"/>
  <c r="BB734"/>
  <c r="BA734"/>
  <c r="AZ734"/>
  <c r="AY734"/>
  <c r="BB762"/>
  <c r="BA762"/>
  <c r="AZ762"/>
  <c r="AY762"/>
  <c r="BB705"/>
  <c r="BA705"/>
  <c r="AZ705"/>
  <c r="AY705"/>
  <c r="BB686"/>
  <c r="BA686"/>
  <c r="AZ686"/>
  <c r="AY686"/>
  <c r="BB702"/>
  <c r="BA702"/>
  <c r="AZ702"/>
  <c r="AY702"/>
  <c r="BB825"/>
  <c r="BA825"/>
  <c r="AZ825"/>
  <c r="AY825"/>
  <c r="BB816"/>
  <c r="BA816"/>
  <c r="AZ816"/>
  <c r="AY816"/>
  <c r="BB712"/>
  <c r="BA712"/>
  <c r="AZ712"/>
  <c r="AY712"/>
  <c r="BB761"/>
  <c r="BA761"/>
  <c r="AZ761"/>
  <c r="AY761"/>
  <c r="BB701"/>
  <c r="BA701"/>
  <c r="AZ701"/>
  <c r="AY701"/>
  <c r="BB753"/>
  <c r="BA753"/>
  <c r="AZ753"/>
  <c r="AY753"/>
  <c r="BB111"/>
  <c r="BA111"/>
  <c r="AZ111"/>
  <c r="AY111"/>
  <c r="BB696"/>
  <c r="BA696"/>
  <c r="AZ696"/>
  <c r="AY696"/>
  <c r="BB838"/>
  <c r="BA838"/>
  <c r="AZ838"/>
  <c r="AY838"/>
  <c r="BB824"/>
  <c r="BA824"/>
  <c r="AZ824"/>
  <c r="AY824"/>
  <c r="BB781"/>
  <c r="BA781"/>
  <c r="AZ781"/>
  <c r="AY781"/>
  <c r="BB685"/>
  <c r="BA685"/>
  <c r="AZ685"/>
  <c r="AY685"/>
  <c r="BB689"/>
  <c r="BA689"/>
  <c r="AZ689"/>
  <c r="AY689"/>
  <c r="BB749"/>
  <c r="BA749"/>
  <c r="AZ749"/>
  <c r="AY749"/>
  <c r="BB707"/>
  <c r="BA707"/>
  <c r="AZ707"/>
  <c r="AY707"/>
  <c r="BB832"/>
  <c r="BA832"/>
  <c r="AZ832"/>
  <c r="AY832"/>
  <c r="BB725"/>
  <c r="BA725"/>
  <c r="AZ725"/>
  <c r="AY725"/>
  <c r="BB738"/>
  <c r="BA738"/>
  <c r="AZ738"/>
  <c r="AY738"/>
  <c r="BB697"/>
  <c r="BA697"/>
  <c r="AZ697"/>
  <c r="AY697"/>
  <c r="BB692"/>
  <c r="BA692"/>
  <c r="AZ692"/>
  <c r="AY692"/>
  <c r="BB680"/>
  <c r="BA680"/>
  <c r="AZ680"/>
  <c r="AY680"/>
  <c r="BB766"/>
  <c r="BA766"/>
  <c r="AZ766"/>
  <c r="AY766"/>
  <c r="BB786"/>
  <c r="BA786"/>
  <c r="AZ786"/>
  <c r="AY786"/>
  <c r="BB735"/>
  <c r="BA735"/>
  <c r="AZ735"/>
  <c r="AY735"/>
  <c r="BB756"/>
  <c r="BA756"/>
  <c r="AZ756"/>
  <c r="AY756"/>
  <c r="BB814"/>
  <c r="BA814"/>
  <c r="AZ814"/>
  <c r="AY814"/>
  <c r="BB681"/>
  <c r="BA681"/>
  <c r="AZ681"/>
  <c r="AY681"/>
  <c r="BB758"/>
  <c r="BA758"/>
  <c r="AZ758"/>
  <c r="AY758"/>
  <c r="BB819"/>
  <c r="BA819"/>
  <c r="AZ819"/>
  <c r="AY819"/>
  <c r="BB779"/>
  <c r="BA779"/>
  <c r="AZ779"/>
  <c r="AY779"/>
  <c r="BB727"/>
  <c r="BA727"/>
  <c r="AZ727"/>
  <c r="AY727"/>
  <c r="BB834"/>
  <c r="BA834"/>
  <c r="AZ834"/>
  <c r="AY834"/>
  <c r="BB737"/>
  <c r="BA737"/>
  <c r="AZ737"/>
  <c r="AY737"/>
  <c r="BB823"/>
  <c r="BA823"/>
  <c r="AZ823"/>
  <c r="AY823"/>
  <c r="BB698"/>
  <c r="BA698"/>
  <c r="AZ698"/>
  <c r="AY698"/>
  <c r="BB691"/>
  <c r="BA691"/>
  <c r="AZ691"/>
  <c r="AY691"/>
  <c r="BB755"/>
  <c r="BA755"/>
  <c r="AZ755"/>
  <c r="AY755"/>
  <c r="BB812"/>
  <c r="BA812"/>
  <c r="AZ812"/>
  <c r="AY812"/>
  <c r="BB787"/>
  <c r="BA787"/>
  <c r="AZ787"/>
  <c r="AY787"/>
  <c r="BB700"/>
  <c r="BA700"/>
  <c r="AZ700"/>
  <c r="AY700"/>
  <c r="BB751"/>
  <c r="BA751"/>
  <c r="AZ751"/>
  <c r="AY751"/>
  <c r="BB833"/>
  <c r="BA833"/>
  <c r="AZ833"/>
  <c r="AY833"/>
  <c r="BB764"/>
  <c r="BA764"/>
  <c r="AZ764"/>
  <c r="AY764"/>
  <c r="BB828"/>
  <c r="BA828"/>
  <c r="AZ828"/>
  <c r="AY828"/>
  <c r="BB757"/>
  <c r="BA757"/>
  <c r="AZ757"/>
  <c r="AY757"/>
  <c r="BB683"/>
  <c r="BA683"/>
  <c r="AZ683"/>
  <c r="AY683"/>
  <c r="BB708"/>
  <c r="BA708"/>
  <c r="AZ708"/>
  <c r="AY708"/>
  <c r="BB706"/>
  <c r="BA706"/>
  <c r="AZ706"/>
  <c r="AY706"/>
  <c r="BB789"/>
  <c r="BA789"/>
  <c r="AZ789"/>
  <c r="AY789"/>
  <c r="BB739"/>
  <c r="BA739"/>
  <c r="AZ739"/>
  <c r="AY739"/>
  <c r="BB704"/>
  <c r="BA704"/>
  <c r="AZ704"/>
  <c r="AY704"/>
  <c r="BB777"/>
  <c r="BA777"/>
  <c r="AZ777"/>
  <c r="AY777"/>
  <c r="BB750"/>
  <c r="BA750"/>
  <c r="AZ750"/>
  <c r="AY750"/>
  <c r="BB780"/>
  <c r="BA780"/>
  <c r="AZ780"/>
  <c r="AY780"/>
  <c r="BB765"/>
  <c r="BA765"/>
  <c r="AZ765"/>
  <c r="AY765"/>
  <c r="BB831"/>
  <c r="BA831"/>
  <c r="AZ831"/>
  <c r="AY831"/>
  <c r="BB817"/>
  <c r="BA817"/>
  <c r="AZ817"/>
  <c r="AY817"/>
  <c r="BB729"/>
  <c r="BA729"/>
  <c r="AZ729"/>
  <c r="AY729"/>
  <c r="BB728"/>
  <c r="BA728"/>
  <c r="AZ728"/>
  <c r="AY728"/>
  <c r="BB709"/>
  <c r="BA709"/>
  <c r="AZ709"/>
  <c r="AY709"/>
  <c r="BB827"/>
  <c r="BA827"/>
  <c r="AZ827"/>
  <c r="AY827"/>
  <c r="BB19"/>
  <c r="BA19"/>
  <c r="AZ19"/>
  <c r="AY19"/>
  <c r="BB688"/>
  <c r="BA688"/>
  <c r="AZ688"/>
  <c r="AY688"/>
  <c r="BB684"/>
  <c r="BA684"/>
  <c r="AZ684"/>
  <c r="AY684"/>
  <c r="BB515"/>
  <c r="BA515"/>
  <c r="AZ515"/>
  <c r="AY515"/>
  <c r="BB726"/>
  <c r="BA726"/>
  <c r="AZ726"/>
  <c r="AY726"/>
  <c r="BB175"/>
  <c r="BA175"/>
  <c r="AZ175"/>
  <c r="AY175"/>
  <c r="BB818"/>
  <c r="BA818"/>
  <c r="AZ818"/>
  <c r="AY818"/>
  <c r="BB682"/>
  <c r="BA682"/>
  <c r="AZ682"/>
  <c r="AY682"/>
  <c r="BB835"/>
  <c r="BA835"/>
  <c r="AZ835"/>
  <c r="AY835"/>
  <c r="BB785"/>
  <c r="BA785"/>
  <c r="AZ785"/>
  <c r="AY785"/>
  <c r="BB690"/>
  <c r="BA690"/>
  <c r="AZ690"/>
  <c r="AY690"/>
  <c r="BB752"/>
  <c r="BA752"/>
  <c r="AZ752"/>
  <c r="AY752"/>
  <c r="BB811"/>
  <c r="BA811"/>
  <c r="AZ811"/>
  <c r="AY811"/>
  <c r="BB167"/>
  <c r="BA167"/>
  <c r="AZ167"/>
  <c r="AY167"/>
  <c r="BB732"/>
  <c r="BA732"/>
  <c r="AZ732"/>
  <c r="AY732"/>
  <c r="BB778"/>
  <c r="BA778"/>
  <c r="AZ778"/>
  <c r="AY778"/>
  <c r="BB784"/>
  <c r="BA784"/>
  <c r="AZ784"/>
  <c r="AY784"/>
  <c r="BB759"/>
  <c r="BA759"/>
  <c r="AZ759"/>
  <c r="AY759"/>
  <c r="BB699"/>
  <c r="BA699"/>
  <c r="AZ699"/>
  <c r="AY699"/>
  <c r="BB754"/>
  <c r="BA754"/>
  <c r="AZ754"/>
  <c r="AY754"/>
  <c r="BB679"/>
  <c r="BA679"/>
  <c r="AZ679"/>
  <c r="AY679"/>
  <c r="BB731"/>
  <c r="BA731"/>
  <c r="AZ731"/>
  <c r="AY731"/>
  <c r="BB776"/>
  <c r="BA776"/>
  <c r="AZ776"/>
  <c r="AY776"/>
  <c r="BB678"/>
  <c r="BA678"/>
  <c r="AZ678"/>
  <c r="AY678"/>
  <c r="BB166"/>
  <c r="BA166"/>
  <c r="AZ166"/>
  <c r="AY166"/>
  <c r="BB736"/>
  <c r="BA736"/>
  <c r="AZ736"/>
  <c r="AY736"/>
  <c r="BB830"/>
  <c r="BA830"/>
  <c r="AZ830"/>
  <c r="AY830"/>
  <c r="BB703"/>
  <c r="BA703"/>
  <c r="AZ703"/>
  <c r="AY703"/>
  <c r="BB730"/>
  <c r="BA730"/>
  <c r="AZ730"/>
  <c r="AY730"/>
  <c r="BB165"/>
  <c r="BA165"/>
  <c r="AZ165"/>
  <c r="AY165"/>
  <c r="BB813"/>
  <c r="BA813"/>
  <c r="AZ813"/>
  <c r="AY813"/>
  <c r="BB788"/>
  <c r="BA788"/>
  <c r="AZ788"/>
  <c r="AY788"/>
  <c r="BB176"/>
  <c r="BA176"/>
  <c r="AZ176"/>
  <c r="AY176"/>
  <c r="BB810"/>
  <c r="BA810"/>
  <c r="AZ810"/>
  <c r="AY810"/>
  <c r="BB809"/>
  <c r="BA809"/>
  <c r="AZ809"/>
  <c r="AY809"/>
  <c r="BB1720"/>
  <c r="BA1720"/>
  <c r="AZ1720"/>
  <c r="AY1720"/>
  <c r="BB532"/>
  <c r="BA532"/>
  <c r="AZ532"/>
  <c r="AY532"/>
  <c r="BB1884"/>
  <c r="BA1884"/>
  <c r="AZ1884"/>
  <c r="AY1884"/>
  <c r="BB1869"/>
  <c r="BA1869"/>
  <c r="AZ1869"/>
  <c r="AY1869"/>
  <c r="BB1868"/>
  <c r="BA1868"/>
  <c r="AZ1868"/>
  <c r="AY1868"/>
  <c r="BB1871"/>
  <c r="BA1871"/>
  <c r="AZ1871"/>
  <c r="AY1871"/>
  <c r="BB1870"/>
  <c r="BA1870"/>
  <c r="AZ1870"/>
  <c r="AY1870"/>
  <c r="BB1883"/>
  <c r="BA1883"/>
  <c r="AZ1883"/>
  <c r="AY1883"/>
  <c r="BB1891"/>
  <c r="BA1891"/>
  <c r="AZ1891"/>
  <c r="AY1891"/>
  <c r="BB1905"/>
  <c r="BA1905"/>
  <c r="AZ1905"/>
  <c r="AY1905"/>
  <c r="BB483"/>
  <c r="BA483"/>
  <c r="AZ483"/>
  <c r="AY483"/>
  <c r="BB1890"/>
  <c r="BA1890"/>
  <c r="AZ1890"/>
  <c r="AY1890"/>
  <c r="BB407"/>
  <c r="BA407"/>
  <c r="AZ407"/>
  <c r="AY407"/>
  <c r="BB1718"/>
  <c r="BA1718"/>
  <c r="AZ1718"/>
  <c r="AY1718"/>
  <c r="BB1482"/>
  <c r="BA1482"/>
  <c r="AZ1482"/>
  <c r="AY1482"/>
  <c r="BB434"/>
  <c r="BA434"/>
  <c r="AZ434"/>
  <c r="AY434"/>
  <c r="BB1712"/>
  <c r="BA1712"/>
  <c r="AZ1712"/>
  <c r="AY1712"/>
  <c r="BB448"/>
  <c r="BA448"/>
  <c r="AZ448"/>
  <c r="AY448"/>
  <c r="BB1457"/>
  <c r="BA1457"/>
  <c r="AZ1457"/>
  <c r="AY1457"/>
  <c r="BB866"/>
  <c r="BA866"/>
  <c r="AZ866"/>
  <c r="AY866"/>
  <c r="BB1469"/>
  <c r="BA1469"/>
  <c r="AZ1469"/>
  <c r="AY1469"/>
  <c r="BB1461"/>
  <c r="BA1461"/>
  <c r="AZ1461"/>
  <c r="AY1461"/>
  <c r="BB1458"/>
  <c r="BA1458"/>
  <c r="AZ1458"/>
  <c r="AY1458"/>
  <c r="BB1456"/>
  <c r="BA1456"/>
  <c r="AZ1456"/>
  <c r="AY1456"/>
  <c r="BB1577"/>
  <c r="BA1577"/>
  <c r="AZ1577"/>
  <c r="AY1577"/>
  <c r="BB1475"/>
  <c r="BA1475"/>
  <c r="AZ1475"/>
  <c r="AY1475"/>
  <c r="BB1711"/>
  <c r="BA1711"/>
  <c r="AZ1711"/>
  <c r="AY1711"/>
  <c r="BB1481"/>
  <c r="BA1481"/>
  <c r="AZ1481"/>
  <c r="AY1481"/>
  <c r="BB1470"/>
  <c r="BA1470"/>
  <c r="AZ1470"/>
  <c r="AY1470"/>
  <c r="BB1468"/>
  <c r="BA1468"/>
  <c r="AZ1468"/>
  <c r="AY1468"/>
  <c r="BB1473"/>
  <c r="BA1473"/>
  <c r="AZ1473"/>
  <c r="AY1473"/>
  <c r="BB1714"/>
  <c r="BA1714"/>
  <c r="AZ1714"/>
  <c r="AY1714"/>
  <c r="BB1573"/>
  <c r="BA1573"/>
  <c r="AZ1573"/>
  <c r="AY1573"/>
  <c r="BB105"/>
  <c r="BA105"/>
  <c r="AZ105"/>
  <c r="AY105"/>
  <c r="BB1572"/>
  <c r="BA1572"/>
  <c r="AZ1572"/>
  <c r="AY1572"/>
  <c r="BB1710"/>
  <c r="BA1710"/>
  <c r="AZ1710"/>
  <c r="AY1710"/>
  <c r="BB46"/>
  <c r="BA46"/>
  <c r="AZ46"/>
  <c r="AY46"/>
  <c r="BB1480"/>
  <c r="BA1480"/>
  <c r="AZ1480"/>
  <c r="AY1480"/>
  <c r="BB418"/>
  <c r="BA418"/>
  <c r="AZ418"/>
  <c r="AY418"/>
  <c r="BB1715"/>
  <c r="BA1715"/>
  <c r="AZ1715"/>
  <c r="AY1715"/>
  <c r="BB1611"/>
  <c r="BA1611"/>
  <c r="AZ1611"/>
  <c r="AY1611"/>
  <c r="BB1666"/>
  <c r="BA1666"/>
  <c r="AZ1666"/>
  <c r="AY1666"/>
  <c r="BB1717"/>
  <c r="BA1717"/>
  <c r="AZ1717"/>
  <c r="AY1717"/>
  <c r="BB1716"/>
  <c r="BA1716"/>
  <c r="AZ1716"/>
  <c r="AY1716"/>
  <c r="BB39"/>
  <c r="BA39"/>
  <c r="AZ39"/>
  <c r="AY39"/>
  <c r="BB1459"/>
  <c r="BA1459"/>
  <c r="AZ1459"/>
  <c r="AY1459"/>
  <c r="BB1719"/>
  <c r="BA1719"/>
  <c r="AZ1719"/>
  <c r="AY1719"/>
  <c r="BB1612"/>
  <c r="BA1612"/>
  <c r="AZ1612"/>
  <c r="AY1612"/>
  <c r="BB1613"/>
  <c r="BA1613"/>
  <c r="AZ1613"/>
  <c r="AY1613"/>
  <c r="BB1667"/>
  <c r="BA1667"/>
  <c r="AZ1667"/>
  <c r="AY1667"/>
  <c r="BB97"/>
  <c r="BA97"/>
  <c r="AZ97"/>
  <c r="AY97"/>
  <c r="BB1460"/>
  <c r="BA1460"/>
  <c r="AZ1460"/>
  <c r="AY1460"/>
  <c r="BB431"/>
  <c r="BA431"/>
  <c r="AZ431"/>
  <c r="AY431"/>
  <c r="BB439"/>
  <c r="BA439"/>
  <c r="AZ439"/>
  <c r="AY439"/>
  <c r="BB1466"/>
  <c r="BA1466"/>
  <c r="AZ1466"/>
  <c r="AY1466"/>
  <c r="BB1455"/>
  <c r="BA1455"/>
  <c r="AZ1455"/>
  <c r="AY1455"/>
  <c r="BB1670"/>
  <c r="BA1670"/>
  <c r="AZ1670"/>
  <c r="AY1670"/>
  <c r="BB399"/>
  <c r="BA399"/>
  <c r="AZ399"/>
  <c r="AY399"/>
  <c r="BB1467"/>
  <c r="BA1467"/>
  <c r="AZ1467"/>
  <c r="AY1467"/>
  <c r="BB1713"/>
  <c r="BA1713"/>
  <c r="AZ1713"/>
  <c r="AY1713"/>
  <c r="BB1709"/>
  <c r="BA1709"/>
  <c r="AZ1709"/>
  <c r="AY1709"/>
  <c r="BB1474"/>
  <c r="BA1474"/>
  <c r="AZ1474"/>
  <c r="AY1474"/>
  <c r="BB1615"/>
  <c r="BA1615"/>
  <c r="AZ1615"/>
  <c r="AY1615"/>
  <c r="BB1477"/>
  <c r="BA1477"/>
  <c r="AZ1477"/>
  <c r="AY1477"/>
  <c r="BB438"/>
  <c r="BA438"/>
  <c r="AZ438"/>
  <c r="AY438"/>
  <c r="BB1614"/>
  <c r="BA1614"/>
  <c r="AZ1614"/>
  <c r="AY1614"/>
  <c r="BB398"/>
  <c r="BA398"/>
  <c r="AZ398"/>
  <c r="AY398"/>
  <c r="BB1574"/>
  <c r="BA1574"/>
  <c r="AZ1574"/>
  <c r="AY1574"/>
  <c r="BB1609"/>
  <c r="BA1609"/>
  <c r="AZ1609"/>
  <c r="AY1609"/>
  <c r="BB1471"/>
  <c r="BA1471"/>
  <c r="AZ1471"/>
  <c r="AY1471"/>
  <c r="BB1452"/>
  <c r="BA1452"/>
  <c r="AZ1452"/>
  <c r="AY1452"/>
  <c r="BB1478"/>
  <c r="BA1478"/>
  <c r="AZ1478"/>
  <c r="AY1478"/>
  <c r="BB1669"/>
  <c r="BA1669"/>
  <c r="AZ1669"/>
  <c r="AY1669"/>
  <c r="BB242"/>
  <c r="BA242"/>
  <c r="AZ242"/>
  <c r="AY242"/>
  <c r="BB1463"/>
  <c r="BA1463"/>
  <c r="AZ1463"/>
  <c r="AY1463"/>
  <c r="BB447"/>
  <c r="BA447"/>
  <c r="AZ447"/>
  <c r="AY447"/>
  <c r="BB415"/>
  <c r="BA415"/>
  <c r="AZ415"/>
  <c r="AY415"/>
  <c r="BB1453"/>
  <c r="BA1453"/>
  <c r="AZ1453"/>
  <c r="AY1453"/>
  <c r="BB1476"/>
  <c r="BA1476"/>
  <c r="AZ1476"/>
  <c r="AY1476"/>
  <c r="BB1668"/>
  <c r="BA1668"/>
  <c r="AZ1668"/>
  <c r="AY1668"/>
  <c r="BB244"/>
  <c r="BA244"/>
  <c r="AZ244"/>
  <c r="AY244"/>
  <c r="BB1576"/>
  <c r="BA1576"/>
  <c r="AZ1576"/>
  <c r="AY1576"/>
  <c r="BB437"/>
  <c r="BA437"/>
  <c r="AZ437"/>
  <c r="AY437"/>
  <c r="BB1465"/>
  <c r="BA1465"/>
  <c r="AZ1465"/>
  <c r="AY1465"/>
  <c r="BB1464"/>
  <c r="BA1464"/>
  <c r="AZ1464"/>
  <c r="AY1464"/>
  <c r="BB41"/>
  <c r="BA41"/>
  <c r="AZ41"/>
  <c r="AY41"/>
  <c r="BB207"/>
  <c r="BA207"/>
  <c r="AZ207"/>
  <c r="AY207"/>
  <c r="BB14"/>
  <c r="BA14"/>
  <c r="AZ14"/>
  <c r="AY14"/>
  <c r="BB79"/>
  <c r="BA79"/>
  <c r="AZ79"/>
  <c r="AY79"/>
  <c r="BB248"/>
  <c r="BA248"/>
  <c r="AZ248"/>
  <c r="AY248"/>
  <c r="BB417"/>
  <c r="BA417"/>
  <c r="AZ417"/>
  <c r="AY417"/>
  <c r="BB432"/>
  <c r="BA432"/>
  <c r="AZ432"/>
  <c r="AY432"/>
  <c r="BB1472"/>
  <c r="BA1472"/>
  <c r="AZ1472"/>
  <c r="AY1472"/>
  <c r="BB1575"/>
  <c r="BA1575"/>
  <c r="AZ1575"/>
  <c r="AY1575"/>
  <c r="BB1462"/>
  <c r="BA1462"/>
  <c r="AZ1462"/>
  <c r="AY1462"/>
  <c r="BB1608"/>
  <c r="BA1608"/>
  <c r="AZ1608"/>
  <c r="AY1608"/>
  <c r="BB1607"/>
  <c r="BA1607"/>
  <c r="AZ1607"/>
  <c r="AY1607"/>
  <c r="BB406"/>
  <c r="BA406"/>
  <c r="AZ406"/>
  <c r="AY406"/>
  <c r="BB1479"/>
  <c r="BA1479"/>
  <c r="AZ1479"/>
  <c r="AY1479"/>
  <c r="BB237"/>
  <c r="BA237"/>
  <c r="AZ237"/>
  <c r="AY237"/>
  <c r="BB416"/>
  <c r="BA416"/>
  <c r="AZ416"/>
  <c r="AY416"/>
  <c r="BB1610"/>
  <c r="BA1610"/>
  <c r="AZ1610"/>
  <c r="AY1610"/>
  <c r="BB455"/>
  <c r="BA455"/>
  <c r="AZ455"/>
  <c r="AY455"/>
  <c r="BB1454"/>
  <c r="BA1454"/>
  <c r="AZ1454"/>
  <c r="AY1454"/>
  <c r="BB240"/>
  <c r="BA240"/>
  <c r="AZ240"/>
  <c r="AY240"/>
  <c r="BB383"/>
  <c r="BA383"/>
  <c r="AZ383"/>
  <c r="AY383"/>
  <c r="BB666"/>
  <c r="BA666"/>
  <c r="AZ666"/>
  <c r="AY666"/>
  <c r="BB801"/>
  <c r="BA801"/>
  <c r="AZ801"/>
  <c r="AY801"/>
  <c r="BB664"/>
  <c r="BA664"/>
  <c r="AZ664"/>
  <c r="AY664"/>
  <c r="BB719"/>
  <c r="BA719"/>
  <c r="AZ719"/>
  <c r="AY719"/>
  <c r="BB662"/>
  <c r="BA662"/>
  <c r="AZ662"/>
  <c r="AY662"/>
  <c r="BB800"/>
  <c r="BA800"/>
  <c r="AZ800"/>
  <c r="AY800"/>
  <c r="BB661"/>
  <c r="BA661"/>
  <c r="AZ661"/>
  <c r="AY661"/>
  <c r="BB179"/>
  <c r="BA179"/>
  <c r="AZ179"/>
  <c r="AY179"/>
  <c r="BB659"/>
  <c r="BA659"/>
  <c r="AZ659"/>
  <c r="AY659"/>
  <c r="BB557"/>
  <c r="BA557"/>
  <c r="AZ557"/>
  <c r="AY557"/>
  <c r="BB185"/>
  <c r="BA185"/>
  <c r="AZ185"/>
  <c r="AY185"/>
  <c r="BB799"/>
  <c r="BA799"/>
  <c r="AZ799"/>
  <c r="AY799"/>
  <c r="BB663"/>
  <c r="BA663"/>
  <c r="AZ663"/>
  <c r="AY663"/>
  <c r="BB798"/>
  <c r="BA798"/>
  <c r="AZ798"/>
  <c r="AY798"/>
  <c r="BB162"/>
  <c r="BA162"/>
  <c r="AZ162"/>
  <c r="AY162"/>
  <c r="BB660"/>
  <c r="BA660"/>
  <c r="AZ660"/>
  <c r="AY660"/>
  <c r="BB802"/>
  <c r="BA802"/>
  <c r="AZ802"/>
  <c r="AY802"/>
  <c r="BB430"/>
  <c r="BA430"/>
  <c r="AZ430"/>
  <c r="AY430"/>
  <c r="BB1904"/>
  <c r="BA1904"/>
  <c r="AZ1904"/>
  <c r="AY1904"/>
  <c r="BB1867"/>
  <c r="BA1867"/>
  <c r="AZ1867"/>
  <c r="AY1867"/>
  <c r="BB1866"/>
  <c r="BA1866"/>
  <c r="AZ1866"/>
  <c r="AY1866"/>
  <c r="BB433"/>
  <c r="BA433"/>
  <c r="AZ433"/>
  <c r="AY433"/>
  <c r="BB397"/>
  <c r="BA397"/>
  <c r="AZ397"/>
  <c r="AY397"/>
  <c r="BB429"/>
  <c r="BA429"/>
  <c r="AZ429"/>
  <c r="AY429"/>
  <c r="BB389"/>
  <c r="BA389"/>
  <c r="AZ389"/>
  <c r="AY389"/>
  <c r="BB454"/>
  <c r="BA454"/>
  <c r="AZ454"/>
  <c r="AY454"/>
  <c r="BB405"/>
  <c r="BA405"/>
  <c r="AZ405"/>
  <c r="AY405"/>
  <c r="BB184"/>
  <c r="BA184"/>
  <c r="AZ184"/>
  <c r="AY184"/>
  <c r="BB796"/>
  <c r="BA796"/>
  <c r="AZ796"/>
  <c r="AY796"/>
  <c r="BB183"/>
  <c r="BA183"/>
  <c r="AZ183"/>
  <c r="AY183"/>
  <c r="BB797"/>
  <c r="BA797"/>
  <c r="AZ797"/>
  <c r="AY797"/>
  <c r="BB502"/>
  <c r="BA502"/>
  <c r="AZ502"/>
  <c r="AY502"/>
  <c r="BB17"/>
  <c r="BA17"/>
  <c r="AZ17"/>
  <c r="AY17"/>
  <c r="BB1903"/>
  <c r="BA1903"/>
  <c r="AZ1903"/>
  <c r="AY1903"/>
  <c r="BB1902"/>
  <c r="BA1902"/>
  <c r="AZ1902"/>
  <c r="AY1902"/>
  <c r="BB1445"/>
  <c r="BA1445"/>
  <c r="AZ1445"/>
  <c r="AY1445"/>
  <c r="BB1889"/>
  <c r="BA1889"/>
  <c r="AZ1889"/>
  <c r="AY1889"/>
  <c r="BB482"/>
  <c r="BA482"/>
  <c r="AZ482"/>
  <c r="AY482"/>
  <c r="BB1901"/>
  <c r="BA1901"/>
  <c r="AZ1901"/>
  <c r="AY1901"/>
  <c r="BB1451"/>
  <c r="BA1451"/>
  <c r="AZ1451"/>
  <c r="AY1451"/>
  <c r="BB1605"/>
  <c r="BA1605"/>
  <c r="AZ1605"/>
  <c r="AY1605"/>
  <c r="BB1448"/>
  <c r="BA1448"/>
  <c r="AZ1448"/>
  <c r="AY1448"/>
  <c r="BB453"/>
  <c r="BA453"/>
  <c r="AZ453"/>
  <c r="AY453"/>
  <c r="BB20"/>
  <c r="BA20"/>
  <c r="AZ20"/>
  <c r="AY20"/>
  <c r="BB1571"/>
  <c r="BA1571"/>
  <c r="AZ1571"/>
  <c r="AY1571"/>
  <c r="BB1665"/>
  <c r="BA1665"/>
  <c r="AZ1665"/>
  <c r="AY1665"/>
  <c r="BB1707"/>
  <c r="BA1707"/>
  <c r="AZ1707"/>
  <c r="AY1707"/>
  <c r="BB1447"/>
  <c r="BA1447"/>
  <c r="AZ1447"/>
  <c r="AY1447"/>
  <c r="BB1569"/>
  <c r="BA1569"/>
  <c r="AZ1569"/>
  <c r="AY1569"/>
  <c r="BB436"/>
  <c r="BA436"/>
  <c r="AZ436"/>
  <c r="AY436"/>
  <c r="BB1568"/>
  <c r="BA1568"/>
  <c r="AZ1568"/>
  <c r="AY1568"/>
  <c r="BB452"/>
  <c r="BA452"/>
  <c r="AZ452"/>
  <c r="AY452"/>
  <c r="BB1705"/>
  <c r="BA1705"/>
  <c r="AZ1705"/>
  <c r="AY1705"/>
  <c r="BB1708"/>
  <c r="BA1708"/>
  <c r="AZ1708"/>
  <c r="AY1708"/>
  <c r="BB1663"/>
  <c r="BA1663"/>
  <c r="AZ1663"/>
  <c r="AY1663"/>
  <c r="BB1662"/>
  <c r="BA1662"/>
  <c r="AZ1662"/>
  <c r="AY1662"/>
  <c r="BB1706"/>
  <c r="BA1706"/>
  <c r="AZ1706"/>
  <c r="AY1706"/>
  <c r="BB234"/>
  <c r="BA234"/>
  <c r="AZ234"/>
  <c r="AY234"/>
  <c r="BB876"/>
  <c r="BA876"/>
  <c r="AZ876"/>
  <c r="AY876"/>
  <c r="BB1441"/>
  <c r="BA1441"/>
  <c r="AZ1441"/>
  <c r="AY1441"/>
  <c r="BB1444"/>
  <c r="BA1444"/>
  <c r="AZ1444"/>
  <c r="AY1444"/>
  <c r="BB1570"/>
  <c r="BA1570"/>
  <c r="AZ1570"/>
  <c r="AY1570"/>
  <c r="BB1604"/>
  <c r="BA1604"/>
  <c r="AZ1604"/>
  <c r="AY1604"/>
  <c r="BB1664"/>
  <c r="BA1664"/>
  <c r="AZ1664"/>
  <c r="AY1664"/>
  <c r="BB1603"/>
  <c r="BA1603"/>
  <c r="AZ1603"/>
  <c r="AY1603"/>
  <c r="BB1443"/>
  <c r="BA1443"/>
  <c r="AZ1443"/>
  <c r="AY1443"/>
  <c r="BB1450"/>
  <c r="BA1450"/>
  <c r="AZ1450"/>
  <c r="AY1450"/>
  <c r="BB1606"/>
  <c r="BA1606"/>
  <c r="AZ1606"/>
  <c r="AY1606"/>
  <c r="BB1442"/>
  <c r="BA1442"/>
  <c r="AZ1442"/>
  <c r="AY1442"/>
  <c r="BB1704"/>
  <c r="BA1704"/>
  <c r="AZ1704"/>
  <c r="AY1704"/>
  <c r="BB1449"/>
  <c r="BA1449"/>
  <c r="AZ1449"/>
  <c r="AY1449"/>
  <c r="BB1446"/>
  <c r="BA1446"/>
  <c r="AZ1446"/>
  <c r="AY1446"/>
  <c r="BB1602"/>
  <c r="BA1602"/>
  <c r="AZ1602"/>
  <c r="AY1602"/>
  <c r="BB1440"/>
  <c r="BA1440"/>
  <c r="AZ1440"/>
  <c r="AY1440"/>
  <c r="BB1787"/>
  <c r="BA1787"/>
  <c r="AZ1787"/>
  <c r="AY1787"/>
  <c r="BB404"/>
  <c r="BA404"/>
  <c r="AZ404"/>
  <c r="AY404"/>
  <c r="BB771"/>
  <c r="BA771"/>
  <c r="AZ771"/>
  <c r="AY771"/>
  <c r="BB172"/>
  <c r="BA172"/>
  <c r="AZ172"/>
  <c r="AY172"/>
  <c r="BB718"/>
  <c r="BA718"/>
  <c r="AZ718"/>
  <c r="AY718"/>
  <c r="BB717"/>
  <c r="BA717"/>
  <c r="AZ717"/>
  <c r="AY717"/>
  <c r="BB180"/>
  <c r="BA180"/>
  <c r="AZ180"/>
  <c r="AY180"/>
  <c r="BB770"/>
  <c r="BA770"/>
  <c r="AZ770"/>
  <c r="AY770"/>
  <c r="BB170"/>
  <c r="BA170"/>
  <c r="AZ170"/>
  <c r="AY170"/>
  <c r="BB158"/>
  <c r="BA158"/>
  <c r="AZ158"/>
  <c r="AY158"/>
  <c r="BB1900"/>
  <c r="BA1900"/>
  <c r="AZ1900"/>
  <c r="AY1900"/>
  <c r="BB1865"/>
  <c r="BA1865"/>
  <c r="AZ1865"/>
  <c r="AY1865"/>
  <c r="BB1437"/>
  <c r="BA1437"/>
  <c r="AZ1437"/>
  <c r="AY1437"/>
  <c r="BB388"/>
  <c r="BA388"/>
  <c r="AZ388"/>
  <c r="AY388"/>
  <c r="BB387"/>
  <c r="BA387"/>
  <c r="AZ387"/>
  <c r="AY387"/>
  <c r="BB403"/>
  <c r="BA403"/>
  <c r="AZ403"/>
  <c r="AY403"/>
  <c r="BB1438"/>
  <c r="BA1438"/>
  <c r="AZ1438"/>
  <c r="AY1438"/>
  <c r="BB412"/>
  <c r="BA412"/>
  <c r="AZ412"/>
  <c r="AY412"/>
  <c r="BB1439"/>
  <c r="BA1439"/>
  <c r="AZ1439"/>
  <c r="AY1439"/>
  <c r="BB1436"/>
  <c r="BA1436"/>
  <c r="AZ1436"/>
  <c r="AY1436"/>
  <c r="BB233"/>
  <c r="BA233"/>
  <c r="AZ233"/>
  <c r="AY233"/>
  <c r="BB414"/>
  <c r="BA414"/>
  <c r="AZ414"/>
  <c r="AY414"/>
  <c r="BB1703"/>
  <c r="BA1703"/>
  <c r="AZ1703"/>
  <c r="AY1703"/>
  <c r="BB413"/>
  <c r="BA413"/>
  <c r="AZ413"/>
  <c r="AY413"/>
  <c r="BB87"/>
  <c r="BA87"/>
  <c r="AZ87"/>
  <c r="AY87"/>
  <c r="BB501"/>
  <c r="BA501"/>
  <c r="AZ501"/>
  <c r="AY501"/>
  <c r="BB69"/>
  <c r="BA69"/>
  <c r="AZ69"/>
  <c r="AY69"/>
  <c r="BB1864"/>
  <c r="BA1864"/>
  <c r="AZ1864"/>
  <c r="AY1864"/>
  <c r="BB1661"/>
  <c r="BA1661"/>
  <c r="AZ1661"/>
  <c r="AY1661"/>
  <c r="BB1882"/>
  <c r="BA1882"/>
  <c r="AZ1882"/>
  <c r="AY1882"/>
  <c r="BB396"/>
  <c r="BA396"/>
  <c r="AZ396"/>
  <c r="AY396"/>
  <c r="BB1433"/>
  <c r="BA1433"/>
  <c r="AZ1433"/>
  <c r="AY1433"/>
  <c r="BB1432"/>
  <c r="BA1432"/>
  <c r="AZ1432"/>
  <c r="AY1432"/>
  <c r="BB1435"/>
  <c r="BA1435"/>
  <c r="AZ1435"/>
  <c r="AY1435"/>
  <c r="BB428"/>
  <c r="BA428"/>
  <c r="AZ428"/>
  <c r="AY428"/>
  <c r="BB78"/>
  <c r="BA78"/>
  <c r="AZ78"/>
  <c r="AY78"/>
  <c r="BB1702"/>
  <c r="BA1702"/>
  <c r="AZ1702"/>
  <c r="AY1702"/>
  <c r="BB1701"/>
  <c r="BA1701"/>
  <c r="AZ1701"/>
  <c r="AY1701"/>
  <c r="BB1660"/>
  <c r="BA1660"/>
  <c r="AZ1660"/>
  <c r="AY1660"/>
  <c r="BB1601"/>
  <c r="BA1601"/>
  <c r="AZ1601"/>
  <c r="AY1601"/>
  <c r="BB1434"/>
  <c r="BA1434"/>
  <c r="AZ1434"/>
  <c r="AY1434"/>
  <c r="BB795"/>
  <c r="BA795"/>
  <c r="AZ795"/>
  <c r="AY795"/>
  <c r="BB658"/>
  <c r="BA658"/>
  <c r="AZ658"/>
  <c r="AY658"/>
  <c r="BB656"/>
  <c r="BA656"/>
  <c r="AZ656"/>
  <c r="AY656"/>
  <c r="BB716"/>
  <c r="BA716"/>
  <c r="AZ716"/>
  <c r="AY716"/>
  <c r="BB182"/>
  <c r="BA182"/>
  <c r="AZ182"/>
  <c r="AY182"/>
  <c r="BB768"/>
  <c r="BA768"/>
  <c r="AZ768"/>
  <c r="AY768"/>
  <c r="BB178"/>
  <c r="BA178"/>
  <c r="AZ178"/>
  <c r="AY178"/>
  <c r="BB769"/>
  <c r="BA769"/>
  <c r="AZ769"/>
  <c r="AY769"/>
  <c r="BB2"/>
  <c r="BA2"/>
  <c r="AZ2"/>
  <c r="AY2"/>
  <c r="BB657"/>
  <c r="BA657"/>
  <c r="AZ657"/>
  <c r="AY657"/>
  <c r="BB715"/>
  <c r="BA715"/>
  <c r="AZ715"/>
  <c r="AY715"/>
  <c r="BB1899"/>
  <c r="BA1899"/>
  <c r="AZ1899"/>
  <c r="AY1899"/>
  <c r="BB1700"/>
  <c r="BA1700"/>
  <c r="AZ1700"/>
  <c r="AY1700"/>
  <c r="BB1430"/>
  <c r="BA1430"/>
  <c r="AZ1430"/>
  <c r="AY1430"/>
  <c r="BB1600"/>
  <c r="BA1600"/>
  <c r="AZ1600"/>
  <c r="AY1600"/>
  <c r="BB1428"/>
  <c r="BA1428"/>
  <c r="AZ1428"/>
  <c r="AY1428"/>
  <c r="BB1431"/>
  <c r="BA1431"/>
  <c r="AZ1431"/>
  <c r="AY1431"/>
  <c r="BB1429"/>
  <c r="BA1429"/>
  <c r="AZ1429"/>
  <c r="AY1429"/>
  <c r="BB714"/>
  <c r="BA714"/>
  <c r="AZ714"/>
  <c r="AY714"/>
  <c r="BB655"/>
  <c r="BA655"/>
  <c r="AZ655"/>
  <c r="AY655"/>
  <c r="BB509"/>
  <c r="BA509"/>
  <c r="AZ509"/>
  <c r="AY509"/>
  <c r="BB463"/>
  <c r="BA463"/>
  <c r="AZ463"/>
  <c r="AY463"/>
  <c r="BB464"/>
  <c r="BA464"/>
  <c r="AZ464"/>
  <c r="AY464"/>
  <c r="BB508"/>
  <c r="BA508"/>
  <c r="AZ508"/>
  <c r="AY508"/>
  <c r="BB507"/>
  <c r="BA507"/>
  <c r="AZ507"/>
  <c r="AY507"/>
  <c r="BB506"/>
  <c r="BA506"/>
  <c r="AZ506"/>
  <c r="AY506"/>
  <c r="BB462"/>
  <c r="BA462"/>
  <c r="AZ462"/>
  <c r="AY462"/>
  <c r="BB505"/>
  <c r="BA505"/>
  <c r="AZ505"/>
  <c r="AY505"/>
  <c r="BB504"/>
  <c r="BA504"/>
  <c r="AY504"/>
  <c r="BB460"/>
  <c r="BA460"/>
  <c r="AZ460"/>
  <c r="AY460"/>
  <c r="BB461"/>
  <c r="BA461"/>
  <c r="AZ461"/>
  <c r="AY461"/>
  <c r="BB459"/>
  <c r="BA459"/>
  <c r="AZ459"/>
  <c r="AY459"/>
  <c r="BB511"/>
  <c r="BA511"/>
  <c r="AZ511"/>
  <c r="AY511"/>
  <c r="BB477"/>
  <c r="BA477"/>
  <c r="AZ477"/>
  <c r="AY477"/>
  <c r="BB468"/>
  <c r="BA468"/>
  <c r="AZ468"/>
  <c r="AY468"/>
  <c r="BB472"/>
  <c r="BA472"/>
  <c r="AZ472"/>
  <c r="AY472"/>
  <c r="BB503"/>
  <c r="BA503"/>
  <c r="AZ503"/>
  <c r="AY503"/>
  <c r="BB512"/>
  <c r="BA512"/>
  <c r="AZ512"/>
  <c r="AY512"/>
  <c r="BB471"/>
  <c r="BA471"/>
  <c r="AZ471"/>
  <c r="AY471"/>
  <c r="BB470"/>
  <c r="BA470"/>
  <c r="AZ470"/>
  <c r="AY470"/>
  <c r="BB473"/>
  <c r="BA473"/>
  <c r="AZ473"/>
  <c r="AY473"/>
  <c r="BB474"/>
  <c r="BA474"/>
  <c r="AZ474"/>
  <c r="AY474"/>
  <c r="BB469"/>
  <c r="BA469"/>
  <c r="AZ469"/>
  <c r="AY469"/>
  <c r="BB479"/>
  <c r="BA479"/>
  <c r="AZ479"/>
  <c r="AY479"/>
  <c r="BB478"/>
  <c r="BA478"/>
  <c r="AZ478"/>
  <c r="AY478"/>
  <c r="BB475"/>
  <c r="BA475"/>
  <c r="AZ475"/>
  <c r="AY475"/>
  <c r="BB476"/>
  <c r="BA476"/>
  <c r="AZ476"/>
  <c r="AY476"/>
  <c r="BB510"/>
  <c r="BA510"/>
  <c r="AZ510"/>
  <c r="AY510"/>
  <c r="BB467"/>
  <c r="BA467"/>
  <c r="AZ467"/>
  <c r="AY467"/>
  <c r="BB466"/>
  <c r="BA466"/>
  <c r="AZ466"/>
  <c r="AY466"/>
  <c r="BB465"/>
  <c r="BA465"/>
  <c r="AZ465"/>
  <c r="AY465"/>
  <c r="AW496"/>
  <c r="AW488"/>
  <c r="AW509"/>
  <c r="AW1863"/>
  <c r="AW1861"/>
  <c r="AW1854"/>
  <c r="AW1853"/>
  <c r="AW1848"/>
  <c r="AW1851"/>
  <c r="AW1858"/>
  <c r="AW1849"/>
  <c r="AW1852"/>
  <c r="AW1847"/>
  <c r="AW1856"/>
  <c r="AW1857"/>
  <c r="AW1855"/>
  <c r="AW1860"/>
  <c r="AW1862"/>
  <c r="AW1392"/>
  <c r="AW1813"/>
  <c r="AW1859"/>
  <c r="AW1850"/>
  <c r="AW1846"/>
  <c r="AW1405"/>
  <c r="AW1426"/>
  <c r="AW856"/>
  <c r="AW1778"/>
  <c r="AW1304"/>
  <c r="AW1364"/>
  <c r="AW32"/>
  <c r="AW1400"/>
  <c r="AW1397"/>
  <c r="AW1343"/>
  <c r="AW1370"/>
  <c r="AW64"/>
  <c r="AW10"/>
  <c r="AW276"/>
  <c r="AW1425"/>
  <c r="AW859"/>
  <c r="AW1303"/>
  <c r="AW230"/>
  <c r="AW33"/>
  <c r="AW378"/>
  <c r="AW1342"/>
  <c r="AW1358"/>
  <c r="AW1333"/>
  <c r="AW1323"/>
  <c r="AW857"/>
  <c r="AW1377"/>
  <c r="AW1320"/>
  <c r="AW1385"/>
  <c r="AW1416"/>
  <c r="AW1341"/>
  <c r="AW1313"/>
  <c r="AW372"/>
  <c r="AW1321"/>
  <c r="AW1334"/>
  <c r="AW66"/>
  <c r="AW26"/>
  <c r="AW1424"/>
  <c r="AW1356"/>
  <c r="AW1384"/>
  <c r="AW1346"/>
  <c r="AW377"/>
  <c r="AW1786"/>
  <c r="AW1782"/>
  <c r="AW1423"/>
  <c r="AW1355"/>
  <c r="AW1340"/>
  <c r="AW1296"/>
  <c r="AW371"/>
  <c r="AW1380"/>
  <c r="AW275"/>
  <c r="AW1389"/>
  <c r="AW1300"/>
  <c r="AW1359"/>
  <c r="AW1780"/>
  <c r="AW1779"/>
  <c r="AW108"/>
  <c r="AW1297"/>
  <c r="AW1388"/>
  <c r="AW1354"/>
  <c r="AW1325"/>
  <c r="AW1319"/>
  <c r="AW381"/>
  <c r="AW1383"/>
  <c r="AW376"/>
  <c r="AW1396"/>
  <c r="AW1332"/>
  <c r="AW1350"/>
  <c r="AW1395"/>
  <c r="AW1394"/>
  <c r="AW1413"/>
  <c r="AW49"/>
  <c r="AW274"/>
  <c r="AW1404"/>
  <c r="AW1781"/>
  <c r="AW1422"/>
  <c r="AW65"/>
  <c r="AW1315"/>
  <c r="AW1412"/>
  <c r="AW67"/>
  <c r="AW7"/>
  <c r="AW1421"/>
  <c r="AW1318"/>
  <c r="AW1345"/>
  <c r="AW369"/>
  <c r="AW1322"/>
  <c r="AW1363"/>
  <c r="AW1381"/>
  <c r="AW1373"/>
  <c r="AW1311"/>
  <c r="AW1331"/>
  <c r="AW1361"/>
  <c r="AW1312"/>
  <c r="AW368"/>
  <c r="AW1403"/>
  <c r="AW380"/>
  <c r="AW1310"/>
  <c r="AW375"/>
  <c r="AW463"/>
  <c r="AW273"/>
  <c r="AW1344"/>
  <c r="AW1353"/>
  <c r="AW1339"/>
  <c r="AW1308"/>
  <c r="AW1330"/>
  <c r="AW1338"/>
  <c r="AW1401"/>
  <c r="AW1399"/>
  <c r="AW1329"/>
  <c r="AW1357"/>
  <c r="AW272"/>
  <c r="AW1387"/>
  <c r="AW1415"/>
  <c r="AW1376"/>
  <c r="AW1307"/>
  <c r="AW271"/>
  <c r="AW1386"/>
  <c r="AW1411"/>
  <c r="AW1379"/>
  <c r="AW1367"/>
  <c r="AW1414"/>
  <c r="AW1337"/>
  <c r="AW1393"/>
  <c r="AW270"/>
  <c r="AW1328"/>
  <c r="AW1420"/>
  <c r="AW1375"/>
  <c r="AW860"/>
  <c r="AW11"/>
  <c r="AW1298"/>
  <c r="AW1378"/>
  <c r="AW1407"/>
  <c r="AW862"/>
  <c r="AW1327"/>
  <c r="AW1294"/>
  <c r="AW1783"/>
  <c r="AW1317"/>
  <c r="AW38"/>
  <c r="AW1785"/>
  <c r="AW1336"/>
  <c r="AW203"/>
  <c r="AW1293"/>
  <c r="AW1410"/>
  <c r="AW1369"/>
  <c r="AW1306"/>
  <c r="AW1374"/>
  <c r="AW1419"/>
  <c r="AW1366"/>
  <c r="AW1418"/>
  <c r="AW34"/>
  <c r="AW1349"/>
  <c r="AW1335"/>
  <c r="AW865"/>
  <c r="AW1305"/>
  <c r="AW932"/>
  <c r="AW269"/>
  <c r="AW1362"/>
  <c r="AW1398"/>
  <c r="AW1299"/>
  <c r="AW1295"/>
  <c r="AW1352"/>
  <c r="AW1409"/>
  <c r="AW1326"/>
  <c r="AW858"/>
  <c r="AW202"/>
  <c r="AW864"/>
  <c r="AW1365"/>
  <c r="AW1324"/>
  <c r="AW1417"/>
  <c r="AW1227"/>
  <c r="AW379"/>
  <c r="AW1314"/>
  <c r="AW1391"/>
  <c r="AW1406"/>
  <c r="AW861"/>
  <c r="AW1402"/>
  <c r="AW367"/>
  <c r="AW366"/>
  <c r="AW1302"/>
  <c r="AW1129"/>
  <c r="AW374"/>
  <c r="AW1408"/>
  <c r="AW1309"/>
  <c r="AW1390"/>
  <c r="AW1784"/>
  <c r="AW1351"/>
  <c r="AW1316"/>
  <c r="AW1301"/>
  <c r="AW1382"/>
  <c r="AW1372"/>
  <c r="AW1371"/>
  <c r="AW863"/>
  <c r="AW1368"/>
  <c r="AW1292"/>
  <c r="AW373"/>
  <c r="AW365"/>
  <c r="AW229"/>
  <c r="AW464"/>
  <c r="AW653"/>
  <c r="AW638"/>
  <c r="AW625"/>
  <c r="AW150"/>
  <c r="AW148"/>
  <c r="AW647"/>
  <c r="AW645"/>
  <c r="AW633"/>
  <c r="AW640"/>
  <c r="AW631"/>
  <c r="AW152"/>
  <c r="AW149"/>
  <c r="AW151"/>
  <c r="AW644"/>
  <c r="AW621"/>
  <c r="AW639"/>
  <c r="AW630"/>
  <c r="AW652"/>
  <c r="AW637"/>
  <c r="AW643"/>
  <c r="AW635"/>
  <c r="AW641"/>
  <c r="AW620"/>
  <c r="AW155"/>
  <c r="AW651"/>
  <c r="AW514"/>
  <c r="AW632"/>
  <c r="AW629"/>
  <c r="AW648"/>
  <c r="AW623"/>
  <c r="AW622"/>
  <c r="AW650"/>
  <c r="AW634"/>
  <c r="AW642"/>
  <c r="AW649"/>
  <c r="AW627"/>
  <c r="AW624"/>
  <c r="AW153"/>
  <c r="AW628"/>
  <c r="AW636"/>
  <c r="AW123"/>
  <c r="AW626"/>
  <c r="AW154"/>
  <c r="AW646"/>
  <c r="AW495"/>
  <c r="AW487"/>
  <c r="AW494"/>
  <c r="AW63"/>
  <c r="AW18"/>
  <c r="AW1844"/>
  <c r="AW481"/>
  <c r="AW1845"/>
  <c r="AW485"/>
  <c r="AW1230"/>
  <c r="AW1251"/>
  <c r="AW364"/>
  <c r="AW353"/>
  <c r="AW854"/>
  <c r="AW1265"/>
  <c r="AW268"/>
  <c r="AW1232"/>
  <c r="AW1282"/>
  <c r="AW1226"/>
  <c r="AW1271"/>
  <c r="AW352"/>
  <c r="AW1223"/>
  <c r="AW1264"/>
  <c r="AW1281"/>
  <c r="AW351"/>
  <c r="AW1266"/>
  <c r="AW1231"/>
  <c r="AW1263"/>
  <c r="AW1288"/>
  <c r="AW1221"/>
  <c r="AW1280"/>
  <c r="AW363"/>
  <c r="AW1776"/>
  <c r="AW350"/>
  <c r="AW1287"/>
  <c r="AW1250"/>
  <c r="AW1249"/>
  <c r="AW362"/>
  <c r="AW349"/>
  <c r="AW1248"/>
  <c r="AW1273"/>
  <c r="AW361"/>
  <c r="AW360"/>
  <c r="AW199"/>
  <c r="AW201"/>
  <c r="AW31"/>
  <c r="AW1247"/>
  <c r="AW1246"/>
  <c r="AW855"/>
  <c r="AW59"/>
  <c r="AW348"/>
  <c r="AW267"/>
  <c r="AW347"/>
  <c r="AW1276"/>
  <c r="AW1262"/>
  <c r="AW1286"/>
  <c r="AW1220"/>
  <c r="AW28"/>
  <c r="AW1269"/>
  <c r="AW1285"/>
  <c r="AW1236"/>
  <c r="AW1275"/>
  <c r="AW1284"/>
  <c r="AW266"/>
  <c r="AW1245"/>
  <c r="AW359"/>
  <c r="AW1233"/>
  <c r="AW265"/>
  <c r="AW1217"/>
  <c r="AW264"/>
  <c r="AW1279"/>
  <c r="AW1225"/>
  <c r="AW358"/>
  <c r="AW346"/>
  <c r="AW345"/>
  <c r="AW1277"/>
  <c r="AW1272"/>
  <c r="AW1258"/>
  <c r="AW1244"/>
  <c r="AW357"/>
  <c r="AW1243"/>
  <c r="AW356"/>
  <c r="AW61"/>
  <c r="AW1274"/>
  <c r="AW263"/>
  <c r="AW4"/>
  <c r="AW1253"/>
  <c r="AW1242"/>
  <c r="AW1229"/>
  <c r="AW1237"/>
  <c r="AW1224"/>
  <c r="AW1267"/>
  <c r="AW1252"/>
  <c r="AW1241"/>
  <c r="AW25"/>
  <c r="AW1283"/>
  <c r="AW262"/>
  <c r="AW1240"/>
  <c r="AW1235"/>
  <c r="AW1218"/>
  <c r="AW344"/>
  <c r="AW62"/>
  <c r="AW1228"/>
  <c r="AW355"/>
  <c r="AW1255"/>
  <c r="AW1777"/>
  <c r="AW1270"/>
  <c r="AW1261"/>
  <c r="AW1259"/>
  <c r="AW1268"/>
  <c r="AW1257"/>
  <c r="AW200"/>
  <c r="AW1222"/>
  <c r="AW1260"/>
  <c r="AW1278"/>
  <c r="AW1216"/>
  <c r="AW1254"/>
  <c r="AW1215"/>
  <c r="AW1239"/>
  <c r="AW354"/>
  <c r="AW1234"/>
  <c r="AW109"/>
  <c r="AW1256"/>
  <c r="AW610"/>
  <c r="AW120"/>
  <c r="AW616"/>
  <c r="AW613"/>
  <c r="AW122"/>
  <c r="AW608"/>
  <c r="AW121"/>
  <c r="AW607"/>
  <c r="AW612"/>
  <c r="AW147"/>
  <c r="AW615"/>
  <c r="AW595"/>
  <c r="AW619"/>
  <c r="AW146"/>
  <c r="AW604"/>
  <c r="AW618"/>
  <c r="AW617"/>
  <c r="AW603"/>
  <c r="AW142"/>
  <c r="AW599"/>
  <c r="AW605"/>
  <c r="AW602"/>
  <c r="AW601"/>
  <c r="AW596"/>
  <c r="AW598"/>
  <c r="AW144"/>
  <c r="AW143"/>
  <c r="AW611"/>
  <c r="AW614"/>
  <c r="AW145"/>
  <c r="AW597"/>
  <c r="AW119"/>
  <c r="AW606"/>
  <c r="AW609"/>
  <c r="AW600"/>
  <c r="AW141"/>
  <c r="AW493"/>
  <c r="AW508"/>
  <c r="AW507"/>
  <c r="AW506"/>
  <c r="AW88"/>
  <c r="AW490"/>
  <c r="AW492"/>
  <c r="AW1839"/>
  <c r="AW1840"/>
  <c r="AW1832"/>
  <c r="AW1842"/>
  <c r="AW1837"/>
  <c r="AW1836"/>
  <c r="AW1835"/>
  <c r="AW1843"/>
  <c r="AW1831"/>
  <c r="AW1841"/>
  <c r="AW1827"/>
  <c r="AW1834"/>
  <c r="AW1838"/>
  <c r="AW1833"/>
  <c r="AW96"/>
  <c r="AW1830"/>
  <c r="AW1184"/>
  <c r="AW343"/>
  <c r="AW1201"/>
  <c r="AW1141"/>
  <c r="AW334"/>
  <c r="AW1178"/>
  <c r="AW1154"/>
  <c r="AW1097"/>
  <c r="AW29"/>
  <c r="AW1089"/>
  <c r="AW1088"/>
  <c r="AW194"/>
  <c r="AW54"/>
  <c r="AW322"/>
  <c r="AW225"/>
  <c r="AW1183"/>
  <c r="AW1165"/>
  <c r="AW1213"/>
  <c r="AW333"/>
  <c r="AW1160"/>
  <c r="AW1159"/>
  <c r="AW253"/>
  <c r="AW1099"/>
  <c r="AW1209"/>
  <c r="AW1106"/>
  <c r="AW1096"/>
  <c r="AW1171"/>
  <c r="AW1147"/>
  <c r="AW1122"/>
  <c r="AW186"/>
  <c r="AW228"/>
  <c r="AW1140"/>
  <c r="AW1114"/>
  <c r="AW332"/>
  <c r="AW22"/>
  <c r="AW1211"/>
  <c r="AW1175"/>
  <c r="AW1095"/>
  <c r="AW1113"/>
  <c r="AW1087"/>
  <c r="AW24"/>
  <c r="AW36"/>
  <c r="AW1192"/>
  <c r="AW1152"/>
  <c r="AW1124"/>
  <c r="AW1123"/>
  <c r="AW193"/>
  <c r="AW323"/>
  <c r="AW23"/>
  <c r="AW224"/>
  <c r="AW222"/>
  <c r="AW1139"/>
  <c r="AW331"/>
  <c r="AW195"/>
  <c r="AW1158"/>
  <c r="AW252"/>
  <c r="AW57"/>
  <c r="AW321"/>
  <c r="AW342"/>
  <c r="AW1174"/>
  <c r="AW1086"/>
  <c r="AW1182"/>
  <c r="AW223"/>
  <c r="AW1214"/>
  <c r="AW1112"/>
  <c r="AW1138"/>
  <c r="AW1208"/>
  <c r="AW462"/>
  <c r="AW849"/>
  <c r="AW93"/>
  <c r="AW1772"/>
  <c r="AW1121"/>
  <c r="AW341"/>
  <c r="AW1137"/>
  <c r="AW1773"/>
  <c r="AW1132"/>
  <c r="AW320"/>
  <c r="AW1151"/>
  <c r="AW330"/>
  <c r="AW1197"/>
  <c r="AW1191"/>
  <c r="AW1153"/>
  <c r="AW853"/>
  <c r="AW1146"/>
  <c r="AW1120"/>
  <c r="AW1085"/>
  <c r="AW1164"/>
  <c r="AW340"/>
  <c r="AW1200"/>
  <c r="AW1212"/>
  <c r="AW58"/>
  <c r="AW1196"/>
  <c r="AW327"/>
  <c r="AW1119"/>
  <c r="AW1105"/>
  <c r="AW56"/>
  <c r="AW1136"/>
  <c r="AW1090"/>
  <c r="AW1190"/>
  <c r="AW187"/>
  <c r="AW1185"/>
  <c r="AW1118"/>
  <c r="AW1084"/>
  <c r="AW319"/>
  <c r="AW1094"/>
  <c r="AW1083"/>
  <c r="AW1163"/>
  <c r="AW318"/>
  <c r="AW1180"/>
  <c r="AW1150"/>
  <c r="AW317"/>
  <c r="AW1135"/>
  <c r="AW329"/>
  <c r="AW1127"/>
  <c r="AW1145"/>
  <c r="AW1210"/>
  <c r="AW1131"/>
  <c r="AW1189"/>
  <c r="AW1104"/>
  <c r="AW1037"/>
  <c r="AW328"/>
  <c r="AW1188"/>
  <c r="AW1162"/>
  <c r="AW1207"/>
  <c r="AW851"/>
  <c r="AW1205"/>
  <c r="AW221"/>
  <c r="AW326"/>
  <c r="AW1204"/>
  <c r="AW1206"/>
  <c r="AW316"/>
  <c r="AW1177"/>
  <c r="AW1126"/>
  <c r="AW339"/>
  <c r="AW1117"/>
  <c r="AW338"/>
  <c r="AW1176"/>
  <c r="AW94"/>
  <c r="AW1199"/>
  <c r="AW198"/>
  <c r="AW1195"/>
  <c r="AW1043"/>
  <c r="AW1098"/>
  <c r="AW325"/>
  <c r="AW1170"/>
  <c r="AW1116"/>
  <c r="AW1203"/>
  <c r="AW251"/>
  <c r="AW95"/>
  <c r="AW1169"/>
  <c r="AW848"/>
  <c r="AW1149"/>
  <c r="AW1111"/>
  <c r="AW1168"/>
  <c r="AW1101"/>
  <c r="AW1103"/>
  <c r="AW1202"/>
  <c r="AW337"/>
  <c r="AW1198"/>
  <c r="AW1134"/>
  <c r="AW1157"/>
  <c r="AW1187"/>
  <c r="AW197"/>
  <c r="AW1161"/>
  <c r="AW1144"/>
  <c r="AW850"/>
  <c r="AW1133"/>
  <c r="AW1194"/>
  <c r="AW250"/>
  <c r="AW1167"/>
  <c r="AW37"/>
  <c r="AW1156"/>
  <c r="AW1148"/>
  <c r="AW1125"/>
  <c r="AW324"/>
  <c r="AW852"/>
  <c r="AW1775"/>
  <c r="AW226"/>
  <c r="AW1181"/>
  <c r="AW1143"/>
  <c r="AW1100"/>
  <c r="AW1091"/>
  <c r="AW1155"/>
  <c r="AW847"/>
  <c r="AW249"/>
  <c r="AW192"/>
  <c r="AW55"/>
  <c r="AW315"/>
  <c r="AW1093"/>
  <c r="AW1771"/>
  <c r="AW227"/>
  <c r="AW336"/>
  <c r="AW1193"/>
  <c r="AW1130"/>
  <c r="AW1115"/>
  <c r="AW314"/>
  <c r="AW1092"/>
  <c r="AW241"/>
  <c r="AW1142"/>
  <c r="AW335"/>
  <c r="AW1107"/>
  <c r="AW1173"/>
  <c r="AW1166"/>
  <c r="AW196"/>
  <c r="AW1102"/>
  <c r="AW1110"/>
  <c r="AW313"/>
  <c r="AW1128"/>
  <c r="AW1172"/>
  <c r="AW1774"/>
  <c r="AW590"/>
  <c r="AW589"/>
  <c r="AW115"/>
  <c r="AW594"/>
  <c r="AW570"/>
  <c r="AW579"/>
  <c r="AW588"/>
  <c r="AW592"/>
  <c r="AW140"/>
  <c r="AW116"/>
  <c r="AW571"/>
  <c r="AW139"/>
  <c r="AW591"/>
  <c r="AW581"/>
  <c r="AW587"/>
  <c r="AW580"/>
  <c r="AW574"/>
  <c r="AW593"/>
  <c r="AW586"/>
  <c r="AW585"/>
  <c r="AW114"/>
  <c r="AW576"/>
  <c r="AW513"/>
  <c r="AW584"/>
  <c r="AW578"/>
  <c r="AW568"/>
  <c r="AW583"/>
  <c r="AW840"/>
  <c r="AW572"/>
  <c r="AW573"/>
  <c r="AW138"/>
  <c r="AW575"/>
  <c r="AW113"/>
  <c r="AW582"/>
  <c r="AW137"/>
  <c r="AW569"/>
  <c r="AW16"/>
  <c r="AW15"/>
  <c r="AW491"/>
  <c r="AW1828"/>
  <c r="AW1829"/>
  <c r="AW1913"/>
  <c r="AW1826"/>
  <c r="AW1065"/>
  <c r="AW92"/>
  <c r="AW312"/>
  <c r="AW1008"/>
  <c r="AW1049"/>
  <c r="AW300"/>
  <c r="AW1003"/>
  <c r="AW1053"/>
  <c r="AW311"/>
  <c r="AW310"/>
  <c r="AW1770"/>
  <c r="AW1024"/>
  <c r="AW53"/>
  <c r="AW1020"/>
  <c r="AW1011"/>
  <c r="AW299"/>
  <c r="AW1082"/>
  <c r="AW309"/>
  <c r="AW1070"/>
  <c r="AW298"/>
  <c r="AW1072"/>
  <c r="AW1054"/>
  <c r="AW1050"/>
  <c r="AW1759"/>
  <c r="AW1058"/>
  <c r="AW1080"/>
  <c r="AW1036"/>
  <c r="AW846"/>
  <c r="AW1019"/>
  <c r="AW216"/>
  <c r="AW1062"/>
  <c r="AW1061"/>
  <c r="AW6"/>
  <c r="AW1035"/>
  <c r="AW297"/>
  <c r="AW1081"/>
  <c r="AW1057"/>
  <c r="AW220"/>
  <c r="AW1067"/>
  <c r="AW1066"/>
  <c r="AW219"/>
  <c r="AW1764"/>
  <c r="AW1765"/>
  <c r="AW1002"/>
  <c r="AW1044"/>
  <c r="AW1766"/>
  <c r="AW1016"/>
  <c r="AW1031"/>
  <c r="AW296"/>
  <c r="AW21"/>
  <c r="AW217"/>
  <c r="AW308"/>
  <c r="AW1079"/>
  <c r="AW1023"/>
  <c r="AW1018"/>
  <c r="AW295"/>
  <c r="AW307"/>
  <c r="AW259"/>
  <c r="AW1030"/>
  <c r="AW215"/>
  <c r="AW306"/>
  <c r="AW1078"/>
  <c r="AW1022"/>
  <c r="AW294"/>
  <c r="AW258"/>
  <c r="AW1015"/>
  <c r="AW293"/>
  <c r="AW305"/>
  <c r="AW257"/>
  <c r="AW1071"/>
  <c r="AW1034"/>
  <c r="AW1029"/>
  <c r="AW292"/>
  <c r="AW1075"/>
  <c r="AW1052"/>
  <c r="AW1025"/>
  <c r="AW1007"/>
  <c r="AW1056"/>
  <c r="AW1013"/>
  <c r="AW1769"/>
  <c r="AW291"/>
  <c r="AW1042"/>
  <c r="AW1028"/>
  <c r="AW1768"/>
  <c r="AW212"/>
  <c r="AW1027"/>
  <c r="AW1026"/>
  <c r="AW1040"/>
  <c r="AW1069"/>
  <c r="AW1033"/>
  <c r="AW1010"/>
  <c r="AW1051"/>
  <c r="AW1032"/>
  <c r="AW1074"/>
  <c r="AW191"/>
  <c r="AW1047"/>
  <c r="AW304"/>
  <c r="AW1059"/>
  <c r="AW1068"/>
  <c r="AW1021"/>
  <c r="AW1014"/>
  <c r="AW1064"/>
  <c r="AW1017"/>
  <c r="AW52"/>
  <c r="AW1009"/>
  <c r="AW1039"/>
  <c r="AW1077"/>
  <c r="AW218"/>
  <c r="AW290"/>
  <c r="AW1012"/>
  <c r="AW1767"/>
  <c r="AW1046"/>
  <c r="AW256"/>
  <c r="AW1055"/>
  <c r="AW1041"/>
  <c r="AW1045"/>
  <c r="AW303"/>
  <c r="AW255"/>
  <c r="AW289"/>
  <c r="AW190"/>
  <c r="AW1060"/>
  <c r="AW1038"/>
  <c r="AW1006"/>
  <c r="AW845"/>
  <c r="AW214"/>
  <c r="AW211"/>
  <c r="AW1005"/>
  <c r="AW1048"/>
  <c r="AW302"/>
  <c r="AW301"/>
  <c r="AW254"/>
  <c r="AW1004"/>
  <c r="AW288"/>
  <c r="AW1076"/>
  <c r="AW1073"/>
  <c r="AW135"/>
  <c r="AW560"/>
  <c r="AW132"/>
  <c r="AW130"/>
  <c r="AW128"/>
  <c r="AW552"/>
  <c r="AW556"/>
  <c r="AW553"/>
  <c r="AW565"/>
  <c r="AW564"/>
  <c r="AW134"/>
  <c r="AW136"/>
  <c r="AW559"/>
  <c r="AW133"/>
  <c r="AW550"/>
  <c r="AW129"/>
  <c r="AW563"/>
  <c r="AW549"/>
  <c r="AW561"/>
  <c r="AW554"/>
  <c r="AW551"/>
  <c r="AW558"/>
  <c r="AW562"/>
  <c r="AW3"/>
  <c r="AW555"/>
  <c r="AW566"/>
  <c r="AW131"/>
  <c r="AW117"/>
  <c r="AW127"/>
  <c r="AW548"/>
  <c r="AW547"/>
  <c r="AW505"/>
  <c r="AW504"/>
  <c r="AW489"/>
  <c r="AW1818"/>
  <c r="AW1817"/>
  <c r="AW1816"/>
  <c r="AW1825"/>
  <c r="AW1821"/>
  <c r="AW1824"/>
  <c r="AW1819"/>
  <c r="AW841"/>
  <c r="AW1822"/>
  <c r="AW1820"/>
  <c r="AW1823"/>
  <c r="AW927"/>
  <c r="AW926"/>
  <c r="AW997"/>
  <c r="AW968"/>
  <c r="AW844"/>
  <c r="AW930"/>
  <c r="AW896"/>
  <c r="AW895"/>
  <c r="AW990"/>
  <c r="AW912"/>
  <c r="AW277"/>
  <c r="AW974"/>
  <c r="AW999"/>
  <c r="AW924"/>
  <c r="AW91"/>
  <c r="AW51"/>
  <c r="AW986"/>
  <c r="AW967"/>
  <c r="AW892"/>
  <c r="AW985"/>
  <c r="AW843"/>
  <c r="AW278"/>
  <c r="AW947"/>
  <c r="AW889"/>
  <c r="AW973"/>
  <c r="AW842"/>
  <c r="AW941"/>
  <c r="AW961"/>
  <c r="AW960"/>
  <c r="AW1001"/>
  <c r="AW991"/>
  <c r="AW984"/>
  <c r="AW925"/>
  <c r="AW911"/>
  <c r="AW989"/>
  <c r="AW972"/>
  <c r="AW905"/>
  <c r="AW904"/>
  <c r="AW89"/>
  <c r="AW913"/>
  <c r="AW90"/>
  <c r="AW1000"/>
  <c r="AW965"/>
  <c r="AW959"/>
  <c r="AW919"/>
  <c r="AW951"/>
  <c r="AW977"/>
  <c r="AW982"/>
  <c r="AW964"/>
  <c r="AW901"/>
  <c r="AW920"/>
  <c r="AW287"/>
  <c r="AW946"/>
  <c r="AW910"/>
  <c r="AW998"/>
  <c r="AW996"/>
  <c r="AW979"/>
  <c r="AW1760"/>
  <c r="AW1762"/>
  <c r="AW923"/>
  <c r="AW35"/>
  <c r="AW30"/>
  <c r="AW891"/>
  <c r="AW981"/>
  <c r="AW971"/>
  <c r="AW995"/>
  <c r="AW918"/>
  <c r="AW976"/>
  <c r="AW988"/>
  <c r="AW958"/>
  <c r="AW286"/>
  <c r="AW955"/>
  <c r="AW945"/>
  <c r="AW50"/>
  <c r="AW978"/>
  <c r="AW890"/>
  <c r="AW940"/>
  <c r="AW888"/>
  <c r="AW285"/>
  <c r="AW284"/>
  <c r="AW993"/>
  <c r="AW954"/>
  <c r="AW894"/>
  <c r="AW939"/>
  <c r="AW900"/>
  <c r="AW899"/>
  <c r="AW957"/>
  <c r="AW915"/>
  <c r="AW898"/>
  <c r="AW929"/>
  <c r="AW944"/>
  <c r="AW909"/>
  <c r="AW460"/>
  <c r="AW943"/>
  <c r="AW938"/>
  <c r="AW917"/>
  <c r="AW950"/>
  <c r="AW942"/>
  <c r="AW461"/>
  <c r="AW980"/>
  <c r="AW283"/>
  <c r="AW459"/>
  <c r="AW966"/>
  <c r="AW937"/>
  <c r="AW916"/>
  <c r="AW908"/>
  <c r="AW282"/>
  <c r="AW975"/>
  <c r="AW970"/>
  <c r="AW903"/>
  <c r="AW281"/>
  <c r="AW928"/>
  <c r="AW994"/>
  <c r="AW261"/>
  <c r="AW1761"/>
  <c r="AW280"/>
  <c r="AW949"/>
  <c r="AW914"/>
  <c r="AW907"/>
  <c r="AW963"/>
  <c r="AW922"/>
  <c r="AW956"/>
  <c r="AW953"/>
  <c r="AW213"/>
  <c r="AW948"/>
  <c r="AW936"/>
  <c r="AW983"/>
  <c r="AW906"/>
  <c r="AW969"/>
  <c r="AW935"/>
  <c r="AW987"/>
  <c r="AW260"/>
  <c r="AW934"/>
  <c r="AW933"/>
  <c r="AW893"/>
  <c r="AW279"/>
  <c r="AW902"/>
  <c r="AW12"/>
  <c r="AW189"/>
  <c r="AW962"/>
  <c r="AW897"/>
  <c r="AW1763"/>
  <c r="AW921"/>
  <c r="AW992"/>
  <c r="AW931"/>
  <c r="AW518"/>
  <c r="AW528"/>
  <c r="AW520"/>
  <c r="AW533"/>
  <c r="AW523"/>
  <c r="AW516"/>
  <c r="AW539"/>
  <c r="AW540"/>
  <c r="AW125"/>
  <c r="AW538"/>
  <c r="AW521"/>
  <c r="AW530"/>
  <c r="AW529"/>
  <c r="AW527"/>
  <c r="AW546"/>
  <c r="AW526"/>
  <c r="AW124"/>
  <c r="AW537"/>
  <c r="AW126"/>
  <c r="AW519"/>
  <c r="AW534"/>
  <c r="AW525"/>
  <c r="AW544"/>
  <c r="AW542"/>
  <c r="AW524"/>
  <c r="AW517"/>
  <c r="AW535"/>
  <c r="AW545"/>
  <c r="AW541"/>
  <c r="AW522"/>
  <c r="AW531"/>
  <c r="AW118"/>
  <c r="AW500"/>
  <c r="AW499"/>
  <c r="AW1875"/>
  <c r="AW86"/>
  <c r="AW1907"/>
  <c r="AW486"/>
  <c r="AW1885"/>
  <c r="AW1874"/>
  <c r="AW1809"/>
  <c r="AW1506"/>
  <c r="AW1505"/>
  <c r="AW446"/>
  <c r="AW1510"/>
  <c r="AW1503"/>
  <c r="AW1730"/>
  <c r="AW445"/>
  <c r="AW386"/>
  <c r="AW1504"/>
  <c r="AW1731"/>
  <c r="AW1628"/>
  <c r="AW1630"/>
  <c r="AW1511"/>
  <c r="AW1632"/>
  <c r="AW1629"/>
  <c r="AW1627"/>
  <c r="AW247"/>
  <c r="AW444"/>
  <c r="AW443"/>
  <c r="AW451"/>
  <c r="AW385"/>
  <c r="AW423"/>
  <c r="AW457"/>
  <c r="AW42"/>
  <c r="AW204"/>
  <c r="AW422"/>
  <c r="AW1679"/>
  <c r="AW1678"/>
  <c r="AW450"/>
  <c r="AW1501"/>
  <c r="AW1634"/>
  <c r="AW1508"/>
  <c r="AW392"/>
  <c r="AW867"/>
  <c r="AW1729"/>
  <c r="AW1802"/>
  <c r="AW1512"/>
  <c r="AW1801"/>
  <c r="AW1582"/>
  <c r="AW98"/>
  <c r="AW1507"/>
  <c r="AW456"/>
  <c r="AW1581"/>
  <c r="AW1502"/>
  <c r="AW1509"/>
  <c r="AW232"/>
  <c r="AW1633"/>
  <c r="AW1631"/>
  <c r="AW1677"/>
  <c r="AW246"/>
  <c r="AW1790"/>
  <c r="AW164"/>
  <c r="AW674"/>
  <c r="AW724"/>
  <c r="AW746"/>
  <c r="AW161"/>
  <c r="AW169"/>
  <c r="AW807"/>
  <c r="AW672"/>
  <c r="AW181"/>
  <c r="AW157"/>
  <c r="AW671"/>
  <c r="AW171"/>
  <c r="AW174"/>
  <c r="AW775"/>
  <c r="AW747"/>
  <c r="AW676"/>
  <c r="AW675"/>
  <c r="AW673"/>
  <c r="AW808"/>
  <c r="AW748"/>
  <c r="AW669"/>
  <c r="AW156"/>
  <c r="AW670"/>
  <c r="AW677"/>
  <c r="AW774"/>
  <c r="AW511"/>
  <c r="AW498"/>
  <c r="AW110"/>
  <c r="AW1906"/>
  <c r="AW1873"/>
  <c r="AW1499"/>
  <c r="AW1724"/>
  <c r="AW27"/>
  <c r="AW1892"/>
  <c r="AW1872"/>
  <c r="AW1624"/>
  <c r="AW1497"/>
  <c r="AW1496"/>
  <c r="AW1728"/>
  <c r="AW1580"/>
  <c r="AW1789"/>
  <c r="AW391"/>
  <c r="AW1726"/>
  <c r="AW1618"/>
  <c r="AW1625"/>
  <c r="AW1620"/>
  <c r="AW1619"/>
  <c r="AW384"/>
  <c r="AW1623"/>
  <c r="AW1676"/>
  <c r="AW1626"/>
  <c r="AW1622"/>
  <c r="AW421"/>
  <c r="AW420"/>
  <c r="AW441"/>
  <c r="AW82"/>
  <c r="AW245"/>
  <c r="AW1808"/>
  <c r="AW236"/>
  <c r="AW409"/>
  <c r="AW879"/>
  <c r="AW408"/>
  <c r="AW442"/>
  <c r="AW435"/>
  <c r="AW1621"/>
  <c r="AW1800"/>
  <c r="AW1799"/>
  <c r="AW1727"/>
  <c r="AW235"/>
  <c r="AW477"/>
  <c r="AW1500"/>
  <c r="AW1723"/>
  <c r="AW1495"/>
  <c r="AW70"/>
  <c r="AW390"/>
  <c r="AW1798"/>
  <c r="AW1617"/>
  <c r="AW1722"/>
  <c r="AW1494"/>
  <c r="AW9"/>
  <c r="AW401"/>
  <c r="AW1725"/>
  <c r="AW1498"/>
  <c r="AW449"/>
  <c r="AW440"/>
  <c r="AW160"/>
  <c r="AW745"/>
  <c r="AW668"/>
  <c r="AW743"/>
  <c r="AW722"/>
  <c r="AW721"/>
  <c r="AW159"/>
  <c r="AW173"/>
  <c r="AW742"/>
  <c r="AW163"/>
  <c r="AW720"/>
  <c r="AW806"/>
  <c r="AW667"/>
  <c r="AW773"/>
  <c r="AW723"/>
  <c r="AW805"/>
  <c r="AW804"/>
  <c r="AW744"/>
  <c r="AW497"/>
  <c r="AW1895"/>
  <c r="AW85"/>
  <c r="AW1675"/>
  <c r="AW1489"/>
  <c r="AW1488"/>
  <c r="AW1486"/>
  <c r="AW1721"/>
  <c r="AW1484"/>
  <c r="AW468"/>
  <c r="AW1671"/>
  <c r="AW1493"/>
  <c r="AW1487"/>
  <c r="AW1492"/>
  <c r="AW400"/>
  <c r="AW1673"/>
  <c r="AW1485"/>
  <c r="AW1483"/>
  <c r="AW1616"/>
  <c r="AW231"/>
  <c r="AW1579"/>
  <c r="AW13"/>
  <c r="AW1491"/>
  <c r="AW1674"/>
  <c r="AW1578"/>
  <c r="AW419"/>
  <c r="AW206"/>
  <c r="AW1795"/>
  <c r="AW1490"/>
  <c r="AW1672"/>
  <c r="AW382"/>
  <c r="AW239"/>
  <c r="AW238"/>
  <c r="AW1788"/>
  <c r="AW168"/>
  <c r="AW741"/>
  <c r="AW472"/>
  <c r="AW503"/>
  <c r="AW512"/>
  <c r="AV512"/>
  <c r="AU512"/>
  <c r="AT512"/>
  <c r="AS512"/>
  <c r="AW1888"/>
  <c r="AW1886"/>
  <c r="AW1894"/>
  <c r="AW1524"/>
  <c r="AW1878"/>
  <c r="AW1912"/>
  <c r="AW1887"/>
  <c r="AW1898"/>
  <c r="AW1897"/>
  <c r="AW1881"/>
  <c r="AW1911"/>
  <c r="AW1880"/>
  <c r="AW1910"/>
  <c r="AW1879"/>
  <c r="AW1896"/>
  <c r="AW1815"/>
  <c r="AW1806"/>
  <c r="AW1909"/>
  <c r="AW484"/>
  <c r="AW1908"/>
  <c r="AW1520"/>
  <c r="AW1814"/>
  <c r="AW1877"/>
  <c r="AW106"/>
  <c r="AW1876"/>
  <c r="AW1893"/>
  <c r="AW411"/>
  <c r="AW1757"/>
  <c r="AW1698"/>
  <c r="AW1646"/>
  <c r="AW1567"/>
  <c r="AW1753"/>
  <c r="AW1555"/>
  <c r="AW1554"/>
  <c r="AW1648"/>
  <c r="AW107"/>
  <c r="AW1540"/>
  <c r="AW1687"/>
  <c r="AW1591"/>
  <c r="AW1745"/>
  <c r="AW1744"/>
  <c r="AW1539"/>
  <c r="AW1697"/>
  <c r="AW1652"/>
  <c r="AW1751"/>
  <c r="AW8"/>
  <c r="AW1746"/>
  <c r="AW1538"/>
  <c r="AW1587"/>
  <c r="AW1739"/>
  <c r="AW1558"/>
  <c r="AW99"/>
  <c r="AW103"/>
  <c r="AW102"/>
  <c r="AW1530"/>
  <c r="AW1699"/>
  <c r="AW1654"/>
  <c r="AW1548"/>
  <c r="AW71"/>
  <c r="AW1529"/>
  <c r="AW1696"/>
  <c r="AW1557"/>
  <c r="AW1553"/>
  <c r="AW104"/>
  <c r="AW1804"/>
  <c r="AW1653"/>
  <c r="AW1597"/>
  <c r="AW1556"/>
  <c r="AW425"/>
  <c r="AW1749"/>
  <c r="AW84"/>
  <c r="AW878"/>
  <c r="AW1642"/>
  <c r="AW1641"/>
  <c r="AW1740"/>
  <c r="AW873"/>
  <c r="AW1586"/>
  <c r="AW1659"/>
  <c r="AW1750"/>
  <c r="AW1756"/>
  <c r="AW1526"/>
  <c r="AW1536"/>
  <c r="AW1738"/>
  <c r="AW471"/>
  <c r="AW1686"/>
  <c r="AW1528"/>
  <c r="AW1651"/>
  <c r="AW470"/>
  <c r="AW1537"/>
  <c r="AW1527"/>
  <c r="AW1640"/>
  <c r="AW473"/>
  <c r="AW1650"/>
  <c r="AW474"/>
  <c r="AW1649"/>
  <c r="AW1695"/>
  <c r="AW1590"/>
  <c r="AW1589"/>
  <c r="AW1525"/>
  <c r="AW1688"/>
  <c r="AW1807"/>
  <c r="AW1523"/>
  <c r="AW1565"/>
  <c r="AW1596"/>
  <c r="AW1647"/>
  <c r="AW1566"/>
  <c r="AW1755"/>
  <c r="AW1563"/>
  <c r="AW1562"/>
  <c r="AW1598"/>
  <c r="AW1560"/>
  <c r="AW43"/>
  <c r="AW427"/>
  <c r="AW1691"/>
  <c r="AW1682"/>
  <c r="AW885"/>
  <c r="AW1639"/>
  <c r="AW73"/>
  <c r="AW1636"/>
  <c r="AW1514"/>
  <c r="AW469"/>
  <c r="AW40"/>
  <c r="AW1657"/>
  <c r="AW1561"/>
  <c r="AW1552"/>
  <c r="AW1545"/>
  <c r="AW1592"/>
  <c r="AW884"/>
  <c r="AW458"/>
  <c r="AW208"/>
  <c r="AW881"/>
  <c r="AW1791"/>
  <c r="AW1544"/>
  <c r="AW1535"/>
  <c r="AW1289"/>
  <c r="AW209"/>
  <c r="AW1584"/>
  <c r="AW1513"/>
  <c r="AW101"/>
  <c r="AW1754"/>
  <c r="AW1599"/>
  <c r="AW1793"/>
  <c r="AW1594"/>
  <c r="AW1546"/>
  <c r="AW1532"/>
  <c r="AW1638"/>
  <c r="AW1521"/>
  <c r="AW1519"/>
  <c r="AW1518"/>
  <c r="AW395"/>
  <c r="AW1564"/>
  <c r="AW1694"/>
  <c r="AW1689"/>
  <c r="AW1550"/>
  <c r="AW1547"/>
  <c r="AW1748"/>
  <c r="AW1533"/>
  <c r="AW45"/>
  <c r="AW44"/>
  <c r="AW479"/>
  <c r="AW100"/>
  <c r="AW394"/>
  <c r="AW1658"/>
  <c r="AW1656"/>
  <c r="AW1690"/>
  <c r="AW1593"/>
  <c r="AW1543"/>
  <c r="AW882"/>
  <c r="AW1685"/>
  <c r="AW1743"/>
  <c r="AW478"/>
  <c r="AW1803"/>
  <c r="AW1737"/>
  <c r="AW883"/>
  <c r="AW1794"/>
  <c r="AW880"/>
  <c r="AW886"/>
  <c r="AW872"/>
  <c r="AW869"/>
  <c r="AW871"/>
  <c r="AW1805"/>
  <c r="AW877"/>
  <c r="AW1812"/>
  <c r="AW1736"/>
  <c r="AW1517"/>
  <c r="AW1810"/>
  <c r="AW1797"/>
  <c r="AW875"/>
  <c r="AW1681"/>
  <c r="AW870"/>
  <c r="AW1515"/>
  <c r="AW48"/>
  <c r="AW77"/>
  <c r="AW80"/>
  <c r="AW83"/>
  <c r="AW1792"/>
  <c r="AW1680"/>
  <c r="AW1583"/>
  <c r="AW1655"/>
  <c r="AW1559"/>
  <c r="AW243"/>
  <c r="AW1291"/>
  <c r="AW1693"/>
  <c r="AW1752"/>
  <c r="AW1595"/>
  <c r="AW1551"/>
  <c r="AW868"/>
  <c r="AW1549"/>
  <c r="AW424"/>
  <c r="AW1747"/>
  <c r="AW1542"/>
  <c r="AW1541"/>
  <c r="AW1588"/>
  <c r="AW1534"/>
  <c r="AW1742"/>
  <c r="AW1643"/>
  <c r="AW475"/>
  <c r="AW72"/>
  <c r="AW75"/>
  <c r="AW1811"/>
  <c r="AW1637"/>
  <c r="AW1516"/>
  <c r="AW81"/>
  <c r="AW1734"/>
  <c r="AW1733"/>
  <c r="AW1684"/>
  <c r="AW426"/>
  <c r="AW74"/>
  <c r="AW1290"/>
  <c r="AW47"/>
  <c r="AW1692"/>
  <c r="AW1796"/>
  <c r="AW1645"/>
  <c r="AW1644"/>
  <c r="AW1683"/>
  <c r="AW1522"/>
  <c r="AW1585"/>
  <c r="AW1735"/>
  <c r="AW874"/>
  <c r="AW1741"/>
  <c r="AW393"/>
  <c r="AW1531"/>
  <c r="AW410"/>
  <c r="AW1732"/>
  <c r="AW1635"/>
  <c r="AW76"/>
  <c r="AW763"/>
  <c r="AW829"/>
  <c r="AW711"/>
  <c r="AW782"/>
  <c r="AW820"/>
  <c r="AW822"/>
  <c r="AW695"/>
  <c r="AW836"/>
  <c r="AW687"/>
  <c r="AW760"/>
  <c r="AW713"/>
  <c r="AW837"/>
  <c r="AW790"/>
  <c r="AW783"/>
  <c r="AW694"/>
  <c r="AW177"/>
  <c r="AW826"/>
  <c r="AW733"/>
  <c r="AW767"/>
  <c r="AW791"/>
  <c r="AW815"/>
  <c r="AW794"/>
  <c r="AW710"/>
  <c r="AW740"/>
  <c r="AW821"/>
  <c r="AW793"/>
  <c r="AW792"/>
  <c r="AW693"/>
  <c r="AW734"/>
  <c r="AW762"/>
  <c r="AW705"/>
  <c r="AW686"/>
  <c r="AW702"/>
  <c r="AW825"/>
  <c r="AW816"/>
  <c r="AW712"/>
  <c r="AW761"/>
  <c r="AW701"/>
  <c r="AW753"/>
  <c r="AW111"/>
  <c r="AW696"/>
  <c r="AW838"/>
  <c r="AW824"/>
  <c r="AW781"/>
  <c r="AW685"/>
  <c r="AW689"/>
  <c r="AW749"/>
  <c r="AW707"/>
  <c r="AW832"/>
  <c r="AW725"/>
  <c r="AW738"/>
  <c r="AW697"/>
  <c r="AW692"/>
  <c r="AW680"/>
  <c r="AW766"/>
  <c r="AW786"/>
  <c r="AW735"/>
  <c r="AW756"/>
  <c r="AW814"/>
  <c r="AW681"/>
  <c r="AW758"/>
  <c r="AW819"/>
  <c r="AW779"/>
  <c r="AW727"/>
  <c r="AW834"/>
  <c r="AW737"/>
  <c r="AW823"/>
  <c r="AW698"/>
  <c r="AW691"/>
  <c r="AW755"/>
  <c r="AW812"/>
  <c r="AW787"/>
  <c r="AW700"/>
  <c r="AW751"/>
  <c r="AW833"/>
  <c r="AW764"/>
  <c r="AW828"/>
  <c r="AW757"/>
  <c r="AW683"/>
  <c r="AW708"/>
  <c r="AW706"/>
  <c r="AW789"/>
  <c r="AW739"/>
  <c r="AW704"/>
  <c r="AW777"/>
  <c r="AW750"/>
  <c r="AW780"/>
  <c r="AW765"/>
  <c r="AW831"/>
  <c r="AW817"/>
  <c r="AW729"/>
  <c r="AW728"/>
  <c r="AW709"/>
  <c r="AW827"/>
  <c r="AW19"/>
  <c r="AW688"/>
  <c r="AW684"/>
  <c r="AW515"/>
  <c r="AW726"/>
  <c r="AW175"/>
  <c r="AW818"/>
  <c r="AW682"/>
  <c r="AW835"/>
  <c r="AW785"/>
  <c r="AW690"/>
  <c r="AW752"/>
  <c r="AW811"/>
  <c r="AW167"/>
  <c r="AW732"/>
  <c r="AW778"/>
  <c r="AW784"/>
  <c r="AW759"/>
  <c r="AW699"/>
  <c r="AW754"/>
  <c r="AW679"/>
  <c r="AW731"/>
  <c r="AW776"/>
  <c r="AW678"/>
  <c r="AW166"/>
  <c r="AW736"/>
  <c r="AW830"/>
  <c r="AW703"/>
  <c r="AW730"/>
  <c r="AW165"/>
  <c r="AW813"/>
  <c r="AW788"/>
  <c r="AW176"/>
  <c r="AW810"/>
  <c r="AW809"/>
  <c r="AW1720"/>
  <c r="AW532"/>
  <c r="AW510"/>
  <c r="AW1884"/>
  <c r="AW1869"/>
  <c r="AW1868"/>
  <c r="AW1871"/>
  <c r="AW1870"/>
  <c r="AW1883"/>
  <c r="AW1891"/>
  <c r="AW1905"/>
  <c r="AW483"/>
  <c r="AW1890"/>
  <c r="AW407"/>
  <c r="AW1718"/>
  <c r="AW1482"/>
  <c r="AW434"/>
  <c r="AW1712"/>
  <c r="AW448"/>
  <c r="AW1457"/>
  <c r="AW866"/>
  <c r="AW1469"/>
  <c r="AW1461"/>
  <c r="AW1458"/>
  <c r="AW1456"/>
  <c r="AW1577"/>
  <c r="AW1475"/>
  <c r="AW1711"/>
  <c r="AW1481"/>
  <c r="AW1470"/>
  <c r="AW1468"/>
  <c r="AW1473"/>
  <c r="AW1714"/>
  <c r="AW1573"/>
  <c r="AW105"/>
  <c r="AW1572"/>
  <c r="AW1710"/>
  <c r="AW46"/>
  <c r="AW1480"/>
  <c r="AW418"/>
  <c r="AW1715"/>
  <c r="AW1611"/>
  <c r="AW1666"/>
  <c r="AW1717"/>
  <c r="AW1716"/>
  <c r="AW39"/>
  <c r="AW1459"/>
  <c r="AW1719"/>
  <c r="AW1612"/>
  <c r="AW1613"/>
  <c r="AW1667"/>
  <c r="AW97"/>
  <c r="AW1460"/>
  <c r="AW431"/>
  <c r="AW439"/>
  <c r="AW1466"/>
  <c r="AW467"/>
  <c r="AW466"/>
  <c r="AW465"/>
  <c r="AW1455"/>
  <c r="AW1670"/>
  <c r="AW399"/>
  <c r="AW1467"/>
  <c r="AW1713"/>
  <c r="AW1709"/>
  <c r="AW1474"/>
  <c r="AW1615"/>
  <c r="AW1477"/>
  <c r="AW438"/>
  <c r="AW1614"/>
  <c r="AW398"/>
  <c r="AW1574"/>
  <c r="AW1609"/>
  <c r="AW1471"/>
  <c r="AW1452"/>
  <c r="AW1478"/>
  <c r="AW1669"/>
  <c r="AW242"/>
  <c r="AW1463"/>
  <c r="AW447"/>
  <c r="AW415"/>
  <c r="AW1453"/>
  <c r="AW1476"/>
  <c r="AW1668"/>
  <c r="AW244"/>
  <c r="AW1576"/>
  <c r="AW437"/>
  <c r="AW1465"/>
  <c r="AW1464"/>
  <c r="AW41"/>
  <c r="AW207"/>
  <c r="AW14"/>
  <c r="AW79"/>
  <c r="AW248"/>
  <c r="AW417"/>
  <c r="AW432"/>
  <c r="AW1472"/>
  <c r="AW1575"/>
  <c r="AW1462"/>
  <c r="AW1608"/>
  <c r="AW1607"/>
  <c r="AW406"/>
  <c r="AW1479"/>
  <c r="AW237"/>
  <c r="AW416"/>
  <c r="AW1610"/>
  <c r="AW455"/>
  <c r="AW1454"/>
  <c r="AW240"/>
  <c r="AW383"/>
  <c r="AW666"/>
  <c r="AW801"/>
  <c r="AW664"/>
  <c r="AW719"/>
  <c r="AW662"/>
  <c r="AW800"/>
  <c r="AW661"/>
  <c r="AW179"/>
  <c r="AW659"/>
  <c r="AW557"/>
  <c r="AW185"/>
  <c r="AW799"/>
  <c r="AW663"/>
  <c r="AW798"/>
  <c r="AW162"/>
  <c r="AW660"/>
  <c r="AW802"/>
  <c r="AW430"/>
  <c r="AW1904"/>
  <c r="AW1867"/>
  <c r="AW1866"/>
  <c r="AW433"/>
  <c r="AW397"/>
  <c r="AW429"/>
  <c r="AW389"/>
  <c r="AW454"/>
  <c r="AW405"/>
  <c r="AW184"/>
  <c r="AW796"/>
  <c r="AW183"/>
  <c r="AW797"/>
  <c r="AW502"/>
  <c r="AW17"/>
  <c r="AW1903"/>
  <c r="AW1902"/>
  <c r="AW1445"/>
  <c r="AW1889"/>
  <c r="AW482"/>
  <c r="AW1901"/>
  <c r="AW1451"/>
  <c r="AW1605"/>
  <c r="AW1448"/>
  <c r="AW453"/>
  <c r="AW20"/>
  <c r="AW1571"/>
  <c r="AW1665"/>
  <c r="AW1707"/>
  <c r="AW1447"/>
  <c r="AW1569"/>
  <c r="AW436"/>
  <c r="AW1568"/>
  <c r="AW452"/>
  <c r="AW1705"/>
  <c r="AW1708"/>
  <c r="AW1663"/>
  <c r="AW1662"/>
  <c r="AW1706"/>
  <c r="AW234"/>
  <c r="AW876"/>
  <c r="AW1441"/>
  <c r="AW1444"/>
  <c r="AW1570"/>
  <c r="AW1604"/>
  <c r="AW1664"/>
  <c r="AW1603"/>
  <c r="AW1443"/>
  <c r="AW1450"/>
  <c r="AW1606"/>
  <c r="AW1442"/>
  <c r="AW1704"/>
  <c r="AW1449"/>
  <c r="AW1446"/>
  <c r="AW1602"/>
  <c r="AW1440"/>
  <c r="AW1787"/>
  <c r="AW404"/>
  <c r="AW771"/>
  <c r="AW172"/>
  <c r="AW718"/>
  <c r="AW717"/>
  <c r="AW180"/>
  <c r="AW770"/>
  <c r="AW170"/>
  <c r="AW158"/>
  <c r="AW1900"/>
  <c r="AW1865"/>
  <c r="AW1437"/>
  <c r="AW388"/>
  <c r="AW387"/>
  <c r="AW403"/>
  <c r="AW1438"/>
  <c r="AW412"/>
  <c r="AW1439"/>
  <c r="AW1436"/>
  <c r="AW233"/>
  <c r="AW414"/>
  <c r="AW1703"/>
  <c r="AW413"/>
  <c r="AW87"/>
  <c r="AW501"/>
  <c r="AW69"/>
  <c r="AW1864"/>
  <c r="AW1661"/>
  <c r="AW1882"/>
  <c r="AW396"/>
  <c r="AW1433"/>
  <c r="AW1432"/>
  <c r="AW1435"/>
  <c r="AW428"/>
  <c r="AW78"/>
  <c r="AW1702"/>
  <c r="AW1701"/>
  <c r="AW1660"/>
  <c r="AW1601"/>
  <c r="AW1434"/>
  <c r="AW795"/>
  <c r="AW658"/>
  <c r="AW656"/>
  <c r="AW716"/>
  <c r="AW182"/>
  <c r="AW768"/>
  <c r="AW178"/>
  <c r="AW769"/>
  <c r="AW2"/>
  <c r="AW657"/>
  <c r="AW715"/>
  <c r="AW1899"/>
  <c r="AW1700"/>
  <c r="AW1430"/>
  <c r="AW1600"/>
  <c r="AW1428"/>
  <c r="AW1431"/>
  <c r="AW1429"/>
  <c r="AW714"/>
  <c r="AW655"/>
  <c r="AN411"/>
  <c r="AN407"/>
  <c r="AN1718"/>
  <c r="AN1482"/>
  <c r="AN1757"/>
  <c r="AN1698"/>
  <c r="AN1675"/>
  <c r="AN396"/>
  <c r="AN1489"/>
  <c r="AN434"/>
  <c r="AN1488"/>
  <c r="AN1712"/>
  <c r="AN448"/>
  <c r="AN1646"/>
  <c r="AN1486"/>
  <c r="AN1457"/>
  <c r="AN1451"/>
  <c r="AN1567"/>
  <c r="AN1753"/>
  <c r="AN1555"/>
  <c r="AN1554"/>
  <c r="AN1648"/>
  <c r="AN1605"/>
  <c r="AN866"/>
  <c r="AN107"/>
  <c r="AN1540"/>
  <c r="AN1687"/>
  <c r="AN1591"/>
  <c r="AN1448"/>
  <c r="AN1721"/>
  <c r="AN1745"/>
  <c r="AN1744"/>
  <c r="AN1539"/>
  <c r="AN1484"/>
  <c r="AN1809"/>
  <c r="AN1624"/>
  <c r="AN1697"/>
  <c r="AN1652"/>
  <c r="AN1751"/>
  <c r="AN8"/>
  <c r="AN453"/>
  <c r="AN1746"/>
  <c r="AN1469"/>
  <c r="AN1538"/>
  <c r="AN1587"/>
  <c r="AN1461"/>
  <c r="AN1497"/>
  <c r="AN1496"/>
  <c r="AN1458"/>
  <c r="AN1739"/>
  <c r="AN1456"/>
  <c r="AN1728"/>
  <c r="AN1558"/>
  <c r="AN1577"/>
  <c r="AN1475"/>
  <c r="AN1711"/>
  <c r="AN468"/>
  <c r="AN1671"/>
  <c r="AN99"/>
  <c r="AN20"/>
  <c r="AN103"/>
  <c r="AN102"/>
  <c r="AN1530"/>
  <c r="AN1493"/>
  <c r="AN1580"/>
  <c r="AN1481"/>
  <c r="AN1699"/>
  <c r="AN1654"/>
  <c r="AN1487"/>
  <c r="AN1548"/>
  <c r="AN1571"/>
  <c r="AN1470"/>
  <c r="AN1468"/>
  <c r="AN71"/>
  <c r="AN1506"/>
  <c r="AN1789"/>
  <c r="AN1505"/>
  <c r="AN1529"/>
  <c r="AN391"/>
  <c r="AN1884"/>
  <c r="AN1696"/>
  <c r="AN1665"/>
  <c r="AN1557"/>
  <c r="AN1553"/>
  <c r="AN1473"/>
  <c r="AN1714"/>
  <c r="AN1726"/>
  <c r="AN1707"/>
  <c r="AN1573"/>
  <c r="AN105"/>
  <c r="AN1572"/>
  <c r="AN1447"/>
  <c r="AN1710"/>
  <c r="AN1569"/>
  <c r="AN1618"/>
  <c r="AN104"/>
  <c r="AN46"/>
  <c r="AN1804"/>
  <c r="AN388"/>
  <c r="AN1480"/>
  <c r="AN418"/>
  <c r="AN1653"/>
  <c r="AN1597"/>
  <c r="AN1556"/>
  <c r="AN433"/>
  <c r="AN1700"/>
  <c r="AN425"/>
  <c r="AN1715"/>
  <c r="AN1611"/>
  <c r="AN1749"/>
  <c r="AN84"/>
  <c r="AN1666"/>
  <c r="AN878"/>
  <c r="AN1642"/>
  <c r="AN1641"/>
  <c r="AN1717"/>
  <c r="AN1716"/>
  <c r="AN446"/>
  <c r="AN39"/>
  <c r="AN436"/>
  <c r="AN1740"/>
  <c r="AN873"/>
  <c r="AN1459"/>
  <c r="AN1719"/>
  <c r="AN1492"/>
  <c r="AN1510"/>
  <c r="AN1612"/>
  <c r="AN1586"/>
  <c r="AN502"/>
  <c r="AN1659"/>
  <c r="AN1625"/>
  <c r="AN1750"/>
  <c r="AN1613"/>
  <c r="AN1620"/>
  <c r="AN1667"/>
  <c r="AN1619"/>
  <c r="AN97"/>
  <c r="AN1460"/>
  <c r="AN431"/>
  <c r="AN510"/>
  <c r="AN1869"/>
  <c r="AN1868"/>
  <c r="AN511"/>
  <c r="AN87"/>
  <c r="AN1756"/>
  <c r="AN439"/>
  <c r="AN763"/>
  <c r="AN714"/>
  <c r="AN655"/>
  <c r="AN164"/>
  <c r="AN829"/>
  <c r="AN1466"/>
  <c r="AN1430"/>
  <c r="AN1526"/>
  <c r="AN666"/>
  <c r="AN711"/>
  <c r="AN782"/>
  <c r="AN467"/>
  <c r="AN820"/>
  <c r="AN822"/>
  <c r="AN695"/>
  <c r="AN836"/>
  <c r="AN801"/>
  <c r="AN687"/>
  <c r="AN760"/>
  <c r="AN1503"/>
  <c r="AN466"/>
  <c r="AN465"/>
  <c r="AN1536"/>
  <c r="AN713"/>
  <c r="AN837"/>
  <c r="AN790"/>
  <c r="AN783"/>
  <c r="AN694"/>
  <c r="AN177"/>
  <c r="AN826"/>
  <c r="AN733"/>
  <c r="AN767"/>
  <c r="AN791"/>
  <c r="AN815"/>
  <c r="AN794"/>
  <c r="AN664"/>
  <c r="AN710"/>
  <c r="AN740"/>
  <c r="AN821"/>
  <c r="AN793"/>
  <c r="AN792"/>
  <c r="AN719"/>
  <c r="AN693"/>
  <c r="AN674"/>
  <c r="AN734"/>
  <c r="AN1730"/>
  <c r="AN762"/>
  <c r="AN705"/>
  <c r="AN662"/>
  <c r="AN160"/>
  <c r="AN686"/>
  <c r="AN1738"/>
  <c r="AN1455"/>
  <c r="AN471"/>
  <c r="AN702"/>
  <c r="AN445"/>
  <c r="AN1686"/>
  <c r="AN386"/>
  <c r="AN1568"/>
  <c r="AN1600"/>
  <c r="AN1528"/>
  <c r="AN1651"/>
  <c r="AN470"/>
  <c r="AN1537"/>
  <c r="AN1504"/>
  <c r="AN1527"/>
  <c r="AN1640"/>
  <c r="AN825"/>
  <c r="AN816"/>
  <c r="AN473"/>
  <c r="AN1731"/>
  <c r="AN712"/>
  <c r="AN761"/>
  <c r="AN701"/>
  <c r="AN724"/>
  <c r="AN753"/>
  <c r="AN111"/>
  <c r="AN696"/>
  <c r="AN1670"/>
  <c r="AN399"/>
  <c r="AN1650"/>
  <c r="AN838"/>
  <c r="AN824"/>
  <c r="AN746"/>
  <c r="AN384"/>
  <c r="AN745"/>
  <c r="AN781"/>
  <c r="AN161"/>
  <c r="AN474"/>
  <c r="AN1649"/>
  <c r="AN800"/>
  <c r="AN1695"/>
  <c r="AN400"/>
  <c r="AN1467"/>
  <c r="AN1590"/>
  <c r="AN1428"/>
  <c r="AN1628"/>
  <c r="AN1433"/>
  <c r="AN1888"/>
  <c r="AN452"/>
  <c r="AN1705"/>
  <c r="AN1886"/>
  <c r="AN1713"/>
  <c r="AN1709"/>
  <c r="AN1589"/>
  <c r="AN1673"/>
  <c r="AN1623"/>
  <c r="AN1676"/>
  <c r="AN1474"/>
  <c r="AN1895"/>
  <c r="AN1525"/>
  <c r="AN1630"/>
  <c r="AN1688"/>
  <c r="AN1875"/>
  <c r="AN1894"/>
  <c r="AN1807"/>
  <c r="AN1523"/>
  <c r="AN1524"/>
  <c r="AN472"/>
  <c r="AN1432"/>
  <c r="AN387"/>
  <c r="AN685"/>
  <c r="AN1565"/>
  <c r="AN1596"/>
  <c r="AN1647"/>
  <c r="AN795"/>
  <c r="AN1566"/>
  <c r="AN1755"/>
  <c r="AN658"/>
  <c r="AN1878"/>
  <c r="AN500"/>
  <c r="AN1871"/>
  <c r="AN86"/>
  <c r="AN1870"/>
  <c r="AN1903"/>
  <c r="AN1906"/>
  <c r="AN1912"/>
  <c r="AN1899"/>
  <c r="AN1904"/>
  <c r="AN499"/>
  <c r="AN498"/>
  <c r="AN1563"/>
  <c r="AN1615"/>
  <c r="AN1626"/>
  <c r="AN1562"/>
  <c r="AN1435"/>
  <c r="AN1431"/>
  <c r="AN1598"/>
  <c r="AN1560"/>
  <c r="AN1477"/>
  <c r="AN43"/>
  <c r="AN438"/>
  <c r="AN403"/>
  <c r="AN1614"/>
  <c r="AN427"/>
  <c r="AN661"/>
  <c r="AN1708"/>
  <c r="AN1691"/>
  <c r="AN1663"/>
  <c r="AN1622"/>
  <c r="AN398"/>
  <c r="AN397"/>
  <c r="AN428"/>
  <c r="AN1662"/>
  <c r="AN1706"/>
  <c r="AN1682"/>
  <c r="AN1485"/>
  <c r="AN885"/>
  <c r="AN1574"/>
  <c r="AN421"/>
  <c r="AN420"/>
  <c r="AN1639"/>
  <c r="AN1609"/>
  <c r="AN1483"/>
  <c r="AN441"/>
  <c r="AN82"/>
  <c r="AN73"/>
  <c r="AN78"/>
  <c r="AN1636"/>
  <c r="AN1514"/>
  <c r="AN469"/>
  <c r="AN40"/>
  <c r="AN245"/>
  <c r="AN1511"/>
  <c r="AN1702"/>
  <c r="AN1657"/>
  <c r="AN1561"/>
  <c r="AN689"/>
  <c r="AN169"/>
  <c r="AN656"/>
  <c r="AN749"/>
  <c r="AN807"/>
  <c r="AN672"/>
  <c r="AN1808"/>
  <c r="AN1632"/>
  <c r="AN1552"/>
  <c r="AN1616"/>
  <c r="AN181"/>
  <c r="AN179"/>
  <c r="AN707"/>
  <c r="AN832"/>
  <c r="AN168"/>
  <c r="AN157"/>
  <c r="AN671"/>
  <c r="AN1471"/>
  <c r="AN234"/>
  <c r="AN1545"/>
  <c r="AN1592"/>
  <c r="AN1438"/>
  <c r="AN412"/>
  <c r="AN171"/>
  <c r="AN884"/>
  <c r="AN1629"/>
  <c r="AN725"/>
  <c r="AN458"/>
  <c r="AN1627"/>
  <c r="AN876"/>
  <c r="AN208"/>
  <c r="AN231"/>
  <c r="AN236"/>
  <c r="AN1452"/>
  <c r="AN1441"/>
  <c r="AN247"/>
  <c r="AN881"/>
  <c r="AN409"/>
  <c r="AN879"/>
  <c r="AN1478"/>
  <c r="AN1669"/>
  <c r="AN242"/>
  <c r="AN444"/>
  <c r="AN443"/>
  <c r="AN1791"/>
  <c r="AN1544"/>
  <c r="AN1439"/>
  <c r="AN1535"/>
  <c r="AN1463"/>
  <c r="AN1701"/>
  <c r="AN451"/>
  <c r="AN447"/>
  <c r="AN1429"/>
  <c r="AN385"/>
  <c r="AN415"/>
  <c r="AN1289"/>
  <c r="AN1444"/>
  <c r="AN1453"/>
  <c r="AN1720"/>
  <c r="AN209"/>
  <c r="AN1584"/>
  <c r="AN1513"/>
  <c r="AN1436"/>
  <c r="AN233"/>
  <c r="AN716"/>
  <c r="AN738"/>
  <c r="AN771"/>
  <c r="AN697"/>
  <c r="AN668"/>
  <c r="AN692"/>
  <c r="AN184"/>
  <c r="AN680"/>
  <c r="AN766"/>
  <c r="AN172"/>
  <c r="AN786"/>
  <c r="AN735"/>
  <c r="AN182"/>
  <c r="AN756"/>
  <c r="AN814"/>
  <c r="AN681"/>
  <c r="AN758"/>
  <c r="AN819"/>
  <c r="AN779"/>
  <c r="AN727"/>
  <c r="AN834"/>
  <c r="AN174"/>
  <c r="AN737"/>
  <c r="AN823"/>
  <c r="AN698"/>
  <c r="AN691"/>
  <c r="AN718"/>
  <c r="AN755"/>
  <c r="AN812"/>
  <c r="AN787"/>
  <c r="AN768"/>
  <c r="AN700"/>
  <c r="AN743"/>
  <c r="AN722"/>
  <c r="AN751"/>
  <c r="AN796"/>
  <c r="AN717"/>
  <c r="AN178"/>
  <c r="AN833"/>
  <c r="AN764"/>
  <c r="AN828"/>
  <c r="AN757"/>
  <c r="AN683"/>
  <c r="AN708"/>
  <c r="AN706"/>
  <c r="AN789"/>
  <c r="AN769"/>
  <c r="AN739"/>
  <c r="AN704"/>
  <c r="AN777"/>
  <c r="AN750"/>
  <c r="AN2"/>
  <c r="AN780"/>
  <c r="AN721"/>
  <c r="AN765"/>
  <c r="AN831"/>
  <c r="AN775"/>
  <c r="AN817"/>
  <c r="AN729"/>
  <c r="AN728"/>
  <c r="AN709"/>
  <c r="AN657"/>
  <c r="AN180"/>
  <c r="AN747"/>
  <c r="AN827"/>
  <c r="AN19"/>
  <c r="AN688"/>
  <c r="AN684"/>
  <c r="AN515"/>
  <c r="AN726"/>
  <c r="AN659"/>
  <c r="AN101"/>
  <c r="AN408"/>
  <c r="AN1754"/>
  <c r="AN1599"/>
  <c r="AN1476"/>
  <c r="AN442"/>
  <c r="AN423"/>
  <c r="AN414"/>
  <c r="AN676"/>
  <c r="AN675"/>
  <c r="AN673"/>
  <c r="AN1793"/>
  <c r="AN1668"/>
  <c r="AN1660"/>
  <c r="AN1594"/>
  <c r="AN244"/>
  <c r="AN435"/>
  <c r="AN175"/>
  <c r="AN457"/>
  <c r="AN1546"/>
  <c r="AN1621"/>
  <c r="AN1570"/>
  <c r="AN1532"/>
  <c r="AN1800"/>
  <c r="AN42"/>
  <c r="AN1638"/>
  <c r="AN1521"/>
  <c r="AN1519"/>
  <c r="AN1518"/>
  <c r="AN204"/>
  <c r="AN1799"/>
  <c r="AN395"/>
  <c r="AN1887"/>
  <c r="AN1883"/>
  <c r="AN1864"/>
  <c r="AN1873"/>
  <c r="AN1661"/>
  <c r="AN1898"/>
  <c r="AN1882"/>
  <c r="AN1897"/>
  <c r="AN1891"/>
  <c r="AN1867"/>
  <c r="AN501"/>
  <c r="AN1881"/>
  <c r="AN1727"/>
  <c r="AN1564"/>
  <c r="AN1703"/>
  <c r="AN422"/>
  <c r="AN1694"/>
  <c r="AN1576"/>
  <c r="AN1679"/>
  <c r="AN1678"/>
  <c r="AN1689"/>
  <c r="AN1579"/>
  <c r="AN1550"/>
  <c r="AN413"/>
  <c r="AN1547"/>
  <c r="AN1748"/>
  <c r="AN1604"/>
  <c r="AN1533"/>
  <c r="AN450"/>
  <c r="AN235"/>
  <c r="AN477"/>
  <c r="AN45"/>
  <c r="AN44"/>
  <c r="AN479"/>
  <c r="AN100"/>
  <c r="AN1501"/>
  <c r="AN437"/>
  <c r="AN13"/>
  <c r="AN429"/>
  <c r="AN394"/>
  <c r="AN1658"/>
  <c r="AN1634"/>
  <c r="AN1656"/>
  <c r="AN1601"/>
  <c r="AN1491"/>
  <c r="AN818"/>
  <c r="AN682"/>
  <c r="AN1674"/>
  <c r="AN1690"/>
  <c r="AN1664"/>
  <c r="AN1593"/>
  <c r="AN1500"/>
  <c r="AN835"/>
  <c r="AN741"/>
  <c r="AN808"/>
  <c r="AN785"/>
  <c r="AN690"/>
  <c r="AN159"/>
  <c r="AN173"/>
  <c r="AN752"/>
  <c r="AN811"/>
  <c r="AN167"/>
  <c r="AN1543"/>
  <c r="AN185"/>
  <c r="AN882"/>
  <c r="AN1685"/>
  <c r="AN1578"/>
  <c r="AN1465"/>
  <c r="AN1464"/>
  <c r="AN1508"/>
  <c r="AN1743"/>
  <c r="AN41"/>
  <c r="AN478"/>
  <c r="AN392"/>
  <c r="AN1803"/>
  <c r="AN1737"/>
  <c r="AN883"/>
  <c r="AN1603"/>
  <c r="AN1794"/>
  <c r="AN1443"/>
  <c r="AN880"/>
  <c r="AN886"/>
  <c r="AN872"/>
  <c r="AN867"/>
  <c r="AN869"/>
  <c r="AN871"/>
  <c r="AN1805"/>
  <c r="AN877"/>
  <c r="AN1812"/>
  <c r="AN1723"/>
  <c r="AN1736"/>
  <c r="AN207"/>
  <c r="AN1495"/>
  <c r="AN1517"/>
  <c r="AN1810"/>
  <c r="AN1729"/>
  <c r="AN1797"/>
  <c r="AN875"/>
  <c r="AN1681"/>
  <c r="AN870"/>
  <c r="AN1515"/>
  <c r="AN48"/>
  <c r="AN77"/>
  <c r="AN14"/>
  <c r="AN80"/>
  <c r="AN79"/>
  <c r="AN70"/>
  <c r="AN83"/>
  <c r="AN1802"/>
  <c r="AN1792"/>
  <c r="AN1680"/>
  <c r="AN248"/>
  <c r="AN1583"/>
  <c r="AN390"/>
  <c r="AN1512"/>
  <c r="AN1655"/>
  <c r="AN1798"/>
  <c r="AN1559"/>
  <c r="AN243"/>
  <c r="AN417"/>
  <c r="AN732"/>
  <c r="AN742"/>
  <c r="AN183"/>
  <c r="AN778"/>
  <c r="AN799"/>
  <c r="AN748"/>
  <c r="AN784"/>
  <c r="AN759"/>
  <c r="AN663"/>
  <c r="AN699"/>
  <c r="AN754"/>
  <c r="AN679"/>
  <c r="AN798"/>
  <c r="AN669"/>
  <c r="AN163"/>
  <c r="AN162"/>
  <c r="AN797"/>
  <c r="AN1291"/>
  <c r="AN1693"/>
  <c r="AN1450"/>
  <c r="AN1752"/>
  <c r="AN1595"/>
  <c r="AN1801"/>
  <c r="AN1582"/>
  <c r="AN1551"/>
  <c r="AN98"/>
  <c r="AN868"/>
  <c r="AN1549"/>
  <c r="AN432"/>
  <c r="AN419"/>
  <c r="AN424"/>
  <c r="AN156"/>
  <c r="AN731"/>
  <c r="AN720"/>
  <c r="AN660"/>
  <c r="AN776"/>
  <c r="AN670"/>
  <c r="AN678"/>
  <c r="AN166"/>
  <c r="AN715"/>
  <c r="AN806"/>
  <c r="AN770"/>
  <c r="AN1472"/>
  <c r="AN1747"/>
  <c r="AN1542"/>
  <c r="AN1541"/>
  <c r="AN677"/>
  <c r="AN736"/>
  <c r="AN667"/>
  <c r="AN1588"/>
  <c r="AN1534"/>
  <c r="AN1575"/>
  <c r="AN1742"/>
  <c r="AN1507"/>
  <c r="AN1462"/>
  <c r="AN1643"/>
  <c r="AN830"/>
  <c r="AN773"/>
  <c r="AN703"/>
  <c r="AN723"/>
  <c r="AN805"/>
  <c r="AN804"/>
  <c r="AN730"/>
  <c r="AN456"/>
  <c r="AN475"/>
  <c r="AN72"/>
  <c r="AN75"/>
  <c r="AN1811"/>
  <c r="AN1617"/>
  <c r="AN206"/>
  <c r="AN1637"/>
  <c r="AN1795"/>
  <c r="AN1516"/>
  <c r="AN1722"/>
  <c r="AN81"/>
  <c r="AN1734"/>
  <c r="AN1733"/>
  <c r="AN1608"/>
  <c r="AN1607"/>
  <c r="AN1581"/>
  <c r="AN1494"/>
  <c r="AN389"/>
  <c r="AN1911"/>
  <c r="AN1900"/>
  <c r="AN1905"/>
  <c r="AN1880"/>
  <c r="AN406"/>
  <c r="AN1606"/>
  <c r="AN454"/>
  <c r="AN1684"/>
  <c r="AN1502"/>
  <c r="AN1442"/>
  <c r="AN1704"/>
  <c r="AN1479"/>
  <c r="AN1490"/>
  <c r="AN426"/>
  <c r="AN74"/>
  <c r="AN165"/>
  <c r="AN774"/>
  <c r="AN813"/>
  <c r="AN1672"/>
  <c r="AN1290"/>
  <c r="AN1509"/>
  <c r="AN9"/>
  <c r="AN47"/>
  <c r="AN1910"/>
  <c r="AN1499"/>
  <c r="AN1902"/>
  <c r="AN1865"/>
  <c r="AN1879"/>
  <c r="AN1445"/>
  <c r="AN1724"/>
  <c r="AN85"/>
  <c r="AN1896"/>
  <c r="AN27"/>
  <c r="AN1907"/>
  <c r="AN1866"/>
  <c r="AN232"/>
  <c r="AN1633"/>
  <c r="AN788"/>
  <c r="AN170"/>
  <c r="AN176"/>
  <c r="AN158"/>
  <c r="AN1692"/>
  <c r="AN1434"/>
  <c r="AN401"/>
  <c r="AN1631"/>
  <c r="AN1449"/>
  <c r="AN744"/>
  <c r="AN810"/>
  <c r="AN809"/>
  <c r="AN237"/>
  <c r="AN1796"/>
  <c r="AN382"/>
  <c r="AN416"/>
  <c r="AN1645"/>
  <c r="AN1644"/>
  <c r="AN1446"/>
  <c r="AN1725"/>
  <c r="AN1683"/>
  <c r="AN1498"/>
  <c r="AN1677"/>
  <c r="AN1610"/>
  <c r="AN455"/>
  <c r="AN239"/>
  <c r="AN238"/>
  <c r="AN1522"/>
  <c r="AN1454"/>
  <c r="AN1602"/>
  <c r="AN246"/>
  <c r="AN1585"/>
  <c r="AN1788"/>
  <c r="AN449"/>
  <c r="AN1735"/>
  <c r="AN874"/>
  <c r="AN1790"/>
  <c r="AN1440"/>
  <c r="AN1787"/>
  <c r="AN1815"/>
  <c r="AN1806"/>
  <c r="AN1892"/>
  <c r="AN483"/>
  <c r="AN1909"/>
  <c r="AN1889"/>
  <c r="AN482"/>
  <c r="AN484"/>
  <c r="AN1908"/>
  <c r="AN1901"/>
  <c r="AN486"/>
  <c r="AN1520"/>
  <c r="AN1814"/>
  <c r="AN69"/>
  <c r="AN1890"/>
  <c r="AN1885"/>
  <c r="AN1877"/>
  <c r="AN1437"/>
  <c r="AN106"/>
  <c r="AN17"/>
  <c r="AN512"/>
  <c r="AN110"/>
  <c r="AN430"/>
  <c r="AN1874"/>
  <c r="AN1872"/>
  <c r="AN1876"/>
  <c r="AN497"/>
  <c r="AN240"/>
  <c r="AN1741"/>
  <c r="AN393"/>
  <c r="AN1531"/>
  <c r="AN404"/>
  <c r="AN802"/>
  <c r="AN405"/>
  <c r="AN410"/>
  <c r="AN1732"/>
  <c r="AN1893"/>
  <c r="AN1635"/>
  <c r="AN440"/>
  <c r="AN383"/>
  <c r="AN476"/>
  <c r="AN76"/>
  <c r="AA1818"/>
  <c r="Z1818"/>
  <c r="Y1818"/>
  <c r="X1818"/>
  <c r="W1818"/>
  <c r="V1818"/>
  <c r="U1818"/>
  <c r="T1818"/>
  <c r="S1818"/>
  <c r="R1818"/>
  <c r="Q1818"/>
  <c r="P1818"/>
  <c r="O1818"/>
  <c r="N1818"/>
  <c r="M1818"/>
  <c r="L1818"/>
  <c r="K1818"/>
  <c r="J1818"/>
  <c r="I1818"/>
  <c r="H1818"/>
  <c r="G1818"/>
  <c r="AA927"/>
  <c r="Z927"/>
  <c r="Y927"/>
  <c r="X927"/>
  <c r="W927"/>
  <c r="V927"/>
  <c r="U927"/>
  <c r="T927"/>
  <c r="S927"/>
  <c r="R927"/>
  <c r="Q927"/>
  <c r="P927"/>
  <c r="O927"/>
  <c r="N927"/>
  <c r="M927"/>
  <c r="L927"/>
  <c r="K927"/>
  <c r="J927"/>
  <c r="I927"/>
  <c r="H927"/>
  <c r="G927"/>
  <c r="AA926"/>
  <c r="Z926"/>
  <c r="Y926"/>
  <c r="X926"/>
  <c r="W926"/>
  <c r="V926"/>
  <c r="U926"/>
  <c r="T926"/>
  <c r="S926"/>
  <c r="R926"/>
  <c r="Q926"/>
  <c r="P926"/>
  <c r="O926"/>
  <c r="N926"/>
  <c r="M926"/>
  <c r="L926"/>
  <c r="K926"/>
  <c r="J926"/>
  <c r="I926"/>
  <c r="H926"/>
  <c r="G926"/>
  <c r="AA1817"/>
  <c r="Z1817"/>
  <c r="Y1817"/>
  <c r="X1817"/>
  <c r="W1817"/>
  <c r="V1817"/>
  <c r="U1817"/>
  <c r="T1817"/>
  <c r="S1817"/>
  <c r="R1817"/>
  <c r="Q1817"/>
  <c r="P1817"/>
  <c r="O1817"/>
  <c r="N1817"/>
  <c r="M1817"/>
  <c r="L1817"/>
  <c r="K1817"/>
  <c r="J1817"/>
  <c r="I1817"/>
  <c r="H1817"/>
  <c r="G1817"/>
  <c r="AA1839"/>
  <c r="Z1839"/>
  <c r="Y1839"/>
  <c r="X1839"/>
  <c r="W1839"/>
  <c r="V1839"/>
  <c r="U1839"/>
  <c r="T1839"/>
  <c r="S1839"/>
  <c r="R1839"/>
  <c r="Q1839"/>
  <c r="P1839"/>
  <c r="O1839"/>
  <c r="N1839"/>
  <c r="M1839"/>
  <c r="L1839"/>
  <c r="K1839"/>
  <c r="J1839"/>
  <c r="I1839"/>
  <c r="H1839"/>
  <c r="G1839"/>
  <c r="AA411"/>
  <c r="Z411"/>
  <c r="Y411"/>
  <c r="X411"/>
  <c r="W411"/>
  <c r="V411"/>
  <c r="U411"/>
  <c r="T411"/>
  <c r="S411"/>
  <c r="R411"/>
  <c r="Q411"/>
  <c r="P411"/>
  <c r="O411"/>
  <c r="N411"/>
  <c r="M411"/>
  <c r="L411"/>
  <c r="K411"/>
  <c r="J411"/>
  <c r="I411"/>
  <c r="H411"/>
  <c r="G411"/>
  <c r="AA407"/>
  <c r="Z407"/>
  <c r="Y407"/>
  <c r="X407"/>
  <c r="W407"/>
  <c r="V407"/>
  <c r="U407"/>
  <c r="T407"/>
  <c r="S407"/>
  <c r="R407"/>
  <c r="Q407"/>
  <c r="P407"/>
  <c r="O407"/>
  <c r="N407"/>
  <c r="M407"/>
  <c r="L407"/>
  <c r="K407"/>
  <c r="J407"/>
  <c r="I407"/>
  <c r="H407"/>
  <c r="G407"/>
  <c r="AA1405"/>
  <c r="Z1405"/>
  <c r="Y1405"/>
  <c r="X1405"/>
  <c r="W1405"/>
  <c r="V1405"/>
  <c r="U1405"/>
  <c r="T1405"/>
  <c r="S1405"/>
  <c r="R1405"/>
  <c r="Q1405"/>
  <c r="P1405"/>
  <c r="O1405"/>
  <c r="N1405"/>
  <c r="M1405"/>
  <c r="L1405"/>
  <c r="K1405"/>
  <c r="J1405"/>
  <c r="I1405"/>
  <c r="H1405"/>
  <c r="G1405"/>
  <c r="AA997"/>
  <c r="Z997"/>
  <c r="Y997"/>
  <c r="X997"/>
  <c r="W997"/>
  <c r="V997"/>
  <c r="U997"/>
  <c r="T997"/>
  <c r="S997"/>
  <c r="R997"/>
  <c r="Q997"/>
  <c r="P997"/>
  <c r="O997"/>
  <c r="N997"/>
  <c r="M997"/>
  <c r="L997"/>
  <c r="K997"/>
  <c r="J997"/>
  <c r="I997"/>
  <c r="H997"/>
  <c r="G997"/>
  <c r="AA1184"/>
  <c r="Z1184"/>
  <c r="Y1184"/>
  <c r="X1184"/>
  <c r="W1184"/>
  <c r="V1184"/>
  <c r="U1184"/>
  <c r="T1184"/>
  <c r="S1184"/>
  <c r="R1184"/>
  <c r="Q1184"/>
  <c r="P1184"/>
  <c r="O1184"/>
  <c r="N1184"/>
  <c r="M1184"/>
  <c r="L1184"/>
  <c r="K1184"/>
  <c r="J1184"/>
  <c r="I1184"/>
  <c r="H1184"/>
  <c r="G1184"/>
  <c r="AA1718"/>
  <c r="Z1718"/>
  <c r="Y1718"/>
  <c r="X1718"/>
  <c r="W1718"/>
  <c r="V1718"/>
  <c r="U1718"/>
  <c r="T1718"/>
  <c r="S1718"/>
  <c r="R1718"/>
  <c r="Q1718"/>
  <c r="P1718"/>
  <c r="O1718"/>
  <c r="N1718"/>
  <c r="M1718"/>
  <c r="L1718"/>
  <c r="K1718"/>
  <c r="J1718"/>
  <c r="I1718"/>
  <c r="H1718"/>
  <c r="G1718"/>
  <c r="AA1482"/>
  <c r="Z1482"/>
  <c r="Y1482"/>
  <c r="X1482"/>
  <c r="W1482"/>
  <c r="V1482"/>
  <c r="U1482"/>
  <c r="T1482"/>
  <c r="S1482"/>
  <c r="R1482"/>
  <c r="Q1482"/>
  <c r="P1482"/>
  <c r="O1482"/>
  <c r="N1482"/>
  <c r="M1482"/>
  <c r="L1482"/>
  <c r="K1482"/>
  <c r="J1482"/>
  <c r="I1482"/>
  <c r="H1482"/>
  <c r="G1482"/>
  <c r="AA1426"/>
  <c r="Z1426"/>
  <c r="Y1426"/>
  <c r="X1426"/>
  <c r="W1426"/>
  <c r="V1426"/>
  <c r="U1426"/>
  <c r="T1426"/>
  <c r="S1426"/>
  <c r="R1426"/>
  <c r="Q1426"/>
  <c r="P1426"/>
  <c r="O1426"/>
  <c r="N1426"/>
  <c r="M1426"/>
  <c r="L1426"/>
  <c r="K1426"/>
  <c r="J1426"/>
  <c r="I1426"/>
  <c r="H1426"/>
  <c r="G1426"/>
  <c r="AA968"/>
  <c r="Z968"/>
  <c r="Y968"/>
  <c r="X968"/>
  <c r="W968"/>
  <c r="V968"/>
  <c r="U968"/>
  <c r="T968"/>
  <c r="S968"/>
  <c r="R968"/>
  <c r="Q968"/>
  <c r="P968"/>
  <c r="O968"/>
  <c r="N968"/>
  <c r="M968"/>
  <c r="L968"/>
  <c r="K968"/>
  <c r="J968"/>
  <c r="I968"/>
  <c r="H968"/>
  <c r="G968"/>
  <c r="AA1757"/>
  <c r="Z1757"/>
  <c r="Y1757"/>
  <c r="X1757"/>
  <c r="W1757"/>
  <c r="V1757"/>
  <c r="U1757"/>
  <c r="T1757"/>
  <c r="S1757"/>
  <c r="R1757"/>
  <c r="Q1757"/>
  <c r="P1757"/>
  <c r="O1757"/>
  <c r="N1757"/>
  <c r="M1757"/>
  <c r="L1757"/>
  <c r="K1757"/>
  <c r="J1757"/>
  <c r="I1757"/>
  <c r="H1757"/>
  <c r="G1757"/>
  <c r="AA856"/>
  <c r="Z856"/>
  <c r="Y856"/>
  <c r="X856"/>
  <c r="W856"/>
  <c r="V856"/>
  <c r="U856"/>
  <c r="T856"/>
  <c r="S856"/>
  <c r="R856"/>
  <c r="Q856"/>
  <c r="P856"/>
  <c r="O856"/>
  <c r="N856"/>
  <c r="M856"/>
  <c r="L856"/>
  <c r="K856"/>
  <c r="J856"/>
  <c r="I856"/>
  <c r="H856"/>
  <c r="G856"/>
  <c r="AA1778"/>
  <c r="Z1778"/>
  <c r="Y1778"/>
  <c r="X1778"/>
  <c r="W1778"/>
  <c r="V1778"/>
  <c r="U1778"/>
  <c r="T1778"/>
  <c r="S1778"/>
  <c r="R1778"/>
  <c r="Q1778"/>
  <c r="P1778"/>
  <c r="O1778"/>
  <c r="N1778"/>
  <c r="M1778"/>
  <c r="L1778"/>
  <c r="K1778"/>
  <c r="J1778"/>
  <c r="I1778"/>
  <c r="H1778"/>
  <c r="G1778"/>
  <c r="AA343"/>
  <c r="Z343"/>
  <c r="Y343"/>
  <c r="X343"/>
  <c r="W343"/>
  <c r="V343"/>
  <c r="U343"/>
  <c r="T343"/>
  <c r="S343"/>
  <c r="R343"/>
  <c r="Q343"/>
  <c r="P343"/>
  <c r="O343"/>
  <c r="N343"/>
  <c r="M343"/>
  <c r="L343"/>
  <c r="K343"/>
  <c r="J343"/>
  <c r="I343"/>
  <c r="H343"/>
  <c r="G343"/>
  <c r="AA1304"/>
  <c r="Z1304"/>
  <c r="Y1304"/>
  <c r="X1304"/>
  <c r="W1304"/>
  <c r="V1304"/>
  <c r="U1304"/>
  <c r="T1304"/>
  <c r="S1304"/>
  <c r="R1304"/>
  <c r="Q1304"/>
  <c r="P1304"/>
  <c r="O1304"/>
  <c r="N1304"/>
  <c r="M1304"/>
  <c r="L1304"/>
  <c r="K1304"/>
  <c r="J1304"/>
  <c r="I1304"/>
  <c r="H1304"/>
  <c r="G1304"/>
  <c r="AA1201"/>
  <c r="Z1201"/>
  <c r="Y1201"/>
  <c r="X1201"/>
  <c r="W1201"/>
  <c r="V1201"/>
  <c r="U1201"/>
  <c r="T1201"/>
  <c r="S1201"/>
  <c r="R1201"/>
  <c r="Q1201"/>
  <c r="P1201"/>
  <c r="O1201"/>
  <c r="N1201"/>
  <c r="M1201"/>
  <c r="L1201"/>
  <c r="K1201"/>
  <c r="J1201"/>
  <c r="I1201"/>
  <c r="H1201"/>
  <c r="G1201"/>
  <c r="AA1698"/>
  <c r="Z1698"/>
  <c r="Y1698"/>
  <c r="X1698"/>
  <c r="W1698"/>
  <c r="V1698"/>
  <c r="U1698"/>
  <c r="T1698"/>
  <c r="S1698"/>
  <c r="R1698"/>
  <c r="Q1698"/>
  <c r="P1698"/>
  <c r="O1698"/>
  <c r="N1698"/>
  <c r="M1698"/>
  <c r="L1698"/>
  <c r="K1698"/>
  <c r="J1698"/>
  <c r="I1698"/>
  <c r="H1698"/>
  <c r="G1698"/>
  <c r="AA844"/>
  <c r="Z844"/>
  <c r="Y844"/>
  <c r="X844"/>
  <c r="W844"/>
  <c r="V844"/>
  <c r="U844"/>
  <c r="T844"/>
  <c r="S844"/>
  <c r="R844"/>
  <c r="Q844"/>
  <c r="P844"/>
  <c r="O844"/>
  <c r="N844"/>
  <c r="M844"/>
  <c r="L844"/>
  <c r="K844"/>
  <c r="J844"/>
  <c r="I844"/>
  <c r="H844"/>
  <c r="G844"/>
  <c r="AA1675"/>
  <c r="Z1675"/>
  <c r="Y1675"/>
  <c r="X1675"/>
  <c r="W1675"/>
  <c r="V1675"/>
  <c r="U1675"/>
  <c r="T1675"/>
  <c r="S1675"/>
  <c r="R1675"/>
  <c r="Q1675"/>
  <c r="P1675"/>
  <c r="O1675"/>
  <c r="N1675"/>
  <c r="M1675"/>
  <c r="L1675"/>
  <c r="K1675"/>
  <c r="J1675"/>
  <c r="I1675"/>
  <c r="H1675"/>
  <c r="G1675"/>
  <c r="AA1364"/>
  <c r="Z1364"/>
  <c r="Y1364"/>
  <c r="X1364"/>
  <c r="W1364"/>
  <c r="V1364"/>
  <c r="U1364"/>
  <c r="T1364"/>
  <c r="S1364"/>
  <c r="R1364"/>
  <c r="Q1364"/>
  <c r="P1364"/>
  <c r="O1364"/>
  <c r="N1364"/>
  <c r="M1364"/>
  <c r="L1364"/>
  <c r="K1364"/>
  <c r="J1364"/>
  <c r="I1364"/>
  <c r="H1364"/>
  <c r="G1364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AA396"/>
  <c r="Z396"/>
  <c r="Y396"/>
  <c r="X396"/>
  <c r="W396"/>
  <c r="V396"/>
  <c r="U396"/>
  <c r="T396"/>
  <c r="S396"/>
  <c r="R396"/>
  <c r="Q396"/>
  <c r="P396"/>
  <c r="O396"/>
  <c r="N396"/>
  <c r="M396"/>
  <c r="L396"/>
  <c r="K396"/>
  <c r="J396"/>
  <c r="I396"/>
  <c r="H396"/>
  <c r="G396"/>
  <c r="AA1141"/>
  <c r="Z1141"/>
  <c r="Y1141"/>
  <c r="X1141"/>
  <c r="W1141"/>
  <c r="V1141"/>
  <c r="U1141"/>
  <c r="T1141"/>
  <c r="S1141"/>
  <c r="R1141"/>
  <c r="Q1141"/>
  <c r="P1141"/>
  <c r="O1141"/>
  <c r="N1141"/>
  <c r="M1141"/>
  <c r="L1141"/>
  <c r="K1141"/>
  <c r="J1141"/>
  <c r="I1141"/>
  <c r="H1141"/>
  <c r="G1141"/>
  <c r="AA930"/>
  <c r="Z930"/>
  <c r="Y930"/>
  <c r="X930"/>
  <c r="W930"/>
  <c r="V930"/>
  <c r="U930"/>
  <c r="T930"/>
  <c r="S930"/>
  <c r="R930"/>
  <c r="Q930"/>
  <c r="P930"/>
  <c r="O930"/>
  <c r="N930"/>
  <c r="M930"/>
  <c r="L930"/>
  <c r="K930"/>
  <c r="J930"/>
  <c r="I930"/>
  <c r="H930"/>
  <c r="G930"/>
  <c r="AA1230"/>
  <c r="Z1230"/>
  <c r="Y1230"/>
  <c r="X1230"/>
  <c r="W1230"/>
  <c r="V1230"/>
  <c r="U1230"/>
  <c r="T1230"/>
  <c r="S1230"/>
  <c r="R1230"/>
  <c r="Q1230"/>
  <c r="P1230"/>
  <c r="O1230"/>
  <c r="N1230"/>
  <c r="M1230"/>
  <c r="L1230"/>
  <c r="K1230"/>
  <c r="J1230"/>
  <c r="I1230"/>
  <c r="H1230"/>
  <c r="G1230"/>
  <c r="AA1489"/>
  <c r="Z1489"/>
  <c r="Y1489"/>
  <c r="X1489"/>
  <c r="W1489"/>
  <c r="V1489"/>
  <c r="U1489"/>
  <c r="T1489"/>
  <c r="S1489"/>
  <c r="R1489"/>
  <c r="Q1489"/>
  <c r="P1489"/>
  <c r="O1489"/>
  <c r="N1489"/>
  <c r="M1489"/>
  <c r="L1489"/>
  <c r="K1489"/>
  <c r="J1489"/>
  <c r="I1489"/>
  <c r="H1489"/>
  <c r="G1489"/>
  <c r="AA334"/>
  <c r="Z334"/>
  <c r="Y334"/>
  <c r="X334"/>
  <c r="W334"/>
  <c r="V334"/>
  <c r="U334"/>
  <c r="T334"/>
  <c r="S334"/>
  <c r="R334"/>
  <c r="Q334"/>
  <c r="P334"/>
  <c r="O334"/>
  <c r="N334"/>
  <c r="M334"/>
  <c r="L334"/>
  <c r="K334"/>
  <c r="J334"/>
  <c r="I334"/>
  <c r="H334"/>
  <c r="G334"/>
  <c r="AA896"/>
  <c r="Z896"/>
  <c r="Y896"/>
  <c r="X896"/>
  <c r="W896"/>
  <c r="V896"/>
  <c r="U896"/>
  <c r="T896"/>
  <c r="S896"/>
  <c r="R896"/>
  <c r="Q896"/>
  <c r="P896"/>
  <c r="O896"/>
  <c r="N896"/>
  <c r="M896"/>
  <c r="L896"/>
  <c r="K896"/>
  <c r="J896"/>
  <c r="I896"/>
  <c r="H896"/>
  <c r="G896"/>
  <c r="AA895"/>
  <c r="Z895"/>
  <c r="Y895"/>
  <c r="X895"/>
  <c r="W895"/>
  <c r="V895"/>
  <c r="U895"/>
  <c r="T895"/>
  <c r="S895"/>
  <c r="R895"/>
  <c r="Q895"/>
  <c r="P895"/>
  <c r="O895"/>
  <c r="N895"/>
  <c r="M895"/>
  <c r="L895"/>
  <c r="K895"/>
  <c r="J895"/>
  <c r="I895"/>
  <c r="H895"/>
  <c r="G895"/>
  <c r="AA434"/>
  <c r="Z434"/>
  <c r="Y434"/>
  <c r="X434"/>
  <c r="W434"/>
  <c r="V434"/>
  <c r="U434"/>
  <c r="T434"/>
  <c r="S434"/>
  <c r="R434"/>
  <c r="Q434"/>
  <c r="P434"/>
  <c r="O434"/>
  <c r="N434"/>
  <c r="M434"/>
  <c r="L434"/>
  <c r="K434"/>
  <c r="J434"/>
  <c r="I434"/>
  <c r="H434"/>
  <c r="G434"/>
  <c r="AA312"/>
  <c r="Z312"/>
  <c r="Y312"/>
  <c r="X312"/>
  <c r="W312"/>
  <c r="V312"/>
  <c r="U312"/>
  <c r="T312"/>
  <c r="S312"/>
  <c r="R312"/>
  <c r="Q312"/>
  <c r="P312"/>
  <c r="O312"/>
  <c r="N312"/>
  <c r="M312"/>
  <c r="L312"/>
  <c r="K312"/>
  <c r="J312"/>
  <c r="I312"/>
  <c r="H312"/>
  <c r="G312"/>
  <c r="AA1008"/>
  <c r="Z1008"/>
  <c r="Y1008"/>
  <c r="X1008"/>
  <c r="W1008"/>
  <c r="V1008"/>
  <c r="U1008"/>
  <c r="T1008"/>
  <c r="S1008"/>
  <c r="R1008"/>
  <c r="Q1008"/>
  <c r="P1008"/>
  <c r="O1008"/>
  <c r="N1008"/>
  <c r="M1008"/>
  <c r="L1008"/>
  <c r="K1008"/>
  <c r="J1008"/>
  <c r="I1008"/>
  <c r="H1008"/>
  <c r="G1008"/>
  <c r="AA1400"/>
  <c r="Z1400"/>
  <c r="Y1400"/>
  <c r="X1400"/>
  <c r="W1400"/>
  <c r="V1400"/>
  <c r="U1400"/>
  <c r="T1400"/>
  <c r="S1400"/>
  <c r="R1400"/>
  <c r="Q1400"/>
  <c r="P1400"/>
  <c r="O1400"/>
  <c r="N1400"/>
  <c r="M1400"/>
  <c r="L1400"/>
  <c r="K1400"/>
  <c r="J1400"/>
  <c r="I1400"/>
  <c r="H1400"/>
  <c r="G1400"/>
  <c r="AA1488"/>
  <c r="Z1488"/>
  <c r="Y1488"/>
  <c r="X1488"/>
  <c r="W1488"/>
  <c r="V1488"/>
  <c r="U1488"/>
  <c r="T1488"/>
  <c r="S1488"/>
  <c r="R1488"/>
  <c r="Q1488"/>
  <c r="P1488"/>
  <c r="O1488"/>
  <c r="N1488"/>
  <c r="M1488"/>
  <c r="L1488"/>
  <c r="K1488"/>
  <c r="J1488"/>
  <c r="I1488"/>
  <c r="H1488"/>
  <c r="G1488"/>
  <c r="AA1178"/>
  <c r="Z1178"/>
  <c r="Y1178"/>
  <c r="X1178"/>
  <c r="W1178"/>
  <c r="V1178"/>
  <c r="U1178"/>
  <c r="T1178"/>
  <c r="S1178"/>
  <c r="R1178"/>
  <c r="Q1178"/>
  <c r="P1178"/>
  <c r="O1178"/>
  <c r="N1178"/>
  <c r="M1178"/>
  <c r="L1178"/>
  <c r="K1178"/>
  <c r="J1178"/>
  <c r="I1178"/>
  <c r="H1178"/>
  <c r="G1178"/>
  <c r="AA1397"/>
  <c r="Z1397"/>
  <c r="Y1397"/>
  <c r="X1397"/>
  <c r="W1397"/>
  <c r="V1397"/>
  <c r="U1397"/>
  <c r="T1397"/>
  <c r="S1397"/>
  <c r="R1397"/>
  <c r="Q1397"/>
  <c r="P1397"/>
  <c r="O1397"/>
  <c r="N1397"/>
  <c r="M1397"/>
  <c r="L1397"/>
  <c r="K1397"/>
  <c r="J1397"/>
  <c r="I1397"/>
  <c r="H1397"/>
  <c r="G1397"/>
  <c r="AA990"/>
  <c r="Z990"/>
  <c r="Y990"/>
  <c r="X990"/>
  <c r="W990"/>
  <c r="V990"/>
  <c r="U990"/>
  <c r="T990"/>
  <c r="S990"/>
  <c r="R990"/>
  <c r="Q990"/>
  <c r="P990"/>
  <c r="O990"/>
  <c r="N990"/>
  <c r="M990"/>
  <c r="L990"/>
  <c r="K990"/>
  <c r="J990"/>
  <c r="I990"/>
  <c r="H990"/>
  <c r="G990"/>
  <c r="AA1154"/>
  <c r="Z1154"/>
  <c r="Y1154"/>
  <c r="X1154"/>
  <c r="W1154"/>
  <c r="V1154"/>
  <c r="U1154"/>
  <c r="T1154"/>
  <c r="S1154"/>
  <c r="R1154"/>
  <c r="Q1154"/>
  <c r="P1154"/>
  <c r="O1154"/>
  <c r="N1154"/>
  <c r="M1154"/>
  <c r="L1154"/>
  <c r="K1154"/>
  <c r="J1154"/>
  <c r="I1154"/>
  <c r="H1154"/>
  <c r="G1154"/>
  <c r="AA1049"/>
  <c r="Z1049"/>
  <c r="Y1049"/>
  <c r="X1049"/>
  <c r="W1049"/>
  <c r="V1049"/>
  <c r="U1049"/>
  <c r="T1049"/>
  <c r="S1049"/>
  <c r="R1049"/>
  <c r="Q1049"/>
  <c r="P1049"/>
  <c r="O1049"/>
  <c r="N1049"/>
  <c r="M1049"/>
  <c r="L1049"/>
  <c r="K1049"/>
  <c r="J1049"/>
  <c r="I1049"/>
  <c r="H1049"/>
  <c r="G1049"/>
  <c r="AA1712"/>
  <c r="Z1712"/>
  <c r="Y1712"/>
  <c r="X1712"/>
  <c r="W1712"/>
  <c r="V1712"/>
  <c r="U1712"/>
  <c r="T1712"/>
  <c r="S1712"/>
  <c r="R1712"/>
  <c r="Q1712"/>
  <c r="P1712"/>
  <c r="O1712"/>
  <c r="N1712"/>
  <c r="M1712"/>
  <c r="L1712"/>
  <c r="K1712"/>
  <c r="J1712"/>
  <c r="I1712"/>
  <c r="H1712"/>
  <c r="G1712"/>
  <c r="AA1251"/>
  <c r="Z1251"/>
  <c r="Y1251"/>
  <c r="X1251"/>
  <c r="W1251"/>
  <c r="V1251"/>
  <c r="U1251"/>
  <c r="T1251"/>
  <c r="S1251"/>
  <c r="R1251"/>
  <c r="Q1251"/>
  <c r="P1251"/>
  <c r="O1251"/>
  <c r="N1251"/>
  <c r="M1251"/>
  <c r="L1251"/>
  <c r="K1251"/>
  <c r="J1251"/>
  <c r="I1251"/>
  <c r="H1251"/>
  <c r="G1251"/>
  <c r="AA448"/>
  <c r="Z448"/>
  <c r="Y448"/>
  <c r="X448"/>
  <c r="W448"/>
  <c r="V448"/>
  <c r="U448"/>
  <c r="T448"/>
  <c r="S448"/>
  <c r="R448"/>
  <c r="Q448"/>
  <c r="P448"/>
  <c r="O448"/>
  <c r="N448"/>
  <c r="M448"/>
  <c r="L448"/>
  <c r="K448"/>
  <c r="J448"/>
  <c r="I448"/>
  <c r="H448"/>
  <c r="G448"/>
  <c r="AA364"/>
  <c r="Z364"/>
  <c r="Y364"/>
  <c r="X364"/>
  <c r="W364"/>
  <c r="V364"/>
  <c r="U364"/>
  <c r="T364"/>
  <c r="S364"/>
  <c r="R364"/>
  <c r="Q364"/>
  <c r="P364"/>
  <c r="O364"/>
  <c r="N364"/>
  <c r="M364"/>
  <c r="L364"/>
  <c r="K364"/>
  <c r="J364"/>
  <c r="I364"/>
  <c r="H364"/>
  <c r="G364"/>
  <c r="AA1343"/>
  <c r="Z1343"/>
  <c r="Y1343"/>
  <c r="X1343"/>
  <c r="W1343"/>
  <c r="V1343"/>
  <c r="U1343"/>
  <c r="T1343"/>
  <c r="S1343"/>
  <c r="R1343"/>
  <c r="Q1343"/>
  <c r="P1343"/>
  <c r="O1343"/>
  <c r="N1343"/>
  <c r="M1343"/>
  <c r="L1343"/>
  <c r="K1343"/>
  <c r="J1343"/>
  <c r="I1343"/>
  <c r="H1343"/>
  <c r="G1343"/>
  <c r="AA1646"/>
  <c r="Z1646"/>
  <c r="Y1646"/>
  <c r="X1646"/>
  <c r="W1646"/>
  <c r="V1646"/>
  <c r="U1646"/>
  <c r="T1646"/>
  <c r="S1646"/>
  <c r="R1646"/>
  <c r="Q1646"/>
  <c r="P1646"/>
  <c r="O1646"/>
  <c r="N1646"/>
  <c r="M1646"/>
  <c r="L1646"/>
  <c r="K1646"/>
  <c r="J1646"/>
  <c r="I1646"/>
  <c r="H1646"/>
  <c r="G1646"/>
  <c r="AA1486"/>
  <c r="Z1486"/>
  <c r="Y1486"/>
  <c r="X1486"/>
  <c r="W1486"/>
  <c r="V1486"/>
  <c r="U1486"/>
  <c r="T1486"/>
  <c r="S1486"/>
  <c r="R1486"/>
  <c r="Q1486"/>
  <c r="P1486"/>
  <c r="O1486"/>
  <c r="N1486"/>
  <c r="M1486"/>
  <c r="L1486"/>
  <c r="K1486"/>
  <c r="J1486"/>
  <c r="I1486"/>
  <c r="H1486"/>
  <c r="G1486"/>
  <c r="AA912"/>
  <c r="Z912"/>
  <c r="Y912"/>
  <c r="X912"/>
  <c r="W912"/>
  <c r="V912"/>
  <c r="U912"/>
  <c r="T912"/>
  <c r="S912"/>
  <c r="R912"/>
  <c r="Q912"/>
  <c r="P912"/>
  <c r="O912"/>
  <c r="N912"/>
  <c r="M912"/>
  <c r="L912"/>
  <c r="K912"/>
  <c r="J912"/>
  <c r="I912"/>
  <c r="H912"/>
  <c r="G912"/>
  <c r="AA1097"/>
  <c r="Z1097"/>
  <c r="Y1097"/>
  <c r="X1097"/>
  <c r="W1097"/>
  <c r="V1097"/>
  <c r="U1097"/>
  <c r="T1097"/>
  <c r="S1097"/>
  <c r="R1097"/>
  <c r="Q1097"/>
  <c r="P1097"/>
  <c r="O1097"/>
  <c r="N1097"/>
  <c r="M1097"/>
  <c r="L1097"/>
  <c r="K1097"/>
  <c r="J1097"/>
  <c r="I1097"/>
  <c r="H1097"/>
  <c r="G1097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AA1089"/>
  <c r="Z1089"/>
  <c r="Y1089"/>
  <c r="X1089"/>
  <c r="W1089"/>
  <c r="V1089"/>
  <c r="U1089"/>
  <c r="T1089"/>
  <c r="S1089"/>
  <c r="R1089"/>
  <c r="Q1089"/>
  <c r="P1089"/>
  <c r="O1089"/>
  <c r="N1089"/>
  <c r="M1089"/>
  <c r="L1089"/>
  <c r="K1089"/>
  <c r="J1089"/>
  <c r="I1089"/>
  <c r="H1089"/>
  <c r="G1089"/>
  <c r="AA1088"/>
  <c r="Z1088"/>
  <c r="Y1088"/>
  <c r="X1088"/>
  <c r="W1088"/>
  <c r="V1088"/>
  <c r="U1088"/>
  <c r="T1088"/>
  <c r="S1088"/>
  <c r="R1088"/>
  <c r="Q1088"/>
  <c r="P1088"/>
  <c r="O1088"/>
  <c r="N1088"/>
  <c r="M1088"/>
  <c r="L1088"/>
  <c r="K1088"/>
  <c r="J1088"/>
  <c r="I1088"/>
  <c r="H1088"/>
  <c r="G1088"/>
  <c r="AA277"/>
  <c r="Z277"/>
  <c r="Y277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G277"/>
  <c r="AA1370"/>
  <c r="Z1370"/>
  <c r="Y1370"/>
  <c r="X1370"/>
  <c r="W1370"/>
  <c r="V1370"/>
  <c r="U1370"/>
  <c r="T1370"/>
  <c r="S1370"/>
  <c r="R1370"/>
  <c r="Q1370"/>
  <c r="P1370"/>
  <c r="O1370"/>
  <c r="N1370"/>
  <c r="M1370"/>
  <c r="L1370"/>
  <c r="K1370"/>
  <c r="J1370"/>
  <c r="I1370"/>
  <c r="H1370"/>
  <c r="G1370"/>
  <c r="AA974"/>
  <c r="Z974"/>
  <c r="Y974"/>
  <c r="X974"/>
  <c r="W974"/>
  <c r="V974"/>
  <c r="U974"/>
  <c r="T974"/>
  <c r="S974"/>
  <c r="R974"/>
  <c r="Q974"/>
  <c r="P974"/>
  <c r="O974"/>
  <c r="N974"/>
  <c r="M974"/>
  <c r="L974"/>
  <c r="K974"/>
  <c r="J974"/>
  <c r="I974"/>
  <c r="H974"/>
  <c r="G974"/>
  <c r="AA999"/>
  <c r="Z999"/>
  <c r="Y999"/>
  <c r="X999"/>
  <c r="W999"/>
  <c r="V999"/>
  <c r="U999"/>
  <c r="T999"/>
  <c r="S999"/>
  <c r="R999"/>
  <c r="Q999"/>
  <c r="P999"/>
  <c r="O999"/>
  <c r="N999"/>
  <c r="M999"/>
  <c r="L999"/>
  <c r="K999"/>
  <c r="J999"/>
  <c r="I999"/>
  <c r="H999"/>
  <c r="G999"/>
  <c r="AA353"/>
  <c r="Z353"/>
  <c r="Y353"/>
  <c r="X353"/>
  <c r="W353"/>
  <c r="V353"/>
  <c r="U353"/>
  <c r="T353"/>
  <c r="S353"/>
  <c r="R353"/>
  <c r="Q353"/>
  <c r="P353"/>
  <c r="O353"/>
  <c r="N353"/>
  <c r="M353"/>
  <c r="L353"/>
  <c r="K353"/>
  <c r="J353"/>
  <c r="I353"/>
  <c r="H353"/>
  <c r="G353"/>
  <c r="AA854"/>
  <c r="Z854"/>
  <c r="Y854"/>
  <c r="X854"/>
  <c r="W854"/>
  <c r="V854"/>
  <c r="U854"/>
  <c r="T854"/>
  <c r="S854"/>
  <c r="R854"/>
  <c r="Q854"/>
  <c r="P854"/>
  <c r="O854"/>
  <c r="N854"/>
  <c r="M854"/>
  <c r="L854"/>
  <c r="K854"/>
  <c r="J854"/>
  <c r="I854"/>
  <c r="H854"/>
  <c r="G854"/>
  <c r="AA194"/>
  <c r="Z194"/>
  <c r="Y194"/>
  <c r="X194"/>
  <c r="W194"/>
  <c r="V194"/>
  <c r="U194"/>
  <c r="T194"/>
  <c r="S194"/>
  <c r="R194"/>
  <c r="Q194"/>
  <c r="P194"/>
  <c r="O194"/>
  <c r="N194"/>
  <c r="M194"/>
  <c r="L194"/>
  <c r="K194"/>
  <c r="J194"/>
  <c r="I194"/>
  <c r="H194"/>
  <c r="G194"/>
  <c r="AA924"/>
  <c r="Z924"/>
  <c r="Y924"/>
  <c r="X924"/>
  <c r="W924"/>
  <c r="V924"/>
  <c r="U924"/>
  <c r="T924"/>
  <c r="S924"/>
  <c r="R924"/>
  <c r="Q924"/>
  <c r="P924"/>
  <c r="O924"/>
  <c r="N924"/>
  <c r="M924"/>
  <c r="L924"/>
  <c r="K924"/>
  <c r="J924"/>
  <c r="I924"/>
  <c r="H924"/>
  <c r="G924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AA322"/>
  <c r="Z322"/>
  <c r="Y322"/>
  <c r="X322"/>
  <c r="W322"/>
  <c r="V322"/>
  <c r="U322"/>
  <c r="T322"/>
  <c r="S322"/>
  <c r="R322"/>
  <c r="Q322"/>
  <c r="P322"/>
  <c r="O322"/>
  <c r="N322"/>
  <c r="M322"/>
  <c r="L322"/>
  <c r="K322"/>
  <c r="J322"/>
  <c r="I322"/>
  <c r="H322"/>
  <c r="G322"/>
  <c r="AA1457"/>
  <c r="Z1457"/>
  <c r="Y1457"/>
  <c r="X1457"/>
  <c r="W1457"/>
  <c r="V1457"/>
  <c r="U1457"/>
  <c r="T1457"/>
  <c r="S1457"/>
  <c r="R1457"/>
  <c r="Q1457"/>
  <c r="P1457"/>
  <c r="O1457"/>
  <c r="N1457"/>
  <c r="M1457"/>
  <c r="L1457"/>
  <c r="K1457"/>
  <c r="J1457"/>
  <c r="I1457"/>
  <c r="H1457"/>
  <c r="G1457"/>
  <c r="AA300"/>
  <c r="Z300"/>
  <c r="Y300"/>
  <c r="X300"/>
  <c r="W300"/>
  <c r="V300"/>
  <c r="U300"/>
  <c r="T300"/>
  <c r="S300"/>
  <c r="R300"/>
  <c r="Q300"/>
  <c r="P300"/>
  <c r="O300"/>
  <c r="N300"/>
  <c r="M300"/>
  <c r="L300"/>
  <c r="K300"/>
  <c r="J300"/>
  <c r="I300"/>
  <c r="H300"/>
  <c r="G300"/>
  <c r="AA1003"/>
  <c r="Z1003"/>
  <c r="Y1003"/>
  <c r="X1003"/>
  <c r="W1003"/>
  <c r="V1003"/>
  <c r="U1003"/>
  <c r="T1003"/>
  <c r="S1003"/>
  <c r="R1003"/>
  <c r="Q1003"/>
  <c r="P1003"/>
  <c r="O1003"/>
  <c r="N1003"/>
  <c r="M1003"/>
  <c r="L1003"/>
  <c r="K1003"/>
  <c r="J1003"/>
  <c r="I1003"/>
  <c r="H1003"/>
  <c r="G1003"/>
  <c r="AA276"/>
  <c r="Z276"/>
  <c r="Y276"/>
  <c r="X276"/>
  <c r="W276"/>
  <c r="V276"/>
  <c r="U276"/>
  <c r="T276"/>
  <c r="S276"/>
  <c r="R276"/>
  <c r="Q276"/>
  <c r="P276"/>
  <c r="O276"/>
  <c r="N276"/>
  <c r="M276"/>
  <c r="L276"/>
  <c r="K276"/>
  <c r="J276"/>
  <c r="I276"/>
  <c r="H276"/>
  <c r="G276"/>
  <c r="AA225"/>
  <c r="Z225"/>
  <c r="Y225"/>
  <c r="X225"/>
  <c r="W225"/>
  <c r="V225"/>
  <c r="U225"/>
  <c r="T225"/>
  <c r="S225"/>
  <c r="R225"/>
  <c r="Q225"/>
  <c r="P225"/>
  <c r="O225"/>
  <c r="N225"/>
  <c r="M225"/>
  <c r="L225"/>
  <c r="K225"/>
  <c r="J225"/>
  <c r="I225"/>
  <c r="H225"/>
  <c r="G225"/>
  <c r="AA1183"/>
  <c r="Z1183"/>
  <c r="Y1183"/>
  <c r="X1183"/>
  <c r="W1183"/>
  <c r="V1183"/>
  <c r="U1183"/>
  <c r="T1183"/>
  <c r="S1183"/>
  <c r="R1183"/>
  <c r="Q1183"/>
  <c r="P1183"/>
  <c r="O1183"/>
  <c r="N1183"/>
  <c r="M1183"/>
  <c r="L1183"/>
  <c r="K1183"/>
  <c r="J1183"/>
  <c r="I1183"/>
  <c r="H1183"/>
  <c r="G1183"/>
  <c r="AA986"/>
  <c r="Z986"/>
  <c r="Y986"/>
  <c r="X986"/>
  <c r="W986"/>
  <c r="V986"/>
  <c r="U986"/>
  <c r="T986"/>
  <c r="S986"/>
  <c r="R986"/>
  <c r="Q986"/>
  <c r="P986"/>
  <c r="O986"/>
  <c r="N986"/>
  <c r="M986"/>
  <c r="L986"/>
  <c r="K986"/>
  <c r="J986"/>
  <c r="I986"/>
  <c r="H986"/>
  <c r="G986"/>
  <c r="AA1165"/>
  <c r="Z1165"/>
  <c r="Y1165"/>
  <c r="X1165"/>
  <c r="W1165"/>
  <c r="V1165"/>
  <c r="U1165"/>
  <c r="T1165"/>
  <c r="S1165"/>
  <c r="R1165"/>
  <c r="Q1165"/>
  <c r="P1165"/>
  <c r="O1165"/>
  <c r="N1165"/>
  <c r="M1165"/>
  <c r="L1165"/>
  <c r="K1165"/>
  <c r="J1165"/>
  <c r="I1165"/>
  <c r="H1165"/>
  <c r="G1165"/>
  <c r="AA1425"/>
  <c r="Z1425"/>
  <c r="Y1425"/>
  <c r="X1425"/>
  <c r="W1425"/>
  <c r="V1425"/>
  <c r="U1425"/>
  <c r="T1425"/>
  <c r="S1425"/>
  <c r="R1425"/>
  <c r="Q1425"/>
  <c r="P1425"/>
  <c r="O1425"/>
  <c r="N1425"/>
  <c r="M1425"/>
  <c r="L1425"/>
  <c r="K1425"/>
  <c r="J1425"/>
  <c r="I1425"/>
  <c r="H1425"/>
  <c r="G1425"/>
  <c r="AA967"/>
  <c r="Z967"/>
  <c r="Y967"/>
  <c r="X967"/>
  <c r="W967"/>
  <c r="V967"/>
  <c r="U967"/>
  <c r="T967"/>
  <c r="S967"/>
  <c r="R967"/>
  <c r="Q967"/>
  <c r="P967"/>
  <c r="O967"/>
  <c r="N967"/>
  <c r="M967"/>
  <c r="L967"/>
  <c r="K967"/>
  <c r="J967"/>
  <c r="I967"/>
  <c r="H967"/>
  <c r="G967"/>
  <c r="AA859"/>
  <c r="Z859"/>
  <c r="Y859"/>
  <c r="X859"/>
  <c r="W859"/>
  <c r="V859"/>
  <c r="U859"/>
  <c r="T859"/>
  <c r="S859"/>
  <c r="R859"/>
  <c r="Q859"/>
  <c r="P859"/>
  <c r="O859"/>
  <c r="N859"/>
  <c r="M859"/>
  <c r="L859"/>
  <c r="K859"/>
  <c r="J859"/>
  <c r="I859"/>
  <c r="H859"/>
  <c r="G859"/>
  <c r="AA1451"/>
  <c r="Z1451"/>
  <c r="Y1451"/>
  <c r="X1451"/>
  <c r="W1451"/>
  <c r="V1451"/>
  <c r="U1451"/>
  <c r="T1451"/>
  <c r="S1451"/>
  <c r="R1451"/>
  <c r="Q1451"/>
  <c r="P1451"/>
  <c r="O1451"/>
  <c r="N1451"/>
  <c r="M1451"/>
  <c r="L1451"/>
  <c r="K1451"/>
  <c r="J1451"/>
  <c r="I1451"/>
  <c r="H1451"/>
  <c r="G1451"/>
  <c r="AA1567"/>
  <c r="Z1567"/>
  <c r="Y1567"/>
  <c r="X1567"/>
  <c r="W1567"/>
  <c r="V1567"/>
  <c r="U1567"/>
  <c r="T1567"/>
  <c r="S1567"/>
  <c r="R1567"/>
  <c r="Q1567"/>
  <c r="P1567"/>
  <c r="O1567"/>
  <c r="N1567"/>
  <c r="M1567"/>
  <c r="L1567"/>
  <c r="K1567"/>
  <c r="J1567"/>
  <c r="I1567"/>
  <c r="H1567"/>
  <c r="G1567"/>
  <c r="AA1303"/>
  <c r="Z1303"/>
  <c r="Y1303"/>
  <c r="X1303"/>
  <c r="W1303"/>
  <c r="V1303"/>
  <c r="U1303"/>
  <c r="T1303"/>
  <c r="S1303"/>
  <c r="R1303"/>
  <c r="Q1303"/>
  <c r="P1303"/>
  <c r="O1303"/>
  <c r="N1303"/>
  <c r="M1303"/>
  <c r="L1303"/>
  <c r="K1303"/>
  <c r="J1303"/>
  <c r="I1303"/>
  <c r="H1303"/>
  <c r="G1303"/>
  <c r="AA892"/>
  <c r="Z892"/>
  <c r="Y892"/>
  <c r="X892"/>
  <c r="W892"/>
  <c r="V892"/>
  <c r="U892"/>
  <c r="T892"/>
  <c r="S892"/>
  <c r="R892"/>
  <c r="Q892"/>
  <c r="P892"/>
  <c r="O892"/>
  <c r="N892"/>
  <c r="M892"/>
  <c r="L892"/>
  <c r="K892"/>
  <c r="J892"/>
  <c r="I892"/>
  <c r="H892"/>
  <c r="G892"/>
  <c r="AA985"/>
  <c r="Z985"/>
  <c r="Y985"/>
  <c r="X985"/>
  <c r="W985"/>
  <c r="V985"/>
  <c r="U985"/>
  <c r="T985"/>
  <c r="S985"/>
  <c r="R985"/>
  <c r="Q985"/>
  <c r="P985"/>
  <c r="O985"/>
  <c r="N985"/>
  <c r="M985"/>
  <c r="L985"/>
  <c r="K985"/>
  <c r="J985"/>
  <c r="I985"/>
  <c r="H985"/>
  <c r="G985"/>
  <c r="AA1265"/>
  <c r="Z1265"/>
  <c r="Y1265"/>
  <c r="X1265"/>
  <c r="W1265"/>
  <c r="V1265"/>
  <c r="U1265"/>
  <c r="T1265"/>
  <c r="S1265"/>
  <c r="R1265"/>
  <c r="Q1265"/>
  <c r="P1265"/>
  <c r="O1265"/>
  <c r="N1265"/>
  <c r="M1265"/>
  <c r="L1265"/>
  <c r="K1265"/>
  <c r="J1265"/>
  <c r="I1265"/>
  <c r="H1265"/>
  <c r="G1265"/>
  <c r="AA230"/>
  <c r="Z230"/>
  <c r="Y230"/>
  <c r="X230"/>
  <c r="W230"/>
  <c r="V230"/>
  <c r="U230"/>
  <c r="T230"/>
  <c r="S230"/>
  <c r="R230"/>
  <c r="Q230"/>
  <c r="P230"/>
  <c r="O230"/>
  <c r="N230"/>
  <c r="M230"/>
  <c r="L230"/>
  <c r="K230"/>
  <c r="J230"/>
  <c r="I230"/>
  <c r="H230"/>
  <c r="G230"/>
  <c r="AA1053"/>
  <c r="Z1053"/>
  <c r="Y1053"/>
  <c r="X1053"/>
  <c r="W1053"/>
  <c r="V1053"/>
  <c r="U1053"/>
  <c r="T1053"/>
  <c r="S1053"/>
  <c r="R1053"/>
  <c r="Q1053"/>
  <c r="P1053"/>
  <c r="O1053"/>
  <c r="N1053"/>
  <c r="M1053"/>
  <c r="L1053"/>
  <c r="K1053"/>
  <c r="J1053"/>
  <c r="I1053"/>
  <c r="H1053"/>
  <c r="G1053"/>
  <c r="AA1213"/>
  <c r="Z1213"/>
  <c r="Y1213"/>
  <c r="X1213"/>
  <c r="W1213"/>
  <c r="V1213"/>
  <c r="U1213"/>
  <c r="T1213"/>
  <c r="S1213"/>
  <c r="R1213"/>
  <c r="Q1213"/>
  <c r="P1213"/>
  <c r="O1213"/>
  <c r="N1213"/>
  <c r="M1213"/>
  <c r="L1213"/>
  <c r="K1213"/>
  <c r="J1213"/>
  <c r="I1213"/>
  <c r="H1213"/>
  <c r="G121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AA268"/>
  <c r="Z268"/>
  <c r="Y268"/>
  <c r="X268"/>
  <c r="W268"/>
  <c r="V268"/>
  <c r="U268"/>
  <c r="T268"/>
  <c r="S268"/>
  <c r="R268"/>
  <c r="Q268"/>
  <c r="P268"/>
  <c r="O268"/>
  <c r="N268"/>
  <c r="M268"/>
  <c r="L268"/>
  <c r="K268"/>
  <c r="J268"/>
  <c r="I268"/>
  <c r="H268"/>
  <c r="G268"/>
  <c r="AA1753"/>
  <c r="Z1753"/>
  <c r="Y1753"/>
  <c r="X1753"/>
  <c r="W1753"/>
  <c r="V1753"/>
  <c r="U1753"/>
  <c r="T1753"/>
  <c r="S1753"/>
  <c r="R1753"/>
  <c r="Q1753"/>
  <c r="P1753"/>
  <c r="O1753"/>
  <c r="N1753"/>
  <c r="M1753"/>
  <c r="L1753"/>
  <c r="K1753"/>
  <c r="J1753"/>
  <c r="I1753"/>
  <c r="H1753"/>
  <c r="G1753"/>
  <c r="AA333"/>
  <c r="Z333"/>
  <c r="Y333"/>
  <c r="X333"/>
  <c r="W333"/>
  <c r="V333"/>
  <c r="U333"/>
  <c r="T333"/>
  <c r="S333"/>
  <c r="R333"/>
  <c r="Q333"/>
  <c r="P333"/>
  <c r="O333"/>
  <c r="N333"/>
  <c r="M333"/>
  <c r="L333"/>
  <c r="K333"/>
  <c r="J333"/>
  <c r="I333"/>
  <c r="H333"/>
  <c r="G333"/>
  <c r="AA1555"/>
  <c r="Z1555"/>
  <c r="Y1555"/>
  <c r="X1555"/>
  <c r="W1555"/>
  <c r="V1555"/>
  <c r="U1555"/>
  <c r="T1555"/>
  <c r="S1555"/>
  <c r="R1555"/>
  <c r="Q1555"/>
  <c r="P1555"/>
  <c r="O1555"/>
  <c r="N1555"/>
  <c r="M1555"/>
  <c r="L1555"/>
  <c r="K1555"/>
  <c r="J1555"/>
  <c r="I1555"/>
  <c r="H1555"/>
  <c r="G1555"/>
  <c r="AA311"/>
  <c r="Z311"/>
  <c r="Y311"/>
  <c r="X311"/>
  <c r="W311"/>
  <c r="V311"/>
  <c r="U311"/>
  <c r="T311"/>
  <c r="S311"/>
  <c r="R311"/>
  <c r="Q311"/>
  <c r="P311"/>
  <c r="O311"/>
  <c r="N311"/>
  <c r="M311"/>
  <c r="L311"/>
  <c r="K311"/>
  <c r="J311"/>
  <c r="I311"/>
  <c r="H311"/>
  <c r="G311"/>
  <c r="AA310"/>
  <c r="Z310"/>
  <c r="Y310"/>
  <c r="X310"/>
  <c r="W310"/>
  <c r="V310"/>
  <c r="U310"/>
  <c r="T310"/>
  <c r="S310"/>
  <c r="R310"/>
  <c r="Q310"/>
  <c r="P310"/>
  <c r="O310"/>
  <c r="N310"/>
  <c r="M310"/>
  <c r="L310"/>
  <c r="K310"/>
  <c r="J310"/>
  <c r="I310"/>
  <c r="H310"/>
  <c r="G310"/>
  <c r="AA1554"/>
  <c r="Z1554"/>
  <c r="Y1554"/>
  <c r="X1554"/>
  <c r="W1554"/>
  <c r="V1554"/>
  <c r="U1554"/>
  <c r="T1554"/>
  <c r="S1554"/>
  <c r="R1554"/>
  <c r="Q1554"/>
  <c r="P1554"/>
  <c r="O1554"/>
  <c r="N1554"/>
  <c r="M1554"/>
  <c r="L1554"/>
  <c r="K1554"/>
  <c r="J1554"/>
  <c r="I1554"/>
  <c r="H1554"/>
  <c r="G1554"/>
  <c r="AA1770"/>
  <c r="Z1770"/>
  <c r="Y1770"/>
  <c r="X1770"/>
  <c r="W1770"/>
  <c r="V1770"/>
  <c r="U1770"/>
  <c r="T1770"/>
  <c r="S1770"/>
  <c r="R1770"/>
  <c r="Q1770"/>
  <c r="P1770"/>
  <c r="O1770"/>
  <c r="N1770"/>
  <c r="M1770"/>
  <c r="L1770"/>
  <c r="K1770"/>
  <c r="J1770"/>
  <c r="I1770"/>
  <c r="H1770"/>
  <c r="G1770"/>
  <c r="AA1648"/>
  <c r="Z1648"/>
  <c r="Y1648"/>
  <c r="X1648"/>
  <c r="W1648"/>
  <c r="V1648"/>
  <c r="U1648"/>
  <c r="T1648"/>
  <c r="S1648"/>
  <c r="R1648"/>
  <c r="Q1648"/>
  <c r="P1648"/>
  <c r="O1648"/>
  <c r="N1648"/>
  <c r="M1648"/>
  <c r="L1648"/>
  <c r="K1648"/>
  <c r="J1648"/>
  <c r="I1648"/>
  <c r="H1648"/>
  <c r="G1648"/>
  <c r="AA1605"/>
  <c r="Z1605"/>
  <c r="Y1605"/>
  <c r="X1605"/>
  <c r="W1605"/>
  <c r="V1605"/>
  <c r="U1605"/>
  <c r="T1605"/>
  <c r="S1605"/>
  <c r="R1605"/>
  <c r="Q1605"/>
  <c r="P1605"/>
  <c r="O1605"/>
  <c r="N1605"/>
  <c r="M1605"/>
  <c r="L1605"/>
  <c r="K1605"/>
  <c r="J1605"/>
  <c r="I1605"/>
  <c r="H1605"/>
  <c r="G1605"/>
  <c r="AA1160"/>
  <c r="Z1160"/>
  <c r="Y1160"/>
  <c r="X1160"/>
  <c r="W1160"/>
  <c r="V1160"/>
  <c r="U1160"/>
  <c r="T1160"/>
  <c r="S1160"/>
  <c r="R1160"/>
  <c r="Q1160"/>
  <c r="P1160"/>
  <c r="O1160"/>
  <c r="N1160"/>
  <c r="M1160"/>
  <c r="L1160"/>
  <c r="K1160"/>
  <c r="J1160"/>
  <c r="I1160"/>
  <c r="H1160"/>
  <c r="G1160"/>
  <c r="AA1159"/>
  <c r="Z1159"/>
  <c r="Y1159"/>
  <c r="X1159"/>
  <c r="W1159"/>
  <c r="V1159"/>
  <c r="U1159"/>
  <c r="T1159"/>
  <c r="S1159"/>
  <c r="R1159"/>
  <c r="Q1159"/>
  <c r="P1159"/>
  <c r="O1159"/>
  <c r="N1159"/>
  <c r="M1159"/>
  <c r="L1159"/>
  <c r="K1159"/>
  <c r="J1159"/>
  <c r="I1159"/>
  <c r="H1159"/>
  <c r="G1159"/>
  <c r="AA843"/>
  <c r="Z843"/>
  <c r="Y843"/>
  <c r="X843"/>
  <c r="W843"/>
  <c r="V843"/>
  <c r="U843"/>
  <c r="T843"/>
  <c r="S843"/>
  <c r="R843"/>
  <c r="Q843"/>
  <c r="P843"/>
  <c r="O843"/>
  <c r="N843"/>
  <c r="M843"/>
  <c r="L843"/>
  <c r="K843"/>
  <c r="J843"/>
  <c r="I843"/>
  <c r="H843"/>
  <c r="G843"/>
  <c r="AA1232"/>
  <c r="Z1232"/>
  <c r="Y1232"/>
  <c r="X1232"/>
  <c r="W1232"/>
  <c r="V1232"/>
  <c r="U1232"/>
  <c r="T1232"/>
  <c r="S1232"/>
  <c r="R1232"/>
  <c r="Q1232"/>
  <c r="P1232"/>
  <c r="O1232"/>
  <c r="N1232"/>
  <c r="M1232"/>
  <c r="L1232"/>
  <c r="K1232"/>
  <c r="J1232"/>
  <c r="I1232"/>
  <c r="H1232"/>
  <c r="G1232"/>
  <c r="AA866"/>
  <c r="Z866"/>
  <c r="Y866"/>
  <c r="X866"/>
  <c r="W866"/>
  <c r="V866"/>
  <c r="U866"/>
  <c r="T866"/>
  <c r="S866"/>
  <c r="R866"/>
  <c r="Q866"/>
  <c r="P866"/>
  <c r="O866"/>
  <c r="N866"/>
  <c r="M866"/>
  <c r="L866"/>
  <c r="K866"/>
  <c r="J866"/>
  <c r="I866"/>
  <c r="H866"/>
  <c r="G866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AA253"/>
  <c r="Z253"/>
  <c r="Y253"/>
  <c r="X253"/>
  <c r="W253"/>
  <c r="V253"/>
  <c r="U253"/>
  <c r="T253"/>
  <c r="S253"/>
  <c r="R253"/>
  <c r="Q253"/>
  <c r="P253"/>
  <c r="O253"/>
  <c r="N253"/>
  <c r="M253"/>
  <c r="L253"/>
  <c r="K253"/>
  <c r="J253"/>
  <c r="I253"/>
  <c r="H253"/>
  <c r="G253"/>
  <c r="AA1099"/>
  <c r="Z1099"/>
  <c r="Y1099"/>
  <c r="X1099"/>
  <c r="W1099"/>
  <c r="V1099"/>
  <c r="U1099"/>
  <c r="T1099"/>
  <c r="S1099"/>
  <c r="R1099"/>
  <c r="Q1099"/>
  <c r="P1099"/>
  <c r="O1099"/>
  <c r="N1099"/>
  <c r="M1099"/>
  <c r="L1099"/>
  <c r="K1099"/>
  <c r="J1099"/>
  <c r="I1099"/>
  <c r="H1099"/>
  <c r="G1099"/>
  <c r="AA278"/>
  <c r="Z278"/>
  <c r="Y278"/>
  <c r="X278"/>
  <c r="W278"/>
  <c r="V278"/>
  <c r="U278"/>
  <c r="T278"/>
  <c r="S278"/>
  <c r="R278"/>
  <c r="Q278"/>
  <c r="P278"/>
  <c r="O278"/>
  <c r="N278"/>
  <c r="M278"/>
  <c r="L278"/>
  <c r="K278"/>
  <c r="J278"/>
  <c r="I278"/>
  <c r="H278"/>
  <c r="G278"/>
  <c r="AA378"/>
  <c r="Z378"/>
  <c r="Y378"/>
  <c r="X378"/>
  <c r="W378"/>
  <c r="V378"/>
  <c r="U378"/>
  <c r="T378"/>
  <c r="S378"/>
  <c r="R378"/>
  <c r="Q378"/>
  <c r="P378"/>
  <c r="O378"/>
  <c r="N378"/>
  <c r="M378"/>
  <c r="L378"/>
  <c r="K378"/>
  <c r="J378"/>
  <c r="I378"/>
  <c r="H378"/>
  <c r="G378"/>
  <c r="AA1540"/>
  <c r="Z1540"/>
  <c r="Y1540"/>
  <c r="X1540"/>
  <c r="W1540"/>
  <c r="V1540"/>
  <c r="U1540"/>
  <c r="T1540"/>
  <c r="S1540"/>
  <c r="R1540"/>
  <c r="Q1540"/>
  <c r="P1540"/>
  <c r="O1540"/>
  <c r="N1540"/>
  <c r="M1540"/>
  <c r="L1540"/>
  <c r="K1540"/>
  <c r="J1540"/>
  <c r="I1540"/>
  <c r="H1540"/>
  <c r="G1540"/>
  <c r="AA1687"/>
  <c r="Z1687"/>
  <c r="Y1687"/>
  <c r="X1687"/>
  <c r="W1687"/>
  <c r="V1687"/>
  <c r="U1687"/>
  <c r="T1687"/>
  <c r="S1687"/>
  <c r="R1687"/>
  <c r="Q1687"/>
  <c r="P1687"/>
  <c r="O1687"/>
  <c r="N1687"/>
  <c r="M1687"/>
  <c r="L1687"/>
  <c r="K1687"/>
  <c r="J1687"/>
  <c r="I1687"/>
  <c r="H1687"/>
  <c r="G1687"/>
  <c r="AA1591"/>
  <c r="Z1591"/>
  <c r="Y1591"/>
  <c r="X1591"/>
  <c r="W1591"/>
  <c r="V1591"/>
  <c r="U1591"/>
  <c r="T1591"/>
  <c r="S1591"/>
  <c r="R1591"/>
  <c r="Q1591"/>
  <c r="P1591"/>
  <c r="O1591"/>
  <c r="N1591"/>
  <c r="M1591"/>
  <c r="L1591"/>
  <c r="K1591"/>
  <c r="J1591"/>
  <c r="I1591"/>
  <c r="H1591"/>
  <c r="G1591"/>
  <c r="AA1448"/>
  <c r="Z1448"/>
  <c r="Y1448"/>
  <c r="X1448"/>
  <c r="W1448"/>
  <c r="V1448"/>
  <c r="U1448"/>
  <c r="T1448"/>
  <c r="S1448"/>
  <c r="R1448"/>
  <c r="Q1448"/>
  <c r="P1448"/>
  <c r="O1448"/>
  <c r="N1448"/>
  <c r="M1448"/>
  <c r="L1448"/>
  <c r="K1448"/>
  <c r="J1448"/>
  <c r="I1448"/>
  <c r="H1448"/>
  <c r="G1448"/>
  <c r="AA1721"/>
  <c r="Z1721"/>
  <c r="Y1721"/>
  <c r="X1721"/>
  <c r="W1721"/>
  <c r="V1721"/>
  <c r="U1721"/>
  <c r="T1721"/>
  <c r="S1721"/>
  <c r="R1721"/>
  <c r="Q1721"/>
  <c r="P1721"/>
  <c r="O1721"/>
  <c r="N1721"/>
  <c r="M1721"/>
  <c r="L1721"/>
  <c r="K1721"/>
  <c r="J1721"/>
  <c r="I1721"/>
  <c r="H1721"/>
  <c r="G1721"/>
  <c r="AA1282"/>
  <c r="Z1282"/>
  <c r="Y1282"/>
  <c r="X1282"/>
  <c r="W1282"/>
  <c r="V1282"/>
  <c r="U1282"/>
  <c r="T1282"/>
  <c r="S1282"/>
  <c r="R1282"/>
  <c r="Q1282"/>
  <c r="P1282"/>
  <c r="O1282"/>
  <c r="N1282"/>
  <c r="M1282"/>
  <c r="L1282"/>
  <c r="K1282"/>
  <c r="J1282"/>
  <c r="I1282"/>
  <c r="H1282"/>
  <c r="G1282"/>
  <c r="AA1209"/>
  <c r="Z1209"/>
  <c r="Y1209"/>
  <c r="X1209"/>
  <c r="W1209"/>
  <c r="V1209"/>
  <c r="U1209"/>
  <c r="T1209"/>
  <c r="S1209"/>
  <c r="R1209"/>
  <c r="Q1209"/>
  <c r="P1209"/>
  <c r="O1209"/>
  <c r="N1209"/>
  <c r="M1209"/>
  <c r="L1209"/>
  <c r="K1209"/>
  <c r="J1209"/>
  <c r="I1209"/>
  <c r="H1209"/>
  <c r="G1209"/>
  <c r="AA1745"/>
  <c r="Z1745"/>
  <c r="Y1745"/>
  <c r="X1745"/>
  <c r="W1745"/>
  <c r="V1745"/>
  <c r="U1745"/>
  <c r="T1745"/>
  <c r="S1745"/>
  <c r="R1745"/>
  <c r="Q1745"/>
  <c r="P1745"/>
  <c r="O1745"/>
  <c r="N1745"/>
  <c r="M1745"/>
  <c r="L1745"/>
  <c r="K1745"/>
  <c r="J1745"/>
  <c r="I1745"/>
  <c r="H1745"/>
  <c r="G1745"/>
  <c r="AA1342"/>
  <c r="Z1342"/>
  <c r="Y1342"/>
  <c r="X1342"/>
  <c r="W1342"/>
  <c r="V1342"/>
  <c r="U1342"/>
  <c r="T1342"/>
  <c r="S1342"/>
  <c r="R1342"/>
  <c r="Q1342"/>
  <c r="P1342"/>
  <c r="O1342"/>
  <c r="N1342"/>
  <c r="M1342"/>
  <c r="L1342"/>
  <c r="K1342"/>
  <c r="J1342"/>
  <c r="I1342"/>
  <c r="H1342"/>
  <c r="G1342"/>
  <c r="AA947"/>
  <c r="Z947"/>
  <c r="Y947"/>
  <c r="X947"/>
  <c r="W947"/>
  <c r="V947"/>
  <c r="U947"/>
  <c r="T947"/>
  <c r="S947"/>
  <c r="R947"/>
  <c r="Q947"/>
  <c r="P947"/>
  <c r="O947"/>
  <c r="N947"/>
  <c r="M947"/>
  <c r="L947"/>
  <c r="K947"/>
  <c r="J947"/>
  <c r="I947"/>
  <c r="H947"/>
  <c r="G947"/>
  <c r="AA1744"/>
  <c r="Z1744"/>
  <c r="Y1744"/>
  <c r="X1744"/>
  <c r="W1744"/>
  <c r="V1744"/>
  <c r="U1744"/>
  <c r="T1744"/>
  <c r="S1744"/>
  <c r="R1744"/>
  <c r="Q1744"/>
  <c r="P1744"/>
  <c r="O1744"/>
  <c r="N1744"/>
  <c r="M1744"/>
  <c r="L1744"/>
  <c r="K1744"/>
  <c r="J1744"/>
  <c r="I1744"/>
  <c r="H1744"/>
  <c r="G1744"/>
  <c r="AA1226"/>
  <c r="Z1226"/>
  <c r="Y1226"/>
  <c r="X1226"/>
  <c r="W1226"/>
  <c r="V1226"/>
  <c r="U1226"/>
  <c r="T1226"/>
  <c r="S1226"/>
  <c r="R1226"/>
  <c r="Q1226"/>
  <c r="P1226"/>
  <c r="O1226"/>
  <c r="N1226"/>
  <c r="M1226"/>
  <c r="L1226"/>
  <c r="K1226"/>
  <c r="J1226"/>
  <c r="I1226"/>
  <c r="H1226"/>
  <c r="G1226"/>
  <c r="AA1106"/>
  <c r="Z1106"/>
  <c r="Y1106"/>
  <c r="X1106"/>
  <c r="W1106"/>
  <c r="V1106"/>
  <c r="U1106"/>
  <c r="T1106"/>
  <c r="S1106"/>
  <c r="R1106"/>
  <c r="Q1106"/>
  <c r="P1106"/>
  <c r="O1106"/>
  <c r="N1106"/>
  <c r="M1106"/>
  <c r="L1106"/>
  <c r="K1106"/>
  <c r="J1106"/>
  <c r="I1106"/>
  <c r="H1106"/>
  <c r="G1106"/>
  <c r="AA1024"/>
  <c r="Z1024"/>
  <c r="Y1024"/>
  <c r="X1024"/>
  <c r="W1024"/>
  <c r="V1024"/>
  <c r="U1024"/>
  <c r="T1024"/>
  <c r="S1024"/>
  <c r="R1024"/>
  <c r="Q1024"/>
  <c r="P1024"/>
  <c r="O1024"/>
  <c r="N1024"/>
  <c r="M1024"/>
  <c r="L1024"/>
  <c r="K1024"/>
  <c r="J1024"/>
  <c r="I1024"/>
  <c r="H1024"/>
  <c r="G1024"/>
  <c r="AA1539"/>
  <c r="Z1539"/>
  <c r="Y1539"/>
  <c r="X1539"/>
  <c r="W1539"/>
  <c r="V1539"/>
  <c r="U1539"/>
  <c r="T1539"/>
  <c r="S1539"/>
  <c r="R1539"/>
  <c r="Q1539"/>
  <c r="P1539"/>
  <c r="O1539"/>
  <c r="N1539"/>
  <c r="M1539"/>
  <c r="L1539"/>
  <c r="K1539"/>
  <c r="J1539"/>
  <c r="I1539"/>
  <c r="H1539"/>
  <c r="G1539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AA1096"/>
  <c r="Z1096"/>
  <c r="Y1096"/>
  <c r="X1096"/>
  <c r="W1096"/>
  <c r="V1096"/>
  <c r="U1096"/>
  <c r="T1096"/>
  <c r="S1096"/>
  <c r="R1096"/>
  <c r="Q1096"/>
  <c r="P1096"/>
  <c r="O1096"/>
  <c r="N1096"/>
  <c r="M1096"/>
  <c r="L1096"/>
  <c r="K1096"/>
  <c r="J1096"/>
  <c r="I1096"/>
  <c r="H1096"/>
  <c r="G1096"/>
  <c r="AA889"/>
  <c r="Z889"/>
  <c r="Y889"/>
  <c r="X889"/>
  <c r="W889"/>
  <c r="V889"/>
  <c r="U889"/>
  <c r="T889"/>
  <c r="S889"/>
  <c r="R889"/>
  <c r="Q889"/>
  <c r="P889"/>
  <c r="O889"/>
  <c r="N889"/>
  <c r="M889"/>
  <c r="L889"/>
  <c r="K889"/>
  <c r="J889"/>
  <c r="I889"/>
  <c r="H889"/>
  <c r="G889"/>
  <c r="AA1271"/>
  <c r="Z1271"/>
  <c r="Y1271"/>
  <c r="X1271"/>
  <c r="W1271"/>
  <c r="V1271"/>
  <c r="U1271"/>
  <c r="T1271"/>
  <c r="S1271"/>
  <c r="R1271"/>
  <c r="Q1271"/>
  <c r="P1271"/>
  <c r="O1271"/>
  <c r="N1271"/>
  <c r="M1271"/>
  <c r="L1271"/>
  <c r="K1271"/>
  <c r="J1271"/>
  <c r="I1271"/>
  <c r="H1271"/>
  <c r="G1271"/>
  <c r="AA1171"/>
  <c r="Z1171"/>
  <c r="Y1171"/>
  <c r="X1171"/>
  <c r="W1171"/>
  <c r="V1171"/>
  <c r="U1171"/>
  <c r="T1171"/>
  <c r="S1171"/>
  <c r="R1171"/>
  <c r="Q1171"/>
  <c r="P1171"/>
  <c r="O1171"/>
  <c r="N1171"/>
  <c r="M1171"/>
  <c r="L1171"/>
  <c r="K1171"/>
  <c r="J1171"/>
  <c r="I1171"/>
  <c r="H1171"/>
  <c r="G1171"/>
  <c r="AA973"/>
  <c r="Z973"/>
  <c r="Y973"/>
  <c r="X973"/>
  <c r="W973"/>
  <c r="V973"/>
  <c r="U973"/>
  <c r="T973"/>
  <c r="S973"/>
  <c r="R973"/>
  <c r="Q973"/>
  <c r="P973"/>
  <c r="O973"/>
  <c r="N973"/>
  <c r="M973"/>
  <c r="L973"/>
  <c r="K973"/>
  <c r="J973"/>
  <c r="I973"/>
  <c r="H973"/>
  <c r="G973"/>
  <c r="AA1358"/>
  <c r="Z1358"/>
  <c r="Y1358"/>
  <c r="X1358"/>
  <c r="W1358"/>
  <c r="V1358"/>
  <c r="U1358"/>
  <c r="T1358"/>
  <c r="S1358"/>
  <c r="R1358"/>
  <c r="Q1358"/>
  <c r="P1358"/>
  <c r="O1358"/>
  <c r="N1358"/>
  <c r="M1358"/>
  <c r="L1358"/>
  <c r="K1358"/>
  <c r="J1358"/>
  <c r="I1358"/>
  <c r="H1358"/>
  <c r="G1358"/>
  <c r="AA1147"/>
  <c r="Z1147"/>
  <c r="Y1147"/>
  <c r="X1147"/>
  <c r="W1147"/>
  <c r="V1147"/>
  <c r="U1147"/>
  <c r="T1147"/>
  <c r="S1147"/>
  <c r="R1147"/>
  <c r="Q1147"/>
  <c r="P1147"/>
  <c r="O1147"/>
  <c r="N1147"/>
  <c r="M1147"/>
  <c r="L1147"/>
  <c r="K1147"/>
  <c r="J1147"/>
  <c r="I1147"/>
  <c r="H1147"/>
  <c r="G1147"/>
  <c r="AA1484"/>
  <c r="Z1484"/>
  <c r="Y1484"/>
  <c r="X1484"/>
  <c r="W1484"/>
  <c r="V1484"/>
  <c r="U1484"/>
  <c r="T1484"/>
  <c r="S1484"/>
  <c r="R1484"/>
  <c r="Q1484"/>
  <c r="P1484"/>
  <c r="O1484"/>
  <c r="N1484"/>
  <c r="M1484"/>
  <c r="L1484"/>
  <c r="K1484"/>
  <c r="J1484"/>
  <c r="I1484"/>
  <c r="H1484"/>
  <c r="G1484"/>
  <c r="AA352"/>
  <c r="Z352"/>
  <c r="Y352"/>
  <c r="X352"/>
  <c r="W352"/>
  <c r="V352"/>
  <c r="U352"/>
  <c r="T352"/>
  <c r="S352"/>
  <c r="R352"/>
  <c r="Q352"/>
  <c r="P352"/>
  <c r="O352"/>
  <c r="N352"/>
  <c r="M352"/>
  <c r="L352"/>
  <c r="K352"/>
  <c r="J352"/>
  <c r="I352"/>
  <c r="H352"/>
  <c r="G352"/>
  <c r="AA1333"/>
  <c r="Z1333"/>
  <c r="Y1333"/>
  <c r="X1333"/>
  <c r="W1333"/>
  <c r="V1333"/>
  <c r="U1333"/>
  <c r="T1333"/>
  <c r="S1333"/>
  <c r="R1333"/>
  <c r="Q1333"/>
  <c r="P1333"/>
  <c r="O1333"/>
  <c r="N1333"/>
  <c r="M1333"/>
  <c r="L1333"/>
  <c r="K1333"/>
  <c r="J1333"/>
  <c r="I1333"/>
  <c r="H1333"/>
  <c r="G1333"/>
  <c r="AA842"/>
  <c r="Z842"/>
  <c r="Y842"/>
  <c r="X842"/>
  <c r="W842"/>
  <c r="V842"/>
  <c r="U842"/>
  <c r="T842"/>
  <c r="S842"/>
  <c r="R842"/>
  <c r="Q842"/>
  <c r="P842"/>
  <c r="O842"/>
  <c r="N842"/>
  <c r="M842"/>
  <c r="L842"/>
  <c r="K842"/>
  <c r="J842"/>
  <c r="I842"/>
  <c r="H842"/>
  <c r="G842"/>
  <c r="AA1122"/>
  <c r="Z1122"/>
  <c r="Y1122"/>
  <c r="X1122"/>
  <c r="W1122"/>
  <c r="V1122"/>
  <c r="U1122"/>
  <c r="T1122"/>
  <c r="S1122"/>
  <c r="R1122"/>
  <c r="Q1122"/>
  <c r="P1122"/>
  <c r="O1122"/>
  <c r="N1122"/>
  <c r="M1122"/>
  <c r="L1122"/>
  <c r="K1122"/>
  <c r="J1122"/>
  <c r="I1122"/>
  <c r="H1122"/>
  <c r="G1122"/>
  <c r="AA941"/>
  <c r="Z941"/>
  <c r="Y941"/>
  <c r="X941"/>
  <c r="W941"/>
  <c r="V941"/>
  <c r="U941"/>
  <c r="T941"/>
  <c r="S941"/>
  <c r="R941"/>
  <c r="Q941"/>
  <c r="P941"/>
  <c r="O941"/>
  <c r="N941"/>
  <c r="M941"/>
  <c r="L941"/>
  <c r="K941"/>
  <c r="J941"/>
  <c r="I941"/>
  <c r="H941"/>
  <c r="G941"/>
  <c r="AA1323"/>
  <c r="Z1323"/>
  <c r="Y1323"/>
  <c r="X1323"/>
  <c r="W1323"/>
  <c r="V1323"/>
  <c r="U1323"/>
  <c r="T1323"/>
  <c r="S1323"/>
  <c r="R1323"/>
  <c r="Q1323"/>
  <c r="P1323"/>
  <c r="O1323"/>
  <c r="N1323"/>
  <c r="M1323"/>
  <c r="L1323"/>
  <c r="K1323"/>
  <c r="J1323"/>
  <c r="I1323"/>
  <c r="H1323"/>
  <c r="G1323"/>
  <c r="AA1809"/>
  <c r="Z1809"/>
  <c r="Y1809"/>
  <c r="X1809"/>
  <c r="W1809"/>
  <c r="V1809"/>
  <c r="U1809"/>
  <c r="T1809"/>
  <c r="S1809"/>
  <c r="R1809"/>
  <c r="Q1809"/>
  <c r="P1809"/>
  <c r="O1809"/>
  <c r="N1809"/>
  <c r="M1809"/>
  <c r="L1809"/>
  <c r="K1809"/>
  <c r="J1809"/>
  <c r="I1809"/>
  <c r="H1809"/>
  <c r="G1809"/>
  <c r="AA857"/>
  <c r="Z857"/>
  <c r="Y857"/>
  <c r="X857"/>
  <c r="W857"/>
  <c r="V857"/>
  <c r="U857"/>
  <c r="T857"/>
  <c r="S857"/>
  <c r="R857"/>
  <c r="Q857"/>
  <c r="P857"/>
  <c r="O857"/>
  <c r="N857"/>
  <c r="M857"/>
  <c r="L857"/>
  <c r="K857"/>
  <c r="J857"/>
  <c r="I857"/>
  <c r="H857"/>
  <c r="G857"/>
  <c r="AA186"/>
  <c r="Z186"/>
  <c r="Y186"/>
  <c r="X186"/>
  <c r="W186"/>
  <c r="V186"/>
  <c r="U186"/>
  <c r="T186"/>
  <c r="S186"/>
  <c r="R186"/>
  <c r="Q186"/>
  <c r="P186"/>
  <c r="O186"/>
  <c r="N186"/>
  <c r="M186"/>
  <c r="L186"/>
  <c r="K186"/>
  <c r="J186"/>
  <c r="I186"/>
  <c r="H186"/>
  <c r="G186"/>
  <c r="AA228"/>
  <c r="Z228"/>
  <c r="Y228"/>
  <c r="X228"/>
  <c r="W228"/>
  <c r="V228"/>
  <c r="U228"/>
  <c r="T228"/>
  <c r="S228"/>
  <c r="R228"/>
  <c r="Q228"/>
  <c r="P228"/>
  <c r="O228"/>
  <c r="N228"/>
  <c r="M228"/>
  <c r="L228"/>
  <c r="K228"/>
  <c r="J228"/>
  <c r="I228"/>
  <c r="H228"/>
  <c r="G228"/>
  <c r="AA1223"/>
  <c r="Z1223"/>
  <c r="Y1223"/>
  <c r="X1223"/>
  <c r="W1223"/>
  <c r="V1223"/>
  <c r="U1223"/>
  <c r="T1223"/>
  <c r="S1223"/>
  <c r="R1223"/>
  <c r="Q1223"/>
  <c r="P1223"/>
  <c r="O1223"/>
  <c r="N1223"/>
  <c r="M1223"/>
  <c r="L1223"/>
  <c r="K1223"/>
  <c r="J1223"/>
  <c r="I1223"/>
  <c r="H1223"/>
  <c r="G1223"/>
  <c r="AA1020"/>
  <c r="Z1020"/>
  <c r="Y1020"/>
  <c r="X1020"/>
  <c r="W1020"/>
  <c r="V1020"/>
  <c r="U1020"/>
  <c r="T1020"/>
  <c r="S1020"/>
  <c r="R1020"/>
  <c r="Q1020"/>
  <c r="P1020"/>
  <c r="O1020"/>
  <c r="N1020"/>
  <c r="M1020"/>
  <c r="L1020"/>
  <c r="K1020"/>
  <c r="J1020"/>
  <c r="I1020"/>
  <c r="H1020"/>
  <c r="G1020"/>
  <c r="AA1011"/>
  <c r="Z1011"/>
  <c r="Y1011"/>
  <c r="X1011"/>
  <c r="W1011"/>
  <c r="V1011"/>
  <c r="U1011"/>
  <c r="T1011"/>
  <c r="S1011"/>
  <c r="R1011"/>
  <c r="Q1011"/>
  <c r="P1011"/>
  <c r="O1011"/>
  <c r="N1011"/>
  <c r="M1011"/>
  <c r="L1011"/>
  <c r="K1011"/>
  <c r="J1011"/>
  <c r="I1011"/>
  <c r="H1011"/>
  <c r="G1011"/>
  <c r="AA299"/>
  <c r="Z299"/>
  <c r="Y299"/>
  <c r="X299"/>
  <c r="W299"/>
  <c r="V299"/>
  <c r="U299"/>
  <c r="T299"/>
  <c r="S299"/>
  <c r="R299"/>
  <c r="Q299"/>
  <c r="P299"/>
  <c r="O299"/>
  <c r="N299"/>
  <c r="M299"/>
  <c r="L299"/>
  <c r="K299"/>
  <c r="J299"/>
  <c r="I299"/>
  <c r="H299"/>
  <c r="G299"/>
  <c r="AA1377"/>
  <c r="Z1377"/>
  <c r="Y1377"/>
  <c r="X1377"/>
  <c r="W1377"/>
  <c r="V1377"/>
  <c r="U1377"/>
  <c r="T1377"/>
  <c r="S1377"/>
  <c r="R1377"/>
  <c r="Q1377"/>
  <c r="P1377"/>
  <c r="O1377"/>
  <c r="N1377"/>
  <c r="M1377"/>
  <c r="L1377"/>
  <c r="K1377"/>
  <c r="J1377"/>
  <c r="I1377"/>
  <c r="H1377"/>
  <c r="G1377"/>
  <c r="AA961"/>
  <c r="Z961"/>
  <c r="Y961"/>
  <c r="X961"/>
  <c r="W961"/>
  <c r="V961"/>
  <c r="U961"/>
  <c r="T961"/>
  <c r="S961"/>
  <c r="R961"/>
  <c r="Q961"/>
  <c r="P961"/>
  <c r="O961"/>
  <c r="N961"/>
  <c r="M961"/>
  <c r="L961"/>
  <c r="K961"/>
  <c r="J961"/>
  <c r="I961"/>
  <c r="H961"/>
  <c r="G961"/>
  <c r="AA960"/>
  <c r="Z960"/>
  <c r="Y960"/>
  <c r="X960"/>
  <c r="W960"/>
  <c r="V960"/>
  <c r="U960"/>
  <c r="T960"/>
  <c r="S960"/>
  <c r="R960"/>
  <c r="Q960"/>
  <c r="P960"/>
  <c r="O960"/>
  <c r="N960"/>
  <c r="M960"/>
  <c r="L960"/>
  <c r="K960"/>
  <c r="J960"/>
  <c r="I960"/>
  <c r="H960"/>
  <c r="G960"/>
  <c r="AA1320"/>
  <c r="Z1320"/>
  <c r="Y1320"/>
  <c r="X1320"/>
  <c r="W1320"/>
  <c r="V1320"/>
  <c r="U1320"/>
  <c r="T1320"/>
  <c r="S1320"/>
  <c r="R1320"/>
  <c r="Q1320"/>
  <c r="P1320"/>
  <c r="O1320"/>
  <c r="N1320"/>
  <c r="M1320"/>
  <c r="L1320"/>
  <c r="K1320"/>
  <c r="J1320"/>
  <c r="I1320"/>
  <c r="H1320"/>
  <c r="G1320"/>
  <c r="AA1624"/>
  <c r="Z1624"/>
  <c r="Y1624"/>
  <c r="X1624"/>
  <c r="W1624"/>
  <c r="V1624"/>
  <c r="U1624"/>
  <c r="T1624"/>
  <c r="S1624"/>
  <c r="R1624"/>
  <c r="Q1624"/>
  <c r="P1624"/>
  <c r="O1624"/>
  <c r="N1624"/>
  <c r="M1624"/>
  <c r="L1624"/>
  <c r="K1624"/>
  <c r="J1624"/>
  <c r="I1624"/>
  <c r="H1624"/>
  <c r="G1624"/>
  <c r="AA1385"/>
  <c r="Z1385"/>
  <c r="Y1385"/>
  <c r="X1385"/>
  <c r="W1385"/>
  <c r="V1385"/>
  <c r="U1385"/>
  <c r="T1385"/>
  <c r="S1385"/>
  <c r="R1385"/>
  <c r="Q1385"/>
  <c r="P1385"/>
  <c r="O1385"/>
  <c r="N1385"/>
  <c r="M1385"/>
  <c r="L1385"/>
  <c r="K1385"/>
  <c r="J1385"/>
  <c r="I1385"/>
  <c r="H1385"/>
  <c r="G1385"/>
  <c r="AA1697"/>
  <c r="Z1697"/>
  <c r="Y1697"/>
  <c r="X1697"/>
  <c r="W1697"/>
  <c r="V1697"/>
  <c r="U1697"/>
  <c r="T1697"/>
  <c r="S1697"/>
  <c r="R1697"/>
  <c r="Q1697"/>
  <c r="P1697"/>
  <c r="O1697"/>
  <c r="N1697"/>
  <c r="M1697"/>
  <c r="L1697"/>
  <c r="K1697"/>
  <c r="J1697"/>
  <c r="I1697"/>
  <c r="H1697"/>
  <c r="G1697"/>
  <c r="AA1264"/>
  <c r="Z1264"/>
  <c r="Y1264"/>
  <c r="X1264"/>
  <c r="W1264"/>
  <c r="V1264"/>
  <c r="U1264"/>
  <c r="T1264"/>
  <c r="S1264"/>
  <c r="R1264"/>
  <c r="Q1264"/>
  <c r="P1264"/>
  <c r="O1264"/>
  <c r="N1264"/>
  <c r="M1264"/>
  <c r="L1264"/>
  <c r="K1264"/>
  <c r="J1264"/>
  <c r="I1264"/>
  <c r="H1264"/>
  <c r="G1264"/>
  <c r="AA1082"/>
  <c r="Z1082"/>
  <c r="Y1082"/>
  <c r="X1082"/>
  <c r="W1082"/>
  <c r="V1082"/>
  <c r="U1082"/>
  <c r="T1082"/>
  <c r="S1082"/>
  <c r="R1082"/>
  <c r="Q1082"/>
  <c r="P1082"/>
  <c r="O1082"/>
  <c r="N1082"/>
  <c r="M1082"/>
  <c r="L1082"/>
  <c r="K1082"/>
  <c r="J1082"/>
  <c r="I1082"/>
  <c r="H1082"/>
  <c r="G1082"/>
  <c r="AA1001"/>
  <c r="Z1001"/>
  <c r="Y1001"/>
  <c r="X1001"/>
  <c r="W1001"/>
  <c r="V1001"/>
  <c r="U1001"/>
  <c r="T1001"/>
  <c r="S1001"/>
  <c r="R1001"/>
  <c r="Q1001"/>
  <c r="P1001"/>
  <c r="O1001"/>
  <c r="N1001"/>
  <c r="M1001"/>
  <c r="L1001"/>
  <c r="K1001"/>
  <c r="J1001"/>
  <c r="I1001"/>
  <c r="H1001"/>
  <c r="G1001"/>
  <c r="AA1140"/>
  <c r="Z1140"/>
  <c r="Y1140"/>
  <c r="X1140"/>
  <c r="W1140"/>
  <c r="V1140"/>
  <c r="U1140"/>
  <c r="T1140"/>
  <c r="S1140"/>
  <c r="R1140"/>
  <c r="Q1140"/>
  <c r="P1140"/>
  <c r="O1140"/>
  <c r="N1140"/>
  <c r="M1140"/>
  <c r="L1140"/>
  <c r="K1140"/>
  <c r="J1140"/>
  <c r="I1140"/>
  <c r="H1140"/>
  <c r="G1140"/>
  <c r="AA1114"/>
  <c r="Z1114"/>
  <c r="Y1114"/>
  <c r="X1114"/>
  <c r="W1114"/>
  <c r="V1114"/>
  <c r="U1114"/>
  <c r="T1114"/>
  <c r="S1114"/>
  <c r="R1114"/>
  <c r="Q1114"/>
  <c r="P1114"/>
  <c r="O1114"/>
  <c r="N1114"/>
  <c r="M1114"/>
  <c r="L1114"/>
  <c r="K1114"/>
  <c r="J1114"/>
  <c r="I1114"/>
  <c r="H1114"/>
  <c r="G1114"/>
  <c r="AA1652"/>
  <c r="Z1652"/>
  <c r="Y1652"/>
  <c r="X1652"/>
  <c r="W1652"/>
  <c r="V1652"/>
  <c r="U1652"/>
  <c r="T1652"/>
  <c r="S1652"/>
  <c r="R1652"/>
  <c r="Q1652"/>
  <c r="P1652"/>
  <c r="O1652"/>
  <c r="N1652"/>
  <c r="M1652"/>
  <c r="L1652"/>
  <c r="K1652"/>
  <c r="J1652"/>
  <c r="I1652"/>
  <c r="H1652"/>
  <c r="G1652"/>
  <c r="AA332"/>
  <c r="Z332"/>
  <c r="Y332"/>
  <c r="X332"/>
  <c r="W332"/>
  <c r="V332"/>
  <c r="U332"/>
  <c r="T332"/>
  <c r="S332"/>
  <c r="R332"/>
  <c r="Q332"/>
  <c r="P332"/>
  <c r="O332"/>
  <c r="N332"/>
  <c r="M332"/>
  <c r="L332"/>
  <c r="K332"/>
  <c r="J332"/>
  <c r="I332"/>
  <c r="H332"/>
  <c r="G332"/>
  <c r="AA309"/>
  <c r="Z309"/>
  <c r="Y309"/>
  <c r="X309"/>
  <c r="W309"/>
  <c r="V309"/>
  <c r="U309"/>
  <c r="T309"/>
  <c r="S309"/>
  <c r="R309"/>
  <c r="Q309"/>
  <c r="P309"/>
  <c r="O309"/>
  <c r="N309"/>
  <c r="M309"/>
  <c r="L309"/>
  <c r="K309"/>
  <c r="J309"/>
  <c r="I309"/>
  <c r="H309"/>
  <c r="G309"/>
  <c r="AA1751"/>
  <c r="Z1751"/>
  <c r="Y1751"/>
  <c r="X1751"/>
  <c r="W1751"/>
  <c r="V1751"/>
  <c r="U1751"/>
  <c r="T1751"/>
  <c r="S1751"/>
  <c r="R1751"/>
  <c r="Q1751"/>
  <c r="P1751"/>
  <c r="O1751"/>
  <c r="N1751"/>
  <c r="M1751"/>
  <c r="L1751"/>
  <c r="K1751"/>
  <c r="J1751"/>
  <c r="I1751"/>
  <c r="H1751"/>
  <c r="G1751"/>
  <c r="AA991"/>
  <c r="Z991"/>
  <c r="Y991"/>
  <c r="X991"/>
  <c r="W991"/>
  <c r="V991"/>
  <c r="U991"/>
  <c r="T991"/>
  <c r="S991"/>
  <c r="R991"/>
  <c r="Q991"/>
  <c r="P991"/>
  <c r="O991"/>
  <c r="N991"/>
  <c r="M991"/>
  <c r="L991"/>
  <c r="K991"/>
  <c r="J991"/>
  <c r="I991"/>
  <c r="H991"/>
  <c r="G991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AA1416"/>
  <c r="Z1416"/>
  <c r="Y1416"/>
  <c r="X1416"/>
  <c r="W1416"/>
  <c r="V1416"/>
  <c r="U1416"/>
  <c r="T1416"/>
  <c r="S1416"/>
  <c r="R1416"/>
  <c r="Q1416"/>
  <c r="P1416"/>
  <c r="O1416"/>
  <c r="N1416"/>
  <c r="M1416"/>
  <c r="L1416"/>
  <c r="K1416"/>
  <c r="J1416"/>
  <c r="I1416"/>
  <c r="H1416"/>
  <c r="G1416"/>
  <c r="AA1211"/>
  <c r="Z1211"/>
  <c r="Y1211"/>
  <c r="X1211"/>
  <c r="W1211"/>
  <c r="V1211"/>
  <c r="U1211"/>
  <c r="T1211"/>
  <c r="S1211"/>
  <c r="R1211"/>
  <c r="Q1211"/>
  <c r="P1211"/>
  <c r="O1211"/>
  <c r="N1211"/>
  <c r="M1211"/>
  <c r="L1211"/>
  <c r="K1211"/>
  <c r="J1211"/>
  <c r="I1211"/>
  <c r="H1211"/>
  <c r="G1211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AA453"/>
  <c r="Z453"/>
  <c r="Y453"/>
  <c r="X453"/>
  <c r="W453"/>
  <c r="V453"/>
  <c r="U453"/>
  <c r="T453"/>
  <c r="S453"/>
  <c r="R453"/>
  <c r="Q453"/>
  <c r="P453"/>
  <c r="O453"/>
  <c r="N453"/>
  <c r="M453"/>
  <c r="L453"/>
  <c r="K453"/>
  <c r="J453"/>
  <c r="I453"/>
  <c r="H453"/>
  <c r="G453"/>
  <c r="AA1070"/>
  <c r="Z1070"/>
  <c r="Y1070"/>
  <c r="X1070"/>
  <c r="W1070"/>
  <c r="V1070"/>
  <c r="U1070"/>
  <c r="T1070"/>
  <c r="S1070"/>
  <c r="R1070"/>
  <c r="Q1070"/>
  <c r="P1070"/>
  <c r="O1070"/>
  <c r="N1070"/>
  <c r="M1070"/>
  <c r="L1070"/>
  <c r="K1070"/>
  <c r="J1070"/>
  <c r="I1070"/>
  <c r="H1070"/>
  <c r="G1070"/>
  <c r="AA1175"/>
  <c r="Z1175"/>
  <c r="Y1175"/>
  <c r="X1175"/>
  <c r="W1175"/>
  <c r="V1175"/>
  <c r="U1175"/>
  <c r="T1175"/>
  <c r="S1175"/>
  <c r="R1175"/>
  <c r="Q1175"/>
  <c r="P1175"/>
  <c r="O1175"/>
  <c r="N1175"/>
  <c r="M1175"/>
  <c r="L1175"/>
  <c r="K1175"/>
  <c r="J1175"/>
  <c r="I1175"/>
  <c r="H1175"/>
  <c r="G1175"/>
  <c r="AA984"/>
  <c r="Z984"/>
  <c r="Y984"/>
  <c r="X984"/>
  <c r="W984"/>
  <c r="V984"/>
  <c r="U984"/>
  <c r="T984"/>
  <c r="S984"/>
  <c r="R984"/>
  <c r="Q984"/>
  <c r="P984"/>
  <c r="O984"/>
  <c r="N984"/>
  <c r="M984"/>
  <c r="L984"/>
  <c r="K984"/>
  <c r="J984"/>
  <c r="I984"/>
  <c r="H984"/>
  <c r="G984"/>
  <c r="AA1746"/>
  <c r="Z1746"/>
  <c r="Y1746"/>
  <c r="X1746"/>
  <c r="W1746"/>
  <c r="V1746"/>
  <c r="U1746"/>
  <c r="T1746"/>
  <c r="S1746"/>
  <c r="R1746"/>
  <c r="Q1746"/>
  <c r="P1746"/>
  <c r="O1746"/>
  <c r="N1746"/>
  <c r="M1746"/>
  <c r="L1746"/>
  <c r="K1746"/>
  <c r="J1746"/>
  <c r="I1746"/>
  <c r="H1746"/>
  <c r="G1746"/>
  <c r="AA1281"/>
  <c r="Z1281"/>
  <c r="Y1281"/>
  <c r="X1281"/>
  <c r="W1281"/>
  <c r="V1281"/>
  <c r="U1281"/>
  <c r="T1281"/>
  <c r="S1281"/>
  <c r="R1281"/>
  <c r="Q1281"/>
  <c r="P1281"/>
  <c r="O1281"/>
  <c r="N1281"/>
  <c r="M1281"/>
  <c r="L1281"/>
  <c r="K1281"/>
  <c r="J1281"/>
  <c r="I1281"/>
  <c r="H1281"/>
  <c r="G1281"/>
  <c r="AA1341"/>
  <c r="Z1341"/>
  <c r="Y1341"/>
  <c r="X1341"/>
  <c r="W1341"/>
  <c r="V1341"/>
  <c r="U1341"/>
  <c r="T1341"/>
  <c r="S1341"/>
  <c r="R1341"/>
  <c r="Q1341"/>
  <c r="P1341"/>
  <c r="O1341"/>
  <c r="N1341"/>
  <c r="M1341"/>
  <c r="L1341"/>
  <c r="K1341"/>
  <c r="J1341"/>
  <c r="I1341"/>
  <c r="H1341"/>
  <c r="G1341"/>
  <c r="AA1469"/>
  <c r="Z1469"/>
  <c r="Y1469"/>
  <c r="X1469"/>
  <c r="W1469"/>
  <c r="V1469"/>
  <c r="U1469"/>
  <c r="T1469"/>
  <c r="S1469"/>
  <c r="R1469"/>
  <c r="Q1469"/>
  <c r="P1469"/>
  <c r="O1469"/>
  <c r="N1469"/>
  <c r="M1469"/>
  <c r="L1469"/>
  <c r="K1469"/>
  <c r="J1469"/>
  <c r="I1469"/>
  <c r="H1469"/>
  <c r="G1469"/>
  <c r="AA925"/>
  <c r="Z925"/>
  <c r="Y925"/>
  <c r="X925"/>
  <c r="W925"/>
  <c r="V925"/>
  <c r="U925"/>
  <c r="T925"/>
  <c r="S925"/>
  <c r="R925"/>
  <c r="Q925"/>
  <c r="P925"/>
  <c r="O925"/>
  <c r="N925"/>
  <c r="M925"/>
  <c r="L925"/>
  <c r="K925"/>
  <c r="J925"/>
  <c r="I925"/>
  <c r="H925"/>
  <c r="G925"/>
  <c r="AA1313"/>
  <c r="Z1313"/>
  <c r="Y1313"/>
  <c r="X1313"/>
  <c r="W1313"/>
  <c r="V1313"/>
  <c r="U1313"/>
  <c r="T1313"/>
  <c r="S1313"/>
  <c r="R1313"/>
  <c r="Q1313"/>
  <c r="P1313"/>
  <c r="O1313"/>
  <c r="N1313"/>
  <c r="M1313"/>
  <c r="L1313"/>
  <c r="K1313"/>
  <c r="J1313"/>
  <c r="I1313"/>
  <c r="H1313"/>
  <c r="G1313"/>
  <c r="AA1538"/>
  <c r="Z1538"/>
  <c r="Y1538"/>
  <c r="X1538"/>
  <c r="W1538"/>
  <c r="V1538"/>
  <c r="U1538"/>
  <c r="T1538"/>
  <c r="S1538"/>
  <c r="R1538"/>
  <c r="Q1538"/>
  <c r="P1538"/>
  <c r="O1538"/>
  <c r="N1538"/>
  <c r="M1538"/>
  <c r="L1538"/>
  <c r="K1538"/>
  <c r="J1538"/>
  <c r="I1538"/>
  <c r="H1538"/>
  <c r="G1538"/>
  <c r="AA911"/>
  <c r="Z911"/>
  <c r="Y911"/>
  <c r="X911"/>
  <c r="W911"/>
  <c r="V911"/>
  <c r="U911"/>
  <c r="T911"/>
  <c r="S911"/>
  <c r="R911"/>
  <c r="Q911"/>
  <c r="P911"/>
  <c r="O911"/>
  <c r="N911"/>
  <c r="M911"/>
  <c r="L911"/>
  <c r="K911"/>
  <c r="J911"/>
  <c r="I911"/>
  <c r="H911"/>
  <c r="G911"/>
  <c r="AA1095"/>
  <c r="Z1095"/>
  <c r="Y1095"/>
  <c r="X1095"/>
  <c r="W1095"/>
  <c r="V1095"/>
  <c r="U1095"/>
  <c r="T1095"/>
  <c r="S1095"/>
  <c r="R1095"/>
  <c r="Q1095"/>
  <c r="P1095"/>
  <c r="O1095"/>
  <c r="N1095"/>
  <c r="M1095"/>
  <c r="L1095"/>
  <c r="K1095"/>
  <c r="J1095"/>
  <c r="I1095"/>
  <c r="H1095"/>
  <c r="G1095"/>
  <c r="AA372"/>
  <c r="Z372"/>
  <c r="Y372"/>
  <c r="X372"/>
  <c r="W372"/>
  <c r="V372"/>
  <c r="U372"/>
  <c r="T372"/>
  <c r="S372"/>
  <c r="R372"/>
  <c r="Q372"/>
  <c r="P372"/>
  <c r="O372"/>
  <c r="N372"/>
  <c r="M372"/>
  <c r="L372"/>
  <c r="K372"/>
  <c r="J372"/>
  <c r="I372"/>
  <c r="H372"/>
  <c r="G372"/>
  <c r="AA989"/>
  <c r="Z989"/>
  <c r="Y989"/>
  <c r="X989"/>
  <c r="W989"/>
  <c r="V989"/>
  <c r="U989"/>
  <c r="T989"/>
  <c r="S989"/>
  <c r="R989"/>
  <c r="Q989"/>
  <c r="P989"/>
  <c r="O989"/>
  <c r="N989"/>
  <c r="M989"/>
  <c r="L989"/>
  <c r="K989"/>
  <c r="J989"/>
  <c r="I989"/>
  <c r="H989"/>
  <c r="G989"/>
  <c r="AA1587"/>
  <c r="Z1587"/>
  <c r="Y1587"/>
  <c r="X1587"/>
  <c r="W1587"/>
  <c r="V1587"/>
  <c r="U1587"/>
  <c r="T1587"/>
  <c r="S1587"/>
  <c r="R1587"/>
  <c r="Q1587"/>
  <c r="P1587"/>
  <c r="O1587"/>
  <c r="N1587"/>
  <c r="M1587"/>
  <c r="L1587"/>
  <c r="K1587"/>
  <c r="J1587"/>
  <c r="I1587"/>
  <c r="H1587"/>
  <c r="G1587"/>
  <c r="AA972"/>
  <c r="Z972"/>
  <c r="Y972"/>
  <c r="X972"/>
  <c r="W972"/>
  <c r="V972"/>
  <c r="U972"/>
  <c r="T972"/>
  <c r="S972"/>
  <c r="R972"/>
  <c r="Q972"/>
  <c r="P972"/>
  <c r="O972"/>
  <c r="N972"/>
  <c r="M972"/>
  <c r="L972"/>
  <c r="K972"/>
  <c r="J972"/>
  <c r="I972"/>
  <c r="H972"/>
  <c r="G972"/>
  <c r="AA1461"/>
  <c r="Z1461"/>
  <c r="Y1461"/>
  <c r="X1461"/>
  <c r="W1461"/>
  <c r="V1461"/>
  <c r="U1461"/>
  <c r="T1461"/>
  <c r="S1461"/>
  <c r="R1461"/>
  <c r="Q1461"/>
  <c r="P1461"/>
  <c r="O1461"/>
  <c r="N1461"/>
  <c r="M1461"/>
  <c r="L1461"/>
  <c r="K1461"/>
  <c r="J1461"/>
  <c r="I1461"/>
  <c r="H1461"/>
  <c r="G1461"/>
  <c r="AA351"/>
  <c r="Z351"/>
  <c r="Y351"/>
  <c r="X351"/>
  <c r="W351"/>
  <c r="V351"/>
  <c r="U351"/>
  <c r="T351"/>
  <c r="S351"/>
  <c r="R351"/>
  <c r="Q351"/>
  <c r="P351"/>
  <c r="O351"/>
  <c r="N351"/>
  <c r="M351"/>
  <c r="L351"/>
  <c r="K351"/>
  <c r="J351"/>
  <c r="I351"/>
  <c r="H351"/>
  <c r="G351"/>
  <c r="AA1497"/>
  <c r="Z1497"/>
  <c r="Y1497"/>
  <c r="X1497"/>
  <c r="W1497"/>
  <c r="V1497"/>
  <c r="U1497"/>
  <c r="T1497"/>
  <c r="S1497"/>
  <c r="R1497"/>
  <c r="Q1497"/>
  <c r="P1497"/>
  <c r="O1497"/>
  <c r="N1497"/>
  <c r="M1497"/>
  <c r="L1497"/>
  <c r="K1497"/>
  <c r="J1497"/>
  <c r="I1497"/>
  <c r="H1497"/>
  <c r="G1497"/>
  <c r="AA1113"/>
  <c r="Z1113"/>
  <c r="Y1113"/>
  <c r="X1113"/>
  <c r="W1113"/>
  <c r="V1113"/>
  <c r="U1113"/>
  <c r="T1113"/>
  <c r="S1113"/>
  <c r="R1113"/>
  <c r="Q1113"/>
  <c r="P1113"/>
  <c r="O1113"/>
  <c r="N1113"/>
  <c r="M1113"/>
  <c r="L1113"/>
  <c r="K1113"/>
  <c r="J1113"/>
  <c r="I1113"/>
  <c r="H1113"/>
  <c r="G1113"/>
  <c r="AA1496"/>
  <c r="Z1496"/>
  <c r="Y1496"/>
  <c r="X1496"/>
  <c r="W1496"/>
  <c r="V1496"/>
  <c r="U1496"/>
  <c r="T1496"/>
  <c r="S1496"/>
  <c r="R1496"/>
  <c r="Q1496"/>
  <c r="P1496"/>
  <c r="O1496"/>
  <c r="N1496"/>
  <c r="M1496"/>
  <c r="L1496"/>
  <c r="K1496"/>
  <c r="J1496"/>
  <c r="I1496"/>
  <c r="H1496"/>
  <c r="G1496"/>
  <c r="AA1458"/>
  <c r="Z1458"/>
  <c r="Y1458"/>
  <c r="X1458"/>
  <c r="W1458"/>
  <c r="V1458"/>
  <c r="U1458"/>
  <c r="T1458"/>
  <c r="S1458"/>
  <c r="R1458"/>
  <c r="Q1458"/>
  <c r="P1458"/>
  <c r="O1458"/>
  <c r="N1458"/>
  <c r="M1458"/>
  <c r="L1458"/>
  <c r="K1458"/>
  <c r="J1458"/>
  <c r="I1458"/>
  <c r="H1458"/>
  <c r="G1458"/>
  <c r="AA905"/>
  <c r="Z905"/>
  <c r="Y905"/>
  <c r="X905"/>
  <c r="W905"/>
  <c r="V905"/>
  <c r="U905"/>
  <c r="T905"/>
  <c r="S905"/>
  <c r="R905"/>
  <c r="Q905"/>
  <c r="P905"/>
  <c r="O905"/>
  <c r="N905"/>
  <c r="M905"/>
  <c r="L905"/>
  <c r="K905"/>
  <c r="J905"/>
  <c r="I905"/>
  <c r="H905"/>
  <c r="G905"/>
  <c r="AA904"/>
  <c r="Z904"/>
  <c r="Y904"/>
  <c r="X904"/>
  <c r="W904"/>
  <c r="V904"/>
  <c r="U904"/>
  <c r="T904"/>
  <c r="S904"/>
  <c r="R904"/>
  <c r="Q904"/>
  <c r="P904"/>
  <c r="O904"/>
  <c r="N904"/>
  <c r="M904"/>
  <c r="L904"/>
  <c r="K904"/>
  <c r="J904"/>
  <c r="I904"/>
  <c r="H904"/>
  <c r="G904"/>
  <c r="AA298"/>
  <c r="Z298"/>
  <c r="Y298"/>
  <c r="X298"/>
  <c r="W298"/>
  <c r="V298"/>
  <c r="U298"/>
  <c r="T298"/>
  <c r="S298"/>
  <c r="R298"/>
  <c r="Q298"/>
  <c r="P298"/>
  <c r="O298"/>
  <c r="N298"/>
  <c r="M298"/>
  <c r="L298"/>
  <c r="K298"/>
  <c r="J298"/>
  <c r="I298"/>
  <c r="H298"/>
  <c r="G298"/>
  <c r="AA1739"/>
  <c r="Z1739"/>
  <c r="Y1739"/>
  <c r="X1739"/>
  <c r="W1739"/>
  <c r="V1739"/>
  <c r="U1739"/>
  <c r="T1739"/>
  <c r="S1739"/>
  <c r="R1739"/>
  <c r="Q1739"/>
  <c r="P1739"/>
  <c r="O1739"/>
  <c r="N1739"/>
  <c r="M1739"/>
  <c r="L1739"/>
  <c r="K1739"/>
  <c r="J1739"/>
  <c r="I1739"/>
  <c r="H1739"/>
  <c r="G1739"/>
  <c r="AA1087"/>
  <c r="Z1087"/>
  <c r="Y1087"/>
  <c r="X1087"/>
  <c r="W1087"/>
  <c r="V1087"/>
  <c r="U1087"/>
  <c r="T1087"/>
  <c r="S1087"/>
  <c r="R1087"/>
  <c r="Q1087"/>
  <c r="P1087"/>
  <c r="O1087"/>
  <c r="N1087"/>
  <c r="M1087"/>
  <c r="L1087"/>
  <c r="K1087"/>
  <c r="J1087"/>
  <c r="I1087"/>
  <c r="H1087"/>
  <c r="G1087"/>
  <c r="AA1456"/>
  <c r="Z1456"/>
  <c r="Y1456"/>
  <c r="X1456"/>
  <c r="W1456"/>
  <c r="V1456"/>
  <c r="U1456"/>
  <c r="T1456"/>
  <c r="S1456"/>
  <c r="R1456"/>
  <c r="Q1456"/>
  <c r="P1456"/>
  <c r="O1456"/>
  <c r="N1456"/>
  <c r="M1456"/>
  <c r="L1456"/>
  <c r="K1456"/>
  <c r="J1456"/>
  <c r="I1456"/>
  <c r="H1456"/>
  <c r="G1456"/>
  <c r="AA1728"/>
  <c r="Z1728"/>
  <c r="Y1728"/>
  <c r="X1728"/>
  <c r="W1728"/>
  <c r="V1728"/>
  <c r="U1728"/>
  <c r="T1728"/>
  <c r="S1728"/>
  <c r="R1728"/>
  <c r="Q1728"/>
  <c r="P1728"/>
  <c r="O1728"/>
  <c r="N1728"/>
  <c r="M1728"/>
  <c r="L1728"/>
  <c r="K1728"/>
  <c r="J1728"/>
  <c r="I1728"/>
  <c r="H1728"/>
  <c r="G1728"/>
  <c r="AA1321"/>
  <c r="Z1321"/>
  <c r="Y1321"/>
  <c r="X1321"/>
  <c r="W1321"/>
  <c r="V1321"/>
  <c r="U1321"/>
  <c r="T1321"/>
  <c r="S1321"/>
  <c r="R1321"/>
  <c r="Q1321"/>
  <c r="P1321"/>
  <c r="O1321"/>
  <c r="N1321"/>
  <c r="M1321"/>
  <c r="L1321"/>
  <c r="K1321"/>
  <c r="J1321"/>
  <c r="I1321"/>
  <c r="H1321"/>
  <c r="G1321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AA1072"/>
  <c r="Z1072"/>
  <c r="Y1072"/>
  <c r="X1072"/>
  <c r="W1072"/>
  <c r="V1072"/>
  <c r="U1072"/>
  <c r="T1072"/>
  <c r="S1072"/>
  <c r="R1072"/>
  <c r="Q1072"/>
  <c r="P1072"/>
  <c r="O1072"/>
  <c r="N1072"/>
  <c r="M1072"/>
  <c r="L1072"/>
  <c r="K1072"/>
  <c r="J1072"/>
  <c r="I1072"/>
  <c r="H1072"/>
  <c r="G1072"/>
  <c r="AA1266"/>
  <c r="Z1266"/>
  <c r="Y1266"/>
  <c r="X1266"/>
  <c r="W1266"/>
  <c r="V1266"/>
  <c r="U1266"/>
  <c r="T1266"/>
  <c r="S1266"/>
  <c r="R1266"/>
  <c r="Q1266"/>
  <c r="P1266"/>
  <c r="O1266"/>
  <c r="N1266"/>
  <c r="M1266"/>
  <c r="L1266"/>
  <c r="K1266"/>
  <c r="J1266"/>
  <c r="I1266"/>
  <c r="H1266"/>
  <c r="G1266"/>
  <c r="AA1054"/>
  <c r="Z1054"/>
  <c r="Y1054"/>
  <c r="X1054"/>
  <c r="W1054"/>
  <c r="V1054"/>
  <c r="U1054"/>
  <c r="T1054"/>
  <c r="S1054"/>
  <c r="R1054"/>
  <c r="Q1054"/>
  <c r="P1054"/>
  <c r="O1054"/>
  <c r="N1054"/>
  <c r="M1054"/>
  <c r="L1054"/>
  <c r="K1054"/>
  <c r="J1054"/>
  <c r="I1054"/>
  <c r="H1054"/>
  <c r="G1054"/>
  <c r="AA1558"/>
  <c r="Z1558"/>
  <c r="Y1558"/>
  <c r="X1558"/>
  <c r="W1558"/>
  <c r="V1558"/>
  <c r="U1558"/>
  <c r="T1558"/>
  <c r="S1558"/>
  <c r="R1558"/>
  <c r="Q1558"/>
  <c r="P1558"/>
  <c r="O1558"/>
  <c r="N1558"/>
  <c r="M1558"/>
  <c r="L1558"/>
  <c r="K1558"/>
  <c r="J1558"/>
  <c r="I1558"/>
  <c r="H1558"/>
  <c r="G1558"/>
  <c r="AA1577"/>
  <c r="Z1577"/>
  <c r="Y1577"/>
  <c r="X1577"/>
  <c r="W1577"/>
  <c r="V1577"/>
  <c r="U1577"/>
  <c r="T1577"/>
  <c r="S1577"/>
  <c r="R1577"/>
  <c r="Q1577"/>
  <c r="P1577"/>
  <c r="O1577"/>
  <c r="N1577"/>
  <c r="M1577"/>
  <c r="L1577"/>
  <c r="K1577"/>
  <c r="J1577"/>
  <c r="I1577"/>
  <c r="H1577"/>
  <c r="G1577"/>
  <c r="AA1475"/>
  <c r="Z1475"/>
  <c r="Y1475"/>
  <c r="X1475"/>
  <c r="W1475"/>
  <c r="V1475"/>
  <c r="U1475"/>
  <c r="T1475"/>
  <c r="S1475"/>
  <c r="R1475"/>
  <c r="Q1475"/>
  <c r="P1475"/>
  <c r="O1475"/>
  <c r="N1475"/>
  <c r="M1475"/>
  <c r="L1475"/>
  <c r="K1475"/>
  <c r="J1475"/>
  <c r="I1475"/>
  <c r="H1475"/>
  <c r="G1475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AA1711"/>
  <c r="Z1711"/>
  <c r="Y1711"/>
  <c r="X1711"/>
  <c r="W1711"/>
  <c r="V1711"/>
  <c r="U1711"/>
  <c r="T1711"/>
  <c r="S1711"/>
  <c r="R1711"/>
  <c r="Q1711"/>
  <c r="P1711"/>
  <c r="O1711"/>
  <c r="N1711"/>
  <c r="M1711"/>
  <c r="L1711"/>
  <c r="K1711"/>
  <c r="J1711"/>
  <c r="I1711"/>
  <c r="H1711"/>
  <c r="G1711"/>
  <c r="AA1192"/>
  <c r="Z1192"/>
  <c r="Y1192"/>
  <c r="X1192"/>
  <c r="W1192"/>
  <c r="V1192"/>
  <c r="U1192"/>
  <c r="T1192"/>
  <c r="S1192"/>
  <c r="R1192"/>
  <c r="Q1192"/>
  <c r="P1192"/>
  <c r="O1192"/>
  <c r="N1192"/>
  <c r="M1192"/>
  <c r="L1192"/>
  <c r="K1192"/>
  <c r="J1192"/>
  <c r="I1192"/>
  <c r="H1192"/>
  <c r="G1192"/>
  <c r="AA1050"/>
  <c r="Z1050"/>
  <c r="Y1050"/>
  <c r="X1050"/>
  <c r="W1050"/>
  <c r="V1050"/>
  <c r="U1050"/>
  <c r="T1050"/>
  <c r="S1050"/>
  <c r="R1050"/>
  <c r="Q1050"/>
  <c r="P1050"/>
  <c r="O1050"/>
  <c r="N1050"/>
  <c r="M1050"/>
  <c r="L1050"/>
  <c r="K1050"/>
  <c r="J1050"/>
  <c r="I1050"/>
  <c r="H1050"/>
  <c r="G1050"/>
  <c r="AA1231"/>
  <c r="Z1231"/>
  <c r="Y1231"/>
  <c r="X1231"/>
  <c r="W1231"/>
  <c r="V1231"/>
  <c r="U1231"/>
  <c r="T1231"/>
  <c r="S1231"/>
  <c r="R1231"/>
  <c r="Q1231"/>
  <c r="P1231"/>
  <c r="O1231"/>
  <c r="N1231"/>
  <c r="M1231"/>
  <c r="L1231"/>
  <c r="K1231"/>
  <c r="J1231"/>
  <c r="I1231"/>
  <c r="H1231"/>
  <c r="G1231"/>
  <c r="AA913"/>
  <c r="Z913"/>
  <c r="Y913"/>
  <c r="X913"/>
  <c r="W913"/>
  <c r="V913"/>
  <c r="U913"/>
  <c r="T913"/>
  <c r="S913"/>
  <c r="R913"/>
  <c r="Q913"/>
  <c r="P913"/>
  <c r="O913"/>
  <c r="N913"/>
  <c r="M913"/>
  <c r="L913"/>
  <c r="K913"/>
  <c r="J913"/>
  <c r="I913"/>
  <c r="H913"/>
  <c r="G913"/>
  <c r="AA468"/>
  <c r="Z468"/>
  <c r="Y468"/>
  <c r="X468"/>
  <c r="W468"/>
  <c r="V468"/>
  <c r="U468"/>
  <c r="T468"/>
  <c r="S468"/>
  <c r="R468"/>
  <c r="Q468"/>
  <c r="P468"/>
  <c r="O468"/>
  <c r="N468"/>
  <c r="M468"/>
  <c r="L468"/>
  <c r="K468"/>
  <c r="J468"/>
  <c r="I468"/>
  <c r="H468"/>
  <c r="G468"/>
  <c r="AA1671"/>
  <c r="Z1671"/>
  <c r="Y1671"/>
  <c r="X1671"/>
  <c r="W1671"/>
  <c r="V1671"/>
  <c r="U1671"/>
  <c r="T1671"/>
  <c r="S1671"/>
  <c r="R1671"/>
  <c r="Q1671"/>
  <c r="P1671"/>
  <c r="O1671"/>
  <c r="N1671"/>
  <c r="M1671"/>
  <c r="L1671"/>
  <c r="K1671"/>
  <c r="J1671"/>
  <c r="I1671"/>
  <c r="H1671"/>
  <c r="G1671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AA1152"/>
  <c r="Z1152"/>
  <c r="Y1152"/>
  <c r="X1152"/>
  <c r="W1152"/>
  <c r="V1152"/>
  <c r="U1152"/>
  <c r="T1152"/>
  <c r="S1152"/>
  <c r="R1152"/>
  <c r="Q1152"/>
  <c r="P1152"/>
  <c r="O1152"/>
  <c r="N1152"/>
  <c r="M1152"/>
  <c r="L1152"/>
  <c r="K1152"/>
  <c r="J1152"/>
  <c r="I1152"/>
  <c r="H1152"/>
  <c r="G1152"/>
  <c r="AA1000"/>
  <c r="Z1000"/>
  <c r="Y1000"/>
  <c r="X1000"/>
  <c r="W1000"/>
  <c r="V1000"/>
  <c r="U1000"/>
  <c r="T1000"/>
  <c r="S1000"/>
  <c r="R1000"/>
  <c r="Q1000"/>
  <c r="P1000"/>
  <c r="O1000"/>
  <c r="N1000"/>
  <c r="M1000"/>
  <c r="L1000"/>
  <c r="K1000"/>
  <c r="J1000"/>
  <c r="I1000"/>
  <c r="H1000"/>
  <c r="G1000"/>
  <c r="AA965"/>
  <c r="Z965"/>
  <c r="Y965"/>
  <c r="X965"/>
  <c r="W965"/>
  <c r="V965"/>
  <c r="U965"/>
  <c r="T965"/>
  <c r="S965"/>
  <c r="R965"/>
  <c r="Q965"/>
  <c r="P965"/>
  <c r="O965"/>
  <c r="N965"/>
  <c r="M965"/>
  <c r="L965"/>
  <c r="K965"/>
  <c r="J965"/>
  <c r="I965"/>
  <c r="H965"/>
  <c r="G965"/>
  <c r="AA1334"/>
  <c r="Z1334"/>
  <c r="Y1334"/>
  <c r="X1334"/>
  <c r="W1334"/>
  <c r="V1334"/>
  <c r="U1334"/>
  <c r="T1334"/>
  <c r="S1334"/>
  <c r="R1334"/>
  <c r="Q1334"/>
  <c r="P1334"/>
  <c r="O1334"/>
  <c r="N1334"/>
  <c r="M1334"/>
  <c r="L1334"/>
  <c r="K1334"/>
  <c r="J1334"/>
  <c r="I1334"/>
  <c r="H1334"/>
  <c r="G1334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AA1124"/>
  <c r="Z1124"/>
  <c r="Y1124"/>
  <c r="X1124"/>
  <c r="W1124"/>
  <c r="V1124"/>
  <c r="U1124"/>
  <c r="T1124"/>
  <c r="S1124"/>
  <c r="R1124"/>
  <c r="Q1124"/>
  <c r="P1124"/>
  <c r="O1124"/>
  <c r="N1124"/>
  <c r="M1124"/>
  <c r="L1124"/>
  <c r="K1124"/>
  <c r="J1124"/>
  <c r="I1124"/>
  <c r="H1124"/>
  <c r="G1124"/>
  <c r="AA1123"/>
  <c r="Z1123"/>
  <c r="Y1123"/>
  <c r="X1123"/>
  <c r="W1123"/>
  <c r="V1123"/>
  <c r="U1123"/>
  <c r="T1123"/>
  <c r="S1123"/>
  <c r="R1123"/>
  <c r="Q1123"/>
  <c r="P1123"/>
  <c r="O1123"/>
  <c r="N1123"/>
  <c r="M1123"/>
  <c r="L1123"/>
  <c r="K1123"/>
  <c r="J1123"/>
  <c r="I1123"/>
  <c r="H1123"/>
  <c r="G1123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AA1759"/>
  <c r="Z1759"/>
  <c r="Y1759"/>
  <c r="X1759"/>
  <c r="W1759"/>
  <c r="V1759"/>
  <c r="U1759"/>
  <c r="T1759"/>
  <c r="S1759"/>
  <c r="R1759"/>
  <c r="Q1759"/>
  <c r="P1759"/>
  <c r="O1759"/>
  <c r="N1759"/>
  <c r="M1759"/>
  <c r="L1759"/>
  <c r="K1759"/>
  <c r="J1759"/>
  <c r="I1759"/>
  <c r="H1759"/>
  <c r="G1759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AA323"/>
  <c r="Z323"/>
  <c r="Y323"/>
  <c r="X323"/>
  <c r="W323"/>
  <c r="V323"/>
  <c r="U323"/>
  <c r="T323"/>
  <c r="S323"/>
  <c r="R323"/>
  <c r="Q323"/>
  <c r="P323"/>
  <c r="O323"/>
  <c r="N323"/>
  <c r="M323"/>
  <c r="L323"/>
  <c r="K323"/>
  <c r="J323"/>
  <c r="I323"/>
  <c r="H323"/>
  <c r="G323"/>
  <c r="AA1530"/>
  <c r="Z1530"/>
  <c r="Y1530"/>
  <c r="X1530"/>
  <c r="W1530"/>
  <c r="V1530"/>
  <c r="U1530"/>
  <c r="T1530"/>
  <c r="S1530"/>
  <c r="R1530"/>
  <c r="Q1530"/>
  <c r="P1530"/>
  <c r="O1530"/>
  <c r="N1530"/>
  <c r="M1530"/>
  <c r="L1530"/>
  <c r="K1530"/>
  <c r="J1530"/>
  <c r="I1530"/>
  <c r="H1530"/>
  <c r="G1530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AA1493"/>
  <c r="Z1493"/>
  <c r="Y1493"/>
  <c r="X1493"/>
  <c r="W1493"/>
  <c r="V1493"/>
  <c r="U1493"/>
  <c r="T1493"/>
  <c r="S1493"/>
  <c r="R1493"/>
  <c r="Q1493"/>
  <c r="P1493"/>
  <c r="O1493"/>
  <c r="N1493"/>
  <c r="M1493"/>
  <c r="L1493"/>
  <c r="K1493"/>
  <c r="J1493"/>
  <c r="I1493"/>
  <c r="H1493"/>
  <c r="G1493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AA1580"/>
  <c r="Z1580"/>
  <c r="Y1580"/>
  <c r="X1580"/>
  <c r="W1580"/>
  <c r="V1580"/>
  <c r="U1580"/>
  <c r="T1580"/>
  <c r="S1580"/>
  <c r="R1580"/>
  <c r="Q1580"/>
  <c r="P1580"/>
  <c r="O1580"/>
  <c r="N1580"/>
  <c r="M1580"/>
  <c r="L1580"/>
  <c r="K1580"/>
  <c r="J1580"/>
  <c r="I1580"/>
  <c r="H1580"/>
  <c r="G1580"/>
  <c r="AA1481"/>
  <c r="Z1481"/>
  <c r="Y1481"/>
  <c r="X1481"/>
  <c r="W1481"/>
  <c r="V1481"/>
  <c r="U1481"/>
  <c r="T1481"/>
  <c r="S1481"/>
  <c r="R1481"/>
  <c r="Q1481"/>
  <c r="P1481"/>
  <c r="O1481"/>
  <c r="N1481"/>
  <c r="M1481"/>
  <c r="L1481"/>
  <c r="K1481"/>
  <c r="J1481"/>
  <c r="I1481"/>
  <c r="H1481"/>
  <c r="G1481"/>
  <c r="AA224"/>
  <c r="Z224"/>
  <c r="Y224"/>
  <c r="X224"/>
  <c r="W224"/>
  <c r="V224"/>
  <c r="U224"/>
  <c r="T224"/>
  <c r="S224"/>
  <c r="R224"/>
  <c r="Q224"/>
  <c r="P224"/>
  <c r="O224"/>
  <c r="N224"/>
  <c r="M224"/>
  <c r="L224"/>
  <c r="K224"/>
  <c r="J224"/>
  <c r="I224"/>
  <c r="H224"/>
  <c r="G224"/>
  <c r="AA1424"/>
  <c r="Z1424"/>
  <c r="Y1424"/>
  <c r="X1424"/>
  <c r="W1424"/>
  <c r="V1424"/>
  <c r="U1424"/>
  <c r="T1424"/>
  <c r="S1424"/>
  <c r="R1424"/>
  <c r="Q1424"/>
  <c r="P1424"/>
  <c r="O1424"/>
  <c r="N1424"/>
  <c r="M1424"/>
  <c r="L1424"/>
  <c r="K1424"/>
  <c r="J1424"/>
  <c r="I1424"/>
  <c r="H1424"/>
  <c r="G1424"/>
  <c r="AA1356"/>
  <c r="Z1356"/>
  <c r="Y1356"/>
  <c r="X1356"/>
  <c r="W1356"/>
  <c r="V1356"/>
  <c r="U1356"/>
  <c r="T1356"/>
  <c r="S1356"/>
  <c r="R1356"/>
  <c r="Q1356"/>
  <c r="P1356"/>
  <c r="O1356"/>
  <c r="N1356"/>
  <c r="M1356"/>
  <c r="L1356"/>
  <c r="K1356"/>
  <c r="J1356"/>
  <c r="I1356"/>
  <c r="H1356"/>
  <c r="G1356"/>
  <c r="AA959"/>
  <c r="Z959"/>
  <c r="Y959"/>
  <c r="X959"/>
  <c r="W959"/>
  <c r="V959"/>
  <c r="U959"/>
  <c r="T959"/>
  <c r="S959"/>
  <c r="R959"/>
  <c r="Q959"/>
  <c r="P959"/>
  <c r="O959"/>
  <c r="N959"/>
  <c r="M959"/>
  <c r="L959"/>
  <c r="K959"/>
  <c r="J959"/>
  <c r="I959"/>
  <c r="H959"/>
  <c r="G959"/>
  <c r="AA222"/>
  <c r="Z222"/>
  <c r="Y222"/>
  <c r="X222"/>
  <c r="W222"/>
  <c r="V222"/>
  <c r="U222"/>
  <c r="T222"/>
  <c r="S222"/>
  <c r="R222"/>
  <c r="Q222"/>
  <c r="P222"/>
  <c r="O222"/>
  <c r="N222"/>
  <c r="M222"/>
  <c r="L222"/>
  <c r="K222"/>
  <c r="J222"/>
  <c r="I222"/>
  <c r="H222"/>
  <c r="G222"/>
  <c r="AA1699"/>
  <c r="Z1699"/>
  <c r="Y1699"/>
  <c r="X1699"/>
  <c r="W1699"/>
  <c r="V1699"/>
  <c r="U1699"/>
  <c r="T1699"/>
  <c r="S1699"/>
  <c r="R1699"/>
  <c r="Q1699"/>
  <c r="P1699"/>
  <c r="O1699"/>
  <c r="N1699"/>
  <c r="M1699"/>
  <c r="L1699"/>
  <c r="K1699"/>
  <c r="J1699"/>
  <c r="I1699"/>
  <c r="H1699"/>
  <c r="G1699"/>
  <c r="AA1263"/>
  <c r="Z1263"/>
  <c r="Y1263"/>
  <c r="X1263"/>
  <c r="W1263"/>
  <c r="V1263"/>
  <c r="U1263"/>
  <c r="T1263"/>
  <c r="S1263"/>
  <c r="R1263"/>
  <c r="Q1263"/>
  <c r="P1263"/>
  <c r="O1263"/>
  <c r="N1263"/>
  <c r="M1263"/>
  <c r="L1263"/>
  <c r="K1263"/>
  <c r="J1263"/>
  <c r="I1263"/>
  <c r="H1263"/>
  <c r="G1263"/>
  <c r="AA1654"/>
  <c r="Z1654"/>
  <c r="Y1654"/>
  <c r="X1654"/>
  <c r="W1654"/>
  <c r="V1654"/>
  <c r="U1654"/>
  <c r="T1654"/>
  <c r="S1654"/>
  <c r="R1654"/>
  <c r="Q1654"/>
  <c r="P1654"/>
  <c r="O1654"/>
  <c r="N1654"/>
  <c r="M1654"/>
  <c r="L1654"/>
  <c r="K1654"/>
  <c r="J1654"/>
  <c r="I1654"/>
  <c r="H1654"/>
  <c r="G1654"/>
  <c r="AA1288"/>
  <c r="Z1288"/>
  <c r="Y1288"/>
  <c r="X1288"/>
  <c r="W1288"/>
  <c r="V1288"/>
  <c r="U1288"/>
  <c r="T1288"/>
  <c r="S1288"/>
  <c r="R1288"/>
  <c r="Q1288"/>
  <c r="P1288"/>
  <c r="O1288"/>
  <c r="N1288"/>
  <c r="M1288"/>
  <c r="L1288"/>
  <c r="K1288"/>
  <c r="J1288"/>
  <c r="I1288"/>
  <c r="H1288"/>
  <c r="G1288"/>
  <c r="AA1139"/>
  <c r="Z1139"/>
  <c r="Y1139"/>
  <c r="X1139"/>
  <c r="W1139"/>
  <c r="V1139"/>
  <c r="U1139"/>
  <c r="T1139"/>
  <c r="S1139"/>
  <c r="R1139"/>
  <c r="Q1139"/>
  <c r="P1139"/>
  <c r="O1139"/>
  <c r="N1139"/>
  <c r="M1139"/>
  <c r="L1139"/>
  <c r="K1139"/>
  <c r="J1139"/>
  <c r="I1139"/>
  <c r="H1139"/>
  <c r="G1139"/>
  <c r="AA919"/>
  <c r="Z919"/>
  <c r="Y919"/>
  <c r="X919"/>
  <c r="W919"/>
  <c r="V919"/>
  <c r="U919"/>
  <c r="T919"/>
  <c r="S919"/>
  <c r="R919"/>
  <c r="Q919"/>
  <c r="P919"/>
  <c r="O919"/>
  <c r="N919"/>
  <c r="M919"/>
  <c r="L919"/>
  <c r="K919"/>
  <c r="J919"/>
  <c r="I919"/>
  <c r="H919"/>
  <c r="G919"/>
  <c r="AA331"/>
  <c r="Z331"/>
  <c r="Y331"/>
  <c r="X331"/>
  <c r="W331"/>
  <c r="V331"/>
  <c r="U331"/>
  <c r="T331"/>
  <c r="S331"/>
  <c r="R331"/>
  <c r="Q331"/>
  <c r="P331"/>
  <c r="O331"/>
  <c r="N331"/>
  <c r="M331"/>
  <c r="L331"/>
  <c r="K331"/>
  <c r="J331"/>
  <c r="I331"/>
  <c r="H331"/>
  <c r="G331"/>
  <c r="AA1221"/>
  <c r="Z1221"/>
  <c r="Y1221"/>
  <c r="X1221"/>
  <c r="W1221"/>
  <c r="V1221"/>
  <c r="U1221"/>
  <c r="T1221"/>
  <c r="S1221"/>
  <c r="R1221"/>
  <c r="Q1221"/>
  <c r="P1221"/>
  <c r="O1221"/>
  <c r="N1221"/>
  <c r="M1221"/>
  <c r="L1221"/>
  <c r="K1221"/>
  <c r="J1221"/>
  <c r="I1221"/>
  <c r="H1221"/>
  <c r="G1221"/>
  <c r="AA1384"/>
  <c r="Z1384"/>
  <c r="Y1384"/>
  <c r="X1384"/>
  <c r="W1384"/>
  <c r="V1384"/>
  <c r="U1384"/>
  <c r="T1384"/>
  <c r="S1384"/>
  <c r="R1384"/>
  <c r="Q1384"/>
  <c r="P1384"/>
  <c r="O1384"/>
  <c r="N1384"/>
  <c r="M1384"/>
  <c r="L1384"/>
  <c r="K1384"/>
  <c r="J1384"/>
  <c r="I1384"/>
  <c r="H1384"/>
  <c r="G1384"/>
  <c r="AA1487"/>
  <c r="Z1487"/>
  <c r="Y1487"/>
  <c r="X1487"/>
  <c r="W1487"/>
  <c r="V1487"/>
  <c r="U1487"/>
  <c r="T1487"/>
  <c r="S1487"/>
  <c r="R1487"/>
  <c r="Q1487"/>
  <c r="P1487"/>
  <c r="O1487"/>
  <c r="N1487"/>
  <c r="M1487"/>
  <c r="L1487"/>
  <c r="K1487"/>
  <c r="J1487"/>
  <c r="I1487"/>
  <c r="H1487"/>
  <c r="G1487"/>
  <c r="AA195"/>
  <c r="Z195"/>
  <c r="Y195"/>
  <c r="X195"/>
  <c r="W195"/>
  <c r="V195"/>
  <c r="U195"/>
  <c r="T195"/>
  <c r="S195"/>
  <c r="R195"/>
  <c r="Q195"/>
  <c r="P195"/>
  <c r="O195"/>
  <c r="N195"/>
  <c r="M195"/>
  <c r="L195"/>
  <c r="K195"/>
  <c r="J195"/>
  <c r="I195"/>
  <c r="H195"/>
  <c r="G195"/>
  <c r="AA1158"/>
  <c r="Z1158"/>
  <c r="Y1158"/>
  <c r="X1158"/>
  <c r="W1158"/>
  <c r="V1158"/>
  <c r="U1158"/>
  <c r="T1158"/>
  <c r="S1158"/>
  <c r="R1158"/>
  <c r="Q1158"/>
  <c r="P1158"/>
  <c r="O1158"/>
  <c r="N1158"/>
  <c r="M1158"/>
  <c r="L1158"/>
  <c r="K1158"/>
  <c r="J1158"/>
  <c r="I1158"/>
  <c r="H1158"/>
  <c r="G1158"/>
  <c r="AA1548"/>
  <c r="Z1548"/>
  <c r="Y1548"/>
  <c r="X1548"/>
  <c r="W1548"/>
  <c r="V1548"/>
  <c r="U1548"/>
  <c r="T1548"/>
  <c r="S1548"/>
  <c r="R1548"/>
  <c r="Q1548"/>
  <c r="P1548"/>
  <c r="O1548"/>
  <c r="N1548"/>
  <c r="M1548"/>
  <c r="L1548"/>
  <c r="K1548"/>
  <c r="J1548"/>
  <c r="I1548"/>
  <c r="H1548"/>
  <c r="G1548"/>
  <c r="AA1346"/>
  <c r="Z1346"/>
  <c r="Y1346"/>
  <c r="X1346"/>
  <c r="W1346"/>
  <c r="V1346"/>
  <c r="U1346"/>
  <c r="T1346"/>
  <c r="S1346"/>
  <c r="R1346"/>
  <c r="Q1346"/>
  <c r="P1346"/>
  <c r="O1346"/>
  <c r="N1346"/>
  <c r="M1346"/>
  <c r="L1346"/>
  <c r="K1346"/>
  <c r="J1346"/>
  <c r="I1346"/>
  <c r="H1346"/>
  <c r="G1346"/>
  <c r="AA951"/>
  <c r="Z951"/>
  <c r="Y951"/>
  <c r="X951"/>
  <c r="W951"/>
  <c r="V951"/>
  <c r="U951"/>
  <c r="T951"/>
  <c r="S951"/>
  <c r="R951"/>
  <c r="Q951"/>
  <c r="P951"/>
  <c r="O951"/>
  <c r="N951"/>
  <c r="M951"/>
  <c r="L951"/>
  <c r="K951"/>
  <c r="J951"/>
  <c r="I951"/>
  <c r="H951"/>
  <c r="G951"/>
  <c r="AA252"/>
  <c r="Z252"/>
  <c r="Y252"/>
  <c r="X252"/>
  <c r="W252"/>
  <c r="V252"/>
  <c r="U252"/>
  <c r="T252"/>
  <c r="S252"/>
  <c r="R252"/>
  <c r="Q252"/>
  <c r="P252"/>
  <c r="O252"/>
  <c r="N252"/>
  <c r="M252"/>
  <c r="L252"/>
  <c r="K252"/>
  <c r="J252"/>
  <c r="I252"/>
  <c r="H252"/>
  <c r="G252"/>
  <c r="AA377"/>
  <c r="Z377"/>
  <c r="Y377"/>
  <c r="X377"/>
  <c r="W377"/>
  <c r="V377"/>
  <c r="U377"/>
  <c r="T377"/>
  <c r="S377"/>
  <c r="R377"/>
  <c r="Q377"/>
  <c r="P377"/>
  <c r="O377"/>
  <c r="N377"/>
  <c r="M377"/>
  <c r="L377"/>
  <c r="K377"/>
  <c r="J377"/>
  <c r="I377"/>
  <c r="H377"/>
  <c r="G377"/>
  <c r="AA1571"/>
  <c r="Z1571"/>
  <c r="Y1571"/>
  <c r="X1571"/>
  <c r="W1571"/>
  <c r="V1571"/>
  <c r="U1571"/>
  <c r="T1571"/>
  <c r="S1571"/>
  <c r="R1571"/>
  <c r="Q1571"/>
  <c r="P1571"/>
  <c r="O1571"/>
  <c r="N1571"/>
  <c r="M1571"/>
  <c r="L1571"/>
  <c r="K1571"/>
  <c r="J1571"/>
  <c r="I1571"/>
  <c r="H1571"/>
  <c r="G1571"/>
  <c r="AA1058"/>
  <c r="Z1058"/>
  <c r="Y1058"/>
  <c r="X1058"/>
  <c r="W1058"/>
  <c r="V1058"/>
  <c r="U1058"/>
  <c r="T1058"/>
  <c r="S1058"/>
  <c r="R1058"/>
  <c r="Q1058"/>
  <c r="P1058"/>
  <c r="O1058"/>
  <c r="N1058"/>
  <c r="M1058"/>
  <c r="L1058"/>
  <c r="K1058"/>
  <c r="J1058"/>
  <c r="I1058"/>
  <c r="H1058"/>
  <c r="G1058"/>
  <c r="AA1470"/>
  <c r="Z1470"/>
  <c r="Y1470"/>
  <c r="X1470"/>
  <c r="W1470"/>
  <c r="V1470"/>
  <c r="U1470"/>
  <c r="T1470"/>
  <c r="S1470"/>
  <c r="R1470"/>
  <c r="Q1470"/>
  <c r="P1470"/>
  <c r="O1470"/>
  <c r="N1470"/>
  <c r="M1470"/>
  <c r="L1470"/>
  <c r="K1470"/>
  <c r="J1470"/>
  <c r="I1470"/>
  <c r="H1470"/>
  <c r="G1470"/>
  <c r="AA977"/>
  <c r="Z977"/>
  <c r="Y977"/>
  <c r="X977"/>
  <c r="W977"/>
  <c r="V977"/>
  <c r="U977"/>
  <c r="T977"/>
  <c r="S977"/>
  <c r="R977"/>
  <c r="Q977"/>
  <c r="P977"/>
  <c r="O977"/>
  <c r="N977"/>
  <c r="M977"/>
  <c r="L977"/>
  <c r="K977"/>
  <c r="J977"/>
  <c r="I977"/>
  <c r="H977"/>
  <c r="G977"/>
  <c r="AA1280"/>
  <c r="Z1280"/>
  <c r="Y1280"/>
  <c r="X1280"/>
  <c r="W1280"/>
  <c r="V1280"/>
  <c r="U1280"/>
  <c r="T1280"/>
  <c r="S1280"/>
  <c r="R1280"/>
  <c r="Q1280"/>
  <c r="P1280"/>
  <c r="O1280"/>
  <c r="N1280"/>
  <c r="M1280"/>
  <c r="L1280"/>
  <c r="K1280"/>
  <c r="J1280"/>
  <c r="I1280"/>
  <c r="H1280"/>
  <c r="G1280"/>
  <c r="AA1080"/>
  <c r="Z1080"/>
  <c r="Y1080"/>
  <c r="X1080"/>
  <c r="W1080"/>
  <c r="V1080"/>
  <c r="U1080"/>
  <c r="T1080"/>
  <c r="S1080"/>
  <c r="R1080"/>
  <c r="Q1080"/>
  <c r="P1080"/>
  <c r="O1080"/>
  <c r="N1080"/>
  <c r="M1080"/>
  <c r="L1080"/>
  <c r="K1080"/>
  <c r="J1080"/>
  <c r="I1080"/>
  <c r="H1080"/>
  <c r="G1080"/>
  <c r="AA363"/>
  <c r="Z363"/>
  <c r="Y363"/>
  <c r="X363"/>
  <c r="W363"/>
  <c r="V363"/>
  <c r="U363"/>
  <c r="T363"/>
  <c r="S363"/>
  <c r="R363"/>
  <c r="Q363"/>
  <c r="P363"/>
  <c r="O363"/>
  <c r="N363"/>
  <c r="M363"/>
  <c r="L363"/>
  <c r="K363"/>
  <c r="J363"/>
  <c r="I363"/>
  <c r="H363"/>
  <c r="G363"/>
  <c r="AA1036"/>
  <c r="Z1036"/>
  <c r="Y1036"/>
  <c r="X1036"/>
  <c r="W1036"/>
  <c r="V1036"/>
  <c r="U1036"/>
  <c r="T1036"/>
  <c r="S1036"/>
  <c r="R1036"/>
  <c r="Q1036"/>
  <c r="P1036"/>
  <c r="O1036"/>
  <c r="N1036"/>
  <c r="M1036"/>
  <c r="L1036"/>
  <c r="K1036"/>
  <c r="J1036"/>
  <c r="I1036"/>
  <c r="H1036"/>
  <c r="G1036"/>
  <c r="AA1468"/>
  <c r="Z1468"/>
  <c r="Y1468"/>
  <c r="X1468"/>
  <c r="W1468"/>
  <c r="V1468"/>
  <c r="U1468"/>
  <c r="T1468"/>
  <c r="S1468"/>
  <c r="R1468"/>
  <c r="Q1468"/>
  <c r="P1468"/>
  <c r="O1468"/>
  <c r="N1468"/>
  <c r="M1468"/>
  <c r="L1468"/>
  <c r="K1468"/>
  <c r="J1468"/>
  <c r="I1468"/>
  <c r="H1468"/>
  <c r="G1468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AA1506"/>
  <c r="Z1506"/>
  <c r="Y1506"/>
  <c r="X1506"/>
  <c r="W1506"/>
  <c r="V1506"/>
  <c r="U1506"/>
  <c r="T1506"/>
  <c r="S1506"/>
  <c r="R1506"/>
  <c r="Q1506"/>
  <c r="P1506"/>
  <c r="O1506"/>
  <c r="N1506"/>
  <c r="M1506"/>
  <c r="L1506"/>
  <c r="K1506"/>
  <c r="J1506"/>
  <c r="I1506"/>
  <c r="H1506"/>
  <c r="G1506"/>
  <c r="AA982"/>
  <c r="Z982"/>
  <c r="Y982"/>
  <c r="X982"/>
  <c r="W982"/>
  <c r="V982"/>
  <c r="U982"/>
  <c r="T982"/>
  <c r="S982"/>
  <c r="R982"/>
  <c r="Q982"/>
  <c r="P982"/>
  <c r="O982"/>
  <c r="N982"/>
  <c r="M982"/>
  <c r="L982"/>
  <c r="K982"/>
  <c r="J982"/>
  <c r="I982"/>
  <c r="H982"/>
  <c r="G982"/>
  <c r="AA1789"/>
  <c r="Z1789"/>
  <c r="Y1789"/>
  <c r="X1789"/>
  <c r="W1789"/>
  <c r="V1789"/>
  <c r="U1789"/>
  <c r="T1789"/>
  <c r="S1789"/>
  <c r="R1789"/>
  <c r="Q1789"/>
  <c r="P1789"/>
  <c r="O1789"/>
  <c r="N1789"/>
  <c r="M1789"/>
  <c r="L1789"/>
  <c r="K1789"/>
  <c r="J1789"/>
  <c r="I1789"/>
  <c r="H1789"/>
  <c r="G1789"/>
  <c r="AA1776"/>
  <c r="Z1776"/>
  <c r="Y1776"/>
  <c r="X1776"/>
  <c r="W1776"/>
  <c r="V1776"/>
  <c r="U1776"/>
  <c r="T1776"/>
  <c r="S1776"/>
  <c r="R1776"/>
  <c r="Q1776"/>
  <c r="P1776"/>
  <c r="O1776"/>
  <c r="N1776"/>
  <c r="M1776"/>
  <c r="L1776"/>
  <c r="K1776"/>
  <c r="J1776"/>
  <c r="I1776"/>
  <c r="H1776"/>
  <c r="G1776"/>
  <c r="AA846"/>
  <c r="Z846"/>
  <c r="Y846"/>
  <c r="X846"/>
  <c r="W846"/>
  <c r="V846"/>
  <c r="U846"/>
  <c r="T846"/>
  <c r="S846"/>
  <c r="R846"/>
  <c r="Q846"/>
  <c r="P846"/>
  <c r="O846"/>
  <c r="N846"/>
  <c r="M846"/>
  <c r="L846"/>
  <c r="K846"/>
  <c r="J846"/>
  <c r="I846"/>
  <c r="H846"/>
  <c r="G846"/>
  <c r="AA964"/>
  <c r="Z964"/>
  <c r="Y964"/>
  <c r="X964"/>
  <c r="W964"/>
  <c r="V964"/>
  <c r="U964"/>
  <c r="T964"/>
  <c r="S964"/>
  <c r="R964"/>
  <c r="Q964"/>
  <c r="P964"/>
  <c r="O964"/>
  <c r="N964"/>
  <c r="M964"/>
  <c r="L964"/>
  <c r="K964"/>
  <c r="J964"/>
  <c r="I964"/>
  <c r="H964"/>
  <c r="G964"/>
  <c r="AA350"/>
  <c r="Z350"/>
  <c r="Y350"/>
  <c r="X350"/>
  <c r="W350"/>
  <c r="V350"/>
  <c r="U350"/>
  <c r="T350"/>
  <c r="S350"/>
  <c r="R350"/>
  <c r="Q350"/>
  <c r="P350"/>
  <c r="O350"/>
  <c r="N350"/>
  <c r="M350"/>
  <c r="L350"/>
  <c r="K350"/>
  <c r="J350"/>
  <c r="I350"/>
  <c r="H350"/>
  <c r="G350"/>
  <c r="AA1786"/>
  <c r="Z1786"/>
  <c r="Y1786"/>
  <c r="X1786"/>
  <c r="W1786"/>
  <c r="V1786"/>
  <c r="U1786"/>
  <c r="T1786"/>
  <c r="S1786"/>
  <c r="R1786"/>
  <c r="Q1786"/>
  <c r="P1786"/>
  <c r="O1786"/>
  <c r="N1786"/>
  <c r="M1786"/>
  <c r="L1786"/>
  <c r="K1786"/>
  <c r="J1786"/>
  <c r="I1786"/>
  <c r="H1786"/>
  <c r="G1786"/>
  <c r="AA1505"/>
  <c r="Z1505"/>
  <c r="Y1505"/>
  <c r="X1505"/>
  <c r="W1505"/>
  <c r="V1505"/>
  <c r="U1505"/>
  <c r="T1505"/>
  <c r="S1505"/>
  <c r="R1505"/>
  <c r="Q1505"/>
  <c r="P1505"/>
  <c r="O1505"/>
  <c r="N1505"/>
  <c r="M1505"/>
  <c r="L1505"/>
  <c r="K1505"/>
  <c r="J1505"/>
  <c r="I1505"/>
  <c r="H1505"/>
  <c r="G1505"/>
  <c r="AA1019"/>
  <c r="Z1019"/>
  <c r="Y1019"/>
  <c r="X1019"/>
  <c r="W1019"/>
  <c r="V1019"/>
  <c r="U1019"/>
  <c r="T1019"/>
  <c r="S1019"/>
  <c r="R1019"/>
  <c r="Q1019"/>
  <c r="P1019"/>
  <c r="O1019"/>
  <c r="N1019"/>
  <c r="M1019"/>
  <c r="L1019"/>
  <c r="K1019"/>
  <c r="J1019"/>
  <c r="I1019"/>
  <c r="H1019"/>
  <c r="G1019"/>
  <c r="AA1782"/>
  <c r="Z1782"/>
  <c r="Y1782"/>
  <c r="X1782"/>
  <c r="W1782"/>
  <c r="V1782"/>
  <c r="U1782"/>
  <c r="T1782"/>
  <c r="S1782"/>
  <c r="R1782"/>
  <c r="Q1782"/>
  <c r="P1782"/>
  <c r="O1782"/>
  <c r="N1782"/>
  <c r="M1782"/>
  <c r="L1782"/>
  <c r="K1782"/>
  <c r="J1782"/>
  <c r="I1782"/>
  <c r="H1782"/>
  <c r="G1782"/>
  <c r="AA216"/>
  <c r="Z216"/>
  <c r="Y216"/>
  <c r="X216"/>
  <c r="W216"/>
  <c r="V216"/>
  <c r="U216"/>
  <c r="T216"/>
  <c r="S216"/>
  <c r="R216"/>
  <c r="Q216"/>
  <c r="P216"/>
  <c r="O216"/>
  <c r="N216"/>
  <c r="M216"/>
  <c r="L216"/>
  <c r="K216"/>
  <c r="J216"/>
  <c r="I216"/>
  <c r="H216"/>
  <c r="G216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AA321"/>
  <c r="Z321"/>
  <c r="Y321"/>
  <c r="X321"/>
  <c r="W321"/>
  <c r="V321"/>
  <c r="U321"/>
  <c r="T321"/>
  <c r="S321"/>
  <c r="R321"/>
  <c r="Q321"/>
  <c r="P321"/>
  <c r="O321"/>
  <c r="N321"/>
  <c r="M321"/>
  <c r="L321"/>
  <c r="K321"/>
  <c r="J321"/>
  <c r="I321"/>
  <c r="H321"/>
  <c r="G321"/>
  <c r="AA901"/>
  <c r="Z901"/>
  <c r="Y901"/>
  <c r="X901"/>
  <c r="W901"/>
  <c r="V901"/>
  <c r="U901"/>
  <c r="T901"/>
  <c r="S901"/>
  <c r="R901"/>
  <c r="Q901"/>
  <c r="P901"/>
  <c r="O901"/>
  <c r="N901"/>
  <c r="M901"/>
  <c r="L901"/>
  <c r="K901"/>
  <c r="J901"/>
  <c r="I901"/>
  <c r="H901"/>
  <c r="G901"/>
  <c r="AA1529"/>
  <c r="Z1529"/>
  <c r="Y1529"/>
  <c r="X1529"/>
  <c r="W1529"/>
  <c r="V1529"/>
  <c r="U1529"/>
  <c r="T1529"/>
  <c r="S1529"/>
  <c r="R1529"/>
  <c r="Q1529"/>
  <c r="P1529"/>
  <c r="O1529"/>
  <c r="N1529"/>
  <c r="M1529"/>
  <c r="L1529"/>
  <c r="K1529"/>
  <c r="J1529"/>
  <c r="I1529"/>
  <c r="H1529"/>
  <c r="G1529"/>
  <c r="AA391"/>
  <c r="Z391"/>
  <c r="Y391"/>
  <c r="X391"/>
  <c r="W391"/>
  <c r="V391"/>
  <c r="U391"/>
  <c r="T391"/>
  <c r="S391"/>
  <c r="R391"/>
  <c r="Q391"/>
  <c r="P391"/>
  <c r="O391"/>
  <c r="N391"/>
  <c r="M391"/>
  <c r="L391"/>
  <c r="K391"/>
  <c r="J391"/>
  <c r="I391"/>
  <c r="H391"/>
  <c r="G391"/>
  <c r="AA1863"/>
  <c r="Z1863"/>
  <c r="Y1863"/>
  <c r="X1863"/>
  <c r="W1863"/>
  <c r="V1863"/>
  <c r="U1863"/>
  <c r="T1863"/>
  <c r="S1863"/>
  <c r="R1863"/>
  <c r="Q1863"/>
  <c r="P1863"/>
  <c r="O1863"/>
  <c r="N1863"/>
  <c r="M1863"/>
  <c r="L1863"/>
  <c r="K1863"/>
  <c r="J1863"/>
  <c r="I1863"/>
  <c r="H1863"/>
  <c r="G1863"/>
  <c r="AA1861"/>
  <c r="Z1861"/>
  <c r="Y1861"/>
  <c r="X1861"/>
  <c r="W1861"/>
  <c r="V1861"/>
  <c r="U1861"/>
  <c r="T1861"/>
  <c r="S1861"/>
  <c r="R1861"/>
  <c r="Q1861"/>
  <c r="P1861"/>
  <c r="O1861"/>
  <c r="N1861"/>
  <c r="M1861"/>
  <c r="L1861"/>
  <c r="K1861"/>
  <c r="J1861"/>
  <c r="I1861"/>
  <c r="H1861"/>
  <c r="G1861"/>
  <c r="AA1828"/>
  <c r="Z1828"/>
  <c r="Y1828"/>
  <c r="X1828"/>
  <c r="W1828"/>
  <c r="V1828"/>
  <c r="U1828"/>
  <c r="T1828"/>
  <c r="S1828"/>
  <c r="R1828"/>
  <c r="Q1828"/>
  <c r="P1828"/>
  <c r="O1828"/>
  <c r="N1828"/>
  <c r="M1828"/>
  <c r="L1828"/>
  <c r="K1828"/>
  <c r="J1828"/>
  <c r="I1828"/>
  <c r="H1828"/>
  <c r="G1828"/>
  <c r="AA1884"/>
  <c r="Z1884"/>
  <c r="Y1884"/>
  <c r="X1884"/>
  <c r="W1884"/>
  <c r="V1884"/>
  <c r="U1884"/>
  <c r="T1884"/>
  <c r="S1884"/>
  <c r="R1884"/>
  <c r="Q1884"/>
  <c r="P1884"/>
  <c r="O1884"/>
  <c r="N1884"/>
  <c r="M1884"/>
  <c r="L1884"/>
  <c r="K1884"/>
  <c r="J1884"/>
  <c r="I1884"/>
  <c r="H1884"/>
  <c r="G1884"/>
  <c r="AA1844"/>
  <c r="Z1844"/>
  <c r="Y1844"/>
  <c r="X1844"/>
  <c r="W1844"/>
  <c r="V1844"/>
  <c r="U1844"/>
  <c r="T1844"/>
  <c r="S1844"/>
  <c r="R1844"/>
  <c r="Q1844"/>
  <c r="P1844"/>
  <c r="O1844"/>
  <c r="N1844"/>
  <c r="M1844"/>
  <c r="L1844"/>
  <c r="K1844"/>
  <c r="J1844"/>
  <c r="I1844"/>
  <c r="H1844"/>
  <c r="G1844"/>
  <c r="AA1816"/>
  <c r="Z1816"/>
  <c r="Y1816"/>
  <c r="X1816"/>
  <c r="W1816"/>
  <c r="V1816"/>
  <c r="U1816"/>
  <c r="T1816"/>
  <c r="S1816"/>
  <c r="R1816"/>
  <c r="Q1816"/>
  <c r="P1816"/>
  <c r="O1816"/>
  <c r="N1816"/>
  <c r="M1816"/>
  <c r="L1816"/>
  <c r="K1816"/>
  <c r="J1816"/>
  <c r="I1816"/>
  <c r="H1816"/>
  <c r="G1816"/>
  <c r="AA493"/>
  <c r="Z493"/>
  <c r="Y493"/>
  <c r="X493"/>
  <c r="W493"/>
  <c r="V493"/>
  <c r="U493"/>
  <c r="T493"/>
  <c r="S493"/>
  <c r="R493"/>
  <c r="Q493"/>
  <c r="P493"/>
  <c r="O493"/>
  <c r="N493"/>
  <c r="M493"/>
  <c r="L493"/>
  <c r="K493"/>
  <c r="J493"/>
  <c r="I493"/>
  <c r="H493"/>
  <c r="G493"/>
  <c r="AA1423"/>
  <c r="Z1423"/>
  <c r="Y1423"/>
  <c r="X1423"/>
  <c r="W1423"/>
  <c r="V1423"/>
  <c r="U1423"/>
  <c r="T1423"/>
  <c r="S1423"/>
  <c r="R1423"/>
  <c r="Q1423"/>
  <c r="P1423"/>
  <c r="O1423"/>
  <c r="N1423"/>
  <c r="M1423"/>
  <c r="L1423"/>
  <c r="K1423"/>
  <c r="J1423"/>
  <c r="I1423"/>
  <c r="H1423"/>
  <c r="G1423"/>
  <c r="AA1355"/>
  <c r="Z1355"/>
  <c r="Y1355"/>
  <c r="X1355"/>
  <c r="W1355"/>
  <c r="V1355"/>
  <c r="U1355"/>
  <c r="T1355"/>
  <c r="S1355"/>
  <c r="R1355"/>
  <c r="Q1355"/>
  <c r="P1355"/>
  <c r="O1355"/>
  <c r="N1355"/>
  <c r="M1355"/>
  <c r="L1355"/>
  <c r="K1355"/>
  <c r="J1355"/>
  <c r="I1355"/>
  <c r="H1355"/>
  <c r="G1355"/>
  <c r="AA920"/>
  <c r="Z920"/>
  <c r="Y920"/>
  <c r="X920"/>
  <c r="W920"/>
  <c r="V920"/>
  <c r="U920"/>
  <c r="T920"/>
  <c r="S920"/>
  <c r="R920"/>
  <c r="Q920"/>
  <c r="P920"/>
  <c r="O920"/>
  <c r="N920"/>
  <c r="M920"/>
  <c r="L920"/>
  <c r="K920"/>
  <c r="J920"/>
  <c r="I920"/>
  <c r="H920"/>
  <c r="G920"/>
  <c r="AA342"/>
  <c r="Z342"/>
  <c r="Y342"/>
  <c r="X342"/>
  <c r="W342"/>
  <c r="V342"/>
  <c r="U342"/>
  <c r="T342"/>
  <c r="S342"/>
  <c r="R342"/>
  <c r="Q342"/>
  <c r="P342"/>
  <c r="O342"/>
  <c r="N342"/>
  <c r="M342"/>
  <c r="L342"/>
  <c r="K342"/>
  <c r="J342"/>
  <c r="I342"/>
  <c r="H342"/>
  <c r="G342"/>
  <c r="AA287"/>
  <c r="Z287"/>
  <c r="Y287"/>
  <c r="X287"/>
  <c r="W287"/>
  <c r="V287"/>
  <c r="U287"/>
  <c r="T287"/>
  <c r="S287"/>
  <c r="R287"/>
  <c r="Q287"/>
  <c r="P287"/>
  <c r="O287"/>
  <c r="N287"/>
  <c r="M287"/>
  <c r="L287"/>
  <c r="K287"/>
  <c r="J287"/>
  <c r="I287"/>
  <c r="H287"/>
  <c r="G287"/>
  <c r="AA1062"/>
  <c r="Z1062"/>
  <c r="Y1062"/>
  <c r="X1062"/>
  <c r="W1062"/>
  <c r="V1062"/>
  <c r="U1062"/>
  <c r="T1062"/>
  <c r="S1062"/>
  <c r="R1062"/>
  <c r="Q1062"/>
  <c r="P1062"/>
  <c r="O1062"/>
  <c r="N1062"/>
  <c r="M1062"/>
  <c r="L1062"/>
  <c r="K1062"/>
  <c r="J1062"/>
  <c r="I1062"/>
  <c r="H1062"/>
  <c r="G1062"/>
  <c r="AA1061"/>
  <c r="Z1061"/>
  <c r="Y1061"/>
  <c r="X1061"/>
  <c r="W1061"/>
  <c r="V1061"/>
  <c r="U1061"/>
  <c r="T1061"/>
  <c r="S1061"/>
  <c r="R1061"/>
  <c r="Q1061"/>
  <c r="P1061"/>
  <c r="O1061"/>
  <c r="N1061"/>
  <c r="M1061"/>
  <c r="L1061"/>
  <c r="K1061"/>
  <c r="J1061"/>
  <c r="I1061"/>
  <c r="H1061"/>
  <c r="G1061"/>
  <c r="AA1287"/>
  <c r="Z1287"/>
  <c r="Y1287"/>
  <c r="X1287"/>
  <c r="W1287"/>
  <c r="V1287"/>
  <c r="U1287"/>
  <c r="T1287"/>
  <c r="S1287"/>
  <c r="R1287"/>
  <c r="Q1287"/>
  <c r="P1287"/>
  <c r="O1287"/>
  <c r="N1287"/>
  <c r="M1287"/>
  <c r="L1287"/>
  <c r="K1287"/>
  <c r="J1287"/>
  <c r="I1287"/>
  <c r="H1287"/>
  <c r="G1287"/>
  <c r="AA1696"/>
  <c r="Z1696"/>
  <c r="Y1696"/>
  <c r="X1696"/>
  <c r="W1696"/>
  <c r="V1696"/>
  <c r="U1696"/>
  <c r="T1696"/>
  <c r="S1696"/>
  <c r="R1696"/>
  <c r="Q1696"/>
  <c r="P1696"/>
  <c r="O1696"/>
  <c r="N1696"/>
  <c r="M1696"/>
  <c r="L1696"/>
  <c r="K1696"/>
  <c r="J1696"/>
  <c r="I1696"/>
  <c r="H1696"/>
  <c r="G1696"/>
  <c r="AA1665"/>
  <c r="Z1665"/>
  <c r="Y1665"/>
  <c r="X1665"/>
  <c r="W1665"/>
  <c r="V1665"/>
  <c r="U1665"/>
  <c r="T1665"/>
  <c r="S1665"/>
  <c r="R1665"/>
  <c r="Q1665"/>
  <c r="P1665"/>
  <c r="O1665"/>
  <c r="N1665"/>
  <c r="M1665"/>
  <c r="L1665"/>
  <c r="K1665"/>
  <c r="J1665"/>
  <c r="I1665"/>
  <c r="H1665"/>
  <c r="G1665"/>
  <c r="AA1250"/>
  <c r="Z1250"/>
  <c r="Y1250"/>
  <c r="X1250"/>
  <c r="W1250"/>
  <c r="V1250"/>
  <c r="U1250"/>
  <c r="T1250"/>
  <c r="S1250"/>
  <c r="R1250"/>
  <c r="Q1250"/>
  <c r="P1250"/>
  <c r="O1250"/>
  <c r="N1250"/>
  <c r="M1250"/>
  <c r="L1250"/>
  <c r="K1250"/>
  <c r="J1250"/>
  <c r="I1250"/>
  <c r="H1250"/>
  <c r="G1250"/>
  <c r="AA1249"/>
  <c r="Z1249"/>
  <c r="Y1249"/>
  <c r="X1249"/>
  <c r="W1249"/>
  <c r="V1249"/>
  <c r="U1249"/>
  <c r="T1249"/>
  <c r="S1249"/>
  <c r="R1249"/>
  <c r="Q1249"/>
  <c r="P1249"/>
  <c r="O1249"/>
  <c r="N1249"/>
  <c r="M1249"/>
  <c r="L1249"/>
  <c r="K1249"/>
  <c r="J1249"/>
  <c r="I1249"/>
  <c r="H1249"/>
  <c r="G1249"/>
  <c r="AA1557"/>
  <c r="Z1557"/>
  <c r="Y1557"/>
  <c r="X1557"/>
  <c r="W1557"/>
  <c r="V1557"/>
  <c r="U1557"/>
  <c r="T1557"/>
  <c r="S1557"/>
  <c r="R1557"/>
  <c r="Q1557"/>
  <c r="P1557"/>
  <c r="O1557"/>
  <c r="N1557"/>
  <c r="M1557"/>
  <c r="L1557"/>
  <c r="K1557"/>
  <c r="J1557"/>
  <c r="I1557"/>
  <c r="H1557"/>
  <c r="G1557"/>
  <c r="AA1553"/>
  <c r="Z1553"/>
  <c r="Y1553"/>
  <c r="X1553"/>
  <c r="W1553"/>
  <c r="V1553"/>
  <c r="U1553"/>
  <c r="T1553"/>
  <c r="S1553"/>
  <c r="R1553"/>
  <c r="Q1553"/>
  <c r="P1553"/>
  <c r="O1553"/>
  <c r="N1553"/>
  <c r="M1553"/>
  <c r="L1553"/>
  <c r="K1553"/>
  <c r="J1553"/>
  <c r="I1553"/>
  <c r="H1553"/>
  <c r="G1553"/>
  <c r="AA1473"/>
  <c r="Z1473"/>
  <c r="Y1473"/>
  <c r="X1473"/>
  <c r="W1473"/>
  <c r="V1473"/>
  <c r="U1473"/>
  <c r="T1473"/>
  <c r="S1473"/>
  <c r="R1473"/>
  <c r="Q1473"/>
  <c r="P1473"/>
  <c r="O1473"/>
  <c r="N1473"/>
  <c r="M1473"/>
  <c r="L1473"/>
  <c r="K1473"/>
  <c r="J1473"/>
  <c r="I1473"/>
  <c r="H1473"/>
  <c r="G1473"/>
  <c r="AA1714"/>
  <c r="Z1714"/>
  <c r="Y1714"/>
  <c r="X1714"/>
  <c r="W1714"/>
  <c r="V1714"/>
  <c r="U1714"/>
  <c r="T1714"/>
  <c r="S1714"/>
  <c r="R1714"/>
  <c r="Q1714"/>
  <c r="P1714"/>
  <c r="O1714"/>
  <c r="N1714"/>
  <c r="M1714"/>
  <c r="L1714"/>
  <c r="K1714"/>
  <c r="J1714"/>
  <c r="I1714"/>
  <c r="H1714"/>
  <c r="G1714"/>
  <c r="AA1174"/>
  <c r="Z1174"/>
  <c r="Y1174"/>
  <c r="X1174"/>
  <c r="W1174"/>
  <c r="V1174"/>
  <c r="U1174"/>
  <c r="T1174"/>
  <c r="S1174"/>
  <c r="R1174"/>
  <c r="Q1174"/>
  <c r="P1174"/>
  <c r="O1174"/>
  <c r="N1174"/>
  <c r="M1174"/>
  <c r="L1174"/>
  <c r="K1174"/>
  <c r="J1174"/>
  <c r="I1174"/>
  <c r="H1174"/>
  <c r="G1174"/>
  <c r="AA1726"/>
  <c r="Z1726"/>
  <c r="Y1726"/>
  <c r="X1726"/>
  <c r="W1726"/>
  <c r="V1726"/>
  <c r="U1726"/>
  <c r="T1726"/>
  <c r="S1726"/>
  <c r="R1726"/>
  <c r="Q1726"/>
  <c r="P1726"/>
  <c r="O1726"/>
  <c r="N1726"/>
  <c r="M1726"/>
  <c r="L1726"/>
  <c r="K1726"/>
  <c r="J1726"/>
  <c r="I1726"/>
  <c r="H1726"/>
  <c r="G172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AA362"/>
  <c r="Z362"/>
  <c r="Y362"/>
  <c r="X362"/>
  <c r="W362"/>
  <c r="V362"/>
  <c r="U362"/>
  <c r="T362"/>
  <c r="S362"/>
  <c r="R362"/>
  <c r="Q362"/>
  <c r="P362"/>
  <c r="O362"/>
  <c r="N362"/>
  <c r="M362"/>
  <c r="L362"/>
  <c r="K362"/>
  <c r="J362"/>
  <c r="I362"/>
  <c r="H362"/>
  <c r="G362"/>
  <c r="AA1707"/>
  <c r="Z1707"/>
  <c r="Y1707"/>
  <c r="X1707"/>
  <c r="W1707"/>
  <c r="V1707"/>
  <c r="U1707"/>
  <c r="T1707"/>
  <c r="S1707"/>
  <c r="R1707"/>
  <c r="Q1707"/>
  <c r="P1707"/>
  <c r="O1707"/>
  <c r="N1707"/>
  <c r="M1707"/>
  <c r="L1707"/>
  <c r="K1707"/>
  <c r="J1707"/>
  <c r="I1707"/>
  <c r="H1707"/>
  <c r="G1707"/>
  <c r="AA1340"/>
  <c r="Z1340"/>
  <c r="Y1340"/>
  <c r="X1340"/>
  <c r="W1340"/>
  <c r="V1340"/>
  <c r="U1340"/>
  <c r="T1340"/>
  <c r="S1340"/>
  <c r="R1340"/>
  <c r="Q1340"/>
  <c r="P1340"/>
  <c r="O1340"/>
  <c r="N1340"/>
  <c r="M1340"/>
  <c r="L1340"/>
  <c r="K1340"/>
  <c r="J1340"/>
  <c r="I1340"/>
  <c r="H1340"/>
  <c r="G1340"/>
  <c r="AA1035"/>
  <c r="Z1035"/>
  <c r="Y1035"/>
  <c r="X1035"/>
  <c r="W1035"/>
  <c r="V1035"/>
  <c r="U1035"/>
  <c r="T1035"/>
  <c r="S1035"/>
  <c r="R1035"/>
  <c r="Q1035"/>
  <c r="P1035"/>
  <c r="O1035"/>
  <c r="N1035"/>
  <c r="M1035"/>
  <c r="L1035"/>
  <c r="K1035"/>
  <c r="J1035"/>
  <c r="I1035"/>
  <c r="H1035"/>
  <c r="G1035"/>
  <c r="AA946"/>
  <c r="Z946"/>
  <c r="Y946"/>
  <c r="X946"/>
  <c r="W946"/>
  <c r="V946"/>
  <c r="U946"/>
  <c r="T946"/>
  <c r="S946"/>
  <c r="R946"/>
  <c r="Q946"/>
  <c r="P946"/>
  <c r="O946"/>
  <c r="N946"/>
  <c r="M946"/>
  <c r="L946"/>
  <c r="K946"/>
  <c r="J946"/>
  <c r="I946"/>
  <c r="H946"/>
  <c r="G946"/>
  <c r="AA910"/>
  <c r="Z910"/>
  <c r="Y910"/>
  <c r="X910"/>
  <c r="W910"/>
  <c r="V910"/>
  <c r="U910"/>
  <c r="T910"/>
  <c r="S910"/>
  <c r="R910"/>
  <c r="Q910"/>
  <c r="P910"/>
  <c r="O910"/>
  <c r="N910"/>
  <c r="M910"/>
  <c r="L910"/>
  <c r="K910"/>
  <c r="J910"/>
  <c r="I910"/>
  <c r="H910"/>
  <c r="G910"/>
  <c r="AA1296"/>
  <c r="Z1296"/>
  <c r="Y1296"/>
  <c r="X1296"/>
  <c r="W1296"/>
  <c r="V1296"/>
  <c r="U1296"/>
  <c r="T1296"/>
  <c r="S1296"/>
  <c r="R1296"/>
  <c r="Q1296"/>
  <c r="P1296"/>
  <c r="O1296"/>
  <c r="N1296"/>
  <c r="M1296"/>
  <c r="L1296"/>
  <c r="K1296"/>
  <c r="J1296"/>
  <c r="I1296"/>
  <c r="H1296"/>
  <c r="G1296"/>
  <c r="AA371"/>
  <c r="Z371"/>
  <c r="Y371"/>
  <c r="X371"/>
  <c r="W371"/>
  <c r="V371"/>
  <c r="U371"/>
  <c r="T371"/>
  <c r="S371"/>
  <c r="R371"/>
  <c r="Q371"/>
  <c r="P371"/>
  <c r="O371"/>
  <c r="N371"/>
  <c r="M371"/>
  <c r="L371"/>
  <c r="K371"/>
  <c r="J371"/>
  <c r="I371"/>
  <c r="H371"/>
  <c r="G371"/>
  <c r="AA1380"/>
  <c r="Z1380"/>
  <c r="Y1380"/>
  <c r="X1380"/>
  <c r="W1380"/>
  <c r="V1380"/>
  <c r="U1380"/>
  <c r="T1380"/>
  <c r="S1380"/>
  <c r="R1380"/>
  <c r="Q1380"/>
  <c r="P1380"/>
  <c r="O1380"/>
  <c r="N1380"/>
  <c r="M1380"/>
  <c r="L1380"/>
  <c r="K1380"/>
  <c r="J1380"/>
  <c r="I1380"/>
  <c r="H1380"/>
  <c r="G1380"/>
  <c r="AA998"/>
  <c r="Z998"/>
  <c r="Y998"/>
  <c r="X998"/>
  <c r="W998"/>
  <c r="V998"/>
  <c r="U998"/>
  <c r="T998"/>
  <c r="S998"/>
  <c r="R998"/>
  <c r="Q998"/>
  <c r="P998"/>
  <c r="O998"/>
  <c r="N998"/>
  <c r="M998"/>
  <c r="L998"/>
  <c r="K998"/>
  <c r="J998"/>
  <c r="I998"/>
  <c r="H998"/>
  <c r="G998"/>
  <c r="AA1573"/>
  <c r="Z1573"/>
  <c r="Y1573"/>
  <c r="X1573"/>
  <c r="W1573"/>
  <c r="V1573"/>
  <c r="U1573"/>
  <c r="T1573"/>
  <c r="S1573"/>
  <c r="R1573"/>
  <c r="Q1573"/>
  <c r="P1573"/>
  <c r="O1573"/>
  <c r="N1573"/>
  <c r="M1573"/>
  <c r="L1573"/>
  <c r="K1573"/>
  <c r="J1573"/>
  <c r="I1573"/>
  <c r="H1573"/>
  <c r="G1573"/>
  <c r="AA349"/>
  <c r="Z349"/>
  <c r="Y349"/>
  <c r="X349"/>
  <c r="W349"/>
  <c r="V349"/>
  <c r="U349"/>
  <c r="T349"/>
  <c r="S349"/>
  <c r="R349"/>
  <c r="Q349"/>
  <c r="P349"/>
  <c r="O349"/>
  <c r="N349"/>
  <c r="M349"/>
  <c r="L349"/>
  <c r="K349"/>
  <c r="J349"/>
  <c r="I349"/>
  <c r="H349"/>
  <c r="G349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AA297"/>
  <c r="Z297"/>
  <c r="Y297"/>
  <c r="X297"/>
  <c r="W297"/>
  <c r="V297"/>
  <c r="U297"/>
  <c r="T297"/>
  <c r="S297"/>
  <c r="R297"/>
  <c r="Q297"/>
  <c r="P297"/>
  <c r="O297"/>
  <c r="N297"/>
  <c r="M297"/>
  <c r="L297"/>
  <c r="K297"/>
  <c r="J297"/>
  <c r="I297"/>
  <c r="H297"/>
  <c r="G297"/>
  <c r="AA1086"/>
  <c r="Z1086"/>
  <c r="Y1086"/>
  <c r="X1086"/>
  <c r="W1086"/>
  <c r="V1086"/>
  <c r="U1086"/>
  <c r="T1086"/>
  <c r="S1086"/>
  <c r="R1086"/>
  <c r="Q1086"/>
  <c r="P1086"/>
  <c r="O1086"/>
  <c r="N1086"/>
  <c r="M1086"/>
  <c r="L1086"/>
  <c r="K1086"/>
  <c r="J1086"/>
  <c r="I1086"/>
  <c r="H1086"/>
  <c r="G1086"/>
  <c r="AA1572"/>
  <c r="Z1572"/>
  <c r="Y1572"/>
  <c r="X1572"/>
  <c r="W1572"/>
  <c r="V1572"/>
  <c r="U1572"/>
  <c r="T1572"/>
  <c r="S1572"/>
  <c r="R1572"/>
  <c r="Q1572"/>
  <c r="P1572"/>
  <c r="O1572"/>
  <c r="N1572"/>
  <c r="M1572"/>
  <c r="L1572"/>
  <c r="K1572"/>
  <c r="J1572"/>
  <c r="I1572"/>
  <c r="H1572"/>
  <c r="G1572"/>
  <c r="AA275"/>
  <c r="Z275"/>
  <c r="Y275"/>
  <c r="X275"/>
  <c r="W275"/>
  <c r="V275"/>
  <c r="U275"/>
  <c r="T275"/>
  <c r="S275"/>
  <c r="R275"/>
  <c r="Q275"/>
  <c r="P275"/>
  <c r="O275"/>
  <c r="N275"/>
  <c r="M275"/>
  <c r="L275"/>
  <c r="K275"/>
  <c r="J275"/>
  <c r="I275"/>
  <c r="H275"/>
  <c r="G275"/>
  <c r="AA996"/>
  <c r="Z996"/>
  <c r="Y996"/>
  <c r="X996"/>
  <c r="W996"/>
  <c r="V996"/>
  <c r="U996"/>
  <c r="T996"/>
  <c r="S996"/>
  <c r="R996"/>
  <c r="Q996"/>
  <c r="P996"/>
  <c r="O996"/>
  <c r="N996"/>
  <c r="M996"/>
  <c r="L996"/>
  <c r="K996"/>
  <c r="J996"/>
  <c r="I996"/>
  <c r="H996"/>
  <c r="G996"/>
  <c r="AA1389"/>
  <c r="Z1389"/>
  <c r="Y1389"/>
  <c r="X1389"/>
  <c r="W1389"/>
  <c r="V1389"/>
  <c r="U1389"/>
  <c r="T1389"/>
  <c r="S1389"/>
  <c r="R1389"/>
  <c r="Q1389"/>
  <c r="P1389"/>
  <c r="O1389"/>
  <c r="N1389"/>
  <c r="M1389"/>
  <c r="L1389"/>
  <c r="K1389"/>
  <c r="J1389"/>
  <c r="I1389"/>
  <c r="H1389"/>
  <c r="G1389"/>
  <c r="AA1182"/>
  <c r="Z1182"/>
  <c r="Y1182"/>
  <c r="X1182"/>
  <c r="W1182"/>
  <c r="V1182"/>
  <c r="U1182"/>
  <c r="T1182"/>
  <c r="S1182"/>
  <c r="R1182"/>
  <c r="Q1182"/>
  <c r="P1182"/>
  <c r="O1182"/>
  <c r="N1182"/>
  <c r="M1182"/>
  <c r="L1182"/>
  <c r="K1182"/>
  <c r="J1182"/>
  <c r="I1182"/>
  <c r="H1182"/>
  <c r="G1182"/>
  <c r="AA223"/>
  <c r="Z223"/>
  <c r="Y223"/>
  <c r="X223"/>
  <c r="W223"/>
  <c r="V223"/>
  <c r="U223"/>
  <c r="T223"/>
  <c r="S223"/>
  <c r="R223"/>
  <c r="Q223"/>
  <c r="P223"/>
  <c r="O223"/>
  <c r="N223"/>
  <c r="M223"/>
  <c r="L223"/>
  <c r="K223"/>
  <c r="J223"/>
  <c r="I223"/>
  <c r="H223"/>
  <c r="G223"/>
  <c r="AA1214"/>
  <c r="Z1214"/>
  <c r="Y1214"/>
  <c r="X1214"/>
  <c r="W1214"/>
  <c r="V1214"/>
  <c r="U1214"/>
  <c r="T1214"/>
  <c r="S1214"/>
  <c r="R1214"/>
  <c r="Q1214"/>
  <c r="P1214"/>
  <c r="O1214"/>
  <c r="N1214"/>
  <c r="M1214"/>
  <c r="L1214"/>
  <c r="K1214"/>
  <c r="J1214"/>
  <c r="I1214"/>
  <c r="H1214"/>
  <c r="G1214"/>
  <c r="AA1112"/>
  <c r="Z1112"/>
  <c r="Y1112"/>
  <c r="X1112"/>
  <c r="W1112"/>
  <c r="V1112"/>
  <c r="U1112"/>
  <c r="T1112"/>
  <c r="S1112"/>
  <c r="R1112"/>
  <c r="Q1112"/>
  <c r="P1112"/>
  <c r="O1112"/>
  <c r="N1112"/>
  <c r="M1112"/>
  <c r="L1112"/>
  <c r="K1112"/>
  <c r="J1112"/>
  <c r="I1112"/>
  <c r="H1112"/>
  <c r="G1112"/>
  <c r="AA979"/>
  <c r="Z979"/>
  <c r="Y979"/>
  <c r="X979"/>
  <c r="W979"/>
  <c r="V979"/>
  <c r="U979"/>
  <c r="T979"/>
  <c r="S979"/>
  <c r="R979"/>
  <c r="Q979"/>
  <c r="P979"/>
  <c r="O979"/>
  <c r="N979"/>
  <c r="M979"/>
  <c r="L979"/>
  <c r="K979"/>
  <c r="J979"/>
  <c r="I979"/>
  <c r="H979"/>
  <c r="G979"/>
  <c r="AA1081"/>
  <c r="Z1081"/>
  <c r="Y1081"/>
  <c r="X1081"/>
  <c r="W1081"/>
  <c r="V1081"/>
  <c r="U1081"/>
  <c r="T1081"/>
  <c r="S1081"/>
  <c r="R1081"/>
  <c r="Q1081"/>
  <c r="P1081"/>
  <c r="O1081"/>
  <c r="N1081"/>
  <c r="M1081"/>
  <c r="L1081"/>
  <c r="K1081"/>
  <c r="J1081"/>
  <c r="I1081"/>
  <c r="H1081"/>
  <c r="G1081"/>
  <c r="AA1248"/>
  <c r="Z1248"/>
  <c r="Y1248"/>
  <c r="X1248"/>
  <c r="W1248"/>
  <c r="V1248"/>
  <c r="U1248"/>
  <c r="T1248"/>
  <c r="S1248"/>
  <c r="R1248"/>
  <c r="Q1248"/>
  <c r="P1248"/>
  <c r="O1248"/>
  <c r="N1248"/>
  <c r="M1248"/>
  <c r="L1248"/>
  <c r="K1248"/>
  <c r="J1248"/>
  <c r="I1248"/>
  <c r="H1248"/>
  <c r="G1248"/>
  <c r="AA1138"/>
  <c r="Z1138"/>
  <c r="Y1138"/>
  <c r="X1138"/>
  <c r="W1138"/>
  <c r="V1138"/>
  <c r="U1138"/>
  <c r="T1138"/>
  <c r="S1138"/>
  <c r="R1138"/>
  <c r="Q1138"/>
  <c r="P1138"/>
  <c r="O1138"/>
  <c r="N1138"/>
  <c r="M1138"/>
  <c r="L1138"/>
  <c r="K1138"/>
  <c r="J1138"/>
  <c r="I1138"/>
  <c r="H1138"/>
  <c r="G1138"/>
  <c r="AA1300"/>
  <c r="Z1300"/>
  <c r="Y1300"/>
  <c r="X1300"/>
  <c r="W1300"/>
  <c r="V1300"/>
  <c r="U1300"/>
  <c r="T1300"/>
  <c r="S1300"/>
  <c r="R1300"/>
  <c r="Q1300"/>
  <c r="P1300"/>
  <c r="O1300"/>
  <c r="N1300"/>
  <c r="M1300"/>
  <c r="L1300"/>
  <c r="K1300"/>
  <c r="J1300"/>
  <c r="I1300"/>
  <c r="H1300"/>
  <c r="G1300"/>
  <c r="AA1273"/>
  <c r="Z1273"/>
  <c r="Y1273"/>
  <c r="X1273"/>
  <c r="W1273"/>
  <c r="V1273"/>
  <c r="U1273"/>
  <c r="T1273"/>
  <c r="S1273"/>
  <c r="R1273"/>
  <c r="Q1273"/>
  <c r="P1273"/>
  <c r="O1273"/>
  <c r="N1273"/>
  <c r="M1273"/>
  <c r="L1273"/>
  <c r="K1273"/>
  <c r="J1273"/>
  <c r="I1273"/>
  <c r="H1273"/>
  <c r="G1273"/>
  <c r="AA1057"/>
  <c r="Z1057"/>
  <c r="Y1057"/>
  <c r="X1057"/>
  <c r="W1057"/>
  <c r="V1057"/>
  <c r="U1057"/>
  <c r="T1057"/>
  <c r="S1057"/>
  <c r="R1057"/>
  <c r="Q1057"/>
  <c r="P1057"/>
  <c r="O1057"/>
  <c r="N1057"/>
  <c r="M1057"/>
  <c r="L1057"/>
  <c r="K1057"/>
  <c r="J1057"/>
  <c r="I1057"/>
  <c r="H1057"/>
  <c r="G1057"/>
  <c r="AA1447"/>
  <c r="Z1447"/>
  <c r="Y1447"/>
  <c r="X1447"/>
  <c r="W1447"/>
  <c r="V1447"/>
  <c r="U1447"/>
  <c r="T1447"/>
  <c r="S1447"/>
  <c r="R1447"/>
  <c r="Q1447"/>
  <c r="P1447"/>
  <c r="O1447"/>
  <c r="N1447"/>
  <c r="M1447"/>
  <c r="L1447"/>
  <c r="K1447"/>
  <c r="J1447"/>
  <c r="I1447"/>
  <c r="H1447"/>
  <c r="G1447"/>
  <c r="AA1208"/>
  <c r="Z1208"/>
  <c r="Y1208"/>
  <c r="X1208"/>
  <c r="W1208"/>
  <c r="V1208"/>
  <c r="U1208"/>
  <c r="T1208"/>
  <c r="S1208"/>
  <c r="R1208"/>
  <c r="Q1208"/>
  <c r="P1208"/>
  <c r="O1208"/>
  <c r="N1208"/>
  <c r="M1208"/>
  <c r="L1208"/>
  <c r="K1208"/>
  <c r="J1208"/>
  <c r="I1208"/>
  <c r="H1208"/>
  <c r="G1208"/>
  <c r="AA1359"/>
  <c r="Z1359"/>
  <c r="Y1359"/>
  <c r="X1359"/>
  <c r="W1359"/>
  <c r="V1359"/>
  <c r="U1359"/>
  <c r="T1359"/>
  <c r="S1359"/>
  <c r="R1359"/>
  <c r="Q1359"/>
  <c r="P1359"/>
  <c r="O1359"/>
  <c r="N1359"/>
  <c r="M1359"/>
  <c r="L1359"/>
  <c r="K1359"/>
  <c r="J1359"/>
  <c r="I1359"/>
  <c r="H1359"/>
  <c r="G1359"/>
  <c r="AA361"/>
  <c r="Z361"/>
  <c r="Y361"/>
  <c r="X361"/>
  <c r="W361"/>
  <c r="V361"/>
  <c r="U361"/>
  <c r="T361"/>
  <c r="S361"/>
  <c r="R361"/>
  <c r="Q361"/>
  <c r="P361"/>
  <c r="O361"/>
  <c r="N361"/>
  <c r="M361"/>
  <c r="L361"/>
  <c r="K361"/>
  <c r="J361"/>
  <c r="I361"/>
  <c r="H361"/>
  <c r="G361"/>
  <c r="AA360"/>
  <c r="Z360"/>
  <c r="Y360"/>
  <c r="X360"/>
  <c r="W360"/>
  <c r="V360"/>
  <c r="U360"/>
  <c r="T360"/>
  <c r="S360"/>
  <c r="R360"/>
  <c r="Q360"/>
  <c r="P360"/>
  <c r="O360"/>
  <c r="N360"/>
  <c r="M360"/>
  <c r="L360"/>
  <c r="K360"/>
  <c r="J360"/>
  <c r="I360"/>
  <c r="H360"/>
  <c r="G360"/>
  <c r="AA462"/>
  <c r="Z462"/>
  <c r="Y462"/>
  <c r="X462"/>
  <c r="W462"/>
  <c r="V462"/>
  <c r="U462"/>
  <c r="T462"/>
  <c r="S462"/>
  <c r="R462"/>
  <c r="Q462"/>
  <c r="P462"/>
  <c r="O462"/>
  <c r="N462"/>
  <c r="M462"/>
  <c r="L462"/>
  <c r="K462"/>
  <c r="J462"/>
  <c r="I462"/>
  <c r="H462"/>
  <c r="G462"/>
  <c r="AA1710"/>
  <c r="Z1710"/>
  <c r="Y1710"/>
  <c r="X1710"/>
  <c r="W1710"/>
  <c r="V1710"/>
  <c r="U1710"/>
  <c r="T1710"/>
  <c r="S1710"/>
  <c r="R1710"/>
  <c r="Q1710"/>
  <c r="P1710"/>
  <c r="O1710"/>
  <c r="N1710"/>
  <c r="M1710"/>
  <c r="L1710"/>
  <c r="K1710"/>
  <c r="J1710"/>
  <c r="I1710"/>
  <c r="H1710"/>
  <c r="G1710"/>
  <c r="AA199"/>
  <c r="Z199"/>
  <c r="Y199"/>
  <c r="X199"/>
  <c r="W199"/>
  <c r="V199"/>
  <c r="U199"/>
  <c r="T199"/>
  <c r="S199"/>
  <c r="R199"/>
  <c r="Q199"/>
  <c r="P199"/>
  <c r="O199"/>
  <c r="N199"/>
  <c r="M199"/>
  <c r="L199"/>
  <c r="K199"/>
  <c r="J199"/>
  <c r="I199"/>
  <c r="H199"/>
  <c r="G199"/>
  <c r="AA220"/>
  <c r="Z220"/>
  <c r="Y220"/>
  <c r="X220"/>
  <c r="W220"/>
  <c r="V220"/>
  <c r="U220"/>
  <c r="T220"/>
  <c r="S220"/>
  <c r="R220"/>
  <c r="Q220"/>
  <c r="P220"/>
  <c r="O220"/>
  <c r="N220"/>
  <c r="M220"/>
  <c r="L220"/>
  <c r="K220"/>
  <c r="J220"/>
  <c r="I220"/>
  <c r="H220"/>
  <c r="G220"/>
  <c r="AA1569"/>
  <c r="Z1569"/>
  <c r="Y1569"/>
  <c r="X1569"/>
  <c r="W1569"/>
  <c r="V1569"/>
  <c r="U1569"/>
  <c r="T1569"/>
  <c r="S1569"/>
  <c r="R1569"/>
  <c r="Q1569"/>
  <c r="P1569"/>
  <c r="O1569"/>
  <c r="N1569"/>
  <c r="M1569"/>
  <c r="L1569"/>
  <c r="K1569"/>
  <c r="J1569"/>
  <c r="I1569"/>
  <c r="H1569"/>
  <c r="G1569"/>
  <c r="AA1067"/>
  <c r="Z1067"/>
  <c r="Y1067"/>
  <c r="X1067"/>
  <c r="W1067"/>
  <c r="V1067"/>
  <c r="U1067"/>
  <c r="T1067"/>
  <c r="S1067"/>
  <c r="R1067"/>
  <c r="Q1067"/>
  <c r="P1067"/>
  <c r="O1067"/>
  <c r="N1067"/>
  <c r="M1067"/>
  <c r="L1067"/>
  <c r="K1067"/>
  <c r="J1067"/>
  <c r="I1067"/>
  <c r="H1067"/>
  <c r="G1067"/>
  <c r="AA1066"/>
  <c r="Z1066"/>
  <c r="Y1066"/>
  <c r="X1066"/>
  <c r="W1066"/>
  <c r="V1066"/>
  <c r="U1066"/>
  <c r="T1066"/>
  <c r="S1066"/>
  <c r="R1066"/>
  <c r="Q1066"/>
  <c r="P1066"/>
  <c r="O1066"/>
  <c r="N1066"/>
  <c r="M1066"/>
  <c r="L1066"/>
  <c r="K1066"/>
  <c r="J1066"/>
  <c r="I1066"/>
  <c r="H1066"/>
  <c r="G1066"/>
  <c r="AA1760"/>
  <c r="Z1760"/>
  <c r="Y1760"/>
  <c r="X1760"/>
  <c r="W1760"/>
  <c r="V1760"/>
  <c r="U1760"/>
  <c r="T1760"/>
  <c r="S1760"/>
  <c r="R1760"/>
  <c r="Q1760"/>
  <c r="P1760"/>
  <c r="O1760"/>
  <c r="N1760"/>
  <c r="M1760"/>
  <c r="L1760"/>
  <c r="K1760"/>
  <c r="J1760"/>
  <c r="I1760"/>
  <c r="H1760"/>
  <c r="G1760"/>
  <c r="AA849"/>
  <c r="Z849"/>
  <c r="Y849"/>
  <c r="X849"/>
  <c r="W849"/>
  <c r="V849"/>
  <c r="U849"/>
  <c r="T849"/>
  <c r="S849"/>
  <c r="R849"/>
  <c r="Q849"/>
  <c r="P849"/>
  <c r="O849"/>
  <c r="N849"/>
  <c r="M849"/>
  <c r="L849"/>
  <c r="K849"/>
  <c r="J849"/>
  <c r="I849"/>
  <c r="H849"/>
  <c r="G849"/>
  <c r="AA201"/>
  <c r="Z201"/>
  <c r="Y201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G201"/>
  <c r="AA1780"/>
  <c r="Z1780"/>
  <c r="Y1780"/>
  <c r="X1780"/>
  <c r="W1780"/>
  <c r="V1780"/>
  <c r="U1780"/>
  <c r="T1780"/>
  <c r="S1780"/>
  <c r="R1780"/>
  <c r="Q1780"/>
  <c r="P1780"/>
  <c r="O1780"/>
  <c r="N1780"/>
  <c r="M1780"/>
  <c r="L1780"/>
  <c r="K1780"/>
  <c r="J1780"/>
  <c r="I1780"/>
  <c r="H1780"/>
  <c r="G1780"/>
  <c r="AA1779"/>
  <c r="Z1779"/>
  <c r="Y1779"/>
  <c r="X1779"/>
  <c r="W1779"/>
  <c r="V1779"/>
  <c r="U1779"/>
  <c r="T1779"/>
  <c r="S1779"/>
  <c r="R1779"/>
  <c r="Q1779"/>
  <c r="P1779"/>
  <c r="O1779"/>
  <c r="N1779"/>
  <c r="M1779"/>
  <c r="L1779"/>
  <c r="K1779"/>
  <c r="J1779"/>
  <c r="I1779"/>
  <c r="H1779"/>
  <c r="G1779"/>
  <c r="AA1762"/>
  <c r="Z1762"/>
  <c r="Y1762"/>
  <c r="X1762"/>
  <c r="W1762"/>
  <c r="V1762"/>
  <c r="U1762"/>
  <c r="T1762"/>
  <c r="S1762"/>
  <c r="R1762"/>
  <c r="Q1762"/>
  <c r="P1762"/>
  <c r="O1762"/>
  <c r="N1762"/>
  <c r="M1762"/>
  <c r="L1762"/>
  <c r="K1762"/>
  <c r="J1762"/>
  <c r="I1762"/>
  <c r="H1762"/>
  <c r="G1762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AA219"/>
  <c r="Z219"/>
  <c r="Y219"/>
  <c r="X219"/>
  <c r="W219"/>
  <c r="V219"/>
  <c r="U219"/>
  <c r="T219"/>
  <c r="S219"/>
  <c r="R219"/>
  <c r="Q219"/>
  <c r="P219"/>
  <c r="O219"/>
  <c r="N219"/>
  <c r="M219"/>
  <c r="L219"/>
  <c r="K219"/>
  <c r="J219"/>
  <c r="I219"/>
  <c r="H219"/>
  <c r="G219"/>
  <c r="AA1618"/>
  <c r="Z1618"/>
  <c r="Y1618"/>
  <c r="X1618"/>
  <c r="W1618"/>
  <c r="V1618"/>
  <c r="U1618"/>
  <c r="T1618"/>
  <c r="S1618"/>
  <c r="R1618"/>
  <c r="Q1618"/>
  <c r="P1618"/>
  <c r="O1618"/>
  <c r="N1618"/>
  <c r="M1618"/>
  <c r="L1618"/>
  <c r="K1618"/>
  <c r="J1618"/>
  <c r="I1618"/>
  <c r="H1618"/>
  <c r="G1618"/>
  <c r="AA1772"/>
  <c r="Z1772"/>
  <c r="Y1772"/>
  <c r="X1772"/>
  <c r="W1772"/>
  <c r="V1772"/>
  <c r="U1772"/>
  <c r="T1772"/>
  <c r="S1772"/>
  <c r="R1772"/>
  <c r="Q1772"/>
  <c r="P1772"/>
  <c r="O1772"/>
  <c r="N1772"/>
  <c r="M1772"/>
  <c r="L1772"/>
  <c r="K1772"/>
  <c r="J1772"/>
  <c r="I1772"/>
  <c r="H1772"/>
  <c r="G1772"/>
  <c r="AA1121"/>
  <c r="Z1121"/>
  <c r="Y1121"/>
  <c r="X1121"/>
  <c r="W1121"/>
  <c r="V1121"/>
  <c r="U1121"/>
  <c r="T1121"/>
  <c r="S1121"/>
  <c r="R1121"/>
  <c r="Q1121"/>
  <c r="P1121"/>
  <c r="O1121"/>
  <c r="N1121"/>
  <c r="M1121"/>
  <c r="L1121"/>
  <c r="K1121"/>
  <c r="J1121"/>
  <c r="I1121"/>
  <c r="H1121"/>
  <c r="G1121"/>
  <c r="AA923"/>
  <c r="Z923"/>
  <c r="Y923"/>
  <c r="X923"/>
  <c r="W923"/>
  <c r="V923"/>
  <c r="U923"/>
  <c r="T923"/>
  <c r="S923"/>
  <c r="R923"/>
  <c r="Q923"/>
  <c r="P923"/>
  <c r="O923"/>
  <c r="N923"/>
  <c r="M923"/>
  <c r="L923"/>
  <c r="K923"/>
  <c r="J923"/>
  <c r="I923"/>
  <c r="H923"/>
  <c r="G923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AA1764"/>
  <c r="Z1764"/>
  <c r="Y1764"/>
  <c r="X1764"/>
  <c r="W1764"/>
  <c r="V1764"/>
  <c r="U1764"/>
  <c r="T1764"/>
  <c r="S1764"/>
  <c r="R1764"/>
  <c r="Q1764"/>
  <c r="P1764"/>
  <c r="O1764"/>
  <c r="N1764"/>
  <c r="M1764"/>
  <c r="L1764"/>
  <c r="K1764"/>
  <c r="J1764"/>
  <c r="I1764"/>
  <c r="H1764"/>
  <c r="G1764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AA1765"/>
  <c r="Z1765"/>
  <c r="Y1765"/>
  <c r="X1765"/>
  <c r="W1765"/>
  <c r="V1765"/>
  <c r="U1765"/>
  <c r="T1765"/>
  <c r="S1765"/>
  <c r="R1765"/>
  <c r="Q1765"/>
  <c r="P1765"/>
  <c r="O1765"/>
  <c r="N1765"/>
  <c r="M1765"/>
  <c r="L1765"/>
  <c r="K1765"/>
  <c r="J1765"/>
  <c r="I1765"/>
  <c r="H1765"/>
  <c r="G1765"/>
  <c r="AA1297"/>
  <c r="Z1297"/>
  <c r="Y1297"/>
  <c r="X1297"/>
  <c r="W1297"/>
  <c r="V1297"/>
  <c r="U1297"/>
  <c r="T1297"/>
  <c r="S1297"/>
  <c r="R1297"/>
  <c r="Q1297"/>
  <c r="P1297"/>
  <c r="O1297"/>
  <c r="N1297"/>
  <c r="M1297"/>
  <c r="L1297"/>
  <c r="K1297"/>
  <c r="J1297"/>
  <c r="I1297"/>
  <c r="H1297"/>
  <c r="G1297"/>
  <c r="AA1002"/>
  <c r="Z1002"/>
  <c r="Y1002"/>
  <c r="X1002"/>
  <c r="W1002"/>
  <c r="V1002"/>
  <c r="U1002"/>
  <c r="T1002"/>
  <c r="S1002"/>
  <c r="R1002"/>
  <c r="Q1002"/>
  <c r="P1002"/>
  <c r="O1002"/>
  <c r="N1002"/>
  <c r="M1002"/>
  <c r="L1002"/>
  <c r="K1002"/>
  <c r="J1002"/>
  <c r="I1002"/>
  <c r="H1002"/>
  <c r="G1002"/>
  <c r="AA1804"/>
  <c r="Z1804"/>
  <c r="Y1804"/>
  <c r="X1804"/>
  <c r="W1804"/>
  <c r="V1804"/>
  <c r="U1804"/>
  <c r="T1804"/>
  <c r="S1804"/>
  <c r="R1804"/>
  <c r="Q1804"/>
  <c r="P1804"/>
  <c r="O1804"/>
  <c r="N1804"/>
  <c r="M1804"/>
  <c r="L1804"/>
  <c r="K1804"/>
  <c r="J1804"/>
  <c r="I1804"/>
  <c r="H1804"/>
  <c r="G1804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AA388"/>
  <c r="Z388"/>
  <c r="Y388"/>
  <c r="X388"/>
  <c r="W388"/>
  <c r="V388"/>
  <c r="U388"/>
  <c r="T388"/>
  <c r="S388"/>
  <c r="R388"/>
  <c r="Q388"/>
  <c r="P388"/>
  <c r="O388"/>
  <c r="N388"/>
  <c r="M388"/>
  <c r="L388"/>
  <c r="K388"/>
  <c r="J388"/>
  <c r="I388"/>
  <c r="H388"/>
  <c r="G388"/>
  <c r="AA1388"/>
  <c r="Z1388"/>
  <c r="Y1388"/>
  <c r="X1388"/>
  <c r="W1388"/>
  <c r="V1388"/>
  <c r="U1388"/>
  <c r="T1388"/>
  <c r="S1388"/>
  <c r="R1388"/>
  <c r="Q1388"/>
  <c r="P1388"/>
  <c r="O1388"/>
  <c r="N1388"/>
  <c r="M1388"/>
  <c r="L1388"/>
  <c r="K1388"/>
  <c r="J1388"/>
  <c r="I1388"/>
  <c r="H1388"/>
  <c r="G1388"/>
  <c r="AA1480"/>
  <c r="Z1480"/>
  <c r="Y1480"/>
  <c r="X1480"/>
  <c r="W1480"/>
  <c r="V1480"/>
  <c r="U1480"/>
  <c r="T1480"/>
  <c r="S1480"/>
  <c r="R1480"/>
  <c r="Q1480"/>
  <c r="P1480"/>
  <c r="O1480"/>
  <c r="N1480"/>
  <c r="M1480"/>
  <c r="L1480"/>
  <c r="K1480"/>
  <c r="J1480"/>
  <c r="I1480"/>
  <c r="H1480"/>
  <c r="G1480"/>
  <c r="AA1354"/>
  <c r="Z1354"/>
  <c r="Y1354"/>
  <c r="X1354"/>
  <c r="W1354"/>
  <c r="V1354"/>
  <c r="U1354"/>
  <c r="T1354"/>
  <c r="S1354"/>
  <c r="R1354"/>
  <c r="Q1354"/>
  <c r="P1354"/>
  <c r="O1354"/>
  <c r="N1354"/>
  <c r="M1354"/>
  <c r="L1354"/>
  <c r="K1354"/>
  <c r="J1354"/>
  <c r="I1354"/>
  <c r="H1354"/>
  <c r="G1354"/>
  <c r="AA1044"/>
  <c r="Z1044"/>
  <c r="Y1044"/>
  <c r="X1044"/>
  <c r="W1044"/>
  <c r="V1044"/>
  <c r="U1044"/>
  <c r="T1044"/>
  <c r="S1044"/>
  <c r="R1044"/>
  <c r="Q1044"/>
  <c r="P1044"/>
  <c r="O1044"/>
  <c r="N1044"/>
  <c r="M1044"/>
  <c r="L1044"/>
  <c r="K1044"/>
  <c r="J1044"/>
  <c r="I1044"/>
  <c r="H1044"/>
  <c r="G1044"/>
  <c r="AA1325"/>
  <c r="Z1325"/>
  <c r="Y1325"/>
  <c r="X1325"/>
  <c r="W1325"/>
  <c r="V1325"/>
  <c r="U1325"/>
  <c r="T1325"/>
  <c r="S1325"/>
  <c r="R1325"/>
  <c r="Q1325"/>
  <c r="P1325"/>
  <c r="O1325"/>
  <c r="N1325"/>
  <c r="M1325"/>
  <c r="L1325"/>
  <c r="K1325"/>
  <c r="J1325"/>
  <c r="I1325"/>
  <c r="H1325"/>
  <c r="G1325"/>
  <c r="AA1319"/>
  <c r="Z1319"/>
  <c r="Y1319"/>
  <c r="X1319"/>
  <c r="W1319"/>
  <c r="V1319"/>
  <c r="U1319"/>
  <c r="T1319"/>
  <c r="S1319"/>
  <c r="R1319"/>
  <c r="Q1319"/>
  <c r="P1319"/>
  <c r="O1319"/>
  <c r="N1319"/>
  <c r="M1319"/>
  <c r="L1319"/>
  <c r="K1319"/>
  <c r="J1319"/>
  <c r="I1319"/>
  <c r="H1319"/>
  <c r="G1319"/>
  <c r="AA341"/>
  <c r="Z341"/>
  <c r="Y341"/>
  <c r="X341"/>
  <c r="W341"/>
  <c r="V341"/>
  <c r="U341"/>
  <c r="T341"/>
  <c r="S341"/>
  <c r="R341"/>
  <c r="Q341"/>
  <c r="P341"/>
  <c r="O341"/>
  <c r="N341"/>
  <c r="M341"/>
  <c r="L341"/>
  <c r="K341"/>
  <c r="J341"/>
  <c r="I341"/>
  <c r="H341"/>
  <c r="G341"/>
  <c r="AA1766"/>
  <c r="Z1766"/>
  <c r="Y1766"/>
  <c r="X1766"/>
  <c r="W1766"/>
  <c r="V1766"/>
  <c r="U1766"/>
  <c r="T1766"/>
  <c r="S1766"/>
  <c r="R1766"/>
  <c r="Q1766"/>
  <c r="P1766"/>
  <c r="O1766"/>
  <c r="N1766"/>
  <c r="M1766"/>
  <c r="L1766"/>
  <c r="K1766"/>
  <c r="J1766"/>
  <c r="I1766"/>
  <c r="H1766"/>
  <c r="G1766"/>
  <c r="AA891"/>
  <c r="Z891"/>
  <c r="Y891"/>
  <c r="X891"/>
  <c r="W891"/>
  <c r="V891"/>
  <c r="U891"/>
  <c r="T891"/>
  <c r="S891"/>
  <c r="R891"/>
  <c r="Q891"/>
  <c r="P891"/>
  <c r="O891"/>
  <c r="N891"/>
  <c r="M891"/>
  <c r="L891"/>
  <c r="K891"/>
  <c r="J891"/>
  <c r="I891"/>
  <c r="H891"/>
  <c r="G891"/>
  <c r="AA418"/>
  <c r="Z418"/>
  <c r="Y418"/>
  <c r="X418"/>
  <c r="W418"/>
  <c r="V418"/>
  <c r="U418"/>
  <c r="T418"/>
  <c r="S418"/>
  <c r="R418"/>
  <c r="Q418"/>
  <c r="P418"/>
  <c r="O418"/>
  <c r="N418"/>
  <c r="M418"/>
  <c r="L418"/>
  <c r="K418"/>
  <c r="J418"/>
  <c r="I418"/>
  <c r="H418"/>
  <c r="G418"/>
  <c r="AA1653"/>
  <c r="Z1653"/>
  <c r="Y1653"/>
  <c r="X1653"/>
  <c r="W1653"/>
  <c r="V1653"/>
  <c r="U1653"/>
  <c r="T1653"/>
  <c r="S1653"/>
  <c r="R1653"/>
  <c r="Q1653"/>
  <c r="P1653"/>
  <c r="O1653"/>
  <c r="N1653"/>
  <c r="M1653"/>
  <c r="L1653"/>
  <c r="K1653"/>
  <c r="J1653"/>
  <c r="I1653"/>
  <c r="H1653"/>
  <c r="G1653"/>
  <c r="AA1597"/>
  <c r="Z1597"/>
  <c r="Y1597"/>
  <c r="X1597"/>
  <c r="W1597"/>
  <c r="V1597"/>
  <c r="U1597"/>
  <c r="T1597"/>
  <c r="S1597"/>
  <c r="R1597"/>
  <c r="Q1597"/>
  <c r="P1597"/>
  <c r="O1597"/>
  <c r="N1597"/>
  <c r="M1597"/>
  <c r="L1597"/>
  <c r="K1597"/>
  <c r="J1597"/>
  <c r="I1597"/>
  <c r="H1597"/>
  <c r="G1597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AA1247"/>
  <c r="Z1247"/>
  <c r="Y1247"/>
  <c r="X1247"/>
  <c r="W1247"/>
  <c r="V1247"/>
  <c r="U1247"/>
  <c r="T1247"/>
  <c r="S1247"/>
  <c r="R1247"/>
  <c r="Q1247"/>
  <c r="P1247"/>
  <c r="O1247"/>
  <c r="N1247"/>
  <c r="M1247"/>
  <c r="L1247"/>
  <c r="K1247"/>
  <c r="J1247"/>
  <c r="I1247"/>
  <c r="H1247"/>
  <c r="G1247"/>
  <c r="AA1246"/>
  <c r="Z1246"/>
  <c r="Y1246"/>
  <c r="X1246"/>
  <c r="W1246"/>
  <c r="V1246"/>
  <c r="U1246"/>
  <c r="T1246"/>
  <c r="S1246"/>
  <c r="R1246"/>
  <c r="Q1246"/>
  <c r="P1246"/>
  <c r="O1246"/>
  <c r="N1246"/>
  <c r="M1246"/>
  <c r="L1246"/>
  <c r="K1246"/>
  <c r="J1246"/>
  <c r="I1246"/>
  <c r="H1246"/>
  <c r="G1246"/>
  <c r="AA1137"/>
  <c r="Z1137"/>
  <c r="Y1137"/>
  <c r="X1137"/>
  <c r="W1137"/>
  <c r="V1137"/>
  <c r="U1137"/>
  <c r="T1137"/>
  <c r="S1137"/>
  <c r="R1137"/>
  <c r="Q1137"/>
  <c r="P1137"/>
  <c r="O1137"/>
  <c r="N1137"/>
  <c r="M1137"/>
  <c r="L1137"/>
  <c r="K1137"/>
  <c r="J1137"/>
  <c r="I1137"/>
  <c r="H1137"/>
  <c r="G1137"/>
  <c r="AA1556"/>
  <c r="Z1556"/>
  <c r="Y1556"/>
  <c r="X1556"/>
  <c r="W1556"/>
  <c r="V1556"/>
  <c r="U1556"/>
  <c r="T1556"/>
  <c r="S1556"/>
  <c r="R1556"/>
  <c r="Q1556"/>
  <c r="P1556"/>
  <c r="O1556"/>
  <c r="N1556"/>
  <c r="M1556"/>
  <c r="L1556"/>
  <c r="K1556"/>
  <c r="J1556"/>
  <c r="I1556"/>
  <c r="H1556"/>
  <c r="G1556"/>
  <c r="AA855"/>
  <c r="Z855"/>
  <c r="Y855"/>
  <c r="X855"/>
  <c r="W855"/>
  <c r="V855"/>
  <c r="U855"/>
  <c r="T855"/>
  <c r="S855"/>
  <c r="R855"/>
  <c r="Q855"/>
  <c r="P855"/>
  <c r="O855"/>
  <c r="N855"/>
  <c r="M855"/>
  <c r="L855"/>
  <c r="K855"/>
  <c r="J855"/>
  <c r="I855"/>
  <c r="H855"/>
  <c r="G855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AA433"/>
  <c r="Z433"/>
  <c r="Y433"/>
  <c r="X433"/>
  <c r="W433"/>
  <c r="V433"/>
  <c r="U433"/>
  <c r="T433"/>
  <c r="S433"/>
  <c r="R433"/>
  <c r="Q433"/>
  <c r="P433"/>
  <c r="O433"/>
  <c r="N433"/>
  <c r="M433"/>
  <c r="L433"/>
  <c r="K433"/>
  <c r="J433"/>
  <c r="I433"/>
  <c r="H433"/>
  <c r="G433"/>
  <c r="AA1700"/>
  <c r="Z1700"/>
  <c r="Y1700"/>
  <c r="X1700"/>
  <c r="W1700"/>
  <c r="V1700"/>
  <c r="U1700"/>
  <c r="T1700"/>
  <c r="S1700"/>
  <c r="R1700"/>
  <c r="Q1700"/>
  <c r="P1700"/>
  <c r="O1700"/>
  <c r="N1700"/>
  <c r="M1700"/>
  <c r="L1700"/>
  <c r="K1700"/>
  <c r="J1700"/>
  <c r="I1700"/>
  <c r="H1700"/>
  <c r="G1700"/>
  <c r="AA425"/>
  <c r="Z425"/>
  <c r="Y425"/>
  <c r="X425"/>
  <c r="W425"/>
  <c r="V425"/>
  <c r="U425"/>
  <c r="T425"/>
  <c r="S425"/>
  <c r="R425"/>
  <c r="Q425"/>
  <c r="P425"/>
  <c r="O425"/>
  <c r="N425"/>
  <c r="M425"/>
  <c r="L425"/>
  <c r="K425"/>
  <c r="J425"/>
  <c r="I425"/>
  <c r="H425"/>
  <c r="G425"/>
  <c r="AA381"/>
  <c r="Z381"/>
  <c r="Y381"/>
  <c r="X381"/>
  <c r="W381"/>
  <c r="V381"/>
  <c r="U381"/>
  <c r="T381"/>
  <c r="S381"/>
  <c r="R381"/>
  <c r="Q381"/>
  <c r="P381"/>
  <c r="O381"/>
  <c r="N381"/>
  <c r="M381"/>
  <c r="L381"/>
  <c r="K381"/>
  <c r="J381"/>
  <c r="I381"/>
  <c r="H381"/>
  <c r="G381"/>
  <c r="AA1383"/>
  <c r="Z1383"/>
  <c r="Y1383"/>
  <c r="X1383"/>
  <c r="W1383"/>
  <c r="V1383"/>
  <c r="U1383"/>
  <c r="T1383"/>
  <c r="S1383"/>
  <c r="R1383"/>
  <c r="Q1383"/>
  <c r="P1383"/>
  <c r="O1383"/>
  <c r="N1383"/>
  <c r="M1383"/>
  <c r="L1383"/>
  <c r="K1383"/>
  <c r="J1383"/>
  <c r="I1383"/>
  <c r="H1383"/>
  <c r="G1383"/>
  <c r="AA1773"/>
  <c r="Z1773"/>
  <c r="Y1773"/>
  <c r="X1773"/>
  <c r="W1773"/>
  <c r="V1773"/>
  <c r="U1773"/>
  <c r="T1773"/>
  <c r="S1773"/>
  <c r="R1773"/>
  <c r="Q1773"/>
  <c r="P1773"/>
  <c r="O1773"/>
  <c r="N1773"/>
  <c r="M1773"/>
  <c r="L1773"/>
  <c r="K1773"/>
  <c r="J1773"/>
  <c r="I1773"/>
  <c r="H1773"/>
  <c r="G1773"/>
  <c r="AA1715"/>
  <c r="Z1715"/>
  <c r="Y1715"/>
  <c r="X1715"/>
  <c r="W1715"/>
  <c r="V1715"/>
  <c r="U1715"/>
  <c r="T1715"/>
  <c r="S1715"/>
  <c r="R1715"/>
  <c r="Q1715"/>
  <c r="P1715"/>
  <c r="O1715"/>
  <c r="N1715"/>
  <c r="M1715"/>
  <c r="L1715"/>
  <c r="K1715"/>
  <c r="J1715"/>
  <c r="I1715"/>
  <c r="H1715"/>
  <c r="G1715"/>
  <c r="AA1132"/>
  <c r="Z1132"/>
  <c r="Y1132"/>
  <c r="X1132"/>
  <c r="W1132"/>
  <c r="V1132"/>
  <c r="U1132"/>
  <c r="T1132"/>
  <c r="S1132"/>
  <c r="R1132"/>
  <c r="Q1132"/>
  <c r="P1132"/>
  <c r="O1132"/>
  <c r="N1132"/>
  <c r="M1132"/>
  <c r="L1132"/>
  <c r="K1132"/>
  <c r="J1132"/>
  <c r="I1132"/>
  <c r="H1132"/>
  <c r="G1132"/>
  <c r="AA1611"/>
  <c r="Z1611"/>
  <c r="Y1611"/>
  <c r="X1611"/>
  <c r="W1611"/>
  <c r="V1611"/>
  <c r="U1611"/>
  <c r="T1611"/>
  <c r="S1611"/>
  <c r="R1611"/>
  <c r="Q1611"/>
  <c r="P1611"/>
  <c r="O1611"/>
  <c r="N1611"/>
  <c r="M1611"/>
  <c r="L1611"/>
  <c r="K1611"/>
  <c r="J1611"/>
  <c r="I1611"/>
  <c r="H1611"/>
  <c r="G1611"/>
  <c r="AA1749"/>
  <c r="Z1749"/>
  <c r="Y1749"/>
  <c r="X1749"/>
  <c r="W1749"/>
  <c r="V1749"/>
  <c r="U1749"/>
  <c r="T1749"/>
  <c r="S1749"/>
  <c r="R1749"/>
  <c r="Q1749"/>
  <c r="P1749"/>
  <c r="O1749"/>
  <c r="N1749"/>
  <c r="M1749"/>
  <c r="L1749"/>
  <c r="K1749"/>
  <c r="J1749"/>
  <c r="I1749"/>
  <c r="H1749"/>
  <c r="G1749"/>
  <c r="AA376"/>
  <c r="Z376"/>
  <c r="Y376"/>
  <c r="X376"/>
  <c r="W376"/>
  <c r="V376"/>
  <c r="U376"/>
  <c r="T376"/>
  <c r="S376"/>
  <c r="R376"/>
  <c r="Q376"/>
  <c r="P376"/>
  <c r="O376"/>
  <c r="N376"/>
  <c r="M376"/>
  <c r="L376"/>
  <c r="K376"/>
  <c r="J376"/>
  <c r="I376"/>
  <c r="H376"/>
  <c r="G376"/>
  <c r="AA1396"/>
  <c r="Z1396"/>
  <c r="Y1396"/>
  <c r="X1396"/>
  <c r="W1396"/>
  <c r="V1396"/>
  <c r="U1396"/>
  <c r="T1396"/>
  <c r="S1396"/>
  <c r="R1396"/>
  <c r="Q1396"/>
  <c r="P1396"/>
  <c r="O1396"/>
  <c r="N1396"/>
  <c r="M1396"/>
  <c r="L1396"/>
  <c r="K1396"/>
  <c r="J1396"/>
  <c r="I1396"/>
  <c r="H1396"/>
  <c r="G1396"/>
  <c r="AA1016"/>
  <c r="Z1016"/>
  <c r="Y1016"/>
  <c r="X1016"/>
  <c r="W1016"/>
  <c r="V1016"/>
  <c r="U1016"/>
  <c r="T1016"/>
  <c r="S1016"/>
  <c r="R1016"/>
  <c r="Q1016"/>
  <c r="P1016"/>
  <c r="O1016"/>
  <c r="N1016"/>
  <c r="M1016"/>
  <c r="L1016"/>
  <c r="K1016"/>
  <c r="J1016"/>
  <c r="I1016"/>
  <c r="H1016"/>
  <c r="G1016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AA1666"/>
  <c r="Z1666"/>
  <c r="Y1666"/>
  <c r="X1666"/>
  <c r="W1666"/>
  <c r="V1666"/>
  <c r="U1666"/>
  <c r="T1666"/>
  <c r="S1666"/>
  <c r="R1666"/>
  <c r="Q1666"/>
  <c r="P1666"/>
  <c r="O1666"/>
  <c r="N1666"/>
  <c r="M1666"/>
  <c r="L1666"/>
  <c r="K1666"/>
  <c r="J1666"/>
  <c r="I1666"/>
  <c r="H1666"/>
  <c r="G1666"/>
  <c r="AA981"/>
  <c r="Z981"/>
  <c r="Y981"/>
  <c r="X981"/>
  <c r="W981"/>
  <c r="V981"/>
  <c r="U981"/>
  <c r="T981"/>
  <c r="S981"/>
  <c r="R981"/>
  <c r="Q981"/>
  <c r="P981"/>
  <c r="O981"/>
  <c r="N981"/>
  <c r="M981"/>
  <c r="L981"/>
  <c r="K981"/>
  <c r="J981"/>
  <c r="I981"/>
  <c r="H981"/>
  <c r="G981"/>
  <c r="AA971"/>
  <c r="Z971"/>
  <c r="Y971"/>
  <c r="X971"/>
  <c r="W971"/>
  <c r="V971"/>
  <c r="U971"/>
  <c r="T971"/>
  <c r="S971"/>
  <c r="R971"/>
  <c r="Q971"/>
  <c r="P971"/>
  <c r="O971"/>
  <c r="N971"/>
  <c r="M971"/>
  <c r="L971"/>
  <c r="K971"/>
  <c r="J971"/>
  <c r="I971"/>
  <c r="H971"/>
  <c r="G971"/>
  <c r="AA878"/>
  <c r="Z878"/>
  <c r="Y878"/>
  <c r="X878"/>
  <c r="W878"/>
  <c r="V878"/>
  <c r="U878"/>
  <c r="T878"/>
  <c r="S878"/>
  <c r="R878"/>
  <c r="Q878"/>
  <c r="P878"/>
  <c r="O878"/>
  <c r="N878"/>
  <c r="M878"/>
  <c r="L878"/>
  <c r="K878"/>
  <c r="J878"/>
  <c r="I878"/>
  <c r="H878"/>
  <c r="G878"/>
  <c r="AA348"/>
  <c r="Z348"/>
  <c r="Y348"/>
  <c r="X348"/>
  <c r="W348"/>
  <c r="V348"/>
  <c r="U348"/>
  <c r="T348"/>
  <c r="S348"/>
  <c r="R348"/>
  <c r="Q348"/>
  <c r="P348"/>
  <c r="O348"/>
  <c r="N348"/>
  <c r="M348"/>
  <c r="L348"/>
  <c r="K348"/>
  <c r="J348"/>
  <c r="I348"/>
  <c r="H348"/>
  <c r="G348"/>
  <c r="AA1332"/>
  <c r="Z1332"/>
  <c r="Y1332"/>
  <c r="X1332"/>
  <c r="W1332"/>
  <c r="V1332"/>
  <c r="U1332"/>
  <c r="T1332"/>
  <c r="S1332"/>
  <c r="R1332"/>
  <c r="Q1332"/>
  <c r="P1332"/>
  <c r="O1332"/>
  <c r="N1332"/>
  <c r="M1332"/>
  <c r="L1332"/>
  <c r="K1332"/>
  <c r="J1332"/>
  <c r="I1332"/>
  <c r="H1332"/>
  <c r="G1332"/>
  <c r="AA1642"/>
  <c r="Z1642"/>
  <c r="Y1642"/>
  <c r="X1642"/>
  <c r="W1642"/>
  <c r="V1642"/>
  <c r="U1642"/>
  <c r="T1642"/>
  <c r="S1642"/>
  <c r="R1642"/>
  <c r="Q1642"/>
  <c r="P1642"/>
  <c r="O1642"/>
  <c r="N1642"/>
  <c r="M1642"/>
  <c r="L1642"/>
  <c r="K1642"/>
  <c r="J1642"/>
  <c r="I1642"/>
  <c r="H1642"/>
  <c r="G1642"/>
  <c r="AA1031"/>
  <c r="Z1031"/>
  <c r="Y1031"/>
  <c r="X1031"/>
  <c r="W1031"/>
  <c r="V1031"/>
  <c r="U1031"/>
  <c r="T1031"/>
  <c r="S1031"/>
  <c r="R1031"/>
  <c r="Q1031"/>
  <c r="P1031"/>
  <c r="O1031"/>
  <c r="N1031"/>
  <c r="M1031"/>
  <c r="L1031"/>
  <c r="K1031"/>
  <c r="J1031"/>
  <c r="I1031"/>
  <c r="H1031"/>
  <c r="G1031"/>
  <c r="AA1641"/>
  <c r="Z1641"/>
  <c r="Y1641"/>
  <c r="X1641"/>
  <c r="W1641"/>
  <c r="V1641"/>
  <c r="U1641"/>
  <c r="T1641"/>
  <c r="S1641"/>
  <c r="R1641"/>
  <c r="Q1641"/>
  <c r="P1641"/>
  <c r="O1641"/>
  <c r="N1641"/>
  <c r="M1641"/>
  <c r="L1641"/>
  <c r="K1641"/>
  <c r="J1641"/>
  <c r="I1641"/>
  <c r="H1641"/>
  <c r="G1641"/>
  <c r="AA320"/>
  <c r="Z320"/>
  <c r="Y320"/>
  <c r="X320"/>
  <c r="W320"/>
  <c r="V320"/>
  <c r="U320"/>
  <c r="T320"/>
  <c r="S320"/>
  <c r="R320"/>
  <c r="Q320"/>
  <c r="P320"/>
  <c r="O320"/>
  <c r="N320"/>
  <c r="M320"/>
  <c r="L320"/>
  <c r="K320"/>
  <c r="J320"/>
  <c r="I320"/>
  <c r="H320"/>
  <c r="G320"/>
  <c r="AA296"/>
  <c r="Z296"/>
  <c r="Y296"/>
  <c r="X296"/>
  <c r="W296"/>
  <c r="V296"/>
  <c r="U296"/>
  <c r="T296"/>
  <c r="S296"/>
  <c r="R296"/>
  <c r="Q296"/>
  <c r="P296"/>
  <c r="O296"/>
  <c r="N296"/>
  <c r="M296"/>
  <c r="L296"/>
  <c r="K296"/>
  <c r="J296"/>
  <c r="I296"/>
  <c r="H296"/>
  <c r="G296"/>
  <c r="AA1151"/>
  <c r="Z1151"/>
  <c r="Y1151"/>
  <c r="X1151"/>
  <c r="W1151"/>
  <c r="V1151"/>
  <c r="U1151"/>
  <c r="T1151"/>
  <c r="S1151"/>
  <c r="R1151"/>
  <c r="Q1151"/>
  <c r="P1151"/>
  <c r="O1151"/>
  <c r="N1151"/>
  <c r="M1151"/>
  <c r="L1151"/>
  <c r="K1151"/>
  <c r="J1151"/>
  <c r="I1151"/>
  <c r="H1151"/>
  <c r="G1151"/>
  <c r="AA1825"/>
  <c r="Z1825"/>
  <c r="Y1825"/>
  <c r="X1825"/>
  <c r="W1825"/>
  <c r="V1825"/>
  <c r="U1825"/>
  <c r="T1825"/>
  <c r="S1825"/>
  <c r="R1825"/>
  <c r="Q1825"/>
  <c r="P1825"/>
  <c r="O1825"/>
  <c r="N1825"/>
  <c r="M1825"/>
  <c r="L1825"/>
  <c r="K1825"/>
  <c r="J1825"/>
  <c r="I1825"/>
  <c r="H1825"/>
  <c r="G1825"/>
  <c r="AA1821"/>
  <c r="Z1821"/>
  <c r="Y1821"/>
  <c r="X1821"/>
  <c r="W1821"/>
  <c r="V1821"/>
  <c r="U1821"/>
  <c r="T1821"/>
  <c r="S1821"/>
  <c r="R1821"/>
  <c r="Q1821"/>
  <c r="P1821"/>
  <c r="O1821"/>
  <c r="N1821"/>
  <c r="M1821"/>
  <c r="L1821"/>
  <c r="K1821"/>
  <c r="J1821"/>
  <c r="I1821"/>
  <c r="H1821"/>
  <c r="G1821"/>
  <c r="AA1854"/>
  <c r="Z1854"/>
  <c r="Y1854"/>
  <c r="X1854"/>
  <c r="W1854"/>
  <c r="V1854"/>
  <c r="U1854"/>
  <c r="T1854"/>
  <c r="S1854"/>
  <c r="R1854"/>
  <c r="Q1854"/>
  <c r="P1854"/>
  <c r="O1854"/>
  <c r="N1854"/>
  <c r="M1854"/>
  <c r="L1854"/>
  <c r="K1854"/>
  <c r="J1854"/>
  <c r="I1854"/>
  <c r="H1854"/>
  <c r="G1854"/>
  <c r="AA995"/>
  <c r="Z995"/>
  <c r="Y995"/>
  <c r="X995"/>
  <c r="W995"/>
  <c r="V995"/>
  <c r="U995"/>
  <c r="T995"/>
  <c r="S995"/>
  <c r="R995"/>
  <c r="Q995"/>
  <c r="P995"/>
  <c r="O995"/>
  <c r="N995"/>
  <c r="M995"/>
  <c r="L995"/>
  <c r="K995"/>
  <c r="J995"/>
  <c r="I995"/>
  <c r="H995"/>
  <c r="G995"/>
  <c r="AA1717"/>
  <c r="Z1717"/>
  <c r="Y1717"/>
  <c r="X1717"/>
  <c r="W1717"/>
  <c r="V1717"/>
  <c r="U1717"/>
  <c r="T1717"/>
  <c r="S1717"/>
  <c r="R1717"/>
  <c r="Q1717"/>
  <c r="P1717"/>
  <c r="O1717"/>
  <c r="N1717"/>
  <c r="M1717"/>
  <c r="L1717"/>
  <c r="K1717"/>
  <c r="J1717"/>
  <c r="I1717"/>
  <c r="H1717"/>
  <c r="G1717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AA1716"/>
  <c r="Z1716"/>
  <c r="Y1716"/>
  <c r="X1716"/>
  <c r="W1716"/>
  <c r="V1716"/>
  <c r="U1716"/>
  <c r="T1716"/>
  <c r="S1716"/>
  <c r="R1716"/>
  <c r="Q1716"/>
  <c r="P1716"/>
  <c r="O1716"/>
  <c r="N1716"/>
  <c r="M1716"/>
  <c r="L1716"/>
  <c r="K1716"/>
  <c r="J1716"/>
  <c r="I1716"/>
  <c r="H1716"/>
  <c r="G1716"/>
  <c r="AA446"/>
  <c r="Z446"/>
  <c r="Y446"/>
  <c r="X446"/>
  <c r="W446"/>
  <c r="V446"/>
  <c r="U446"/>
  <c r="T446"/>
  <c r="S446"/>
  <c r="R446"/>
  <c r="Q446"/>
  <c r="P446"/>
  <c r="O446"/>
  <c r="N446"/>
  <c r="M446"/>
  <c r="L446"/>
  <c r="K446"/>
  <c r="J446"/>
  <c r="I446"/>
  <c r="H446"/>
  <c r="G446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AA267"/>
  <c r="Z267"/>
  <c r="Y267"/>
  <c r="X267"/>
  <c r="W267"/>
  <c r="V267"/>
  <c r="U267"/>
  <c r="T267"/>
  <c r="S267"/>
  <c r="R267"/>
  <c r="Q267"/>
  <c r="P267"/>
  <c r="O267"/>
  <c r="N267"/>
  <c r="M267"/>
  <c r="L267"/>
  <c r="K267"/>
  <c r="J267"/>
  <c r="I267"/>
  <c r="H267"/>
  <c r="G267"/>
  <c r="AA1350"/>
  <c r="Z1350"/>
  <c r="Y1350"/>
  <c r="X1350"/>
  <c r="W1350"/>
  <c r="V1350"/>
  <c r="U1350"/>
  <c r="T1350"/>
  <c r="S1350"/>
  <c r="R1350"/>
  <c r="Q1350"/>
  <c r="P1350"/>
  <c r="O1350"/>
  <c r="N1350"/>
  <c r="M1350"/>
  <c r="L1350"/>
  <c r="K1350"/>
  <c r="J1350"/>
  <c r="I1350"/>
  <c r="H1350"/>
  <c r="G1350"/>
  <c r="AA217"/>
  <c r="Z217"/>
  <c r="Y217"/>
  <c r="X217"/>
  <c r="W217"/>
  <c r="V217"/>
  <c r="U217"/>
  <c r="T217"/>
  <c r="S217"/>
  <c r="R217"/>
  <c r="Q217"/>
  <c r="P217"/>
  <c r="O217"/>
  <c r="N217"/>
  <c r="M217"/>
  <c r="L217"/>
  <c r="K217"/>
  <c r="J217"/>
  <c r="I217"/>
  <c r="H217"/>
  <c r="G217"/>
  <c r="AA918"/>
  <c r="Z918"/>
  <c r="Y918"/>
  <c r="X918"/>
  <c r="W918"/>
  <c r="V918"/>
  <c r="U918"/>
  <c r="T918"/>
  <c r="S918"/>
  <c r="R918"/>
  <c r="Q918"/>
  <c r="P918"/>
  <c r="O918"/>
  <c r="N918"/>
  <c r="M918"/>
  <c r="L918"/>
  <c r="K918"/>
  <c r="J918"/>
  <c r="I918"/>
  <c r="H918"/>
  <c r="G918"/>
  <c r="AA436"/>
  <c r="Z436"/>
  <c r="Y436"/>
  <c r="X436"/>
  <c r="W436"/>
  <c r="V436"/>
  <c r="U436"/>
  <c r="T436"/>
  <c r="S436"/>
  <c r="R436"/>
  <c r="Q436"/>
  <c r="P436"/>
  <c r="O436"/>
  <c r="N436"/>
  <c r="M436"/>
  <c r="L436"/>
  <c r="K436"/>
  <c r="J436"/>
  <c r="I436"/>
  <c r="H436"/>
  <c r="G436"/>
  <c r="AA330"/>
  <c r="Z330"/>
  <c r="Y330"/>
  <c r="X330"/>
  <c r="W330"/>
  <c r="V330"/>
  <c r="U330"/>
  <c r="T330"/>
  <c r="S330"/>
  <c r="R330"/>
  <c r="Q330"/>
  <c r="P330"/>
  <c r="O330"/>
  <c r="N330"/>
  <c r="M330"/>
  <c r="L330"/>
  <c r="K330"/>
  <c r="J330"/>
  <c r="I330"/>
  <c r="H330"/>
  <c r="G330"/>
  <c r="AA308"/>
  <c r="Z308"/>
  <c r="Y308"/>
  <c r="X308"/>
  <c r="W308"/>
  <c r="V308"/>
  <c r="U308"/>
  <c r="T308"/>
  <c r="S308"/>
  <c r="R308"/>
  <c r="Q308"/>
  <c r="P308"/>
  <c r="O308"/>
  <c r="N308"/>
  <c r="M308"/>
  <c r="L308"/>
  <c r="K308"/>
  <c r="J308"/>
  <c r="I308"/>
  <c r="H308"/>
  <c r="G308"/>
  <c r="AA1197"/>
  <c r="Z1197"/>
  <c r="Y1197"/>
  <c r="X1197"/>
  <c r="W1197"/>
  <c r="V1197"/>
  <c r="U1197"/>
  <c r="T1197"/>
  <c r="S1197"/>
  <c r="R1197"/>
  <c r="Q1197"/>
  <c r="P1197"/>
  <c r="O1197"/>
  <c r="N1197"/>
  <c r="M1197"/>
  <c r="L1197"/>
  <c r="K1197"/>
  <c r="J1197"/>
  <c r="I1197"/>
  <c r="H1197"/>
  <c r="G1197"/>
  <c r="AA1395"/>
  <c r="Z1395"/>
  <c r="Y1395"/>
  <c r="X1395"/>
  <c r="W1395"/>
  <c r="V1395"/>
  <c r="U1395"/>
  <c r="T1395"/>
  <c r="S1395"/>
  <c r="R1395"/>
  <c r="Q1395"/>
  <c r="P1395"/>
  <c r="O1395"/>
  <c r="N1395"/>
  <c r="M1395"/>
  <c r="L1395"/>
  <c r="K1395"/>
  <c r="J1395"/>
  <c r="I1395"/>
  <c r="H1395"/>
  <c r="G1395"/>
  <c r="AA1394"/>
  <c r="Z1394"/>
  <c r="Y1394"/>
  <c r="X1394"/>
  <c r="W1394"/>
  <c r="V1394"/>
  <c r="U1394"/>
  <c r="T1394"/>
  <c r="S1394"/>
  <c r="R1394"/>
  <c r="Q1394"/>
  <c r="P1394"/>
  <c r="O1394"/>
  <c r="N1394"/>
  <c r="M1394"/>
  <c r="L1394"/>
  <c r="K1394"/>
  <c r="J1394"/>
  <c r="I1394"/>
  <c r="H1394"/>
  <c r="G1394"/>
  <c r="AA1191"/>
  <c r="Z1191"/>
  <c r="Y1191"/>
  <c r="X1191"/>
  <c r="W1191"/>
  <c r="V1191"/>
  <c r="U1191"/>
  <c r="T1191"/>
  <c r="S1191"/>
  <c r="R1191"/>
  <c r="Q1191"/>
  <c r="P1191"/>
  <c r="O1191"/>
  <c r="N1191"/>
  <c r="M1191"/>
  <c r="L1191"/>
  <c r="K1191"/>
  <c r="J1191"/>
  <c r="I1191"/>
  <c r="H1191"/>
  <c r="G1191"/>
  <c r="AA1153"/>
  <c r="Z1153"/>
  <c r="Y1153"/>
  <c r="X1153"/>
  <c r="W1153"/>
  <c r="V1153"/>
  <c r="U1153"/>
  <c r="T1153"/>
  <c r="S1153"/>
  <c r="R1153"/>
  <c r="Q1153"/>
  <c r="P1153"/>
  <c r="O1153"/>
  <c r="N1153"/>
  <c r="M1153"/>
  <c r="L1153"/>
  <c r="K1153"/>
  <c r="J1153"/>
  <c r="I1153"/>
  <c r="H1153"/>
  <c r="G1153"/>
  <c r="AA976"/>
  <c r="Z976"/>
  <c r="Y976"/>
  <c r="X976"/>
  <c r="W976"/>
  <c r="V976"/>
  <c r="U976"/>
  <c r="T976"/>
  <c r="S976"/>
  <c r="R976"/>
  <c r="Q976"/>
  <c r="P976"/>
  <c r="O976"/>
  <c r="N976"/>
  <c r="M976"/>
  <c r="L976"/>
  <c r="K976"/>
  <c r="J976"/>
  <c r="I976"/>
  <c r="H976"/>
  <c r="G976"/>
  <c r="AA1413"/>
  <c r="Z1413"/>
  <c r="Y1413"/>
  <c r="X1413"/>
  <c r="W1413"/>
  <c r="V1413"/>
  <c r="U1413"/>
  <c r="T1413"/>
  <c r="S1413"/>
  <c r="R1413"/>
  <c r="Q1413"/>
  <c r="P1413"/>
  <c r="O1413"/>
  <c r="N1413"/>
  <c r="M1413"/>
  <c r="L1413"/>
  <c r="K1413"/>
  <c r="J1413"/>
  <c r="I1413"/>
  <c r="H1413"/>
  <c r="G1413"/>
  <c r="AA1079"/>
  <c r="Z1079"/>
  <c r="Y1079"/>
  <c r="X1079"/>
  <c r="W1079"/>
  <c r="V1079"/>
  <c r="U1079"/>
  <c r="T1079"/>
  <c r="S1079"/>
  <c r="R1079"/>
  <c r="Q1079"/>
  <c r="P1079"/>
  <c r="O1079"/>
  <c r="N1079"/>
  <c r="M1079"/>
  <c r="L1079"/>
  <c r="K1079"/>
  <c r="J1079"/>
  <c r="I1079"/>
  <c r="H1079"/>
  <c r="G1079"/>
  <c r="AA1023"/>
  <c r="Z1023"/>
  <c r="Y1023"/>
  <c r="X1023"/>
  <c r="W1023"/>
  <c r="V1023"/>
  <c r="U1023"/>
  <c r="T1023"/>
  <c r="S1023"/>
  <c r="R1023"/>
  <c r="Q1023"/>
  <c r="P1023"/>
  <c r="O1023"/>
  <c r="N1023"/>
  <c r="M1023"/>
  <c r="L1023"/>
  <c r="K1023"/>
  <c r="J1023"/>
  <c r="I1023"/>
  <c r="H1023"/>
  <c r="G1023"/>
  <c r="AA988"/>
  <c r="Z988"/>
  <c r="Y988"/>
  <c r="X988"/>
  <c r="W988"/>
  <c r="V988"/>
  <c r="U988"/>
  <c r="T988"/>
  <c r="S988"/>
  <c r="R988"/>
  <c r="Q988"/>
  <c r="P988"/>
  <c r="O988"/>
  <c r="N988"/>
  <c r="M988"/>
  <c r="L988"/>
  <c r="K988"/>
  <c r="J988"/>
  <c r="I988"/>
  <c r="H988"/>
  <c r="G988"/>
  <c r="AA1740"/>
  <c r="Z1740"/>
  <c r="Y1740"/>
  <c r="X1740"/>
  <c r="W1740"/>
  <c r="V1740"/>
  <c r="U1740"/>
  <c r="T1740"/>
  <c r="S1740"/>
  <c r="R1740"/>
  <c r="Q1740"/>
  <c r="P1740"/>
  <c r="O1740"/>
  <c r="N1740"/>
  <c r="M1740"/>
  <c r="L1740"/>
  <c r="K1740"/>
  <c r="J1740"/>
  <c r="I1740"/>
  <c r="H1740"/>
  <c r="G1740"/>
  <c r="AA853"/>
  <c r="Z853"/>
  <c r="Y853"/>
  <c r="X853"/>
  <c r="W853"/>
  <c r="V853"/>
  <c r="U853"/>
  <c r="T853"/>
  <c r="S853"/>
  <c r="R853"/>
  <c r="Q853"/>
  <c r="P853"/>
  <c r="O853"/>
  <c r="N853"/>
  <c r="M853"/>
  <c r="L853"/>
  <c r="K853"/>
  <c r="J853"/>
  <c r="I853"/>
  <c r="H853"/>
  <c r="G853"/>
  <c r="AA873"/>
  <c r="Z873"/>
  <c r="Y873"/>
  <c r="X873"/>
  <c r="W873"/>
  <c r="V873"/>
  <c r="U873"/>
  <c r="T873"/>
  <c r="S873"/>
  <c r="R873"/>
  <c r="Q873"/>
  <c r="P873"/>
  <c r="O873"/>
  <c r="N873"/>
  <c r="M873"/>
  <c r="L873"/>
  <c r="K873"/>
  <c r="J873"/>
  <c r="I873"/>
  <c r="H873"/>
  <c r="G873"/>
  <c r="AA1146"/>
  <c r="Z1146"/>
  <c r="Y1146"/>
  <c r="X1146"/>
  <c r="W1146"/>
  <c r="V1146"/>
  <c r="U1146"/>
  <c r="T1146"/>
  <c r="S1146"/>
  <c r="R1146"/>
  <c r="Q1146"/>
  <c r="P1146"/>
  <c r="O1146"/>
  <c r="N1146"/>
  <c r="M1146"/>
  <c r="L1146"/>
  <c r="K1146"/>
  <c r="J1146"/>
  <c r="I1146"/>
  <c r="H1146"/>
  <c r="G1146"/>
  <c r="AA347"/>
  <c r="Z347"/>
  <c r="Y347"/>
  <c r="X347"/>
  <c r="W347"/>
  <c r="V347"/>
  <c r="U347"/>
  <c r="T347"/>
  <c r="S347"/>
  <c r="R347"/>
  <c r="Q347"/>
  <c r="P347"/>
  <c r="O347"/>
  <c r="N347"/>
  <c r="M347"/>
  <c r="L347"/>
  <c r="K347"/>
  <c r="J347"/>
  <c r="I347"/>
  <c r="H347"/>
  <c r="G347"/>
  <c r="AA1120"/>
  <c r="Z1120"/>
  <c r="Y1120"/>
  <c r="X1120"/>
  <c r="W1120"/>
  <c r="V1120"/>
  <c r="U1120"/>
  <c r="T1120"/>
  <c r="S1120"/>
  <c r="R1120"/>
  <c r="Q1120"/>
  <c r="P1120"/>
  <c r="O1120"/>
  <c r="N1120"/>
  <c r="M1120"/>
  <c r="L1120"/>
  <c r="K1120"/>
  <c r="J1120"/>
  <c r="I1120"/>
  <c r="H1120"/>
  <c r="G1120"/>
  <c r="AA1459"/>
  <c r="Z1459"/>
  <c r="Y1459"/>
  <c r="X1459"/>
  <c r="W1459"/>
  <c r="V1459"/>
  <c r="U1459"/>
  <c r="T1459"/>
  <c r="S1459"/>
  <c r="R1459"/>
  <c r="Q1459"/>
  <c r="P1459"/>
  <c r="O1459"/>
  <c r="N1459"/>
  <c r="M1459"/>
  <c r="L1459"/>
  <c r="K1459"/>
  <c r="J1459"/>
  <c r="I1459"/>
  <c r="H1459"/>
  <c r="G1459"/>
  <c r="AA1018"/>
  <c r="Z1018"/>
  <c r="Y1018"/>
  <c r="X1018"/>
  <c r="W1018"/>
  <c r="V1018"/>
  <c r="U1018"/>
  <c r="T1018"/>
  <c r="S1018"/>
  <c r="R1018"/>
  <c r="Q1018"/>
  <c r="P1018"/>
  <c r="O1018"/>
  <c r="N1018"/>
  <c r="M1018"/>
  <c r="L1018"/>
  <c r="K1018"/>
  <c r="J1018"/>
  <c r="I1018"/>
  <c r="H1018"/>
  <c r="G1018"/>
  <c r="AA295"/>
  <c r="Z295"/>
  <c r="Y295"/>
  <c r="X295"/>
  <c r="W295"/>
  <c r="V295"/>
  <c r="U295"/>
  <c r="T295"/>
  <c r="S295"/>
  <c r="R295"/>
  <c r="Q295"/>
  <c r="P295"/>
  <c r="O295"/>
  <c r="N295"/>
  <c r="M295"/>
  <c r="L295"/>
  <c r="K295"/>
  <c r="J295"/>
  <c r="I295"/>
  <c r="H295"/>
  <c r="G295"/>
  <c r="AA1085"/>
  <c r="Z1085"/>
  <c r="Y1085"/>
  <c r="X1085"/>
  <c r="W1085"/>
  <c r="V1085"/>
  <c r="U1085"/>
  <c r="T1085"/>
  <c r="S1085"/>
  <c r="R1085"/>
  <c r="Q1085"/>
  <c r="P1085"/>
  <c r="O1085"/>
  <c r="N1085"/>
  <c r="M1085"/>
  <c r="L1085"/>
  <c r="K1085"/>
  <c r="J1085"/>
  <c r="I1085"/>
  <c r="H1085"/>
  <c r="G1085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AA274"/>
  <c r="Z274"/>
  <c r="Y274"/>
  <c r="X274"/>
  <c r="W274"/>
  <c r="V274"/>
  <c r="U274"/>
  <c r="T274"/>
  <c r="S274"/>
  <c r="R274"/>
  <c r="Q274"/>
  <c r="P274"/>
  <c r="O274"/>
  <c r="N274"/>
  <c r="M274"/>
  <c r="L274"/>
  <c r="K274"/>
  <c r="J274"/>
  <c r="I274"/>
  <c r="H274"/>
  <c r="G274"/>
  <c r="AA1404"/>
  <c r="Z1404"/>
  <c r="Y1404"/>
  <c r="X1404"/>
  <c r="W1404"/>
  <c r="V1404"/>
  <c r="U1404"/>
  <c r="T1404"/>
  <c r="S1404"/>
  <c r="R1404"/>
  <c r="Q1404"/>
  <c r="P1404"/>
  <c r="O1404"/>
  <c r="N1404"/>
  <c r="M1404"/>
  <c r="L1404"/>
  <c r="K1404"/>
  <c r="J1404"/>
  <c r="I1404"/>
  <c r="H1404"/>
  <c r="G1404"/>
  <c r="AA1164"/>
  <c r="Z1164"/>
  <c r="Y1164"/>
  <c r="X1164"/>
  <c r="W1164"/>
  <c r="V1164"/>
  <c r="U1164"/>
  <c r="T1164"/>
  <c r="S1164"/>
  <c r="R1164"/>
  <c r="Q1164"/>
  <c r="P1164"/>
  <c r="O1164"/>
  <c r="N1164"/>
  <c r="M1164"/>
  <c r="L1164"/>
  <c r="K1164"/>
  <c r="J1164"/>
  <c r="I1164"/>
  <c r="H1164"/>
  <c r="G1164"/>
  <c r="AA1719"/>
  <c r="Z1719"/>
  <c r="Y1719"/>
  <c r="X1719"/>
  <c r="W1719"/>
  <c r="V1719"/>
  <c r="U1719"/>
  <c r="T1719"/>
  <c r="S1719"/>
  <c r="R1719"/>
  <c r="Q1719"/>
  <c r="P1719"/>
  <c r="O1719"/>
  <c r="N1719"/>
  <c r="M1719"/>
  <c r="L1719"/>
  <c r="K1719"/>
  <c r="J1719"/>
  <c r="I1719"/>
  <c r="H1719"/>
  <c r="G1719"/>
  <c r="AA958"/>
  <c r="Z958"/>
  <c r="Y958"/>
  <c r="X958"/>
  <c r="W958"/>
  <c r="V958"/>
  <c r="U958"/>
  <c r="T958"/>
  <c r="S958"/>
  <c r="R958"/>
  <c r="Q958"/>
  <c r="P958"/>
  <c r="O958"/>
  <c r="N958"/>
  <c r="M958"/>
  <c r="L958"/>
  <c r="K958"/>
  <c r="J958"/>
  <c r="I958"/>
  <c r="H958"/>
  <c r="G958"/>
  <c r="AA1492"/>
  <c r="Z1492"/>
  <c r="Y1492"/>
  <c r="X1492"/>
  <c r="W1492"/>
  <c r="V1492"/>
  <c r="U1492"/>
  <c r="T1492"/>
  <c r="S1492"/>
  <c r="R1492"/>
  <c r="Q1492"/>
  <c r="P1492"/>
  <c r="O1492"/>
  <c r="N1492"/>
  <c r="M1492"/>
  <c r="L1492"/>
  <c r="K1492"/>
  <c r="J1492"/>
  <c r="I1492"/>
  <c r="H1492"/>
  <c r="G1492"/>
  <c r="AA340"/>
  <c r="Z340"/>
  <c r="Y340"/>
  <c r="X340"/>
  <c r="W340"/>
  <c r="V340"/>
  <c r="U340"/>
  <c r="T340"/>
  <c r="S340"/>
  <c r="R340"/>
  <c r="Q340"/>
  <c r="P340"/>
  <c r="O340"/>
  <c r="N340"/>
  <c r="M340"/>
  <c r="L340"/>
  <c r="K340"/>
  <c r="J340"/>
  <c r="I340"/>
  <c r="H340"/>
  <c r="G340"/>
  <c r="AA286"/>
  <c r="Z286"/>
  <c r="Y286"/>
  <c r="X286"/>
  <c r="W286"/>
  <c r="V286"/>
  <c r="U286"/>
  <c r="T286"/>
  <c r="S286"/>
  <c r="R286"/>
  <c r="Q286"/>
  <c r="P286"/>
  <c r="O286"/>
  <c r="N286"/>
  <c r="M286"/>
  <c r="L286"/>
  <c r="K286"/>
  <c r="J286"/>
  <c r="I286"/>
  <c r="H286"/>
  <c r="G286"/>
  <c r="AA1276"/>
  <c r="Z1276"/>
  <c r="Y1276"/>
  <c r="X1276"/>
  <c r="W1276"/>
  <c r="V1276"/>
  <c r="U1276"/>
  <c r="T1276"/>
  <c r="S1276"/>
  <c r="R1276"/>
  <c r="Q1276"/>
  <c r="P1276"/>
  <c r="O1276"/>
  <c r="N1276"/>
  <c r="M1276"/>
  <c r="L1276"/>
  <c r="K1276"/>
  <c r="J1276"/>
  <c r="I1276"/>
  <c r="H1276"/>
  <c r="G1276"/>
  <c r="AA1200"/>
  <c r="Z1200"/>
  <c r="Y1200"/>
  <c r="X1200"/>
  <c r="W1200"/>
  <c r="V1200"/>
  <c r="U1200"/>
  <c r="T1200"/>
  <c r="S1200"/>
  <c r="R1200"/>
  <c r="Q1200"/>
  <c r="P1200"/>
  <c r="O1200"/>
  <c r="N1200"/>
  <c r="M1200"/>
  <c r="L1200"/>
  <c r="K1200"/>
  <c r="J1200"/>
  <c r="I1200"/>
  <c r="H1200"/>
  <c r="G1200"/>
  <c r="AA1262"/>
  <c r="Z1262"/>
  <c r="Y1262"/>
  <c r="X1262"/>
  <c r="W1262"/>
  <c r="V1262"/>
  <c r="U1262"/>
  <c r="T1262"/>
  <c r="S1262"/>
  <c r="R1262"/>
  <c r="Q1262"/>
  <c r="P1262"/>
  <c r="O1262"/>
  <c r="N1262"/>
  <c r="M1262"/>
  <c r="L1262"/>
  <c r="K1262"/>
  <c r="J1262"/>
  <c r="I1262"/>
  <c r="H1262"/>
  <c r="G1262"/>
  <c r="AA1286"/>
  <c r="Z1286"/>
  <c r="Y1286"/>
  <c r="X1286"/>
  <c r="W1286"/>
  <c r="V1286"/>
  <c r="U1286"/>
  <c r="T1286"/>
  <c r="S1286"/>
  <c r="R1286"/>
  <c r="Q1286"/>
  <c r="P1286"/>
  <c r="O1286"/>
  <c r="N1286"/>
  <c r="M1286"/>
  <c r="L1286"/>
  <c r="K1286"/>
  <c r="J1286"/>
  <c r="I1286"/>
  <c r="H1286"/>
  <c r="G1286"/>
  <c r="AA1212"/>
  <c r="Z1212"/>
  <c r="Y1212"/>
  <c r="X1212"/>
  <c r="W1212"/>
  <c r="V1212"/>
  <c r="U1212"/>
  <c r="T1212"/>
  <c r="S1212"/>
  <c r="R1212"/>
  <c r="Q1212"/>
  <c r="P1212"/>
  <c r="O1212"/>
  <c r="N1212"/>
  <c r="M1212"/>
  <c r="L1212"/>
  <c r="K1212"/>
  <c r="J1212"/>
  <c r="I1212"/>
  <c r="H1212"/>
  <c r="G1212"/>
  <c r="AA1510"/>
  <c r="Z1510"/>
  <c r="Y1510"/>
  <c r="X1510"/>
  <c r="W1510"/>
  <c r="V1510"/>
  <c r="U1510"/>
  <c r="T1510"/>
  <c r="S1510"/>
  <c r="R1510"/>
  <c r="Q1510"/>
  <c r="P1510"/>
  <c r="O1510"/>
  <c r="N1510"/>
  <c r="M1510"/>
  <c r="L1510"/>
  <c r="K1510"/>
  <c r="J1510"/>
  <c r="I1510"/>
  <c r="H1510"/>
  <c r="G1510"/>
  <c r="AA955"/>
  <c r="Z955"/>
  <c r="Y955"/>
  <c r="X955"/>
  <c r="W955"/>
  <c r="V955"/>
  <c r="U955"/>
  <c r="T955"/>
  <c r="S955"/>
  <c r="R955"/>
  <c r="Q955"/>
  <c r="P955"/>
  <c r="O955"/>
  <c r="N955"/>
  <c r="M955"/>
  <c r="L955"/>
  <c r="K955"/>
  <c r="J955"/>
  <c r="I955"/>
  <c r="H955"/>
  <c r="G955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AA307"/>
  <c r="Z307"/>
  <c r="Y307"/>
  <c r="X307"/>
  <c r="W307"/>
  <c r="V307"/>
  <c r="U307"/>
  <c r="T307"/>
  <c r="S307"/>
  <c r="R307"/>
  <c r="Q307"/>
  <c r="P307"/>
  <c r="O307"/>
  <c r="N307"/>
  <c r="M307"/>
  <c r="L307"/>
  <c r="K307"/>
  <c r="J307"/>
  <c r="I307"/>
  <c r="H307"/>
  <c r="G307"/>
  <c r="AA1196"/>
  <c r="Z1196"/>
  <c r="Y1196"/>
  <c r="X1196"/>
  <c r="W1196"/>
  <c r="V1196"/>
  <c r="U1196"/>
  <c r="T1196"/>
  <c r="S1196"/>
  <c r="R1196"/>
  <c r="Q1196"/>
  <c r="P1196"/>
  <c r="O1196"/>
  <c r="N1196"/>
  <c r="M1196"/>
  <c r="L1196"/>
  <c r="K1196"/>
  <c r="J1196"/>
  <c r="I1196"/>
  <c r="H1196"/>
  <c r="G1196"/>
  <c r="AA1612"/>
  <c r="Z1612"/>
  <c r="Y1612"/>
  <c r="X1612"/>
  <c r="W1612"/>
  <c r="V1612"/>
  <c r="U1612"/>
  <c r="T1612"/>
  <c r="S1612"/>
  <c r="R1612"/>
  <c r="Q1612"/>
  <c r="P1612"/>
  <c r="O1612"/>
  <c r="N1612"/>
  <c r="M1612"/>
  <c r="L1612"/>
  <c r="K1612"/>
  <c r="J1612"/>
  <c r="I1612"/>
  <c r="H1612"/>
  <c r="G1612"/>
  <c r="AA945"/>
  <c r="Z945"/>
  <c r="Y945"/>
  <c r="X945"/>
  <c r="W945"/>
  <c r="V945"/>
  <c r="U945"/>
  <c r="T945"/>
  <c r="S945"/>
  <c r="R945"/>
  <c r="Q945"/>
  <c r="P945"/>
  <c r="O945"/>
  <c r="N945"/>
  <c r="M945"/>
  <c r="L945"/>
  <c r="K945"/>
  <c r="J945"/>
  <c r="I945"/>
  <c r="H945"/>
  <c r="G945"/>
  <c r="AA327"/>
  <c r="Z327"/>
  <c r="Y327"/>
  <c r="X327"/>
  <c r="W327"/>
  <c r="V327"/>
  <c r="U327"/>
  <c r="T327"/>
  <c r="S327"/>
  <c r="R327"/>
  <c r="Q327"/>
  <c r="P327"/>
  <c r="O327"/>
  <c r="N327"/>
  <c r="M327"/>
  <c r="L327"/>
  <c r="K327"/>
  <c r="J327"/>
  <c r="I327"/>
  <c r="H327"/>
  <c r="G327"/>
  <c r="AA259"/>
  <c r="Z259"/>
  <c r="Y259"/>
  <c r="X259"/>
  <c r="W259"/>
  <c r="V259"/>
  <c r="U259"/>
  <c r="T259"/>
  <c r="S259"/>
  <c r="R259"/>
  <c r="Q259"/>
  <c r="P259"/>
  <c r="O259"/>
  <c r="N259"/>
  <c r="M259"/>
  <c r="L259"/>
  <c r="K259"/>
  <c r="J259"/>
  <c r="I259"/>
  <c r="H259"/>
  <c r="G259"/>
  <c r="AA1586"/>
  <c r="Z1586"/>
  <c r="Y1586"/>
  <c r="X1586"/>
  <c r="W1586"/>
  <c r="V1586"/>
  <c r="U1586"/>
  <c r="T1586"/>
  <c r="S1586"/>
  <c r="R1586"/>
  <c r="Q1586"/>
  <c r="P1586"/>
  <c r="O1586"/>
  <c r="N1586"/>
  <c r="M1586"/>
  <c r="L1586"/>
  <c r="K1586"/>
  <c r="J1586"/>
  <c r="I1586"/>
  <c r="H1586"/>
  <c r="G1586"/>
  <c r="AA1119"/>
  <c r="Z1119"/>
  <c r="Y1119"/>
  <c r="X1119"/>
  <c r="W1119"/>
  <c r="V1119"/>
  <c r="U1119"/>
  <c r="T1119"/>
  <c r="S1119"/>
  <c r="R1119"/>
  <c r="Q1119"/>
  <c r="P1119"/>
  <c r="O1119"/>
  <c r="N1119"/>
  <c r="M1119"/>
  <c r="L1119"/>
  <c r="K1119"/>
  <c r="J1119"/>
  <c r="I1119"/>
  <c r="H1119"/>
  <c r="G1119"/>
  <c r="AA1030"/>
  <c r="Z1030"/>
  <c r="Y1030"/>
  <c r="X1030"/>
  <c r="W1030"/>
  <c r="V1030"/>
  <c r="U1030"/>
  <c r="T1030"/>
  <c r="S1030"/>
  <c r="R1030"/>
  <c r="Q1030"/>
  <c r="P1030"/>
  <c r="O1030"/>
  <c r="N1030"/>
  <c r="M1030"/>
  <c r="L1030"/>
  <c r="K1030"/>
  <c r="J1030"/>
  <c r="I1030"/>
  <c r="H1030"/>
  <c r="G1030"/>
  <c r="AA1105"/>
  <c r="Z1105"/>
  <c r="Y1105"/>
  <c r="X1105"/>
  <c r="W1105"/>
  <c r="V1105"/>
  <c r="U1105"/>
  <c r="T1105"/>
  <c r="S1105"/>
  <c r="R1105"/>
  <c r="Q1105"/>
  <c r="P1105"/>
  <c r="O1105"/>
  <c r="N1105"/>
  <c r="M1105"/>
  <c r="L1105"/>
  <c r="K1105"/>
  <c r="J1105"/>
  <c r="I1105"/>
  <c r="H1105"/>
  <c r="G1105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AA496"/>
  <c r="Z496"/>
  <c r="Y496"/>
  <c r="X496"/>
  <c r="W496"/>
  <c r="V496"/>
  <c r="U496"/>
  <c r="T496"/>
  <c r="S496"/>
  <c r="R496"/>
  <c r="Q496"/>
  <c r="P496"/>
  <c r="O496"/>
  <c r="N496"/>
  <c r="M496"/>
  <c r="L496"/>
  <c r="K496"/>
  <c r="J496"/>
  <c r="I496"/>
  <c r="H496"/>
  <c r="G496"/>
  <c r="AA1840"/>
  <c r="Z1840"/>
  <c r="Y1840"/>
  <c r="X1840"/>
  <c r="W1840"/>
  <c r="V1840"/>
  <c r="U1840"/>
  <c r="T1840"/>
  <c r="S1840"/>
  <c r="R1840"/>
  <c r="Q1840"/>
  <c r="P1840"/>
  <c r="O1840"/>
  <c r="N1840"/>
  <c r="M1840"/>
  <c r="L1840"/>
  <c r="K1840"/>
  <c r="J1840"/>
  <c r="I1840"/>
  <c r="H1840"/>
  <c r="G1840"/>
  <c r="AA502"/>
  <c r="Z502"/>
  <c r="Y502"/>
  <c r="X502"/>
  <c r="W502"/>
  <c r="V502"/>
  <c r="U502"/>
  <c r="T502"/>
  <c r="S502"/>
  <c r="R502"/>
  <c r="Q502"/>
  <c r="P502"/>
  <c r="O502"/>
  <c r="N502"/>
  <c r="M502"/>
  <c r="L502"/>
  <c r="K502"/>
  <c r="J502"/>
  <c r="I502"/>
  <c r="H502"/>
  <c r="G502"/>
  <c r="AA1853"/>
  <c r="Z1853"/>
  <c r="Y1853"/>
  <c r="X1853"/>
  <c r="W1853"/>
  <c r="V1853"/>
  <c r="U1853"/>
  <c r="T1853"/>
  <c r="S1853"/>
  <c r="R1853"/>
  <c r="Q1853"/>
  <c r="P1853"/>
  <c r="O1853"/>
  <c r="N1853"/>
  <c r="M1853"/>
  <c r="L1853"/>
  <c r="K1853"/>
  <c r="J1853"/>
  <c r="I1853"/>
  <c r="H1853"/>
  <c r="G1853"/>
  <c r="AA1848"/>
  <c r="Z1848"/>
  <c r="Y1848"/>
  <c r="X1848"/>
  <c r="W1848"/>
  <c r="V1848"/>
  <c r="U1848"/>
  <c r="T1848"/>
  <c r="S1848"/>
  <c r="R1848"/>
  <c r="Q1848"/>
  <c r="P1848"/>
  <c r="O1848"/>
  <c r="N1848"/>
  <c r="M1848"/>
  <c r="L1848"/>
  <c r="K1848"/>
  <c r="J1848"/>
  <c r="I1848"/>
  <c r="H1848"/>
  <c r="G1848"/>
  <c r="AA1832"/>
  <c r="Z1832"/>
  <c r="Y1832"/>
  <c r="X1832"/>
  <c r="W1832"/>
  <c r="V1832"/>
  <c r="U1832"/>
  <c r="T1832"/>
  <c r="S1832"/>
  <c r="R1832"/>
  <c r="Q1832"/>
  <c r="P1832"/>
  <c r="O1832"/>
  <c r="N1832"/>
  <c r="M1832"/>
  <c r="L1832"/>
  <c r="K1832"/>
  <c r="J1832"/>
  <c r="I1832"/>
  <c r="H1832"/>
  <c r="G1832"/>
  <c r="AA508"/>
  <c r="Z508"/>
  <c r="Y508"/>
  <c r="X508"/>
  <c r="W508"/>
  <c r="V508"/>
  <c r="U508"/>
  <c r="T508"/>
  <c r="S508"/>
  <c r="R508"/>
  <c r="Q508"/>
  <c r="P508"/>
  <c r="O508"/>
  <c r="N508"/>
  <c r="M508"/>
  <c r="L508"/>
  <c r="K508"/>
  <c r="J508"/>
  <c r="I508"/>
  <c r="H508"/>
  <c r="G508"/>
  <c r="AA1659"/>
  <c r="Z1659"/>
  <c r="Y1659"/>
  <c r="X1659"/>
  <c r="W1659"/>
  <c r="V1659"/>
  <c r="U1659"/>
  <c r="T1659"/>
  <c r="S1659"/>
  <c r="R1659"/>
  <c r="Q1659"/>
  <c r="P1659"/>
  <c r="O1659"/>
  <c r="N1659"/>
  <c r="M1659"/>
  <c r="L1659"/>
  <c r="K1659"/>
  <c r="J1659"/>
  <c r="I1659"/>
  <c r="H1659"/>
  <c r="G1659"/>
  <c r="AA1781"/>
  <c r="Z1781"/>
  <c r="Y1781"/>
  <c r="X1781"/>
  <c r="W1781"/>
  <c r="V1781"/>
  <c r="U1781"/>
  <c r="T1781"/>
  <c r="S1781"/>
  <c r="R1781"/>
  <c r="Q1781"/>
  <c r="P1781"/>
  <c r="O1781"/>
  <c r="N1781"/>
  <c r="M1781"/>
  <c r="L1781"/>
  <c r="K1781"/>
  <c r="J1781"/>
  <c r="I1781"/>
  <c r="H1781"/>
  <c r="G1781"/>
  <c r="AA1422"/>
  <c r="Z1422"/>
  <c r="Y1422"/>
  <c r="X1422"/>
  <c r="W1422"/>
  <c r="V1422"/>
  <c r="U1422"/>
  <c r="T1422"/>
  <c r="S1422"/>
  <c r="R1422"/>
  <c r="Q1422"/>
  <c r="P1422"/>
  <c r="O1422"/>
  <c r="N1422"/>
  <c r="M1422"/>
  <c r="L1422"/>
  <c r="K1422"/>
  <c r="J1422"/>
  <c r="I1422"/>
  <c r="H1422"/>
  <c r="G1422"/>
  <c r="AA215"/>
  <c r="Z215"/>
  <c r="Y215"/>
  <c r="X215"/>
  <c r="W215"/>
  <c r="V215"/>
  <c r="U215"/>
  <c r="T215"/>
  <c r="S215"/>
  <c r="R215"/>
  <c r="Q215"/>
  <c r="P215"/>
  <c r="O215"/>
  <c r="N215"/>
  <c r="M215"/>
  <c r="L215"/>
  <c r="K215"/>
  <c r="J215"/>
  <c r="I215"/>
  <c r="H215"/>
  <c r="G215"/>
  <c r="AA978"/>
  <c r="Z978"/>
  <c r="Y978"/>
  <c r="X978"/>
  <c r="W978"/>
  <c r="V978"/>
  <c r="U978"/>
  <c r="T978"/>
  <c r="S978"/>
  <c r="R978"/>
  <c r="Q978"/>
  <c r="P978"/>
  <c r="O978"/>
  <c r="N978"/>
  <c r="M978"/>
  <c r="L978"/>
  <c r="K978"/>
  <c r="J978"/>
  <c r="I978"/>
  <c r="H978"/>
  <c r="G978"/>
  <c r="AA1625"/>
  <c r="Z1625"/>
  <c r="Y1625"/>
  <c r="X1625"/>
  <c r="W1625"/>
  <c r="V1625"/>
  <c r="U1625"/>
  <c r="T1625"/>
  <c r="S1625"/>
  <c r="R1625"/>
  <c r="Q1625"/>
  <c r="P1625"/>
  <c r="O1625"/>
  <c r="N1625"/>
  <c r="M1625"/>
  <c r="L1625"/>
  <c r="K1625"/>
  <c r="J1625"/>
  <c r="I1625"/>
  <c r="H1625"/>
  <c r="G1625"/>
  <c r="AA1136"/>
  <c r="Z1136"/>
  <c r="Y1136"/>
  <c r="X1136"/>
  <c r="W1136"/>
  <c r="V1136"/>
  <c r="U1136"/>
  <c r="T1136"/>
  <c r="S1136"/>
  <c r="R1136"/>
  <c r="Q1136"/>
  <c r="P1136"/>
  <c r="O1136"/>
  <c r="N1136"/>
  <c r="M1136"/>
  <c r="L1136"/>
  <c r="K1136"/>
  <c r="J1136"/>
  <c r="I1136"/>
  <c r="H1136"/>
  <c r="G1136"/>
  <c r="AA1220"/>
  <c r="Z1220"/>
  <c r="Y1220"/>
  <c r="X1220"/>
  <c r="W1220"/>
  <c r="V1220"/>
  <c r="U1220"/>
  <c r="T1220"/>
  <c r="S1220"/>
  <c r="R1220"/>
  <c r="Q1220"/>
  <c r="P1220"/>
  <c r="O1220"/>
  <c r="N1220"/>
  <c r="M1220"/>
  <c r="L1220"/>
  <c r="K1220"/>
  <c r="J1220"/>
  <c r="I1220"/>
  <c r="H1220"/>
  <c r="G1220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AA306"/>
  <c r="Z306"/>
  <c r="Y306"/>
  <c r="X306"/>
  <c r="W306"/>
  <c r="V306"/>
  <c r="U306"/>
  <c r="T306"/>
  <c r="S306"/>
  <c r="R306"/>
  <c r="Q306"/>
  <c r="P306"/>
  <c r="O306"/>
  <c r="N306"/>
  <c r="M306"/>
  <c r="L306"/>
  <c r="K306"/>
  <c r="J306"/>
  <c r="I306"/>
  <c r="H306"/>
  <c r="G306"/>
  <c r="AA1750"/>
  <c r="Z1750"/>
  <c r="Y1750"/>
  <c r="X1750"/>
  <c r="W1750"/>
  <c r="V1750"/>
  <c r="U1750"/>
  <c r="T1750"/>
  <c r="S1750"/>
  <c r="R1750"/>
  <c r="Q1750"/>
  <c r="P1750"/>
  <c r="O1750"/>
  <c r="N1750"/>
  <c r="M1750"/>
  <c r="L1750"/>
  <c r="K1750"/>
  <c r="J1750"/>
  <c r="I1750"/>
  <c r="H1750"/>
  <c r="G1750"/>
  <c r="AA1613"/>
  <c r="Z1613"/>
  <c r="Y1613"/>
  <c r="X1613"/>
  <c r="W1613"/>
  <c r="V1613"/>
  <c r="U1613"/>
  <c r="T1613"/>
  <c r="S1613"/>
  <c r="R1613"/>
  <c r="Q1613"/>
  <c r="P1613"/>
  <c r="O1613"/>
  <c r="N1613"/>
  <c r="M1613"/>
  <c r="L1613"/>
  <c r="K1613"/>
  <c r="J1613"/>
  <c r="I1613"/>
  <c r="H1613"/>
  <c r="G1613"/>
  <c r="AA1315"/>
  <c r="Z1315"/>
  <c r="Y1315"/>
  <c r="X1315"/>
  <c r="W1315"/>
  <c r="V1315"/>
  <c r="U1315"/>
  <c r="T1315"/>
  <c r="S1315"/>
  <c r="R1315"/>
  <c r="Q1315"/>
  <c r="P1315"/>
  <c r="O1315"/>
  <c r="N1315"/>
  <c r="M1315"/>
  <c r="L1315"/>
  <c r="K1315"/>
  <c r="J1315"/>
  <c r="I1315"/>
  <c r="H1315"/>
  <c r="G1315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AA1090"/>
  <c r="Z1090"/>
  <c r="Y1090"/>
  <c r="X1090"/>
  <c r="W1090"/>
  <c r="V1090"/>
  <c r="U1090"/>
  <c r="T1090"/>
  <c r="S1090"/>
  <c r="R1090"/>
  <c r="Q1090"/>
  <c r="P1090"/>
  <c r="O1090"/>
  <c r="N1090"/>
  <c r="M1090"/>
  <c r="L1090"/>
  <c r="K1090"/>
  <c r="J1090"/>
  <c r="I1090"/>
  <c r="H1090"/>
  <c r="G1090"/>
  <c r="AA890"/>
  <c r="Z890"/>
  <c r="Y890"/>
  <c r="X890"/>
  <c r="W890"/>
  <c r="V890"/>
  <c r="U890"/>
  <c r="T890"/>
  <c r="S890"/>
  <c r="R890"/>
  <c r="Q890"/>
  <c r="P890"/>
  <c r="O890"/>
  <c r="N890"/>
  <c r="M890"/>
  <c r="L890"/>
  <c r="K890"/>
  <c r="J890"/>
  <c r="I890"/>
  <c r="H890"/>
  <c r="G890"/>
  <c r="AA1620"/>
  <c r="Z1620"/>
  <c r="Y1620"/>
  <c r="X1620"/>
  <c r="W1620"/>
  <c r="V1620"/>
  <c r="U1620"/>
  <c r="T1620"/>
  <c r="S1620"/>
  <c r="R1620"/>
  <c r="Q1620"/>
  <c r="P1620"/>
  <c r="O1620"/>
  <c r="N1620"/>
  <c r="M1620"/>
  <c r="L1620"/>
  <c r="K1620"/>
  <c r="J1620"/>
  <c r="I1620"/>
  <c r="H1620"/>
  <c r="G1620"/>
  <c r="AA1190"/>
  <c r="Z1190"/>
  <c r="Y1190"/>
  <c r="X1190"/>
  <c r="W1190"/>
  <c r="V1190"/>
  <c r="U1190"/>
  <c r="T1190"/>
  <c r="S1190"/>
  <c r="R1190"/>
  <c r="Q1190"/>
  <c r="P1190"/>
  <c r="O1190"/>
  <c r="N1190"/>
  <c r="M1190"/>
  <c r="L1190"/>
  <c r="K1190"/>
  <c r="J1190"/>
  <c r="I1190"/>
  <c r="H1190"/>
  <c r="G1190"/>
  <c r="AA187"/>
  <c r="Z187"/>
  <c r="Y187"/>
  <c r="X187"/>
  <c r="W187"/>
  <c r="V187"/>
  <c r="U187"/>
  <c r="T187"/>
  <c r="S187"/>
  <c r="R187"/>
  <c r="Q187"/>
  <c r="P187"/>
  <c r="O187"/>
  <c r="N187"/>
  <c r="M187"/>
  <c r="L187"/>
  <c r="K187"/>
  <c r="J187"/>
  <c r="I187"/>
  <c r="H187"/>
  <c r="G187"/>
  <c r="AA1667"/>
  <c r="Z1667"/>
  <c r="Y1667"/>
  <c r="X1667"/>
  <c r="W1667"/>
  <c r="V1667"/>
  <c r="U1667"/>
  <c r="T1667"/>
  <c r="S1667"/>
  <c r="R1667"/>
  <c r="Q1667"/>
  <c r="P1667"/>
  <c r="O1667"/>
  <c r="N1667"/>
  <c r="M1667"/>
  <c r="L1667"/>
  <c r="K1667"/>
  <c r="J1667"/>
  <c r="I1667"/>
  <c r="H1667"/>
  <c r="G1667"/>
  <c r="AA1269"/>
  <c r="Z1269"/>
  <c r="Y1269"/>
  <c r="X1269"/>
  <c r="W1269"/>
  <c r="V1269"/>
  <c r="U1269"/>
  <c r="T1269"/>
  <c r="S1269"/>
  <c r="R1269"/>
  <c r="Q1269"/>
  <c r="P1269"/>
  <c r="O1269"/>
  <c r="N1269"/>
  <c r="M1269"/>
  <c r="L1269"/>
  <c r="K1269"/>
  <c r="J1269"/>
  <c r="I1269"/>
  <c r="H1269"/>
  <c r="G1269"/>
  <c r="AA1412"/>
  <c r="Z1412"/>
  <c r="Y1412"/>
  <c r="X1412"/>
  <c r="W1412"/>
  <c r="V1412"/>
  <c r="U1412"/>
  <c r="T1412"/>
  <c r="S1412"/>
  <c r="R1412"/>
  <c r="Q1412"/>
  <c r="P1412"/>
  <c r="O1412"/>
  <c r="N1412"/>
  <c r="M1412"/>
  <c r="L1412"/>
  <c r="K1412"/>
  <c r="J1412"/>
  <c r="I1412"/>
  <c r="H1412"/>
  <c r="G1412"/>
  <c r="AA1078"/>
  <c r="Z1078"/>
  <c r="Y1078"/>
  <c r="X1078"/>
  <c r="W1078"/>
  <c r="V1078"/>
  <c r="U1078"/>
  <c r="T1078"/>
  <c r="S1078"/>
  <c r="R1078"/>
  <c r="Q1078"/>
  <c r="P1078"/>
  <c r="O1078"/>
  <c r="N1078"/>
  <c r="M1078"/>
  <c r="L1078"/>
  <c r="K1078"/>
  <c r="J1078"/>
  <c r="I1078"/>
  <c r="H1078"/>
  <c r="G1078"/>
  <c r="AA1619"/>
  <c r="Z1619"/>
  <c r="Y1619"/>
  <c r="X1619"/>
  <c r="W1619"/>
  <c r="V1619"/>
  <c r="U1619"/>
  <c r="T1619"/>
  <c r="S1619"/>
  <c r="R1619"/>
  <c r="Q1619"/>
  <c r="P1619"/>
  <c r="O1619"/>
  <c r="N1619"/>
  <c r="M1619"/>
  <c r="L1619"/>
  <c r="K1619"/>
  <c r="J1619"/>
  <c r="I1619"/>
  <c r="H1619"/>
  <c r="G1619"/>
  <c r="AA1185"/>
  <c r="Z1185"/>
  <c r="Y1185"/>
  <c r="X1185"/>
  <c r="W1185"/>
  <c r="V1185"/>
  <c r="U1185"/>
  <c r="T1185"/>
  <c r="S1185"/>
  <c r="R1185"/>
  <c r="Q1185"/>
  <c r="P1185"/>
  <c r="O1185"/>
  <c r="N1185"/>
  <c r="M1185"/>
  <c r="L1185"/>
  <c r="K1185"/>
  <c r="J1185"/>
  <c r="I1185"/>
  <c r="H1185"/>
  <c r="G1185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AA1460"/>
  <c r="Z1460"/>
  <c r="Y1460"/>
  <c r="X1460"/>
  <c r="W1460"/>
  <c r="V1460"/>
  <c r="U1460"/>
  <c r="T1460"/>
  <c r="S1460"/>
  <c r="R1460"/>
  <c r="Q1460"/>
  <c r="P1460"/>
  <c r="O1460"/>
  <c r="N1460"/>
  <c r="M1460"/>
  <c r="L1460"/>
  <c r="K1460"/>
  <c r="J1460"/>
  <c r="I1460"/>
  <c r="H1460"/>
  <c r="G1460"/>
  <c r="AA1118"/>
  <c r="Z1118"/>
  <c r="Y1118"/>
  <c r="X1118"/>
  <c r="W1118"/>
  <c r="V1118"/>
  <c r="U1118"/>
  <c r="T1118"/>
  <c r="S1118"/>
  <c r="R1118"/>
  <c r="Q1118"/>
  <c r="P1118"/>
  <c r="O1118"/>
  <c r="N1118"/>
  <c r="M1118"/>
  <c r="L1118"/>
  <c r="K1118"/>
  <c r="J1118"/>
  <c r="I1118"/>
  <c r="H1118"/>
  <c r="G1118"/>
  <c r="AA940"/>
  <c r="Z940"/>
  <c r="Y940"/>
  <c r="X940"/>
  <c r="W940"/>
  <c r="V940"/>
  <c r="U940"/>
  <c r="T940"/>
  <c r="S940"/>
  <c r="R940"/>
  <c r="Q940"/>
  <c r="P940"/>
  <c r="O940"/>
  <c r="N940"/>
  <c r="M940"/>
  <c r="L940"/>
  <c r="K940"/>
  <c r="J940"/>
  <c r="I940"/>
  <c r="H940"/>
  <c r="G940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AA431"/>
  <c r="Z431"/>
  <c r="Y431"/>
  <c r="X431"/>
  <c r="W431"/>
  <c r="V431"/>
  <c r="U431"/>
  <c r="T431"/>
  <c r="S431"/>
  <c r="R431"/>
  <c r="Q431"/>
  <c r="P431"/>
  <c r="O431"/>
  <c r="N431"/>
  <c r="M431"/>
  <c r="L431"/>
  <c r="K431"/>
  <c r="J431"/>
  <c r="I431"/>
  <c r="H431"/>
  <c r="G431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AA1084"/>
  <c r="Z1084"/>
  <c r="Y1084"/>
  <c r="X1084"/>
  <c r="W1084"/>
  <c r="V1084"/>
  <c r="U1084"/>
  <c r="T1084"/>
  <c r="S1084"/>
  <c r="R1084"/>
  <c r="Q1084"/>
  <c r="P1084"/>
  <c r="O1084"/>
  <c r="N1084"/>
  <c r="M1084"/>
  <c r="L1084"/>
  <c r="K1084"/>
  <c r="J1084"/>
  <c r="I1084"/>
  <c r="H1084"/>
  <c r="G1084"/>
  <c r="AA888"/>
  <c r="Z888"/>
  <c r="Y888"/>
  <c r="X888"/>
  <c r="W888"/>
  <c r="V888"/>
  <c r="U888"/>
  <c r="T888"/>
  <c r="S888"/>
  <c r="R888"/>
  <c r="Q888"/>
  <c r="P888"/>
  <c r="O888"/>
  <c r="N888"/>
  <c r="M888"/>
  <c r="L888"/>
  <c r="K888"/>
  <c r="J888"/>
  <c r="I888"/>
  <c r="H888"/>
  <c r="G888"/>
  <c r="AA510"/>
  <c r="Z510"/>
  <c r="Y510"/>
  <c r="X510"/>
  <c r="W510"/>
  <c r="V510"/>
  <c r="U510"/>
  <c r="T510"/>
  <c r="S510"/>
  <c r="R510"/>
  <c r="Q510"/>
  <c r="P510"/>
  <c r="O510"/>
  <c r="N510"/>
  <c r="M510"/>
  <c r="L510"/>
  <c r="K510"/>
  <c r="J510"/>
  <c r="I510"/>
  <c r="H510"/>
  <c r="G510"/>
  <c r="AA1842"/>
  <c r="Z1842"/>
  <c r="Y1842"/>
  <c r="X1842"/>
  <c r="W1842"/>
  <c r="V1842"/>
  <c r="U1842"/>
  <c r="T1842"/>
  <c r="S1842"/>
  <c r="R1842"/>
  <c r="Q1842"/>
  <c r="P1842"/>
  <c r="O1842"/>
  <c r="N1842"/>
  <c r="M1842"/>
  <c r="L1842"/>
  <c r="K1842"/>
  <c r="J1842"/>
  <c r="I1842"/>
  <c r="H1842"/>
  <c r="G1842"/>
  <c r="AA1824"/>
  <c r="Z1824"/>
  <c r="Y1824"/>
  <c r="X1824"/>
  <c r="W1824"/>
  <c r="V1824"/>
  <c r="U1824"/>
  <c r="T1824"/>
  <c r="S1824"/>
  <c r="R1824"/>
  <c r="Q1824"/>
  <c r="P1824"/>
  <c r="O1824"/>
  <c r="N1824"/>
  <c r="M1824"/>
  <c r="L1824"/>
  <c r="K1824"/>
  <c r="J1824"/>
  <c r="I1824"/>
  <c r="H1824"/>
  <c r="G1824"/>
  <c r="AA1869"/>
  <c r="Z1869"/>
  <c r="Y1869"/>
  <c r="X1869"/>
  <c r="W1869"/>
  <c r="V1869"/>
  <c r="U1869"/>
  <c r="T1869"/>
  <c r="S1869"/>
  <c r="R1869"/>
  <c r="Q1869"/>
  <c r="P1869"/>
  <c r="O1869"/>
  <c r="N1869"/>
  <c r="M1869"/>
  <c r="L1869"/>
  <c r="K1869"/>
  <c r="J1869"/>
  <c r="I1869"/>
  <c r="H1869"/>
  <c r="G1869"/>
  <c r="AA1851"/>
  <c r="Z1851"/>
  <c r="Y1851"/>
  <c r="X1851"/>
  <c r="W1851"/>
  <c r="V1851"/>
  <c r="U1851"/>
  <c r="T1851"/>
  <c r="S1851"/>
  <c r="R1851"/>
  <c r="Q1851"/>
  <c r="P1851"/>
  <c r="O1851"/>
  <c r="N1851"/>
  <c r="M1851"/>
  <c r="L1851"/>
  <c r="K1851"/>
  <c r="J1851"/>
  <c r="I1851"/>
  <c r="H1851"/>
  <c r="G1851"/>
  <c r="AA1837"/>
  <c r="Z1837"/>
  <c r="Y1837"/>
  <c r="X1837"/>
  <c r="W1837"/>
  <c r="V1837"/>
  <c r="U1837"/>
  <c r="T1837"/>
  <c r="S1837"/>
  <c r="R1837"/>
  <c r="Q1837"/>
  <c r="P1837"/>
  <c r="O1837"/>
  <c r="N1837"/>
  <c r="M1837"/>
  <c r="L1837"/>
  <c r="K1837"/>
  <c r="J1837"/>
  <c r="I1837"/>
  <c r="H1837"/>
  <c r="G1837"/>
  <c r="AA1836"/>
  <c r="Z1836"/>
  <c r="Y1836"/>
  <c r="X1836"/>
  <c r="W1836"/>
  <c r="V1836"/>
  <c r="U1836"/>
  <c r="T1836"/>
  <c r="S1836"/>
  <c r="R1836"/>
  <c r="Q1836"/>
  <c r="P1836"/>
  <c r="O1836"/>
  <c r="N1836"/>
  <c r="M1836"/>
  <c r="L1836"/>
  <c r="K1836"/>
  <c r="J1836"/>
  <c r="I1836"/>
  <c r="H1836"/>
  <c r="G1836"/>
  <c r="AA1819"/>
  <c r="Z1819"/>
  <c r="Y1819"/>
  <c r="X1819"/>
  <c r="W1819"/>
  <c r="V1819"/>
  <c r="U1819"/>
  <c r="T1819"/>
  <c r="S1819"/>
  <c r="R1819"/>
  <c r="Q1819"/>
  <c r="P1819"/>
  <c r="O1819"/>
  <c r="N1819"/>
  <c r="M1819"/>
  <c r="L1819"/>
  <c r="K1819"/>
  <c r="J1819"/>
  <c r="I1819"/>
  <c r="H1819"/>
  <c r="G1819"/>
  <c r="AA1835"/>
  <c r="Z1835"/>
  <c r="Y1835"/>
  <c r="X1835"/>
  <c r="W1835"/>
  <c r="V1835"/>
  <c r="U1835"/>
  <c r="T1835"/>
  <c r="S1835"/>
  <c r="R1835"/>
  <c r="Q1835"/>
  <c r="P1835"/>
  <c r="O1835"/>
  <c r="N1835"/>
  <c r="M1835"/>
  <c r="L1835"/>
  <c r="K1835"/>
  <c r="J1835"/>
  <c r="I1835"/>
  <c r="H1835"/>
  <c r="G1835"/>
  <c r="AA1868"/>
  <c r="Z1868"/>
  <c r="Y1868"/>
  <c r="X1868"/>
  <c r="W1868"/>
  <c r="V1868"/>
  <c r="U1868"/>
  <c r="T1868"/>
  <c r="S1868"/>
  <c r="R1868"/>
  <c r="Q1868"/>
  <c r="P1868"/>
  <c r="O1868"/>
  <c r="N1868"/>
  <c r="M1868"/>
  <c r="L1868"/>
  <c r="K1868"/>
  <c r="J1868"/>
  <c r="I1868"/>
  <c r="H1868"/>
  <c r="G1868"/>
  <c r="AA507"/>
  <c r="Z507"/>
  <c r="Y507"/>
  <c r="X507"/>
  <c r="W507"/>
  <c r="V507"/>
  <c r="U507"/>
  <c r="T507"/>
  <c r="S507"/>
  <c r="R507"/>
  <c r="Q507"/>
  <c r="P507"/>
  <c r="O507"/>
  <c r="N507"/>
  <c r="M507"/>
  <c r="L507"/>
  <c r="K507"/>
  <c r="J507"/>
  <c r="I507"/>
  <c r="H507"/>
  <c r="G507"/>
  <c r="AA506"/>
  <c r="Z506"/>
  <c r="Y506"/>
  <c r="X506"/>
  <c r="W506"/>
  <c r="V506"/>
  <c r="U506"/>
  <c r="T506"/>
  <c r="S506"/>
  <c r="R506"/>
  <c r="Q506"/>
  <c r="P506"/>
  <c r="O506"/>
  <c r="N506"/>
  <c r="M506"/>
  <c r="L506"/>
  <c r="K506"/>
  <c r="J506"/>
  <c r="I506"/>
  <c r="H506"/>
  <c r="G506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AA511"/>
  <c r="Z511"/>
  <c r="Y511"/>
  <c r="X511"/>
  <c r="W511"/>
  <c r="V511"/>
  <c r="U511"/>
  <c r="T511"/>
  <c r="S511"/>
  <c r="R511"/>
  <c r="Q511"/>
  <c r="P511"/>
  <c r="O511"/>
  <c r="N511"/>
  <c r="M511"/>
  <c r="L511"/>
  <c r="K511"/>
  <c r="J511"/>
  <c r="I511"/>
  <c r="H511"/>
  <c r="G511"/>
  <c r="AA505"/>
  <c r="Z505"/>
  <c r="Y505"/>
  <c r="X505"/>
  <c r="W505"/>
  <c r="V505"/>
  <c r="U505"/>
  <c r="T505"/>
  <c r="S505"/>
  <c r="R505"/>
  <c r="Q505"/>
  <c r="P505"/>
  <c r="O505"/>
  <c r="N505"/>
  <c r="M505"/>
  <c r="L505"/>
  <c r="K505"/>
  <c r="J505"/>
  <c r="I505"/>
  <c r="H505"/>
  <c r="G505"/>
  <c r="AA504"/>
  <c r="Z504"/>
  <c r="Y504"/>
  <c r="X504"/>
  <c r="W504"/>
  <c r="V504"/>
  <c r="U504"/>
  <c r="T504"/>
  <c r="S504"/>
  <c r="R504"/>
  <c r="Q504"/>
  <c r="P504"/>
  <c r="O504"/>
  <c r="N504"/>
  <c r="M504"/>
  <c r="L504"/>
  <c r="K504"/>
  <c r="J504"/>
  <c r="I504"/>
  <c r="H504"/>
  <c r="G504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AA1421"/>
  <c r="Z1421"/>
  <c r="Y1421"/>
  <c r="X1421"/>
  <c r="W1421"/>
  <c r="V1421"/>
  <c r="U1421"/>
  <c r="T1421"/>
  <c r="S1421"/>
  <c r="R1421"/>
  <c r="Q1421"/>
  <c r="P1421"/>
  <c r="O1421"/>
  <c r="N1421"/>
  <c r="M1421"/>
  <c r="L1421"/>
  <c r="K1421"/>
  <c r="J1421"/>
  <c r="I1421"/>
  <c r="H1421"/>
  <c r="G1421"/>
  <c r="AA1756"/>
  <c r="Z1756"/>
  <c r="Y1756"/>
  <c r="X1756"/>
  <c r="W1756"/>
  <c r="V1756"/>
  <c r="U1756"/>
  <c r="T1756"/>
  <c r="S1756"/>
  <c r="R1756"/>
  <c r="Q1756"/>
  <c r="P1756"/>
  <c r="O1756"/>
  <c r="N1756"/>
  <c r="M1756"/>
  <c r="L1756"/>
  <c r="K1756"/>
  <c r="J1756"/>
  <c r="I1756"/>
  <c r="H1756"/>
  <c r="G1756"/>
  <c r="AA1318"/>
  <c r="Z1318"/>
  <c r="Y1318"/>
  <c r="X1318"/>
  <c r="W1318"/>
  <c r="V1318"/>
  <c r="U1318"/>
  <c r="T1318"/>
  <c r="S1318"/>
  <c r="R1318"/>
  <c r="Q1318"/>
  <c r="P1318"/>
  <c r="O1318"/>
  <c r="N1318"/>
  <c r="M1318"/>
  <c r="L1318"/>
  <c r="K1318"/>
  <c r="J1318"/>
  <c r="I1318"/>
  <c r="H1318"/>
  <c r="G1318"/>
  <c r="AA439"/>
  <c r="Z439"/>
  <c r="Y439"/>
  <c r="X439"/>
  <c r="W439"/>
  <c r="V439"/>
  <c r="U439"/>
  <c r="T439"/>
  <c r="S439"/>
  <c r="R439"/>
  <c r="Q439"/>
  <c r="P439"/>
  <c r="O439"/>
  <c r="N439"/>
  <c r="M439"/>
  <c r="L439"/>
  <c r="K439"/>
  <c r="J439"/>
  <c r="I439"/>
  <c r="H439"/>
  <c r="G439"/>
  <c r="AA285"/>
  <c r="Z285"/>
  <c r="Y285"/>
  <c r="X285"/>
  <c r="W285"/>
  <c r="V285"/>
  <c r="U285"/>
  <c r="T285"/>
  <c r="S285"/>
  <c r="R285"/>
  <c r="Q285"/>
  <c r="P285"/>
  <c r="O285"/>
  <c r="N285"/>
  <c r="M285"/>
  <c r="L285"/>
  <c r="K285"/>
  <c r="J285"/>
  <c r="I285"/>
  <c r="H285"/>
  <c r="G285"/>
  <c r="AA284"/>
  <c r="Z284"/>
  <c r="Y284"/>
  <c r="X284"/>
  <c r="W284"/>
  <c r="V284"/>
  <c r="U284"/>
  <c r="T284"/>
  <c r="S284"/>
  <c r="R284"/>
  <c r="Q284"/>
  <c r="P284"/>
  <c r="O284"/>
  <c r="N284"/>
  <c r="M284"/>
  <c r="L284"/>
  <c r="K284"/>
  <c r="J284"/>
  <c r="I284"/>
  <c r="H284"/>
  <c r="G284"/>
  <c r="AA590"/>
  <c r="Z590"/>
  <c r="Y590"/>
  <c r="X590"/>
  <c r="W590"/>
  <c r="V590"/>
  <c r="U590"/>
  <c r="T590"/>
  <c r="S590"/>
  <c r="R590"/>
  <c r="Q590"/>
  <c r="P590"/>
  <c r="O590"/>
  <c r="N590"/>
  <c r="M590"/>
  <c r="L590"/>
  <c r="K590"/>
  <c r="J590"/>
  <c r="I590"/>
  <c r="H590"/>
  <c r="G590"/>
  <c r="AA518"/>
  <c r="Z518"/>
  <c r="Y518"/>
  <c r="X518"/>
  <c r="W518"/>
  <c r="V518"/>
  <c r="U518"/>
  <c r="T518"/>
  <c r="S518"/>
  <c r="R518"/>
  <c r="Q518"/>
  <c r="P518"/>
  <c r="O518"/>
  <c r="N518"/>
  <c r="M518"/>
  <c r="L518"/>
  <c r="K518"/>
  <c r="J518"/>
  <c r="I518"/>
  <c r="H518"/>
  <c r="G518"/>
  <c r="AA763"/>
  <c r="Z763"/>
  <c r="Y763"/>
  <c r="X763"/>
  <c r="W763"/>
  <c r="V763"/>
  <c r="U763"/>
  <c r="T763"/>
  <c r="S763"/>
  <c r="R763"/>
  <c r="Q763"/>
  <c r="P763"/>
  <c r="O763"/>
  <c r="N763"/>
  <c r="M763"/>
  <c r="L763"/>
  <c r="K763"/>
  <c r="J763"/>
  <c r="I763"/>
  <c r="H763"/>
  <c r="G763"/>
  <c r="AA993"/>
  <c r="Z993"/>
  <c r="Y993"/>
  <c r="X993"/>
  <c r="W993"/>
  <c r="V993"/>
  <c r="U993"/>
  <c r="T993"/>
  <c r="S993"/>
  <c r="R993"/>
  <c r="Q993"/>
  <c r="P993"/>
  <c r="O993"/>
  <c r="N993"/>
  <c r="M993"/>
  <c r="L993"/>
  <c r="K993"/>
  <c r="J993"/>
  <c r="I993"/>
  <c r="H993"/>
  <c r="G993"/>
  <c r="AA1285"/>
  <c r="Z1285"/>
  <c r="Y1285"/>
  <c r="X1285"/>
  <c r="W1285"/>
  <c r="V1285"/>
  <c r="U1285"/>
  <c r="T1285"/>
  <c r="S1285"/>
  <c r="R1285"/>
  <c r="Q1285"/>
  <c r="P1285"/>
  <c r="O1285"/>
  <c r="N1285"/>
  <c r="M1285"/>
  <c r="L1285"/>
  <c r="K1285"/>
  <c r="J1285"/>
  <c r="I1285"/>
  <c r="H1285"/>
  <c r="G1285"/>
  <c r="AA954"/>
  <c r="Z954"/>
  <c r="Y954"/>
  <c r="X954"/>
  <c r="W954"/>
  <c r="V954"/>
  <c r="U954"/>
  <c r="T954"/>
  <c r="S954"/>
  <c r="R954"/>
  <c r="Q954"/>
  <c r="P954"/>
  <c r="O954"/>
  <c r="N954"/>
  <c r="M954"/>
  <c r="L954"/>
  <c r="K954"/>
  <c r="J954"/>
  <c r="I954"/>
  <c r="H954"/>
  <c r="G954"/>
  <c r="AA653"/>
  <c r="Z653"/>
  <c r="Y653"/>
  <c r="X653"/>
  <c r="W653"/>
  <c r="V653"/>
  <c r="U653"/>
  <c r="T653"/>
  <c r="S653"/>
  <c r="R653"/>
  <c r="Q653"/>
  <c r="P653"/>
  <c r="O653"/>
  <c r="N653"/>
  <c r="M653"/>
  <c r="L653"/>
  <c r="K653"/>
  <c r="J653"/>
  <c r="I653"/>
  <c r="H653"/>
  <c r="G653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AA528"/>
  <c r="Z528"/>
  <c r="Y528"/>
  <c r="X528"/>
  <c r="W528"/>
  <c r="V528"/>
  <c r="U528"/>
  <c r="T528"/>
  <c r="S528"/>
  <c r="R528"/>
  <c r="Q528"/>
  <c r="P528"/>
  <c r="O528"/>
  <c r="N528"/>
  <c r="M528"/>
  <c r="L528"/>
  <c r="K528"/>
  <c r="J528"/>
  <c r="I528"/>
  <c r="H528"/>
  <c r="G528"/>
  <c r="AA714"/>
  <c r="Z714"/>
  <c r="Y714"/>
  <c r="X714"/>
  <c r="W714"/>
  <c r="V714"/>
  <c r="U714"/>
  <c r="T714"/>
  <c r="S714"/>
  <c r="R714"/>
  <c r="Q714"/>
  <c r="P714"/>
  <c r="O714"/>
  <c r="N714"/>
  <c r="M714"/>
  <c r="L714"/>
  <c r="K714"/>
  <c r="J714"/>
  <c r="I714"/>
  <c r="H714"/>
  <c r="G714"/>
  <c r="AA560"/>
  <c r="Z560"/>
  <c r="Y560"/>
  <c r="X560"/>
  <c r="W560"/>
  <c r="V560"/>
  <c r="U560"/>
  <c r="T560"/>
  <c r="S560"/>
  <c r="R560"/>
  <c r="Q560"/>
  <c r="P560"/>
  <c r="O560"/>
  <c r="N560"/>
  <c r="M560"/>
  <c r="L560"/>
  <c r="K560"/>
  <c r="J560"/>
  <c r="I560"/>
  <c r="H560"/>
  <c r="G560"/>
  <c r="AA655"/>
  <c r="Z655"/>
  <c r="Y655"/>
  <c r="X655"/>
  <c r="W655"/>
  <c r="V655"/>
  <c r="U655"/>
  <c r="T655"/>
  <c r="S655"/>
  <c r="R655"/>
  <c r="Q655"/>
  <c r="P655"/>
  <c r="O655"/>
  <c r="N655"/>
  <c r="M655"/>
  <c r="L655"/>
  <c r="K655"/>
  <c r="J655"/>
  <c r="I655"/>
  <c r="H655"/>
  <c r="G655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AA1345"/>
  <c r="Z1345"/>
  <c r="Y1345"/>
  <c r="X1345"/>
  <c r="W1345"/>
  <c r="V1345"/>
  <c r="U1345"/>
  <c r="T1345"/>
  <c r="S1345"/>
  <c r="R1345"/>
  <c r="Q1345"/>
  <c r="P1345"/>
  <c r="O1345"/>
  <c r="N1345"/>
  <c r="M1345"/>
  <c r="L1345"/>
  <c r="K1345"/>
  <c r="J1345"/>
  <c r="I1345"/>
  <c r="H1345"/>
  <c r="G1345"/>
  <c r="AA829"/>
  <c r="Z829"/>
  <c r="Y829"/>
  <c r="X829"/>
  <c r="W829"/>
  <c r="V829"/>
  <c r="U829"/>
  <c r="T829"/>
  <c r="S829"/>
  <c r="R829"/>
  <c r="Q829"/>
  <c r="P829"/>
  <c r="O829"/>
  <c r="N829"/>
  <c r="M829"/>
  <c r="L829"/>
  <c r="K829"/>
  <c r="J829"/>
  <c r="I829"/>
  <c r="H829"/>
  <c r="G829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AA589"/>
  <c r="Z589"/>
  <c r="Y589"/>
  <c r="X589"/>
  <c r="W589"/>
  <c r="V589"/>
  <c r="U589"/>
  <c r="T589"/>
  <c r="S589"/>
  <c r="R589"/>
  <c r="Q589"/>
  <c r="P589"/>
  <c r="O589"/>
  <c r="N589"/>
  <c r="M589"/>
  <c r="L589"/>
  <c r="K589"/>
  <c r="J589"/>
  <c r="I589"/>
  <c r="H589"/>
  <c r="G589"/>
  <c r="AA520"/>
  <c r="Z520"/>
  <c r="Y520"/>
  <c r="X520"/>
  <c r="W520"/>
  <c r="V520"/>
  <c r="U520"/>
  <c r="T520"/>
  <c r="S520"/>
  <c r="R520"/>
  <c r="Q520"/>
  <c r="P520"/>
  <c r="O520"/>
  <c r="N520"/>
  <c r="M520"/>
  <c r="L520"/>
  <c r="K520"/>
  <c r="J520"/>
  <c r="I520"/>
  <c r="H520"/>
  <c r="G520"/>
  <c r="AA1466"/>
  <c r="Z1466"/>
  <c r="Y1466"/>
  <c r="X1466"/>
  <c r="W1466"/>
  <c r="V1466"/>
  <c r="U1466"/>
  <c r="T1466"/>
  <c r="S1466"/>
  <c r="R1466"/>
  <c r="Q1466"/>
  <c r="P1466"/>
  <c r="O1466"/>
  <c r="N1466"/>
  <c r="M1466"/>
  <c r="L1466"/>
  <c r="K1466"/>
  <c r="J1466"/>
  <c r="I1466"/>
  <c r="H1466"/>
  <c r="G1466"/>
  <c r="AA1430"/>
  <c r="Z1430"/>
  <c r="Y1430"/>
  <c r="X1430"/>
  <c r="W1430"/>
  <c r="V1430"/>
  <c r="U1430"/>
  <c r="T1430"/>
  <c r="S1430"/>
  <c r="R1430"/>
  <c r="Q1430"/>
  <c r="P1430"/>
  <c r="O1430"/>
  <c r="N1430"/>
  <c r="M1430"/>
  <c r="L1430"/>
  <c r="K1430"/>
  <c r="J1430"/>
  <c r="I1430"/>
  <c r="H1430"/>
  <c r="G1430"/>
  <c r="AA1022"/>
  <c r="Z1022"/>
  <c r="Y1022"/>
  <c r="X1022"/>
  <c r="W1022"/>
  <c r="V1022"/>
  <c r="U1022"/>
  <c r="T1022"/>
  <c r="S1022"/>
  <c r="R1022"/>
  <c r="Q1022"/>
  <c r="P1022"/>
  <c r="O1022"/>
  <c r="N1022"/>
  <c r="M1022"/>
  <c r="L1022"/>
  <c r="K1022"/>
  <c r="J1022"/>
  <c r="I1022"/>
  <c r="H1022"/>
  <c r="G1022"/>
  <c r="AA894"/>
  <c r="Z894"/>
  <c r="Y894"/>
  <c r="X894"/>
  <c r="W894"/>
  <c r="V894"/>
  <c r="U894"/>
  <c r="T894"/>
  <c r="S894"/>
  <c r="R894"/>
  <c r="Q894"/>
  <c r="P894"/>
  <c r="O894"/>
  <c r="N894"/>
  <c r="M894"/>
  <c r="L894"/>
  <c r="K894"/>
  <c r="J894"/>
  <c r="I894"/>
  <c r="H894"/>
  <c r="G894"/>
  <c r="AA533"/>
  <c r="Z533"/>
  <c r="Y533"/>
  <c r="X533"/>
  <c r="W533"/>
  <c r="V533"/>
  <c r="U533"/>
  <c r="T533"/>
  <c r="S533"/>
  <c r="R533"/>
  <c r="Q533"/>
  <c r="P533"/>
  <c r="O533"/>
  <c r="N533"/>
  <c r="M533"/>
  <c r="L533"/>
  <c r="K533"/>
  <c r="J533"/>
  <c r="I533"/>
  <c r="H533"/>
  <c r="G533"/>
  <c r="AA369"/>
  <c r="Z369"/>
  <c r="Y369"/>
  <c r="X369"/>
  <c r="W369"/>
  <c r="V369"/>
  <c r="U369"/>
  <c r="T369"/>
  <c r="S369"/>
  <c r="R369"/>
  <c r="Q369"/>
  <c r="P369"/>
  <c r="O369"/>
  <c r="N369"/>
  <c r="M369"/>
  <c r="L369"/>
  <c r="K369"/>
  <c r="J369"/>
  <c r="I369"/>
  <c r="H369"/>
  <c r="G369"/>
  <c r="AA1526"/>
  <c r="Z1526"/>
  <c r="Y1526"/>
  <c r="X1526"/>
  <c r="W1526"/>
  <c r="V1526"/>
  <c r="U1526"/>
  <c r="T1526"/>
  <c r="S1526"/>
  <c r="R1526"/>
  <c r="Q1526"/>
  <c r="P1526"/>
  <c r="O1526"/>
  <c r="N1526"/>
  <c r="M1526"/>
  <c r="L1526"/>
  <c r="K1526"/>
  <c r="J1526"/>
  <c r="I1526"/>
  <c r="H1526"/>
  <c r="G1526"/>
  <c r="AA939"/>
  <c r="Z939"/>
  <c r="Y939"/>
  <c r="X939"/>
  <c r="W939"/>
  <c r="V939"/>
  <c r="U939"/>
  <c r="T939"/>
  <c r="S939"/>
  <c r="R939"/>
  <c r="Q939"/>
  <c r="P939"/>
  <c r="O939"/>
  <c r="N939"/>
  <c r="M939"/>
  <c r="L939"/>
  <c r="K939"/>
  <c r="J939"/>
  <c r="I939"/>
  <c r="H939"/>
  <c r="G939"/>
  <c r="AA1322"/>
  <c r="Z1322"/>
  <c r="Y1322"/>
  <c r="X1322"/>
  <c r="W1322"/>
  <c r="V1322"/>
  <c r="U1322"/>
  <c r="T1322"/>
  <c r="S1322"/>
  <c r="R1322"/>
  <c r="Q1322"/>
  <c r="P1322"/>
  <c r="O1322"/>
  <c r="N1322"/>
  <c r="M1322"/>
  <c r="L1322"/>
  <c r="K1322"/>
  <c r="J1322"/>
  <c r="I1322"/>
  <c r="H1322"/>
  <c r="G1322"/>
  <c r="AA319"/>
  <c r="Z319"/>
  <c r="Y319"/>
  <c r="X319"/>
  <c r="W319"/>
  <c r="V319"/>
  <c r="U319"/>
  <c r="T319"/>
  <c r="S319"/>
  <c r="R319"/>
  <c r="Q319"/>
  <c r="P319"/>
  <c r="O319"/>
  <c r="N319"/>
  <c r="M319"/>
  <c r="L319"/>
  <c r="K319"/>
  <c r="J319"/>
  <c r="I319"/>
  <c r="H319"/>
  <c r="G319"/>
  <c r="AA900"/>
  <c r="Z900"/>
  <c r="Y900"/>
  <c r="X900"/>
  <c r="W900"/>
  <c r="V900"/>
  <c r="U900"/>
  <c r="T900"/>
  <c r="S900"/>
  <c r="R900"/>
  <c r="Q900"/>
  <c r="P900"/>
  <c r="O900"/>
  <c r="N900"/>
  <c r="M900"/>
  <c r="L900"/>
  <c r="K900"/>
  <c r="J900"/>
  <c r="I900"/>
  <c r="H900"/>
  <c r="G900"/>
  <c r="AA899"/>
  <c r="Z899"/>
  <c r="Y899"/>
  <c r="X899"/>
  <c r="W899"/>
  <c r="V899"/>
  <c r="U899"/>
  <c r="T899"/>
  <c r="S899"/>
  <c r="R899"/>
  <c r="Q899"/>
  <c r="P899"/>
  <c r="O899"/>
  <c r="N899"/>
  <c r="M899"/>
  <c r="L899"/>
  <c r="K899"/>
  <c r="J899"/>
  <c r="I899"/>
  <c r="H899"/>
  <c r="G899"/>
  <c r="AA1094"/>
  <c r="Z1094"/>
  <c r="Y1094"/>
  <c r="X1094"/>
  <c r="W1094"/>
  <c r="V1094"/>
  <c r="U1094"/>
  <c r="T1094"/>
  <c r="S1094"/>
  <c r="R1094"/>
  <c r="Q1094"/>
  <c r="P1094"/>
  <c r="O1094"/>
  <c r="N1094"/>
  <c r="M1094"/>
  <c r="L1094"/>
  <c r="K1094"/>
  <c r="J1094"/>
  <c r="I1094"/>
  <c r="H1094"/>
  <c r="G1094"/>
  <c r="AA294"/>
  <c r="Z294"/>
  <c r="Y294"/>
  <c r="X294"/>
  <c r="W294"/>
  <c r="V294"/>
  <c r="U294"/>
  <c r="T294"/>
  <c r="S294"/>
  <c r="R294"/>
  <c r="Q294"/>
  <c r="P294"/>
  <c r="O294"/>
  <c r="N294"/>
  <c r="M294"/>
  <c r="L294"/>
  <c r="K294"/>
  <c r="J294"/>
  <c r="I294"/>
  <c r="H294"/>
  <c r="G294"/>
  <c r="AA1083"/>
  <c r="Z1083"/>
  <c r="Y1083"/>
  <c r="X1083"/>
  <c r="W1083"/>
  <c r="V1083"/>
  <c r="U1083"/>
  <c r="T1083"/>
  <c r="S1083"/>
  <c r="R1083"/>
  <c r="Q1083"/>
  <c r="P1083"/>
  <c r="O1083"/>
  <c r="N1083"/>
  <c r="M1083"/>
  <c r="L1083"/>
  <c r="K1083"/>
  <c r="J1083"/>
  <c r="I1083"/>
  <c r="H1083"/>
  <c r="G1083"/>
  <c r="AA1163"/>
  <c r="Z1163"/>
  <c r="Y1163"/>
  <c r="X1163"/>
  <c r="W1163"/>
  <c r="V1163"/>
  <c r="U1163"/>
  <c r="T1163"/>
  <c r="S1163"/>
  <c r="R1163"/>
  <c r="Q1163"/>
  <c r="P1163"/>
  <c r="O1163"/>
  <c r="N1163"/>
  <c r="M1163"/>
  <c r="L1163"/>
  <c r="K1163"/>
  <c r="J1163"/>
  <c r="I1163"/>
  <c r="H1163"/>
  <c r="G1163"/>
  <c r="AA957"/>
  <c r="Z957"/>
  <c r="Y957"/>
  <c r="X957"/>
  <c r="W957"/>
  <c r="V957"/>
  <c r="U957"/>
  <c r="T957"/>
  <c r="S957"/>
  <c r="R957"/>
  <c r="Q957"/>
  <c r="P957"/>
  <c r="O957"/>
  <c r="N957"/>
  <c r="M957"/>
  <c r="L957"/>
  <c r="K957"/>
  <c r="J957"/>
  <c r="I957"/>
  <c r="H957"/>
  <c r="G957"/>
  <c r="AA638"/>
  <c r="Z638"/>
  <c r="Y638"/>
  <c r="X638"/>
  <c r="W638"/>
  <c r="V638"/>
  <c r="U638"/>
  <c r="T638"/>
  <c r="S638"/>
  <c r="R638"/>
  <c r="Q638"/>
  <c r="P638"/>
  <c r="O638"/>
  <c r="N638"/>
  <c r="M638"/>
  <c r="L638"/>
  <c r="K638"/>
  <c r="J638"/>
  <c r="I638"/>
  <c r="H638"/>
  <c r="G638"/>
  <c r="AA666"/>
  <c r="Z666"/>
  <c r="Y666"/>
  <c r="X666"/>
  <c r="W666"/>
  <c r="V666"/>
  <c r="U666"/>
  <c r="T666"/>
  <c r="S666"/>
  <c r="R666"/>
  <c r="Q666"/>
  <c r="P666"/>
  <c r="O666"/>
  <c r="N666"/>
  <c r="M666"/>
  <c r="L666"/>
  <c r="K666"/>
  <c r="J666"/>
  <c r="I666"/>
  <c r="H666"/>
  <c r="G666"/>
  <c r="AA610"/>
  <c r="Z610"/>
  <c r="Y610"/>
  <c r="X610"/>
  <c r="W610"/>
  <c r="V610"/>
  <c r="U610"/>
  <c r="T610"/>
  <c r="S610"/>
  <c r="R610"/>
  <c r="Q610"/>
  <c r="P610"/>
  <c r="O610"/>
  <c r="N610"/>
  <c r="M610"/>
  <c r="L610"/>
  <c r="K610"/>
  <c r="J610"/>
  <c r="I610"/>
  <c r="H610"/>
  <c r="G610"/>
  <c r="AA523"/>
  <c r="Z523"/>
  <c r="Y523"/>
  <c r="X523"/>
  <c r="W523"/>
  <c r="V523"/>
  <c r="U523"/>
  <c r="T523"/>
  <c r="S523"/>
  <c r="R523"/>
  <c r="Q523"/>
  <c r="P523"/>
  <c r="O523"/>
  <c r="N523"/>
  <c r="M523"/>
  <c r="L523"/>
  <c r="K523"/>
  <c r="J523"/>
  <c r="I523"/>
  <c r="H523"/>
  <c r="G523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AA711"/>
  <c r="Z711"/>
  <c r="Y711"/>
  <c r="X711"/>
  <c r="W711"/>
  <c r="V711"/>
  <c r="U711"/>
  <c r="T711"/>
  <c r="S711"/>
  <c r="R711"/>
  <c r="Q711"/>
  <c r="P711"/>
  <c r="O711"/>
  <c r="N711"/>
  <c r="M711"/>
  <c r="L711"/>
  <c r="K711"/>
  <c r="J711"/>
  <c r="I711"/>
  <c r="H711"/>
  <c r="G711"/>
  <c r="AA782"/>
  <c r="Z782"/>
  <c r="Y782"/>
  <c r="X782"/>
  <c r="W782"/>
  <c r="V782"/>
  <c r="U782"/>
  <c r="T782"/>
  <c r="S782"/>
  <c r="R782"/>
  <c r="Q782"/>
  <c r="P782"/>
  <c r="O782"/>
  <c r="N782"/>
  <c r="M782"/>
  <c r="L782"/>
  <c r="K782"/>
  <c r="J782"/>
  <c r="I782"/>
  <c r="H782"/>
  <c r="G782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AA532"/>
  <c r="Z532"/>
  <c r="Y532"/>
  <c r="X532"/>
  <c r="W532"/>
  <c r="V532"/>
  <c r="U532"/>
  <c r="T532"/>
  <c r="S532"/>
  <c r="R532"/>
  <c r="Q532"/>
  <c r="P532"/>
  <c r="O532"/>
  <c r="N532"/>
  <c r="M532"/>
  <c r="L532"/>
  <c r="K532"/>
  <c r="J532"/>
  <c r="I532"/>
  <c r="H532"/>
  <c r="G532"/>
  <c r="AA1363"/>
  <c r="Z1363"/>
  <c r="Y1363"/>
  <c r="X1363"/>
  <c r="W1363"/>
  <c r="V1363"/>
  <c r="U1363"/>
  <c r="T1363"/>
  <c r="S1363"/>
  <c r="R1363"/>
  <c r="Q1363"/>
  <c r="P1363"/>
  <c r="O1363"/>
  <c r="N1363"/>
  <c r="M1363"/>
  <c r="L1363"/>
  <c r="K1363"/>
  <c r="J1363"/>
  <c r="I1363"/>
  <c r="H1363"/>
  <c r="G1363"/>
  <c r="AA467"/>
  <c r="Z467"/>
  <c r="Y467"/>
  <c r="X467"/>
  <c r="W467"/>
  <c r="V467"/>
  <c r="U467"/>
  <c r="T467"/>
  <c r="S467"/>
  <c r="R467"/>
  <c r="Q467"/>
  <c r="P467"/>
  <c r="O467"/>
  <c r="N467"/>
  <c r="M467"/>
  <c r="L467"/>
  <c r="K467"/>
  <c r="J467"/>
  <c r="I467"/>
  <c r="H467"/>
  <c r="G467"/>
  <c r="AA625"/>
  <c r="Z625"/>
  <c r="Y625"/>
  <c r="X625"/>
  <c r="W625"/>
  <c r="V625"/>
  <c r="U625"/>
  <c r="T625"/>
  <c r="S625"/>
  <c r="R625"/>
  <c r="Q625"/>
  <c r="P625"/>
  <c r="O625"/>
  <c r="N625"/>
  <c r="M625"/>
  <c r="L625"/>
  <c r="K625"/>
  <c r="J625"/>
  <c r="I625"/>
  <c r="H625"/>
  <c r="G62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AA820"/>
  <c r="Z820"/>
  <c r="Y820"/>
  <c r="X820"/>
  <c r="W820"/>
  <c r="V820"/>
  <c r="U820"/>
  <c r="T820"/>
  <c r="S820"/>
  <c r="R820"/>
  <c r="Q820"/>
  <c r="P820"/>
  <c r="O820"/>
  <c r="N820"/>
  <c r="M820"/>
  <c r="L820"/>
  <c r="K820"/>
  <c r="J820"/>
  <c r="I820"/>
  <c r="H820"/>
  <c r="G82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AA822"/>
  <c r="Z822"/>
  <c r="Y822"/>
  <c r="X822"/>
  <c r="W822"/>
  <c r="V822"/>
  <c r="U822"/>
  <c r="T822"/>
  <c r="S822"/>
  <c r="R822"/>
  <c r="Q822"/>
  <c r="P822"/>
  <c r="O822"/>
  <c r="N822"/>
  <c r="M822"/>
  <c r="L822"/>
  <c r="K822"/>
  <c r="J822"/>
  <c r="I822"/>
  <c r="H822"/>
  <c r="G822"/>
  <c r="AA695"/>
  <c r="Z695"/>
  <c r="Y695"/>
  <c r="X695"/>
  <c r="W695"/>
  <c r="V695"/>
  <c r="U695"/>
  <c r="T695"/>
  <c r="S695"/>
  <c r="R695"/>
  <c r="Q695"/>
  <c r="P695"/>
  <c r="O695"/>
  <c r="N695"/>
  <c r="M695"/>
  <c r="L695"/>
  <c r="K695"/>
  <c r="J695"/>
  <c r="I695"/>
  <c r="H695"/>
  <c r="G695"/>
  <c r="AA594"/>
  <c r="Z594"/>
  <c r="Y594"/>
  <c r="X594"/>
  <c r="W594"/>
  <c r="V594"/>
  <c r="U594"/>
  <c r="T594"/>
  <c r="S594"/>
  <c r="R594"/>
  <c r="Q594"/>
  <c r="P594"/>
  <c r="O594"/>
  <c r="N594"/>
  <c r="M594"/>
  <c r="L594"/>
  <c r="K594"/>
  <c r="J594"/>
  <c r="I594"/>
  <c r="H594"/>
  <c r="G594"/>
  <c r="AA836"/>
  <c r="Z836"/>
  <c r="Y836"/>
  <c r="X836"/>
  <c r="W836"/>
  <c r="V836"/>
  <c r="U836"/>
  <c r="T836"/>
  <c r="S836"/>
  <c r="R836"/>
  <c r="Q836"/>
  <c r="P836"/>
  <c r="O836"/>
  <c r="N836"/>
  <c r="M836"/>
  <c r="L836"/>
  <c r="K836"/>
  <c r="J836"/>
  <c r="I836"/>
  <c r="H836"/>
  <c r="G836"/>
  <c r="AA801"/>
  <c r="Z801"/>
  <c r="Y801"/>
  <c r="X801"/>
  <c r="W801"/>
  <c r="V801"/>
  <c r="U801"/>
  <c r="T801"/>
  <c r="S801"/>
  <c r="R801"/>
  <c r="Q801"/>
  <c r="P801"/>
  <c r="O801"/>
  <c r="N801"/>
  <c r="M801"/>
  <c r="L801"/>
  <c r="K801"/>
  <c r="J801"/>
  <c r="I801"/>
  <c r="H801"/>
  <c r="G801"/>
  <c r="AA570"/>
  <c r="Z570"/>
  <c r="Y570"/>
  <c r="X570"/>
  <c r="W570"/>
  <c r="V570"/>
  <c r="U570"/>
  <c r="T570"/>
  <c r="S570"/>
  <c r="R570"/>
  <c r="Q570"/>
  <c r="P570"/>
  <c r="O570"/>
  <c r="N570"/>
  <c r="M570"/>
  <c r="L570"/>
  <c r="K570"/>
  <c r="J570"/>
  <c r="I570"/>
  <c r="H570"/>
  <c r="G570"/>
  <c r="AA552"/>
  <c r="Z552"/>
  <c r="Y552"/>
  <c r="X552"/>
  <c r="W552"/>
  <c r="V552"/>
  <c r="U552"/>
  <c r="T552"/>
  <c r="S552"/>
  <c r="R552"/>
  <c r="Q552"/>
  <c r="P552"/>
  <c r="O552"/>
  <c r="N552"/>
  <c r="M552"/>
  <c r="L552"/>
  <c r="K552"/>
  <c r="J552"/>
  <c r="I552"/>
  <c r="H552"/>
  <c r="G552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AA579"/>
  <c r="Z579"/>
  <c r="Y579"/>
  <c r="X579"/>
  <c r="W579"/>
  <c r="V579"/>
  <c r="U579"/>
  <c r="T579"/>
  <c r="S579"/>
  <c r="R579"/>
  <c r="Q579"/>
  <c r="P579"/>
  <c r="O579"/>
  <c r="N579"/>
  <c r="M579"/>
  <c r="L579"/>
  <c r="K579"/>
  <c r="J579"/>
  <c r="I579"/>
  <c r="H579"/>
  <c r="G579"/>
  <c r="AA687"/>
  <c r="Z687"/>
  <c r="Y687"/>
  <c r="X687"/>
  <c r="W687"/>
  <c r="V687"/>
  <c r="U687"/>
  <c r="T687"/>
  <c r="S687"/>
  <c r="R687"/>
  <c r="Q687"/>
  <c r="P687"/>
  <c r="O687"/>
  <c r="N687"/>
  <c r="M687"/>
  <c r="L687"/>
  <c r="K687"/>
  <c r="J687"/>
  <c r="I687"/>
  <c r="H687"/>
  <c r="G687"/>
  <c r="AA647"/>
  <c r="Z647"/>
  <c r="Y647"/>
  <c r="X647"/>
  <c r="W647"/>
  <c r="V647"/>
  <c r="U647"/>
  <c r="T647"/>
  <c r="S647"/>
  <c r="R647"/>
  <c r="Q647"/>
  <c r="P647"/>
  <c r="O647"/>
  <c r="N647"/>
  <c r="M647"/>
  <c r="L647"/>
  <c r="K647"/>
  <c r="J647"/>
  <c r="I647"/>
  <c r="H647"/>
  <c r="G647"/>
  <c r="AA516"/>
  <c r="Z516"/>
  <c r="Y516"/>
  <c r="X516"/>
  <c r="W516"/>
  <c r="V516"/>
  <c r="U516"/>
  <c r="T516"/>
  <c r="S516"/>
  <c r="R516"/>
  <c r="Q516"/>
  <c r="P516"/>
  <c r="O516"/>
  <c r="N516"/>
  <c r="M516"/>
  <c r="L516"/>
  <c r="K516"/>
  <c r="J516"/>
  <c r="I516"/>
  <c r="H516"/>
  <c r="G516"/>
  <c r="AA915"/>
  <c r="Z915"/>
  <c r="Y915"/>
  <c r="X915"/>
  <c r="W915"/>
  <c r="V915"/>
  <c r="U915"/>
  <c r="T915"/>
  <c r="S915"/>
  <c r="R915"/>
  <c r="Q915"/>
  <c r="P915"/>
  <c r="O915"/>
  <c r="N915"/>
  <c r="M915"/>
  <c r="L915"/>
  <c r="K915"/>
  <c r="J915"/>
  <c r="I915"/>
  <c r="H915"/>
  <c r="G915"/>
  <c r="AA1381"/>
  <c r="Z1381"/>
  <c r="Y1381"/>
  <c r="X1381"/>
  <c r="W1381"/>
  <c r="V1381"/>
  <c r="U1381"/>
  <c r="T1381"/>
  <c r="S1381"/>
  <c r="R1381"/>
  <c r="Q1381"/>
  <c r="P1381"/>
  <c r="O1381"/>
  <c r="N1381"/>
  <c r="M1381"/>
  <c r="L1381"/>
  <c r="K1381"/>
  <c r="J1381"/>
  <c r="I1381"/>
  <c r="H1381"/>
  <c r="G1381"/>
  <c r="AA1236"/>
  <c r="Z1236"/>
  <c r="Y1236"/>
  <c r="X1236"/>
  <c r="W1236"/>
  <c r="V1236"/>
  <c r="U1236"/>
  <c r="T1236"/>
  <c r="S1236"/>
  <c r="R1236"/>
  <c r="Q1236"/>
  <c r="P1236"/>
  <c r="O1236"/>
  <c r="N1236"/>
  <c r="M1236"/>
  <c r="L1236"/>
  <c r="K1236"/>
  <c r="J1236"/>
  <c r="I1236"/>
  <c r="H1236"/>
  <c r="G1236"/>
  <c r="AA258"/>
  <c r="Z258"/>
  <c r="Y258"/>
  <c r="X258"/>
  <c r="W258"/>
  <c r="V258"/>
  <c r="U258"/>
  <c r="T258"/>
  <c r="S258"/>
  <c r="R258"/>
  <c r="Q258"/>
  <c r="P258"/>
  <c r="O258"/>
  <c r="N258"/>
  <c r="M258"/>
  <c r="L258"/>
  <c r="K258"/>
  <c r="J258"/>
  <c r="I258"/>
  <c r="H258"/>
  <c r="G258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AA760"/>
  <c r="Z760"/>
  <c r="Y760"/>
  <c r="X760"/>
  <c r="W760"/>
  <c r="V760"/>
  <c r="U760"/>
  <c r="T760"/>
  <c r="S760"/>
  <c r="R760"/>
  <c r="Q760"/>
  <c r="P760"/>
  <c r="O760"/>
  <c r="N760"/>
  <c r="M760"/>
  <c r="L760"/>
  <c r="K760"/>
  <c r="J760"/>
  <c r="I760"/>
  <c r="H760"/>
  <c r="G760"/>
  <c r="AA645"/>
  <c r="Z645"/>
  <c r="Y645"/>
  <c r="X645"/>
  <c r="W645"/>
  <c r="V645"/>
  <c r="U645"/>
  <c r="T645"/>
  <c r="S645"/>
  <c r="R645"/>
  <c r="Q645"/>
  <c r="P645"/>
  <c r="O645"/>
  <c r="N645"/>
  <c r="M645"/>
  <c r="L645"/>
  <c r="K645"/>
  <c r="J645"/>
  <c r="I645"/>
  <c r="H645"/>
  <c r="G645"/>
  <c r="AA1503"/>
  <c r="Z1503"/>
  <c r="Y1503"/>
  <c r="X1503"/>
  <c r="W1503"/>
  <c r="V1503"/>
  <c r="U1503"/>
  <c r="T1503"/>
  <c r="S1503"/>
  <c r="R1503"/>
  <c r="Q1503"/>
  <c r="P1503"/>
  <c r="O1503"/>
  <c r="N1503"/>
  <c r="M1503"/>
  <c r="L1503"/>
  <c r="K1503"/>
  <c r="J1503"/>
  <c r="I1503"/>
  <c r="H1503"/>
  <c r="G1503"/>
  <c r="AA466"/>
  <c r="Z466"/>
  <c r="Y466"/>
  <c r="X466"/>
  <c r="W466"/>
  <c r="V466"/>
  <c r="U466"/>
  <c r="T466"/>
  <c r="S466"/>
  <c r="R466"/>
  <c r="Q466"/>
  <c r="P466"/>
  <c r="O466"/>
  <c r="N466"/>
  <c r="M466"/>
  <c r="L466"/>
  <c r="K466"/>
  <c r="J466"/>
  <c r="I466"/>
  <c r="H466"/>
  <c r="G466"/>
  <c r="AA318"/>
  <c r="Z318"/>
  <c r="Y318"/>
  <c r="X318"/>
  <c r="W318"/>
  <c r="V318"/>
  <c r="U318"/>
  <c r="T318"/>
  <c r="S318"/>
  <c r="R318"/>
  <c r="Q318"/>
  <c r="P318"/>
  <c r="O318"/>
  <c r="N318"/>
  <c r="M318"/>
  <c r="L318"/>
  <c r="K318"/>
  <c r="J318"/>
  <c r="I318"/>
  <c r="H318"/>
  <c r="G318"/>
  <c r="AA898"/>
  <c r="Z898"/>
  <c r="Y898"/>
  <c r="X898"/>
  <c r="W898"/>
  <c r="V898"/>
  <c r="U898"/>
  <c r="T898"/>
  <c r="S898"/>
  <c r="R898"/>
  <c r="Q898"/>
  <c r="P898"/>
  <c r="O898"/>
  <c r="N898"/>
  <c r="M898"/>
  <c r="L898"/>
  <c r="K898"/>
  <c r="J898"/>
  <c r="I898"/>
  <c r="H898"/>
  <c r="G898"/>
  <c r="AA1275"/>
  <c r="Z1275"/>
  <c r="Y1275"/>
  <c r="X1275"/>
  <c r="W1275"/>
  <c r="V1275"/>
  <c r="U1275"/>
  <c r="T1275"/>
  <c r="S1275"/>
  <c r="R1275"/>
  <c r="Q1275"/>
  <c r="P1275"/>
  <c r="O1275"/>
  <c r="N1275"/>
  <c r="M1275"/>
  <c r="L1275"/>
  <c r="K1275"/>
  <c r="J1275"/>
  <c r="I1275"/>
  <c r="H1275"/>
  <c r="G1275"/>
  <c r="AA1180"/>
  <c r="Z1180"/>
  <c r="Y1180"/>
  <c r="X1180"/>
  <c r="W1180"/>
  <c r="V1180"/>
  <c r="U1180"/>
  <c r="T1180"/>
  <c r="S1180"/>
  <c r="R1180"/>
  <c r="Q1180"/>
  <c r="P1180"/>
  <c r="O1180"/>
  <c r="N1180"/>
  <c r="M1180"/>
  <c r="L1180"/>
  <c r="K1180"/>
  <c r="J1180"/>
  <c r="I1180"/>
  <c r="H1180"/>
  <c r="G1180"/>
  <c r="AA1373"/>
  <c r="Z1373"/>
  <c r="Y1373"/>
  <c r="X1373"/>
  <c r="W1373"/>
  <c r="V1373"/>
  <c r="U1373"/>
  <c r="T1373"/>
  <c r="S1373"/>
  <c r="R1373"/>
  <c r="Q1373"/>
  <c r="P1373"/>
  <c r="O1373"/>
  <c r="N1373"/>
  <c r="M1373"/>
  <c r="L1373"/>
  <c r="K1373"/>
  <c r="J1373"/>
  <c r="I1373"/>
  <c r="H1373"/>
  <c r="G1373"/>
  <c r="AA465"/>
  <c r="Z465"/>
  <c r="Y465"/>
  <c r="X465"/>
  <c r="W465"/>
  <c r="V465"/>
  <c r="U465"/>
  <c r="T465"/>
  <c r="S465"/>
  <c r="R465"/>
  <c r="Q465"/>
  <c r="P465"/>
  <c r="O465"/>
  <c r="N465"/>
  <c r="M465"/>
  <c r="L465"/>
  <c r="K465"/>
  <c r="J465"/>
  <c r="I465"/>
  <c r="H465"/>
  <c r="G465"/>
  <c r="AA929"/>
  <c r="Z929"/>
  <c r="Y929"/>
  <c r="X929"/>
  <c r="W929"/>
  <c r="V929"/>
  <c r="U929"/>
  <c r="T929"/>
  <c r="S929"/>
  <c r="R929"/>
  <c r="Q929"/>
  <c r="P929"/>
  <c r="O929"/>
  <c r="N929"/>
  <c r="M929"/>
  <c r="L929"/>
  <c r="K929"/>
  <c r="J929"/>
  <c r="I929"/>
  <c r="H929"/>
  <c r="G929"/>
  <c r="AA1536"/>
  <c r="Z1536"/>
  <c r="Y1536"/>
  <c r="X1536"/>
  <c r="W1536"/>
  <c r="V1536"/>
  <c r="U1536"/>
  <c r="T1536"/>
  <c r="S1536"/>
  <c r="R1536"/>
  <c r="Q1536"/>
  <c r="P1536"/>
  <c r="O1536"/>
  <c r="N1536"/>
  <c r="M1536"/>
  <c r="L1536"/>
  <c r="K1536"/>
  <c r="J1536"/>
  <c r="I1536"/>
  <c r="H1536"/>
  <c r="G1536"/>
  <c r="AA944"/>
  <c r="Z944"/>
  <c r="Y944"/>
  <c r="X944"/>
  <c r="W944"/>
  <c r="V944"/>
  <c r="U944"/>
  <c r="T944"/>
  <c r="S944"/>
  <c r="R944"/>
  <c r="Q944"/>
  <c r="P944"/>
  <c r="O944"/>
  <c r="N944"/>
  <c r="M944"/>
  <c r="L944"/>
  <c r="K944"/>
  <c r="J944"/>
  <c r="I944"/>
  <c r="H944"/>
  <c r="G944"/>
  <c r="AA1311"/>
  <c r="Z1311"/>
  <c r="Y1311"/>
  <c r="X1311"/>
  <c r="W1311"/>
  <c r="V1311"/>
  <c r="U1311"/>
  <c r="T1311"/>
  <c r="S1311"/>
  <c r="R1311"/>
  <c r="Q1311"/>
  <c r="P1311"/>
  <c r="O1311"/>
  <c r="N1311"/>
  <c r="M1311"/>
  <c r="L1311"/>
  <c r="K1311"/>
  <c r="J1311"/>
  <c r="I1311"/>
  <c r="H1311"/>
  <c r="G1311"/>
  <c r="AA1150"/>
  <c r="Z1150"/>
  <c r="Y1150"/>
  <c r="X1150"/>
  <c r="W1150"/>
  <c r="V1150"/>
  <c r="U1150"/>
  <c r="T1150"/>
  <c r="S1150"/>
  <c r="R1150"/>
  <c r="Q1150"/>
  <c r="P1150"/>
  <c r="O1150"/>
  <c r="N1150"/>
  <c r="M1150"/>
  <c r="L1150"/>
  <c r="K1150"/>
  <c r="J1150"/>
  <c r="I1150"/>
  <c r="H1150"/>
  <c r="G1150"/>
  <c r="AA1331"/>
  <c r="Z1331"/>
  <c r="Y1331"/>
  <c r="X1331"/>
  <c r="W1331"/>
  <c r="V1331"/>
  <c r="U1331"/>
  <c r="T1331"/>
  <c r="S1331"/>
  <c r="R1331"/>
  <c r="Q1331"/>
  <c r="P1331"/>
  <c r="O1331"/>
  <c r="N1331"/>
  <c r="M1331"/>
  <c r="L1331"/>
  <c r="K1331"/>
  <c r="J1331"/>
  <c r="I1331"/>
  <c r="H1331"/>
  <c r="G1331"/>
  <c r="AA317"/>
  <c r="Z317"/>
  <c r="Y317"/>
  <c r="X317"/>
  <c r="W317"/>
  <c r="V317"/>
  <c r="U317"/>
  <c r="T317"/>
  <c r="S317"/>
  <c r="R317"/>
  <c r="Q317"/>
  <c r="P317"/>
  <c r="O317"/>
  <c r="N317"/>
  <c r="M317"/>
  <c r="L317"/>
  <c r="K317"/>
  <c r="J317"/>
  <c r="I317"/>
  <c r="H317"/>
  <c r="G317"/>
  <c r="AA713"/>
  <c r="Z713"/>
  <c r="Y713"/>
  <c r="X713"/>
  <c r="W713"/>
  <c r="V713"/>
  <c r="U713"/>
  <c r="T713"/>
  <c r="S713"/>
  <c r="R713"/>
  <c r="Q713"/>
  <c r="P713"/>
  <c r="O713"/>
  <c r="N713"/>
  <c r="M713"/>
  <c r="L713"/>
  <c r="K713"/>
  <c r="J713"/>
  <c r="I713"/>
  <c r="H713"/>
  <c r="G713"/>
  <c r="AA837"/>
  <c r="Z837"/>
  <c r="Y837"/>
  <c r="X837"/>
  <c r="W837"/>
  <c r="V837"/>
  <c r="U837"/>
  <c r="T837"/>
  <c r="S837"/>
  <c r="R837"/>
  <c r="Q837"/>
  <c r="P837"/>
  <c r="O837"/>
  <c r="N837"/>
  <c r="M837"/>
  <c r="L837"/>
  <c r="K837"/>
  <c r="J837"/>
  <c r="I837"/>
  <c r="H837"/>
  <c r="G837"/>
  <c r="AA633"/>
  <c r="Z633"/>
  <c r="Y633"/>
  <c r="X633"/>
  <c r="W633"/>
  <c r="V633"/>
  <c r="U633"/>
  <c r="T633"/>
  <c r="S633"/>
  <c r="R633"/>
  <c r="Q633"/>
  <c r="P633"/>
  <c r="O633"/>
  <c r="N633"/>
  <c r="M633"/>
  <c r="L633"/>
  <c r="K633"/>
  <c r="J633"/>
  <c r="I633"/>
  <c r="H633"/>
  <c r="G633"/>
  <c r="AA790"/>
  <c r="Z790"/>
  <c r="Y790"/>
  <c r="X790"/>
  <c r="W790"/>
  <c r="V790"/>
  <c r="U790"/>
  <c r="T790"/>
  <c r="S790"/>
  <c r="R790"/>
  <c r="Q790"/>
  <c r="P790"/>
  <c r="O790"/>
  <c r="N790"/>
  <c r="M790"/>
  <c r="L790"/>
  <c r="K790"/>
  <c r="J790"/>
  <c r="I790"/>
  <c r="H790"/>
  <c r="G790"/>
  <c r="AA783"/>
  <c r="Z783"/>
  <c r="Y783"/>
  <c r="X783"/>
  <c r="W783"/>
  <c r="V783"/>
  <c r="U783"/>
  <c r="T783"/>
  <c r="S783"/>
  <c r="R783"/>
  <c r="Q783"/>
  <c r="P783"/>
  <c r="O783"/>
  <c r="N783"/>
  <c r="M783"/>
  <c r="L783"/>
  <c r="K783"/>
  <c r="J783"/>
  <c r="I783"/>
  <c r="H783"/>
  <c r="G783"/>
  <c r="AA694"/>
  <c r="Z694"/>
  <c r="Y694"/>
  <c r="X694"/>
  <c r="W694"/>
  <c r="V694"/>
  <c r="U694"/>
  <c r="T694"/>
  <c r="S694"/>
  <c r="R694"/>
  <c r="Q694"/>
  <c r="P694"/>
  <c r="O694"/>
  <c r="N694"/>
  <c r="M694"/>
  <c r="L694"/>
  <c r="K694"/>
  <c r="J694"/>
  <c r="I694"/>
  <c r="H694"/>
  <c r="G694"/>
  <c r="AA588"/>
  <c r="Z588"/>
  <c r="Y588"/>
  <c r="X588"/>
  <c r="W588"/>
  <c r="V588"/>
  <c r="U588"/>
  <c r="T588"/>
  <c r="S588"/>
  <c r="R588"/>
  <c r="Q588"/>
  <c r="P588"/>
  <c r="O588"/>
  <c r="N588"/>
  <c r="M588"/>
  <c r="L588"/>
  <c r="K588"/>
  <c r="J588"/>
  <c r="I588"/>
  <c r="H588"/>
  <c r="G588"/>
  <c r="AA177"/>
  <c r="Z177"/>
  <c r="Y177"/>
  <c r="X177"/>
  <c r="W177"/>
  <c r="V177"/>
  <c r="U177"/>
  <c r="T177"/>
  <c r="S177"/>
  <c r="R177"/>
  <c r="Q177"/>
  <c r="P177"/>
  <c r="O177"/>
  <c r="N177"/>
  <c r="M177"/>
  <c r="L177"/>
  <c r="K177"/>
  <c r="J177"/>
  <c r="I177"/>
  <c r="H177"/>
  <c r="G177"/>
  <c r="AA826"/>
  <c r="Z826"/>
  <c r="Y826"/>
  <c r="X826"/>
  <c r="W826"/>
  <c r="V826"/>
  <c r="U826"/>
  <c r="T826"/>
  <c r="S826"/>
  <c r="R826"/>
  <c r="Q826"/>
  <c r="P826"/>
  <c r="O826"/>
  <c r="N826"/>
  <c r="M826"/>
  <c r="L826"/>
  <c r="K826"/>
  <c r="J826"/>
  <c r="I826"/>
  <c r="H826"/>
  <c r="G826"/>
  <c r="AA539"/>
  <c r="Z539"/>
  <c r="Y539"/>
  <c r="X539"/>
  <c r="W539"/>
  <c r="V539"/>
  <c r="U539"/>
  <c r="T539"/>
  <c r="S539"/>
  <c r="R539"/>
  <c r="Q539"/>
  <c r="P539"/>
  <c r="O539"/>
  <c r="N539"/>
  <c r="M539"/>
  <c r="L539"/>
  <c r="K539"/>
  <c r="J539"/>
  <c r="I539"/>
  <c r="H539"/>
  <c r="G539"/>
  <c r="AA616"/>
  <c r="Z616"/>
  <c r="Y616"/>
  <c r="X616"/>
  <c r="W616"/>
  <c r="V616"/>
  <c r="U616"/>
  <c r="T616"/>
  <c r="S616"/>
  <c r="R616"/>
  <c r="Q616"/>
  <c r="P616"/>
  <c r="O616"/>
  <c r="N616"/>
  <c r="M616"/>
  <c r="L616"/>
  <c r="K616"/>
  <c r="J616"/>
  <c r="I616"/>
  <c r="H616"/>
  <c r="G616"/>
  <c r="AA733"/>
  <c r="Z733"/>
  <c r="Y733"/>
  <c r="X733"/>
  <c r="W733"/>
  <c r="V733"/>
  <c r="U733"/>
  <c r="T733"/>
  <c r="S733"/>
  <c r="R733"/>
  <c r="Q733"/>
  <c r="P733"/>
  <c r="O733"/>
  <c r="N733"/>
  <c r="M733"/>
  <c r="L733"/>
  <c r="K733"/>
  <c r="J733"/>
  <c r="I733"/>
  <c r="H733"/>
  <c r="G733"/>
  <c r="AA767"/>
  <c r="Z767"/>
  <c r="Y767"/>
  <c r="X767"/>
  <c r="W767"/>
  <c r="V767"/>
  <c r="U767"/>
  <c r="T767"/>
  <c r="S767"/>
  <c r="R767"/>
  <c r="Q767"/>
  <c r="P767"/>
  <c r="O767"/>
  <c r="N767"/>
  <c r="M767"/>
  <c r="L767"/>
  <c r="K767"/>
  <c r="J767"/>
  <c r="I767"/>
  <c r="H767"/>
  <c r="G767"/>
  <c r="AA613"/>
  <c r="Z613"/>
  <c r="Y613"/>
  <c r="X613"/>
  <c r="W613"/>
  <c r="V613"/>
  <c r="U613"/>
  <c r="T613"/>
  <c r="S613"/>
  <c r="R613"/>
  <c r="Q613"/>
  <c r="P613"/>
  <c r="O613"/>
  <c r="N613"/>
  <c r="M613"/>
  <c r="L613"/>
  <c r="K613"/>
  <c r="J613"/>
  <c r="I613"/>
  <c r="H613"/>
  <c r="G613"/>
  <c r="AA640"/>
  <c r="Z640"/>
  <c r="Y640"/>
  <c r="X640"/>
  <c r="W640"/>
  <c r="V640"/>
  <c r="U640"/>
  <c r="T640"/>
  <c r="S640"/>
  <c r="R640"/>
  <c r="Q640"/>
  <c r="P640"/>
  <c r="O640"/>
  <c r="N640"/>
  <c r="M640"/>
  <c r="L640"/>
  <c r="K640"/>
  <c r="J640"/>
  <c r="I640"/>
  <c r="H640"/>
  <c r="G640"/>
  <c r="AA592"/>
  <c r="Z592"/>
  <c r="Y592"/>
  <c r="X592"/>
  <c r="W592"/>
  <c r="V592"/>
  <c r="U592"/>
  <c r="T592"/>
  <c r="S592"/>
  <c r="R592"/>
  <c r="Q592"/>
  <c r="P592"/>
  <c r="O592"/>
  <c r="N592"/>
  <c r="M592"/>
  <c r="L592"/>
  <c r="K592"/>
  <c r="J592"/>
  <c r="I592"/>
  <c r="H592"/>
  <c r="G59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AA791"/>
  <c r="Z791"/>
  <c r="Y791"/>
  <c r="X791"/>
  <c r="W791"/>
  <c r="V791"/>
  <c r="U791"/>
  <c r="T791"/>
  <c r="S791"/>
  <c r="R791"/>
  <c r="Q791"/>
  <c r="P791"/>
  <c r="O791"/>
  <c r="N791"/>
  <c r="M791"/>
  <c r="L791"/>
  <c r="K791"/>
  <c r="J791"/>
  <c r="I791"/>
  <c r="H791"/>
  <c r="G791"/>
  <c r="AA815"/>
  <c r="Z815"/>
  <c r="Y815"/>
  <c r="X815"/>
  <c r="W815"/>
  <c r="V815"/>
  <c r="U815"/>
  <c r="T815"/>
  <c r="S815"/>
  <c r="R815"/>
  <c r="Q815"/>
  <c r="P815"/>
  <c r="O815"/>
  <c r="N815"/>
  <c r="M815"/>
  <c r="L815"/>
  <c r="K815"/>
  <c r="J815"/>
  <c r="I815"/>
  <c r="H815"/>
  <c r="G815"/>
  <c r="AA794"/>
  <c r="Z794"/>
  <c r="Y794"/>
  <c r="X794"/>
  <c r="W794"/>
  <c r="V794"/>
  <c r="U794"/>
  <c r="T794"/>
  <c r="S794"/>
  <c r="R794"/>
  <c r="Q794"/>
  <c r="P794"/>
  <c r="O794"/>
  <c r="N794"/>
  <c r="M794"/>
  <c r="L794"/>
  <c r="K794"/>
  <c r="J794"/>
  <c r="I794"/>
  <c r="H794"/>
  <c r="G794"/>
  <c r="AA608"/>
  <c r="Z608"/>
  <c r="Y608"/>
  <c r="X608"/>
  <c r="W608"/>
  <c r="V608"/>
  <c r="U608"/>
  <c r="T608"/>
  <c r="S608"/>
  <c r="R608"/>
  <c r="Q608"/>
  <c r="P608"/>
  <c r="O608"/>
  <c r="N608"/>
  <c r="M608"/>
  <c r="L608"/>
  <c r="K608"/>
  <c r="J608"/>
  <c r="I608"/>
  <c r="H608"/>
  <c r="G608"/>
  <c r="AA664"/>
  <c r="Z664"/>
  <c r="Y664"/>
  <c r="X664"/>
  <c r="W664"/>
  <c r="V664"/>
  <c r="U664"/>
  <c r="T664"/>
  <c r="S664"/>
  <c r="R664"/>
  <c r="Q664"/>
  <c r="P664"/>
  <c r="O664"/>
  <c r="N664"/>
  <c r="M664"/>
  <c r="L664"/>
  <c r="K664"/>
  <c r="J664"/>
  <c r="I664"/>
  <c r="H664"/>
  <c r="G664"/>
  <c r="AA540"/>
  <c r="Z540"/>
  <c r="Y540"/>
  <c r="X540"/>
  <c r="W540"/>
  <c r="V540"/>
  <c r="U540"/>
  <c r="T540"/>
  <c r="S540"/>
  <c r="R540"/>
  <c r="Q540"/>
  <c r="P540"/>
  <c r="O540"/>
  <c r="N540"/>
  <c r="M540"/>
  <c r="L540"/>
  <c r="K540"/>
  <c r="J540"/>
  <c r="I540"/>
  <c r="H540"/>
  <c r="G540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AA556"/>
  <c r="Z556"/>
  <c r="Y556"/>
  <c r="X556"/>
  <c r="W556"/>
  <c r="V556"/>
  <c r="U556"/>
  <c r="T556"/>
  <c r="S556"/>
  <c r="R556"/>
  <c r="Q556"/>
  <c r="P556"/>
  <c r="O556"/>
  <c r="N556"/>
  <c r="M556"/>
  <c r="L556"/>
  <c r="K556"/>
  <c r="J556"/>
  <c r="I556"/>
  <c r="H556"/>
  <c r="G556"/>
  <c r="AA1135"/>
  <c r="Z1135"/>
  <c r="Y1135"/>
  <c r="X1135"/>
  <c r="W1135"/>
  <c r="V1135"/>
  <c r="U1135"/>
  <c r="T1135"/>
  <c r="S1135"/>
  <c r="R1135"/>
  <c r="Q1135"/>
  <c r="P1135"/>
  <c r="O1135"/>
  <c r="N1135"/>
  <c r="M1135"/>
  <c r="L1135"/>
  <c r="K1135"/>
  <c r="J1135"/>
  <c r="I1135"/>
  <c r="H1135"/>
  <c r="G1135"/>
  <c r="AA329"/>
  <c r="Z329"/>
  <c r="Y329"/>
  <c r="X329"/>
  <c r="W329"/>
  <c r="V329"/>
  <c r="U329"/>
  <c r="T329"/>
  <c r="S329"/>
  <c r="R329"/>
  <c r="Q329"/>
  <c r="P329"/>
  <c r="O329"/>
  <c r="N329"/>
  <c r="M329"/>
  <c r="L329"/>
  <c r="K329"/>
  <c r="J329"/>
  <c r="I329"/>
  <c r="H329"/>
  <c r="G329"/>
  <c r="AA710"/>
  <c r="Z710"/>
  <c r="Y710"/>
  <c r="X710"/>
  <c r="W710"/>
  <c r="V710"/>
  <c r="U710"/>
  <c r="T710"/>
  <c r="S710"/>
  <c r="R710"/>
  <c r="Q710"/>
  <c r="P710"/>
  <c r="O710"/>
  <c r="N710"/>
  <c r="M710"/>
  <c r="L710"/>
  <c r="K710"/>
  <c r="J710"/>
  <c r="I710"/>
  <c r="H710"/>
  <c r="G710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AA740"/>
  <c r="Z740"/>
  <c r="Y740"/>
  <c r="X740"/>
  <c r="W740"/>
  <c r="V740"/>
  <c r="U740"/>
  <c r="T740"/>
  <c r="S740"/>
  <c r="R740"/>
  <c r="Q740"/>
  <c r="P740"/>
  <c r="O740"/>
  <c r="N740"/>
  <c r="M740"/>
  <c r="L740"/>
  <c r="K740"/>
  <c r="J740"/>
  <c r="I740"/>
  <c r="H740"/>
  <c r="G740"/>
  <c r="AA538"/>
  <c r="Z538"/>
  <c r="Y538"/>
  <c r="X538"/>
  <c r="W538"/>
  <c r="V538"/>
  <c r="U538"/>
  <c r="T538"/>
  <c r="S538"/>
  <c r="R538"/>
  <c r="Q538"/>
  <c r="P538"/>
  <c r="O538"/>
  <c r="N538"/>
  <c r="M538"/>
  <c r="L538"/>
  <c r="K538"/>
  <c r="J538"/>
  <c r="I538"/>
  <c r="H538"/>
  <c r="G538"/>
  <c r="AA821"/>
  <c r="Z821"/>
  <c r="Y821"/>
  <c r="X821"/>
  <c r="W821"/>
  <c r="V821"/>
  <c r="U821"/>
  <c r="T821"/>
  <c r="S821"/>
  <c r="R821"/>
  <c r="Q821"/>
  <c r="P821"/>
  <c r="O821"/>
  <c r="N821"/>
  <c r="M821"/>
  <c r="L821"/>
  <c r="K821"/>
  <c r="J821"/>
  <c r="I821"/>
  <c r="H821"/>
  <c r="G8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AA793"/>
  <c r="Z793"/>
  <c r="Y793"/>
  <c r="X793"/>
  <c r="W793"/>
  <c r="V793"/>
  <c r="U793"/>
  <c r="T793"/>
  <c r="S793"/>
  <c r="R793"/>
  <c r="Q793"/>
  <c r="P793"/>
  <c r="O793"/>
  <c r="N793"/>
  <c r="M793"/>
  <c r="L793"/>
  <c r="K793"/>
  <c r="J793"/>
  <c r="I793"/>
  <c r="H793"/>
  <c r="G793"/>
  <c r="AA792"/>
  <c r="Z792"/>
  <c r="Y792"/>
  <c r="X792"/>
  <c r="W792"/>
  <c r="V792"/>
  <c r="U792"/>
  <c r="T792"/>
  <c r="S792"/>
  <c r="R792"/>
  <c r="Q792"/>
  <c r="P792"/>
  <c r="O792"/>
  <c r="N792"/>
  <c r="M792"/>
  <c r="L792"/>
  <c r="K792"/>
  <c r="J792"/>
  <c r="I792"/>
  <c r="H792"/>
  <c r="G792"/>
  <c r="AA607"/>
  <c r="Z607"/>
  <c r="Y607"/>
  <c r="X607"/>
  <c r="W607"/>
  <c r="V607"/>
  <c r="U607"/>
  <c r="T607"/>
  <c r="S607"/>
  <c r="R607"/>
  <c r="Q607"/>
  <c r="P607"/>
  <c r="O607"/>
  <c r="N607"/>
  <c r="M607"/>
  <c r="L607"/>
  <c r="K607"/>
  <c r="J607"/>
  <c r="I607"/>
  <c r="H607"/>
  <c r="G607"/>
  <c r="AA719"/>
  <c r="Z719"/>
  <c r="Y719"/>
  <c r="X719"/>
  <c r="W719"/>
  <c r="V719"/>
  <c r="U719"/>
  <c r="T719"/>
  <c r="S719"/>
  <c r="R719"/>
  <c r="Q719"/>
  <c r="P719"/>
  <c r="O719"/>
  <c r="N719"/>
  <c r="M719"/>
  <c r="L719"/>
  <c r="K719"/>
  <c r="J719"/>
  <c r="I719"/>
  <c r="H719"/>
  <c r="G719"/>
  <c r="AA693"/>
  <c r="Z693"/>
  <c r="Y693"/>
  <c r="X693"/>
  <c r="W693"/>
  <c r="V693"/>
  <c r="U693"/>
  <c r="T693"/>
  <c r="S693"/>
  <c r="R693"/>
  <c r="Q693"/>
  <c r="P693"/>
  <c r="O693"/>
  <c r="N693"/>
  <c r="M693"/>
  <c r="L693"/>
  <c r="K693"/>
  <c r="J693"/>
  <c r="I693"/>
  <c r="H693"/>
  <c r="G693"/>
  <c r="AA674"/>
  <c r="Z674"/>
  <c r="Y674"/>
  <c r="X674"/>
  <c r="W674"/>
  <c r="V674"/>
  <c r="U674"/>
  <c r="T674"/>
  <c r="S674"/>
  <c r="R674"/>
  <c r="Q674"/>
  <c r="P674"/>
  <c r="O674"/>
  <c r="N674"/>
  <c r="M674"/>
  <c r="L674"/>
  <c r="K674"/>
  <c r="J674"/>
  <c r="I674"/>
  <c r="H674"/>
  <c r="G674"/>
  <c r="AA521"/>
  <c r="Z521"/>
  <c r="Y521"/>
  <c r="X521"/>
  <c r="W521"/>
  <c r="V521"/>
  <c r="U521"/>
  <c r="T521"/>
  <c r="S521"/>
  <c r="R521"/>
  <c r="Q521"/>
  <c r="P521"/>
  <c r="O521"/>
  <c r="N521"/>
  <c r="M521"/>
  <c r="L521"/>
  <c r="K521"/>
  <c r="J521"/>
  <c r="I521"/>
  <c r="H521"/>
  <c r="G521"/>
  <c r="AA1361"/>
  <c r="Z1361"/>
  <c r="Y1361"/>
  <c r="X1361"/>
  <c r="W1361"/>
  <c r="V1361"/>
  <c r="U1361"/>
  <c r="T1361"/>
  <c r="S1361"/>
  <c r="R1361"/>
  <c r="Q1361"/>
  <c r="P1361"/>
  <c r="O1361"/>
  <c r="N1361"/>
  <c r="M1361"/>
  <c r="L1361"/>
  <c r="K1361"/>
  <c r="J1361"/>
  <c r="I1361"/>
  <c r="H1361"/>
  <c r="G1361"/>
  <c r="AA734"/>
  <c r="Z734"/>
  <c r="Y734"/>
  <c r="X734"/>
  <c r="W734"/>
  <c r="V734"/>
  <c r="U734"/>
  <c r="T734"/>
  <c r="S734"/>
  <c r="R734"/>
  <c r="Q734"/>
  <c r="P734"/>
  <c r="O734"/>
  <c r="N734"/>
  <c r="M734"/>
  <c r="L734"/>
  <c r="K734"/>
  <c r="J734"/>
  <c r="I734"/>
  <c r="H734"/>
  <c r="G734"/>
  <c r="AA553"/>
  <c r="Z553"/>
  <c r="Y553"/>
  <c r="X553"/>
  <c r="W553"/>
  <c r="V553"/>
  <c r="U553"/>
  <c r="T553"/>
  <c r="S553"/>
  <c r="R553"/>
  <c r="Q553"/>
  <c r="P553"/>
  <c r="O553"/>
  <c r="N553"/>
  <c r="M553"/>
  <c r="L553"/>
  <c r="K553"/>
  <c r="J553"/>
  <c r="I553"/>
  <c r="H553"/>
  <c r="G553"/>
  <c r="AA1730"/>
  <c r="Z1730"/>
  <c r="Y1730"/>
  <c r="X1730"/>
  <c r="W1730"/>
  <c r="V1730"/>
  <c r="U1730"/>
  <c r="T1730"/>
  <c r="S1730"/>
  <c r="R1730"/>
  <c r="Q1730"/>
  <c r="P1730"/>
  <c r="O1730"/>
  <c r="N1730"/>
  <c r="M1730"/>
  <c r="L1730"/>
  <c r="K1730"/>
  <c r="J1730"/>
  <c r="I1730"/>
  <c r="H1730"/>
  <c r="G1730"/>
  <c r="AA1312"/>
  <c r="Z1312"/>
  <c r="Y1312"/>
  <c r="X1312"/>
  <c r="W1312"/>
  <c r="V1312"/>
  <c r="U1312"/>
  <c r="T1312"/>
  <c r="S1312"/>
  <c r="R1312"/>
  <c r="Q1312"/>
  <c r="P1312"/>
  <c r="O1312"/>
  <c r="N1312"/>
  <c r="M1312"/>
  <c r="L1312"/>
  <c r="K1312"/>
  <c r="J1312"/>
  <c r="I1312"/>
  <c r="H1312"/>
  <c r="G1312"/>
  <c r="AA909"/>
  <c r="Z909"/>
  <c r="Y909"/>
  <c r="X909"/>
  <c r="W909"/>
  <c r="V909"/>
  <c r="U909"/>
  <c r="T909"/>
  <c r="S909"/>
  <c r="R909"/>
  <c r="Q909"/>
  <c r="P909"/>
  <c r="O909"/>
  <c r="N909"/>
  <c r="M909"/>
  <c r="L909"/>
  <c r="K909"/>
  <c r="J909"/>
  <c r="I909"/>
  <c r="H909"/>
  <c r="G909"/>
  <c r="AA612"/>
  <c r="Z612"/>
  <c r="Y612"/>
  <c r="X612"/>
  <c r="W612"/>
  <c r="V612"/>
  <c r="U612"/>
  <c r="T612"/>
  <c r="S612"/>
  <c r="R612"/>
  <c r="Q612"/>
  <c r="P612"/>
  <c r="O612"/>
  <c r="N612"/>
  <c r="M612"/>
  <c r="L612"/>
  <c r="K612"/>
  <c r="J612"/>
  <c r="I612"/>
  <c r="H612"/>
  <c r="G612"/>
  <c r="AA762"/>
  <c r="Z762"/>
  <c r="Y762"/>
  <c r="X762"/>
  <c r="W762"/>
  <c r="V762"/>
  <c r="U762"/>
  <c r="T762"/>
  <c r="S762"/>
  <c r="R762"/>
  <c r="Q762"/>
  <c r="P762"/>
  <c r="O762"/>
  <c r="N762"/>
  <c r="M762"/>
  <c r="L762"/>
  <c r="K762"/>
  <c r="J762"/>
  <c r="I762"/>
  <c r="H762"/>
  <c r="G762"/>
  <c r="AA530"/>
  <c r="Z530"/>
  <c r="Y530"/>
  <c r="X530"/>
  <c r="W530"/>
  <c r="V530"/>
  <c r="U530"/>
  <c r="T530"/>
  <c r="S530"/>
  <c r="R530"/>
  <c r="Q530"/>
  <c r="P530"/>
  <c r="O530"/>
  <c r="N530"/>
  <c r="M530"/>
  <c r="L530"/>
  <c r="K530"/>
  <c r="J530"/>
  <c r="I530"/>
  <c r="H530"/>
  <c r="G530"/>
  <c r="AA571"/>
  <c r="Z571"/>
  <c r="Y571"/>
  <c r="X571"/>
  <c r="W571"/>
  <c r="V571"/>
  <c r="U571"/>
  <c r="T571"/>
  <c r="S571"/>
  <c r="R571"/>
  <c r="Q571"/>
  <c r="P571"/>
  <c r="O571"/>
  <c r="N571"/>
  <c r="M571"/>
  <c r="L571"/>
  <c r="K571"/>
  <c r="J571"/>
  <c r="I571"/>
  <c r="H571"/>
  <c r="G571"/>
  <c r="AA705"/>
  <c r="Z705"/>
  <c r="Y705"/>
  <c r="X705"/>
  <c r="W705"/>
  <c r="V705"/>
  <c r="U705"/>
  <c r="T705"/>
  <c r="S705"/>
  <c r="R705"/>
  <c r="Q705"/>
  <c r="P705"/>
  <c r="O705"/>
  <c r="N705"/>
  <c r="M705"/>
  <c r="L705"/>
  <c r="K705"/>
  <c r="J705"/>
  <c r="I705"/>
  <c r="H705"/>
  <c r="G705"/>
  <c r="AA529"/>
  <c r="Z529"/>
  <c r="Y529"/>
  <c r="X529"/>
  <c r="W529"/>
  <c r="V529"/>
  <c r="U529"/>
  <c r="T529"/>
  <c r="S529"/>
  <c r="R529"/>
  <c r="Q529"/>
  <c r="P529"/>
  <c r="O529"/>
  <c r="N529"/>
  <c r="M529"/>
  <c r="L529"/>
  <c r="K529"/>
  <c r="J529"/>
  <c r="I529"/>
  <c r="H529"/>
  <c r="G529"/>
  <c r="AA662"/>
  <c r="Z662"/>
  <c r="Y662"/>
  <c r="X662"/>
  <c r="W662"/>
  <c r="V662"/>
  <c r="U662"/>
  <c r="T662"/>
  <c r="S662"/>
  <c r="R662"/>
  <c r="Q662"/>
  <c r="P662"/>
  <c r="O662"/>
  <c r="N662"/>
  <c r="M662"/>
  <c r="L662"/>
  <c r="K662"/>
  <c r="J662"/>
  <c r="I662"/>
  <c r="H662"/>
  <c r="G662"/>
  <c r="AA565"/>
  <c r="Z565"/>
  <c r="Y565"/>
  <c r="X565"/>
  <c r="W565"/>
  <c r="V565"/>
  <c r="U565"/>
  <c r="T565"/>
  <c r="S565"/>
  <c r="R565"/>
  <c r="Q565"/>
  <c r="P565"/>
  <c r="O565"/>
  <c r="N565"/>
  <c r="M565"/>
  <c r="L565"/>
  <c r="K565"/>
  <c r="J565"/>
  <c r="I565"/>
  <c r="H565"/>
  <c r="G565"/>
  <c r="AA527"/>
  <c r="Z527"/>
  <c r="Y527"/>
  <c r="X527"/>
  <c r="W527"/>
  <c r="V527"/>
  <c r="U527"/>
  <c r="T527"/>
  <c r="S527"/>
  <c r="R527"/>
  <c r="Q527"/>
  <c r="P527"/>
  <c r="O527"/>
  <c r="N527"/>
  <c r="M527"/>
  <c r="L527"/>
  <c r="K527"/>
  <c r="J527"/>
  <c r="I527"/>
  <c r="H527"/>
  <c r="G527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AA564"/>
  <c r="Z564"/>
  <c r="Y564"/>
  <c r="X564"/>
  <c r="W564"/>
  <c r="V564"/>
  <c r="U564"/>
  <c r="T564"/>
  <c r="S564"/>
  <c r="R564"/>
  <c r="Q564"/>
  <c r="P564"/>
  <c r="O564"/>
  <c r="N564"/>
  <c r="M564"/>
  <c r="L564"/>
  <c r="K564"/>
  <c r="J564"/>
  <c r="I564"/>
  <c r="H564"/>
  <c r="G564"/>
  <c r="AA686"/>
  <c r="Z686"/>
  <c r="Y686"/>
  <c r="X686"/>
  <c r="W686"/>
  <c r="V686"/>
  <c r="U686"/>
  <c r="T686"/>
  <c r="S686"/>
  <c r="R686"/>
  <c r="Q686"/>
  <c r="P686"/>
  <c r="O686"/>
  <c r="N686"/>
  <c r="M686"/>
  <c r="L686"/>
  <c r="K686"/>
  <c r="J686"/>
  <c r="I686"/>
  <c r="H686"/>
  <c r="G686"/>
  <c r="AA1738"/>
  <c r="Z1738"/>
  <c r="Y1738"/>
  <c r="X1738"/>
  <c r="W1738"/>
  <c r="V1738"/>
  <c r="U1738"/>
  <c r="T1738"/>
  <c r="S1738"/>
  <c r="R1738"/>
  <c r="Q1738"/>
  <c r="P1738"/>
  <c r="O1738"/>
  <c r="N1738"/>
  <c r="M1738"/>
  <c r="L1738"/>
  <c r="K1738"/>
  <c r="J1738"/>
  <c r="I1738"/>
  <c r="H1738"/>
  <c r="G1738"/>
  <c r="AA1455"/>
  <c r="Z1455"/>
  <c r="Y1455"/>
  <c r="X1455"/>
  <c r="W1455"/>
  <c r="V1455"/>
  <c r="U1455"/>
  <c r="T1455"/>
  <c r="S1455"/>
  <c r="R1455"/>
  <c r="Q1455"/>
  <c r="P1455"/>
  <c r="O1455"/>
  <c r="N1455"/>
  <c r="M1455"/>
  <c r="L1455"/>
  <c r="K1455"/>
  <c r="J1455"/>
  <c r="I1455"/>
  <c r="H1455"/>
  <c r="G1455"/>
  <c r="AA460"/>
  <c r="Z460"/>
  <c r="Y460"/>
  <c r="X460"/>
  <c r="W460"/>
  <c r="V460"/>
  <c r="U460"/>
  <c r="T460"/>
  <c r="S460"/>
  <c r="R460"/>
  <c r="Q460"/>
  <c r="P460"/>
  <c r="O460"/>
  <c r="N460"/>
  <c r="M460"/>
  <c r="L460"/>
  <c r="K460"/>
  <c r="J460"/>
  <c r="I460"/>
  <c r="H460"/>
  <c r="G460"/>
  <c r="AA471"/>
  <c r="Z471"/>
  <c r="Y471"/>
  <c r="X471"/>
  <c r="W471"/>
  <c r="V471"/>
  <c r="U471"/>
  <c r="T471"/>
  <c r="S471"/>
  <c r="R471"/>
  <c r="Q471"/>
  <c r="P471"/>
  <c r="O471"/>
  <c r="N471"/>
  <c r="M471"/>
  <c r="L471"/>
  <c r="K471"/>
  <c r="J471"/>
  <c r="I471"/>
  <c r="H471"/>
  <c r="G471"/>
  <c r="AA702"/>
  <c r="Z702"/>
  <c r="Y702"/>
  <c r="X702"/>
  <c r="W702"/>
  <c r="V702"/>
  <c r="U702"/>
  <c r="T702"/>
  <c r="S702"/>
  <c r="R702"/>
  <c r="Q702"/>
  <c r="P702"/>
  <c r="O702"/>
  <c r="N702"/>
  <c r="M702"/>
  <c r="L702"/>
  <c r="K702"/>
  <c r="J702"/>
  <c r="I702"/>
  <c r="H702"/>
  <c r="G702"/>
  <c r="AA1284"/>
  <c r="Z1284"/>
  <c r="Y1284"/>
  <c r="X1284"/>
  <c r="W1284"/>
  <c r="V1284"/>
  <c r="U1284"/>
  <c r="T1284"/>
  <c r="S1284"/>
  <c r="R1284"/>
  <c r="Q1284"/>
  <c r="P1284"/>
  <c r="O1284"/>
  <c r="N1284"/>
  <c r="M1284"/>
  <c r="L1284"/>
  <c r="K1284"/>
  <c r="J1284"/>
  <c r="I1284"/>
  <c r="H1284"/>
  <c r="G1284"/>
  <c r="AA266"/>
  <c r="Z266"/>
  <c r="Y266"/>
  <c r="X266"/>
  <c r="W266"/>
  <c r="V266"/>
  <c r="U266"/>
  <c r="T266"/>
  <c r="S266"/>
  <c r="R266"/>
  <c r="Q266"/>
  <c r="P266"/>
  <c r="O266"/>
  <c r="N266"/>
  <c r="M266"/>
  <c r="L266"/>
  <c r="K266"/>
  <c r="J266"/>
  <c r="I266"/>
  <c r="H266"/>
  <c r="G266"/>
  <c r="AA445"/>
  <c r="Z445"/>
  <c r="Y445"/>
  <c r="X445"/>
  <c r="W445"/>
  <c r="V445"/>
  <c r="U445"/>
  <c r="T445"/>
  <c r="S445"/>
  <c r="R445"/>
  <c r="Q445"/>
  <c r="P445"/>
  <c r="O445"/>
  <c r="N445"/>
  <c r="M445"/>
  <c r="L445"/>
  <c r="K445"/>
  <c r="J445"/>
  <c r="I445"/>
  <c r="H445"/>
  <c r="G445"/>
  <c r="AA1686"/>
  <c r="Z1686"/>
  <c r="Y1686"/>
  <c r="X1686"/>
  <c r="W1686"/>
  <c r="V1686"/>
  <c r="U1686"/>
  <c r="T1686"/>
  <c r="S1686"/>
  <c r="R1686"/>
  <c r="Q1686"/>
  <c r="P1686"/>
  <c r="O1686"/>
  <c r="N1686"/>
  <c r="M1686"/>
  <c r="L1686"/>
  <c r="K1686"/>
  <c r="J1686"/>
  <c r="I1686"/>
  <c r="H1686"/>
  <c r="G1686"/>
  <c r="AA1127"/>
  <c r="Z1127"/>
  <c r="Y1127"/>
  <c r="X1127"/>
  <c r="W1127"/>
  <c r="V1127"/>
  <c r="U1127"/>
  <c r="T1127"/>
  <c r="S1127"/>
  <c r="R1127"/>
  <c r="Q1127"/>
  <c r="P1127"/>
  <c r="O1127"/>
  <c r="N1127"/>
  <c r="M1127"/>
  <c r="L1127"/>
  <c r="K1127"/>
  <c r="J1127"/>
  <c r="I1127"/>
  <c r="H1127"/>
  <c r="G1127"/>
  <c r="AA943"/>
  <c r="Z943"/>
  <c r="Y943"/>
  <c r="X943"/>
  <c r="W943"/>
  <c r="V943"/>
  <c r="U943"/>
  <c r="T943"/>
  <c r="S943"/>
  <c r="R943"/>
  <c r="Q943"/>
  <c r="P943"/>
  <c r="O943"/>
  <c r="N943"/>
  <c r="M943"/>
  <c r="L943"/>
  <c r="K943"/>
  <c r="J943"/>
  <c r="I943"/>
  <c r="H943"/>
  <c r="G943"/>
  <c r="AA1015"/>
  <c r="Z1015"/>
  <c r="Y1015"/>
  <c r="X1015"/>
  <c r="W1015"/>
  <c r="V1015"/>
  <c r="U1015"/>
  <c r="T1015"/>
  <c r="S1015"/>
  <c r="R1015"/>
  <c r="Q1015"/>
  <c r="P1015"/>
  <c r="O1015"/>
  <c r="N1015"/>
  <c r="M1015"/>
  <c r="L1015"/>
  <c r="K1015"/>
  <c r="J1015"/>
  <c r="I1015"/>
  <c r="H1015"/>
  <c r="G1015"/>
  <c r="AA386"/>
  <c r="Z386"/>
  <c r="Y386"/>
  <c r="X386"/>
  <c r="W386"/>
  <c r="V386"/>
  <c r="U386"/>
  <c r="T386"/>
  <c r="S386"/>
  <c r="R386"/>
  <c r="Q386"/>
  <c r="P386"/>
  <c r="O386"/>
  <c r="N386"/>
  <c r="M386"/>
  <c r="L386"/>
  <c r="K386"/>
  <c r="J386"/>
  <c r="I386"/>
  <c r="H386"/>
  <c r="G386"/>
  <c r="AA368"/>
  <c r="Z368"/>
  <c r="Y368"/>
  <c r="X368"/>
  <c r="W368"/>
  <c r="V368"/>
  <c r="U368"/>
  <c r="T368"/>
  <c r="S368"/>
  <c r="R368"/>
  <c r="Q368"/>
  <c r="P368"/>
  <c r="O368"/>
  <c r="N368"/>
  <c r="M368"/>
  <c r="L368"/>
  <c r="K368"/>
  <c r="J368"/>
  <c r="I368"/>
  <c r="H368"/>
  <c r="G368"/>
  <c r="AA1568"/>
  <c r="Z1568"/>
  <c r="Y1568"/>
  <c r="X1568"/>
  <c r="W1568"/>
  <c r="V1568"/>
  <c r="U1568"/>
  <c r="T1568"/>
  <c r="S1568"/>
  <c r="R1568"/>
  <c r="Q1568"/>
  <c r="P1568"/>
  <c r="O1568"/>
  <c r="N1568"/>
  <c r="M1568"/>
  <c r="L1568"/>
  <c r="K1568"/>
  <c r="J1568"/>
  <c r="I1568"/>
  <c r="H1568"/>
  <c r="G1568"/>
  <c r="AA1600"/>
  <c r="Z1600"/>
  <c r="Y1600"/>
  <c r="X1600"/>
  <c r="W1600"/>
  <c r="V1600"/>
  <c r="U1600"/>
  <c r="T1600"/>
  <c r="S1600"/>
  <c r="R1600"/>
  <c r="Q1600"/>
  <c r="P1600"/>
  <c r="O1600"/>
  <c r="N1600"/>
  <c r="M1600"/>
  <c r="L1600"/>
  <c r="K1600"/>
  <c r="J1600"/>
  <c r="I1600"/>
  <c r="H1600"/>
  <c r="G1600"/>
  <c r="AA1528"/>
  <c r="Z1528"/>
  <c r="Y1528"/>
  <c r="X1528"/>
  <c r="W1528"/>
  <c r="V1528"/>
  <c r="U1528"/>
  <c r="T1528"/>
  <c r="S1528"/>
  <c r="R1528"/>
  <c r="Q1528"/>
  <c r="P1528"/>
  <c r="O1528"/>
  <c r="N1528"/>
  <c r="M1528"/>
  <c r="L1528"/>
  <c r="K1528"/>
  <c r="J1528"/>
  <c r="I1528"/>
  <c r="H1528"/>
  <c r="G1528"/>
  <c r="AA938"/>
  <c r="Z938"/>
  <c r="Y938"/>
  <c r="X938"/>
  <c r="W938"/>
  <c r="V938"/>
  <c r="U938"/>
  <c r="T938"/>
  <c r="S938"/>
  <c r="R938"/>
  <c r="Q938"/>
  <c r="P938"/>
  <c r="O938"/>
  <c r="N938"/>
  <c r="M938"/>
  <c r="L938"/>
  <c r="K938"/>
  <c r="J938"/>
  <c r="I938"/>
  <c r="H938"/>
  <c r="G938"/>
  <c r="AA1403"/>
  <c r="Z1403"/>
  <c r="Y1403"/>
  <c r="X1403"/>
  <c r="W1403"/>
  <c r="V1403"/>
  <c r="U1403"/>
  <c r="T1403"/>
  <c r="S1403"/>
  <c r="R1403"/>
  <c r="Q1403"/>
  <c r="P1403"/>
  <c r="O1403"/>
  <c r="N1403"/>
  <c r="M1403"/>
  <c r="L1403"/>
  <c r="K1403"/>
  <c r="J1403"/>
  <c r="I1403"/>
  <c r="H1403"/>
  <c r="G1403"/>
  <c r="AA546"/>
  <c r="Z546"/>
  <c r="Y546"/>
  <c r="X546"/>
  <c r="W546"/>
  <c r="V546"/>
  <c r="U546"/>
  <c r="T546"/>
  <c r="S546"/>
  <c r="R546"/>
  <c r="Q546"/>
  <c r="P546"/>
  <c r="O546"/>
  <c r="N546"/>
  <c r="M546"/>
  <c r="L546"/>
  <c r="K546"/>
  <c r="J546"/>
  <c r="I546"/>
  <c r="H546"/>
  <c r="G546"/>
  <c r="AA1245"/>
  <c r="Z1245"/>
  <c r="Y1245"/>
  <c r="X1245"/>
  <c r="W1245"/>
  <c r="V1245"/>
  <c r="U1245"/>
  <c r="T1245"/>
  <c r="S1245"/>
  <c r="R1245"/>
  <c r="Q1245"/>
  <c r="P1245"/>
  <c r="O1245"/>
  <c r="N1245"/>
  <c r="M1245"/>
  <c r="L1245"/>
  <c r="K1245"/>
  <c r="J1245"/>
  <c r="I1245"/>
  <c r="H1245"/>
  <c r="G1245"/>
  <c r="AA1651"/>
  <c r="Z1651"/>
  <c r="Y1651"/>
  <c r="X1651"/>
  <c r="W1651"/>
  <c r="V1651"/>
  <c r="U1651"/>
  <c r="T1651"/>
  <c r="S1651"/>
  <c r="R1651"/>
  <c r="Q1651"/>
  <c r="P1651"/>
  <c r="O1651"/>
  <c r="N1651"/>
  <c r="M1651"/>
  <c r="L1651"/>
  <c r="K1651"/>
  <c r="J1651"/>
  <c r="I1651"/>
  <c r="H1651"/>
  <c r="G1651"/>
  <c r="AA917"/>
  <c r="Z917"/>
  <c r="Y917"/>
  <c r="X917"/>
  <c r="W917"/>
  <c r="V917"/>
  <c r="U917"/>
  <c r="T917"/>
  <c r="S917"/>
  <c r="R917"/>
  <c r="Q917"/>
  <c r="P917"/>
  <c r="O917"/>
  <c r="N917"/>
  <c r="M917"/>
  <c r="L917"/>
  <c r="K917"/>
  <c r="J917"/>
  <c r="I917"/>
  <c r="H917"/>
  <c r="G917"/>
  <c r="AA470"/>
  <c r="Z470"/>
  <c r="Y470"/>
  <c r="X470"/>
  <c r="W470"/>
  <c r="V470"/>
  <c r="U470"/>
  <c r="T470"/>
  <c r="S470"/>
  <c r="R470"/>
  <c r="Q470"/>
  <c r="P470"/>
  <c r="O470"/>
  <c r="N470"/>
  <c r="M470"/>
  <c r="L470"/>
  <c r="K470"/>
  <c r="J470"/>
  <c r="I470"/>
  <c r="H470"/>
  <c r="G470"/>
  <c r="AA380"/>
  <c r="Z380"/>
  <c r="Y380"/>
  <c r="X380"/>
  <c r="W380"/>
  <c r="V380"/>
  <c r="U380"/>
  <c r="T380"/>
  <c r="S380"/>
  <c r="R380"/>
  <c r="Q380"/>
  <c r="P380"/>
  <c r="O380"/>
  <c r="N380"/>
  <c r="M380"/>
  <c r="L380"/>
  <c r="K380"/>
  <c r="J380"/>
  <c r="I380"/>
  <c r="H380"/>
  <c r="G380"/>
  <c r="AA1537"/>
  <c r="Z1537"/>
  <c r="Y1537"/>
  <c r="X1537"/>
  <c r="W1537"/>
  <c r="V1537"/>
  <c r="U1537"/>
  <c r="T1537"/>
  <c r="S1537"/>
  <c r="R1537"/>
  <c r="Q1537"/>
  <c r="P1537"/>
  <c r="O1537"/>
  <c r="N1537"/>
  <c r="M1537"/>
  <c r="L1537"/>
  <c r="K1537"/>
  <c r="J1537"/>
  <c r="I1537"/>
  <c r="H1537"/>
  <c r="G1537"/>
  <c r="AA1310"/>
  <c r="Z1310"/>
  <c r="Y1310"/>
  <c r="X1310"/>
  <c r="W1310"/>
  <c r="V1310"/>
  <c r="U1310"/>
  <c r="T1310"/>
  <c r="S1310"/>
  <c r="R1310"/>
  <c r="Q1310"/>
  <c r="P1310"/>
  <c r="O1310"/>
  <c r="N1310"/>
  <c r="M1310"/>
  <c r="L1310"/>
  <c r="K1310"/>
  <c r="J1310"/>
  <c r="I1310"/>
  <c r="H1310"/>
  <c r="G1310"/>
  <c r="AA1504"/>
  <c r="Z1504"/>
  <c r="Y1504"/>
  <c r="X1504"/>
  <c r="W1504"/>
  <c r="V1504"/>
  <c r="U1504"/>
  <c r="T1504"/>
  <c r="S1504"/>
  <c r="R1504"/>
  <c r="Q1504"/>
  <c r="P1504"/>
  <c r="O1504"/>
  <c r="N1504"/>
  <c r="M1504"/>
  <c r="L1504"/>
  <c r="K1504"/>
  <c r="J1504"/>
  <c r="I1504"/>
  <c r="H1504"/>
  <c r="G1504"/>
  <c r="AA1527"/>
  <c r="Z1527"/>
  <c r="Y1527"/>
  <c r="X1527"/>
  <c r="W1527"/>
  <c r="V1527"/>
  <c r="U1527"/>
  <c r="T1527"/>
  <c r="S1527"/>
  <c r="R1527"/>
  <c r="Q1527"/>
  <c r="P1527"/>
  <c r="O1527"/>
  <c r="N1527"/>
  <c r="M1527"/>
  <c r="L1527"/>
  <c r="K1527"/>
  <c r="J1527"/>
  <c r="I1527"/>
  <c r="H1527"/>
  <c r="G1527"/>
  <c r="AA1640"/>
  <c r="Z1640"/>
  <c r="Y1640"/>
  <c r="X1640"/>
  <c r="W1640"/>
  <c r="V1640"/>
  <c r="U1640"/>
  <c r="T1640"/>
  <c r="S1640"/>
  <c r="R1640"/>
  <c r="Q1640"/>
  <c r="P1640"/>
  <c r="O1640"/>
  <c r="N1640"/>
  <c r="M1640"/>
  <c r="L1640"/>
  <c r="K1640"/>
  <c r="J1640"/>
  <c r="I1640"/>
  <c r="H1640"/>
  <c r="G1640"/>
  <c r="AA1145"/>
  <c r="Z1145"/>
  <c r="Y1145"/>
  <c r="X1145"/>
  <c r="W1145"/>
  <c r="V1145"/>
  <c r="U1145"/>
  <c r="T1145"/>
  <c r="S1145"/>
  <c r="R1145"/>
  <c r="Q1145"/>
  <c r="P1145"/>
  <c r="O1145"/>
  <c r="N1145"/>
  <c r="M1145"/>
  <c r="L1145"/>
  <c r="K1145"/>
  <c r="J1145"/>
  <c r="I1145"/>
  <c r="H1145"/>
  <c r="G1145"/>
  <c r="AA631"/>
  <c r="Z631"/>
  <c r="Y631"/>
  <c r="X631"/>
  <c r="W631"/>
  <c r="V631"/>
  <c r="U631"/>
  <c r="T631"/>
  <c r="S631"/>
  <c r="R631"/>
  <c r="Q631"/>
  <c r="P631"/>
  <c r="O631"/>
  <c r="N631"/>
  <c r="M631"/>
  <c r="L631"/>
  <c r="K631"/>
  <c r="J631"/>
  <c r="I631"/>
  <c r="H631"/>
  <c r="G631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AA526"/>
  <c r="Z526"/>
  <c r="Y526"/>
  <c r="X526"/>
  <c r="W526"/>
  <c r="V526"/>
  <c r="U526"/>
  <c r="T526"/>
  <c r="S526"/>
  <c r="R526"/>
  <c r="Q526"/>
  <c r="P526"/>
  <c r="O526"/>
  <c r="N526"/>
  <c r="M526"/>
  <c r="L526"/>
  <c r="K526"/>
  <c r="J526"/>
  <c r="I526"/>
  <c r="H526"/>
  <c r="G526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AA825"/>
  <c r="Z825"/>
  <c r="Y825"/>
  <c r="X825"/>
  <c r="W825"/>
  <c r="V825"/>
  <c r="U825"/>
  <c r="T825"/>
  <c r="S825"/>
  <c r="R825"/>
  <c r="Q825"/>
  <c r="P825"/>
  <c r="O825"/>
  <c r="N825"/>
  <c r="M825"/>
  <c r="L825"/>
  <c r="K825"/>
  <c r="J825"/>
  <c r="I825"/>
  <c r="H825"/>
  <c r="G825"/>
  <c r="AA537"/>
  <c r="Z537"/>
  <c r="Y537"/>
  <c r="X537"/>
  <c r="W537"/>
  <c r="V537"/>
  <c r="U537"/>
  <c r="T537"/>
  <c r="S537"/>
  <c r="R537"/>
  <c r="Q537"/>
  <c r="P537"/>
  <c r="O537"/>
  <c r="N537"/>
  <c r="M537"/>
  <c r="L537"/>
  <c r="K537"/>
  <c r="J537"/>
  <c r="I537"/>
  <c r="H537"/>
  <c r="G537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AA816"/>
  <c r="Z816"/>
  <c r="Y816"/>
  <c r="X816"/>
  <c r="W816"/>
  <c r="V816"/>
  <c r="U816"/>
  <c r="T816"/>
  <c r="S816"/>
  <c r="R816"/>
  <c r="Q816"/>
  <c r="P816"/>
  <c r="O816"/>
  <c r="N816"/>
  <c r="M816"/>
  <c r="L816"/>
  <c r="K816"/>
  <c r="J816"/>
  <c r="I816"/>
  <c r="H816"/>
  <c r="G816"/>
  <c r="AA950"/>
  <c r="Z950"/>
  <c r="Y950"/>
  <c r="X950"/>
  <c r="W950"/>
  <c r="V950"/>
  <c r="U950"/>
  <c r="T950"/>
  <c r="S950"/>
  <c r="R950"/>
  <c r="Q950"/>
  <c r="P950"/>
  <c r="O950"/>
  <c r="N950"/>
  <c r="M950"/>
  <c r="L950"/>
  <c r="K950"/>
  <c r="J950"/>
  <c r="I950"/>
  <c r="H950"/>
  <c r="G950"/>
  <c r="AA375"/>
  <c r="Z375"/>
  <c r="Y375"/>
  <c r="X375"/>
  <c r="W375"/>
  <c r="V375"/>
  <c r="U375"/>
  <c r="T375"/>
  <c r="S375"/>
  <c r="R375"/>
  <c r="Q375"/>
  <c r="P375"/>
  <c r="O375"/>
  <c r="N375"/>
  <c r="M375"/>
  <c r="L375"/>
  <c r="K375"/>
  <c r="J375"/>
  <c r="I375"/>
  <c r="H375"/>
  <c r="G375"/>
  <c r="AA942"/>
  <c r="Z942"/>
  <c r="Y942"/>
  <c r="X942"/>
  <c r="W942"/>
  <c r="V942"/>
  <c r="U942"/>
  <c r="T942"/>
  <c r="S942"/>
  <c r="R942"/>
  <c r="Q942"/>
  <c r="P942"/>
  <c r="O942"/>
  <c r="N942"/>
  <c r="M942"/>
  <c r="L942"/>
  <c r="K942"/>
  <c r="J942"/>
  <c r="I942"/>
  <c r="H942"/>
  <c r="G942"/>
  <c r="AA461"/>
  <c r="Z461"/>
  <c r="Y461"/>
  <c r="X461"/>
  <c r="W461"/>
  <c r="V461"/>
  <c r="U461"/>
  <c r="T461"/>
  <c r="S461"/>
  <c r="R461"/>
  <c r="Q461"/>
  <c r="P461"/>
  <c r="O461"/>
  <c r="N461"/>
  <c r="M461"/>
  <c r="L461"/>
  <c r="K461"/>
  <c r="J461"/>
  <c r="I461"/>
  <c r="H461"/>
  <c r="G461"/>
  <c r="AA463"/>
  <c r="Z463"/>
  <c r="Y463"/>
  <c r="X463"/>
  <c r="W463"/>
  <c r="V463"/>
  <c r="U463"/>
  <c r="T463"/>
  <c r="S463"/>
  <c r="R463"/>
  <c r="Q463"/>
  <c r="P463"/>
  <c r="O463"/>
  <c r="N463"/>
  <c r="M463"/>
  <c r="L463"/>
  <c r="K463"/>
  <c r="J463"/>
  <c r="I463"/>
  <c r="H463"/>
  <c r="G463"/>
  <c r="AA980"/>
  <c r="Z980"/>
  <c r="Y980"/>
  <c r="X980"/>
  <c r="W980"/>
  <c r="V980"/>
  <c r="U980"/>
  <c r="T980"/>
  <c r="S980"/>
  <c r="R980"/>
  <c r="Q980"/>
  <c r="P980"/>
  <c r="O980"/>
  <c r="N980"/>
  <c r="M980"/>
  <c r="L980"/>
  <c r="K980"/>
  <c r="J980"/>
  <c r="I980"/>
  <c r="H980"/>
  <c r="G980"/>
  <c r="AA473"/>
  <c r="Z473"/>
  <c r="Y473"/>
  <c r="X473"/>
  <c r="W473"/>
  <c r="V473"/>
  <c r="U473"/>
  <c r="T473"/>
  <c r="S473"/>
  <c r="R473"/>
  <c r="Q473"/>
  <c r="P473"/>
  <c r="O473"/>
  <c r="N473"/>
  <c r="M473"/>
  <c r="L473"/>
  <c r="K473"/>
  <c r="J473"/>
  <c r="I473"/>
  <c r="H473"/>
  <c r="G473"/>
  <c r="AA293"/>
  <c r="Z293"/>
  <c r="Y293"/>
  <c r="X293"/>
  <c r="W293"/>
  <c r="V293"/>
  <c r="U293"/>
  <c r="T293"/>
  <c r="S293"/>
  <c r="R293"/>
  <c r="Q293"/>
  <c r="P293"/>
  <c r="O293"/>
  <c r="N293"/>
  <c r="M293"/>
  <c r="L293"/>
  <c r="K293"/>
  <c r="J293"/>
  <c r="I293"/>
  <c r="H293"/>
  <c r="G293"/>
  <c r="AA273"/>
  <c r="Z273"/>
  <c r="Y273"/>
  <c r="X273"/>
  <c r="W273"/>
  <c r="V273"/>
  <c r="U273"/>
  <c r="T273"/>
  <c r="S273"/>
  <c r="R273"/>
  <c r="Q273"/>
  <c r="P273"/>
  <c r="O273"/>
  <c r="N273"/>
  <c r="M273"/>
  <c r="L273"/>
  <c r="K273"/>
  <c r="J273"/>
  <c r="I273"/>
  <c r="H273"/>
  <c r="G273"/>
  <c r="AA1731"/>
  <c r="Z1731"/>
  <c r="Y1731"/>
  <c r="X1731"/>
  <c r="W1731"/>
  <c r="V1731"/>
  <c r="U1731"/>
  <c r="T1731"/>
  <c r="S1731"/>
  <c r="R1731"/>
  <c r="Q1731"/>
  <c r="P1731"/>
  <c r="O1731"/>
  <c r="N1731"/>
  <c r="M1731"/>
  <c r="L1731"/>
  <c r="K1731"/>
  <c r="J1731"/>
  <c r="I1731"/>
  <c r="H1731"/>
  <c r="G1731"/>
  <c r="AA283"/>
  <c r="Z283"/>
  <c r="Y283"/>
  <c r="X283"/>
  <c r="W283"/>
  <c r="V283"/>
  <c r="U283"/>
  <c r="T283"/>
  <c r="S283"/>
  <c r="R283"/>
  <c r="Q283"/>
  <c r="P283"/>
  <c r="O283"/>
  <c r="N283"/>
  <c r="M283"/>
  <c r="L283"/>
  <c r="K283"/>
  <c r="J283"/>
  <c r="I283"/>
  <c r="H283"/>
  <c r="G283"/>
  <c r="AA712"/>
  <c r="Z712"/>
  <c r="Y712"/>
  <c r="X712"/>
  <c r="W712"/>
  <c r="V712"/>
  <c r="U712"/>
  <c r="T712"/>
  <c r="S712"/>
  <c r="R712"/>
  <c r="Q712"/>
  <c r="P712"/>
  <c r="O712"/>
  <c r="N712"/>
  <c r="M712"/>
  <c r="L712"/>
  <c r="K712"/>
  <c r="J712"/>
  <c r="I712"/>
  <c r="H712"/>
  <c r="G712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AA591"/>
  <c r="Z591"/>
  <c r="Y591"/>
  <c r="X591"/>
  <c r="W591"/>
  <c r="V591"/>
  <c r="U591"/>
  <c r="T591"/>
  <c r="S591"/>
  <c r="R591"/>
  <c r="Q591"/>
  <c r="P591"/>
  <c r="O591"/>
  <c r="N591"/>
  <c r="M591"/>
  <c r="L591"/>
  <c r="K591"/>
  <c r="J591"/>
  <c r="I591"/>
  <c r="H591"/>
  <c r="G591"/>
  <c r="AA761"/>
  <c r="Z761"/>
  <c r="Y761"/>
  <c r="X761"/>
  <c r="W761"/>
  <c r="V761"/>
  <c r="U761"/>
  <c r="T761"/>
  <c r="S761"/>
  <c r="R761"/>
  <c r="Q761"/>
  <c r="P761"/>
  <c r="O761"/>
  <c r="N761"/>
  <c r="M761"/>
  <c r="L761"/>
  <c r="K761"/>
  <c r="J761"/>
  <c r="I761"/>
  <c r="H761"/>
  <c r="G761"/>
  <c r="AA701"/>
  <c r="Z701"/>
  <c r="Y701"/>
  <c r="X701"/>
  <c r="W701"/>
  <c r="V701"/>
  <c r="U701"/>
  <c r="T701"/>
  <c r="S701"/>
  <c r="R701"/>
  <c r="Q701"/>
  <c r="P701"/>
  <c r="O701"/>
  <c r="N701"/>
  <c r="M701"/>
  <c r="L701"/>
  <c r="K701"/>
  <c r="J701"/>
  <c r="I701"/>
  <c r="H701"/>
  <c r="G701"/>
  <c r="AA581"/>
  <c r="Z581"/>
  <c r="Y581"/>
  <c r="X581"/>
  <c r="W581"/>
  <c r="V581"/>
  <c r="U581"/>
  <c r="T581"/>
  <c r="S581"/>
  <c r="R581"/>
  <c r="Q581"/>
  <c r="P581"/>
  <c r="O581"/>
  <c r="N581"/>
  <c r="M581"/>
  <c r="L581"/>
  <c r="K581"/>
  <c r="J581"/>
  <c r="I581"/>
  <c r="H581"/>
  <c r="G581"/>
  <c r="AA724"/>
  <c r="Z724"/>
  <c r="Y724"/>
  <c r="X724"/>
  <c r="W724"/>
  <c r="V724"/>
  <c r="U724"/>
  <c r="T724"/>
  <c r="S724"/>
  <c r="R724"/>
  <c r="Q724"/>
  <c r="P724"/>
  <c r="O724"/>
  <c r="N724"/>
  <c r="M724"/>
  <c r="L724"/>
  <c r="K724"/>
  <c r="J724"/>
  <c r="I724"/>
  <c r="H724"/>
  <c r="G724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AA753"/>
  <c r="Z753"/>
  <c r="Y753"/>
  <c r="X753"/>
  <c r="W753"/>
  <c r="V753"/>
  <c r="U753"/>
  <c r="T753"/>
  <c r="S753"/>
  <c r="R753"/>
  <c r="Q753"/>
  <c r="P753"/>
  <c r="O753"/>
  <c r="N753"/>
  <c r="M753"/>
  <c r="L753"/>
  <c r="K753"/>
  <c r="J753"/>
  <c r="I753"/>
  <c r="H753"/>
  <c r="G753"/>
  <c r="AA587"/>
  <c r="Z587"/>
  <c r="Y587"/>
  <c r="X587"/>
  <c r="W587"/>
  <c r="V587"/>
  <c r="U587"/>
  <c r="T587"/>
  <c r="S587"/>
  <c r="R587"/>
  <c r="Q587"/>
  <c r="P587"/>
  <c r="O587"/>
  <c r="N587"/>
  <c r="M587"/>
  <c r="L587"/>
  <c r="K587"/>
  <c r="J587"/>
  <c r="I587"/>
  <c r="H587"/>
  <c r="G587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AA696"/>
  <c r="Z696"/>
  <c r="Y696"/>
  <c r="X696"/>
  <c r="W696"/>
  <c r="V696"/>
  <c r="U696"/>
  <c r="T696"/>
  <c r="S696"/>
  <c r="R696"/>
  <c r="Q696"/>
  <c r="P696"/>
  <c r="O696"/>
  <c r="N696"/>
  <c r="M696"/>
  <c r="L696"/>
  <c r="K696"/>
  <c r="J696"/>
  <c r="I696"/>
  <c r="H696"/>
  <c r="G696"/>
  <c r="AA559"/>
  <c r="Z559"/>
  <c r="Y559"/>
  <c r="X559"/>
  <c r="W559"/>
  <c r="V559"/>
  <c r="U559"/>
  <c r="T559"/>
  <c r="S559"/>
  <c r="R559"/>
  <c r="Q559"/>
  <c r="P559"/>
  <c r="O559"/>
  <c r="N559"/>
  <c r="M559"/>
  <c r="L559"/>
  <c r="K559"/>
  <c r="J559"/>
  <c r="I559"/>
  <c r="H559"/>
  <c r="G559"/>
  <c r="AA1670"/>
  <c r="Z1670"/>
  <c r="Y1670"/>
  <c r="X1670"/>
  <c r="W1670"/>
  <c r="V1670"/>
  <c r="U1670"/>
  <c r="T1670"/>
  <c r="S1670"/>
  <c r="R1670"/>
  <c r="Q1670"/>
  <c r="P1670"/>
  <c r="O1670"/>
  <c r="N1670"/>
  <c r="M1670"/>
  <c r="L1670"/>
  <c r="K1670"/>
  <c r="J1670"/>
  <c r="I1670"/>
  <c r="H1670"/>
  <c r="G1670"/>
  <c r="AA399"/>
  <c r="Z399"/>
  <c r="Y399"/>
  <c r="X399"/>
  <c r="W399"/>
  <c r="V399"/>
  <c r="U399"/>
  <c r="T399"/>
  <c r="S399"/>
  <c r="R399"/>
  <c r="Q399"/>
  <c r="P399"/>
  <c r="O399"/>
  <c r="N399"/>
  <c r="M399"/>
  <c r="L399"/>
  <c r="K399"/>
  <c r="J399"/>
  <c r="I399"/>
  <c r="H399"/>
  <c r="G399"/>
  <c r="AA1650"/>
  <c r="Z1650"/>
  <c r="Y1650"/>
  <c r="X1650"/>
  <c r="W1650"/>
  <c r="V1650"/>
  <c r="U1650"/>
  <c r="T1650"/>
  <c r="S1650"/>
  <c r="R1650"/>
  <c r="Q1650"/>
  <c r="P1650"/>
  <c r="O1650"/>
  <c r="N1650"/>
  <c r="M1650"/>
  <c r="L1650"/>
  <c r="K1650"/>
  <c r="J1650"/>
  <c r="I1650"/>
  <c r="H1650"/>
  <c r="G1650"/>
  <c r="AA838"/>
  <c r="Z838"/>
  <c r="Y838"/>
  <c r="X838"/>
  <c r="W838"/>
  <c r="V838"/>
  <c r="U838"/>
  <c r="T838"/>
  <c r="S838"/>
  <c r="R838"/>
  <c r="Q838"/>
  <c r="P838"/>
  <c r="O838"/>
  <c r="N838"/>
  <c r="M838"/>
  <c r="L838"/>
  <c r="K838"/>
  <c r="J838"/>
  <c r="I838"/>
  <c r="H838"/>
  <c r="G838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AA824"/>
  <c r="Z824"/>
  <c r="Y824"/>
  <c r="X824"/>
  <c r="W824"/>
  <c r="V824"/>
  <c r="U824"/>
  <c r="T824"/>
  <c r="S824"/>
  <c r="R824"/>
  <c r="Q824"/>
  <c r="P824"/>
  <c r="O824"/>
  <c r="N824"/>
  <c r="M824"/>
  <c r="L824"/>
  <c r="K824"/>
  <c r="J824"/>
  <c r="I824"/>
  <c r="H824"/>
  <c r="G824"/>
  <c r="AA615"/>
  <c r="Z615"/>
  <c r="Y615"/>
  <c r="X615"/>
  <c r="W615"/>
  <c r="V615"/>
  <c r="U615"/>
  <c r="T615"/>
  <c r="S615"/>
  <c r="R615"/>
  <c r="Q615"/>
  <c r="P615"/>
  <c r="O615"/>
  <c r="N615"/>
  <c r="M615"/>
  <c r="L615"/>
  <c r="K615"/>
  <c r="J615"/>
  <c r="I615"/>
  <c r="H615"/>
  <c r="G615"/>
  <c r="AA595"/>
  <c r="Z595"/>
  <c r="Y595"/>
  <c r="X595"/>
  <c r="W595"/>
  <c r="V595"/>
  <c r="U595"/>
  <c r="T595"/>
  <c r="S595"/>
  <c r="R595"/>
  <c r="Q595"/>
  <c r="P595"/>
  <c r="O595"/>
  <c r="N595"/>
  <c r="M595"/>
  <c r="L595"/>
  <c r="K595"/>
  <c r="J595"/>
  <c r="I595"/>
  <c r="H595"/>
  <c r="G595"/>
  <c r="AA1210"/>
  <c r="Z1210"/>
  <c r="Y1210"/>
  <c r="X1210"/>
  <c r="W1210"/>
  <c r="V1210"/>
  <c r="U1210"/>
  <c r="T1210"/>
  <c r="S1210"/>
  <c r="R1210"/>
  <c r="Q1210"/>
  <c r="P1210"/>
  <c r="O1210"/>
  <c r="N1210"/>
  <c r="M1210"/>
  <c r="L1210"/>
  <c r="K1210"/>
  <c r="J1210"/>
  <c r="I1210"/>
  <c r="H1210"/>
  <c r="G1210"/>
  <c r="AA1344"/>
  <c r="Z1344"/>
  <c r="Y1344"/>
  <c r="X1344"/>
  <c r="W1344"/>
  <c r="V1344"/>
  <c r="U1344"/>
  <c r="T1344"/>
  <c r="S1344"/>
  <c r="R1344"/>
  <c r="Q1344"/>
  <c r="P1344"/>
  <c r="O1344"/>
  <c r="N1344"/>
  <c r="M1344"/>
  <c r="L1344"/>
  <c r="K1344"/>
  <c r="J1344"/>
  <c r="I1344"/>
  <c r="H1344"/>
  <c r="G1344"/>
  <c r="AA1131"/>
  <c r="Z1131"/>
  <c r="Y1131"/>
  <c r="X1131"/>
  <c r="W1131"/>
  <c r="V1131"/>
  <c r="U1131"/>
  <c r="T1131"/>
  <c r="S1131"/>
  <c r="R1131"/>
  <c r="Q1131"/>
  <c r="P1131"/>
  <c r="O1131"/>
  <c r="N1131"/>
  <c r="M1131"/>
  <c r="L1131"/>
  <c r="K1131"/>
  <c r="J1131"/>
  <c r="I1131"/>
  <c r="H1131"/>
  <c r="G1131"/>
  <c r="AA746"/>
  <c r="Z746"/>
  <c r="Y746"/>
  <c r="X746"/>
  <c r="W746"/>
  <c r="V746"/>
  <c r="U746"/>
  <c r="T746"/>
  <c r="S746"/>
  <c r="R746"/>
  <c r="Q746"/>
  <c r="P746"/>
  <c r="O746"/>
  <c r="N746"/>
  <c r="M746"/>
  <c r="L746"/>
  <c r="K746"/>
  <c r="J746"/>
  <c r="I746"/>
  <c r="H746"/>
  <c r="G746"/>
  <c r="AA644"/>
  <c r="Z644"/>
  <c r="Y644"/>
  <c r="X644"/>
  <c r="W644"/>
  <c r="V644"/>
  <c r="U644"/>
  <c r="T644"/>
  <c r="S644"/>
  <c r="R644"/>
  <c r="Q644"/>
  <c r="P644"/>
  <c r="O644"/>
  <c r="N644"/>
  <c r="M644"/>
  <c r="L644"/>
  <c r="K644"/>
  <c r="J644"/>
  <c r="I644"/>
  <c r="H644"/>
  <c r="G644"/>
  <c r="AA580"/>
  <c r="Z580"/>
  <c r="Y580"/>
  <c r="X580"/>
  <c r="W580"/>
  <c r="V580"/>
  <c r="U580"/>
  <c r="T580"/>
  <c r="S580"/>
  <c r="R580"/>
  <c r="Q580"/>
  <c r="P580"/>
  <c r="O580"/>
  <c r="N580"/>
  <c r="M580"/>
  <c r="L580"/>
  <c r="K580"/>
  <c r="J580"/>
  <c r="I580"/>
  <c r="H580"/>
  <c r="G580"/>
  <c r="AA1189"/>
  <c r="Z1189"/>
  <c r="Y1189"/>
  <c r="X1189"/>
  <c r="W1189"/>
  <c r="V1189"/>
  <c r="U1189"/>
  <c r="T1189"/>
  <c r="S1189"/>
  <c r="R1189"/>
  <c r="Q1189"/>
  <c r="P1189"/>
  <c r="O1189"/>
  <c r="N1189"/>
  <c r="M1189"/>
  <c r="L1189"/>
  <c r="K1189"/>
  <c r="J1189"/>
  <c r="I1189"/>
  <c r="H1189"/>
  <c r="G1189"/>
  <c r="AA384"/>
  <c r="Z384"/>
  <c r="Y384"/>
  <c r="X384"/>
  <c r="W384"/>
  <c r="V384"/>
  <c r="U384"/>
  <c r="T384"/>
  <c r="S384"/>
  <c r="R384"/>
  <c r="Q384"/>
  <c r="P384"/>
  <c r="O384"/>
  <c r="N384"/>
  <c r="M384"/>
  <c r="L384"/>
  <c r="K384"/>
  <c r="J384"/>
  <c r="H384"/>
  <c r="G384"/>
  <c r="AA359"/>
  <c r="Z359"/>
  <c r="Y359"/>
  <c r="X359"/>
  <c r="W359"/>
  <c r="V359"/>
  <c r="U359"/>
  <c r="T359"/>
  <c r="S359"/>
  <c r="R359"/>
  <c r="Q359"/>
  <c r="P359"/>
  <c r="O359"/>
  <c r="N359"/>
  <c r="M359"/>
  <c r="L359"/>
  <c r="K359"/>
  <c r="J359"/>
  <c r="I359"/>
  <c r="H359"/>
  <c r="G359"/>
  <c r="AA745"/>
  <c r="Z745"/>
  <c r="Y745"/>
  <c r="X745"/>
  <c r="W745"/>
  <c r="V745"/>
  <c r="U745"/>
  <c r="T745"/>
  <c r="S745"/>
  <c r="R745"/>
  <c r="Q745"/>
  <c r="P745"/>
  <c r="O745"/>
  <c r="N745"/>
  <c r="M745"/>
  <c r="L745"/>
  <c r="K745"/>
  <c r="J745"/>
  <c r="I745"/>
  <c r="H745"/>
  <c r="G745"/>
  <c r="AA781"/>
  <c r="Z781"/>
  <c r="Y781"/>
  <c r="X781"/>
  <c r="W781"/>
  <c r="V781"/>
  <c r="U781"/>
  <c r="T781"/>
  <c r="S781"/>
  <c r="R781"/>
  <c r="Q781"/>
  <c r="P781"/>
  <c r="O781"/>
  <c r="N781"/>
  <c r="M781"/>
  <c r="L781"/>
  <c r="K781"/>
  <c r="J781"/>
  <c r="I781"/>
  <c r="H781"/>
  <c r="G781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AA1233"/>
  <c r="Z1233"/>
  <c r="Y1233"/>
  <c r="X1233"/>
  <c r="W1233"/>
  <c r="V1233"/>
  <c r="U1233"/>
  <c r="T1233"/>
  <c r="S1233"/>
  <c r="R1233"/>
  <c r="Q1233"/>
  <c r="P1233"/>
  <c r="O1233"/>
  <c r="N1233"/>
  <c r="M1233"/>
  <c r="L1233"/>
  <c r="K1233"/>
  <c r="J1233"/>
  <c r="I1233"/>
  <c r="H1233"/>
  <c r="G1233"/>
  <c r="AA1104"/>
  <c r="Z1104"/>
  <c r="Y1104"/>
  <c r="X1104"/>
  <c r="W1104"/>
  <c r="V1104"/>
  <c r="U1104"/>
  <c r="T1104"/>
  <c r="S1104"/>
  <c r="R1104"/>
  <c r="Q1104"/>
  <c r="P1104"/>
  <c r="O1104"/>
  <c r="N1104"/>
  <c r="M1104"/>
  <c r="L1104"/>
  <c r="K1104"/>
  <c r="J1104"/>
  <c r="I1104"/>
  <c r="H1104"/>
  <c r="G1104"/>
  <c r="AA474"/>
  <c r="Z474"/>
  <c r="Y474"/>
  <c r="X474"/>
  <c r="W474"/>
  <c r="V474"/>
  <c r="U474"/>
  <c r="T474"/>
  <c r="S474"/>
  <c r="R474"/>
  <c r="Q474"/>
  <c r="P474"/>
  <c r="O474"/>
  <c r="N474"/>
  <c r="M474"/>
  <c r="L474"/>
  <c r="K474"/>
  <c r="J474"/>
  <c r="I474"/>
  <c r="H474"/>
  <c r="G474"/>
  <c r="AA459"/>
  <c r="Z459"/>
  <c r="Y459"/>
  <c r="X459"/>
  <c r="W459"/>
  <c r="V459"/>
  <c r="U459"/>
  <c r="T459"/>
  <c r="S459"/>
  <c r="R459"/>
  <c r="Q459"/>
  <c r="P459"/>
  <c r="O459"/>
  <c r="N459"/>
  <c r="M459"/>
  <c r="L459"/>
  <c r="K459"/>
  <c r="J459"/>
  <c r="I459"/>
  <c r="H459"/>
  <c r="G459"/>
  <c r="AA966"/>
  <c r="Z966"/>
  <c r="Y966"/>
  <c r="X966"/>
  <c r="W966"/>
  <c r="V966"/>
  <c r="U966"/>
  <c r="T966"/>
  <c r="S966"/>
  <c r="R966"/>
  <c r="Q966"/>
  <c r="P966"/>
  <c r="O966"/>
  <c r="N966"/>
  <c r="M966"/>
  <c r="L966"/>
  <c r="K966"/>
  <c r="J966"/>
  <c r="I966"/>
  <c r="H966"/>
  <c r="G966"/>
  <c r="AA1353"/>
  <c r="Z1353"/>
  <c r="Y1353"/>
  <c r="X1353"/>
  <c r="W1353"/>
  <c r="V1353"/>
  <c r="U1353"/>
  <c r="T1353"/>
  <c r="S1353"/>
  <c r="R1353"/>
  <c r="Q1353"/>
  <c r="P1353"/>
  <c r="O1353"/>
  <c r="N1353"/>
  <c r="M1353"/>
  <c r="L1353"/>
  <c r="K1353"/>
  <c r="J1353"/>
  <c r="I1353"/>
  <c r="H1353"/>
  <c r="G1353"/>
  <c r="AA1649"/>
  <c r="Z1649"/>
  <c r="Y1649"/>
  <c r="X1649"/>
  <c r="W1649"/>
  <c r="V1649"/>
  <c r="U1649"/>
  <c r="T1649"/>
  <c r="S1649"/>
  <c r="R1649"/>
  <c r="Q1649"/>
  <c r="P1649"/>
  <c r="O1649"/>
  <c r="N1649"/>
  <c r="M1649"/>
  <c r="L1649"/>
  <c r="K1649"/>
  <c r="J1649"/>
  <c r="I1649"/>
  <c r="H1649"/>
  <c r="G1649"/>
  <c r="AA1037"/>
  <c r="Z1037"/>
  <c r="Y1037"/>
  <c r="X1037"/>
  <c r="W1037"/>
  <c r="V1037"/>
  <c r="U1037"/>
  <c r="T1037"/>
  <c r="S1037"/>
  <c r="R1037"/>
  <c r="Q1037"/>
  <c r="P1037"/>
  <c r="O1037"/>
  <c r="N1037"/>
  <c r="M1037"/>
  <c r="L1037"/>
  <c r="K1037"/>
  <c r="J1037"/>
  <c r="I1037"/>
  <c r="H1037"/>
  <c r="G1037"/>
  <c r="AA1339"/>
  <c r="Z1339"/>
  <c r="Y1339"/>
  <c r="X1339"/>
  <c r="W1339"/>
  <c r="V1339"/>
  <c r="U1339"/>
  <c r="T1339"/>
  <c r="S1339"/>
  <c r="R1339"/>
  <c r="Q1339"/>
  <c r="P1339"/>
  <c r="O1339"/>
  <c r="N1339"/>
  <c r="M1339"/>
  <c r="L1339"/>
  <c r="K1339"/>
  <c r="J1339"/>
  <c r="I1339"/>
  <c r="H1339"/>
  <c r="G1339"/>
  <c r="AA937"/>
  <c r="Z937"/>
  <c r="Y937"/>
  <c r="X937"/>
  <c r="W937"/>
  <c r="V937"/>
  <c r="U937"/>
  <c r="T937"/>
  <c r="S937"/>
  <c r="R937"/>
  <c r="Q937"/>
  <c r="P937"/>
  <c r="O937"/>
  <c r="N937"/>
  <c r="M937"/>
  <c r="L937"/>
  <c r="K937"/>
  <c r="J937"/>
  <c r="I937"/>
  <c r="H937"/>
  <c r="G937"/>
  <c r="AA1308"/>
  <c r="Z1308"/>
  <c r="Y1308"/>
  <c r="X1308"/>
  <c r="W1308"/>
  <c r="V1308"/>
  <c r="U1308"/>
  <c r="T1308"/>
  <c r="S1308"/>
  <c r="R1308"/>
  <c r="Q1308"/>
  <c r="P1308"/>
  <c r="O1308"/>
  <c r="N1308"/>
  <c r="M1308"/>
  <c r="L1308"/>
  <c r="K1308"/>
  <c r="J1308"/>
  <c r="I1308"/>
  <c r="H1308"/>
  <c r="G1308"/>
  <c r="AA800"/>
  <c r="Z800"/>
  <c r="Y800"/>
  <c r="X800"/>
  <c r="W800"/>
  <c r="V800"/>
  <c r="U800"/>
  <c r="T800"/>
  <c r="S800"/>
  <c r="R800"/>
  <c r="Q800"/>
  <c r="P800"/>
  <c r="O800"/>
  <c r="N800"/>
  <c r="M800"/>
  <c r="L800"/>
  <c r="K800"/>
  <c r="J800"/>
  <c r="I800"/>
  <c r="H800"/>
  <c r="G800"/>
  <c r="AA265"/>
  <c r="Z265"/>
  <c r="Y265"/>
  <c r="X265"/>
  <c r="W265"/>
  <c r="V265"/>
  <c r="U265"/>
  <c r="T265"/>
  <c r="S265"/>
  <c r="R265"/>
  <c r="Q265"/>
  <c r="P265"/>
  <c r="O265"/>
  <c r="N265"/>
  <c r="M265"/>
  <c r="L265"/>
  <c r="K265"/>
  <c r="J265"/>
  <c r="I265"/>
  <c r="H265"/>
  <c r="G265"/>
  <c r="AA1695"/>
  <c r="Z1695"/>
  <c r="Y1695"/>
  <c r="X1695"/>
  <c r="W1695"/>
  <c r="V1695"/>
  <c r="U1695"/>
  <c r="T1695"/>
  <c r="S1695"/>
  <c r="R1695"/>
  <c r="Q1695"/>
  <c r="P1695"/>
  <c r="O1695"/>
  <c r="N1695"/>
  <c r="M1695"/>
  <c r="L1695"/>
  <c r="K1695"/>
  <c r="J1695"/>
  <c r="I1695"/>
  <c r="H1695"/>
  <c r="G1695"/>
  <c r="AA916"/>
  <c r="Z916"/>
  <c r="Y916"/>
  <c r="X916"/>
  <c r="W916"/>
  <c r="V916"/>
  <c r="U916"/>
  <c r="T916"/>
  <c r="S916"/>
  <c r="R916"/>
  <c r="Q916"/>
  <c r="P916"/>
  <c r="O916"/>
  <c r="N916"/>
  <c r="M916"/>
  <c r="L916"/>
  <c r="K916"/>
  <c r="J916"/>
  <c r="I916"/>
  <c r="H916"/>
  <c r="G916"/>
  <c r="AA328"/>
  <c r="Z328"/>
  <c r="Y328"/>
  <c r="X328"/>
  <c r="W328"/>
  <c r="V328"/>
  <c r="U328"/>
  <c r="T328"/>
  <c r="S328"/>
  <c r="R328"/>
  <c r="Q328"/>
  <c r="P328"/>
  <c r="O328"/>
  <c r="N328"/>
  <c r="M328"/>
  <c r="L328"/>
  <c r="K328"/>
  <c r="J328"/>
  <c r="I328"/>
  <c r="H328"/>
  <c r="G328"/>
  <c r="AA305"/>
  <c r="Z305"/>
  <c r="Y305"/>
  <c r="X305"/>
  <c r="W305"/>
  <c r="V305"/>
  <c r="U305"/>
  <c r="T305"/>
  <c r="S305"/>
  <c r="R305"/>
  <c r="Q305"/>
  <c r="P305"/>
  <c r="O305"/>
  <c r="N305"/>
  <c r="M305"/>
  <c r="L305"/>
  <c r="K305"/>
  <c r="J305"/>
  <c r="I305"/>
  <c r="H305"/>
  <c r="G305"/>
  <c r="AA519"/>
  <c r="Z519"/>
  <c r="Y519"/>
  <c r="X519"/>
  <c r="W519"/>
  <c r="V519"/>
  <c r="U519"/>
  <c r="T519"/>
  <c r="S519"/>
  <c r="R519"/>
  <c r="Q519"/>
  <c r="P519"/>
  <c r="O519"/>
  <c r="N519"/>
  <c r="M519"/>
  <c r="L519"/>
  <c r="K519"/>
  <c r="J519"/>
  <c r="I519"/>
  <c r="H519"/>
  <c r="G519"/>
  <c r="AA1188"/>
  <c r="Z1188"/>
  <c r="Y1188"/>
  <c r="X1188"/>
  <c r="W1188"/>
  <c r="V1188"/>
  <c r="U1188"/>
  <c r="T1188"/>
  <c r="S1188"/>
  <c r="R1188"/>
  <c r="Q1188"/>
  <c r="P1188"/>
  <c r="O1188"/>
  <c r="N1188"/>
  <c r="M1188"/>
  <c r="L1188"/>
  <c r="K1188"/>
  <c r="J1188"/>
  <c r="I1188"/>
  <c r="H1188"/>
  <c r="G1188"/>
  <c r="AA908"/>
  <c r="Z908"/>
  <c r="Y908"/>
  <c r="X908"/>
  <c r="W908"/>
  <c r="V908"/>
  <c r="U908"/>
  <c r="T908"/>
  <c r="S908"/>
  <c r="R908"/>
  <c r="Q908"/>
  <c r="P908"/>
  <c r="O908"/>
  <c r="N908"/>
  <c r="M908"/>
  <c r="L908"/>
  <c r="K908"/>
  <c r="J908"/>
  <c r="I908"/>
  <c r="H908"/>
  <c r="G908"/>
  <c r="AA1330"/>
  <c r="Z1330"/>
  <c r="Y1330"/>
  <c r="X1330"/>
  <c r="W1330"/>
  <c r="V1330"/>
  <c r="U1330"/>
  <c r="T1330"/>
  <c r="S1330"/>
  <c r="R1330"/>
  <c r="Q1330"/>
  <c r="P1330"/>
  <c r="O1330"/>
  <c r="N1330"/>
  <c r="M1330"/>
  <c r="L1330"/>
  <c r="K1330"/>
  <c r="J1330"/>
  <c r="I1330"/>
  <c r="H1330"/>
  <c r="G1330"/>
  <c r="AA1217"/>
  <c r="Z1217"/>
  <c r="Y1217"/>
  <c r="X1217"/>
  <c r="W1217"/>
  <c r="V1217"/>
  <c r="U1217"/>
  <c r="T1217"/>
  <c r="S1217"/>
  <c r="R1217"/>
  <c r="Q1217"/>
  <c r="P1217"/>
  <c r="O1217"/>
  <c r="N1217"/>
  <c r="M1217"/>
  <c r="L1217"/>
  <c r="K1217"/>
  <c r="J1217"/>
  <c r="I1217"/>
  <c r="H1217"/>
  <c r="G1217"/>
  <c r="AA1162"/>
  <c r="Z1162"/>
  <c r="Y1162"/>
  <c r="X1162"/>
  <c r="W1162"/>
  <c r="V1162"/>
  <c r="U1162"/>
  <c r="T1162"/>
  <c r="S1162"/>
  <c r="R1162"/>
  <c r="Q1162"/>
  <c r="P1162"/>
  <c r="O1162"/>
  <c r="N1162"/>
  <c r="M1162"/>
  <c r="L1162"/>
  <c r="K1162"/>
  <c r="J1162"/>
  <c r="I1162"/>
  <c r="H1162"/>
  <c r="G1162"/>
  <c r="AA282"/>
  <c r="Z282"/>
  <c r="Y282"/>
  <c r="X282"/>
  <c r="W282"/>
  <c r="V282"/>
  <c r="U282"/>
  <c r="T282"/>
  <c r="S282"/>
  <c r="R282"/>
  <c r="Q282"/>
  <c r="P282"/>
  <c r="O282"/>
  <c r="N282"/>
  <c r="M282"/>
  <c r="L282"/>
  <c r="K282"/>
  <c r="J282"/>
  <c r="I282"/>
  <c r="H282"/>
  <c r="G282"/>
  <c r="AA619"/>
  <c r="Z619"/>
  <c r="Y619"/>
  <c r="X619"/>
  <c r="W619"/>
  <c r="V619"/>
  <c r="U619"/>
  <c r="T619"/>
  <c r="S619"/>
  <c r="R619"/>
  <c r="Q619"/>
  <c r="P619"/>
  <c r="O619"/>
  <c r="N619"/>
  <c r="M619"/>
  <c r="L619"/>
  <c r="K619"/>
  <c r="J619"/>
  <c r="I619"/>
  <c r="H619"/>
  <c r="G619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AA550"/>
  <c r="Z550"/>
  <c r="Y550"/>
  <c r="X550"/>
  <c r="W550"/>
  <c r="V550"/>
  <c r="U550"/>
  <c r="T550"/>
  <c r="S550"/>
  <c r="R550"/>
  <c r="Q550"/>
  <c r="P550"/>
  <c r="O550"/>
  <c r="N550"/>
  <c r="M550"/>
  <c r="L550"/>
  <c r="K550"/>
  <c r="J550"/>
  <c r="I550"/>
  <c r="H550"/>
  <c r="G550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AA400"/>
  <c r="Z400"/>
  <c r="Y400"/>
  <c r="X400"/>
  <c r="W400"/>
  <c r="V400"/>
  <c r="U400"/>
  <c r="T400"/>
  <c r="S400"/>
  <c r="R400"/>
  <c r="Q400"/>
  <c r="P400"/>
  <c r="O400"/>
  <c r="N400"/>
  <c r="M400"/>
  <c r="L400"/>
  <c r="K400"/>
  <c r="J400"/>
  <c r="I400"/>
  <c r="H400"/>
  <c r="G400"/>
  <c r="AA264"/>
  <c r="Z264"/>
  <c r="Y264"/>
  <c r="X264"/>
  <c r="W264"/>
  <c r="V264"/>
  <c r="U264"/>
  <c r="T264"/>
  <c r="S264"/>
  <c r="R264"/>
  <c r="Q264"/>
  <c r="P264"/>
  <c r="O264"/>
  <c r="N264"/>
  <c r="M264"/>
  <c r="L264"/>
  <c r="K264"/>
  <c r="J264"/>
  <c r="I264"/>
  <c r="H264"/>
  <c r="G264"/>
  <c r="AA563"/>
  <c r="Z563"/>
  <c r="Y563"/>
  <c r="X563"/>
  <c r="W563"/>
  <c r="V563"/>
  <c r="U563"/>
  <c r="T563"/>
  <c r="S563"/>
  <c r="R563"/>
  <c r="Q563"/>
  <c r="P563"/>
  <c r="O563"/>
  <c r="N563"/>
  <c r="M563"/>
  <c r="L563"/>
  <c r="K563"/>
  <c r="J563"/>
  <c r="I563"/>
  <c r="H563"/>
  <c r="G563"/>
  <c r="AA1467"/>
  <c r="Z1467"/>
  <c r="Y1467"/>
  <c r="X1467"/>
  <c r="W1467"/>
  <c r="V1467"/>
  <c r="U1467"/>
  <c r="T1467"/>
  <c r="S1467"/>
  <c r="R1467"/>
  <c r="Q1467"/>
  <c r="P1467"/>
  <c r="O1467"/>
  <c r="N1467"/>
  <c r="M1467"/>
  <c r="L1467"/>
  <c r="K1467"/>
  <c r="J1467"/>
  <c r="I1467"/>
  <c r="H1467"/>
  <c r="G1467"/>
  <c r="AA975"/>
  <c r="Z975"/>
  <c r="Y975"/>
  <c r="X975"/>
  <c r="W975"/>
  <c r="V975"/>
  <c r="U975"/>
  <c r="T975"/>
  <c r="S975"/>
  <c r="R975"/>
  <c r="Q975"/>
  <c r="P975"/>
  <c r="O975"/>
  <c r="N975"/>
  <c r="M975"/>
  <c r="L975"/>
  <c r="K975"/>
  <c r="J975"/>
  <c r="I975"/>
  <c r="H975"/>
  <c r="G975"/>
  <c r="AA1279"/>
  <c r="Z1279"/>
  <c r="Y1279"/>
  <c r="X1279"/>
  <c r="W1279"/>
  <c r="V1279"/>
  <c r="U1279"/>
  <c r="T1279"/>
  <c r="S1279"/>
  <c r="R1279"/>
  <c r="Q1279"/>
  <c r="P1279"/>
  <c r="O1279"/>
  <c r="N1279"/>
  <c r="M1279"/>
  <c r="L1279"/>
  <c r="K1279"/>
  <c r="J1279"/>
  <c r="I1279"/>
  <c r="H1279"/>
  <c r="G1279"/>
  <c r="AA1207"/>
  <c r="Z1207"/>
  <c r="Y1207"/>
  <c r="X1207"/>
  <c r="W1207"/>
  <c r="V1207"/>
  <c r="U1207"/>
  <c r="T1207"/>
  <c r="S1207"/>
  <c r="R1207"/>
  <c r="Q1207"/>
  <c r="P1207"/>
  <c r="O1207"/>
  <c r="N1207"/>
  <c r="M1207"/>
  <c r="L1207"/>
  <c r="K1207"/>
  <c r="J1207"/>
  <c r="I1207"/>
  <c r="H1207"/>
  <c r="G1207"/>
  <c r="AA1225"/>
  <c r="Z1225"/>
  <c r="Y1225"/>
  <c r="X1225"/>
  <c r="W1225"/>
  <c r="V1225"/>
  <c r="U1225"/>
  <c r="T1225"/>
  <c r="S1225"/>
  <c r="R1225"/>
  <c r="Q1225"/>
  <c r="P1225"/>
  <c r="O1225"/>
  <c r="N1225"/>
  <c r="M1225"/>
  <c r="L1225"/>
  <c r="K1225"/>
  <c r="J1225"/>
  <c r="I1225"/>
  <c r="H1225"/>
  <c r="G1225"/>
  <c r="AA1590"/>
  <c r="Z1590"/>
  <c r="Y1590"/>
  <c r="X1590"/>
  <c r="W1590"/>
  <c r="V1590"/>
  <c r="U1590"/>
  <c r="T1590"/>
  <c r="S1590"/>
  <c r="R1590"/>
  <c r="Q1590"/>
  <c r="P1590"/>
  <c r="O1590"/>
  <c r="N1590"/>
  <c r="M1590"/>
  <c r="L1590"/>
  <c r="K1590"/>
  <c r="J1590"/>
  <c r="I1590"/>
  <c r="H1590"/>
  <c r="G1590"/>
  <c r="AA1428"/>
  <c r="Z1428"/>
  <c r="Y1428"/>
  <c r="X1428"/>
  <c r="W1428"/>
  <c r="V1428"/>
  <c r="U1428"/>
  <c r="T1428"/>
  <c r="S1428"/>
  <c r="R1428"/>
  <c r="Q1428"/>
  <c r="P1428"/>
  <c r="O1428"/>
  <c r="N1428"/>
  <c r="M1428"/>
  <c r="L1428"/>
  <c r="K1428"/>
  <c r="J1428"/>
  <c r="I1428"/>
  <c r="H1428"/>
  <c r="G1428"/>
  <c r="AA970"/>
  <c r="Z970"/>
  <c r="Y970"/>
  <c r="X970"/>
  <c r="W970"/>
  <c r="V970"/>
  <c r="U970"/>
  <c r="T970"/>
  <c r="S970"/>
  <c r="R970"/>
  <c r="Q970"/>
  <c r="P970"/>
  <c r="O970"/>
  <c r="N970"/>
  <c r="M970"/>
  <c r="L970"/>
  <c r="K970"/>
  <c r="J970"/>
  <c r="I970"/>
  <c r="H970"/>
  <c r="G970"/>
  <c r="AA1628"/>
  <c r="Z1628"/>
  <c r="Y1628"/>
  <c r="X1628"/>
  <c r="W1628"/>
  <c r="V1628"/>
  <c r="U1628"/>
  <c r="T1628"/>
  <c r="S1628"/>
  <c r="R1628"/>
  <c r="Q1628"/>
  <c r="P1628"/>
  <c r="O1628"/>
  <c r="N1628"/>
  <c r="M1628"/>
  <c r="L1628"/>
  <c r="K1628"/>
  <c r="J1628"/>
  <c r="I1628"/>
  <c r="H1628"/>
  <c r="G1628"/>
  <c r="AA903"/>
  <c r="Z903"/>
  <c r="Y903"/>
  <c r="X903"/>
  <c r="W903"/>
  <c r="V903"/>
  <c r="U903"/>
  <c r="T903"/>
  <c r="S903"/>
  <c r="R903"/>
  <c r="Q903"/>
  <c r="P903"/>
  <c r="O903"/>
  <c r="N903"/>
  <c r="M903"/>
  <c r="L903"/>
  <c r="K903"/>
  <c r="J903"/>
  <c r="I903"/>
  <c r="H903"/>
  <c r="G903"/>
  <c r="AA1433"/>
  <c r="Z1433"/>
  <c r="Y1433"/>
  <c r="X1433"/>
  <c r="W1433"/>
  <c r="V1433"/>
  <c r="U1433"/>
  <c r="T1433"/>
  <c r="S1433"/>
  <c r="R1433"/>
  <c r="Q1433"/>
  <c r="P1433"/>
  <c r="O1433"/>
  <c r="N1433"/>
  <c r="M1433"/>
  <c r="L1433"/>
  <c r="K1433"/>
  <c r="J1433"/>
  <c r="I1433"/>
  <c r="H1433"/>
  <c r="G1433"/>
  <c r="AA841"/>
  <c r="Z841"/>
  <c r="Y841"/>
  <c r="X841"/>
  <c r="W841"/>
  <c r="V841"/>
  <c r="U841"/>
  <c r="T841"/>
  <c r="S841"/>
  <c r="R841"/>
  <c r="Q841"/>
  <c r="P841"/>
  <c r="O841"/>
  <c r="N841"/>
  <c r="M841"/>
  <c r="L841"/>
  <c r="K841"/>
  <c r="J841"/>
  <c r="I841"/>
  <c r="H841"/>
  <c r="G841"/>
  <c r="AA1888"/>
  <c r="Z1888"/>
  <c r="Y1888"/>
  <c r="X1888"/>
  <c r="W1888"/>
  <c r="V1888"/>
  <c r="U1888"/>
  <c r="T1888"/>
  <c r="S1888"/>
  <c r="R1888"/>
  <c r="Q1888"/>
  <c r="P1888"/>
  <c r="O1888"/>
  <c r="N1888"/>
  <c r="M1888"/>
  <c r="L1888"/>
  <c r="K1888"/>
  <c r="J1888"/>
  <c r="I1888"/>
  <c r="H1888"/>
  <c r="G1888"/>
  <c r="AA452"/>
  <c r="Z452"/>
  <c r="Y452"/>
  <c r="X452"/>
  <c r="W452"/>
  <c r="V452"/>
  <c r="U452"/>
  <c r="T452"/>
  <c r="S452"/>
  <c r="R452"/>
  <c r="Q452"/>
  <c r="P452"/>
  <c r="O452"/>
  <c r="N452"/>
  <c r="M452"/>
  <c r="L452"/>
  <c r="K452"/>
  <c r="J452"/>
  <c r="I452"/>
  <c r="H452"/>
  <c r="G452"/>
  <c r="AA1705"/>
  <c r="Z1705"/>
  <c r="Y1705"/>
  <c r="X1705"/>
  <c r="W1705"/>
  <c r="V1705"/>
  <c r="U1705"/>
  <c r="T1705"/>
  <c r="S1705"/>
  <c r="R1705"/>
  <c r="Q1705"/>
  <c r="P1705"/>
  <c r="O1705"/>
  <c r="N1705"/>
  <c r="M1705"/>
  <c r="L1705"/>
  <c r="K1705"/>
  <c r="J1705"/>
  <c r="I1705"/>
  <c r="H1705"/>
  <c r="G1705"/>
  <c r="AA1886"/>
  <c r="Z1886"/>
  <c r="Y1886"/>
  <c r="X1886"/>
  <c r="W1886"/>
  <c r="V1886"/>
  <c r="U1886"/>
  <c r="T1886"/>
  <c r="S1886"/>
  <c r="R1886"/>
  <c r="Q1886"/>
  <c r="P1886"/>
  <c r="O1886"/>
  <c r="N1886"/>
  <c r="M1886"/>
  <c r="L1886"/>
  <c r="K1886"/>
  <c r="J1886"/>
  <c r="I1886"/>
  <c r="H1886"/>
  <c r="G1886"/>
  <c r="AA1338"/>
  <c r="Z1338"/>
  <c r="Y1338"/>
  <c r="X1338"/>
  <c r="W1338"/>
  <c r="V1338"/>
  <c r="U1338"/>
  <c r="T1338"/>
  <c r="S1338"/>
  <c r="R1338"/>
  <c r="Q1338"/>
  <c r="P1338"/>
  <c r="O1338"/>
  <c r="N1338"/>
  <c r="M1338"/>
  <c r="L1338"/>
  <c r="K1338"/>
  <c r="J1338"/>
  <c r="I1338"/>
  <c r="H1338"/>
  <c r="G1338"/>
  <c r="AA358"/>
  <c r="Z358"/>
  <c r="Y358"/>
  <c r="X358"/>
  <c r="W358"/>
  <c r="V358"/>
  <c r="U358"/>
  <c r="T358"/>
  <c r="S358"/>
  <c r="R358"/>
  <c r="Q358"/>
  <c r="P358"/>
  <c r="O358"/>
  <c r="N358"/>
  <c r="M358"/>
  <c r="L358"/>
  <c r="K358"/>
  <c r="J358"/>
  <c r="I358"/>
  <c r="H358"/>
  <c r="G358"/>
  <c r="AA281"/>
  <c r="Z281"/>
  <c r="Y281"/>
  <c r="X281"/>
  <c r="W281"/>
  <c r="V281"/>
  <c r="U281"/>
  <c r="T281"/>
  <c r="S281"/>
  <c r="R281"/>
  <c r="Q281"/>
  <c r="P281"/>
  <c r="O281"/>
  <c r="N281"/>
  <c r="M281"/>
  <c r="L281"/>
  <c r="K281"/>
  <c r="J281"/>
  <c r="I281"/>
  <c r="H281"/>
  <c r="G281"/>
  <c r="AA928"/>
  <c r="Z928"/>
  <c r="Y928"/>
  <c r="X928"/>
  <c r="W928"/>
  <c r="V928"/>
  <c r="U928"/>
  <c r="T928"/>
  <c r="S928"/>
  <c r="R928"/>
  <c r="Q928"/>
  <c r="P928"/>
  <c r="O928"/>
  <c r="N928"/>
  <c r="M928"/>
  <c r="L928"/>
  <c r="K928"/>
  <c r="J928"/>
  <c r="I928"/>
  <c r="H928"/>
  <c r="G928"/>
  <c r="AA1713"/>
  <c r="Z1713"/>
  <c r="Y1713"/>
  <c r="X1713"/>
  <c r="W1713"/>
  <c r="V1713"/>
  <c r="U1713"/>
  <c r="T1713"/>
  <c r="S1713"/>
  <c r="R1713"/>
  <c r="Q1713"/>
  <c r="P1713"/>
  <c r="O1713"/>
  <c r="N1713"/>
  <c r="M1713"/>
  <c r="L1713"/>
  <c r="K1713"/>
  <c r="J1713"/>
  <c r="I1713"/>
  <c r="H1713"/>
  <c r="G1713"/>
  <c r="AA257"/>
  <c r="Z257"/>
  <c r="Y257"/>
  <c r="X257"/>
  <c r="W257"/>
  <c r="V257"/>
  <c r="U257"/>
  <c r="T257"/>
  <c r="S257"/>
  <c r="R257"/>
  <c r="Q257"/>
  <c r="P257"/>
  <c r="O257"/>
  <c r="N257"/>
  <c r="M257"/>
  <c r="L257"/>
  <c r="K257"/>
  <c r="J257"/>
  <c r="I257"/>
  <c r="H257"/>
  <c r="G257"/>
  <c r="AA1709"/>
  <c r="Z1709"/>
  <c r="Y1709"/>
  <c r="X1709"/>
  <c r="W1709"/>
  <c r="V1709"/>
  <c r="U1709"/>
  <c r="T1709"/>
  <c r="S1709"/>
  <c r="R1709"/>
  <c r="Q1709"/>
  <c r="P1709"/>
  <c r="O1709"/>
  <c r="N1709"/>
  <c r="M1709"/>
  <c r="L1709"/>
  <c r="K1709"/>
  <c r="J1709"/>
  <c r="I1709"/>
  <c r="H1709"/>
  <c r="G1709"/>
  <c r="AA1589"/>
  <c r="Z1589"/>
  <c r="Y1589"/>
  <c r="X1589"/>
  <c r="W1589"/>
  <c r="V1589"/>
  <c r="U1589"/>
  <c r="T1589"/>
  <c r="S1589"/>
  <c r="R1589"/>
  <c r="Q1589"/>
  <c r="P1589"/>
  <c r="O1589"/>
  <c r="N1589"/>
  <c r="M1589"/>
  <c r="L1589"/>
  <c r="K1589"/>
  <c r="J1589"/>
  <c r="I1589"/>
  <c r="H1589"/>
  <c r="G1589"/>
  <c r="AA994"/>
  <c r="Z994"/>
  <c r="Y994"/>
  <c r="X994"/>
  <c r="W994"/>
  <c r="V994"/>
  <c r="U994"/>
  <c r="T994"/>
  <c r="S994"/>
  <c r="R994"/>
  <c r="Q994"/>
  <c r="P994"/>
  <c r="O994"/>
  <c r="N994"/>
  <c r="M994"/>
  <c r="L994"/>
  <c r="K994"/>
  <c r="J994"/>
  <c r="I994"/>
  <c r="H994"/>
  <c r="G994"/>
  <c r="AA1401"/>
  <c r="Z1401"/>
  <c r="Y1401"/>
  <c r="X1401"/>
  <c r="W1401"/>
  <c r="V1401"/>
  <c r="U1401"/>
  <c r="T1401"/>
  <c r="S1401"/>
  <c r="R1401"/>
  <c r="Q1401"/>
  <c r="P1401"/>
  <c r="O1401"/>
  <c r="N1401"/>
  <c r="M1401"/>
  <c r="L1401"/>
  <c r="K1401"/>
  <c r="J1401"/>
  <c r="I1401"/>
  <c r="H1401"/>
  <c r="G1401"/>
  <c r="AA1399"/>
  <c r="Z1399"/>
  <c r="Y1399"/>
  <c r="X1399"/>
  <c r="W1399"/>
  <c r="V1399"/>
  <c r="U1399"/>
  <c r="T1399"/>
  <c r="S1399"/>
  <c r="R1399"/>
  <c r="Q1399"/>
  <c r="P1399"/>
  <c r="O1399"/>
  <c r="N1399"/>
  <c r="M1399"/>
  <c r="L1399"/>
  <c r="K1399"/>
  <c r="J1399"/>
  <c r="I1399"/>
  <c r="H1399"/>
  <c r="G1399"/>
  <c r="AA261"/>
  <c r="Z261"/>
  <c r="Y261"/>
  <c r="X261"/>
  <c r="W261"/>
  <c r="V261"/>
  <c r="U261"/>
  <c r="T261"/>
  <c r="S261"/>
  <c r="R261"/>
  <c r="Q261"/>
  <c r="P261"/>
  <c r="O261"/>
  <c r="N261"/>
  <c r="M261"/>
  <c r="L261"/>
  <c r="K261"/>
  <c r="J261"/>
  <c r="I261"/>
  <c r="H261"/>
  <c r="G261"/>
  <c r="AA1329"/>
  <c r="Z1329"/>
  <c r="Y1329"/>
  <c r="X1329"/>
  <c r="W1329"/>
  <c r="V1329"/>
  <c r="U1329"/>
  <c r="T1329"/>
  <c r="S1329"/>
  <c r="R1329"/>
  <c r="Q1329"/>
  <c r="P1329"/>
  <c r="O1329"/>
  <c r="N1329"/>
  <c r="M1329"/>
  <c r="L1329"/>
  <c r="K1329"/>
  <c r="J1329"/>
  <c r="I1329"/>
  <c r="H1329"/>
  <c r="G1329"/>
  <c r="AA1673"/>
  <c r="Z1673"/>
  <c r="Y1673"/>
  <c r="X1673"/>
  <c r="W1673"/>
  <c r="V1673"/>
  <c r="U1673"/>
  <c r="T1673"/>
  <c r="S1673"/>
  <c r="R1673"/>
  <c r="Q1673"/>
  <c r="P1673"/>
  <c r="O1673"/>
  <c r="N1673"/>
  <c r="M1673"/>
  <c r="L1673"/>
  <c r="K1673"/>
  <c r="J1673"/>
  <c r="I1673"/>
  <c r="H1673"/>
  <c r="G1673"/>
  <c r="AA851"/>
  <c r="Z851"/>
  <c r="Y851"/>
  <c r="X851"/>
  <c r="W851"/>
  <c r="V851"/>
  <c r="U851"/>
  <c r="T851"/>
  <c r="S851"/>
  <c r="R851"/>
  <c r="Q851"/>
  <c r="P851"/>
  <c r="O851"/>
  <c r="N851"/>
  <c r="M851"/>
  <c r="L851"/>
  <c r="K851"/>
  <c r="J851"/>
  <c r="I851"/>
  <c r="H851"/>
  <c r="G851"/>
  <c r="AA1357"/>
  <c r="Z1357"/>
  <c r="Y1357"/>
  <c r="X1357"/>
  <c r="W1357"/>
  <c r="V1357"/>
  <c r="U1357"/>
  <c r="T1357"/>
  <c r="S1357"/>
  <c r="R1357"/>
  <c r="Q1357"/>
  <c r="P1357"/>
  <c r="O1357"/>
  <c r="N1357"/>
  <c r="M1357"/>
  <c r="L1357"/>
  <c r="K1357"/>
  <c r="J1357"/>
  <c r="I1357"/>
  <c r="H1357"/>
  <c r="G1357"/>
  <c r="AA1071"/>
  <c r="Z1071"/>
  <c r="Y1071"/>
  <c r="X1071"/>
  <c r="W1071"/>
  <c r="V1071"/>
  <c r="U1071"/>
  <c r="T1071"/>
  <c r="S1071"/>
  <c r="R1071"/>
  <c r="Q1071"/>
  <c r="P1071"/>
  <c r="O1071"/>
  <c r="N1071"/>
  <c r="M1071"/>
  <c r="L1071"/>
  <c r="K1071"/>
  <c r="J1071"/>
  <c r="I1071"/>
  <c r="H1071"/>
  <c r="G1071"/>
  <c r="AA1623"/>
  <c r="Z1623"/>
  <c r="Y1623"/>
  <c r="X1623"/>
  <c r="W1623"/>
  <c r="V1623"/>
  <c r="U1623"/>
  <c r="T1623"/>
  <c r="S1623"/>
  <c r="R1623"/>
  <c r="Q1623"/>
  <c r="P1623"/>
  <c r="O1623"/>
  <c r="N1623"/>
  <c r="M1623"/>
  <c r="L1623"/>
  <c r="K1623"/>
  <c r="J1623"/>
  <c r="I1623"/>
  <c r="H1623"/>
  <c r="G1623"/>
  <c r="AA346"/>
  <c r="Z346"/>
  <c r="Y346"/>
  <c r="X346"/>
  <c r="W346"/>
  <c r="V346"/>
  <c r="U346"/>
  <c r="T346"/>
  <c r="S346"/>
  <c r="R346"/>
  <c r="Q346"/>
  <c r="P346"/>
  <c r="O346"/>
  <c r="N346"/>
  <c r="M346"/>
  <c r="L346"/>
  <c r="K346"/>
  <c r="J346"/>
  <c r="I346"/>
  <c r="H346"/>
  <c r="G346"/>
  <c r="AA1676"/>
  <c r="Z1676"/>
  <c r="Y1676"/>
  <c r="X1676"/>
  <c r="W1676"/>
  <c r="V1676"/>
  <c r="U1676"/>
  <c r="T1676"/>
  <c r="S1676"/>
  <c r="R1676"/>
  <c r="Q1676"/>
  <c r="P1676"/>
  <c r="O1676"/>
  <c r="N1676"/>
  <c r="M1676"/>
  <c r="L1676"/>
  <c r="K1676"/>
  <c r="J1676"/>
  <c r="I1676"/>
  <c r="H1676"/>
  <c r="G1676"/>
  <c r="AA1474"/>
  <c r="Z1474"/>
  <c r="Y1474"/>
  <c r="X1474"/>
  <c r="W1474"/>
  <c r="V1474"/>
  <c r="U1474"/>
  <c r="T1474"/>
  <c r="S1474"/>
  <c r="R1474"/>
  <c r="Q1474"/>
  <c r="P1474"/>
  <c r="O1474"/>
  <c r="N1474"/>
  <c r="M1474"/>
  <c r="L1474"/>
  <c r="K1474"/>
  <c r="J1474"/>
  <c r="I1474"/>
  <c r="H1474"/>
  <c r="G1474"/>
  <c r="AA1761"/>
  <c r="Z1761"/>
  <c r="Y1761"/>
  <c r="X1761"/>
  <c r="W1761"/>
  <c r="V1761"/>
  <c r="U1761"/>
  <c r="T1761"/>
  <c r="S1761"/>
  <c r="R1761"/>
  <c r="Q1761"/>
  <c r="P1761"/>
  <c r="O1761"/>
  <c r="N1761"/>
  <c r="M1761"/>
  <c r="L1761"/>
  <c r="K1761"/>
  <c r="J1761"/>
  <c r="I1761"/>
  <c r="H1761"/>
  <c r="G1761"/>
  <c r="AA1895"/>
  <c r="Z1895"/>
  <c r="Y1895"/>
  <c r="X1895"/>
  <c r="W1895"/>
  <c r="V1895"/>
  <c r="U1895"/>
  <c r="T1895"/>
  <c r="S1895"/>
  <c r="R1895"/>
  <c r="Q1895"/>
  <c r="P1895"/>
  <c r="O1895"/>
  <c r="N1895"/>
  <c r="M1895"/>
  <c r="L1895"/>
  <c r="K1895"/>
  <c r="J1895"/>
  <c r="I1895"/>
  <c r="H1895"/>
  <c r="G1895"/>
  <c r="AA1858"/>
  <c r="Z1858"/>
  <c r="Y1858"/>
  <c r="X1858"/>
  <c r="W1858"/>
  <c r="V1858"/>
  <c r="U1858"/>
  <c r="T1858"/>
  <c r="S1858"/>
  <c r="R1858"/>
  <c r="Q1858"/>
  <c r="P1858"/>
  <c r="O1858"/>
  <c r="N1858"/>
  <c r="M1858"/>
  <c r="L1858"/>
  <c r="K1858"/>
  <c r="J1858"/>
  <c r="I1858"/>
  <c r="H1858"/>
  <c r="G1858"/>
  <c r="AA1525"/>
  <c r="Z1525"/>
  <c r="Y1525"/>
  <c r="X1525"/>
  <c r="W1525"/>
  <c r="V1525"/>
  <c r="U1525"/>
  <c r="T1525"/>
  <c r="S1525"/>
  <c r="R1525"/>
  <c r="Q1525"/>
  <c r="P1525"/>
  <c r="O1525"/>
  <c r="N1525"/>
  <c r="M1525"/>
  <c r="L1525"/>
  <c r="K1525"/>
  <c r="J1525"/>
  <c r="I1525"/>
  <c r="H1525"/>
  <c r="G1525"/>
  <c r="AA1630"/>
  <c r="Z1630"/>
  <c r="Y1630"/>
  <c r="X1630"/>
  <c r="W1630"/>
  <c r="V1630"/>
  <c r="U1630"/>
  <c r="T1630"/>
  <c r="S1630"/>
  <c r="R1630"/>
  <c r="Q1630"/>
  <c r="P1630"/>
  <c r="O1630"/>
  <c r="N1630"/>
  <c r="M1630"/>
  <c r="L1630"/>
  <c r="K1630"/>
  <c r="J1630"/>
  <c r="I1630"/>
  <c r="H1630"/>
  <c r="G1630"/>
  <c r="AA1688"/>
  <c r="Z1688"/>
  <c r="Y1688"/>
  <c r="X1688"/>
  <c r="W1688"/>
  <c r="V1688"/>
  <c r="U1688"/>
  <c r="T1688"/>
  <c r="S1688"/>
  <c r="R1688"/>
  <c r="Q1688"/>
  <c r="P1688"/>
  <c r="O1688"/>
  <c r="N1688"/>
  <c r="M1688"/>
  <c r="L1688"/>
  <c r="K1688"/>
  <c r="J1688"/>
  <c r="I1688"/>
  <c r="H1688"/>
  <c r="G1688"/>
  <c r="AA1875"/>
  <c r="Z1875"/>
  <c r="Y1875"/>
  <c r="X1875"/>
  <c r="W1875"/>
  <c r="V1875"/>
  <c r="U1875"/>
  <c r="T1875"/>
  <c r="S1875"/>
  <c r="R1875"/>
  <c r="Q1875"/>
  <c r="P1875"/>
  <c r="O1875"/>
  <c r="N1875"/>
  <c r="M1875"/>
  <c r="L1875"/>
  <c r="K1875"/>
  <c r="J1875"/>
  <c r="I1875"/>
  <c r="H1875"/>
  <c r="G1875"/>
  <c r="AA1894"/>
  <c r="Z1894"/>
  <c r="Y1894"/>
  <c r="X1894"/>
  <c r="W1894"/>
  <c r="V1894"/>
  <c r="U1894"/>
  <c r="T1894"/>
  <c r="S1894"/>
  <c r="R1894"/>
  <c r="Q1894"/>
  <c r="P1894"/>
  <c r="O1894"/>
  <c r="N1894"/>
  <c r="M1894"/>
  <c r="L1894"/>
  <c r="K1894"/>
  <c r="J1894"/>
  <c r="I1894"/>
  <c r="H1894"/>
  <c r="G1894"/>
  <c r="AA1034"/>
  <c r="Z1034"/>
  <c r="Y1034"/>
  <c r="X1034"/>
  <c r="W1034"/>
  <c r="V1034"/>
  <c r="U1034"/>
  <c r="T1034"/>
  <c r="S1034"/>
  <c r="R1034"/>
  <c r="Q1034"/>
  <c r="P1034"/>
  <c r="O1034"/>
  <c r="N1034"/>
  <c r="M1034"/>
  <c r="L1034"/>
  <c r="K1034"/>
  <c r="J1034"/>
  <c r="I1034"/>
  <c r="H1034"/>
  <c r="G1034"/>
  <c r="AA1205"/>
  <c r="Z1205"/>
  <c r="Y1205"/>
  <c r="X1205"/>
  <c r="W1205"/>
  <c r="V1205"/>
  <c r="U1205"/>
  <c r="T1205"/>
  <c r="S1205"/>
  <c r="R1205"/>
  <c r="Q1205"/>
  <c r="P1205"/>
  <c r="O1205"/>
  <c r="N1205"/>
  <c r="M1205"/>
  <c r="L1205"/>
  <c r="K1205"/>
  <c r="J1205"/>
  <c r="I1205"/>
  <c r="H1205"/>
  <c r="G1205"/>
  <c r="AA345"/>
  <c r="Z345"/>
  <c r="Y345"/>
  <c r="X345"/>
  <c r="W345"/>
  <c r="V345"/>
  <c r="U345"/>
  <c r="T345"/>
  <c r="S345"/>
  <c r="R345"/>
  <c r="Q345"/>
  <c r="P345"/>
  <c r="O345"/>
  <c r="N345"/>
  <c r="M345"/>
  <c r="L345"/>
  <c r="K345"/>
  <c r="J345"/>
  <c r="I345"/>
  <c r="H345"/>
  <c r="G345"/>
  <c r="AA1029"/>
  <c r="Z1029"/>
  <c r="Y1029"/>
  <c r="X1029"/>
  <c r="W1029"/>
  <c r="V1029"/>
  <c r="U1029"/>
  <c r="T1029"/>
  <c r="S1029"/>
  <c r="R1029"/>
  <c r="Q1029"/>
  <c r="P1029"/>
  <c r="O1029"/>
  <c r="N1029"/>
  <c r="M1029"/>
  <c r="L1029"/>
  <c r="K1029"/>
  <c r="J1029"/>
  <c r="I1029"/>
  <c r="H1029"/>
  <c r="G1029"/>
  <c r="AA1277"/>
  <c r="Z1277"/>
  <c r="Y1277"/>
  <c r="X1277"/>
  <c r="W1277"/>
  <c r="V1277"/>
  <c r="U1277"/>
  <c r="T1277"/>
  <c r="S1277"/>
  <c r="R1277"/>
  <c r="Q1277"/>
  <c r="P1277"/>
  <c r="O1277"/>
  <c r="N1277"/>
  <c r="M1277"/>
  <c r="L1277"/>
  <c r="K1277"/>
  <c r="J1277"/>
  <c r="I1277"/>
  <c r="H1277"/>
  <c r="G1277"/>
  <c r="AA1272"/>
  <c r="Z1272"/>
  <c r="Y1272"/>
  <c r="X1272"/>
  <c r="W1272"/>
  <c r="V1272"/>
  <c r="U1272"/>
  <c r="T1272"/>
  <c r="S1272"/>
  <c r="R1272"/>
  <c r="Q1272"/>
  <c r="P1272"/>
  <c r="O1272"/>
  <c r="N1272"/>
  <c r="M1272"/>
  <c r="L1272"/>
  <c r="K1272"/>
  <c r="J1272"/>
  <c r="I1272"/>
  <c r="H1272"/>
  <c r="G1272"/>
  <c r="AA221"/>
  <c r="Z221"/>
  <c r="Y221"/>
  <c r="X221"/>
  <c r="W221"/>
  <c r="V221"/>
  <c r="U221"/>
  <c r="T221"/>
  <c r="S221"/>
  <c r="R221"/>
  <c r="Q221"/>
  <c r="P221"/>
  <c r="O221"/>
  <c r="N221"/>
  <c r="M221"/>
  <c r="L221"/>
  <c r="K221"/>
  <c r="J221"/>
  <c r="I221"/>
  <c r="H221"/>
  <c r="G221"/>
  <c r="AA1807"/>
  <c r="Z1807"/>
  <c r="Y1807"/>
  <c r="X1807"/>
  <c r="W1807"/>
  <c r="V1807"/>
  <c r="U1807"/>
  <c r="T1807"/>
  <c r="S1807"/>
  <c r="R1807"/>
  <c r="Q1807"/>
  <c r="P1807"/>
  <c r="O1807"/>
  <c r="N1807"/>
  <c r="M1807"/>
  <c r="L1807"/>
  <c r="K1807"/>
  <c r="J1807"/>
  <c r="I1807"/>
  <c r="H1807"/>
  <c r="G1807"/>
  <c r="AA326"/>
  <c r="Z326"/>
  <c r="Y326"/>
  <c r="X326"/>
  <c r="W326"/>
  <c r="V326"/>
  <c r="U326"/>
  <c r="T326"/>
  <c r="S326"/>
  <c r="R326"/>
  <c r="Q326"/>
  <c r="P326"/>
  <c r="O326"/>
  <c r="N326"/>
  <c r="M326"/>
  <c r="L326"/>
  <c r="K326"/>
  <c r="J326"/>
  <c r="I326"/>
  <c r="H326"/>
  <c r="G326"/>
  <c r="AA1204"/>
  <c r="Z1204"/>
  <c r="Y1204"/>
  <c r="X1204"/>
  <c r="W1204"/>
  <c r="V1204"/>
  <c r="U1204"/>
  <c r="T1204"/>
  <c r="S1204"/>
  <c r="R1204"/>
  <c r="Q1204"/>
  <c r="P1204"/>
  <c r="O1204"/>
  <c r="N1204"/>
  <c r="M1204"/>
  <c r="L1204"/>
  <c r="K1204"/>
  <c r="J1204"/>
  <c r="I1204"/>
  <c r="H1204"/>
  <c r="G1204"/>
  <c r="AA292"/>
  <c r="Z292"/>
  <c r="Y292"/>
  <c r="X292"/>
  <c r="W292"/>
  <c r="V292"/>
  <c r="U292"/>
  <c r="T292"/>
  <c r="S292"/>
  <c r="R292"/>
  <c r="Q292"/>
  <c r="P292"/>
  <c r="O292"/>
  <c r="N292"/>
  <c r="M292"/>
  <c r="L292"/>
  <c r="K292"/>
  <c r="J292"/>
  <c r="I292"/>
  <c r="H292"/>
  <c r="G292"/>
  <c r="AA1523"/>
  <c r="Z1523"/>
  <c r="Y1523"/>
  <c r="X1523"/>
  <c r="W1523"/>
  <c r="V1523"/>
  <c r="U1523"/>
  <c r="T1523"/>
  <c r="S1523"/>
  <c r="R1523"/>
  <c r="Q1523"/>
  <c r="P1523"/>
  <c r="O1523"/>
  <c r="N1523"/>
  <c r="M1523"/>
  <c r="L1523"/>
  <c r="K1523"/>
  <c r="J1523"/>
  <c r="I1523"/>
  <c r="H1523"/>
  <c r="G1523"/>
  <c r="AA1524"/>
  <c r="Z1524"/>
  <c r="Y1524"/>
  <c r="X1524"/>
  <c r="W1524"/>
  <c r="V1524"/>
  <c r="U1524"/>
  <c r="T1524"/>
  <c r="S1524"/>
  <c r="R1524"/>
  <c r="Q1524"/>
  <c r="P1524"/>
  <c r="O1524"/>
  <c r="N1524"/>
  <c r="M1524"/>
  <c r="L1524"/>
  <c r="K1524"/>
  <c r="J1524"/>
  <c r="I1524"/>
  <c r="H1524"/>
  <c r="G1524"/>
  <c r="AA472"/>
  <c r="Z472"/>
  <c r="Y472"/>
  <c r="X472"/>
  <c r="W472"/>
  <c r="V472"/>
  <c r="U472"/>
  <c r="T472"/>
  <c r="S472"/>
  <c r="R472"/>
  <c r="Q472"/>
  <c r="P472"/>
  <c r="O472"/>
  <c r="N472"/>
  <c r="M472"/>
  <c r="L472"/>
  <c r="K472"/>
  <c r="J472"/>
  <c r="I472"/>
  <c r="H472"/>
  <c r="G472"/>
  <c r="AA1258"/>
  <c r="Z1258"/>
  <c r="Y1258"/>
  <c r="X1258"/>
  <c r="W1258"/>
  <c r="V1258"/>
  <c r="U1258"/>
  <c r="T1258"/>
  <c r="S1258"/>
  <c r="R1258"/>
  <c r="Q1258"/>
  <c r="P1258"/>
  <c r="O1258"/>
  <c r="N1258"/>
  <c r="M1258"/>
  <c r="L1258"/>
  <c r="K1258"/>
  <c r="J1258"/>
  <c r="I1258"/>
  <c r="H1258"/>
  <c r="G1258"/>
  <c r="AA1432"/>
  <c r="Z1432"/>
  <c r="Y1432"/>
  <c r="X1432"/>
  <c r="W1432"/>
  <c r="V1432"/>
  <c r="U1432"/>
  <c r="T1432"/>
  <c r="S1432"/>
  <c r="R1432"/>
  <c r="Q1432"/>
  <c r="P1432"/>
  <c r="O1432"/>
  <c r="N1432"/>
  <c r="M1432"/>
  <c r="L1432"/>
  <c r="K1432"/>
  <c r="J1432"/>
  <c r="I1432"/>
  <c r="H1432"/>
  <c r="G1432"/>
  <c r="AA387"/>
  <c r="Z387"/>
  <c r="Y387"/>
  <c r="X387"/>
  <c r="W387"/>
  <c r="V387"/>
  <c r="U387"/>
  <c r="T387"/>
  <c r="S387"/>
  <c r="R387"/>
  <c r="Q387"/>
  <c r="P387"/>
  <c r="O387"/>
  <c r="N387"/>
  <c r="M387"/>
  <c r="L387"/>
  <c r="K387"/>
  <c r="J387"/>
  <c r="I387"/>
  <c r="H387"/>
  <c r="G387"/>
  <c r="AA1843"/>
  <c r="Z1843"/>
  <c r="Y1843"/>
  <c r="X1843"/>
  <c r="W1843"/>
  <c r="V1843"/>
  <c r="U1843"/>
  <c r="T1843"/>
  <c r="S1843"/>
  <c r="R1843"/>
  <c r="Q1843"/>
  <c r="P1843"/>
  <c r="O1843"/>
  <c r="N1843"/>
  <c r="M1843"/>
  <c r="L1843"/>
  <c r="K1843"/>
  <c r="J1843"/>
  <c r="I1843"/>
  <c r="H1843"/>
  <c r="G1843"/>
  <c r="AA1822"/>
  <c r="Z1822"/>
  <c r="Y1822"/>
  <c r="X1822"/>
  <c r="W1822"/>
  <c r="V1822"/>
  <c r="U1822"/>
  <c r="T1822"/>
  <c r="S1822"/>
  <c r="R1822"/>
  <c r="Q1822"/>
  <c r="P1822"/>
  <c r="O1822"/>
  <c r="N1822"/>
  <c r="M1822"/>
  <c r="L1822"/>
  <c r="K1822"/>
  <c r="J1822"/>
  <c r="I1822"/>
  <c r="H1822"/>
  <c r="G1822"/>
  <c r="AA490"/>
  <c r="Z490"/>
  <c r="Y490"/>
  <c r="X490"/>
  <c r="W490"/>
  <c r="V490"/>
  <c r="U490"/>
  <c r="T490"/>
  <c r="S490"/>
  <c r="R490"/>
  <c r="Q490"/>
  <c r="P490"/>
  <c r="O490"/>
  <c r="N490"/>
  <c r="M490"/>
  <c r="L490"/>
  <c r="K490"/>
  <c r="J490"/>
  <c r="I490"/>
  <c r="H490"/>
  <c r="G490"/>
  <c r="AA489"/>
  <c r="Z489"/>
  <c r="Y489"/>
  <c r="X489"/>
  <c r="W489"/>
  <c r="V489"/>
  <c r="U489"/>
  <c r="T489"/>
  <c r="S489"/>
  <c r="R489"/>
  <c r="Q489"/>
  <c r="P489"/>
  <c r="O489"/>
  <c r="N489"/>
  <c r="M489"/>
  <c r="L489"/>
  <c r="K489"/>
  <c r="J489"/>
  <c r="I489"/>
  <c r="H489"/>
  <c r="G489"/>
  <c r="AA272"/>
  <c r="Z272"/>
  <c r="Y272"/>
  <c r="X272"/>
  <c r="W272"/>
  <c r="V272"/>
  <c r="U272"/>
  <c r="T272"/>
  <c r="S272"/>
  <c r="R272"/>
  <c r="Q272"/>
  <c r="P272"/>
  <c r="O272"/>
  <c r="N272"/>
  <c r="M272"/>
  <c r="L272"/>
  <c r="K272"/>
  <c r="J272"/>
  <c r="I272"/>
  <c r="H272"/>
  <c r="G272"/>
  <c r="AA280"/>
  <c r="Z280"/>
  <c r="Y280"/>
  <c r="X280"/>
  <c r="W280"/>
  <c r="V280"/>
  <c r="U280"/>
  <c r="T280"/>
  <c r="S280"/>
  <c r="R280"/>
  <c r="Q280"/>
  <c r="P280"/>
  <c r="O280"/>
  <c r="N280"/>
  <c r="M280"/>
  <c r="L280"/>
  <c r="K280"/>
  <c r="J280"/>
  <c r="I280"/>
  <c r="H280"/>
  <c r="G280"/>
  <c r="AA685"/>
  <c r="Z685"/>
  <c r="Y685"/>
  <c r="X685"/>
  <c r="W685"/>
  <c r="V685"/>
  <c r="U685"/>
  <c r="T685"/>
  <c r="S685"/>
  <c r="R685"/>
  <c r="Q685"/>
  <c r="P685"/>
  <c r="O685"/>
  <c r="N685"/>
  <c r="M685"/>
  <c r="L685"/>
  <c r="K685"/>
  <c r="J685"/>
  <c r="I685"/>
  <c r="H685"/>
  <c r="G685"/>
  <c r="AA949"/>
  <c r="Z949"/>
  <c r="Y949"/>
  <c r="X949"/>
  <c r="W949"/>
  <c r="V949"/>
  <c r="U949"/>
  <c r="T949"/>
  <c r="S949"/>
  <c r="R949"/>
  <c r="Q949"/>
  <c r="P949"/>
  <c r="O949"/>
  <c r="N949"/>
  <c r="M949"/>
  <c r="L949"/>
  <c r="K949"/>
  <c r="J949"/>
  <c r="I949"/>
  <c r="H949"/>
  <c r="G949"/>
  <c r="AA914"/>
  <c r="Z914"/>
  <c r="Y914"/>
  <c r="X914"/>
  <c r="W914"/>
  <c r="V914"/>
  <c r="U914"/>
  <c r="T914"/>
  <c r="S914"/>
  <c r="R914"/>
  <c r="Q914"/>
  <c r="P914"/>
  <c r="O914"/>
  <c r="N914"/>
  <c r="M914"/>
  <c r="L914"/>
  <c r="K914"/>
  <c r="J914"/>
  <c r="I914"/>
  <c r="H914"/>
  <c r="G914"/>
  <c r="AA1206"/>
  <c r="Z1206"/>
  <c r="Y1206"/>
  <c r="X1206"/>
  <c r="W1206"/>
  <c r="V1206"/>
  <c r="U1206"/>
  <c r="T1206"/>
  <c r="S1206"/>
  <c r="R1206"/>
  <c r="Q1206"/>
  <c r="P1206"/>
  <c r="O1206"/>
  <c r="N1206"/>
  <c r="M1206"/>
  <c r="L1206"/>
  <c r="K1206"/>
  <c r="J1206"/>
  <c r="I1206"/>
  <c r="H1206"/>
  <c r="G1206"/>
  <c r="AA907"/>
  <c r="Z907"/>
  <c r="Y907"/>
  <c r="X907"/>
  <c r="W907"/>
  <c r="V907"/>
  <c r="U907"/>
  <c r="T907"/>
  <c r="S907"/>
  <c r="R907"/>
  <c r="Q907"/>
  <c r="P907"/>
  <c r="O907"/>
  <c r="N907"/>
  <c r="M907"/>
  <c r="L907"/>
  <c r="K907"/>
  <c r="J907"/>
  <c r="I907"/>
  <c r="H907"/>
  <c r="G907"/>
  <c r="AA1075"/>
  <c r="Z1075"/>
  <c r="Y1075"/>
  <c r="X1075"/>
  <c r="W1075"/>
  <c r="V1075"/>
  <c r="U1075"/>
  <c r="T1075"/>
  <c r="S1075"/>
  <c r="R1075"/>
  <c r="Q1075"/>
  <c r="P1075"/>
  <c r="O1075"/>
  <c r="N1075"/>
  <c r="M1075"/>
  <c r="L1075"/>
  <c r="K1075"/>
  <c r="J1075"/>
  <c r="I1075"/>
  <c r="H1075"/>
  <c r="G1075"/>
  <c r="AA963"/>
  <c r="Z963"/>
  <c r="Y963"/>
  <c r="X963"/>
  <c r="W963"/>
  <c r="V963"/>
  <c r="U963"/>
  <c r="T963"/>
  <c r="S963"/>
  <c r="R963"/>
  <c r="Q963"/>
  <c r="P963"/>
  <c r="O963"/>
  <c r="N963"/>
  <c r="M963"/>
  <c r="L963"/>
  <c r="K963"/>
  <c r="J963"/>
  <c r="I963"/>
  <c r="H963"/>
  <c r="G963"/>
  <c r="AA922"/>
  <c r="Z922"/>
  <c r="Y922"/>
  <c r="X922"/>
  <c r="W922"/>
  <c r="V922"/>
  <c r="U922"/>
  <c r="T922"/>
  <c r="S922"/>
  <c r="R922"/>
  <c r="Q922"/>
  <c r="P922"/>
  <c r="O922"/>
  <c r="N922"/>
  <c r="M922"/>
  <c r="L922"/>
  <c r="K922"/>
  <c r="J922"/>
  <c r="I922"/>
  <c r="H922"/>
  <c r="G922"/>
  <c r="AA316"/>
  <c r="Z316"/>
  <c r="Y316"/>
  <c r="X316"/>
  <c r="W316"/>
  <c r="V316"/>
  <c r="U316"/>
  <c r="T316"/>
  <c r="S316"/>
  <c r="R316"/>
  <c r="Q316"/>
  <c r="P316"/>
  <c r="O316"/>
  <c r="N316"/>
  <c r="M316"/>
  <c r="L316"/>
  <c r="K316"/>
  <c r="J316"/>
  <c r="I316"/>
  <c r="H316"/>
  <c r="G316"/>
  <c r="AA1387"/>
  <c r="Z1387"/>
  <c r="Y1387"/>
  <c r="X1387"/>
  <c r="W1387"/>
  <c r="V1387"/>
  <c r="U1387"/>
  <c r="T1387"/>
  <c r="S1387"/>
  <c r="R1387"/>
  <c r="Q1387"/>
  <c r="P1387"/>
  <c r="O1387"/>
  <c r="N1387"/>
  <c r="M1387"/>
  <c r="L1387"/>
  <c r="K1387"/>
  <c r="J1387"/>
  <c r="I1387"/>
  <c r="H1387"/>
  <c r="G1387"/>
  <c r="AA956"/>
  <c r="Z956"/>
  <c r="Y956"/>
  <c r="X956"/>
  <c r="W956"/>
  <c r="V956"/>
  <c r="U956"/>
  <c r="T956"/>
  <c r="S956"/>
  <c r="R956"/>
  <c r="Q956"/>
  <c r="P956"/>
  <c r="O956"/>
  <c r="N956"/>
  <c r="M956"/>
  <c r="L956"/>
  <c r="K956"/>
  <c r="J956"/>
  <c r="I956"/>
  <c r="H956"/>
  <c r="G956"/>
  <c r="AA1565"/>
  <c r="Z1565"/>
  <c r="Y1565"/>
  <c r="X1565"/>
  <c r="W1565"/>
  <c r="V1565"/>
  <c r="U1565"/>
  <c r="T1565"/>
  <c r="S1565"/>
  <c r="R1565"/>
  <c r="Q1565"/>
  <c r="P1565"/>
  <c r="O1565"/>
  <c r="N1565"/>
  <c r="M1565"/>
  <c r="L1565"/>
  <c r="K1565"/>
  <c r="J1565"/>
  <c r="I1565"/>
  <c r="H1565"/>
  <c r="G1565"/>
  <c r="AA621"/>
  <c r="Z621"/>
  <c r="Y621"/>
  <c r="X621"/>
  <c r="W621"/>
  <c r="V621"/>
  <c r="U621"/>
  <c r="T621"/>
  <c r="S621"/>
  <c r="R621"/>
  <c r="Q621"/>
  <c r="P621"/>
  <c r="O621"/>
  <c r="N621"/>
  <c r="M621"/>
  <c r="L621"/>
  <c r="K621"/>
  <c r="J621"/>
  <c r="I621"/>
  <c r="H621"/>
  <c r="G621"/>
  <c r="AA549"/>
  <c r="Z549"/>
  <c r="Y549"/>
  <c r="X549"/>
  <c r="W549"/>
  <c r="V549"/>
  <c r="U549"/>
  <c r="T549"/>
  <c r="S549"/>
  <c r="R549"/>
  <c r="Q549"/>
  <c r="P549"/>
  <c r="O549"/>
  <c r="N549"/>
  <c r="M549"/>
  <c r="L549"/>
  <c r="K549"/>
  <c r="J549"/>
  <c r="I549"/>
  <c r="H549"/>
  <c r="G549"/>
  <c r="AA1052"/>
  <c r="Z1052"/>
  <c r="Y1052"/>
  <c r="X1052"/>
  <c r="W1052"/>
  <c r="V1052"/>
  <c r="U1052"/>
  <c r="T1052"/>
  <c r="S1052"/>
  <c r="R1052"/>
  <c r="Q1052"/>
  <c r="P1052"/>
  <c r="O1052"/>
  <c r="N1052"/>
  <c r="M1052"/>
  <c r="L1052"/>
  <c r="K1052"/>
  <c r="J1052"/>
  <c r="I1052"/>
  <c r="H1052"/>
  <c r="G1052"/>
  <c r="AA953"/>
  <c r="Z953"/>
  <c r="Y953"/>
  <c r="X953"/>
  <c r="W953"/>
  <c r="V953"/>
  <c r="U953"/>
  <c r="T953"/>
  <c r="S953"/>
  <c r="R953"/>
  <c r="Q953"/>
  <c r="P953"/>
  <c r="O953"/>
  <c r="N953"/>
  <c r="M953"/>
  <c r="L953"/>
  <c r="K953"/>
  <c r="J953"/>
  <c r="I953"/>
  <c r="H953"/>
  <c r="G953"/>
  <c r="AA574"/>
  <c r="Z574"/>
  <c r="Y574"/>
  <c r="X574"/>
  <c r="W574"/>
  <c r="V574"/>
  <c r="U574"/>
  <c r="T574"/>
  <c r="S574"/>
  <c r="R574"/>
  <c r="Q574"/>
  <c r="P574"/>
  <c r="O574"/>
  <c r="N574"/>
  <c r="M574"/>
  <c r="L574"/>
  <c r="K574"/>
  <c r="J574"/>
  <c r="I574"/>
  <c r="H574"/>
  <c r="G574"/>
  <c r="AA534"/>
  <c r="Z534"/>
  <c r="Y534"/>
  <c r="X534"/>
  <c r="W534"/>
  <c r="V534"/>
  <c r="U534"/>
  <c r="T534"/>
  <c r="S534"/>
  <c r="R534"/>
  <c r="Q534"/>
  <c r="P534"/>
  <c r="O534"/>
  <c r="N534"/>
  <c r="M534"/>
  <c r="L534"/>
  <c r="K534"/>
  <c r="J534"/>
  <c r="I534"/>
  <c r="H534"/>
  <c r="G534"/>
  <c r="AA525"/>
  <c r="Z525"/>
  <c r="Y525"/>
  <c r="X525"/>
  <c r="W525"/>
  <c r="V525"/>
  <c r="U525"/>
  <c r="T525"/>
  <c r="S525"/>
  <c r="R525"/>
  <c r="Q525"/>
  <c r="P525"/>
  <c r="O525"/>
  <c r="N525"/>
  <c r="M525"/>
  <c r="L525"/>
  <c r="K525"/>
  <c r="J525"/>
  <c r="I525"/>
  <c r="H525"/>
  <c r="G525"/>
  <c r="AA1177"/>
  <c r="Z1177"/>
  <c r="Y1177"/>
  <c r="X1177"/>
  <c r="W1177"/>
  <c r="V1177"/>
  <c r="U1177"/>
  <c r="T1177"/>
  <c r="S1177"/>
  <c r="R1177"/>
  <c r="Q1177"/>
  <c r="P1177"/>
  <c r="O1177"/>
  <c r="N1177"/>
  <c r="M1177"/>
  <c r="L1177"/>
  <c r="K1177"/>
  <c r="J1177"/>
  <c r="I1177"/>
  <c r="H1177"/>
  <c r="G1177"/>
  <c r="AA1415"/>
  <c r="Z1415"/>
  <c r="Y1415"/>
  <c r="X1415"/>
  <c r="W1415"/>
  <c r="V1415"/>
  <c r="U1415"/>
  <c r="T1415"/>
  <c r="S1415"/>
  <c r="R1415"/>
  <c r="Q1415"/>
  <c r="P1415"/>
  <c r="O1415"/>
  <c r="N1415"/>
  <c r="M1415"/>
  <c r="L1415"/>
  <c r="K1415"/>
  <c r="J1415"/>
  <c r="I1415"/>
  <c r="H1415"/>
  <c r="G1415"/>
  <c r="AA544"/>
  <c r="Z544"/>
  <c r="Y544"/>
  <c r="X544"/>
  <c r="W544"/>
  <c r="V544"/>
  <c r="U544"/>
  <c r="T544"/>
  <c r="S544"/>
  <c r="R544"/>
  <c r="Q544"/>
  <c r="P544"/>
  <c r="O544"/>
  <c r="N544"/>
  <c r="M544"/>
  <c r="L544"/>
  <c r="K544"/>
  <c r="J544"/>
  <c r="I544"/>
  <c r="H544"/>
  <c r="G544"/>
  <c r="AA213"/>
  <c r="Z213"/>
  <c r="Y213"/>
  <c r="X213"/>
  <c r="W213"/>
  <c r="V213"/>
  <c r="U213"/>
  <c r="T213"/>
  <c r="S213"/>
  <c r="R213"/>
  <c r="Q213"/>
  <c r="P213"/>
  <c r="O213"/>
  <c r="N213"/>
  <c r="M213"/>
  <c r="L213"/>
  <c r="K213"/>
  <c r="J213"/>
  <c r="I213"/>
  <c r="H213"/>
  <c r="G213"/>
  <c r="AA1376"/>
  <c r="Z1376"/>
  <c r="Y1376"/>
  <c r="X1376"/>
  <c r="W1376"/>
  <c r="V1376"/>
  <c r="U1376"/>
  <c r="T1376"/>
  <c r="S1376"/>
  <c r="R1376"/>
  <c r="Q1376"/>
  <c r="P1376"/>
  <c r="O1376"/>
  <c r="N1376"/>
  <c r="M1376"/>
  <c r="L1376"/>
  <c r="K1376"/>
  <c r="J1376"/>
  <c r="I1376"/>
  <c r="H1376"/>
  <c r="G1376"/>
  <c r="AA1025"/>
  <c r="Z1025"/>
  <c r="Y1025"/>
  <c r="X1025"/>
  <c r="W1025"/>
  <c r="V1025"/>
  <c r="U1025"/>
  <c r="T1025"/>
  <c r="S1025"/>
  <c r="R1025"/>
  <c r="Q1025"/>
  <c r="P1025"/>
  <c r="O1025"/>
  <c r="N1025"/>
  <c r="M1025"/>
  <c r="L1025"/>
  <c r="K1025"/>
  <c r="J1025"/>
  <c r="I1025"/>
  <c r="H1025"/>
  <c r="G1025"/>
  <c r="AA1596"/>
  <c r="Z1596"/>
  <c r="Y1596"/>
  <c r="X1596"/>
  <c r="W1596"/>
  <c r="V1596"/>
  <c r="U1596"/>
  <c r="T1596"/>
  <c r="S1596"/>
  <c r="R1596"/>
  <c r="Q1596"/>
  <c r="P1596"/>
  <c r="O1596"/>
  <c r="N1596"/>
  <c r="M1596"/>
  <c r="L1596"/>
  <c r="K1596"/>
  <c r="J1596"/>
  <c r="I1596"/>
  <c r="H1596"/>
  <c r="G1596"/>
  <c r="AA1126"/>
  <c r="Z1126"/>
  <c r="Y1126"/>
  <c r="X1126"/>
  <c r="W1126"/>
  <c r="V1126"/>
  <c r="U1126"/>
  <c r="T1126"/>
  <c r="S1126"/>
  <c r="R1126"/>
  <c r="Q1126"/>
  <c r="P1126"/>
  <c r="O1126"/>
  <c r="N1126"/>
  <c r="M1126"/>
  <c r="L1126"/>
  <c r="K1126"/>
  <c r="J1126"/>
  <c r="I1126"/>
  <c r="H1126"/>
  <c r="G1126"/>
  <c r="AA542"/>
  <c r="Z542"/>
  <c r="Y542"/>
  <c r="X542"/>
  <c r="W542"/>
  <c r="V542"/>
  <c r="U542"/>
  <c r="T542"/>
  <c r="S542"/>
  <c r="R542"/>
  <c r="Q542"/>
  <c r="P542"/>
  <c r="O542"/>
  <c r="N542"/>
  <c r="M542"/>
  <c r="L542"/>
  <c r="K542"/>
  <c r="J542"/>
  <c r="I542"/>
  <c r="H542"/>
  <c r="G542"/>
  <c r="AA604"/>
  <c r="Z604"/>
  <c r="Y604"/>
  <c r="X604"/>
  <c r="W604"/>
  <c r="V604"/>
  <c r="U604"/>
  <c r="T604"/>
  <c r="S604"/>
  <c r="R604"/>
  <c r="Q604"/>
  <c r="P604"/>
  <c r="O604"/>
  <c r="N604"/>
  <c r="M604"/>
  <c r="L604"/>
  <c r="K604"/>
  <c r="J604"/>
  <c r="I604"/>
  <c r="H604"/>
  <c r="G604"/>
  <c r="AA593"/>
  <c r="Z593"/>
  <c r="Y593"/>
  <c r="X593"/>
  <c r="W593"/>
  <c r="V593"/>
  <c r="U593"/>
  <c r="T593"/>
  <c r="S593"/>
  <c r="R593"/>
  <c r="Q593"/>
  <c r="P593"/>
  <c r="O593"/>
  <c r="N593"/>
  <c r="M593"/>
  <c r="L593"/>
  <c r="K593"/>
  <c r="J593"/>
  <c r="I593"/>
  <c r="H593"/>
  <c r="G593"/>
  <c r="AA586"/>
  <c r="Z586"/>
  <c r="Y586"/>
  <c r="X586"/>
  <c r="W586"/>
  <c r="V586"/>
  <c r="U586"/>
  <c r="T586"/>
  <c r="S586"/>
  <c r="R586"/>
  <c r="Q586"/>
  <c r="P586"/>
  <c r="O586"/>
  <c r="N586"/>
  <c r="M586"/>
  <c r="L586"/>
  <c r="K586"/>
  <c r="J586"/>
  <c r="I586"/>
  <c r="H586"/>
  <c r="G586"/>
  <c r="AA639"/>
  <c r="Z639"/>
  <c r="Y639"/>
  <c r="X639"/>
  <c r="W639"/>
  <c r="V639"/>
  <c r="U639"/>
  <c r="T639"/>
  <c r="S639"/>
  <c r="R639"/>
  <c r="Q639"/>
  <c r="P639"/>
  <c r="O639"/>
  <c r="N639"/>
  <c r="M639"/>
  <c r="L639"/>
  <c r="K639"/>
  <c r="J639"/>
  <c r="I639"/>
  <c r="H639"/>
  <c r="G639"/>
  <c r="AA524"/>
  <c r="Z524"/>
  <c r="Y524"/>
  <c r="X524"/>
  <c r="W524"/>
  <c r="V524"/>
  <c r="U524"/>
  <c r="T524"/>
  <c r="S524"/>
  <c r="R524"/>
  <c r="Q524"/>
  <c r="P524"/>
  <c r="O524"/>
  <c r="N524"/>
  <c r="M524"/>
  <c r="L524"/>
  <c r="K524"/>
  <c r="J524"/>
  <c r="I524"/>
  <c r="H524"/>
  <c r="G524"/>
  <c r="AA517"/>
  <c r="Z517"/>
  <c r="Y517"/>
  <c r="X517"/>
  <c r="W517"/>
  <c r="V517"/>
  <c r="U517"/>
  <c r="T517"/>
  <c r="S517"/>
  <c r="R517"/>
  <c r="Q517"/>
  <c r="P517"/>
  <c r="O517"/>
  <c r="N517"/>
  <c r="M517"/>
  <c r="L517"/>
  <c r="K517"/>
  <c r="J517"/>
  <c r="I517"/>
  <c r="H517"/>
  <c r="G517"/>
  <c r="AA630"/>
  <c r="Z630"/>
  <c r="Y630"/>
  <c r="X630"/>
  <c r="W630"/>
  <c r="V630"/>
  <c r="U630"/>
  <c r="T630"/>
  <c r="S630"/>
  <c r="R630"/>
  <c r="Q630"/>
  <c r="P630"/>
  <c r="O630"/>
  <c r="N630"/>
  <c r="M630"/>
  <c r="L630"/>
  <c r="K630"/>
  <c r="J630"/>
  <c r="I630"/>
  <c r="H630"/>
  <c r="G630"/>
  <c r="AA561"/>
  <c r="Z561"/>
  <c r="Y561"/>
  <c r="X561"/>
  <c r="W561"/>
  <c r="V561"/>
  <c r="U561"/>
  <c r="T561"/>
  <c r="S561"/>
  <c r="R561"/>
  <c r="Q561"/>
  <c r="P561"/>
  <c r="O561"/>
  <c r="N561"/>
  <c r="M561"/>
  <c r="L561"/>
  <c r="K561"/>
  <c r="J561"/>
  <c r="I561"/>
  <c r="H561"/>
  <c r="G561"/>
  <c r="AA585"/>
  <c r="Z585"/>
  <c r="Y585"/>
  <c r="X585"/>
  <c r="W585"/>
  <c r="V585"/>
  <c r="U585"/>
  <c r="T585"/>
  <c r="S585"/>
  <c r="R585"/>
  <c r="Q585"/>
  <c r="P585"/>
  <c r="O585"/>
  <c r="N585"/>
  <c r="M585"/>
  <c r="L585"/>
  <c r="K585"/>
  <c r="J585"/>
  <c r="I585"/>
  <c r="H585"/>
  <c r="G585"/>
  <c r="AA652"/>
  <c r="Z652"/>
  <c r="Y652"/>
  <c r="X652"/>
  <c r="W652"/>
  <c r="V652"/>
  <c r="U652"/>
  <c r="T652"/>
  <c r="S652"/>
  <c r="R652"/>
  <c r="Q652"/>
  <c r="P652"/>
  <c r="O652"/>
  <c r="N652"/>
  <c r="M652"/>
  <c r="L652"/>
  <c r="K652"/>
  <c r="J652"/>
  <c r="I652"/>
  <c r="H652"/>
  <c r="G652"/>
  <c r="AA535"/>
  <c r="Z535"/>
  <c r="Y535"/>
  <c r="X535"/>
  <c r="W535"/>
  <c r="V535"/>
  <c r="U535"/>
  <c r="T535"/>
  <c r="S535"/>
  <c r="R535"/>
  <c r="Q535"/>
  <c r="P535"/>
  <c r="O535"/>
  <c r="N535"/>
  <c r="M535"/>
  <c r="L535"/>
  <c r="K535"/>
  <c r="J535"/>
  <c r="I535"/>
  <c r="H535"/>
  <c r="G535"/>
  <c r="AA545"/>
  <c r="Z545"/>
  <c r="Y545"/>
  <c r="X545"/>
  <c r="W545"/>
  <c r="V545"/>
  <c r="U545"/>
  <c r="T545"/>
  <c r="S545"/>
  <c r="R545"/>
  <c r="Q545"/>
  <c r="P545"/>
  <c r="O545"/>
  <c r="N545"/>
  <c r="M545"/>
  <c r="L545"/>
  <c r="K545"/>
  <c r="J545"/>
  <c r="I545"/>
  <c r="H545"/>
  <c r="G545"/>
  <c r="AA1307"/>
  <c r="Z1307"/>
  <c r="Y1307"/>
  <c r="X1307"/>
  <c r="W1307"/>
  <c r="V1307"/>
  <c r="U1307"/>
  <c r="T1307"/>
  <c r="S1307"/>
  <c r="R1307"/>
  <c r="Q1307"/>
  <c r="P1307"/>
  <c r="O1307"/>
  <c r="N1307"/>
  <c r="M1307"/>
  <c r="L1307"/>
  <c r="K1307"/>
  <c r="J1307"/>
  <c r="I1307"/>
  <c r="H1307"/>
  <c r="G1307"/>
  <c r="AA271"/>
  <c r="Z271"/>
  <c r="Y271"/>
  <c r="X271"/>
  <c r="W271"/>
  <c r="V271"/>
  <c r="U271"/>
  <c r="T271"/>
  <c r="S271"/>
  <c r="R271"/>
  <c r="Q271"/>
  <c r="P271"/>
  <c r="O271"/>
  <c r="N271"/>
  <c r="M271"/>
  <c r="L271"/>
  <c r="K271"/>
  <c r="J271"/>
  <c r="I271"/>
  <c r="H271"/>
  <c r="G271"/>
  <c r="AA1386"/>
  <c r="Z1386"/>
  <c r="Y1386"/>
  <c r="X1386"/>
  <c r="W1386"/>
  <c r="V1386"/>
  <c r="U1386"/>
  <c r="T1386"/>
  <c r="S1386"/>
  <c r="R1386"/>
  <c r="Q1386"/>
  <c r="P1386"/>
  <c r="O1386"/>
  <c r="N1386"/>
  <c r="M1386"/>
  <c r="L1386"/>
  <c r="K1386"/>
  <c r="J1386"/>
  <c r="I1386"/>
  <c r="H1386"/>
  <c r="G1386"/>
  <c r="AA339"/>
  <c r="Z339"/>
  <c r="Y339"/>
  <c r="X339"/>
  <c r="W339"/>
  <c r="V339"/>
  <c r="U339"/>
  <c r="T339"/>
  <c r="S339"/>
  <c r="R339"/>
  <c r="Q339"/>
  <c r="P339"/>
  <c r="O339"/>
  <c r="N339"/>
  <c r="M339"/>
  <c r="L339"/>
  <c r="K339"/>
  <c r="J339"/>
  <c r="I339"/>
  <c r="H339"/>
  <c r="G339"/>
  <c r="AA948"/>
  <c r="Z948"/>
  <c r="Y948"/>
  <c r="X948"/>
  <c r="W948"/>
  <c r="V948"/>
  <c r="U948"/>
  <c r="T948"/>
  <c r="S948"/>
  <c r="R948"/>
  <c r="Q948"/>
  <c r="P948"/>
  <c r="O948"/>
  <c r="N948"/>
  <c r="M948"/>
  <c r="L948"/>
  <c r="K948"/>
  <c r="J948"/>
  <c r="I948"/>
  <c r="H948"/>
  <c r="G948"/>
  <c r="AA1411"/>
  <c r="Z1411"/>
  <c r="Y1411"/>
  <c r="X1411"/>
  <c r="W1411"/>
  <c r="V1411"/>
  <c r="U1411"/>
  <c r="T1411"/>
  <c r="S1411"/>
  <c r="R1411"/>
  <c r="Q1411"/>
  <c r="P1411"/>
  <c r="O1411"/>
  <c r="N1411"/>
  <c r="M1411"/>
  <c r="L1411"/>
  <c r="K1411"/>
  <c r="J1411"/>
  <c r="I1411"/>
  <c r="H1411"/>
  <c r="G1411"/>
  <c r="AA1379"/>
  <c r="Z1379"/>
  <c r="Y1379"/>
  <c r="X1379"/>
  <c r="W1379"/>
  <c r="V1379"/>
  <c r="U1379"/>
  <c r="T1379"/>
  <c r="S1379"/>
  <c r="R1379"/>
  <c r="Q1379"/>
  <c r="P1379"/>
  <c r="O1379"/>
  <c r="N1379"/>
  <c r="M1379"/>
  <c r="L1379"/>
  <c r="K1379"/>
  <c r="J1379"/>
  <c r="I1379"/>
  <c r="H1379"/>
  <c r="G1379"/>
  <c r="AA1117"/>
  <c r="Z1117"/>
  <c r="Y1117"/>
  <c r="X1117"/>
  <c r="W1117"/>
  <c r="V1117"/>
  <c r="U1117"/>
  <c r="T1117"/>
  <c r="S1117"/>
  <c r="R1117"/>
  <c r="Q1117"/>
  <c r="P1117"/>
  <c r="O1117"/>
  <c r="N1117"/>
  <c r="M1117"/>
  <c r="L1117"/>
  <c r="K1117"/>
  <c r="J1117"/>
  <c r="I1117"/>
  <c r="H1117"/>
  <c r="G1117"/>
  <c r="AA936"/>
  <c r="Z936"/>
  <c r="Y936"/>
  <c r="X936"/>
  <c r="W936"/>
  <c r="V936"/>
  <c r="U936"/>
  <c r="T936"/>
  <c r="S936"/>
  <c r="R936"/>
  <c r="Q936"/>
  <c r="P936"/>
  <c r="O936"/>
  <c r="N936"/>
  <c r="M936"/>
  <c r="L936"/>
  <c r="K936"/>
  <c r="J936"/>
  <c r="I936"/>
  <c r="H936"/>
  <c r="G93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AA1367"/>
  <c r="Z1367"/>
  <c r="Y1367"/>
  <c r="X1367"/>
  <c r="W1367"/>
  <c r="V1367"/>
  <c r="U1367"/>
  <c r="T1367"/>
  <c r="S1367"/>
  <c r="R1367"/>
  <c r="Q1367"/>
  <c r="P1367"/>
  <c r="O1367"/>
  <c r="N1367"/>
  <c r="M1367"/>
  <c r="L1367"/>
  <c r="K1367"/>
  <c r="J1367"/>
  <c r="I1367"/>
  <c r="H1367"/>
  <c r="G1367"/>
  <c r="AA338"/>
  <c r="Z338"/>
  <c r="Y338"/>
  <c r="X338"/>
  <c r="W338"/>
  <c r="V338"/>
  <c r="U338"/>
  <c r="T338"/>
  <c r="S338"/>
  <c r="R338"/>
  <c r="Q338"/>
  <c r="P338"/>
  <c r="O338"/>
  <c r="N338"/>
  <c r="M338"/>
  <c r="L338"/>
  <c r="K338"/>
  <c r="J338"/>
  <c r="I338"/>
  <c r="H338"/>
  <c r="G338"/>
  <c r="AA1244"/>
  <c r="Z1244"/>
  <c r="Y1244"/>
  <c r="X1244"/>
  <c r="W1244"/>
  <c r="V1244"/>
  <c r="U1244"/>
  <c r="T1244"/>
  <c r="S1244"/>
  <c r="R1244"/>
  <c r="Q1244"/>
  <c r="P1244"/>
  <c r="O1244"/>
  <c r="N1244"/>
  <c r="M1244"/>
  <c r="L1244"/>
  <c r="K1244"/>
  <c r="J1244"/>
  <c r="I1244"/>
  <c r="H1244"/>
  <c r="G1244"/>
  <c r="AA1007"/>
  <c r="Z1007"/>
  <c r="Y1007"/>
  <c r="X1007"/>
  <c r="W1007"/>
  <c r="V1007"/>
  <c r="U1007"/>
  <c r="T1007"/>
  <c r="S1007"/>
  <c r="R1007"/>
  <c r="Q1007"/>
  <c r="P1007"/>
  <c r="O1007"/>
  <c r="N1007"/>
  <c r="M1007"/>
  <c r="L1007"/>
  <c r="K1007"/>
  <c r="J1007"/>
  <c r="I1007"/>
  <c r="H1007"/>
  <c r="G1007"/>
  <c r="AA1176"/>
  <c r="Z1176"/>
  <c r="Y1176"/>
  <c r="X1176"/>
  <c r="W1176"/>
  <c r="V1176"/>
  <c r="U1176"/>
  <c r="T1176"/>
  <c r="S1176"/>
  <c r="R1176"/>
  <c r="Q1176"/>
  <c r="P1176"/>
  <c r="O1176"/>
  <c r="N1176"/>
  <c r="M1176"/>
  <c r="L1176"/>
  <c r="K1176"/>
  <c r="J1176"/>
  <c r="I1176"/>
  <c r="H1176"/>
  <c r="G1176"/>
  <c r="AA1414"/>
  <c r="Z1414"/>
  <c r="Y1414"/>
  <c r="X1414"/>
  <c r="W1414"/>
  <c r="V1414"/>
  <c r="U1414"/>
  <c r="T1414"/>
  <c r="S1414"/>
  <c r="R1414"/>
  <c r="Q1414"/>
  <c r="P1414"/>
  <c r="O1414"/>
  <c r="N1414"/>
  <c r="M1414"/>
  <c r="L1414"/>
  <c r="K1414"/>
  <c r="J1414"/>
  <c r="I1414"/>
  <c r="H1414"/>
  <c r="G1414"/>
  <c r="AA1647"/>
  <c r="Z1647"/>
  <c r="Y1647"/>
  <c r="X1647"/>
  <c r="W1647"/>
  <c r="V1647"/>
  <c r="U1647"/>
  <c r="T1647"/>
  <c r="S1647"/>
  <c r="R1647"/>
  <c r="Q1647"/>
  <c r="P1647"/>
  <c r="O1647"/>
  <c r="N1647"/>
  <c r="M1647"/>
  <c r="L1647"/>
  <c r="K1647"/>
  <c r="J1647"/>
  <c r="I1647"/>
  <c r="H1647"/>
  <c r="G1647"/>
  <c r="AA983"/>
  <c r="Z983"/>
  <c r="Y983"/>
  <c r="X983"/>
  <c r="W983"/>
  <c r="V983"/>
  <c r="U983"/>
  <c r="T983"/>
  <c r="S983"/>
  <c r="R983"/>
  <c r="Q983"/>
  <c r="P983"/>
  <c r="O983"/>
  <c r="N983"/>
  <c r="M983"/>
  <c r="L983"/>
  <c r="K983"/>
  <c r="J983"/>
  <c r="I983"/>
  <c r="H983"/>
  <c r="G983"/>
  <c r="AA357"/>
  <c r="Z357"/>
  <c r="Y357"/>
  <c r="X357"/>
  <c r="W357"/>
  <c r="V357"/>
  <c r="U357"/>
  <c r="T357"/>
  <c r="S357"/>
  <c r="R357"/>
  <c r="Q357"/>
  <c r="P357"/>
  <c r="O357"/>
  <c r="N357"/>
  <c r="M357"/>
  <c r="L357"/>
  <c r="K357"/>
  <c r="J357"/>
  <c r="I357"/>
  <c r="H357"/>
  <c r="G357"/>
  <c r="AA1337"/>
  <c r="Z1337"/>
  <c r="Y1337"/>
  <c r="X1337"/>
  <c r="W1337"/>
  <c r="V1337"/>
  <c r="U1337"/>
  <c r="T1337"/>
  <c r="S1337"/>
  <c r="R1337"/>
  <c r="Q1337"/>
  <c r="P1337"/>
  <c r="O1337"/>
  <c r="N1337"/>
  <c r="M1337"/>
  <c r="L1337"/>
  <c r="K1337"/>
  <c r="J1337"/>
  <c r="I1337"/>
  <c r="H1337"/>
  <c r="G1337"/>
  <c r="AA906"/>
  <c r="Z906"/>
  <c r="Y906"/>
  <c r="X906"/>
  <c r="W906"/>
  <c r="V906"/>
  <c r="U906"/>
  <c r="T906"/>
  <c r="S906"/>
  <c r="R906"/>
  <c r="Q906"/>
  <c r="P906"/>
  <c r="O906"/>
  <c r="N906"/>
  <c r="M906"/>
  <c r="L906"/>
  <c r="K906"/>
  <c r="J906"/>
  <c r="I906"/>
  <c r="H906"/>
  <c r="G906"/>
  <c r="AA1393"/>
  <c r="Z1393"/>
  <c r="Y1393"/>
  <c r="X1393"/>
  <c r="W1393"/>
  <c r="V1393"/>
  <c r="U1393"/>
  <c r="T1393"/>
  <c r="S1393"/>
  <c r="R1393"/>
  <c r="Q1393"/>
  <c r="P1393"/>
  <c r="O1393"/>
  <c r="N1393"/>
  <c r="M1393"/>
  <c r="L1393"/>
  <c r="K1393"/>
  <c r="J1393"/>
  <c r="I1393"/>
  <c r="H1393"/>
  <c r="G1393"/>
  <c r="AA1056"/>
  <c r="Z1056"/>
  <c r="Y1056"/>
  <c r="X1056"/>
  <c r="W1056"/>
  <c r="V1056"/>
  <c r="U1056"/>
  <c r="T1056"/>
  <c r="S1056"/>
  <c r="R1056"/>
  <c r="Q1056"/>
  <c r="P1056"/>
  <c r="O1056"/>
  <c r="N1056"/>
  <c r="M1056"/>
  <c r="L1056"/>
  <c r="K1056"/>
  <c r="J1056"/>
  <c r="I1056"/>
  <c r="H1056"/>
  <c r="G1056"/>
  <c r="AA969"/>
  <c r="Z969"/>
  <c r="Y969"/>
  <c r="X969"/>
  <c r="W969"/>
  <c r="V969"/>
  <c r="U969"/>
  <c r="T969"/>
  <c r="S969"/>
  <c r="R969"/>
  <c r="Q969"/>
  <c r="P969"/>
  <c r="O969"/>
  <c r="N969"/>
  <c r="M969"/>
  <c r="L969"/>
  <c r="K969"/>
  <c r="J969"/>
  <c r="I969"/>
  <c r="H969"/>
  <c r="G969"/>
  <c r="AA935"/>
  <c r="Z935"/>
  <c r="Y935"/>
  <c r="X935"/>
  <c r="W935"/>
  <c r="V935"/>
  <c r="U935"/>
  <c r="T935"/>
  <c r="S935"/>
  <c r="R935"/>
  <c r="Q935"/>
  <c r="P935"/>
  <c r="O935"/>
  <c r="N935"/>
  <c r="M935"/>
  <c r="L935"/>
  <c r="K935"/>
  <c r="J935"/>
  <c r="I935"/>
  <c r="H935"/>
  <c r="G935"/>
  <c r="AA1013"/>
  <c r="Z1013"/>
  <c r="Y1013"/>
  <c r="X1013"/>
  <c r="W1013"/>
  <c r="V1013"/>
  <c r="U1013"/>
  <c r="T1013"/>
  <c r="S1013"/>
  <c r="R1013"/>
  <c r="Q1013"/>
  <c r="P1013"/>
  <c r="O1013"/>
  <c r="N1013"/>
  <c r="M1013"/>
  <c r="L1013"/>
  <c r="K1013"/>
  <c r="J1013"/>
  <c r="I1013"/>
  <c r="H1013"/>
  <c r="G1013"/>
  <c r="AA987"/>
  <c r="Z987"/>
  <c r="Y987"/>
  <c r="X987"/>
  <c r="W987"/>
  <c r="V987"/>
  <c r="U987"/>
  <c r="T987"/>
  <c r="S987"/>
  <c r="R987"/>
  <c r="Q987"/>
  <c r="P987"/>
  <c r="O987"/>
  <c r="N987"/>
  <c r="M987"/>
  <c r="L987"/>
  <c r="K987"/>
  <c r="J987"/>
  <c r="I987"/>
  <c r="H987"/>
  <c r="G987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AA260"/>
  <c r="Z260"/>
  <c r="Y260"/>
  <c r="X260"/>
  <c r="W260"/>
  <c r="V260"/>
  <c r="U260"/>
  <c r="T260"/>
  <c r="S260"/>
  <c r="R260"/>
  <c r="Q260"/>
  <c r="P260"/>
  <c r="O260"/>
  <c r="N260"/>
  <c r="M260"/>
  <c r="L260"/>
  <c r="K260"/>
  <c r="J260"/>
  <c r="I260"/>
  <c r="H260"/>
  <c r="G260"/>
  <c r="AA270"/>
  <c r="Z270"/>
  <c r="Y270"/>
  <c r="X270"/>
  <c r="W270"/>
  <c r="V270"/>
  <c r="U270"/>
  <c r="T270"/>
  <c r="S270"/>
  <c r="R270"/>
  <c r="Q270"/>
  <c r="P270"/>
  <c r="O270"/>
  <c r="N270"/>
  <c r="M270"/>
  <c r="L270"/>
  <c r="K270"/>
  <c r="J270"/>
  <c r="I270"/>
  <c r="H270"/>
  <c r="G270"/>
  <c r="AA637"/>
  <c r="Z637"/>
  <c r="Y637"/>
  <c r="X637"/>
  <c r="W637"/>
  <c r="V637"/>
  <c r="U637"/>
  <c r="T637"/>
  <c r="S637"/>
  <c r="R637"/>
  <c r="Q637"/>
  <c r="P637"/>
  <c r="O637"/>
  <c r="N637"/>
  <c r="M637"/>
  <c r="L637"/>
  <c r="K637"/>
  <c r="J637"/>
  <c r="I637"/>
  <c r="H637"/>
  <c r="G637"/>
  <c r="AA795"/>
  <c r="Z795"/>
  <c r="Y795"/>
  <c r="X795"/>
  <c r="W795"/>
  <c r="V795"/>
  <c r="U795"/>
  <c r="T795"/>
  <c r="S795"/>
  <c r="R795"/>
  <c r="Q795"/>
  <c r="P795"/>
  <c r="O795"/>
  <c r="N795"/>
  <c r="M795"/>
  <c r="L795"/>
  <c r="K795"/>
  <c r="J795"/>
  <c r="I795"/>
  <c r="H795"/>
  <c r="G795"/>
  <c r="AA1769"/>
  <c r="Z1769"/>
  <c r="Y1769"/>
  <c r="X1769"/>
  <c r="W1769"/>
  <c r="V1769"/>
  <c r="U1769"/>
  <c r="T1769"/>
  <c r="S1769"/>
  <c r="R1769"/>
  <c r="Q1769"/>
  <c r="P1769"/>
  <c r="O1769"/>
  <c r="N1769"/>
  <c r="M1769"/>
  <c r="L1769"/>
  <c r="K1769"/>
  <c r="J1769"/>
  <c r="I1769"/>
  <c r="H1769"/>
  <c r="G1769"/>
  <c r="AA1199"/>
  <c r="Z1199"/>
  <c r="Y1199"/>
  <c r="X1199"/>
  <c r="W1199"/>
  <c r="V1199"/>
  <c r="U1199"/>
  <c r="T1199"/>
  <c r="S1199"/>
  <c r="R1199"/>
  <c r="Q1199"/>
  <c r="P1199"/>
  <c r="O1199"/>
  <c r="N1199"/>
  <c r="M1199"/>
  <c r="L1199"/>
  <c r="K1199"/>
  <c r="J1199"/>
  <c r="I1199"/>
  <c r="H1199"/>
  <c r="G1199"/>
  <c r="AA198"/>
  <c r="Z198"/>
  <c r="Y198"/>
  <c r="X198"/>
  <c r="W198"/>
  <c r="V198"/>
  <c r="U198"/>
  <c r="T198"/>
  <c r="S198"/>
  <c r="R198"/>
  <c r="Q198"/>
  <c r="P198"/>
  <c r="O198"/>
  <c r="N198"/>
  <c r="M198"/>
  <c r="L198"/>
  <c r="K198"/>
  <c r="J198"/>
  <c r="I198"/>
  <c r="H198"/>
  <c r="G198"/>
  <c r="AA1243"/>
  <c r="Z1243"/>
  <c r="Y1243"/>
  <c r="X1243"/>
  <c r="W1243"/>
  <c r="V1243"/>
  <c r="U1243"/>
  <c r="T1243"/>
  <c r="S1243"/>
  <c r="R1243"/>
  <c r="Q1243"/>
  <c r="P1243"/>
  <c r="O1243"/>
  <c r="N1243"/>
  <c r="M1243"/>
  <c r="L1243"/>
  <c r="K1243"/>
  <c r="J1243"/>
  <c r="I1243"/>
  <c r="H1243"/>
  <c r="G1243"/>
  <c r="AA541"/>
  <c r="Z541"/>
  <c r="Y541"/>
  <c r="X541"/>
  <c r="W541"/>
  <c r="V541"/>
  <c r="U541"/>
  <c r="T541"/>
  <c r="S541"/>
  <c r="R541"/>
  <c r="Q541"/>
  <c r="P541"/>
  <c r="O541"/>
  <c r="N541"/>
  <c r="M541"/>
  <c r="L541"/>
  <c r="K541"/>
  <c r="J541"/>
  <c r="I541"/>
  <c r="H541"/>
  <c r="G541"/>
  <c r="AA643"/>
  <c r="Z643"/>
  <c r="Y643"/>
  <c r="X643"/>
  <c r="W643"/>
  <c r="V643"/>
  <c r="U643"/>
  <c r="T643"/>
  <c r="S643"/>
  <c r="R643"/>
  <c r="Q643"/>
  <c r="P643"/>
  <c r="O643"/>
  <c r="N643"/>
  <c r="M643"/>
  <c r="L643"/>
  <c r="K643"/>
  <c r="J643"/>
  <c r="I643"/>
  <c r="H643"/>
  <c r="G643"/>
  <c r="AA635"/>
  <c r="Z635"/>
  <c r="Y635"/>
  <c r="X635"/>
  <c r="W635"/>
  <c r="V635"/>
  <c r="U635"/>
  <c r="T635"/>
  <c r="S635"/>
  <c r="R635"/>
  <c r="Q635"/>
  <c r="P635"/>
  <c r="O635"/>
  <c r="N635"/>
  <c r="M635"/>
  <c r="L635"/>
  <c r="K635"/>
  <c r="J635"/>
  <c r="I635"/>
  <c r="H635"/>
  <c r="G635"/>
  <c r="AA522"/>
  <c r="Z522"/>
  <c r="Y522"/>
  <c r="X522"/>
  <c r="W522"/>
  <c r="V522"/>
  <c r="U522"/>
  <c r="T522"/>
  <c r="S522"/>
  <c r="R522"/>
  <c r="Q522"/>
  <c r="P522"/>
  <c r="O522"/>
  <c r="N522"/>
  <c r="M522"/>
  <c r="L522"/>
  <c r="K522"/>
  <c r="J522"/>
  <c r="I522"/>
  <c r="H522"/>
  <c r="G522"/>
  <c r="AA356"/>
  <c r="Z356"/>
  <c r="Y356"/>
  <c r="X356"/>
  <c r="W356"/>
  <c r="V356"/>
  <c r="U356"/>
  <c r="T356"/>
  <c r="S356"/>
  <c r="R356"/>
  <c r="Q356"/>
  <c r="P356"/>
  <c r="O356"/>
  <c r="N356"/>
  <c r="M356"/>
  <c r="L356"/>
  <c r="K356"/>
  <c r="J356"/>
  <c r="I356"/>
  <c r="H356"/>
  <c r="G356"/>
  <c r="AA934"/>
  <c r="Z934"/>
  <c r="Y934"/>
  <c r="X934"/>
  <c r="W934"/>
  <c r="V934"/>
  <c r="U934"/>
  <c r="T934"/>
  <c r="S934"/>
  <c r="R934"/>
  <c r="Q934"/>
  <c r="P934"/>
  <c r="O934"/>
  <c r="N934"/>
  <c r="M934"/>
  <c r="L934"/>
  <c r="K934"/>
  <c r="J934"/>
  <c r="I934"/>
  <c r="H934"/>
  <c r="G934"/>
  <c r="AA1820"/>
  <c r="Z1820"/>
  <c r="Y1820"/>
  <c r="X1820"/>
  <c r="W1820"/>
  <c r="V1820"/>
  <c r="U1820"/>
  <c r="T1820"/>
  <c r="S1820"/>
  <c r="R1820"/>
  <c r="Q1820"/>
  <c r="P1820"/>
  <c r="O1820"/>
  <c r="N1820"/>
  <c r="M1820"/>
  <c r="L1820"/>
  <c r="K1820"/>
  <c r="J1820"/>
  <c r="I1820"/>
  <c r="H1820"/>
  <c r="G1820"/>
  <c r="AA1849"/>
  <c r="Z1849"/>
  <c r="Y1849"/>
  <c r="X1849"/>
  <c r="W1849"/>
  <c r="V1849"/>
  <c r="U1849"/>
  <c r="T1849"/>
  <c r="S1849"/>
  <c r="R1849"/>
  <c r="Q1849"/>
  <c r="P1849"/>
  <c r="O1849"/>
  <c r="N1849"/>
  <c r="M1849"/>
  <c r="L1849"/>
  <c r="K1849"/>
  <c r="J1849"/>
  <c r="I1849"/>
  <c r="H1849"/>
  <c r="G1849"/>
  <c r="AA1566"/>
  <c r="Z1566"/>
  <c r="Y1566"/>
  <c r="X1566"/>
  <c r="W1566"/>
  <c r="V1566"/>
  <c r="U1566"/>
  <c r="T1566"/>
  <c r="S1566"/>
  <c r="R1566"/>
  <c r="Q1566"/>
  <c r="P1566"/>
  <c r="O1566"/>
  <c r="N1566"/>
  <c r="M1566"/>
  <c r="L1566"/>
  <c r="K1566"/>
  <c r="J1566"/>
  <c r="I1566"/>
  <c r="H1566"/>
  <c r="G1566"/>
  <c r="AA1328"/>
  <c r="Z1328"/>
  <c r="Y1328"/>
  <c r="X1328"/>
  <c r="W1328"/>
  <c r="V1328"/>
  <c r="U1328"/>
  <c r="T1328"/>
  <c r="S1328"/>
  <c r="R1328"/>
  <c r="Q1328"/>
  <c r="P1328"/>
  <c r="O1328"/>
  <c r="N1328"/>
  <c r="M1328"/>
  <c r="L1328"/>
  <c r="K1328"/>
  <c r="J1328"/>
  <c r="I1328"/>
  <c r="H1328"/>
  <c r="G1328"/>
  <c r="AA933"/>
  <c r="Z933"/>
  <c r="Y933"/>
  <c r="X933"/>
  <c r="W933"/>
  <c r="V933"/>
  <c r="U933"/>
  <c r="T933"/>
  <c r="S933"/>
  <c r="R933"/>
  <c r="Q933"/>
  <c r="P933"/>
  <c r="O933"/>
  <c r="N933"/>
  <c r="M933"/>
  <c r="L933"/>
  <c r="K933"/>
  <c r="J933"/>
  <c r="I933"/>
  <c r="H933"/>
  <c r="G933"/>
  <c r="AA291"/>
  <c r="Z291"/>
  <c r="Y291"/>
  <c r="X291"/>
  <c r="W291"/>
  <c r="V291"/>
  <c r="U291"/>
  <c r="T291"/>
  <c r="S291"/>
  <c r="R291"/>
  <c r="Q291"/>
  <c r="P291"/>
  <c r="O291"/>
  <c r="N291"/>
  <c r="M291"/>
  <c r="L291"/>
  <c r="K291"/>
  <c r="J291"/>
  <c r="I291"/>
  <c r="H291"/>
  <c r="G291"/>
  <c r="AA1755"/>
  <c r="Z1755"/>
  <c r="Y1755"/>
  <c r="X1755"/>
  <c r="W1755"/>
  <c r="V1755"/>
  <c r="U1755"/>
  <c r="T1755"/>
  <c r="S1755"/>
  <c r="R1755"/>
  <c r="Q1755"/>
  <c r="P1755"/>
  <c r="O1755"/>
  <c r="N1755"/>
  <c r="M1755"/>
  <c r="L1755"/>
  <c r="K1755"/>
  <c r="J1755"/>
  <c r="I1755"/>
  <c r="H1755"/>
  <c r="G1755"/>
  <c r="AA1195"/>
  <c r="Z1195"/>
  <c r="Y1195"/>
  <c r="X1195"/>
  <c r="W1195"/>
  <c r="V1195"/>
  <c r="U1195"/>
  <c r="T1195"/>
  <c r="S1195"/>
  <c r="R1195"/>
  <c r="Q1195"/>
  <c r="P1195"/>
  <c r="O1195"/>
  <c r="N1195"/>
  <c r="M1195"/>
  <c r="L1195"/>
  <c r="K1195"/>
  <c r="J1195"/>
  <c r="I1195"/>
  <c r="H1195"/>
  <c r="G1195"/>
  <c r="AA893"/>
  <c r="Z893"/>
  <c r="Y893"/>
  <c r="X893"/>
  <c r="W893"/>
  <c r="V893"/>
  <c r="U893"/>
  <c r="T893"/>
  <c r="S893"/>
  <c r="R893"/>
  <c r="Q893"/>
  <c r="P893"/>
  <c r="O893"/>
  <c r="N893"/>
  <c r="M893"/>
  <c r="L893"/>
  <c r="K893"/>
  <c r="J893"/>
  <c r="I893"/>
  <c r="H893"/>
  <c r="G893"/>
  <c r="AA1852"/>
  <c r="Z1852"/>
  <c r="Y1852"/>
  <c r="X1852"/>
  <c r="W1852"/>
  <c r="V1852"/>
  <c r="U1852"/>
  <c r="T1852"/>
  <c r="S1852"/>
  <c r="R1852"/>
  <c r="Q1852"/>
  <c r="P1852"/>
  <c r="O1852"/>
  <c r="N1852"/>
  <c r="M1852"/>
  <c r="L1852"/>
  <c r="K1852"/>
  <c r="J1852"/>
  <c r="I1852"/>
  <c r="H1852"/>
  <c r="G1852"/>
  <c r="AA1847"/>
  <c r="Z1847"/>
  <c r="Y1847"/>
  <c r="X1847"/>
  <c r="W1847"/>
  <c r="V1847"/>
  <c r="U1847"/>
  <c r="T1847"/>
  <c r="S1847"/>
  <c r="R1847"/>
  <c r="Q1847"/>
  <c r="P1847"/>
  <c r="O1847"/>
  <c r="N1847"/>
  <c r="M1847"/>
  <c r="L1847"/>
  <c r="K1847"/>
  <c r="J1847"/>
  <c r="I1847"/>
  <c r="H1847"/>
  <c r="G1847"/>
  <c r="AA1420"/>
  <c r="Z1420"/>
  <c r="Y1420"/>
  <c r="X1420"/>
  <c r="W1420"/>
  <c r="V1420"/>
  <c r="U1420"/>
  <c r="T1420"/>
  <c r="S1420"/>
  <c r="R1420"/>
  <c r="Q1420"/>
  <c r="P1420"/>
  <c r="O1420"/>
  <c r="N1420"/>
  <c r="M1420"/>
  <c r="L1420"/>
  <c r="K1420"/>
  <c r="J1420"/>
  <c r="I1420"/>
  <c r="H1420"/>
  <c r="G1420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AA279"/>
  <c r="Z279"/>
  <c r="Y279"/>
  <c r="X279"/>
  <c r="W279"/>
  <c r="V279"/>
  <c r="U279"/>
  <c r="T279"/>
  <c r="S279"/>
  <c r="R279"/>
  <c r="Q279"/>
  <c r="P279"/>
  <c r="O279"/>
  <c r="N279"/>
  <c r="M279"/>
  <c r="L279"/>
  <c r="K279"/>
  <c r="J279"/>
  <c r="I279"/>
  <c r="H279"/>
  <c r="G279"/>
  <c r="AA1274"/>
  <c r="Z1274"/>
  <c r="Y1274"/>
  <c r="X1274"/>
  <c r="W1274"/>
  <c r="V1274"/>
  <c r="U1274"/>
  <c r="T1274"/>
  <c r="S1274"/>
  <c r="R1274"/>
  <c r="Q1274"/>
  <c r="P1274"/>
  <c r="O1274"/>
  <c r="N1274"/>
  <c r="M1274"/>
  <c r="L1274"/>
  <c r="K1274"/>
  <c r="J1274"/>
  <c r="I1274"/>
  <c r="H1274"/>
  <c r="G1274"/>
  <c r="AA641"/>
  <c r="Z641"/>
  <c r="Y641"/>
  <c r="X641"/>
  <c r="W641"/>
  <c r="V641"/>
  <c r="U641"/>
  <c r="T641"/>
  <c r="S641"/>
  <c r="R641"/>
  <c r="Q641"/>
  <c r="P641"/>
  <c r="O641"/>
  <c r="N641"/>
  <c r="M641"/>
  <c r="L641"/>
  <c r="K641"/>
  <c r="J641"/>
  <c r="I641"/>
  <c r="H641"/>
  <c r="G641"/>
  <c r="AA658"/>
  <c r="Z658"/>
  <c r="Y658"/>
  <c r="X658"/>
  <c r="W658"/>
  <c r="V658"/>
  <c r="U658"/>
  <c r="T658"/>
  <c r="S658"/>
  <c r="R658"/>
  <c r="Q658"/>
  <c r="P658"/>
  <c r="O658"/>
  <c r="N658"/>
  <c r="M658"/>
  <c r="L658"/>
  <c r="K658"/>
  <c r="J658"/>
  <c r="I658"/>
  <c r="H658"/>
  <c r="G658"/>
  <c r="AA531"/>
  <c r="Z531"/>
  <c r="Y531"/>
  <c r="X531"/>
  <c r="W531"/>
  <c r="V531"/>
  <c r="U531"/>
  <c r="T531"/>
  <c r="S531"/>
  <c r="R531"/>
  <c r="Q531"/>
  <c r="P531"/>
  <c r="O531"/>
  <c r="N531"/>
  <c r="M531"/>
  <c r="L531"/>
  <c r="K531"/>
  <c r="J531"/>
  <c r="I531"/>
  <c r="H531"/>
  <c r="G531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AA1829"/>
  <c r="Z1829"/>
  <c r="Y1829"/>
  <c r="X1829"/>
  <c r="W1829"/>
  <c r="V1829"/>
  <c r="U1829"/>
  <c r="T1829"/>
  <c r="S1829"/>
  <c r="R1829"/>
  <c r="Q1829"/>
  <c r="P1829"/>
  <c r="O1829"/>
  <c r="N1829"/>
  <c r="M1829"/>
  <c r="L1829"/>
  <c r="K1829"/>
  <c r="J1829"/>
  <c r="I1829"/>
  <c r="H1829"/>
  <c r="G1829"/>
  <c r="AA1856"/>
  <c r="Z1856"/>
  <c r="Y1856"/>
  <c r="X1856"/>
  <c r="W1856"/>
  <c r="V1856"/>
  <c r="U1856"/>
  <c r="T1856"/>
  <c r="S1856"/>
  <c r="R1856"/>
  <c r="Q1856"/>
  <c r="P1856"/>
  <c r="O1856"/>
  <c r="N1856"/>
  <c r="M1856"/>
  <c r="L1856"/>
  <c r="K1856"/>
  <c r="J1856"/>
  <c r="I1856"/>
  <c r="H1856"/>
  <c r="G1856"/>
  <c r="AA495"/>
  <c r="Z495"/>
  <c r="Y495"/>
  <c r="X495"/>
  <c r="W495"/>
  <c r="V495"/>
  <c r="U495"/>
  <c r="T495"/>
  <c r="S495"/>
  <c r="R495"/>
  <c r="Q495"/>
  <c r="P495"/>
  <c r="O495"/>
  <c r="N495"/>
  <c r="M495"/>
  <c r="L495"/>
  <c r="K495"/>
  <c r="J495"/>
  <c r="I495"/>
  <c r="H495"/>
  <c r="G495"/>
  <c r="AA481"/>
  <c r="Z481"/>
  <c r="Y481"/>
  <c r="X481"/>
  <c r="W481"/>
  <c r="V481"/>
  <c r="U481"/>
  <c r="T481"/>
  <c r="S481"/>
  <c r="R481"/>
  <c r="Q481"/>
  <c r="P481"/>
  <c r="O481"/>
  <c r="N481"/>
  <c r="M481"/>
  <c r="L481"/>
  <c r="K481"/>
  <c r="J481"/>
  <c r="I481"/>
  <c r="H481"/>
  <c r="G481"/>
  <c r="AA1831"/>
  <c r="Z1831"/>
  <c r="Y1831"/>
  <c r="X1831"/>
  <c r="W1831"/>
  <c r="V1831"/>
  <c r="U1831"/>
  <c r="T1831"/>
  <c r="S1831"/>
  <c r="R1831"/>
  <c r="Q1831"/>
  <c r="P1831"/>
  <c r="O1831"/>
  <c r="N1831"/>
  <c r="M1831"/>
  <c r="L1831"/>
  <c r="K1831"/>
  <c r="J1831"/>
  <c r="I1831"/>
  <c r="H1831"/>
  <c r="G1831"/>
  <c r="AA1878"/>
  <c r="Z1878"/>
  <c r="Y1878"/>
  <c r="X1878"/>
  <c r="W1878"/>
  <c r="V1878"/>
  <c r="U1878"/>
  <c r="T1878"/>
  <c r="S1878"/>
  <c r="R1878"/>
  <c r="Q1878"/>
  <c r="P1878"/>
  <c r="O1878"/>
  <c r="N1878"/>
  <c r="M1878"/>
  <c r="L1878"/>
  <c r="K1878"/>
  <c r="J1878"/>
  <c r="I1878"/>
  <c r="H1878"/>
  <c r="G1878"/>
  <c r="AA488"/>
  <c r="Z488"/>
  <c r="Y488"/>
  <c r="X488"/>
  <c r="W488"/>
  <c r="V488"/>
  <c r="U488"/>
  <c r="T488"/>
  <c r="S488"/>
  <c r="R488"/>
  <c r="Q488"/>
  <c r="P488"/>
  <c r="O488"/>
  <c r="N488"/>
  <c r="M488"/>
  <c r="L488"/>
  <c r="K488"/>
  <c r="J488"/>
  <c r="I488"/>
  <c r="H488"/>
  <c r="G488"/>
  <c r="AA1871"/>
  <c r="Z1871"/>
  <c r="Y1871"/>
  <c r="X1871"/>
  <c r="W1871"/>
  <c r="V1871"/>
  <c r="U1871"/>
  <c r="T1871"/>
  <c r="S1871"/>
  <c r="R1871"/>
  <c r="Q1871"/>
  <c r="P1871"/>
  <c r="O1871"/>
  <c r="N1871"/>
  <c r="M1871"/>
  <c r="L1871"/>
  <c r="K1871"/>
  <c r="J1871"/>
  <c r="I1871"/>
  <c r="H1871"/>
  <c r="G1871"/>
  <c r="AA1841"/>
  <c r="Z1841"/>
  <c r="Y1841"/>
  <c r="X1841"/>
  <c r="W1841"/>
  <c r="V1841"/>
  <c r="U1841"/>
  <c r="T1841"/>
  <c r="S1841"/>
  <c r="R1841"/>
  <c r="Q1841"/>
  <c r="P1841"/>
  <c r="O1841"/>
  <c r="N1841"/>
  <c r="M1841"/>
  <c r="L1841"/>
  <c r="K1841"/>
  <c r="J1841"/>
  <c r="I1841"/>
  <c r="H1841"/>
  <c r="G1841"/>
  <c r="AA1914"/>
  <c r="Z1914"/>
  <c r="Y1914"/>
  <c r="X1914"/>
  <c r="W1914"/>
  <c r="V1914"/>
  <c r="U1914"/>
  <c r="T1914"/>
  <c r="S1914"/>
  <c r="R1914"/>
  <c r="Q1914"/>
  <c r="P1914"/>
  <c r="O1914"/>
  <c r="N1914"/>
  <c r="M1914"/>
  <c r="L1914"/>
  <c r="K1914"/>
  <c r="J1914"/>
  <c r="I1914"/>
  <c r="H1914"/>
  <c r="G1914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AA1870"/>
  <c r="Z1870"/>
  <c r="Y1870"/>
  <c r="X1870"/>
  <c r="W1870"/>
  <c r="V1870"/>
  <c r="U1870"/>
  <c r="T1870"/>
  <c r="S1870"/>
  <c r="R1870"/>
  <c r="Q1870"/>
  <c r="P1870"/>
  <c r="O1870"/>
  <c r="N1870"/>
  <c r="M1870"/>
  <c r="L1870"/>
  <c r="K1870"/>
  <c r="J1870"/>
  <c r="I1870"/>
  <c r="H1870"/>
  <c r="G1870"/>
  <c r="AA1903"/>
  <c r="Z1903"/>
  <c r="Y1903"/>
  <c r="X1903"/>
  <c r="W1903"/>
  <c r="V1903"/>
  <c r="U1903"/>
  <c r="T1903"/>
  <c r="S1903"/>
  <c r="R1903"/>
  <c r="Q1903"/>
  <c r="P1903"/>
  <c r="O1903"/>
  <c r="N1903"/>
  <c r="M1903"/>
  <c r="L1903"/>
  <c r="K1903"/>
  <c r="J1903"/>
  <c r="I1903"/>
  <c r="H1903"/>
  <c r="G1903"/>
  <c r="AA1906"/>
  <c r="Z1906"/>
  <c r="Y1906"/>
  <c r="X1906"/>
  <c r="W1906"/>
  <c r="V1906"/>
  <c r="U1906"/>
  <c r="T1906"/>
  <c r="S1906"/>
  <c r="R1906"/>
  <c r="Q1906"/>
  <c r="P1906"/>
  <c r="O1906"/>
  <c r="N1906"/>
  <c r="M1906"/>
  <c r="L1906"/>
  <c r="K1906"/>
  <c r="J1906"/>
  <c r="I1906"/>
  <c r="H1906"/>
  <c r="G1906"/>
  <c r="AA1912"/>
  <c r="Z1912"/>
  <c r="Y1912"/>
  <c r="X1912"/>
  <c r="W1912"/>
  <c r="V1912"/>
  <c r="U1912"/>
  <c r="T1912"/>
  <c r="S1912"/>
  <c r="R1912"/>
  <c r="Q1912"/>
  <c r="P1912"/>
  <c r="O1912"/>
  <c r="N1912"/>
  <c r="M1912"/>
  <c r="L1912"/>
  <c r="K1912"/>
  <c r="J1912"/>
  <c r="I1912"/>
  <c r="H1912"/>
  <c r="G1912"/>
  <c r="AA1899"/>
  <c r="Z1899"/>
  <c r="Y1899"/>
  <c r="X1899"/>
  <c r="W1899"/>
  <c r="V1899"/>
  <c r="U1899"/>
  <c r="T1899"/>
  <c r="S1899"/>
  <c r="R1899"/>
  <c r="Q1899"/>
  <c r="P1899"/>
  <c r="O1899"/>
  <c r="N1899"/>
  <c r="M1899"/>
  <c r="L1899"/>
  <c r="K1899"/>
  <c r="J1899"/>
  <c r="I1899"/>
  <c r="H1899"/>
  <c r="G1899"/>
  <c r="AA1827"/>
  <c r="Z1827"/>
  <c r="Y1827"/>
  <c r="X1827"/>
  <c r="W1827"/>
  <c r="V1827"/>
  <c r="U1827"/>
  <c r="T1827"/>
  <c r="S1827"/>
  <c r="R1827"/>
  <c r="Q1827"/>
  <c r="P1827"/>
  <c r="O1827"/>
  <c r="N1827"/>
  <c r="M1827"/>
  <c r="L1827"/>
  <c r="K1827"/>
  <c r="J1827"/>
  <c r="I1827"/>
  <c r="H1827"/>
  <c r="G1827"/>
  <c r="AA1913"/>
  <c r="Z1913"/>
  <c r="Y1913"/>
  <c r="X1913"/>
  <c r="W1913"/>
  <c r="V1913"/>
  <c r="U1913"/>
  <c r="T1913"/>
  <c r="S1913"/>
  <c r="R1913"/>
  <c r="Q1913"/>
  <c r="P1913"/>
  <c r="O1913"/>
  <c r="N1913"/>
  <c r="M1913"/>
  <c r="L1913"/>
  <c r="K1913"/>
  <c r="J1913"/>
  <c r="I1913"/>
  <c r="H1913"/>
  <c r="G1913"/>
  <c r="AA1904"/>
  <c r="Z1904"/>
  <c r="Y1904"/>
  <c r="X1904"/>
  <c r="W1904"/>
  <c r="V1904"/>
  <c r="U1904"/>
  <c r="T1904"/>
  <c r="S1904"/>
  <c r="R1904"/>
  <c r="Q1904"/>
  <c r="P1904"/>
  <c r="O1904"/>
  <c r="N1904"/>
  <c r="M1904"/>
  <c r="L1904"/>
  <c r="K1904"/>
  <c r="J1904"/>
  <c r="I1904"/>
  <c r="H1904"/>
  <c r="G1904"/>
  <c r="AA1834"/>
  <c r="Z1834"/>
  <c r="Y1834"/>
  <c r="X1834"/>
  <c r="W1834"/>
  <c r="V1834"/>
  <c r="U1834"/>
  <c r="T1834"/>
  <c r="S1834"/>
  <c r="R1834"/>
  <c r="Q1834"/>
  <c r="P1834"/>
  <c r="O1834"/>
  <c r="N1834"/>
  <c r="M1834"/>
  <c r="L1834"/>
  <c r="K1834"/>
  <c r="J1834"/>
  <c r="I1834"/>
  <c r="H1834"/>
  <c r="G1834"/>
  <c r="AA499"/>
  <c r="Z499"/>
  <c r="Y499"/>
  <c r="X499"/>
  <c r="W499"/>
  <c r="V499"/>
  <c r="U499"/>
  <c r="T499"/>
  <c r="S499"/>
  <c r="R499"/>
  <c r="Q499"/>
  <c r="P499"/>
  <c r="O499"/>
  <c r="N499"/>
  <c r="M499"/>
  <c r="L499"/>
  <c r="K499"/>
  <c r="J499"/>
  <c r="I499"/>
  <c r="H499"/>
  <c r="G499"/>
  <c r="AA498"/>
  <c r="Z498"/>
  <c r="Y498"/>
  <c r="X498"/>
  <c r="W498"/>
  <c r="V498"/>
  <c r="U498"/>
  <c r="T498"/>
  <c r="S498"/>
  <c r="R498"/>
  <c r="Q498"/>
  <c r="P498"/>
  <c r="O498"/>
  <c r="N498"/>
  <c r="M498"/>
  <c r="L498"/>
  <c r="K498"/>
  <c r="J498"/>
  <c r="I498"/>
  <c r="H498"/>
  <c r="G498"/>
  <c r="AA503"/>
  <c r="Z503"/>
  <c r="Y503"/>
  <c r="X503"/>
  <c r="W503"/>
  <c r="V503"/>
  <c r="U503"/>
  <c r="T503"/>
  <c r="S503"/>
  <c r="R503"/>
  <c r="Q503"/>
  <c r="P503"/>
  <c r="O503"/>
  <c r="N503"/>
  <c r="M503"/>
  <c r="L503"/>
  <c r="K503"/>
  <c r="J503"/>
  <c r="I503"/>
  <c r="H503"/>
  <c r="G503"/>
  <c r="AA1563"/>
  <c r="Z1563"/>
  <c r="Y1563"/>
  <c r="X1563"/>
  <c r="W1563"/>
  <c r="V1563"/>
  <c r="U1563"/>
  <c r="T1563"/>
  <c r="S1563"/>
  <c r="R1563"/>
  <c r="Q1563"/>
  <c r="P1563"/>
  <c r="O1563"/>
  <c r="N1563"/>
  <c r="M1563"/>
  <c r="L1563"/>
  <c r="K1563"/>
  <c r="J1563"/>
  <c r="I1563"/>
  <c r="H1563"/>
  <c r="G1563"/>
  <c r="AA1375"/>
  <c r="Z1375"/>
  <c r="Y1375"/>
  <c r="X1375"/>
  <c r="W1375"/>
  <c r="V1375"/>
  <c r="U1375"/>
  <c r="T1375"/>
  <c r="S1375"/>
  <c r="R1375"/>
  <c r="Q1375"/>
  <c r="P1375"/>
  <c r="O1375"/>
  <c r="N1375"/>
  <c r="M1375"/>
  <c r="L1375"/>
  <c r="K1375"/>
  <c r="J1375"/>
  <c r="I1375"/>
  <c r="H1375"/>
  <c r="G1375"/>
  <c r="AA1615"/>
  <c r="Z1615"/>
  <c r="Y1615"/>
  <c r="X1615"/>
  <c r="W1615"/>
  <c r="V1615"/>
  <c r="U1615"/>
  <c r="T1615"/>
  <c r="S1615"/>
  <c r="R1615"/>
  <c r="Q1615"/>
  <c r="P1615"/>
  <c r="O1615"/>
  <c r="N1615"/>
  <c r="M1615"/>
  <c r="L1615"/>
  <c r="K1615"/>
  <c r="J1615"/>
  <c r="I1615"/>
  <c r="H1615"/>
  <c r="G1615"/>
  <c r="AA1626"/>
  <c r="Z1626"/>
  <c r="Y1626"/>
  <c r="X1626"/>
  <c r="W1626"/>
  <c r="V1626"/>
  <c r="U1626"/>
  <c r="T1626"/>
  <c r="S1626"/>
  <c r="R1626"/>
  <c r="Q1626"/>
  <c r="P1626"/>
  <c r="O1626"/>
  <c r="N1626"/>
  <c r="M1626"/>
  <c r="L1626"/>
  <c r="K1626"/>
  <c r="J1626"/>
  <c r="I1626"/>
  <c r="H1626"/>
  <c r="G1626"/>
  <c r="AA1043"/>
  <c r="Z1043"/>
  <c r="Y1043"/>
  <c r="X1043"/>
  <c r="W1043"/>
  <c r="V1043"/>
  <c r="U1043"/>
  <c r="T1043"/>
  <c r="S1043"/>
  <c r="R1043"/>
  <c r="Q1043"/>
  <c r="P1043"/>
  <c r="O1043"/>
  <c r="N1043"/>
  <c r="M1043"/>
  <c r="L1043"/>
  <c r="K1043"/>
  <c r="J1043"/>
  <c r="I1043"/>
  <c r="H1043"/>
  <c r="G1043"/>
  <c r="AA860"/>
  <c r="Z860"/>
  <c r="Y860"/>
  <c r="X860"/>
  <c r="W860"/>
  <c r="V860"/>
  <c r="U860"/>
  <c r="T860"/>
  <c r="S860"/>
  <c r="R860"/>
  <c r="Q860"/>
  <c r="P860"/>
  <c r="O860"/>
  <c r="N860"/>
  <c r="M860"/>
  <c r="L860"/>
  <c r="K860"/>
  <c r="J860"/>
  <c r="I860"/>
  <c r="H860"/>
  <c r="G860"/>
  <c r="AA1042"/>
  <c r="Z1042"/>
  <c r="Y1042"/>
  <c r="X1042"/>
  <c r="W1042"/>
  <c r="V1042"/>
  <c r="U1042"/>
  <c r="T1042"/>
  <c r="S1042"/>
  <c r="R1042"/>
  <c r="Q1042"/>
  <c r="P1042"/>
  <c r="O1042"/>
  <c r="N1042"/>
  <c r="M1042"/>
  <c r="L1042"/>
  <c r="K1042"/>
  <c r="J1042"/>
  <c r="I1042"/>
  <c r="H1042"/>
  <c r="G1042"/>
  <c r="AA1562"/>
  <c r="Z1562"/>
  <c r="Y1562"/>
  <c r="X1562"/>
  <c r="W1562"/>
  <c r="V1562"/>
  <c r="U1562"/>
  <c r="T1562"/>
  <c r="S1562"/>
  <c r="R1562"/>
  <c r="Q1562"/>
  <c r="P1562"/>
  <c r="O1562"/>
  <c r="N1562"/>
  <c r="M1562"/>
  <c r="L1562"/>
  <c r="K1562"/>
  <c r="J1562"/>
  <c r="I1562"/>
  <c r="H1562"/>
  <c r="G1562"/>
  <c r="AA1435"/>
  <c r="Z1435"/>
  <c r="Y1435"/>
  <c r="X1435"/>
  <c r="W1435"/>
  <c r="V1435"/>
  <c r="U1435"/>
  <c r="T1435"/>
  <c r="S1435"/>
  <c r="R1435"/>
  <c r="Q1435"/>
  <c r="P1435"/>
  <c r="O1435"/>
  <c r="N1435"/>
  <c r="M1435"/>
  <c r="L1435"/>
  <c r="K1435"/>
  <c r="J1435"/>
  <c r="I1435"/>
  <c r="H1435"/>
  <c r="G1435"/>
  <c r="AA1431"/>
  <c r="Z1431"/>
  <c r="Y1431"/>
  <c r="X1431"/>
  <c r="W1431"/>
  <c r="V1431"/>
  <c r="U1431"/>
  <c r="T1431"/>
  <c r="S1431"/>
  <c r="R1431"/>
  <c r="Q1431"/>
  <c r="P1431"/>
  <c r="O1431"/>
  <c r="N1431"/>
  <c r="M1431"/>
  <c r="L1431"/>
  <c r="K1431"/>
  <c r="J1431"/>
  <c r="I1431"/>
  <c r="H1431"/>
  <c r="G1431"/>
  <c r="AA1028"/>
  <c r="Z1028"/>
  <c r="Y1028"/>
  <c r="X1028"/>
  <c r="W1028"/>
  <c r="V1028"/>
  <c r="U1028"/>
  <c r="T1028"/>
  <c r="S1028"/>
  <c r="R1028"/>
  <c r="Q1028"/>
  <c r="P1028"/>
  <c r="O1028"/>
  <c r="N1028"/>
  <c r="M1028"/>
  <c r="L1028"/>
  <c r="K1028"/>
  <c r="J1028"/>
  <c r="I1028"/>
  <c r="H1028"/>
  <c r="G1028"/>
  <c r="AA1598"/>
  <c r="Z1598"/>
  <c r="Y1598"/>
  <c r="X1598"/>
  <c r="W1598"/>
  <c r="V1598"/>
  <c r="U1598"/>
  <c r="T1598"/>
  <c r="S1598"/>
  <c r="R1598"/>
  <c r="Q1598"/>
  <c r="P1598"/>
  <c r="O1598"/>
  <c r="N1598"/>
  <c r="M1598"/>
  <c r="L1598"/>
  <c r="K1598"/>
  <c r="J1598"/>
  <c r="I1598"/>
  <c r="H1598"/>
  <c r="G1598"/>
  <c r="AA1560"/>
  <c r="Z1560"/>
  <c r="Y1560"/>
  <c r="X1560"/>
  <c r="W1560"/>
  <c r="V1560"/>
  <c r="U1560"/>
  <c r="T1560"/>
  <c r="S1560"/>
  <c r="R1560"/>
  <c r="Q1560"/>
  <c r="P1560"/>
  <c r="O1560"/>
  <c r="N1560"/>
  <c r="M1560"/>
  <c r="L1560"/>
  <c r="K1560"/>
  <c r="J1560"/>
  <c r="I1560"/>
  <c r="H1560"/>
  <c r="G1560"/>
  <c r="AA1477"/>
  <c r="Z1477"/>
  <c r="Y1477"/>
  <c r="X1477"/>
  <c r="W1477"/>
  <c r="V1477"/>
  <c r="U1477"/>
  <c r="T1477"/>
  <c r="S1477"/>
  <c r="R1477"/>
  <c r="Q1477"/>
  <c r="P1477"/>
  <c r="O1477"/>
  <c r="N1477"/>
  <c r="M1477"/>
  <c r="L1477"/>
  <c r="K1477"/>
  <c r="J1477"/>
  <c r="I1477"/>
  <c r="H1477"/>
  <c r="G1477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AA438"/>
  <c r="Z438"/>
  <c r="Y438"/>
  <c r="X438"/>
  <c r="W438"/>
  <c r="V438"/>
  <c r="U438"/>
  <c r="T438"/>
  <c r="S438"/>
  <c r="R438"/>
  <c r="Q438"/>
  <c r="P438"/>
  <c r="O438"/>
  <c r="N438"/>
  <c r="M438"/>
  <c r="L438"/>
  <c r="K438"/>
  <c r="J438"/>
  <c r="I438"/>
  <c r="H438"/>
  <c r="G438"/>
  <c r="AA403"/>
  <c r="Z403"/>
  <c r="Y403"/>
  <c r="X403"/>
  <c r="W403"/>
  <c r="V403"/>
  <c r="U403"/>
  <c r="T403"/>
  <c r="S403"/>
  <c r="R403"/>
  <c r="Q403"/>
  <c r="P403"/>
  <c r="O403"/>
  <c r="N403"/>
  <c r="M403"/>
  <c r="L403"/>
  <c r="K403"/>
  <c r="J403"/>
  <c r="I403"/>
  <c r="H403"/>
  <c r="G403"/>
  <c r="AA1614"/>
  <c r="Z1614"/>
  <c r="Y1614"/>
  <c r="X1614"/>
  <c r="W1614"/>
  <c r="V1614"/>
  <c r="U1614"/>
  <c r="T1614"/>
  <c r="S1614"/>
  <c r="R1614"/>
  <c r="Q1614"/>
  <c r="P1614"/>
  <c r="O1614"/>
  <c r="N1614"/>
  <c r="M1614"/>
  <c r="L1614"/>
  <c r="K1614"/>
  <c r="J1614"/>
  <c r="I1614"/>
  <c r="H1614"/>
  <c r="G1614"/>
  <c r="AA427"/>
  <c r="Z427"/>
  <c r="Y427"/>
  <c r="X427"/>
  <c r="W427"/>
  <c r="V427"/>
  <c r="U427"/>
  <c r="T427"/>
  <c r="S427"/>
  <c r="R427"/>
  <c r="Q427"/>
  <c r="P427"/>
  <c r="O427"/>
  <c r="N427"/>
  <c r="M427"/>
  <c r="L427"/>
  <c r="K427"/>
  <c r="J427"/>
  <c r="I427"/>
  <c r="H427"/>
  <c r="G427"/>
  <c r="AA661"/>
  <c r="Z661"/>
  <c r="Y661"/>
  <c r="X661"/>
  <c r="W661"/>
  <c r="V661"/>
  <c r="U661"/>
  <c r="T661"/>
  <c r="S661"/>
  <c r="R661"/>
  <c r="Q661"/>
  <c r="P661"/>
  <c r="O661"/>
  <c r="N661"/>
  <c r="M661"/>
  <c r="L661"/>
  <c r="K661"/>
  <c r="J661"/>
  <c r="I661"/>
  <c r="H661"/>
  <c r="G661"/>
  <c r="AA1708"/>
  <c r="Z1708"/>
  <c r="Y1708"/>
  <c r="X1708"/>
  <c r="W1708"/>
  <c r="V1708"/>
  <c r="U1708"/>
  <c r="T1708"/>
  <c r="S1708"/>
  <c r="R1708"/>
  <c r="Q1708"/>
  <c r="P1708"/>
  <c r="O1708"/>
  <c r="N1708"/>
  <c r="M1708"/>
  <c r="L1708"/>
  <c r="K1708"/>
  <c r="J1708"/>
  <c r="I1708"/>
  <c r="H1708"/>
  <c r="G1708"/>
  <c r="AA1691"/>
  <c r="Z1691"/>
  <c r="Y1691"/>
  <c r="X1691"/>
  <c r="W1691"/>
  <c r="V1691"/>
  <c r="U1691"/>
  <c r="T1691"/>
  <c r="S1691"/>
  <c r="R1691"/>
  <c r="Q1691"/>
  <c r="P1691"/>
  <c r="O1691"/>
  <c r="N1691"/>
  <c r="M1691"/>
  <c r="L1691"/>
  <c r="K1691"/>
  <c r="J1691"/>
  <c r="I1691"/>
  <c r="H1691"/>
  <c r="G1691"/>
  <c r="AA1663"/>
  <c r="Z1663"/>
  <c r="Y1663"/>
  <c r="X1663"/>
  <c r="W1663"/>
  <c r="V1663"/>
  <c r="U1663"/>
  <c r="T1663"/>
  <c r="S1663"/>
  <c r="R1663"/>
  <c r="Q1663"/>
  <c r="P1663"/>
  <c r="O1663"/>
  <c r="N1663"/>
  <c r="M1663"/>
  <c r="L1663"/>
  <c r="K1663"/>
  <c r="J1663"/>
  <c r="I1663"/>
  <c r="H1663"/>
  <c r="G1663"/>
  <c r="AA1768"/>
  <c r="Z1768"/>
  <c r="Y1768"/>
  <c r="X1768"/>
  <c r="W1768"/>
  <c r="V1768"/>
  <c r="U1768"/>
  <c r="T1768"/>
  <c r="S1768"/>
  <c r="R1768"/>
  <c r="Q1768"/>
  <c r="P1768"/>
  <c r="O1768"/>
  <c r="N1768"/>
  <c r="M1768"/>
  <c r="L1768"/>
  <c r="K1768"/>
  <c r="J1768"/>
  <c r="I1768"/>
  <c r="H1768"/>
  <c r="G1768"/>
  <c r="AA1622"/>
  <c r="Z1622"/>
  <c r="Y1622"/>
  <c r="X1622"/>
  <c r="W1622"/>
  <c r="V1622"/>
  <c r="U1622"/>
  <c r="T1622"/>
  <c r="S1622"/>
  <c r="R1622"/>
  <c r="Q1622"/>
  <c r="P1622"/>
  <c r="O1622"/>
  <c r="N1622"/>
  <c r="M1622"/>
  <c r="L1622"/>
  <c r="K1622"/>
  <c r="J1622"/>
  <c r="I1622"/>
  <c r="H1622"/>
  <c r="G1622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AA398"/>
  <c r="Z398"/>
  <c r="Y398"/>
  <c r="X398"/>
  <c r="W398"/>
  <c r="V398"/>
  <c r="U398"/>
  <c r="T398"/>
  <c r="S398"/>
  <c r="R398"/>
  <c r="Q398"/>
  <c r="P398"/>
  <c r="O398"/>
  <c r="N398"/>
  <c r="M398"/>
  <c r="L398"/>
  <c r="K398"/>
  <c r="J398"/>
  <c r="I398"/>
  <c r="H398"/>
  <c r="G398"/>
  <c r="AA397"/>
  <c r="Z397"/>
  <c r="Y397"/>
  <c r="X397"/>
  <c r="W397"/>
  <c r="V397"/>
  <c r="U397"/>
  <c r="T397"/>
  <c r="S397"/>
  <c r="R397"/>
  <c r="Q397"/>
  <c r="P397"/>
  <c r="O397"/>
  <c r="N397"/>
  <c r="M397"/>
  <c r="L397"/>
  <c r="K397"/>
  <c r="J397"/>
  <c r="I397"/>
  <c r="H397"/>
  <c r="G397"/>
  <c r="AA263"/>
  <c r="Z263"/>
  <c r="Y263"/>
  <c r="X263"/>
  <c r="W263"/>
  <c r="V263"/>
  <c r="U263"/>
  <c r="T263"/>
  <c r="S263"/>
  <c r="R263"/>
  <c r="Q263"/>
  <c r="P263"/>
  <c r="O263"/>
  <c r="N263"/>
  <c r="M263"/>
  <c r="L263"/>
  <c r="K263"/>
  <c r="J263"/>
  <c r="I263"/>
  <c r="H263"/>
  <c r="G263"/>
  <c r="AA212"/>
  <c r="Z212"/>
  <c r="Y212"/>
  <c r="X212"/>
  <c r="W212"/>
  <c r="V212"/>
  <c r="U212"/>
  <c r="T212"/>
  <c r="S212"/>
  <c r="R212"/>
  <c r="Q212"/>
  <c r="P212"/>
  <c r="O212"/>
  <c r="N212"/>
  <c r="M212"/>
  <c r="L212"/>
  <c r="K212"/>
  <c r="J212"/>
  <c r="I212"/>
  <c r="H212"/>
  <c r="G212"/>
  <c r="AA428"/>
  <c r="Z428"/>
  <c r="Y428"/>
  <c r="X428"/>
  <c r="W428"/>
  <c r="V428"/>
  <c r="U428"/>
  <c r="T428"/>
  <c r="S428"/>
  <c r="R428"/>
  <c r="Q428"/>
  <c r="P428"/>
  <c r="O428"/>
  <c r="N428"/>
  <c r="M428"/>
  <c r="L428"/>
  <c r="K428"/>
  <c r="J428"/>
  <c r="I428"/>
  <c r="H428"/>
  <c r="G428"/>
  <c r="AA1662"/>
  <c r="Z1662"/>
  <c r="Y1662"/>
  <c r="X1662"/>
  <c r="W1662"/>
  <c r="V1662"/>
  <c r="U1662"/>
  <c r="T1662"/>
  <c r="S1662"/>
  <c r="R1662"/>
  <c r="Q1662"/>
  <c r="P1662"/>
  <c r="O1662"/>
  <c r="N1662"/>
  <c r="M1662"/>
  <c r="L1662"/>
  <c r="K1662"/>
  <c r="J1662"/>
  <c r="I1662"/>
  <c r="H1662"/>
  <c r="G1662"/>
  <c r="AA1098"/>
  <c r="Z1098"/>
  <c r="Y1098"/>
  <c r="X1098"/>
  <c r="W1098"/>
  <c r="V1098"/>
  <c r="U1098"/>
  <c r="T1098"/>
  <c r="S1098"/>
  <c r="R1098"/>
  <c r="Q1098"/>
  <c r="P1098"/>
  <c r="O1098"/>
  <c r="N1098"/>
  <c r="M1098"/>
  <c r="L1098"/>
  <c r="K1098"/>
  <c r="J1098"/>
  <c r="I1098"/>
  <c r="H1098"/>
  <c r="G1098"/>
  <c r="AA1706"/>
  <c r="Z1706"/>
  <c r="Y1706"/>
  <c r="X1706"/>
  <c r="W1706"/>
  <c r="V1706"/>
  <c r="U1706"/>
  <c r="T1706"/>
  <c r="S1706"/>
  <c r="R1706"/>
  <c r="Q1706"/>
  <c r="P1706"/>
  <c r="O1706"/>
  <c r="N1706"/>
  <c r="M1706"/>
  <c r="L1706"/>
  <c r="K1706"/>
  <c r="J1706"/>
  <c r="I1706"/>
  <c r="H1706"/>
  <c r="G1706"/>
  <c r="AA1682"/>
  <c r="Z1682"/>
  <c r="Y1682"/>
  <c r="X1682"/>
  <c r="W1682"/>
  <c r="V1682"/>
  <c r="U1682"/>
  <c r="T1682"/>
  <c r="S1682"/>
  <c r="R1682"/>
  <c r="Q1682"/>
  <c r="P1682"/>
  <c r="O1682"/>
  <c r="N1682"/>
  <c r="M1682"/>
  <c r="L1682"/>
  <c r="K1682"/>
  <c r="J1682"/>
  <c r="I1682"/>
  <c r="H1682"/>
  <c r="G1682"/>
  <c r="AA1485"/>
  <c r="Z1485"/>
  <c r="Y1485"/>
  <c r="X1485"/>
  <c r="W1485"/>
  <c r="V1485"/>
  <c r="U1485"/>
  <c r="T1485"/>
  <c r="S1485"/>
  <c r="R1485"/>
  <c r="Q1485"/>
  <c r="P1485"/>
  <c r="O1485"/>
  <c r="N1485"/>
  <c r="M1485"/>
  <c r="L1485"/>
  <c r="K1485"/>
  <c r="J1485"/>
  <c r="I1485"/>
  <c r="H1485"/>
  <c r="G1485"/>
  <c r="AA1027"/>
  <c r="Z1027"/>
  <c r="Y1027"/>
  <c r="X1027"/>
  <c r="W1027"/>
  <c r="V1027"/>
  <c r="U1027"/>
  <c r="T1027"/>
  <c r="S1027"/>
  <c r="R1027"/>
  <c r="Q1027"/>
  <c r="P1027"/>
  <c r="O1027"/>
  <c r="N1027"/>
  <c r="M1027"/>
  <c r="L1027"/>
  <c r="K1027"/>
  <c r="J1027"/>
  <c r="I1027"/>
  <c r="H1027"/>
  <c r="G1027"/>
  <c r="AA1026"/>
  <c r="Z1026"/>
  <c r="Y1026"/>
  <c r="X1026"/>
  <c r="W1026"/>
  <c r="V1026"/>
  <c r="U1026"/>
  <c r="T1026"/>
  <c r="S1026"/>
  <c r="R1026"/>
  <c r="Q1026"/>
  <c r="P1026"/>
  <c r="O1026"/>
  <c r="N1026"/>
  <c r="M1026"/>
  <c r="L1026"/>
  <c r="K1026"/>
  <c r="J1026"/>
  <c r="I1026"/>
  <c r="H1026"/>
  <c r="G1026"/>
  <c r="AA885"/>
  <c r="Z885"/>
  <c r="Y885"/>
  <c r="X885"/>
  <c r="W885"/>
  <c r="V885"/>
  <c r="U885"/>
  <c r="T885"/>
  <c r="S885"/>
  <c r="R885"/>
  <c r="Q885"/>
  <c r="P885"/>
  <c r="O885"/>
  <c r="N885"/>
  <c r="M885"/>
  <c r="L885"/>
  <c r="K885"/>
  <c r="J885"/>
  <c r="I885"/>
  <c r="H885"/>
  <c r="G885"/>
  <c r="AA1574"/>
  <c r="Z1574"/>
  <c r="Y1574"/>
  <c r="X1574"/>
  <c r="W1574"/>
  <c r="V1574"/>
  <c r="U1574"/>
  <c r="T1574"/>
  <c r="S1574"/>
  <c r="R1574"/>
  <c r="Q1574"/>
  <c r="P1574"/>
  <c r="O1574"/>
  <c r="N1574"/>
  <c r="M1574"/>
  <c r="L1574"/>
  <c r="K1574"/>
  <c r="J1574"/>
  <c r="I1574"/>
  <c r="H1574"/>
  <c r="G1574"/>
  <c r="AA325"/>
  <c r="Z325"/>
  <c r="Y325"/>
  <c r="X325"/>
  <c r="W325"/>
  <c r="V325"/>
  <c r="U325"/>
  <c r="T325"/>
  <c r="S325"/>
  <c r="R325"/>
  <c r="Q325"/>
  <c r="P325"/>
  <c r="O325"/>
  <c r="N325"/>
  <c r="M325"/>
  <c r="L325"/>
  <c r="K325"/>
  <c r="J325"/>
  <c r="I325"/>
  <c r="H325"/>
  <c r="G325"/>
  <c r="AA1298"/>
  <c r="Z1298"/>
  <c r="Y1298"/>
  <c r="X1298"/>
  <c r="W1298"/>
  <c r="V1298"/>
  <c r="U1298"/>
  <c r="T1298"/>
  <c r="S1298"/>
  <c r="R1298"/>
  <c r="Q1298"/>
  <c r="P1298"/>
  <c r="O1298"/>
  <c r="N1298"/>
  <c r="M1298"/>
  <c r="L1298"/>
  <c r="K1298"/>
  <c r="J1298"/>
  <c r="I1298"/>
  <c r="H1298"/>
  <c r="G1298"/>
  <c r="AA421"/>
  <c r="Z421"/>
  <c r="Y421"/>
  <c r="X421"/>
  <c r="W421"/>
  <c r="V421"/>
  <c r="U421"/>
  <c r="T421"/>
  <c r="S421"/>
  <c r="R421"/>
  <c r="Q421"/>
  <c r="P421"/>
  <c r="O421"/>
  <c r="N421"/>
  <c r="M421"/>
  <c r="L421"/>
  <c r="K421"/>
  <c r="J421"/>
  <c r="I421"/>
  <c r="H421"/>
  <c r="G421"/>
  <c r="AA420"/>
  <c r="Z420"/>
  <c r="Y420"/>
  <c r="X420"/>
  <c r="W420"/>
  <c r="V420"/>
  <c r="U420"/>
  <c r="T420"/>
  <c r="S420"/>
  <c r="R420"/>
  <c r="Q420"/>
  <c r="P420"/>
  <c r="O420"/>
  <c r="N420"/>
  <c r="M420"/>
  <c r="L420"/>
  <c r="K420"/>
  <c r="J420"/>
  <c r="I420"/>
  <c r="H420"/>
  <c r="G420"/>
  <c r="AA1378"/>
  <c r="Z1378"/>
  <c r="Y1378"/>
  <c r="X1378"/>
  <c r="W1378"/>
  <c r="V1378"/>
  <c r="U1378"/>
  <c r="T1378"/>
  <c r="S1378"/>
  <c r="R1378"/>
  <c r="Q1378"/>
  <c r="P1378"/>
  <c r="O1378"/>
  <c r="N1378"/>
  <c r="M1378"/>
  <c r="L1378"/>
  <c r="K1378"/>
  <c r="J1378"/>
  <c r="I1378"/>
  <c r="H1378"/>
  <c r="G1378"/>
  <c r="AA1639"/>
  <c r="Z1639"/>
  <c r="Y1639"/>
  <c r="X1639"/>
  <c r="W1639"/>
  <c r="V1639"/>
  <c r="U1639"/>
  <c r="T1639"/>
  <c r="S1639"/>
  <c r="R1639"/>
  <c r="Q1639"/>
  <c r="P1639"/>
  <c r="O1639"/>
  <c r="N1639"/>
  <c r="M1639"/>
  <c r="L1639"/>
  <c r="K1639"/>
  <c r="J1639"/>
  <c r="I1639"/>
  <c r="H1639"/>
  <c r="G1639"/>
  <c r="AA1170"/>
  <c r="Z1170"/>
  <c r="Y1170"/>
  <c r="X1170"/>
  <c r="W1170"/>
  <c r="V1170"/>
  <c r="U1170"/>
  <c r="T1170"/>
  <c r="S1170"/>
  <c r="R1170"/>
  <c r="Q1170"/>
  <c r="P1170"/>
  <c r="O1170"/>
  <c r="N1170"/>
  <c r="M1170"/>
  <c r="L1170"/>
  <c r="K1170"/>
  <c r="J1170"/>
  <c r="I1170"/>
  <c r="H1170"/>
  <c r="G1170"/>
  <c r="AA1407"/>
  <c r="Z1407"/>
  <c r="Y1407"/>
  <c r="X1407"/>
  <c r="W1407"/>
  <c r="V1407"/>
  <c r="U1407"/>
  <c r="T1407"/>
  <c r="S1407"/>
  <c r="R1407"/>
  <c r="Q1407"/>
  <c r="P1407"/>
  <c r="O1407"/>
  <c r="N1407"/>
  <c r="M1407"/>
  <c r="L1407"/>
  <c r="K1407"/>
  <c r="J1407"/>
  <c r="I1407"/>
  <c r="H1407"/>
  <c r="G1407"/>
  <c r="AA862"/>
  <c r="Z862"/>
  <c r="Y862"/>
  <c r="X862"/>
  <c r="W862"/>
  <c r="V862"/>
  <c r="U862"/>
  <c r="T862"/>
  <c r="S862"/>
  <c r="R862"/>
  <c r="Q862"/>
  <c r="P862"/>
  <c r="O862"/>
  <c r="N862"/>
  <c r="M862"/>
  <c r="L862"/>
  <c r="K862"/>
  <c r="J862"/>
  <c r="I862"/>
  <c r="H862"/>
  <c r="G862"/>
  <c r="AA1327"/>
  <c r="Z1327"/>
  <c r="Y1327"/>
  <c r="X1327"/>
  <c r="W1327"/>
  <c r="V1327"/>
  <c r="U1327"/>
  <c r="T1327"/>
  <c r="S1327"/>
  <c r="R1327"/>
  <c r="Q1327"/>
  <c r="P1327"/>
  <c r="O1327"/>
  <c r="N1327"/>
  <c r="M1327"/>
  <c r="L1327"/>
  <c r="K1327"/>
  <c r="J1327"/>
  <c r="I1327"/>
  <c r="H1327"/>
  <c r="G1327"/>
  <c r="AA1609"/>
  <c r="Z1609"/>
  <c r="Y1609"/>
  <c r="X1609"/>
  <c r="W1609"/>
  <c r="V1609"/>
  <c r="U1609"/>
  <c r="T1609"/>
  <c r="S1609"/>
  <c r="R1609"/>
  <c r="Q1609"/>
  <c r="P1609"/>
  <c r="O1609"/>
  <c r="N1609"/>
  <c r="M1609"/>
  <c r="L1609"/>
  <c r="K1609"/>
  <c r="J1609"/>
  <c r="I1609"/>
  <c r="H1609"/>
  <c r="G1609"/>
  <c r="AA1116"/>
  <c r="Z1116"/>
  <c r="Y1116"/>
  <c r="X1116"/>
  <c r="W1116"/>
  <c r="V1116"/>
  <c r="U1116"/>
  <c r="T1116"/>
  <c r="S1116"/>
  <c r="R1116"/>
  <c r="Q1116"/>
  <c r="P1116"/>
  <c r="O1116"/>
  <c r="N1116"/>
  <c r="M1116"/>
  <c r="L1116"/>
  <c r="K1116"/>
  <c r="J1116"/>
  <c r="I1116"/>
  <c r="H1116"/>
  <c r="G1116"/>
  <c r="AA1483"/>
  <c r="Z1483"/>
  <c r="Y1483"/>
  <c r="X1483"/>
  <c r="W1483"/>
  <c r="V1483"/>
  <c r="U1483"/>
  <c r="T1483"/>
  <c r="S1483"/>
  <c r="R1483"/>
  <c r="Q1483"/>
  <c r="P1483"/>
  <c r="O1483"/>
  <c r="N1483"/>
  <c r="M1483"/>
  <c r="L1483"/>
  <c r="K1483"/>
  <c r="J1483"/>
  <c r="I1483"/>
  <c r="H1483"/>
  <c r="G1483"/>
  <c r="AA902"/>
  <c r="Z902"/>
  <c r="Y902"/>
  <c r="X902"/>
  <c r="W902"/>
  <c r="V902"/>
  <c r="U902"/>
  <c r="T902"/>
  <c r="S902"/>
  <c r="R902"/>
  <c r="Q902"/>
  <c r="P902"/>
  <c r="O902"/>
  <c r="N902"/>
  <c r="M902"/>
  <c r="L902"/>
  <c r="K902"/>
  <c r="J902"/>
  <c r="I902"/>
  <c r="H902"/>
  <c r="G902"/>
  <c r="AA441"/>
  <c r="Z441"/>
  <c r="Y441"/>
  <c r="X441"/>
  <c r="W441"/>
  <c r="V441"/>
  <c r="U441"/>
  <c r="T441"/>
  <c r="S441"/>
  <c r="R441"/>
  <c r="Q441"/>
  <c r="P441"/>
  <c r="O441"/>
  <c r="N441"/>
  <c r="M441"/>
  <c r="L441"/>
  <c r="K441"/>
  <c r="J441"/>
  <c r="I441"/>
  <c r="H441"/>
  <c r="G441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AA1636"/>
  <c r="Z1636"/>
  <c r="Y1636"/>
  <c r="X1636"/>
  <c r="W1636"/>
  <c r="V1636"/>
  <c r="U1636"/>
  <c r="T1636"/>
  <c r="S1636"/>
  <c r="R1636"/>
  <c r="Q1636"/>
  <c r="P1636"/>
  <c r="O1636"/>
  <c r="N1636"/>
  <c r="M1636"/>
  <c r="L1636"/>
  <c r="K1636"/>
  <c r="J1636"/>
  <c r="I1636"/>
  <c r="H1636"/>
  <c r="G1636"/>
  <c r="AA1514"/>
  <c r="Z1514"/>
  <c r="Y1514"/>
  <c r="X1514"/>
  <c r="W1514"/>
  <c r="V1514"/>
  <c r="U1514"/>
  <c r="T1514"/>
  <c r="S1514"/>
  <c r="R1514"/>
  <c r="Q1514"/>
  <c r="P1514"/>
  <c r="O1514"/>
  <c r="N1514"/>
  <c r="M1514"/>
  <c r="L1514"/>
  <c r="K1514"/>
  <c r="J1514"/>
  <c r="I1514"/>
  <c r="H1514"/>
  <c r="G1514"/>
  <c r="AA469"/>
  <c r="Z469"/>
  <c r="Y469"/>
  <c r="X469"/>
  <c r="W469"/>
  <c r="V469"/>
  <c r="U469"/>
  <c r="T469"/>
  <c r="S469"/>
  <c r="R469"/>
  <c r="Q469"/>
  <c r="P469"/>
  <c r="O469"/>
  <c r="N469"/>
  <c r="M469"/>
  <c r="L469"/>
  <c r="K469"/>
  <c r="J469"/>
  <c r="I469"/>
  <c r="H469"/>
  <c r="G469"/>
  <c r="AA1294"/>
  <c r="Z1294"/>
  <c r="Y1294"/>
  <c r="X1294"/>
  <c r="W1294"/>
  <c r="V1294"/>
  <c r="U1294"/>
  <c r="T1294"/>
  <c r="S1294"/>
  <c r="R1294"/>
  <c r="Q1294"/>
  <c r="P1294"/>
  <c r="O1294"/>
  <c r="N1294"/>
  <c r="M1294"/>
  <c r="L1294"/>
  <c r="K1294"/>
  <c r="J1294"/>
  <c r="I1294"/>
  <c r="H1294"/>
  <c r="G1294"/>
  <c r="AA1783"/>
  <c r="Z1783"/>
  <c r="Y1783"/>
  <c r="X1783"/>
  <c r="W1783"/>
  <c r="V1783"/>
  <c r="U1783"/>
  <c r="T1783"/>
  <c r="S1783"/>
  <c r="R1783"/>
  <c r="Q1783"/>
  <c r="P1783"/>
  <c r="O1783"/>
  <c r="N1783"/>
  <c r="M1783"/>
  <c r="L1783"/>
  <c r="K1783"/>
  <c r="J1783"/>
  <c r="I1783"/>
  <c r="H1783"/>
  <c r="G1783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AA1203"/>
  <c r="Z1203"/>
  <c r="Y1203"/>
  <c r="X1203"/>
  <c r="W1203"/>
  <c r="V1203"/>
  <c r="U1203"/>
  <c r="T1203"/>
  <c r="S1203"/>
  <c r="R1203"/>
  <c r="Q1203"/>
  <c r="P1203"/>
  <c r="O1203"/>
  <c r="N1203"/>
  <c r="M1203"/>
  <c r="L1203"/>
  <c r="K1203"/>
  <c r="J1203"/>
  <c r="I1203"/>
  <c r="H1203"/>
  <c r="G1203"/>
  <c r="AA245"/>
  <c r="Z245"/>
  <c r="Y245"/>
  <c r="X245"/>
  <c r="W245"/>
  <c r="V245"/>
  <c r="U245"/>
  <c r="T245"/>
  <c r="S245"/>
  <c r="R245"/>
  <c r="Q245"/>
  <c r="P245"/>
  <c r="O245"/>
  <c r="N245"/>
  <c r="M245"/>
  <c r="L245"/>
  <c r="K245"/>
  <c r="J245"/>
  <c r="I245"/>
  <c r="H245"/>
  <c r="G245"/>
  <c r="AA1511"/>
  <c r="Z1511"/>
  <c r="Y1511"/>
  <c r="X1511"/>
  <c r="W1511"/>
  <c r="V1511"/>
  <c r="U1511"/>
  <c r="T1511"/>
  <c r="S1511"/>
  <c r="R1511"/>
  <c r="Q1511"/>
  <c r="P1511"/>
  <c r="O1511"/>
  <c r="N1511"/>
  <c r="M1511"/>
  <c r="L1511"/>
  <c r="K1511"/>
  <c r="J1511"/>
  <c r="I1511"/>
  <c r="H1511"/>
  <c r="G1511"/>
  <c r="AA1702"/>
  <c r="Z1702"/>
  <c r="Y1702"/>
  <c r="X1702"/>
  <c r="W1702"/>
  <c r="V1702"/>
  <c r="U1702"/>
  <c r="T1702"/>
  <c r="S1702"/>
  <c r="R1702"/>
  <c r="Q1702"/>
  <c r="P1702"/>
  <c r="O1702"/>
  <c r="N1702"/>
  <c r="M1702"/>
  <c r="L1702"/>
  <c r="K1702"/>
  <c r="J1702"/>
  <c r="I1702"/>
  <c r="H1702"/>
  <c r="G1702"/>
  <c r="AA1657"/>
  <c r="Z1657"/>
  <c r="Y1657"/>
  <c r="X1657"/>
  <c r="W1657"/>
  <c r="V1657"/>
  <c r="U1657"/>
  <c r="T1657"/>
  <c r="S1657"/>
  <c r="R1657"/>
  <c r="Q1657"/>
  <c r="P1657"/>
  <c r="O1657"/>
  <c r="N1657"/>
  <c r="M1657"/>
  <c r="L1657"/>
  <c r="K1657"/>
  <c r="J1657"/>
  <c r="I1657"/>
  <c r="H1657"/>
  <c r="G1657"/>
  <c r="AA1561"/>
  <c r="Z1561"/>
  <c r="Y1561"/>
  <c r="X1561"/>
  <c r="W1561"/>
  <c r="V1561"/>
  <c r="U1561"/>
  <c r="T1561"/>
  <c r="S1561"/>
  <c r="R1561"/>
  <c r="Q1561"/>
  <c r="P1561"/>
  <c r="O1561"/>
  <c r="N1561"/>
  <c r="M1561"/>
  <c r="L1561"/>
  <c r="K1561"/>
  <c r="J1561"/>
  <c r="I1561"/>
  <c r="H1561"/>
  <c r="G1561"/>
  <c r="AA1317"/>
  <c r="Z1317"/>
  <c r="Y1317"/>
  <c r="X1317"/>
  <c r="W1317"/>
  <c r="V1317"/>
  <c r="U1317"/>
  <c r="T1317"/>
  <c r="S1317"/>
  <c r="R1317"/>
  <c r="Q1317"/>
  <c r="P1317"/>
  <c r="O1317"/>
  <c r="N1317"/>
  <c r="M1317"/>
  <c r="L1317"/>
  <c r="K1317"/>
  <c r="J1317"/>
  <c r="I1317"/>
  <c r="H1317"/>
  <c r="G1317"/>
  <c r="AA689"/>
  <c r="Z689"/>
  <c r="Y689"/>
  <c r="X689"/>
  <c r="W689"/>
  <c r="V689"/>
  <c r="U689"/>
  <c r="T689"/>
  <c r="S689"/>
  <c r="R689"/>
  <c r="Q689"/>
  <c r="P689"/>
  <c r="O689"/>
  <c r="N689"/>
  <c r="M689"/>
  <c r="L689"/>
  <c r="K689"/>
  <c r="J689"/>
  <c r="I689"/>
  <c r="H689"/>
  <c r="G689"/>
  <c r="AA169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AA656"/>
  <c r="Z656"/>
  <c r="Y656"/>
  <c r="X656"/>
  <c r="W656"/>
  <c r="V656"/>
  <c r="U656"/>
  <c r="T656"/>
  <c r="S656"/>
  <c r="R656"/>
  <c r="Q656"/>
  <c r="P656"/>
  <c r="O656"/>
  <c r="N656"/>
  <c r="M656"/>
  <c r="L656"/>
  <c r="K656"/>
  <c r="J656"/>
  <c r="I656"/>
  <c r="H656"/>
  <c r="G656"/>
  <c r="AA749"/>
  <c r="Z749"/>
  <c r="Y749"/>
  <c r="X749"/>
  <c r="W749"/>
  <c r="V749"/>
  <c r="U749"/>
  <c r="T749"/>
  <c r="S749"/>
  <c r="R749"/>
  <c r="Q749"/>
  <c r="P749"/>
  <c r="O749"/>
  <c r="N749"/>
  <c r="M749"/>
  <c r="L749"/>
  <c r="K749"/>
  <c r="J749"/>
  <c r="I749"/>
  <c r="H749"/>
  <c r="G749"/>
  <c r="AA807"/>
  <c r="Z807"/>
  <c r="Y807"/>
  <c r="X807"/>
  <c r="W807"/>
  <c r="V807"/>
  <c r="U807"/>
  <c r="T807"/>
  <c r="S807"/>
  <c r="R807"/>
  <c r="Q807"/>
  <c r="P807"/>
  <c r="O807"/>
  <c r="N807"/>
  <c r="M807"/>
  <c r="L807"/>
  <c r="K807"/>
  <c r="J807"/>
  <c r="I807"/>
  <c r="H807"/>
  <c r="G807"/>
  <c r="AA672"/>
  <c r="Z672"/>
  <c r="Y672"/>
  <c r="X672"/>
  <c r="W672"/>
  <c r="V672"/>
  <c r="U672"/>
  <c r="T672"/>
  <c r="S672"/>
  <c r="R672"/>
  <c r="Q672"/>
  <c r="P672"/>
  <c r="O672"/>
  <c r="N672"/>
  <c r="M672"/>
  <c r="L672"/>
  <c r="K672"/>
  <c r="J672"/>
  <c r="I672"/>
  <c r="H672"/>
  <c r="G672"/>
  <c r="AA1808"/>
  <c r="Z1808"/>
  <c r="Y1808"/>
  <c r="X1808"/>
  <c r="W1808"/>
  <c r="V1808"/>
  <c r="U1808"/>
  <c r="T1808"/>
  <c r="S1808"/>
  <c r="R1808"/>
  <c r="Q1808"/>
  <c r="P1808"/>
  <c r="O1808"/>
  <c r="N1808"/>
  <c r="M1808"/>
  <c r="L1808"/>
  <c r="K1808"/>
  <c r="J1808"/>
  <c r="I1808"/>
  <c r="H1808"/>
  <c r="G1808"/>
  <c r="AA1632"/>
  <c r="Z1632"/>
  <c r="Y1632"/>
  <c r="X1632"/>
  <c r="W1632"/>
  <c r="V1632"/>
  <c r="U1632"/>
  <c r="T1632"/>
  <c r="S1632"/>
  <c r="R1632"/>
  <c r="Q1632"/>
  <c r="P1632"/>
  <c r="O1632"/>
  <c r="N1632"/>
  <c r="M1632"/>
  <c r="L1632"/>
  <c r="K1632"/>
  <c r="J1632"/>
  <c r="I1632"/>
  <c r="H1632"/>
  <c r="G1632"/>
  <c r="AA1040"/>
  <c r="Z1040"/>
  <c r="Y1040"/>
  <c r="X1040"/>
  <c r="W1040"/>
  <c r="V1040"/>
  <c r="U1040"/>
  <c r="T1040"/>
  <c r="S1040"/>
  <c r="R1040"/>
  <c r="Q1040"/>
  <c r="P1040"/>
  <c r="O1040"/>
  <c r="N1040"/>
  <c r="M1040"/>
  <c r="L1040"/>
  <c r="K1040"/>
  <c r="J1040"/>
  <c r="I1040"/>
  <c r="H1040"/>
  <c r="G1040"/>
  <c r="AA1552"/>
  <c r="Z1552"/>
  <c r="Y1552"/>
  <c r="X1552"/>
  <c r="W1552"/>
  <c r="V1552"/>
  <c r="U1552"/>
  <c r="T1552"/>
  <c r="S1552"/>
  <c r="R1552"/>
  <c r="Q1552"/>
  <c r="P1552"/>
  <c r="O1552"/>
  <c r="N1552"/>
  <c r="M1552"/>
  <c r="L1552"/>
  <c r="K1552"/>
  <c r="J1552"/>
  <c r="I1552"/>
  <c r="H1552"/>
  <c r="G1552"/>
  <c r="AA1616"/>
  <c r="Z1616"/>
  <c r="Y1616"/>
  <c r="X1616"/>
  <c r="W1616"/>
  <c r="V1616"/>
  <c r="U1616"/>
  <c r="T1616"/>
  <c r="S1616"/>
  <c r="R1616"/>
  <c r="Q1616"/>
  <c r="P1616"/>
  <c r="O1616"/>
  <c r="N1616"/>
  <c r="M1616"/>
  <c r="L1616"/>
  <c r="K1616"/>
  <c r="J1616"/>
  <c r="I1616"/>
  <c r="H1616"/>
  <c r="G1616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AA181"/>
  <c r="Z181"/>
  <c r="Y181"/>
  <c r="X181"/>
  <c r="W181"/>
  <c r="V181"/>
  <c r="U181"/>
  <c r="T181"/>
  <c r="S181"/>
  <c r="R181"/>
  <c r="Q181"/>
  <c r="P181"/>
  <c r="O181"/>
  <c r="N181"/>
  <c r="M181"/>
  <c r="L181"/>
  <c r="K181"/>
  <c r="J181"/>
  <c r="I181"/>
  <c r="H181"/>
  <c r="G181"/>
  <c r="AA179"/>
  <c r="Z179"/>
  <c r="Y179"/>
  <c r="X179"/>
  <c r="W179"/>
  <c r="V179"/>
  <c r="U179"/>
  <c r="T179"/>
  <c r="S179"/>
  <c r="R179"/>
  <c r="Q179"/>
  <c r="P179"/>
  <c r="O179"/>
  <c r="N179"/>
  <c r="M179"/>
  <c r="L179"/>
  <c r="K179"/>
  <c r="J179"/>
  <c r="I179"/>
  <c r="H179"/>
  <c r="G179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AA707"/>
  <c r="Z707"/>
  <c r="Y707"/>
  <c r="X707"/>
  <c r="W707"/>
  <c r="V707"/>
  <c r="U707"/>
  <c r="T707"/>
  <c r="S707"/>
  <c r="R707"/>
  <c r="Q707"/>
  <c r="P707"/>
  <c r="O707"/>
  <c r="N707"/>
  <c r="M707"/>
  <c r="L707"/>
  <c r="K707"/>
  <c r="J707"/>
  <c r="I707"/>
  <c r="H707"/>
  <c r="G707"/>
  <c r="AA832"/>
  <c r="Z832"/>
  <c r="Y832"/>
  <c r="X832"/>
  <c r="W832"/>
  <c r="V832"/>
  <c r="U832"/>
  <c r="T832"/>
  <c r="S832"/>
  <c r="R832"/>
  <c r="Q832"/>
  <c r="P832"/>
  <c r="O832"/>
  <c r="N832"/>
  <c r="M832"/>
  <c r="L832"/>
  <c r="K832"/>
  <c r="J832"/>
  <c r="I832"/>
  <c r="H832"/>
  <c r="G832"/>
  <c r="AA168"/>
  <c r="Z168"/>
  <c r="Y168"/>
  <c r="X168"/>
  <c r="W168"/>
  <c r="V168"/>
  <c r="U168"/>
  <c r="T168"/>
  <c r="S168"/>
  <c r="R168"/>
  <c r="Q168"/>
  <c r="P168"/>
  <c r="O168"/>
  <c r="N168"/>
  <c r="M168"/>
  <c r="L168"/>
  <c r="K168"/>
  <c r="J168"/>
  <c r="I168"/>
  <c r="H168"/>
  <c r="G168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AA671"/>
  <c r="Z671"/>
  <c r="Y671"/>
  <c r="X671"/>
  <c r="W671"/>
  <c r="V671"/>
  <c r="U671"/>
  <c r="T671"/>
  <c r="S671"/>
  <c r="R671"/>
  <c r="Q671"/>
  <c r="P671"/>
  <c r="O671"/>
  <c r="N671"/>
  <c r="M671"/>
  <c r="L671"/>
  <c r="K671"/>
  <c r="J671"/>
  <c r="I671"/>
  <c r="H671"/>
  <c r="G671"/>
  <c r="AA1471"/>
  <c r="Z1471"/>
  <c r="Y1471"/>
  <c r="X1471"/>
  <c r="W1471"/>
  <c r="V1471"/>
  <c r="U1471"/>
  <c r="T1471"/>
  <c r="S1471"/>
  <c r="R1471"/>
  <c r="Q1471"/>
  <c r="P1471"/>
  <c r="O1471"/>
  <c r="N1471"/>
  <c r="M1471"/>
  <c r="L1471"/>
  <c r="K1471"/>
  <c r="J1471"/>
  <c r="I1471"/>
  <c r="H1471"/>
  <c r="G1471"/>
  <c r="AA234"/>
  <c r="Z234"/>
  <c r="Y234"/>
  <c r="X234"/>
  <c r="W234"/>
  <c r="V234"/>
  <c r="U234"/>
  <c r="T234"/>
  <c r="S234"/>
  <c r="R234"/>
  <c r="Q234"/>
  <c r="P234"/>
  <c r="O234"/>
  <c r="N234"/>
  <c r="M234"/>
  <c r="L234"/>
  <c r="K234"/>
  <c r="J234"/>
  <c r="I234"/>
  <c r="H234"/>
  <c r="G234"/>
  <c r="AA1545"/>
  <c r="Z1545"/>
  <c r="Y1545"/>
  <c r="X1545"/>
  <c r="W1545"/>
  <c r="V1545"/>
  <c r="U1545"/>
  <c r="T1545"/>
  <c r="S1545"/>
  <c r="R1545"/>
  <c r="Q1545"/>
  <c r="P1545"/>
  <c r="O1545"/>
  <c r="N1545"/>
  <c r="M1545"/>
  <c r="L1545"/>
  <c r="K1545"/>
  <c r="J1545"/>
  <c r="I1545"/>
  <c r="H1545"/>
  <c r="G1545"/>
  <c r="AA1592"/>
  <c r="Z1592"/>
  <c r="Y1592"/>
  <c r="X1592"/>
  <c r="W1592"/>
  <c r="V1592"/>
  <c r="U1592"/>
  <c r="T1592"/>
  <c r="S1592"/>
  <c r="R1592"/>
  <c r="Q1592"/>
  <c r="P1592"/>
  <c r="O1592"/>
  <c r="N1592"/>
  <c r="M1592"/>
  <c r="L1592"/>
  <c r="K1592"/>
  <c r="J1592"/>
  <c r="I1592"/>
  <c r="H1592"/>
  <c r="G1592"/>
  <c r="AA1438"/>
  <c r="Z1438"/>
  <c r="Y1438"/>
  <c r="X1438"/>
  <c r="W1438"/>
  <c r="V1438"/>
  <c r="U1438"/>
  <c r="T1438"/>
  <c r="S1438"/>
  <c r="R1438"/>
  <c r="Q1438"/>
  <c r="P1438"/>
  <c r="O1438"/>
  <c r="N1438"/>
  <c r="M1438"/>
  <c r="L1438"/>
  <c r="K1438"/>
  <c r="J1438"/>
  <c r="I1438"/>
  <c r="H1438"/>
  <c r="G1438"/>
  <c r="AA251"/>
  <c r="Z251"/>
  <c r="Y251"/>
  <c r="X251"/>
  <c r="W251"/>
  <c r="V251"/>
  <c r="U251"/>
  <c r="T251"/>
  <c r="S251"/>
  <c r="R251"/>
  <c r="Q251"/>
  <c r="P251"/>
  <c r="O251"/>
  <c r="N251"/>
  <c r="M251"/>
  <c r="L251"/>
  <c r="K251"/>
  <c r="J251"/>
  <c r="I251"/>
  <c r="H251"/>
  <c r="G251"/>
  <c r="AA412"/>
  <c r="Z412"/>
  <c r="Y412"/>
  <c r="X412"/>
  <c r="W412"/>
  <c r="V412"/>
  <c r="U412"/>
  <c r="T412"/>
  <c r="S412"/>
  <c r="R412"/>
  <c r="Q412"/>
  <c r="P412"/>
  <c r="O412"/>
  <c r="N412"/>
  <c r="M412"/>
  <c r="L412"/>
  <c r="K412"/>
  <c r="J412"/>
  <c r="I412"/>
  <c r="H412"/>
  <c r="G412"/>
  <c r="AA171"/>
  <c r="Z171"/>
  <c r="Y171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AA1785"/>
  <c r="Z1785"/>
  <c r="Y1785"/>
  <c r="X1785"/>
  <c r="W1785"/>
  <c r="V1785"/>
  <c r="U1785"/>
  <c r="T1785"/>
  <c r="S1785"/>
  <c r="R1785"/>
  <c r="Q1785"/>
  <c r="P1785"/>
  <c r="O1785"/>
  <c r="N1785"/>
  <c r="M1785"/>
  <c r="L1785"/>
  <c r="K1785"/>
  <c r="J1785"/>
  <c r="I1785"/>
  <c r="H1785"/>
  <c r="G1785"/>
  <c r="AA1336"/>
  <c r="Z1336"/>
  <c r="Y1336"/>
  <c r="X1336"/>
  <c r="W1336"/>
  <c r="V1336"/>
  <c r="U1336"/>
  <c r="T1336"/>
  <c r="S1336"/>
  <c r="R1336"/>
  <c r="Q1336"/>
  <c r="P1336"/>
  <c r="O1336"/>
  <c r="N1336"/>
  <c r="M1336"/>
  <c r="L1336"/>
  <c r="K1336"/>
  <c r="J1336"/>
  <c r="I1336"/>
  <c r="H1336"/>
  <c r="G1336"/>
  <c r="AA884"/>
  <c r="Z884"/>
  <c r="Y884"/>
  <c r="X884"/>
  <c r="W884"/>
  <c r="V884"/>
  <c r="U884"/>
  <c r="T884"/>
  <c r="S884"/>
  <c r="R884"/>
  <c r="Q884"/>
  <c r="P884"/>
  <c r="O884"/>
  <c r="N884"/>
  <c r="M884"/>
  <c r="L884"/>
  <c r="K884"/>
  <c r="J884"/>
  <c r="I884"/>
  <c r="H884"/>
  <c r="G884"/>
  <c r="AA1629"/>
  <c r="Z1629"/>
  <c r="Y1629"/>
  <c r="X1629"/>
  <c r="W1629"/>
  <c r="V1629"/>
  <c r="U1629"/>
  <c r="T1629"/>
  <c r="S1629"/>
  <c r="R1629"/>
  <c r="Q1629"/>
  <c r="P1629"/>
  <c r="O1629"/>
  <c r="N1629"/>
  <c r="M1629"/>
  <c r="L1629"/>
  <c r="K1629"/>
  <c r="J1629"/>
  <c r="I1629"/>
  <c r="H1629"/>
  <c r="G1629"/>
  <c r="AA725"/>
  <c r="Z725"/>
  <c r="Y725"/>
  <c r="X725"/>
  <c r="W725"/>
  <c r="V725"/>
  <c r="U725"/>
  <c r="T725"/>
  <c r="S725"/>
  <c r="R725"/>
  <c r="Q725"/>
  <c r="P725"/>
  <c r="O725"/>
  <c r="N725"/>
  <c r="M725"/>
  <c r="L725"/>
  <c r="K725"/>
  <c r="J725"/>
  <c r="I725"/>
  <c r="H725"/>
  <c r="G725"/>
  <c r="AA458"/>
  <c r="Z458"/>
  <c r="Y458"/>
  <c r="X458"/>
  <c r="W458"/>
  <c r="V458"/>
  <c r="U458"/>
  <c r="T458"/>
  <c r="S458"/>
  <c r="R458"/>
  <c r="Q458"/>
  <c r="P458"/>
  <c r="O458"/>
  <c r="N458"/>
  <c r="M458"/>
  <c r="L458"/>
  <c r="K458"/>
  <c r="J458"/>
  <c r="I458"/>
  <c r="H458"/>
  <c r="G458"/>
  <c r="AA1169"/>
  <c r="Z1169"/>
  <c r="Y1169"/>
  <c r="X1169"/>
  <c r="W1169"/>
  <c r="V1169"/>
  <c r="U1169"/>
  <c r="T1169"/>
  <c r="S1169"/>
  <c r="R1169"/>
  <c r="Q1169"/>
  <c r="P1169"/>
  <c r="O1169"/>
  <c r="N1169"/>
  <c r="M1169"/>
  <c r="L1169"/>
  <c r="K1169"/>
  <c r="J1169"/>
  <c r="I1169"/>
  <c r="H1169"/>
  <c r="G1169"/>
  <c r="AA848"/>
  <c r="Z848"/>
  <c r="Y848"/>
  <c r="X848"/>
  <c r="W848"/>
  <c r="V848"/>
  <c r="U848"/>
  <c r="T848"/>
  <c r="S848"/>
  <c r="R848"/>
  <c r="Q848"/>
  <c r="P848"/>
  <c r="O848"/>
  <c r="N848"/>
  <c r="M848"/>
  <c r="L848"/>
  <c r="K848"/>
  <c r="J848"/>
  <c r="I848"/>
  <c r="H848"/>
  <c r="G848"/>
  <c r="AA1627"/>
  <c r="Z1627"/>
  <c r="Y1627"/>
  <c r="X1627"/>
  <c r="W1627"/>
  <c r="V1627"/>
  <c r="U1627"/>
  <c r="T1627"/>
  <c r="S1627"/>
  <c r="R1627"/>
  <c r="Q1627"/>
  <c r="P1627"/>
  <c r="O1627"/>
  <c r="N1627"/>
  <c r="M1627"/>
  <c r="L1627"/>
  <c r="K1627"/>
  <c r="J1627"/>
  <c r="I1627"/>
  <c r="H1627"/>
  <c r="G1627"/>
  <c r="AA1149"/>
  <c r="Z1149"/>
  <c r="Y1149"/>
  <c r="X1149"/>
  <c r="W1149"/>
  <c r="V1149"/>
  <c r="U1149"/>
  <c r="T1149"/>
  <c r="S1149"/>
  <c r="R1149"/>
  <c r="Q1149"/>
  <c r="P1149"/>
  <c r="O1149"/>
  <c r="N1149"/>
  <c r="M1149"/>
  <c r="L1149"/>
  <c r="K1149"/>
  <c r="J1149"/>
  <c r="I1149"/>
  <c r="H1149"/>
  <c r="G1149"/>
  <c r="AA876"/>
  <c r="Z876"/>
  <c r="Y876"/>
  <c r="X876"/>
  <c r="W876"/>
  <c r="V876"/>
  <c r="U876"/>
  <c r="T876"/>
  <c r="S876"/>
  <c r="R876"/>
  <c r="Q876"/>
  <c r="P876"/>
  <c r="O876"/>
  <c r="N876"/>
  <c r="M876"/>
  <c r="L876"/>
  <c r="K876"/>
  <c r="J876"/>
  <c r="I876"/>
  <c r="H876"/>
  <c r="G876"/>
  <c r="AA203"/>
  <c r="Z203"/>
  <c r="Y203"/>
  <c r="X203"/>
  <c r="W203"/>
  <c r="V203"/>
  <c r="U203"/>
  <c r="T203"/>
  <c r="S203"/>
  <c r="R203"/>
  <c r="Q203"/>
  <c r="P203"/>
  <c r="O203"/>
  <c r="N203"/>
  <c r="M203"/>
  <c r="L203"/>
  <c r="K203"/>
  <c r="J203"/>
  <c r="I203"/>
  <c r="H203"/>
  <c r="G203"/>
  <c r="AA208"/>
  <c r="Z208"/>
  <c r="Y208"/>
  <c r="X208"/>
  <c r="W208"/>
  <c r="V208"/>
  <c r="U208"/>
  <c r="T208"/>
  <c r="S208"/>
  <c r="R208"/>
  <c r="Q208"/>
  <c r="P208"/>
  <c r="O208"/>
  <c r="N208"/>
  <c r="M208"/>
  <c r="L208"/>
  <c r="K208"/>
  <c r="J208"/>
  <c r="I208"/>
  <c r="H208"/>
  <c r="G208"/>
  <c r="AA231"/>
  <c r="Z231"/>
  <c r="Y231"/>
  <c r="X231"/>
  <c r="W231"/>
  <c r="V231"/>
  <c r="U231"/>
  <c r="T231"/>
  <c r="S231"/>
  <c r="R231"/>
  <c r="Q231"/>
  <c r="P231"/>
  <c r="O231"/>
  <c r="N231"/>
  <c r="M231"/>
  <c r="L231"/>
  <c r="K231"/>
  <c r="J231"/>
  <c r="I231"/>
  <c r="H231"/>
  <c r="G231"/>
  <c r="AA236"/>
  <c r="Z236"/>
  <c r="Y236"/>
  <c r="X236"/>
  <c r="W236"/>
  <c r="V236"/>
  <c r="U236"/>
  <c r="T236"/>
  <c r="S236"/>
  <c r="R236"/>
  <c r="Q236"/>
  <c r="P236"/>
  <c r="O236"/>
  <c r="N236"/>
  <c r="M236"/>
  <c r="L236"/>
  <c r="K236"/>
  <c r="J236"/>
  <c r="I236"/>
  <c r="H236"/>
  <c r="G236"/>
  <c r="AA1452"/>
  <c r="Z1452"/>
  <c r="Y1452"/>
  <c r="X1452"/>
  <c r="W1452"/>
  <c r="V1452"/>
  <c r="U1452"/>
  <c r="T1452"/>
  <c r="S1452"/>
  <c r="R1452"/>
  <c r="Q1452"/>
  <c r="P1452"/>
  <c r="O1452"/>
  <c r="N1452"/>
  <c r="M1452"/>
  <c r="L1452"/>
  <c r="K1452"/>
  <c r="J1452"/>
  <c r="I1452"/>
  <c r="H1452"/>
  <c r="G1452"/>
  <c r="AA1441"/>
  <c r="Z1441"/>
  <c r="Y1441"/>
  <c r="X1441"/>
  <c r="W1441"/>
  <c r="V1441"/>
  <c r="U1441"/>
  <c r="T1441"/>
  <c r="S1441"/>
  <c r="R1441"/>
  <c r="Q1441"/>
  <c r="P1441"/>
  <c r="O1441"/>
  <c r="N1441"/>
  <c r="M1441"/>
  <c r="L1441"/>
  <c r="K1441"/>
  <c r="J1441"/>
  <c r="I1441"/>
  <c r="H1441"/>
  <c r="G1441"/>
  <c r="AA247"/>
  <c r="Z247"/>
  <c r="Y247"/>
  <c r="X247"/>
  <c r="W247"/>
  <c r="V247"/>
  <c r="U247"/>
  <c r="T247"/>
  <c r="S247"/>
  <c r="R247"/>
  <c r="Q247"/>
  <c r="P247"/>
  <c r="O247"/>
  <c r="N247"/>
  <c r="M247"/>
  <c r="L247"/>
  <c r="K247"/>
  <c r="J247"/>
  <c r="I247"/>
  <c r="H247"/>
  <c r="G247"/>
  <c r="AA1293"/>
  <c r="Z1293"/>
  <c r="Y1293"/>
  <c r="X1293"/>
  <c r="W1293"/>
  <c r="V1293"/>
  <c r="U1293"/>
  <c r="T1293"/>
  <c r="S1293"/>
  <c r="R1293"/>
  <c r="Q1293"/>
  <c r="P1293"/>
  <c r="O1293"/>
  <c r="N1293"/>
  <c r="M1293"/>
  <c r="L1293"/>
  <c r="K1293"/>
  <c r="J1293"/>
  <c r="I1293"/>
  <c r="H1293"/>
  <c r="G1293"/>
  <c r="AA881"/>
  <c r="Z881"/>
  <c r="Y881"/>
  <c r="X881"/>
  <c r="W881"/>
  <c r="V881"/>
  <c r="U881"/>
  <c r="T881"/>
  <c r="S881"/>
  <c r="R881"/>
  <c r="Q881"/>
  <c r="P881"/>
  <c r="O881"/>
  <c r="N881"/>
  <c r="M881"/>
  <c r="L881"/>
  <c r="K881"/>
  <c r="J881"/>
  <c r="I881"/>
  <c r="H881"/>
  <c r="G881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AA409"/>
  <c r="Z409"/>
  <c r="Y409"/>
  <c r="X409"/>
  <c r="W409"/>
  <c r="V409"/>
  <c r="U409"/>
  <c r="T409"/>
  <c r="S409"/>
  <c r="R409"/>
  <c r="Q409"/>
  <c r="P409"/>
  <c r="O409"/>
  <c r="N409"/>
  <c r="M409"/>
  <c r="L409"/>
  <c r="K409"/>
  <c r="J409"/>
  <c r="I409"/>
  <c r="H409"/>
  <c r="G409"/>
  <c r="AA879"/>
  <c r="Z879"/>
  <c r="Y879"/>
  <c r="X879"/>
  <c r="W879"/>
  <c r="V879"/>
  <c r="U879"/>
  <c r="T879"/>
  <c r="S879"/>
  <c r="R879"/>
  <c r="Q879"/>
  <c r="P879"/>
  <c r="O879"/>
  <c r="N879"/>
  <c r="M879"/>
  <c r="L879"/>
  <c r="K879"/>
  <c r="J879"/>
  <c r="I879"/>
  <c r="H879"/>
  <c r="G879"/>
  <c r="AA1478"/>
  <c r="Z1478"/>
  <c r="Y1478"/>
  <c r="X1478"/>
  <c r="W1478"/>
  <c r="V1478"/>
  <c r="U1478"/>
  <c r="T1478"/>
  <c r="S1478"/>
  <c r="R1478"/>
  <c r="Q1478"/>
  <c r="P1478"/>
  <c r="O1478"/>
  <c r="N1478"/>
  <c r="M1478"/>
  <c r="L1478"/>
  <c r="K1478"/>
  <c r="J1478"/>
  <c r="I1478"/>
  <c r="H1478"/>
  <c r="G1478"/>
  <c r="AA1669"/>
  <c r="Z1669"/>
  <c r="Y1669"/>
  <c r="X1669"/>
  <c r="W1669"/>
  <c r="V1669"/>
  <c r="U1669"/>
  <c r="T1669"/>
  <c r="S1669"/>
  <c r="R1669"/>
  <c r="Q1669"/>
  <c r="P1669"/>
  <c r="O1669"/>
  <c r="N1669"/>
  <c r="M1669"/>
  <c r="L1669"/>
  <c r="K1669"/>
  <c r="J1669"/>
  <c r="I1669"/>
  <c r="H1669"/>
  <c r="G1669"/>
  <c r="AA1253"/>
  <c r="Z1253"/>
  <c r="Y1253"/>
  <c r="X1253"/>
  <c r="W1253"/>
  <c r="V1253"/>
  <c r="U1253"/>
  <c r="T1253"/>
  <c r="S1253"/>
  <c r="R1253"/>
  <c r="Q1253"/>
  <c r="P1253"/>
  <c r="O1253"/>
  <c r="N1253"/>
  <c r="M1253"/>
  <c r="L1253"/>
  <c r="K1253"/>
  <c r="J1253"/>
  <c r="I1253"/>
  <c r="H1253"/>
  <c r="G1253"/>
  <c r="AA1242"/>
  <c r="Z1242"/>
  <c r="Y1242"/>
  <c r="X1242"/>
  <c r="W1242"/>
  <c r="V1242"/>
  <c r="U1242"/>
  <c r="T1242"/>
  <c r="S1242"/>
  <c r="R1242"/>
  <c r="Q1242"/>
  <c r="P1242"/>
  <c r="O1242"/>
  <c r="N1242"/>
  <c r="M1242"/>
  <c r="L1242"/>
  <c r="K1242"/>
  <c r="J1242"/>
  <c r="I1242"/>
  <c r="H1242"/>
  <c r="G1242"/>
  <c r="AA242"/>
  <c r="Z242"/>
  <c r="Y242"/>
  <c r="X242"/>
  <c r="W242"/>
  <c r="V242"/>
  <c r="U242"/>
  <c r="T242"/>
  <c r="S242"/>
  <c r="R242"/>
  <c r="Q242"/>
  <c r="P242"/>
  <c r="O242"/>
  <c r="N242"/>
  <c r="M242"/>
  <c r="L242"/>
  <c r="K242"/>
  <c r="J242"/>
  <c r="I242"/>
  <c r="H242"/>
  <c r="G242"/>
  <c r="AA1229"/>
  <c r="Z1229"/>
  <c r="Y1229"/>
  <c r="X1229"/>
  <c r="W1229"/>
  <c r="V1229"/>
  <c r="U1229"/>
  <c r="T1229"/>
  <c r="S1229"/>
  <c r="R1229"/>
  <c r="Q1229"/>
  <c r="P1229"/>
  <c r="O1229"/>
  <c r="N1229"/>
  <c r="M1229"/>
  <c r="L1229"/>
  <c r="K1229"/>
  <c r="J1229"/>
  <c r="I1229"/>
  <c r="H1229"/>
  <c r="G1229"/>
  <c r="AA1111"/>
  <c r="Z1111"/>
  <c r="Y1111"/>
  <c r="X1111"/>
  <c r="W1111"/>
  <c r="V1111"/>
  <c r="U1111"/>
  <c r="T1111"/>
  <c r="S1111"/>
  <c r="R1111"/>
  <c r="Q1111"/>
  <c r="P1111"/>
  <c r="O1111"/>
  <c r="N1111"/>
  <c r="M1111"/>
  <c r="L1111"/>
  <c r="K1111"/>
  <c r="J1111"/>
  <c r="I1111"/>
  <c r="H1111"/>
  <c r="G1111"/>
  <c r="AA444"/>
  <c r="Z444"/>
  <c r="Y444"/>
  <c r="X444"/>
  <c r="W444"/>
  <c r="V444"/>
  <c r="U444"/>
  <c r="T444"/>
  <c r="S444"/>
  <c r="R444"/>
  <c r="Q444"/>
  <c r="P444"/>
  <c r="O444"/>
  <c r="N444"/>
  <c r="M444"/>
  <c r="L444"/>
  <c r="K444"/>
  <c r="J444"/>
  <c r="I444"/>
  <c r="H444"/>
  <c r="G444"/>
  <c r="AA443"/>
  <c r="Z443"/>
  <c r="Y443"/>
  <c r="X443"/>
  <c r="W443"/>
  <c r="V443"/>
  <c r="U443"/>
  <c r="T443"/>
  <c r="S443"/>
  <c r="R443"/>
  <c r="Q443"/>
  <c r="P443"/>
  <c r="O443"/>
  <c r="N443"/>
  <c r="M443"/>
  <c r="L443"/>
  <c r="K443"/>
  <c r="J443"/>
  <c r="I443"/>
  <c r="H443"/>
  <c r="G443"/>
  <c r="AA1791"/>
  <c r="Z1791"/>
  <c r="Y1791"/>
  <c r="X1791"/>
  <c r="W1791"/>
  <c r="V1791"/>
  <c r="U1791"/>
  <c r="T1791"/>
  <c r="S1791"/>
  <c r="R1791"/>
  <c r="Q1791"/>
  <c r="P1791"/>
  <c r="O1791"/>
  <c r="N1791"/>
  <c r="M1791"/>
  <c r="L1791"/>
  <c r="K1791"/>
  <c r="J1791"/>
  <c r="I1791"/>
  <c r="H1791"/>
  <c r="G1791"/>
  <c r="AA1544"/>
  <c r="Z1544"/>
  <c r="Y1544"/>
  <c r="X1544"/>
  <c r="W1544"/>
  <c r="V1544"/>
  <c r="U1544"/>
  <c r="T1544"/>
  <c r="S1544"/>
  <c r="R1544"/>
  <c r="Q1544"/>
  <c r="P1544"/>
  <c r="O1544"/>
  <c r="N1544"/>
  <c r="M1544"/>
  <c r="L1544"/>
  <c r="K1544"/>
  <c r="J1544"/>
  <c r="I1544"/>
  <c r="H1544"/>
  <c r="G1544"/>
  <c r="AA1237"/>
  <c r="Z1237"/>
  <c r="Y1237"/>
  <c r="X1237"/>
  <c r="W1237"/>
  <c r="V1237"/>
  <c r="U1237"/>
  <c r="T1237"/>
  <c r="S1237"/>
  <c r="R1237"/>
  <c r="Q1237"/>
  <c r="P1237"/>
  <c r="O1237"/>
  <c r="N1237"/>
  <c r="M1237"/>
  <c r="L1237"/>
  <c r="K1237"/>
  <c r="J1237"/>
  <c r="I1237"/>
  <c r="H1237"/>
  <c r="G1237"/>
  <c r="AA1439"/>
  <c r="Z1439"/>
  <c r="Y1439"/>
  <c r="X1439"/>
  <c r="W1439"/>
  <c r="V1439"/>
  <c r="U1439"/>
  <c r="T1439"/>
  <c r="S1439"/>
  <c r="R1439"/>
  <c r="Q1439"/>
  <c r="P1439"/>
  <c r="O1439"/>
  <c r="N1439"/>
  <c r="M1439"/>
  <c r="L1439"/>
  <c r="K1439"/>
  <c r="J1439"/>
  <c r="I1439"/>
  <c r="H1439"/>
  <c r="G1439"/>
  <c r="AA1069"/>
  <c r="Z1069"/>
  <c r="Y1069"/>
  <c r="X1069"/>
  <c r="W1069"/>
  <c r="V1069"/>
  <c r="U1069"/>
  <c r="T1069"/>
  <c r="S1069"/>
  <c r="R1069"/>
  <c r="Q1069"/>
  <c r="P1069"/>
  <c r="O1069"/>
  <c r="N1069"/>
  <c r="M1069"/>
  <c r="L1069"/>
  <c r="K1069"/>
  <c r="J1069"/>
  <c r="I1069"/>
  <c r="H1069"/>
  <c r="G1069"/>
  <c r="AA1535"/>
  <c r="Z1535"/>
  <c r="Y1535"/>
  <c r="X1535"/>
  <c r="W1535"/>
  <c r="V1535"/>
  <c r="U1535"/>
  <c r="T1535"/>
  <c r="S1535"/>
  <c r="R1535"/>
  <c r="Q1535"/>
  <c r="P1535"/>
  <c r="O1535"/>
  <c r="N1535"/>
  <c r="M1535"/>
  <c r="L1535"/>
  <c r="K1535"/>
  <c r="J1535"/>
  <c r="I1535"/>
  <c r="H1535"/>
  <c r="G1535"/>
  <c r="AA1463"/>
  <c r="Z1463"/>
  <c r="Y1463"/>
  <c r="X1463"/>
  <c r="W1463"/>
  <c r="V1463"/>
  <c r="U1463"/>
  <c r="T1463"/>
  <c r="S1463"/>
  <c r="R1463"/>
  <c r="Q1463"/>
  <c r="P1463"/>
  <c r="O1463"/>
  <c r="N1463"/>
  <c r="M1463"/>
  <c r="L1463"/>
  <c r="K1463"/>
  <c r="J1463"/>
  <c r="I1463"/>
  <c r="H1463"/>
  <c r="G1463"/>
  <c r="AA1701"/>
  <c r="Z1701"/>
  <c r="Y1701"/>
  <c r="X1701"/>
  <c r="W1701"/>
  <c r="V1701"/>
  <c r="U1701"/>
  <c r="T1701"/>
  <c r="S1701"/>
  <c r="R1701"/>
  <c r="Q1701"/>
  <c r="P1701"/>
  <c r="O1701"/>
  <c r="N1701"/>
  <c r="M1701"/>
  <c r="L1701"/>
  <c r="K1701"/>
  <c r="J1701"/>
  <c r="I1701"/>
  <c r="H1701"/>
  <c r="G1701"/>
  <c r="AA1410"/>
  <c r="Z1410"/>
  <c r="Y1410"/>
  <c r="X1410"/>
  <c r="W1410"/>
  <c r="V1410"/>
  <c r="U1410"/>
  <c r="T1410"/>
  <c r="S1410"/>
  <c r="R1410"/>
  <c r="Q1410"/>
  <c r="P1410"/>
  <c r="O1410"/>
  <c r="N1410"/>
  <c r="M1410"/>
  <c r="L1410"/>
  <c r="K1410"/>
  <c r="J1410"/>
  <c r="I1410"/>
  <c r="H1410"/>
  <c r="G1410"/>
  <c r="AA451"/>
  <c r="Z451"/>
  <c r="Y451"/>
  <c r="X451"/>
  <c r="W451"/>
  <c r="V451"/>
  <c r="U451"/>
  <c r="T451"/>
  <c r="S451"/>
  <c r="R451"/>
  <c r="Q451"/>
  <c r="P451"/>
  <c r="O451"/>
  <c r="N451"/>
  <c r="M451"/>
  <c r="L451"/>
  <c r="K451"/>
  <c r="J451"/>
  <c r="I451"/>
  <c r="H451"/>
  <c r="G451"/>
  <c r="AA447"/>
  <c r="Z447"/>
  <c r="Y447"/>
  <c r="X447"/>
  <c r="W447"/>
  <c r="V447"/>
  <c r="U447"/>
  <c r="T447"/>
  <c r="S447"/>
  <c r="R447"/>
  <c r="Q447"/>
  <c r="P447"/>
  <c r="O447"/>
  <c r="N447"/>
  <c r="M447"/>
  <c r="L447"/>
  <c r="K447"/>
  <c r="J447"/>
  <c r="I447"/>
  <c r="H447"/>
  <c r="G447"/>
  <c r="AA1033"/>
  <c r="Z1033"/>
  <c r="Y1033"/>
  <c r="X1033"/>
  <c r="W1033"/>
  <c r="V1033"/>
  <c r="U1033"/>
  <c r="T1033"/>
  <c r="S1033"/>
  <c r="R1033"/>
  <c r="Q1033"/>
  <c r="P1033"/>
  <c r="O1033"/>
  <c r="N1033"/>
  <c r="M1033"/>
  <c r="L1033"/>
  <c r="K1033"/>
  <c r="J1033"/>
  <c r="I1033"/>
  <c r="H1033"/>
  <c r="G1033"/>
  <c r="AA1429"/>
  <c r="Z1429"/>
  <c r="Y1429"/>
  <c r="X1429"/>
  <c r="W1429"/>
  <c r="V1429"/>
  <c r="U1429"/>
  <c r="T1429"/>
  <c r="S1429"/>
  <c r="R1429"/>
  <c r="Q1429"/>
  <c r="P1429"/>
  <c r="O1429"/>
  <c r="N1429"/>
  <c r="M1429"/>
  <c r="L1429"/>
  <c r="K1429"/>
  <c r="J1429"/>
  <c r="I1429"/>
  <c r="H1429"/>
  <c r="G1429"/>
  <c r="AA1224"/>
  <c r="Z1224"/>
  <c r="Y1224"/>
  <c r="X1224"/>
  <c r="W1224"/>
  <c r="V1224"/>
  <c r="U1224"/>
  <c r="T1224"/>
  <c r="S1224"/>
  <c r="R1224"/>
  <c r="Q1224"/>
  <c r="P1224"/>
  <c r="O1224"/>
  <c r="N1224"/>
  <c r="M1224"/>
  <c r="L1224"/>
  <c r="K1224"/>
  <c r="J1224"/>
  <c r="I1224"/>
  <c r="H1224"/>
  <c r="G1224"/>
  <c r="AA385"/>
  <c r="Z385"/>
  <c r="Y385"/>
  <c r="X385"/>
  <c r="W385"/>
  <c r="V385"/>
  <c r="U385"/>
  <c r="T385"/>
  <c r="S385"/>
  <c r="R385"/>
  <c r="Q385"/>
  <c r="P385"/>
  <c r="O385"/>
  <c r="N385"/>
  <c r="M385"/>
  <c r="L385"/>
  <c r="K385"/>
  <c r="J385"/>
  <c r="I385"/>
  <c r="H385"/>
  <c r="G385"/>
  <c r="AA415"/>
  <c r="Z415"/>
  <c r="Y415"/>
  <c r="X415"/>
  <c r="W415"/>
  <c r="V415"/>
  <c r="U415"/>
  <c r="T415"/>
  <c r="S415"/>
  <c r="R415"/>
  <c r="Q415"/>
  <c r="P415"/>
  <c r="O415"/>
  <c r="N415"/>
  <c r="M415"/>
  <c r="L415"/>
  <c r="K415"/>
  <c r="J415"/>
  <c r="I415"/>
  <c r="H415"/>
  <c r="G415"/>
  <c r="AA1267"/>
  <c r="Z1267"/>
  <c r="Y1267"/>
  <c r="X1267"/>
  <c r="W1267"/>
  <c r="V1267"/>
  <c r="U1267"/>
  <c r="T1267"/>
  <c r="S1267"/>
  <c r="R1267"/>
  <c r="Q1267"/>
  <c r="P1267"/>
  <c r="O1267"/>
  <c r="N1267"/>
  <c r="M1267"/>
  <c r="L1267"/>
  <c r="K1267"/>
  <c r="J1267"/>
  <c r="I1267"/>
  <c r="H1267"/>
  <c r="G1267"/>
  <c r="AA1289"/>
  <c r="Z1289"/>
  <c r="Y1289"/>
  <c r="X1289"/>
  <c r="W1289"/>
  <c r="V1289"/>
  <c r="U1289"/>
  <c r="T1289"/>
  <c r="S1289"/>
  <c r="R1289"/>
  <c r="Q1289"/>
  <c r="P1289"/>
  <c r="O1289"/>
  <c r="N1289"/>
  <c r="M1289"/>
  <c r="L1289"/>
  <c r="K1289"/>
  <c r="J1289"/>
  <c r="I1289"/>
  <c r="H1289"/>
  <c r="G1289"/>
  <c r="AA1168"/>
  <c r="Z1168"/>
  <c r="Y1168"/>
  <c r="X1168"/>
  <c r="W1168"/>
  <c r="V1168"/>
  <c r="U1168"/>
  <c r="T1168"/>
  <c r="S1168"/>
  <c r="R1168"/>
  <c r="Q1168"/>
  <c r="P1168"/>
  <c r="O1168"/>
  <c r="N1168"/>
  <c r="M1168"/>
  <c r="L1168"/>
  <c r="K1168"/>
  <c r="J1168"/>
  <c r="I1168"/>
  <c r="H1168"/>
  <c r="G1168"/>
  <c r="AA1444"/>
  <c r="Z1444"/>
  <c r="Y1444"/>
  <c r="X1444"/>
  <c r="W1444"/>
  <c r="V1444"/>
  <c r="U1444"/>
  <c r="T1444"/>
  <c r="S1444"/>
  <c r="R1444"/>
  <c r="Q1444"/>
  <c r="P1444"/>
  <c r="O1444"/>
  <c r="N1444"/>
  <c r="M1444"/>
  <c r="L1444"/>
  <c r="K1444"/>
  <c r="J1444"/>
  <c r="I1444"/>
  <c r="H1444"/>
  <c r="G1444"/>
  <c r="AA1369"/>
  <c r="Z1369"/>
  <c r="Y1369"/>
  <c r="X1369"/>
  <c r="W1369"/>
  <c r="V1369"/>
  <c r="U1369"/>
  <c r="T1369"/>
  <c r="S1369"/>
  <c r="R1369"/>
  <c r="Q1369"/>
  <c r="P1369"/>
  <c r="O1369"/>
  <c r="N1369"/>
  <c r="M1369"/>
  <c r="L1369"/>
  <c r="K1369"/>
  <c r="J1369"/>
  <c r="I1369"/>
  <c r="H1369"/>
  <c r="G1369"/>
  <c r="AA1453"/>
  <c r="Z1453"/>
  <c r="Y1453"/>
  <c r="X1453"/>
  <c r="W1453"/>
  <c r="V1453"/>
  <c r="U1453"/>
  <c r="T1453"/>
  <c r="S1453"/>
  <c r="R1453"/>
  <c r="Q1453"/>
  <c r="P1453"/>
  <c r="O1453"/>
  <c r="N1453"/>
  <c r="M1453"/>
  <c r="L1453"/>
  <c r="K1453"/>
  <c r="J1453"/>
  <c r="I1453"/>
  <c r="H1453"/>
  <c r="G1453"/>
  <c r="AA1720"/>
  <c r="Z1720"/>
  <c r="Y1720"/>
  <c r="X1720"/>
  <c r="W1720"/>
  <c r="V1720"/>
  <c r="U1720"/>
  <c r="T1720"/>
  <c r="S1720"/>
  <c r="R1720"/>
  <c r="Q1720"/>
  <c r="P1720"/>
  <c r="O1720"/>
  <c r="N1720"/>
  <c r="M1720"/>
  <c r="L1720"/>
  <c r="K1720"/>
  <c r="J1720"/>
  <c r="I1720"/>
  <c r="H1720"/>
  <c r="G1720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AA1584"/>
  <c r="Z1584"/>
  <c r="Y1584"/>
  <c r="X1584"/>
  <c r="W1584"/>
  <c r="V1584"/>
  <c r="U1584"/>
  <c r="T1584"/>
  <c r="S1584"/>
  <c r="R1584"/>
  <c r="Q1584"/>
  <c r="P1584"/>
  <c r="O1584"/>
  <c r="N1584"/>
  <c r="M1584"/>
  <c r="L1584"/>
  <c r="K1584"/>
  <c r="J1584"/>
  <c r="I1584"/>
  <c r="H1584"/>
  <c r="G1584"/>
  <c r="AA1306"/>
  <c r="Z1306"/>
  <c r="Y1306"/>
  <c r="X1306"/>
  <c r="W1306"/>
  <c r="V1306"/>
  <c r="U1306"/>
  <c r="T1306"/>
  <c r="S1306"/>
  <c r="R1306"/>
  <c r="Q1306"/>
  <c r="P1306"/>
  <c r="O1306"/>
  <c r="N1306"/>
  <c r="M1306"/>
  <c r="L1306"/>
  <c r="K1306"/>
  <c r="J1306"/>
  <c r="I1306"/>
  <c r="H1306"/>
  <c r="G1306"/>
  <c r="AA1101"/>
  <c r="Z1101"/>
  <c r="Y1101"/>
  <c r="X1101"/>
  <c r="W1101"/>
  <c r="V1101"/>
  <c r="U1101"/>
  <c r="T1101"/>
  <c r="S1101"/>
  <c r="R1101"/>
  <c r="Q1101"/>
  <c r="P1101"/>
  <c r="O1101"/>
  <c r="N1101"/>
  <c r="M1101"/>
  <c r="L1101"/>
  <c r="K1101"/>
  <c r="J1101"/>
  <c r="I1101"/>
  <c r="H1101"/>
  <c r="G1101"/>
  <c r="AA1010"/>
  <c r="Z1010"/>
  <c r="Y1010"/>
  <c r="X1010"/>
  <c r="W1010"/>
  <c r="V1010"/>
  <c r="U1010"/>
  <c r="T1010"/>
  <c r="S1010"/>
  <c r="R1010"/>
  <c r="Q1010"/>
  <c r="P1010"/>
  <c r="O1010"/>
  <c r="N1010"/>
  <c r="M1010"/>
  <c r="L1010"/>
  <c r="K1010"/>
  <c r="J1010"/>
  <c r="I1010"/>
  <c r="H1010"/>
  <c r="G1010"/>
  <c r="AA1513"/>
  <c r="Z1513"/>
  <c r="Y1513"/>
  <c r="X1513"/>
  <c r="W1513"/>
  <c r="V1513"/>
  <c r="U1513"/>
  <c r="T1513"/>
  <c r="S1513"/>
  <c r="R1513"/>
  <c r="Q1513"/>
  <c r="P1513"/>
  <c r="O1513"/>
  <c r="N1513"/>
  <c r="M1513"/>
  <c r="L1513"/>
  <c r="K1513"/>
  <c r="J1513"/>
  <c r="I1513"/>
  <c r="H1513"/>
  <c r="G1513"/>
  <c r="AA1436"/>
  <c r="Z1436"/>
  <c r="Y1436"/>
  <c r="X1436"/>
  <c r="W1436"/>
  <c r="V1436"/>
  <c r="U1436"/>
  <c r="T1436"/>
  <c r="S1436"/>
  <c r="R1436"/>
  <c r="Q1436"/>
  <c r="P1436"/>
  <c r="O1436"/>
  <c r="N1436"/>
  <c r="M1436"/>
  <c r="L1436"/>
  <c r="K1436"/>
  <c r="J1436"/>
  <c r="I1436"/>
  <c r="H1436"/>
  <c r="G1436"/>
  <c r="AA233"/>
  <c r="Z233"/>
  <c r="Y233"/>
  <c r="X233"/>
  <c r="W233"/>
  <c r="V233"/>
  <c r="U233"/>
  <c r="T233"/>
  <c r="S233"/>
  <c r="R233"/>
  <c r="Q233"/>
  <c r="P233"/>
  <c r="O233"/>
  <c r="N233"/>
  <c r="M233"/>
  <c r="L233"/>
  <c r="K233"/>
  <c r="J233"/>
  <c r="I233"/>
  <c r="H233"/>
  <c r="G233"/>
  <c r="AA620"/>
  <c r="Z620"/>
  <c r="Y620"/>
  <c r="X620"/>
  <c r="W620"/>
  <c r="V620"/>
  <c r="U620"/>
  <c r="T620"/>
  <c r="S620"/>
  <c r="R620"/>
  <c r="Q620"/>
  <c r="P620"/>
  <c r="O620"/>
  <c r="N620"/>
  <c r="M620"/>
  <c r="L620"/>
  <c r="K620"/>
  <c r="J620"/>
  <c r="I620"/>
  <c r="H620"/>
  <c r="G620"/>
  <c r="AA618"/>
  <c r="Z618"/>
  <c r="Y618"/>
  <c r="X618"/>
  <c r="W618"/>
  <c r="V618"/>
  <c r="U618"/>
  <c r="T618"/>
  <c r="S618"/>
  <c r="R618"/>
  <c r="Q618"/>
  <c r="P618"/>
  <c r="O618"/>
  <c r="N618"/>
  <c r="M618"/>
  <c r="L618"/>
  <c r="K618"/>
  <c r="J618"/>
  <c r="I618"/>
  <c r="H618"/>
  <c r="G618"/>
  <c r="AA716"/>
  <c r="Z716"/>
  <c r="Y716"/>
  <c r="X716"/>
  <c r="W716"/>
  <c r="V716"/>
  <c r="U716"/>
  <c r="T716"/>
  <c r="S716"/>
  <c r="R716"/>
  <c r="Q716"/>
  <c r="P716"/>
  <c r="O716"/>
  <c r="N716"/>
  <c r="M716"/>
  <c r="L716"/>
  <c r="K716"/>
  <c r="J716"/>
  <c r="I716"/>
  <c r="H716"/>
  <c r="G716"/>
  <c r="AA738"/>
  <c r="Z738"/>
  <c r="Y738"/>
  <c r="X738"/>
  <c r="W738"/>
  <c r="V738"/>
  <c r="U738"/>
  <c r="T738"/>
  <c r="S738"/>
  <c r="R738"/>
  <c r="Q738"/>
  <c r="P738"/>
  <c r="O738"/>
  <c r="N738"/>
  <c r="M738"/>
  <c r="L738"/>
  <c r="K738"/>
  <c r="J738"/>
  <c r="I738"/>
  <c r="H738"/>
  <c r="G738"/>
  <c r="AA771"/>
  <c r="Z771"/>
  <c r="Y771"/>
  <c r="X771"/>
  <c r="W771"/>
  <c r="V771"/>
  <c r="U771"/>
  <c r="T771"/>
  <c r="S771"/>
  <c r="R771"/>
  <c r="Q771"/>
  <c r="P771"/>
  <c r="O771"/>
  <c r="N771"/>
  <c r="M771"/>
  <c r="L771"/>
  <c r="K771"/>
  <c r="J771"/>
  <c r="I771"/>
  <c r="H771"/>
  <c r="G771"/>
  <c r="AA697"/>
  <c r="Z697"/>
  <c r="Y697"/>
  <c r="X697"/>
  <c r="W697"/>
  <c r="V697"/>
  <c r="U697"/>
  <c r="T697"/>
  <c r="S697"/>
  <c r="R697"/>
  <c r="Q697"/>
  <c r="P697"/>
  <c r="O697"/>
  <c r="N697"/>
  <c r="M697"/>
  <c r="L697"/>
  <c r="K697"/>
  <c r="J697"/>
  <c r="I697"/>
  <c r="H697"/>
  <c r="G697"/>
  <c r="AA668"/>
  <c r="Z668"/>
  <c r="Y668"/>
  <c r="X668"/>
  <c r="W668"/>
  <c r="V668"/>
  <c r="U668"/>
  <c r="T668"/>
  <c r="S668"/>
  <c r="R668"/>
  <c r="Q668"/>
  <c r="P668"/>
  <c r="O668"/>
  <c r="N668"/>
  <c r="M668"/>
  <c r="L668"/>
  <c r="K668"/>
  <c r="J668"/>
  <c r="I668"/>
  <c r="H668"/>
  <c r="G668"/>
  <c r="AA692"/>
  <c r="Z692"/>
  <c r="Y692"/>
  <c r="X692"/>
  <c r="W692"/>
  <c r="V692"/>
  <c r="U692"/>
  <c r="T692"/>
  <c r="S692"/>
  <c r="R692"/>
  <c r="Q692"/>
  <c r="P692"/>
  <c r="O692"/>
  <c r="N692"/>
  <c r="M692"/>
  <c r="L692"/>
  <c r="K692"/>
  <c r="J692"/>
  <c r="I692"/>
  <c r="H692"/>
  <c r="G692"/>
  <c r="AA554"/>
  <c r="Z554"/>
  <c r="Y554"/>
  <c r="X554"/>
  <c r="W554"/>
  <c r="V554"/>
  <c r="U554"/>
  <c r="T554"/>
  <c r="S554"/>
  <c r="R554"/>
  <c r="Q554"/>
  <c r="P554"/>
  <c r="O554"/>
  <c r="N554"/>
  <c r="M554"/>
  <c r="L554"/>
  <c r="K554"/>
  <c r="J554"/>
  <c r="I554"/>
  <c r="H554"/>
  <c r="G554"/>
  <c r="AA551"/>
  <c r="Z551"/>
  <c r="Y551"/>
  <c r="X551"/>
  <c r="W551"/>
  <c r="V551"/>
  <c r="U551"/>
  <c r="T551"/>
  <c r="S551"/>
  <c r="R551"/>
  <c r="Q551"/>
  <c r="P551"/>
  <c r="O551"/>
  <c r="N551"/>
  <c r="M551"/>
  <c r="L551"/>
  <c r="K551"/>
  <c r="J551"/>
  <c r="I551"/>
  <c r="H551"/>
  <c r="G551"/>
  <c r="AA184"/>
  <c r="Z184"/>
  <c r="Y184"/>
  <c r="X184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AA680"/>
  <c r="Z680"/>
  <c r="Y680"/>
  <c r="X680"/>
  <c r="W680"/>
  <c r="V680"/>
  <c r="U680"/>
  <c r="T680"/>
  <c r="S680"/>
  <c r="R680"/>
  <c r="Q680"/>
  <c r="P680"/>
  <c r="O680"/>
  <c r="N680"/>
  <c r="M680"/>
  <c r="L680"/>
  <c r="K680"/>
  <c r="J680"/>
  <c r="I680"/>
  <c r="H680"/>
  <c r="G680"/>
  <c r="AA766"/>
  <c r="Z766"/>
  <c r="Y766"/>
  <c r="X766"/>
  <c r="W766"/>
  <c r="V766"/>
  <c r="U766"/>
  <c r="T766"/>
  <c r="S766"/>
  <c r="R766"/>
  <c r="Q766"/>
  <c r="P766"/>
  <c r="O766"/>
  <c r="N766"/>
  <c r="M766"/>
  <c r="L766"/>
  <c r="K766"/>
  <c r="J766"/>
  <c r="I766"/>
  <c r="H766"/>
  <c r="G766"/>
  <c r="AA172"/>
  <c r="Z172"/>
  <c r="Y172"/>
  <c r="X172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AA617"/>
  <c r="Z617"/>
  <c r="Y617"/>
  <c r="X617"/>
  <c r="W617"/>
  <c r="V617"/>
  <c r="U617"/>
  <c r="T617"/>
  <c r="S617"/>
  <c r="R617"/>
  <c r="Q617"/>
  <c r="P617"/>
  <c r="O617"/>
  <c r="N617"/>
  <c r="M617"/>
  <c r="L617"/>
  <c r="K617"/>
  <c r="J617"/>
  <c r="I617"/>
  <c r="H617"/>
  <c r="G617"/>
  <c r="AA786"/>
  <c r="Z786"/>
  <c r="Y786"/>
  <c r="X786"/>
  <c r="W786"/>
  <c r="V786"/>
  <c r="U786"/>
  <c r="T786"/>
  <c r="S786"/>
  <c r="R786"/>
  <c r="Q786"/>
  <c r="P786"/>
  <c r="O786"/>
  <c r="N786"/>
  <c r="M786"/>
  <c r="L786"/>
  <c r="K786"/>
  <c r="J786"/>
  <c r="I786"/>
  <c r="H786"/>
  <c r="G786"/>
  <c r="AA603"/>
  <c r="Z603"/>
  <c r="Y603"/>
  <c r="X603"/>
  <c r="W603"/>
  <c r="V603"/>
  <c r="U603"/>
  <c r="T603"/>
  <c r="S603"/>
  <c r="R603"/>
  <c r="Q603"/>
  <c r="P603"/>
  <c r="O603"/>
  <c r="N603"/>
  <c r="M603"/>
  <c r="L603"/>
  <c r="K603"/>
  <c r="J603"/>
  <c r="I603"/>
  <c r="H603"/>
  <c r="G603"/>
  <c r="AA735"/>
  <c r="Z735"/>
  <c r="Y735"/>
  <c r="X735"/>
  <c r="W735"/>
  <c r="V735"/>
  <c r="U735"/>
  <c r="T735"/>
  <c r="S735"/>
  <c r="R735"/>
  <c r="Q735"/>
  <c r="P735"/>
  <c r="O735"/>
  <c r="N735"/>
  <c r="M735"/>
  <c r="L735"/>
  <c r="K735"/>
  <c r="J735"/>
  <c r="I735"/>
  <c r="H735"/>
  <c r="G73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AA651"/>
  <c r="Z651"/>
  <c r="Y651"/>
  <c r="X651"/>
  <c r="W651"/>
  <c r="V651"/>
  <c r="U651"/>
  <c r="T651"/>
  <c r="S651"/>
  <c r="R651"/>
  <c r="Q651"/>
  <c r="P651"/>
  <c r="O651"/>
  <c r="N651"/>
  <c r="M651"/>
  <c r="L651"/>
  <c r="K651"/>
  <c r="J651"/>
  <c r="I651"/>
  <c r="H651"/>
  <c r="G651"/>
  <c r="AA182"/>
  <c r="Z182"/>
  <c r="Y182"/>
  <c r="X182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AA756"/>
  <c r="Z756"/>
  <c r="Y756"/>
  <c r="X756"/>
  <c r="W756"/>
  <c r="V756"/>
  <c r="U756"/>
  <c r="T756"/>
  <c r="S756"/>
  <c r="R756"/>
  <c r="Q756"/>
  <c r="P756"/>
  <c r="O756"/>
  <c r="N756"/>
  <c r="M756"/>
  <c r="L756"/>
  <c r="K756"/>
  <c r="J756"/>
  <c r="I756"/>
  <c r="H756"/>
  <c r="G756"/>
  <c r="AA558"/>
  <c r="Z558"/>
  <c r="Y558"/>
  <c r="X558"/>
  <c r="W558"/>
  <c r="V558"/>
  <c r="U558"/>
  <c r="T558"/>
  <c r="S558"/>
  <c r="R558"/>
  <c r="Q558"/>
  <c r="P558"/>
  <c r="O558"/>
  <c r="N558"/>
  <c r="M558"/>
  <c r="L558"/>
  <c r="K558"/>
  <c r="J558"/>
  <c r="I558"/>
  <c r="H558"/>
  <c r="G558"/>
  <c r="AA814"/>
  <c r="Z814"/>
  <c r="Y814"/>
  <c r="X814"/>
  <c r="W814"/>
  <c r="V814"/>
  <c r="U814"/>
  <c r="T814"/>
  <c r="S814"/>
  <c r="R814"/>
  <c r="Q814"/>
  <c r="P814"/>
  <c r="O814"/>
  <c r="N814"/>
  <c r="M814"/>
  <c r="L814"/>
  <c r="K814"/>
  <c r="J814"/>
  <c r="I814"/>
  <c r="H814"/>
  <c r="G814"/>
  <c r="AA681"/>
  <c r="Z681"/>
  <c r="Y681"/>
  <c r="X681"/>
  <c r="W681"/>
  <c r="V681"/>
  <c r="U681"/>
  <c r="T681"/>
  <c r="S681"/>
  <c r="R681"/>
  <c r="Q681"/>
  <c r="P681"/>
  <c r="O681"/>
  <c r="N681"/>
  <c r="M681"/>
  <c r="L681"/>
  <c r="K681"/>
  <c r="J681"/>
  <c r="I681"/>
  <c r="H681"/>
  <c r="G681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AA758"/>
  <c r="Z758"/>
  <c r="Y758"/>
  <c r="X758"/>
  <c r="W758"/>
  <c r="V758"/>
  <c r="U758"/>
  <c r="T758"/>
  <c r="S758"/>
  <c r="R758"/>
  <c r="Q758"/>
  <c r="P758"/>
  <c r="O758"/>
  <c r="N758"/>
  <c r="M758"/>
  <c r="L758"/>
  <c r="K758"/>
  <c r="J758"/>
  <c r="I758"/>
  <c r="H758"/>
  <c r="G758"/>
  <c r="AA514"/>
  <c r="Z514"/>
  <c r="Y514"/>
  <c r="X514"/>
  <c r="W514"/>
  <c r="V514"/>
  <c r="U514"/>
  <c r="T514"/>
  <c r="S514"/>
  <c r="R514"/>
  <c r="Q514"/>
  <c r="P514"/>
  <c r="O514"/>
  <c r="N514"/>
  <c r="M514"/>
  <c r="L514"/>
  <c r="K514"/>
  <c r="J514"/>
  <c r="I514"/>
  <c r="H514"/>
  <c r="G5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AA819"/>
  <c r="Z819"/>
  <c r="Y819"/>
  <c r="X819"/>
  <c r="W819"/>
  <c r="V819"/>
  <c r="U819"/>
  <c r="T819"/>
  <c r="S819"/>
  <c r="R819"/>
  <c r="Q819"/>
  <c r="P819"/>
  <c r="O819"/>
  <c r="N819"/>
  <c r="M819"/>
  <c r="L819"/>
  <c r="K819"/>
  <c r="J819"/>
  <c r="I819"/>
  <c r="H819"/>
  <c r="G819"/>
  <c r="AA779"/>
  <c r="Z779"/>
  <c r="Y779"/>
  <c r="X779"/>
  <c r="W779"/>
  <c r="V779"/>
  <c r="U779"/>
  <c r="T779"/>
  <c r="S779"/>
  <c r="R779"/>
  <c r="Q779"/>
  <c r="P779"/>
  <c r="O779"/>
  <c r="N779"/>
  <c r="M779"/>
  <c r="L779"/>
  <c r="K779"/>
  <c r="J779"/>
  <c r="I779"/>
  <c r="H779"/>
  <c r="G779"/>
  <c r="AA727"/>
  <c r="Z727"/>
  <c r="Y727"/>
  <c r="X727"/>
  <c r="W727"/>
  <c r="V727"/>
  <c r="U727"/>
  <c r="T727"/>
  <c r="S727"/>
  <c r="R727"/>
  <c r="Q727"/>
  <c r="P727"/>
  <c r="O727"/>
  <c r="N727"/>
  <c r="M727"/>
  <c r="L727"/>
  <c r="K727"/>
  <c r="J727"/>
  <c r="I727"/>
  <c r="H727"/>
  <c r="G727"/>
  <c r="AA632"/>
  <c r="Z632"/>
  <c r="Y632"/>
  <c r="X632"/>
  <c r="W632"/>
  <c r="V632"/>
  <c r="U632"/>
  <c r="T632"/>
  <c r="S632"/>
  <c r="R632"/>
  <c r="Q632"/>
  <c r="P632"/>
  <c r="O632"/>
  <c r="N632"/>
  <c r="M632"/>
  <c r="L632"/>
  <c r="K632"/>
  <c r="J632"/>
  <c r="I632"/>
  <c r="H632"/>
  <c r="G632"/>
  <c r="AA834"/>
  <c r="Z834"/>
  <c r="Y834"/>
  <c r="X834"/>
  <c r="W834"/>
  <c r="V834"/>
  <c r="U834"/>
  <c r="T834"/>
  <c r="S834"/>
  <c r="R834"/>
  <c r="Q834"/>
  <c r="P834"/>
  <c r="O834"/>
  <c r="N834"/>
  <c r="M834"/>
  <c r="L834"/>
  <c r="K834"/>
  <c r="J834"/>
  <c r="I834"/>
  <c r="H834"/>
  <c r="G834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G174"/>
  <c r="AA737"/>
  <c r="Z737"/>
  <c r="Y737"/>
  <c r="X737"/>
  <c r="W737"/>
  <c r="V737"/>
  <c r="U737"/>
  <c r="T737"/>
  <c r="S737"/>
  <c r="R737"/>
  <c r="Q737"/>
  <c r="P737"/>
  <c r="O737"/>
  <c r="N737"/>
  <c r="M737"/>
  <c r="L737"/>
  <c r="K737"/>
  <c r="J737"/>
  <c r="I737"/>
  <c r="H737"/>
  <c r="G737"/>
  <c r="AA599"/>
  <c r="Z599"/>
  <c r="Y599"/>
  <c r="X599"/>
  <c r="W599"/>
  <c r="V599"/>
  <c r="U599"/>
  <c r="T599"/>
  <c r="S599"/>
  <c r="R599"/>
  <c r="Q599"/>
  <c r="P599"/>
  <c r="O599"/>
  <c r="N599"/>
  <c r="M599"/>
  <c r="L599"/>
  <c r="K599"/>
  <c r="J599"/>
  <c r="I599"/>
  <c r="H599"/>
  <c r="G599"/>
  <c r="AA823"/>
  <c r="Z823"/>
  <c r="Y823"/>
  <c r="X823"/>
  <c r="W823"/>
  <c r="V823"/>
  <c r="U823"/>
  <c r="T823"/>
  <c r="S823"/>
  <c r="R823"/>
  <c r="Q823"/>
  <c r="P823"/>
  <c r="O823"/>
  <c r="N823"/>
  <c r="M823"/>
  <c r="L823"/>
  <c r="K823"/>
  <c r="J823"/>
  <c r="I823"/>
  <c r="H823"/>
  <c r="G823"/>
  <c r="AA698"/>
  <c r="Z698"/>
  <c r="Y698"/>
  <c r="X698"/>
  <c r="W698"/>
  <c r="V698"/>
  <c r="U698"/>
  <c r="T698"/>
  <c r="S698"/>
  <c r="R698"/>
  <c r="Q698"/>
  <c r="P698"/>
  <c r="O698"/>
  <c r="N698"/>
  <c r="M698"/>
  <c r="L698"/>
  <c r="K698"/>
  <c r="J698"/>
  <c r="I698"/>
  <c r="H698"/>
  <c r="G698"/>
  <c r="AA691"/>
  <c r="Z691"/>
  <c r="Y691"/>
  <c r="X691"/>
  <c r="W691"/>
  <c r="V691"/>
  <c r="U691"/>
  <c r="T691"/>
  <c r="S691"/>
  <c r="R691"/>
  <c r="Q691"/>
  <c r="P691"/>
  <c r="O691"/>
  <c r="N691"/>
  <c r="M691"/>
  <c r="L691"/>
  <c r="K691"/>
  <c r="J691"/>
  <c r="I691"/>
  <c r="H691"/>
  <c r="G691"/>
  <c r="AA718"/>
  <c r="Z718"/>
  <c r="Y718"/>
  <c r="X718"/>
  <c r="W718"/>
  <c r="V718"/>
  <c r="U718"/>
  <c r="T718"/>
  <c r="S718"/>
  <c r="R718"/>
  <c r="Q718"/>
  <c r="P718"/>
  <c r="O718"/>
  <c r="N718"/>
  <c r="M718"/>
  <c r="L718"/>
  <c r="K718"/>
  <c r="J718"/>
  <c r="I718"/>
  <c r="H718"/>
  <c r="G718"/>
  <c r="AA755"/>
  <c r="Z755"/>
  <c r="Y755"/>
  <c r="X755"/>
  <c r="W755"/>
  <c r="V755"/>
  <c r="U755"/>
  <c r="T755"/>
  <c r="S755"/>
  <c r="R755"/>
  <c r="Q755"/>
  <c r="P755"/>
  <c r="O755"/>
  <c r="N755"/>
  <c r="M755"/>
  <c r="L755"/>
  <c r="K755"/>
  <c r="J755"/>
  <c r="I755"/>
  <c r="H755"/>
  <c r="G755"/>
  <c r="AA576"/>
  <c r="Z576"/>
  <c r="Y576"/>
  <c r="X576"/>
  <c r="W576"/>
  <c r="V576"/>
  <c r="U576"/>
  <c r="T576"/>
  <c r="S576"/>
  <c r="R576"/>
  <c r="Q576"/>
  <c r="P576"/>
  <c r="O576"/>
  <c r="N576"/>
  <c r="M576"/>
  <c r="L576"/>
  <c r="K576"/>
  <c r="J576"/>
  <c r="I576"/>
  <c r="H576"/>
  <c r="G576"/>
  <c r="AA812"/>
  <c r="Z812"/>
  <c r="Y812"/>
  <c r="X812"/>
  <c r="W812"/>
  <c r="V812"/>
  <c r="U812"/>
  <c r="T812"/>
  <c r="S812"/>
  <c r="R812"/>
  <c r="Q812"/>
  <c r="P812"/>
  <c r="O812"/>
  <c r="N812"/>
  <c r="M812"/>
  <c r="L812"/>
  <c r="K812"/>
  <c r="J812"/>
  <c r="I812"/>
  <c r="H812"/>
  <c r="G812"/>
  <c r="AA787"/>
  <c r="Z787"/>
  <c r="Y787"/>
  <c r="X787"/>
  <c r="W787"/>
  <c r="V787"/>
  <c r="U787"/>
  <c r="T787"/>
  <c r="S787"/>
  <c r="R787"/>
  <c r="Q787"/>
  <c r="P787"/>
  <c r="O787"/>
  <c r="N787"/>
  <c r="M787"/>
  <c r="L787"/>
  <c r="K787"/>
  <c r="J787"/>
  <c r="I787"/>
  <c r="H787"/>
  <c r="G787"/>
  <c r="AA768"/>
  <c r="Z768"/>
  <c r="Y768"/>
  <c r="X768"/>
  <c r="W768"/>
  <c r="V768"/>
  <c r="U768"/>
  <c r="T768"/>
  <c r="S768"/>
  <c r="R768"/>
  <c r="Q768"/>
  <c r="P768"/>
  <c r="O768"/>
  <c r="N768"/>
  <c r="M768"/>
  <c r="L768"/>
  <c r="K768"/>
  <c r="J768"/>
  <c r="I768"/>
  <c r="H768"/>
  <c r="G768"/>
  <c r="AA700"/>
  <c r="Z700"/>
  <c r="Y700"/>
  <c r="X700"/>
  <c r="W700"/>
  <c r="V700"/>
  <c r="U700"/>
  <c r="T700"/>
  <c r="S700"/>
  <c r="R700"/>
  <c r="Q700"/>
  <c r="P700"/>
  <c r="O700"/>
  <c r="N700"/>
  <c r="M700"/>
  <c r="L700"/>
  <c r="K700"/>
  <c r="J700"/>
  <c r="I700"/>
  <c r="H700"/>
  <c r="G700"/>
  <c r="AA629"/>
  <c r="Z629"/>
  <c r="Y629"/>
  <c r="X629"/>
  <c r="W629"/>
  <c r="V629"/>
  <c r="U629"/>
  <c r="T629"/>
  <c r="S629"/>
  <c r="R629"/>
  <c r="Q629"/>
  <c r="P629"/>
  <c r="O629"/>
  <c r="N629"/>
  <c r="M629"/>
  <c r="L629"/>
  <c r="K629"/>
  <c r="J629"/>
  <c r="I629"/>
  <c r="H629"/>
  <c r="G629"/>
  <c r="AA743"/>
  <c r="Z743"/>
  <c r="Y743"/>
  <c r="X743"/>
  <c r="W743"/>
  <c r="V743"/>
  <c r="U743"/>
  <c r="T743"/>
  <c r="S743"/>
  <c r="R743"/>
  <c r="Q743"/>
  <c r="P743"/>
  <c r="O743"/>
  <c r="N743"/>
  <c r="M743"/>
  <c r="L743"/>
  <c r="K743"/>
  <c r="J743"/>
  <c r="I743"/>
  <c r="H743"/>
  <c r="G743"/>
  <c r="AA648"/>
  <c r="Z648"/>
  <c r="Y648"/>
  <c r="X648"/>
  <c r="W648"/>
  <c r="V648"/>
  <c r="U648"/>
  <c r="T648"/>
  <c r="S648"/>
  <c r="R648"/>
  <c r="Q648"/>
  <c r="P648"/>
  <c r="O648"/>
  <c r="N648"/>
  <c r="M648"/>
  <c r="L648"/>
  <c r="K648"/>
  <c r="J648"/>
  <c r="I648"/>
  <c r="H648"/>
  <c r="G648"/>
  <c r="AA722"/>
  <c r="Z722"/>
  <c r="Y722"/>
  <c r="X722"/>
  <c r="W722"/>
  <c r="V722"/>
  <c r="U722"/>
  <c r="T722"/>
  <c r="S722"/>
  <c r="R722"/>
  <c r="Q722"/>
  <c r="P722"/>
  <c r="O722"/>
  <c r="N722"/>
  <c r="M722"/>
  <c r="L722"/>
  <c r="K722"/>
  <c r="J722"/>
  <c r="I722"/>
  <c r="H722"/>
  <c r="G722"/>
  <c r="AA751"/>
  <c r="Z751"/>
  <c r="Y751"/>
  <c r="X751"/>
  <c r="W751"/>
  <c r="V751"/>
  <c r="U751"/>
  <c r="T751"/>
  <c r="S751"/>
  <c r="R751"/>
  <c r="Q751"/>
  <c r="P751"/>
  <c r="O751"/>
  <c r="N751"/>
  <c r="M751"/>
  <c r="L751"/>
  <c r="K751"/>
  <c r="J751"/>
  <c r="I751"/>
  <c r="H751"/>
  <c r="G751"/>
  <c r="AA796"/>
  <c r="Z796"/>
  <c r="Y796"/>
  <c r="X796"/>
  <c r="W796"/>
  <c r="V796"/>
  <c r="U796"/>
  <c r="T796"/>
  <c r="S796"/>
  <c r="R796"/>
  <c r="Q796"/>
  <c r="P796"/>
  <c r="O796"/>
  <c r="N796"/>
  <c r="M796"/>
  <c r="L796"/>
  <c r="K796"/>
  <c r="J796"/>
  <c r="I796"/>
  <c r="H796"/>
  <c r="G796"/>
  <c r="AA513"/>
  <c r="Z513"/>
  <c r="Y513"/>
  <c r="X513"/>
  <c r="W513"/>
  <c r="V513"/>
  <c r="U513"/>
  <c r="T513"/>
  <c r="S513"/>
  <c r="R513"/>
  <c r="Q513"/>
  <c r="P513"/>
  <c r="O513"/>
  <c r="N513"/>
  <c r="M513"/>
  <c r="L513"/>
  <c r="K513"/>
  <c r="J513"/>
  <c r="I513"/>
  <c r="H513"/>
  <c r="G513"/>
  <c r="AA717"/>
  <c r="Z717"/>
  <c r="Y717"/>
  <c r="X717"/>
  <c r="W717"/>
  <c r="V717"/>
  <c r="U717"/>
  <c r="T717"/>
  <c r="S717"/>
  <c r="R717"/>
  <c r="Q717"/>
  <c r="P717"/>
  <c r="O717"/>
  <c r="N717"/>
  <c r="M717"/>
  <c r="L717"/>
  <c r="K717"/>
  <c r="J717"/>
  <c r="I717"/>
  <c r="H717"/>
  <c r="G717"/>
  <c r="AA178"/>
  <c r="Z178"/>
  <c r="Y178"/>
  <c r="X178"/>
  <c r="W178"/>
  <c r="V178"/>
  <c r="U178"/>
  <c r="T178"/>
  <c r="S178"/>
  <c r="R178"/>
  <c r="Q178"/>
  <c r="P178"/>
  <c r="O178"/>
  <c r="N178"/>
  <c r="M178"/>
  <c r="L178"/>
  <c r="K178"/>
  <c r="J178"/>
  <c r="I178"/>
  <c r="H178"/>
  <c r="G178"/>
  <c r="AA833"/>
  <c r="Z833"/>
  <c r="Y833"/>
  <c r="X833"/>
  <c r="W833"/>
  <c r="V833"/>
  <c r="U833"/>
  <c r="T833"/>
  <c r="S833"/>
  <c r="R833"/>
  <c r="Q833"/>
  <c r="P833"/>
  <c r="O833"/>
  <c r="N833"/>
  <c r="M833"/>
  <c r="L833"/>
  <c r="K833"/>
  <c r="J833"/>
  <c r="I833"/>
  <c r="H833"/>
  <c r="G833"/>
  <c r="AA764"/>
  <c r="Z764"/>
  <c r="Y764"/>
  <c r="X764"/>
  <c r="W764"/>
  <c r="V764"/>
  <c r="U764"/>
  <c r="T764"/>
  <c r="S764"/>
  <c r="R764"/>
  <c r="Q764"/>
  <c r="P764"/>
  <c r="O764"/>
  <c r="N764"/>
  <c r="M764"/>
  <c r="L764"/>
  <c r="K764"/>
  <c r="J764"/>
  <c r="I764"/>
  <c r="H764"/>
  <c r="G764"/>
  <c r="AA828"/>
  <c r="Z828"/>
  <c r="Y828"/>
  <c r="X828"/>
  <c r="W828"/>
  <c r="V828"/>
  <c r="U828"/>
  <c r="T828"/>
  <c r="S828"/>
  <c r="R828"/>
  <c r="Q828"/>
  <c r="P828"/>
  <c r="O828"/>
  <c r="N828"/>
  <c r="M828"/>
  <c r="L828"/>
  <c r="K828"/>
  <c r="J828"/>
  <c r="I828"/>
  <c r="H828"/>
  <c r="G828"/>
  <c r="AA623"/>
  <c r="Z623"/>
  <c r="Y623"/>
  <c r="X623"/>
  <c r="W623"/>
  <c r="V623"/>
  <c r="U623"/>
  <c r="T623"/>
  <c r="S623"/>
  <c r="R623"/>
  <c r="Q623"/>
  <c r="P623"/>
  <c r="O623"/>
  <c r="N623"/>
  <c r="M623"/>
  <c r="L623"/>
  <c r="K623"/>
  <c r="J623"/>
  <c r="I623"/>
  <c r="H623"/>
  <c r="G623"/>
  <c r="AA757"/>
  <c r="Z757"/>
  <c r="Y757"/>
  <c r="X757"/>
  <c r="W757"/>
  <c r="V757"/>
  <c r="U757"/>
  <c r="T757"/>
  <c r="S757"/>
  <c r="R757"/>
  <c r="Q757"/>
  <c r="P757"/>
  <c r="O757"/>
  <c r="N757"/>
  <c r="M757"/>
  <c r="L757"/>
  <c r="K757"/>
  <c r="J757"/>
  <c r="I757"/>
  <c r="H757"/>
  <c r="G757"/>
  <c r="AA683"/>
  <c r="Z683"/>
  <c r="Y683"/>
  <c r="X683"/>
  <c r="W683"/>
  <c r="V683"/>
  <c r="U683"/>
  <c r="T683"/>
  <c r="S683"/>
  <c r="R683"/>
  <c r="Q683"/>
  <c r="P683"/>
  <c r="O683"/>
  <c r="N683"/>
  <c r="M683"/>
  <c r="L683"/>
  <c r="K683"/>
  <c r="J683"/>
  <c r="I683"/>
  <c r="H683"/>
  <c r="G683"/>
  <c r="AA708"/>
  <c r="Z708"/>
  <c r="Y708"/>
  <c r="X708"/>
  <c r="W708"/>
  <c r="V708"/>
  <c r="U708"/>
  <c r="T708"/>
  <c r="S708"/>
  <c r="R708"/>
  <c r="Q708"/>
  <c r="P708"/>
  <c r="O708"/>
  <c r="N708"/>
  <c r="M708"/>
  <c r="L708"/>
  <c r="K708"/>
  <c r="J708"/>
  <c r="I708"/>
  <c r="H708"/>
  <c r="G708"/>
  <c r="AA706"/>
  <c r="Z706"/>
  <c r="Y706"/>
  <c r="X706"/>
  <c r="W706"/>
  <c r="V706"/>
  <c r="U706"/>
  <c r="T706"/>
  <c r="S706"/>
  <c r="R706"/>
  <c r="Q706"/>
  <c r="P706"/>
  <c r="O706"/>
  <c r="N706"/>
  <c r="M706"/>
  <c r="L706"/>
  <c r="K706"/>
  <c r="J706"/>
  <c r="I706"/>
  <c r="H706"/>
  <c r="G706"/>
  <c r="AA789"/>
  <c r="Z789"/>
  <c r="Y789"/>
  <c r="X789"/>
  <c r="W789"/>
  <c r="V789"/>
  <c r="U789"/>
  <c r="T789"/>
  <c r="S789"/>
  <c r="R789"/>
  <c r="Q789"/>
  <c r="P789"/>
  <c r="O789"/>
  <c r="N789"/>
  <c r="M789"/>
  <c r="L789"/>
  <c r="K789"/>
  <c r="J789"/>
  <c r="I789"/>
  <c r="H789"/>
  <c r="G789"/>
  <c r="AA769"/>
  <c r="Z769"/>
  <c r="Y769"/>
  <c r="X769"/>
  <c r="W769"/>
  <c r="V769"/>
  <c r="U769"/>
  <c r="T769"/>
  <c r="S769"/>
  <c r="R769"/>
  <c r="Q769"/>
  <c r="P769"/>
  <c r="O769"/>
  <c r="N769"/>
  <c r="M769"/>
  <c r="L769"/>
  <c r="K769"/>
  <c r="J769"/>
  <c r="I769"/>
  <c r="H769"/>
  <c r="G769"/>
  <c r="AA739"/>
  <c r="Z739"/>
  <c r="Y739"/>
  <c r="X739"/>
  <c r="W739"/>
  <c r="V739"/>
  <c r="U739"/>
  <c r="T739"/>
  <c r="S739"/>
  <c r="R739"/>
  <c r="Q739"/>
  <c r="P739"/>
  <c r="O739"/>
  <c r="N739"/>
  <c r="M739"/>
  <c r="L739"/>
  <c r="K739"/>
  <c r="J739"/>
  <c r="I739"/>
  <c r="H739"/>
  <c r="G739"/>
  <c r="AA562"/>
  <c r="Z562"/>
  <c r="Y562"/>
  <c r="X562"/>
  <c r="W562"/>
  <c r="V562"/>
  <c r="U562"/>
  <c r="T562"/>
  <c r="S562"/>
  <c r="R562"/>
  <c r="Q562"/>
  <c r="P562"/>
  <c r="O562"/>
  <c r="N562"/>
  <c r="M562"/>
  <c r="L562"/>
  <c r="K562"/>
  <c r="J562"/>
  <c r="I562"/>
  <c r="H562"/>
  <c r="G562"/>
  <c r="AA704"/>
  <c r="Z704"/>
  <c r="Y704"/>
  <c r="X704"/>
  <c r="W704"/>
  <c r="V704"/>
  <c r="U704"/>
  <c r="T704"/>
  <c r="S704"/>
  <c r="R704"/>
  <c r="Q704"/>
  <c r="P704"/>
  <c r="O704"/>
  <c r="N704"/>
  <c r="M704"/>
  <c r="L704"/>
  <c r="K704"/>
  <c r="J704"/>
  <c r="I704"/>
  <c r="H704"/>
  <c r="G704"/>
  <c r="AA622"/>
  <c r="Z622"/>
  <c r="Y622"/>
  <c r="X622"/>
  <c r="W622"/>
  <c r="V622"/>
  <c r="U622"/>
  <c r="T622"/>
  <c r="S622"/>
  <c r="R622"/>
  <c r="Q622"/>
  <c r="P622"/>
  <c r="O622"/>
  <c r="N622"/>
  <c r="M622"/>
  <c r="L622"/>
  <c r="K622"/>
  <c r="J622"/>
  <c r="I622"/>
  <c r="H622"/>
  <c r="G622"/>
  <c r="AA650"/>
  <c r="Z650"/>
  <c r="Y650"/>
  <c r="X650"/>
  <c r="W650"/>
  <c r="V650"/>
  <c r="U650"/>
  <c r="T650"/>
  <c r="S650"/>
  <c r="R650"/>
  <c r="Q650"/>
  <c r="P650"/>
  <c r="O650"/>
  <c r="N650"/>
  <c r="M650"/>
  <c r="L650"/>
  <c r="K650"/>
  <c r="J650"/>
  <c r="I650"/>
  <c r="H650"/>
  <c r="G650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AA634"/>
  <c r="Z634"/>
  <c r="Y634"/>
  <c r="X634"/>
  <c r="W634"/>
  <c r="V634"/>
  <c r="U634"/>
  <c r="T634"/>
  <c r="S634"/>
  <c r="R634"/>
  <c r="Q634"/>
  <c r="P634"/>
  <c r="O634"/>
  <c r="N634"/>
  <c r="M634"/>
  <c r="L634"/>
  <c r="K634"/>
  <c r="J634"/>
  <c r="I634"/>
  <c r="H634"/>
  <c r="G634"/>
  <c r="AA777"/>
  <c r="Z777"/>
  <c r="Y777"/>
  <c r="X777"/>
  <c r="W777"/>
  <c r="V777"/>
  <c r="U777"/>
  <c r="T777"/>
  <c r="S777"/>
  <c r="R777"/>
  <c r="Q777"/>
  <c r="P777"/>
  <c r="O777"/>
  <c r="N777"/>
  <c r="M777"/>
  <c r="L777"/>
  <c r="K777"/>
  <c r="J777"/>
  <c r="I777"/>
  <c r="H777"/>
  <c r="G777"/>
  <c r="AA584"/>
  <c r="Z584"/>
  <c r="Y584"/>
  <c r="X584"/>
  <c r="W584"/>
  <c r="V584"/>
  <c r="U584"/>
  <c r="T584"/>
  <c r="S584"/>
  <c r="R584"/>
  <c r="Q584"/>
  <c r="P584"/>
  <c r="O584"/>
  <c r="N584"/>
  <c r="M584"/>
  <c r="L584"/>
  <c r="K584"/>
  <c r="J584"/>
  <c r="I584"/>
  <c r="H584"/>
  <c r="G584"/>
  <c r="AA750"/>
  <c r="Z750"/>
  <c r="Y750"/>
  <c r="X750"/>
  <c r="W750"/>
  <c r="V750"/>
  <c r="U750"/>
  <c r="T750"/>
  <c r="S750"/>
  <c r="R750"/>
  <c r="Q750"/>
  <c r="P750"/>
  <c r="O750"/>
  <c r="N750"/>
  <c r="M750"/>
  <c r="L750"/>
  <c r="K750"/>
  <c r="J750"/>
  <c r="I750"/>
  <c r="H750"/>
  <c r="G750"/>
  <c r="AA555"/>
  <c r="Z555"/>
  <c r="Y555"/>
  <c r="X555"/>
  <c r="W555"/>
  <c r="V555"/>
  <c r="U555"/>
  <c r="T555"/>
  <c r="S555"/>
  <c r="R555"/>
  <c r="Q555"/>
  <c r="P555"/>
  <c r="O555"/>
  <c r="N555"/>
  <c r="M555"/>
  <c r="L555"/>
  <c r="K555"/>
  <c r="J555"/>
  <c r="I555"/>
  <c r="H555"/>
  <c r="G555"/>
  <c r="AA566"/>
  <c r="Z566"/>
  <c r="Y566"/>
  <c r="X566"/>
  <c r="W566"/>
  <c r="V566"/>
  <c r="U566"/>
  <c r="T566"/>
  <c r="S566"/>
  <c r="R566"/>
  <c r="Q566"/>
  <c r="P566"/>
  <c r="O566"/>
  <c r="N566"/>
  <c r="M566"/>
  <c r="L566"/>
  <c r="K566"/>
  <c r="J566"/>
  <c r="I566"/>
  <c r="H566"/>
  <c r="G566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AA642"/>
  <c r="Z642"/>
  <c r="Y642"/>
  <c r="X642"/>
  <c r="W642"/>
  <c r="V642"/>
  <c r="U642"/>
  <c r="T642"/>
  <c r="S642"/>
  <c r="R642"/>
  <c r="Q642"/>
  <c r="P642"/>
  <c r="O642"/>
  <c r="N642"/>
  <c r="M642"/>
  <c r="L642"/>
  <c r="K642"/>
  <c r="J642"/>
  <c r="I642"/>
  <c r="H642"/>
  <c r="G642"/>
  <c r="AA780"/>
  <c r="Z780"/>
  <c r="Y780"/>
  <c r="X780"/>
  <c r="W780"/>
  <c r="V780"/>
  <c r="U780"/>
  <c r="T780"/>
  <c r="S780"/>
  <c r="R780"/>
  <c r="Q780"/>
  <c r="P780"/>
  <c r="O780"/>
  <c r="N780"/>
  <c r="M780"/>
  <c r="L780"/>
  <c r="K780"/>
  <c r="J780"/>
  <c r="I780"/>
  <c r="H780"/>
  <c r="G780"/>
  <c r="AA721"/>
  <c r="Z721"/>
  <c r="Y721"/>
  <c r="X721"/>
  <c r="W721"/>
  <c r="V721"/>
  <c r="U721"/>
  <c r="T721"/>
  <c r="S721"/>
  <c r="R721"/>
  <c r="Q721"/>
  <c r="P721"/>
  <c r="O721"/>
  <c r="N721"/>
  <c r="M721"/>
  <c r="L721"/>
  <c r="K721"/>
  <c r="J721"/>
  <c r="I721"/>
  <c r="H721"/>
  <c r="G721"/>
  <c r="AA605"/>
  <c r="Z605"/>
  <c r="Y605"/>
  <c r="X605"/>
  <c r="W605"/>
  <c r="V605"/>
  <c r="U605"/>
  <c r="T605"/>
  <c r="S605"/>
  <c r="R605"/>
  <c r="Q605"/>
  <c r="P605"/>
  <c r="O605"/>
  <c r="N605"/>
  <c r="M605"/>
  <c r="L605"/>
  <c r="K605"/>
  <c r="J605"/>
  <c r="I605"/>
  <c r="H605"/>
  <c r="G605"/>
  <c r="AA765"/>
  <c r="Z765"/>
  <c r="Y765"/>
  <c r="X765"/>
  <c r="W765"/>
  <c r="V765"/>
  <c r="U765"/>
  <c r="T765"/>
  <c r="S765"/>
  <c r="R765"/>
  <c r="Q765"/>
  <c r="P765"/>
  <c r="O765"/>
  <c r="N765"/>
  <c r="M765"/>
  <c r="L765"/>
  <c r="K765"/>
  <c r="J765"/>
  <c r="I765"/>
  <c r="H765"/>
  <c r="G765"/>
  <c r="AA831"/>
  <c r="Z831"/>
  <c r="Y831"/>
  <c r="X831"/>
  <c r="W831"/>
  <c r="V831"/>
  <c r="U831"/>
  <c r="T831"/>
  <c r="S831"/>
  <c r="R831"/>
  <c r="Q831"/>
  <c r="P831"/>
  <c r="O831"/>
  <c r="N831"/>
  <c r="M831"/>
  <c r="L831"/>
  <c r="K831"/>
  <c r="J831"/>
  <c r="I831"/>
  <c r="H831"/>
  <c r="G831"/>
  <c r="AA775"/>
  <c r="Z775"/>
  <c r="Y775"/>
  <c r="X775"/>
  <c r="W775"/>
  <c r="V775"/>
  <c r="U775"/>
  <c r="T775"/>
  <c r="S775"/>
  <c r="R775"/>
  <c r="Q775"/>
  <c r="P775"/>
  <c r="O775"/>
  <c r="N775"/>
  <c r="M775"/>
  <c r="L775"/>
  <c r="K775"/>
  <c r="J775"/>
  <c r="I775"/>
  <c r="H775"/>
  <c r="G775"/>
  <c r="AA602"/>
  <c r="Z602"/>
  <c r="Y602"/>
  <c r="X602"/>
  <c r="W602"/>
  <c r="V602"/>
  <c r="U602"/>
  <c r="T602"/>
  <c r="S602"/>
  <c r="R602"/>
  <c r="Q602"/>
  <c r="P602"/>
  <c r="O602"/>
  <c r="N602"/>
  <c r="M602"/>
  <c r="L602"/>
  <c r="K602"/>
  <c r="J602"/>
  <c r="I602"/>
  <c r="H602"/>
  <c r="G602"/>
  <c r="AA649"/>
  <c r="Z649"/>
  <c r="Y649"/>
  <c r="X649"/>
  <c r="W649"/>
  <c r="V649"/>
  <c r="U649"/>
  <c r="T649"/>
  <c r="S649"/>
  <c r="R649"/>
  <c r="Q649"/>
  <c r="P649"/>
  <c r="O649"/>
  <c r="N649"/>
  <c r="M649"/>
  <c r="L649"/>
  <c r="K649"/>
  <c r="J649"/>
  <c r="I649"/>
  <c r="H649"/>
  <c r="G649"/>
  <c r="AA627"/>
  <c r="Z627"/>
  <c r="Y627"/>
  <c r="X627"/>
  <c r="W627"/>
  <c r="V627"/>
  <c r="U627"/>
  <c r="T627"/>
  <c r="S627"/>
  <c r="R627"/>
  <c r="Q627"/>
  <c r="P627"/>
  <c r="O627"/>
  <c r="N627"/>
  <c r="M627"/>
  <c r="L627"/>
  <c r="K627"/>
  <c r="J627"/>
  <c r="I627"/>
  <c r="H627"/>
  <c r="G627"/>
  <c r="AA624"/>
  <c r="Z624"/>
  <c r="Y624"/>
  <c r="X624"/>
  <c r="W624"/>
  <c r="V624"/>
  <c r="U624"/>
  <c r="T624"/>
  <c r="S624"/>
  <c r="R624"/>
  <c r="Q624"/>
  <c r="P624"/>
  <c r="O624"/>
  <c r="N624"/>
  <c r="M624"/>
  <c r="L624"/>
  <c r="K624"/>
  <c r="J624"/>
  <c r="I624"/>
  <c r="H624"/>
  <c r="G624"/>
  <c r="AA817"/>
  <c r="Z817"/>
  <c r="Y817"/>
  <c r="X817"/>
  <c r="W817"/>
  <c r="V817"/>
  <c r="U817"/>
  <c r="T817"/>
  <c r="S817"/>
  <c r="R817"/>
  <c r="Q817"/>
  <c r="P817"/>
  <c r="O817"/>
  <c r="N817"/>
  <c r="M817"/>
  <c r="L817"/>
  <c r="K817"/>
  <c r="J817"/>
  <c r="I817"/>
  <c r="H817"/>
  <c r="G817"/>
  <c r="AA729"/>
  <c r="Z729"/>
  <c r="Y729"/>
  <c r="X729"/>
  <c r="W729"/>
  <c r="V729"/>
  <c r="U729"/>
  <c r="T729"/>
  <c r="S729"/>
  <c r="R729"/>
  <c r="Q729"/>
  <c r="P729"/>
  <c r="O729"/>
  <c r="N729"/>
  <c r="M729"/>
  <c r="L729"/>
  <c r="K729"/>
  <c r="J729"/>
  <c r="I729"/>
  <c r="H729"/>
  <c r="G729"/>
  <c r="AA728"/>
  <c r="Z728"/>
  <c r="Y728"/>
  <c r="X728"/>
  <c r="W728"/>
  <c r="V728"/>
  <c r="U728"/>
  <c r="T728"/>
  <c r="S728"/>
  <c r="R728"/>
  <c r="Q728"/>
  <c r="P728"/>
  <c r="O728"/>
  <c r="N728"/>
  <c r="M728"/>
  <c r="L728"/>
  <c r="K728"/>
  <c r="J728"/>
  <c r="I728"/>
  <c r="H728"/>
  <c r="G728"/>
  <c r="AA578"/>
  <c r="Z578"/>
  <c r="Y578"/>
  <c r="X578"/>
  <c r="W578"/>
  <c r="V578"/>
  <c r="U578"/>
  <c r="T578"/>
  <c r="S578"/>
  <c r="R578"/>
  <c r="Q578"/>
  <c r="P578"/>
  <c r="O578"/>
  <c r="N578"/>
  <c r="M578"/>
  <c r="L578"/>
  <c r="K578"/>
  <c r="J578"/>
  <c r="I578"/>
  <c r="H578"/>
  <c r="G578"/>
  <c r="AA709"/>
  <c r="Z709"/>
  <c r="Y709"/>
  <c r="X709"/>
  <c r="W709"/>
  <c r="V709"/>
  <c r="U709"/>
  <c r="T709"/>
  <c r="S709"/>
  <c r="R709"/>
  <c r="Q709"/>
  <c r="P709"/>
  <c r="O709"/>
  <c r="N709"/>
  <c r="M709"/>
  <c r="L709"/>
  <c r="K709"/>
  <c r="J709"/>
  <c r="I709"/>
  <c r="H709"/>
  <c r="G709"/>
  <c r="AA657"/>
  <c r="Z657"/>
  <c r="Y657"/>
  <c r="X657"/>
  <c r="W657"/>
  <c r="V657"/>
  <c r="U657"/>
  <c r="T657"/>
  <c r="S657"/>
  <c r="R657"/>
  <c r="Q657"/>
  <c r="P657"/>
  <c r="O657"/>
  <c r="N657"/>
  <c r="M657"/>
  <c r="L657"/>
  <c r="K657"/>
  <c r="J657"/>
  <c r="I657"/>
  <c r="H657"/>
  <c r="G657"/>
  <c r="AA180"/>
  <c r="Z180"/>
  <c r="Y180"/>
  <c r="X180"/>
  <c r="W180"/>
  <c r="V180"/>
  <c r="U180"/>
  <c r="T180"/>
  <c r="S180"/>
  <c r="R180"/>
  <c r="Q180"/>
  <c r="P180"/>
  <c r="O180"/>
  <c r="N180"/>
  <c r="M180"/>
  <c r="L180"/>
  <c r="K180"/>
  <c r="J180"/>
  <c r="I180"/>
  <c r="H180"/>
  <c r="G180"/>
  <c r="AA747"/>
  <c r="Z747"/>
  <c r="Y747"/>
  <c r="X747"/>
  <c r="W747"/>
  <c r="V747"/>
  <c r="U747"/>
  <c r="T747"/>
  <c r="S747"/>
  <c r="R747"/>
  <c r="Q747"/>
  <c r="P747"/>
  <c r="O747"/>
  <c r="N747"/>
  <c r="M747"/>
  <c r="L747"/>
  <c r="K747"/>
  <c r="J747"/>
  <c r="I747"/>
  <c r="H747"/>
  <c r="G747"/>
  <c r="AA601"/>
  <c r="Z601"/>
  <c r="Y601"/>
  <c r="X601"/>
  <c r="W601"/>
  <c r="V601"/>
  <c r="U601"/>
  <c r="T601"/>
  <c r="S601"/>
  <c r="R601"/>
  <c r="Q601"/>
  <c r="P601"/>
  <c r="O601"/>
  <c r="N601"/>
  <c r="M601"/>
  <c r="L601"/>
  <c r="K601"/>
  <c r="J601"/>
  <c r="I601"/>
  <c r="H601"/>
  <c r="G601"/>
  <c r="AA827"/>
  <c r="Z827"/>
  <c r="Y827"/>
  <c r="X827"/>
  <c r="W827"/>
  <c r="V827"/>
  <c r="U827"/>
  <c r="T827"/>
  <c r="S827"/>
  <c r="R827"/>
  <c r="Q827"/>
  <c r="P827"/>
  <c r="O827"/>
  <c r="N827"/>
  <c r="M827"/>
  <c r="L827"/>
  <c r="K827"/>
  <c r="J827"/>
  <c r="I827"/>
  <c r="H827"/>
  <c r="G827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AA596"/>
  <c r="Z596"/>
  <c r="Y596"/>
  <c r="X596"/>
  <c r="W596"/>
  <c r="V596"/>
  <c r="U596"/>
  <c r="T596"/>
  <c r="S596"/>
  <c r="R596"/>
  <c r="Q596"/>
  <c r="P596"/>
  <c r="O596"/>
  <c r="N596"/>
  <c r="M596"/>
  <c r="L596"/>
  <c r="K596"/>
  <c r="J596"/>
  <c r="I596"/>
  <c r="H596"/>
  <c r="G596"/>
  <c r="AA568"/>
  <c r="Z568"/>
  <c r="Y568"/>
  <c r="X568"/>
  <c r="W568"/>
  <c r="V568"/>
  <c r="U568"/>
  <c r="T568"/>
  <c r="S568"/>
  <c r="R568"/>
  <c r="Q568"/>
  <c r="P568"/>
  <c r="O568"/>
  <c r="N568"/>
  <c r="M568"/>
  <c r="L568"/>
  <c r="K568"/>
  <c r="J568"/>
  <c r="I568"/>
  <c r="H568"/>
  <c r="G568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AA688"/>
  <c r="Z688"/>
  <c r="Y688"/>
  <c r="X688"/>
  <c r="W688"/>
  <c r="V688"/>
  <c r="U688"/>
  <c r="T688"/>
  <c r="S688"/>
  <c r="R688"/>
  <c r="Q688"/>
  <c r="P688"/>
  <c r="O688"/>
  <c r="N688"/>
  <c r="M688"/>
  <c r="L688"/>
  <c r="K688"/>
  <c r="J688"/>
  <c r="I688"/>
  <c r="H688"/>
  <c r="G688"/>
  <c r="AA684"/>
  <c r="Z684"/>
  <c r="Y684"/>
  <c r="X684"/>
  <c r="W684"/>
  <c r="V684"/>
  <c r="U684"/>
  <c r="T684"/>
  <c r="S684"/>
  <c r="R684"/>
  <c r="Q684"/>
  <c r="P684"/>
  <c r="O684"/>
  <c r="N684"/>
  <c r="M684"/>
  <c r="L684"/>
  <c r="K684"/>
  <c r="J684"/>
  <c r="I684"/>
  <c r="H684"/>
  <c r="G684"/>
  <c r="AA583"/>
  <c r="Z583"/>
  <c r="Y583"/>
  <c r="X583"/>
  <c r="W583"/>
  <c r="V583"/>
  <c r="U583"/>
  <c r="T583"/>
  <c r="S583"/>
  <c r="R583"/>
  <c r="Q583"/>
  <c r="P583"/>
  <c r="O583"/>
  <c r="N583"/>
  <c r="M583"/>
  <c r="L583"/>
  <c r="K583"/>
  <c r="J583"/>
  <c r="I583"/>
  <c r="H583"/>
  <c r="G583"/>
  <c r="AA515"/>
  <c r="Z515"/>
  <c r="Y515"/>
  <c r="X515"/>
  <c r="W515"/>
  <c r="V515"/>
  <c r="U515"/>
  <c r="T515"/>
  <c r="S515"/>
  <c r="R515"/>
  <c r="Q515"/>
  <c r="P515"/>
  <c r="O515"/>
  <c r="N515"/>
  <c r="M515"/>
  <c r="L515"/>
  <c r="K515"/>
  <c r="J515"/>
  <c r="I515"/>
  <c r="H515"/>
  <c r="G515"/>
  <c r="AA726"/>
  <c r="Z726"/>
  <c r="Y726"/>
  <c r="X726"/>
  <c r="W726"/>
  <c r="V726"/>
  <c r="U726"/>
  <c r="T726"/>
  <c r="S726"/>
  <c r="R726"/>
  <c r="Q726"/>
  <c r="P726"/>
  <c r="O726"/>
  <c r="N726"/>
  <c r="M726"/>
  <c r="L726"/>
  <c r="K726"/>
  <c r="J726"/>
  <c r="I726"/>
  <c r="H726"/>
  <c r="G726"/>
  <c r="AA659"/>
  <c r="Z659"/>
  <c r="Y659"/>
  <c r="X659"/>
  <c r="W659"/>
  <c r="V659"/>
  <c r="U659"/>
  <c r="T659"/>
  <c r="S659"/>
  <c r="R659"/>
  <c r="Q659"/>
  <c r="P659"/>
  <c r="O659"/>
  <c r="N659"/>
  <c r="M659"/>
  <c r="L659"/>
  <c r="K659"/>
  <c r="J659"/>
  <c r="I659"/>
  <c r="H659"/>
  <c r="G659"/>
  <c r="AA840"/>
  <c r="Z840"/>
  <c r="Y840"/>
  <c r="X840"/>
  <c r="W840"/>
  <c r="V840"/>
  <c r="U840"/>
  <c r="T840"/>
  <c r="S840"/>
  <c r="R840"/>
  <c r="Q840"/>
  <c r="P840"/>
  <c r="O840"/>
  <c r="N840"/>
  <c r="M840"/>
  <c r="L840"/>
  <c r="K840"/>
  <c r="J840"/>
  <c r="I840"/>
  <c r="H840"/>
  <c r="G840"/>
  <c r="AA1103"/>
  <c r="Z1103"/>
  <c r="Y1103"/>
  <c r="X1103"/>
  <c r="W1103"/>
  <c r="V1103"/>
  <c r="U1103"/>
  <c r="T1103"/>
  <c r="S1103"/>
  <c r="R1103"/>
  <c r="Q1103"/>
  <c r="P1103"/>
  <c r="O1103"/>
  <c r="N1103"/>
  <c r="M1103"/>
  <c r="L1103"/>
  <c r="K1103"/>
  <c r="J1103"/>
  <c r="I1103"/>
  <c r="H1103"/>
  <c r="G1103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AA408"/>
  <c r="Z408"/>
  <c r="Y408"/>
  <c r="X408"/>
  <c r="W408"/>
  <c r="V408"/>
  <c r="U408"/>
  <c r="T408"/>
  <c r="S408"/>
  <c r="R408"/>
  <c r="Q408"/>
  <c r="P408"/>
  <c r="O408"/>
  <c r="N408"/>
  <c r="M408"/>
  <c r="L408"/>
  <c r="K408"/>
  <c r="J408"/>
  <c r="I408"/>
  <c r="H408"/>
  <c r="G408"/>
  <c r="AA1754"/>
  <c r="Z1754"/>
  <c r="Y1754"/>
  <c r="X1754"/>
  <c r="W1754"/>
  <c r="V1754"/>
  <c r="U1754"/>
  <c r="T1754"/>
  <c r="S1754"/>
  <c r="R1754"/>
  <c r="Q1754"/>
  <c r="P1754"/>
  <c r="O1754"/>
  <c r="N1754"/>
  <c r="M1754"/>
  <c r="L1754"/>
  <c r="K1754"/>
  <c r="J1754"/>
  <c r="I1754"/>
  <c r="H1754"/>
  <c r="G1754"/>
  <c r="AA1202"/>
  <c r="Z1202"/>
  <c r="Y1202"/>
  <c r="X1202"/>
  <c r="W1202"/>
  <c r="V1202"/>
  <c r="U1202"/>
  <c r="T1202"/>
  <c r="S1202"/>
  <c r="R1202"/>
  <c r="Q1202"/>
  <c r="P1202"/>
  <c r="O1202"/>
  <c r="N1202"/>
  <c r="M1202"/>
  <c r="L1202"/>
  <c r="K1202"/>
  <c r="J1202"/>
  <c r="I1202"/>
  <c r="H1202"/>
  <c r="G1202"/>
  <c r="AA1374"/>
  <c r="Z1374"/>
  <c r="Y1374"/>
  <c r="X1374"/>
  <c r="W1374"/>
  <c r="V1374"/>
  <c r="U1374"/>
  <c r="T1374"/>
  <c r="S1374"/>
  <c r="R1374"/>
  <c r="Q1374"/>
  <c r="P1374"/>
  <c r="O1374"/>
  <c r="N1374"/>
  <c r="M1374"/>
  <c r="L1374"/>
  <c r="K1374"/>
  <c r="J1374"/>
  <c r="I1374"/>
  <c r="H1374"/>
  <c r="G1374"/>
  <c r="AA1419"/>
  <c r="Z1419"/>
  <c r="Y1419"/>
  <c r="X1419"/>
  <c r="W1419"/>
  <c r="V1419"/>
  <c r="U1419"/>
  <c r="T1419"/>
  <c r="S1419"/>
  <c r="R1419"/>
  <c r="Q1419"/>
  <c r="P1419"/>
  <c r="O1419"/>
  <c r="N1419"/>
  <c r="M1419"/>
  <c r="L1419"/>
  <c r="K1419"/>
  <c r="J1419"/>
  <c r="I1419"/>
  <c r="H1419"/>
  <c r="G1419"/>
  <c r="AA1366"/>
  <c r="Z1366"/>
  <c r="Y1366"/>
  <c r="X1366"/>
  <c r="W1366"/>
  <c r="V1366"/>
  <c r="U1366"/>
  <c r="T1366"/>
  <c r="S1366"/>
  <c r="R1366"/>
  <c r="Q1366"/>
  <c r="P1366"/>
  <c r="O1366"/>
  <c r="N1366"/>
  <c r="M1366"/>
  <c r="L1366"/>
  <c r="K1366"/>
  <c r="J1366"/>
  <c r="I1366"/>
  <c r="H1366"/>
  <c r="G1366"/>
  <c r="AA1599"/>
  <c r="Z1599"/>
  <c r="Y1599"/>
  <c r="X1599"/>
  <c r="W1599"/>
  <c r="V1599"/>
  <c r="U1599"/>
  <c r="T1599"/>
  <c r="S1599"/>
  <c r="R1599"/>
  <c r="Q1599"/>
  <c r="P1599"/>
  <c r="O1599"/>
  <c r="N1599"/>
  <c r="M1599"/>
  <c r="L1599"/>
  <c r="K1599"/>
  <c r="J1599"/>
  <c r="I1599"/>
  <c r="H1599"/>
  <c r="G1599"/>
  <c r="AA1476"/>
  <c r="Z1476"/>
  <c r="Y1476"/>
  <c r="X1476"/>
  <c r="W1476"/>
  <c r="V1476"/>
  <c r="U1476"/>
  <c r="T1476"/>
  <c r="S1476"/>
  <c r="R1476"/>
  <c r="Q1476"/>
  <c r="P1476"/>
  <c r="O1476"/>
  <c r="N1476"/>
  <c r="M1476"/>
  <c r="L1476"/>
  <c r="K1476"/>
  <c r="J1476"/>
  <c r="I1476"/>
  <c r="H1476"/>
  <c r="G1476"/>
  <c r="AA442"/>
  <c r="Z442"/>
  <c r="Y442"/>
  <c r="X442"/>
  <c r="W442"/>
  <c r="V442"/>
  <c r="U442"/>
  <c r="T442"/>
  <c r="S442"/>
  <c r="R442"/>
  <c r="Q442"/>
  <c r="P442"/>
  <c r="O442"/>
  <c r="N442"/>
  <c r="M442"/>
  <c r="L442"/>
  <c r="K442"/>
  <c r="J442"/>
  <c r="I442"/>
  <c r="H442"/>
  <c r="G442"/>
  <c r="AA337"/>
  <c r="Z337"/>
  <c r="Y337"/>
  <c r="X337"/>
  <c r="W337"/>
  <c r="V337"/>
  <c r="U337"/>
  <c r="T337"/>
  <c r="S337"/>
  <c r="R337"/>
  <c r="Q337"/>
  <c r="P337"/>
  <c r="O337"/>
  <c r="N337"/>
  <c r="M337"/>
  <c r="L337"/>
  <c r="K337"/>
  <c r="J337"/>
  <c r="I337"/>
  <c r="H337"/>
  <c r="G337"/>
  <c r="AA423"/>
  <c r="Z423"/>
  <c r="Y423"/>
  <c r="X423"/>
  <c r="W423"/>
  <c r="V423"/>
  <c r="U423"/>
  <c r="T423"/>
  <c r="S423"/>
  <c r="R423"/>
  <c r="Q423"/>
  <c r="P423"/>
  <c r="O423"/>
  <c r="N423"/>
  <c r="M423"/>
  <c r="L423"/>
  <c r="K423"/>
  <c r="J423"/>
  <c r="I423"/>
  <c r="H423"/>
  <c r="G423"/>
  <c r="AA414"/>
  <c r="Z414"/>
  <c r="Y414"/>
  <c r="X414"/>
  <c r="W414"/>
  <c r="V414"/>
  <c r="U414"/>
  <c r="T414"/>
  <c r="S414"/>
  <c r="R414"/>
  <c r="Q414"/>
  <c r="P414"/>
  <c r="O414"/>
  <c r="N414"/>
  <c r="M414"/>
  <c r="L414"/>
  <c r="K414"/>
  <c r="J414"/>
  <c r="I414"/>
  <c r="H414"/>
  <c r="G414"/>
  <c r="AA676"/>
  <c r="Z676"/>
  <c r="Y676"/>
  <c r="X676"/>
  <c r="W676"/>
  <c r="V676"/>
  <c r="U676"/>
  <c r="T676"/>
  <c r="S676"/>
  <c r="R676"/>
  <c r="Q676"/>
  <c r="P676"/>
  <c r="O676"/>
  <c r="N676"/>
  <c r="M676"/>
  <c r="L676"/>
  <c r="K676"/>
  <c r="J676"/>
  <c r="I676"/>
  <c r="H676"/>
  <c r="G676"/>
  <c r="AA675"/>
  <c r="Z675"/>
  <c r="Y675"/>
  <c r="X675"/>
  <c r="W675"/>
  <c r="V675"/>
  <c r="U675"/>
  <c r="T675"/>
  <c r="S675"/>
  <c r="R675"/>
  <c r="Q675"/>
  <c r="P675"/>
  <c r="O675"/>
  <c r="N675"/>
  <c r="M675"/>
  <c r="L675"/>
  <c r="K675"/>
  <c r="J675"/>
  <c r="I675"/>
  <c r="H675"/>
  <c r="G675"/>
  <c r="AA673"/>
  <c r="Z673"/>
  <c r="Y673"/>
  <c r="X673"/>
  <c r="W673"/>
  <c r="V673"/>
  <c r="U673"/>
  <c r="T673"/>
  <c r="S673"/>
  <c r="R673"/>
  <c r="Q673"/>
  <c r="P673"/>
  <c r="O673"/>
  <c r="N673"/>
  <c r="M673"/>
  <c r="L673"/>
  <c r="K673"/>
  <c r="J673"/>
  <c r="I673"/>
  <c r="H673"/>
  <c r="G673"/>
  <c r="AA1198"/>
  <c r="Z1198"/>
  <c r="Y1198"/>
  <c r="X1198"/>
  <c r="W1198"/>
  <c r="V1198"/>
  <c r="U1198"/>
  <c r="T1198"/>
  <c r="S1198"/>
  <c r="R1198"/>
  <c r="Q1198"/>
  <c r="P1198"/>
  <c r="O1198"/>
  <c r="N1198"/>
  <c r="M1198"/>
  <c r="L1198"/>
  <c r="K1198"/>
  <c r="J1198"/>
  <c r="I1198"/>
  <c r="H1198"/>
  <c r="G1198"/>
  <c r="AA1051"/>
  <c r="Z1051"/>
  <c r="Y1051"/>
  <c r="X1051"/>
  <c r="W1051"/>
  <c r="V1051"/>
  <c r="U1051"/>
  <c r="T1051"/>
  <c r="S1051"/>
  <c r="R1051"/>
  <c r="Q1051"/>
  <c r="P1051"/>
  <c r="O1051"/>
  <c r="N1051"/>
  <c r="M1051"/>
  <c r="L1051"/>
  <c r="K1051"/>
  <c r="J1051"/>
  <c r="I1051"/>
  <c r="H1051"/>
  <c r="G1051"/>
  <c r="AA1793"/>
  <c r="Z1793"/>
  <c r="Y1793"/>
  <c r="X1793"/>
  <c r="W1793"/>
  <c r="V1793"/>
  <c r="U1793"/>
  <c r="T1793"/>
  <c r="S1793"/>
  <c r="R1793"/>
  <c r="Q1793"/>
  <c r="P1793"/>
  <c r="O1793"/>
  <c r="N1793"/>
  <c r="M1793"/>
  <c r="L1793"/>
  <c r="K1793"/>
  <c r="J1793"/>
  <c r="I1793"/>
  <c r="H1793"/>
  <c r="G1793"/>
  <c r="AA1418"/>
  <c r="Z1418"/>
  <c r="Y1418"/>
  <c r="X1418"/>
  <c r="W1418"/>
  <c r="V1418"/>
  <c r="U1418"/>
  <c r="T1418"/>
  <c r="S1418"/>
  <c r="R1418"/>
  <c r="Q1418"/>
  <c r="P1418"/>
  <c r="O1418"/>
  <c r="N1418"/>
  <c r="M1418"/>
  <c r="L1418"/>
  <c r="K1418"/>
  <c r="J1418"/>
  <c r="I1418"/>
  <c r="H1418"/>
  <c r="G1418"/>
  <c r="AA1668"/>
  <c r="Z1668"/>
  <c r="Y1668"/>
  <c r="X1668"/>
  <c r="W1668"/>
  <c r="V1668"/>
  <c r="U1668"/>
  <c r="T1668"/>
  <c r="S1668"/>
  <c r="R1668"/>
  <c r="Q1668"/>
  <c r="P1668"/>
  <c r="O1668"/>
  <c r="N1668"/>
  <c r="M1668"/>
  <c r="L1668"/>
  <c r="K1668"/>
  <c r="J1668"/>
  <c r="I1668"/>
  <c r="H1668"/>
  <c r="G1668"/>
  <c r="AA1660"/>
  <c r="Z1660"/>
  <c r="Y1660"/>
  <c r="X1660"/>
  <c r="W1660"/>
  <c r="V1660"/>
  <c r="U1660"/>
  <c r="T1660"/>
  <c r="S1660"/>
  <c r="R1660"/>
  <c r="Q1660"/>
  <c r="P1660"/>
  <c r="O1660"/>
  <c r="N1660"/>
  <c r="M1660"/>
  <c r="L1660"/>
  <c r="K1660"/>
  <c r="J1660"/>
  <c r="I1660"/>
  <c r="H1660"/>
  <c r="G1660"/>
  <c r="AA1252"/>
  <c r="Z1252"/>
  <c r="Y1252"/>
  <c r="X1252"/>
  <c r="W1252"/>
  <c r="V1252"/>
  <c r="U1252"/>
  <c r="T1252"/>
  <c r="S1252"/>
  <c r="R1252"/>
  <c r="Q1252"/>
  <c r="P1252"/>
  <c r="O1252"/>
  <c r="N1252"/>
  <c r="M1252"/>
  <c r="L1252"/>
  <c r="K1252"/>
  <c r="J1252"/>
  <c r="I1252"/>
  <c r="H1252"/>
  <c r="G1252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AA1349"/>
  <c r="Z1349"/>
  <c r="Y1349"/>
  <c r="X1349"/>
  <c r="W1349"/>
  <c r="V1349"/>
  <c r="U1349"/>
  <c r="T1349"/>
  <c r="S1349"/>
  <c r="R1349"/>
  <c r="Q1349"/>
  <c r="P1349"/>
  <c r="O1349"/>
  <c r="N1349"/>
  <c r="M1349"/>
  <c r="L1349"/>
  <c r="K1349"/>
  <c r="J1349"/>
  <c r="I1349"/>
  <c r="H1349"/>
  <c r="G1349"/>
  <c r="AA1241"/>
  <c r="Z1241"/>
  <c r="Y1241"/>
  <c r="X1241"/>
  <c r="W1241"/>
  <c r="V1241"/>
  <c r="U1241"/>
  <c r="T1241"/>
  <c r="S1241"/>
  <c r="R1241"/>
  <c r="Q1241"/>
  <c r="P1241"/>
  <c r="O1241"/>
  <c r="N1241"/>
  <c r="M1241"/>
  <c r="L1241"/>
  <c r="K1241"/>
  <c r="J1241"/>
  <c r="I1241"/>
  <c r="H1241"/>
  <c r="G1241"/>
  <c r="AA1134"/>
  <c r="Z1134"/>
  <c r="Y1134"/>
  <c r="X1134"/>
  <c r="W1134"/>
  <c r="V1134"/>
  <c r="U1134"/>
  <c r="T1134"/>
  <c r="S1134"/>
  <c r="R1134"/>
  <c r="Q1134"/>
  <c r="P1134"/>
  <c r="O1134"/>
  <c r="N1134"/>
  <c r="M1134"/>
  <c r="L1134"/>
  <c r="K1134"/>
  <c r="J1134"/>
  <c r="I1134"/>
  <c r="H1134"/>
  <c r="G1134"/>
  <c r="AA1594"/>
  <c r="Z1594"/>
  <c r="Y1594"/>
  <c r="X1594"/>
  <c r="W1594"/>
  <c r="V1594"/>
  <c r="U1594"/>
  <c r="T1594"/>
  <c r="S1594"/>
  <c r="R1594"/>
  <c r="Q1594"/>
  <c r="P1594"/>
  <c r="O1594"/>
  <c r="N1594"/>
  <c r="M1594"/>
  <c r="L1594"/>
  <c r="K1594"/>
  <c r="J1594"/>
  <c r="I1594"/>
  <c r="H1594"/>
  <c r="G1594"/>
  <c r="AA244"/>
  <c r="Z244"/>
  <c r="Y244"/>
  <c r="X244"/>
  <c r="W244"/>
  <c r="V244"/>
  <c r="U244"/>
  <c r="T244"/>
  <c r="S244"/>
  <c r="R244"/>
  <c r="Q244"/>
  <c r="P244"/>
  <c r="O244"/>
  <c r="N244"/>
  <c r="M244"/>
  <c r="L244"/>
  <c r="K244"/>
  <c r="J244"/>
  <c r="I244"/>
  <c r="H244"/>
  <c r="G244"/>
  <c r="AA435"/>
  <c r="Z435"/>
  <c r="Y435"/>
  <c r="X435"/>
  <c r="W435"/>
  <c r="V435"/>
  <c r="U435"/>
  <c r="T435"/>
  <c r="S435"/>
  <c r="R435"/>
  <c r="Q435"/>
  <c r="P435"/>
  <c r="O435"/>
  <c r="N435"/>
  <c r="M435"/>
  <c r="L435"/>
  <c r="K435"/>
  <c r="J435"/>
  <c r="I435"/>
  <c r="H435"/>
  <c r="G435"/>
  <c r="AA598"/>
  <c r="Z598"/>
  <c r="Y598"/>
  <c r="X598"/>
  <c r="W598"/>
  <c r="V598"/>
  <c r="U598"/>
  <c r="T598"/>
  <c r="S598"/>
  <c r="R598"/>
  <c r="Q598"/>
  <c r="P598"/>
  <c r="O598"/>
  <c r="N598"/>
  <c r="M598"/>
  <c r="L598"/>
  <c r="K598"/>
  <c r="J598"/>
  <c r="I598"/>
  <c r="H598"/>
  <c r="G598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AA557"/>
  <c r="Z557"/>
  <c r="Y557"/>
  <c r="X557"/>
  <c r="W557"/>
  <c r="V557"/>
  <c r="U557"/>
  <c r="T557"/>
  <c r="S557"/>
  <c r="R557"/>
  <c r="Q557"/>
  <c r="P557"/>
  <c r="O557"/>
  <c r="N557"/>
  <c r="M557"/>
  <c r="L557"/>
  <c r="K557"/>
  <c r="J557"/>
  <c r="I557"/>
  <c r="H557"/>
  <c r="G557"/>
  <c r="AA457"/>
  <c r="Z457"/>
  <c r="Y457"/>
  <c r="X457"/>
  <c r="W457"/>
  <c r="V457"/>
  <c r="U457"/>
  <c r="T457"/>
  <c r="S457"/>
  <c r="R457"/>
  <c r="Q457"/>
  <c r="P457"/>
  <c r="O457"/>
  <c r="N457"/>
  <c r="M457"/>
  <c r="L457"/>
  <c r="K457"/>
  <c r="J457"/>
  <c r="I457"/>
  <c r="H457"/>
  <c r="G457"/>
  <c r="AA1546"/>
  <c r="Z1546"/>
  <c r="Y1546"/>
  <c r="X1546"/>
  <c r="W1546"/>
  <c r="V1546"/>
  <c r="U1546"/>
  <c r="T1546"/>
  <c r="S1546"/>
  <c r="R1546"/>
  <c r="Q1546"/>
  <c r="P1546"/>
  <c r="O1546"/>
  <c r="N1546"/>
  <c r="M1546"/>
  <c r="L1546"/>
  <c r="K1546"/>
  <c r="J1546"/>
  <c r="I1546"/>
  <c r="H1546"/>
  <c r="G1546"/>
  <c r="AA1157"/>
  <c r="Z1157"/>
  <c r="Y1157"/>
  <c r="X1157"/>
  <c r="W1157"/>
  <c r="V1157"/>
  <c r="U1157"/>
  <c r="T1157"/>
  <c r="S1157"/>
  <c r="R1157"/>
  <c r="Q1157"/>
  <c r="P1157"/>
  <c r="O1157"/>
  <c r="N1157"/>
  <c r="M1157"/>
  <c r="L1157"/>
  <c r="K1157"/>
  <c r="J1157"/>
  <c r="I1157"/>
  <c r="H1157"/>
  <c r="G1157"/>
  <c r="AA1621"/>
  <c r="Z1621"/>
  <c r="Y1621"/>
  <c r="X1621"/>
  <c r="W1621"/>
  <c r="V1621"/>
  <c r="U1621"/>
  <c r="T1621"/>
  <c r="S1621"/>
  <c r="R1621"/>
  <c r="Q1621"/>
  <c r="P1621"/>
  <c r="O1621"/>
  <c r="N1621"/>
  <c r="M1621"/>
  <c r="L1621"/>
  <c r="K1621"/>
  <c r="J1621"/>
  <c r="I1621"/>
  <c r="H1621"/>
  <c r="G1621"/>
  <c r="AA1187"/>
  <c r="Z1187"/>
  <c r="Y1187"/>
  <c r="X1187"/>
  <c r="W1187"/>
  <c r="V1187"/>
  <c r="U1187"/>
  <c r="T1187"/>
  <c r="S1187"/>
  <c r="R1187"/>
  <c r="Q1187"/>
  <c r="P1187"/>
  <c r="O1187"/>
  <c r="N1187"/>
  <c r="M1187"/>
  <c r="L1187"/>
  <c r="K1187"/>
  <c r="J1187"/>
  <c r="I1187"/>
  <c r="H1187"/>
  <c r="G1187"/>
  <c r="AA1570"/>
  <c r="Z1570"/>
  <c r="Y1570"/>
  <c r="X1570"/>
  <c r="W1570"/>
  <c r="V1570"/>
  <c r="U1570"/>
  <c r="T1570"/>
  <c r="S1570"/>
  <c r="R1570"/>
  <c r="Q1570"/>
  <c r="P1570"/>
  <c r="O1570"/>
  <c r="N1570"/>
  <c r="M1570"/>
  <c r="L1570"/>
  <c r="K1570"/>
  <c r="J1570"/>
  <c r="I1570"/>
  <c r="H1570"/>
  <c r="G1570"/>
  <c r="AA1335"/>
  <c r="Z1335"/>
  <c r="Y1335"/>
  <c r="X1335"/>
  <c r="W1335"/>
  <c r="V1335"/>
  <c r="U1335"/>
  <c r="T1335"/>
  <c r="S1335"/>
  <c r="R1335"/>
  <c r="Q1335"/>
  <c r="P1335"/>
  <c r="O1335"/>
  <c r="N1335"/>
  <c r="M1335"/>
  <c r="L1335"/>
  <c r="K1335"/>
  <c r="J1335"/>
  <c r="I1335"/>
  <c r="H1335"/>
  <c r="G1335"/>
  <c r="AA189"/>
  <c r="Z189"/>
  <c r="Y189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AA1032"/>
  <c r="Z1032"/>
  <c r="Y1032"/>
  <c r="X1032"/>
  <c r="W1032"/>
  <c r="V1032"/>
  <c r="U1032"/>
  <c r="T1032"/>
  <c r="S1032"/>
  <c r="R1032"/>
  <c r="Q1032"/>
  <c r="P1032"/>
  <c r="O1032"/>
  <c r="N1032"/>
  <c r="M1032"/>
  <c r="L1032"/>
  <c r="K1032"/>
  <c r="J1032"/>
  <c r="I1032"/>
  <c r="H1032"/>
  <c r="G1032"/>
  <c r="AA1532"/>
  <c r="Z1532"/>
  <c r="Y1532"/>
  <c r="X1532"/>
  <c r="W1532"/>
  <c r="V1532"/>
  <c r="U1532"/>
  <c r="T1532"/>
  <c r="S1532"/>
  <c r="R1532"/>
  <c r="Q1532"/>
  <c r="P1532"/>
  <c r="O1532"/>
  <c r="N1532"/>
  <c r="M1532"/>
  <c r="L1532"/>
  <c r="K1532"/>
  <c r="J1532"/>
  <c r="I1532"/>
  <c r="H1532"/>
  <c r="G1532"/>
  <c r="AA1800"/>
  <c r="Z1800"/>
  <c r="Y1800"/>
  <c r="X1800"/>
  <c r="W1800"/>
  <c r="V1800"/>
  <c r="U1800"/>
  <c r="T1800"/>
  <c r="S1800"/>
  <c r="R1800"/>
  <c r="Q1800"/>
  <c r="P1800"/>
  <c r="O1800"/>
  <c r="N1800"/>
  <c r="M1800"/>
  <c r="L1800"/>
  <c r="K1800"/>
  <c r="J1800"/>
  <c r="I1800"/>
  <c r="H1800"/>
  <c r="G1800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AA1638"/>
  <c r="Z1638"/>
  <c r="Y1638"/>
  <c r="X1638"/>
  <c r="W1638"/>
  <c r="V1638"/>
  <c r="U1638"/>
  <c r="T1638"/>
  <c r="S1638"/>
  <c r="R1638"/>
  <c r="Q1638"/>
  <c r="P1638"/>
  <c r="O1638"/>
  <c r="N1638"/>
  <c r="M1638"/>
  <c r="L1638"/>
  <c r="K1638"/>
  <c r="J1638"/>
  <c r="I1638"/>
  <c r="H1638"/>
  <c r="G1638"/>
  <c r="AA1521"/>
  <c r="Z1521"/>
  <c r="Y1521"/>
  <c r="X1521"/>
  <c r="W1521"/>
  <c r="V1521"/>
  <c r="U1521"/>
  <c r="T1521"/>
  <c r="S1521"/>
  <c r="R1521"/>
  <c r="Q1521"/>
  <c r="P1521"/>
  <c r="O1521"/>
  <c r="N1521"/>
  <c r="M1521"/>
  <c r="L1521"/>
  <c r="K1521"/>
  <c r="J1521"/>
  <c r="I1521"/>
  <c r="H1521"/>
  <c r="G1521"/>
  <c r="AA197"/>
  <c r="Z197"/>
  <c r="Y197"/>
  <c r="X197"/>
  <c r="W197"/>
  <c r="V197"/>
  <c r="U197"/>
  <c r="T197"/>
  <c r="S197"/>
  <c r="R197"/>
  <c r="Q197"/>
  <c r="P197"/>
  <c r="O197"/>
  <c r="N197"/>
  <c r="M197"/>
  <c r="L197"/>
  <c r="K197"/>
  <c r="J197"/>
  <c r="I197"/>
  <c r="H197"/>
  <c r="G197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AA1519"/>
  <c r="Z1519"/>
  <c r="Y1519"/>
  <c r="X1519"/>
  <c r="W1519"/>
  <c r="V1519"/>
  <c r="U1519"/>
  <c r="T1519"/>
  <c r="S1519"/>
  <c r="R1519"/>
  <c r="Q1519"/>
  <c r="P1519"/>
  <c r="O1519"/>
  <c r="N1519"/>
  <c r="M1519"/>
  <c r="L1519"/>
  <c r="K1519"/>
  <c r="J1519"/>
  <c r="I1519"/>
  <c r="H1519"/>
  <c r="G1519"/>
  <c r="AA1074"/>
  <c r="Z1074"/>
  <c r="Y1074"/>
  <c r="X1074"/>
  <c r="W1074"/>
  <c r="V1074"/>
  <c r="U1074"/>
  <c r="T1074"/>
  <c r="S1074"/>
  <c r="R1074"/>
  <c r="Q1074"/>
  <c r="P1074"/>
  <c r="O1074"/>
  <c r="N1074"/>
  <c r="M1074"/>
  <c r="L1074"/>
  <c r="K1074"/>
  <c r="J1074"/>
  <c r="I1074"/>
  <c r="H1074"/>
  <c r="G1074"/>
  <c r="AA1518"/>
  <c r="Z1518"/>
  <c r="Y1518"/>
  <c r="X1518"/>
  <c r="W1518"/>
  <c r="V1518"/>
  <c r="U1518"/>
  <c r="T1518"/>
  <c r="S1518"/>
  <c r="R1518"/>
  <c r="Q1518"/>
  <c r="P1518"/>
  <c r="O1518"/>
  <c r="N1518"/>
  <c r="M1518"/>
  <c r="L1518"/>
  <c r="K1518"/>
  <c r="J1518"/>
  <c r="I1518"/>
  <c r="H1518"/>
  <c r="G1518"/>
  <c r="AA962"/>
  <c r="Z962"/>
  <c r="Y962"/>
  <c r="X962"/>
  <c r="W962"/>
  <c r="V962"/>
  <c r="U962"/>
  <c r="T962"/>
  <c r="S962"/>
  <c r="R962"/>
  <c r="Q962"/>
  <c r="P962"/>
  <c r="O962"/>
  <c r="N962"/>
  <c r="M962"/>
  <c r="L962"/>
  <c r="K962"/>
  <c r="J962"/>
  <c r="I962"/>
  <c r="H962"/>
  <c r="G962"/>
  <c r="AA191"/>
  <c r="Z191"/>
  <c r="Y191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AA204"/>
  <c r="Z204"/>
  <c r="Y204"/>
  <c r="X204"/>
  <c r="W204"/>
  <c r="V204"/>
  <c r="U204"/>
  <c r="T204"/>
  <c r="S204"/>
  <c r="R204"/>
  <c r="Q204"/>
  <c r="P204"/>
  <c r="O204"/>
  <c r="N204"/>
  <c r="M204"/>
  <c r="L204"/>
  <c r="K204"/>
  <c r="J204"/>
  <c r="I204"/>
  <c r="H204"/>
  <c r="G204"/>
  <c r="AA865"/>
  <c r="Z865"/>
  <c r="Y865"/>
  <c r="X865"/>
  <c r="W865"/>
  <c r="V865"/>
  <c r="U865"/>
  <c r="T865"/>
  <c r="S865"/>
  <c r="R865"/>
  <c r="Q865"/>
  <c r="P865"/>
  <c r="O865"/>
  <c r="N865"/>
  <c r="M865"/>
  <c r="L865"/>
  <c r="K865"/>
  <c r="J865"/>
  <c r="I865"/>
  <c r="H865"/>
  <c r="G865"/>
  <c r="AA1305"/>
  <c r="Z1305"/>
  <c r="Y1305"/>
  <c r="X1305"/>
  <c r="W1305"/>
  <c r="V1305"/>
  <c r="U1305"/>
  <c r="T1305"/>
  <c r="S1305"/>
  <c r="R1305"/>
  <c r="Q1305"/>
  <c r="P1305"/>
  <c r="O1305"/>
  <c r="N1305"/>
  <c r="M1305"/>
  <c r="L1305"/>
  <c r="K1305"/>
  <c r="J1305"/>
  <c r="I1305"/>
  <c r="H1305"/>
  <c r="G1305"/>
  <c r="AA1799"/>
  <c r="Z1799"/>
  <c r="Y1799"/>
  <c r="X1799"/>
  <c r="W1799"/>
  <c r="V1799"/>
  <c r="U1799"/>
  <c r="T1799"/>
  <c r="S1799"/>
  <c r="R1799"/>
  <c r="Q1799"/>
  <c r="P1799"/>
  <c r="O1799"/>
  <c r="N1799"/>
  <c r="M1799"/>
  <c r="L1799"/>
  <c r="K1799"/>
  <c r="J1799"/>
  <c r="I1799"/>
  <c r="H1799"/>
  <c r="G1799"/>
  <c r="AA897"/>
  <c r="Z897"/>
  <c r="Y897"/>
  <c r="X897"/>
  <c r="W897"/>
  <c r="V897"/>
  <c r="U897"/>
  <c r="T897"/>
  <c r="S897"/>
  <c r="R897"/>
  <c r="Q897"/>
  <c r="P897"/>
  <c r="O897"/>
  <c r="N897"/>
  <c r="M897"/>
  <c r="L897"/>
  <c r="K897"/>
  <c r="J897"/>
  <c r="I897"/>
  <c r="H897"/>
  <c r="G897"/>
  <c r="AA395"/>
  <c r="Z395"/>
  <c r="Y395"/>
  <c r="X395"/>
  <c r="W395"/>
  <c r="V395"/>
  <c r="U395"/>
  <c r="T395"/>
  <c r="S395"/>
  <c r="R395"/>
  <c r="Q395"/>
  <c r="P395"/>
  <c r="O395"/>
  <c r="N395"/>
  <c r="M395"/>
  <c r="L395"/>
  <c r="K395"/>
  <c r="J395"/>
  <c r="I395"/>
  <c r="H395"/>
  <c r="G395"/>
  <c r="AA932"/>
  <c r="Z932"/>
  <c r="Y932"/>
  <c r="X932"/>
  <c r="W932"/>
  <c r="V932"/>
  <c r="U932"/>
  <c r="T932"/>
  <c r="S932"/>
  <c r="R932"/>
  <c r="Q932"/>
  <c r="P932"/>
  <c r="O932"/>
  <c r="N932"/>
  <c r="M932"/>
  <c r="L932"/>
  <c r="K932"/>
  <c r="J932"/>
  <c r="I932"/>
  <c r="H932"/>
  <c r="G932"/>
  <c r="AA1845"/>
  <c r="Z1845"/>
  <c r="Y1845"/>
  <c r="X1845"/>
  <c r="W1845"/>
  <c r="V1845"/>
  <c r="U1845"/>
  <c r="T1845"/>
  <c r="S1845"/>
  <c r="R1845"/>
  <c r="Q1845"/>
  <c r="P1845"/>
  <c r="O1845"/>
  <c r="N1845"/>
  <c r="M1845"/>
  <c r="L1845"/>
  <c r="K1845"/>
  <c r="J1845"/>
  <c r="I1845"/>
  <c r="H1845"/>
  <c r="G1845"/>
  <c r="AA1887"/>
  <c r="Z1887"/>
  <c r="Y1887"/>
  <c r="X1887"/>
  <c r="W1887"/>
  <c r="V1887"/>
  <c r="U1887"/>
  <c r="T1887"/>
  <c r="S1887"/>
  <c r="R1887"/>
  <c r="Q1887"/>
  <c r="P1887"/>
  <c r="O1887"/>
  <c r="N1887"/>
  <c r="M1887"/>
  <c r="L1887"/>
  <c r="K1887"/>
  <c r="J1887"/>
  <c r="I1887"/>
  <c r="H1887"/>
  <c r="G1887"/>
  <c r="AA1883"/>
  <c r="Z1883"/>
  <c r="Y1883"/>
  <c r="X1883"/>
  <c r="W1883"/>
  <c r="V1883"/>
  <c r="U1883"/>
  <c r="T1883"/>
  <c r="S1883"/>
  <c r="R1883"/>
  <c r="Q1883"/>
  <c r="P1883"/>
  <c r="O1883"/>
  <c r="N1883"/>
  <c r="M1883"/>
  <c r="L1883"/>
  <c r="K1883"/>
  <c r="J1883"/>
  <c r="I1883"/>
  <c r="H1883"/>
  <c r="G1883"/>
  <c r="AA1864"/>
  <c r="Z1864"/>
  <c r="Y1864"/>
  <c r="X1864"/>
  <c r="W1864"/>
  <c r="V1864"/>
  <c r="U1864"/>
  <c r="T1864"/>
  <c r="S1864"/>
  <c r="R1864"/>
  <c r="Q1864"/>
  <c r="P1864"/>
  <c r="O1864"/>
  <c r="N1864"/>
  <c r="M1864"/>
  <c r="L1864"/>
  <c r="K1864"/>
  <c r="J1864"/>
  <c r="I1864"/>
  <c r="H1864"/>
  <c r="G1864"/>
  <c r="AA1873"/>
  <c r="Z1873"/>
  <c r="Y1873"/>
  <c r="X1873"/>
  <c r="W1873"/>
  <c r="V1873"/>
  <c r="U1873"/>
  <c r="T1873"/>
  <c r="S1873"/>
  <c r="R1873"/>
  <c r="Q1873"/>
  <c r="P1873"/>
  <c r="O1873"/>
  <c r="N1873"/>
  <c r="M1873"/>
  <c r="L1873"/>
  <c r="K1873"/>
  <c r="J1873"/>
  <c r="I1873"/>
  <c r="H1873"/>
  <c r="G1873"/>
  <c r="AA1661"/>
  <c r="Z1661"/>
  <c r="Y1661"/>
  <c r="X1661"/>
  <c r="W1661"/>
  <c r="V1661"/>
  <c r="U1661"/>
  <c r="T1661"/>
  <c r="S1661"/>
  <c r="R1661"/>
  <c r="Q1661"/>
  <c r="P1661"/>
  <c r="O1661"/>
  <c r="N1661"/>
  <c r="M1661"/>
  <c r="L1661"/>
  <c r="K1661"/>
  <c r="J1661"/>
  <c r="I1661"/>
  <c r="H1661"/>
  <c r="G1661"/>
  <c r="AA1857"/>
  <c r="Z1857"/>
  <c r="Y1857"/>
  <c r="X1857"/>
  <c r="W1857"/>
  <c r="V1857"/>
  <c r="U1857"/>
  <c r="T1857"/>
  <c r="S1857"/>
  <c r="R1857"/>
  <c r="Q1857"/>
  <c r="P1857"/>
  <c r="O1857"/>
  <c r="N1857"/>
  <c r="M1857"/>
  <c r="L1857"/>
  <c r="K1857"/>
  <c r="J1857"/>
  <c r="I1857"/>
  <c r="H1857"/>
  <c r="G1857"/>
  <c r="AA487"/>
  <c r="Z487"/>
  <c r="Y487"/>
  <c r="X487"/>
  <c r="W487"/>
  <c r="V487"/>
  <c r="U487"/>
  <c r="T487"/>
  <c r="S487"/>
  <c r="R487"/>
  <c r="Q487"/>
  <c r="P487"/>
  <c r="O487"/>
  <c r="N487"/>
  <c r="M487"/>
  <c r="L487"/>
  <c r="K487"/>
  <c r="J487"/>
  <c r="I487"/>
  <c r="H487"/>
  <c r="G487"/>
  <c r="AA1855"/>
  <c r="Z1855"/>
  <c r="Y1855"/>
  <c r="X1855"/>
  <c r="W1855"/>
  <c r="V1855"/>
  <c r="U1855"/>
  <c r="T1855"/>
  <c r="S1855"/>
  <c r="R1855"/>
  <c r="Q1855"/>
  <c r="P1855"/>
  <c r="O1855"/>
  <c r="N1855"/>
  <c r="M1855"/>
  <c r="L1855"/>
  <c r="K1855"/>
  <c r="J1855"/>
  <c r="I1855"/>
  <c r="H1855"/>
  <c r="G1855"/>
  <c r="AA1898"/>
  <c r="Z1898"/>
  <c r="Y1898"/>
  <c r="X1898"/>
  <c r="W1898"/>
  <c r="V1898"/>
  <c r="U1898"/>
  <c r="T1898"/>
  <c r="S1898"/>
  <c r="R1898"/>
  <c r="Q1898"/>
  <c r="P1898"/>
  <c r="O1898"/>
  <c r="N1898"/>
  <c r="M1898"/>
  <c r="L1898"/>
  <c r="K1898"/>
  <c r="J1898"/>
  <c r="I1898"/>
  <c r="H1898"/>
  <c r="G1898"/>
  <c r="AA1838"/>
  <c r="Z1838"/>
  <c r="Y1838"/>
  <c r="X1838"/>
  <c r="W1838"/>
  <c r="V1838"/>
  <c r="U1838"/>
  <c r="T1838"/>
  <c r="S1838"/>
  <c r="R1838"/>
  <c r="Q1838"/>
  <c r="P1838"/>
  <c r="O1838"/>
  <c r="N1838"/>
  <c r="M1838"/>
  <c r="L1838"/>
  <c r="K1838"/>
  <c r="J1838"/>
  <c r="I1838"/>
  <c r="H1838"/>
  <c r="G1838"/>
  <c r="AA1882"/>
  <c r="Z1882"/>
  <c r="Y1882"/>
  <c r="X1882"/>
  <c r="W1882"/>
  <c r="V1882"/>
  <c r="U1882"/>
  <c r="T1882"/>
  <c r="S1882"/>
  <c r="R1882"/>
  <c r="Q1882"/>
  <c r="P1882"/>
  <c r="O1882"/>
  <c r="N1882"/>
  <c r="M1882"/>
  <c r="L1882"/>
  <c r="K1882"/>
  <c r="J1882"/>
  <c r="I1882"/>
  <c r="H1882"/>
  <c r="G1882"/>
  <c r="AA1897"/>
  <c r="Z1897"/>
  <c r="Y1897"/>
  <c r="X1897"/>
  <c r="W1897"/>
  <c r="V1897"/>
  <c r="U1897"/>
  <c r="T1897"/>
  <c r="S1897"/>
  <c r="R1897"/>
  <c r="Q1897"/>
  <c r="P1897"/>
  <c r="O1897"/>
  <c r="N1897"/>
  <c r="M1897"/>
  <c r="L1897"/>
  <c r="K1897"/>
  <c r="J1897"/>
  <c r="I1897"/>
  <c r="H1897"/>
  <c r="G1897"/>
  <c r="AA1891"/>
  <c r="Z1891"/>
  <c r="Y1891"/>
  <c r="X1891"/>
  <c r="W1891"/>
  <c r="V1891"/>
  <c r="U1891"/>
  <c r="T1891"/>
  <c r="S1891"/>
  <c r="R1891"/>
  <c r="Q1891"/>
  <c r="P1891"/>
  <c r="O1891"/>
  <c r="N1891"/>
  <c r="M1891"/>
  <c r="L1891"/>
  <c r="K1891"/>
  <c r="J1891"/>
  <c r="I1891"/>
  <c r="H1891"/>
  <c r="G1891"/>
  <c r="AA1867"/>
  <c r="Z1867"/>
  <c r="Y1867"/>
  <c r="X1867"/>
  <c r="W1867"/>
  <c r="V1867"/>
  <c r="U1867"/>
  <c r="T1867"/>
  <c r="S1867"/>
  <c r="R1867"/>
  <c r="Q1867"/>
  <c r="P1867"/>
  <c r="O1867"/>
  <c r="N1867"/>
  <c r="M1867"/>
  <c r="L1867"/>
  <c r="K1867"/>
  <c r="J1867"/>
  <c r="I1867"/>
  <c r="H1867"/>
  <c r="G1867"/>
  <c r="AA501"/>
  <c r="Z501"/>
  <c r="Y501"/>
  <c r="X501"/>
  <c r="W501"/>
  <c r="V501"/>
  <c r="U501"/>
  <c r="T501"/>
  <c r="S501"/>
  <c r="R501"/>
  <c r="Q501"/>
  <c r="P501"/>
  <c r="O501"/>
  <c r="N501"/>
  <c r="M501"/>
  <c r="L501"/>
  <c r="K501"/>
  <c r="J501"/>
  <c r="I501"/>
  <c r="H501"/>
  <c r="G501"/>
  <c r="AA491"/>
  <c r="Z491"/>
  <c r="Y491"/>
  <c r="X491"/>
  <c r="W491"/>
  <c r="V491"/>
  <c r="U491"/>
  <c r="T491"/>
  <c r="S491"/>
  <c r="R491"/>
  <c r="Q491"/>
  <c r="P491"/>
  <c r="O491"/>
  <c r="N491"/>
  <c r="M491"/>
  <c r="L491"/>
  <c r="K491"/>
  <c r="J491"/>
  <c r="I491"/>
  <c r="H491"/>
  <c r="G491"/>
  <c r="AA1881"/>
  <c r="Z1881"/>
  <c r="Y1881"/>
  <c r="X1881"/>
  <c r="W1881"/>
  <c r="V1881"/>
  <c r="U1881"/>
  <c r="T1881"/>
  <c r="S1881"/>
  <c r="R1881"/>
  <c r="Q1881"/>
  <c r="P1881"/>
  <c r="O1881"/>
  <c r="N1881"/>
  <c r="M1881"/>
  <c r="L1881"/>
  <c r="K1881"/>
  <c r="J1881"/>
  <c r="I1881"/>
  <c r="H1881"/>
  <c r="G1881"/>
  <c r="AA269"/>
  <c r="Z269"/>
  <c r="Y269"/>
  <c r="X269"/>
  <c r="W269"/>
  <c r="V269"/>
  <c r="U269"/>
  <c r="T269"/>
  <c r="S269"/>
  <c r="R269"/>
  <c r="Q269"/>
  <c r="P269"/>
  <c r="O269"/>
  <c r="N269"/>
  <c r="M269"/>
  <c r="L269"/>
  <c r="K269"/>
  <c r="J269"/>
  <c r="I269"/>
  <c r="H269"/>
  <c r="G269"/>
  <c r="AA1727"/>
  <c r="Z1727"/>
  <c r="Y1727"/>
  <c r="X1727"/>
  <c r="W1727"/>
  <c r="V1727"/>
  <c r="U1727"/>
  <c r="T1727"/>
  <c r="S1727"/>
  <c r="R1727"/>
  <c r="Q1727"/>
  <c r="P1727"/>
  <c r="O1727"/>
  <c r="N1727"/>
  <c r="M1727"/>
  <c r="L1727"/>
  <c r="K1727"/>
  <c r="J1727"/>
  <c r="I1727"/>
  <c r="H1727"/>
  <c r="G1727"/>
  <c r="AA1564"/>
  <c r="Z1564"/>
  <c r="Y1564"/>
  <c r="X1564"/>
  <c r="W1564"/>
  <c r="V1564"/>
  <c r="U1564"/>
  <c r="T1564"/>
  <c r="S1564"/>
  <c r="R1564"/>
  <c r="Q1564"/>
  <c r="P1564"/>
  <c r="O1564"/>
  <c r="N1564"/>
  <c r="M1564"/>
  <c r="L1564"/>
  <c r="K1564"/>
  <c r="J1564"/>
  <c r="I1564"/>
  <c r="H1564"/>
  <c r="G1564"/>
  <c r="AA1161"/>
  <c r="Z1161"/>
  <c r="Y1161"/>
  <c r="X1161"/>
  <c r="W1161"/>
  <c r="V1161"/>
  <c r="U1161"/>
  <c r="T1161"/>
  <c r="S1161"/>
  <c r="R1161"/>
  <c r="Q1161"/>
  <c r="P1161"/>
  <c r="O1161"/>
  <c r="N1161"/>
  <c r="M1161"/>
  <c r="L1161"/>
  <c r="K1161"/>
  <c r="J1161"/>
  <c r="I1161"/>
  <c r="H1161"/>
  <c r="G1161"/>
  <c r="AA1703"/>
  <c r="Z1703"/>
  <c r="Y1703"/>
  <c r="X1703"/>
  <c r="W1703"/>
  <c r="V1703"/>
  <c r="U1703"/>
  <c r="T1703"/>
  <c r="S1703"/>
  <c r="R1703"/>
  <c r="Q1703"/>
  <c r="P1703"/>
  <c r="O1703"/>
  <c r="N1703"/>
  <c r="M1703"/>
  <c r="L1703"/>
  <c r="K1703"/>
  <c r="J1703"/>
  <c r="I1703"/>
  <c r="H1703"/>
  <c r="G1703"/>
  <c r="AA1144"/>
  <c r="Z1144"/>
  <c r="Y1144"/>
  <c r="X1144"/>
  <c r="W1144"/>
  <c r="V1144"/>
  <c r="U1144"/>
  <c r="T1144"/>
  <c r="S1144"/>
  <c r="R1144"/>
  <c r="Q1144"/>
  <c r="P1144"/>
  <c r="O1144"/>
  <c r="N1144"/>
  <c r="M1144"/>
  <c r="L1144"/>
  <c r="K1144"/>
  <c r="J1144"/>
  <c r="I1144"/>
  <c r="H1144"/>
  <c r="G1144"/>
  <c r="AA850"/>
  <c r="Z850"/>
  <c r="Y850"/>
  <c r="X850"/>
  <c r="W850"/>
  <c r="V850"/>
  <c r="U850"/>
  <c r="T850"/>
  <c r="S850"/>
  <c r="R850"/>
  <c r="Q850"/>
  <c r="P850"/>
  <c r="O850"/>
  <c r="N850"/>
  <c r="M850"/>
  <c r="L850"/>
  <c r="K850"/>
  <c r="J850"/>
  <c r="I850"/>
  <c r="H850"/>
  <c r="G850"/>
  <c r="AA422"/>
  <c r="Z422"/>
  <c r="Y422"/>
  <c r="X422"/>
  <c r="W422"/>
  <c r="V422"/>
  <c r="U422"/>
  <c r="T422"/>
  <c r="S422"/>
  <c r="R422"/>
  <c r="Q422"/>
  <c r="P422"/>
  <c r="O422"/>
  <c r="N422"/>
  <c r="M422"/>
  <c r="L422"/>
  <c r="K422"/>
  <c r="J422"/>
  <c r="I422"/>
  <c r="H422"/>
  <c r="G422"/>
  <c r="AA1694"/>
  <c r="Z1694"/>
  <c r="Y1694"/>
  <c r="X1694"/>
  <c r="W1694"/>
  <c r="V1694"/>
  <c r="U1694"/>
  <c r="T1694"/>
  <c r="S1694"/>
  <c r="R1694"/>
  <c r="Q1694"/>
  <c r="P1694"/>
  <c r="O1694"/>
  <c r="N1694"/>
  <c r="M1694"/>
  <c r="L1694"/>
  <c r="K1694"/>
  <c r="J1694"/>
  <c r="I1694"/>
  <c r="H1694"/>
  <c r="G1694"/>
  <c r="AA1576"/>
  <c r="Z1576"/>
  <c r="Y1576"/>
  <c r="X1576"/>
  <c r="W1576"/>
  <c r="V1576"/>
  <c r="U1576"/>
  <c r="T1576"/>
  <c r="S1576"/>
  <c r="R1576"/>
  <c r="Q1576"/>
  <c r="P1576"/>
  <c r="O1576"/>
  <c r="N1576"/>
  <c r="M1576"/>
  <c r="L1576"/>
  <c r="K1576"/>
  <c r="J1576"/>
  <c r="I1576"/>
  <c r="H1576"/>
  <c r="G1576"/>
  <c r="AA1283"/>
  <c r="Z1283"/>
  <c r="Y1283"/>
  <c r="X1283"/>
  <c r="W1283"/>
  <c r="V1283"/>
  <c r="U1283"/>
  <c r="T1283"/>
  <c r="S1283"/>
  <c r="R1283"/>
  <c r="Q1283"/>
  <c r="P1283"/>
  <c r="O1283"/>
  <c r="N1283"/>
  <c r="M1283"/>
  <c r="L1283"/>
  <c r="K1283"/>
  <c r="J1283"/>
  <c r="I1283"/>
  <c r="H1283"/>
  <c r="G1283"/>
  <c r="AA1362"/>
  <c r="Z1362"/>
  <c r="Y1362"/>
  <c r="X1362"/>
  <c r="W1362"/>
  <c r="V1362"/>
  <c r="U1362"/>
  <c r="T1362"/>
  <c r="S1362"/>
  <c r="R1362"/>
  <c r="Q1362"/>
  <c r="P1362"/>
  <c r="O1362"/>
  <c r="N1362"/>
  <c r="M1362"/>
  <c r="L1362"/>
  <c r="K1362"/>
  <c r="J1362"/>
  <c r="I1362"/>
  <c r="H1362"/>
  <c r="G1362"/>
  <c r="AA1047"/>
  <c r="Z1047"/>
  <c r="Y1047"/>
  <c r="X1047"/>
  <c r="W1047"/>
  <c r="V1047"/>
  <c r="U1047"/>
  <c r="T1047"/>
  <c r="S1047"/>
  <c r="R1047"/>
  <c r="Q1047"/>
  <c r="P1047"/>
  <c r="O1047"/>
  <c r="N1047"/>
  <c r="M1047"/>
  <c r="L1047"/>
  <c r="K1047"/>
  <c r="J1047"/>
  <c r="I1047"/>
  <c r="H1047"/>
  <c r="G1047"/>
  <c r="AA262"/>
  <c r="Z262"/>
  <c r="Y262"/>
  <c r="X262"/>
  <c r="W262"/>
  <c r="V262"/>
  <c r="U262"/>
  <c r="T262"/>
  <c r="S262"/>
  <c r="R262"/>
  <c r="Q262"/>
  <c r="P262"/>
  <c r="O262"/>
  <c r="N262"/>
  <c r="M262"/>
  <c r="L262"/>
  <c r="K262"/>
  <c r="J262"/>
  <c r="I262"/>
  <c r="H262"/>
  <c r="G262"/>
  <c r="AA1679"/>
  <c r="Z1679"/>
  <c r="Y1679"/>
  <c r="X1679"/>
  <c r="W1679"/>
  <c r="V1679"/>
  <c r="U1679"/>
  <c r="T1679"/>
  <c r="S1679"/>
  <c r="R1679"/>
  <c r="Q1679"/>
  <c r="P1679"/>
  <c r="O1679"/>
  <c r="N1679"/>
  <c r="M1679"/>
  <c r="L1679"/>
  <c r="K1679"/>
  <c r="J1679"/>
  <c r="I1679"/>
  <c r="H1679"/>
  <c r="G1679"/>
  <c r="AA1678"/>
  <c r="Z1678"/>
  <c r="Y1678"/>
  <c r="X1678"/>
  <c r="W1678"/>
  <c r="V1678"/>
  <c r="U1678"/>
  <c r="T1678"/>
  <c r="S1678"/>
  <c r="R1678"/>
  <c r="Q1678"/>
  <c r="P1678"/>
  <c r="O1678"/>
  <c r="N1678"/>
  <c r="M1678"/>
  <c r="L1678"/>
  <c r="K1678"/>
  <c r="J1678"/>
  <c r="I1678"/>
  <c r="H1678"/>
  <c r="G1678"/>
  <c r="AA1689"/>
  <c r="Z1689"/>
  <c r="Y1689"/>
  <c r="X1689"/>
  <c r="W1689"/>
  <c r="V1689"/>
  <c r="U1689"/>
  <c r="T1689"/>
  <c r="S1689"/>
  <c r="R1689"/>
  <c r="Q1689"/>
  <c r="P1689"/>
  <c r="O1689"/>
  <c r="N1689"/>
  <c r="M1689"/>
  <c r="L1689"/>
  <c r="K1689"/>
  <c r="J1689"/>
  <c r="I1689"/>
  <c r="H1689"/>
  <c r="G1689"/>
  <c r="AA1240"/>
  <c r="Z1240"/>
  <c r="Y1240"/>
  <c r="X1240"/>
  <c r="W1240"/>
  <c r="V1240"/>
  <c r="U1240"/>
  <c r="T1240"/>
  <c r="S1240"/>
  <c r="R1240"/>
  <c r="Q1240"/>
  <c r="P1240"/>
  <c r="O1240"/>
  <c r="N1240"/>
  <c r="M1240"/>
  <c r="L1240"/>
  <c r="K1240"/>
  <c r="J1240"/>
  <c r="I1240"/>
  <c r="H1240"/>
  <c r="G1240"/>
  <c r="AA1133"/>
  <c r="Z1133"/>
  <c r="Y1133"/>
  <c r="X1133"/>
  <c r="W1133"/>
  <c r="V1133"/>
  <c r="U1133"/>
  <c r="T1133"/>
  <c r="S1133"/>
  <c r="R1133"/>
  <c r="Q1133"/>
  <c r="P1133"/>
  <c r="O1133"/>
  <c r="N1133"/>
  <c r="M1133"/>
  <c r="L1133"/>
  <c r="K1133"/>
  <c r="J1133"/>
  <c r="I1133"/>
  <c r="H1133"/>
  <c r="G1133"/>
  <c r="AA1579"/>
  <c r="Z1579"/>
  <c r="Y1579"/>
  <c r="X1579"/>
  <c r="W1579"/>
  <c r="V1579"/>
  <c r="U1579"/>
  <c r="T1579"/>
  <c r="S1579"/>
  <c r="R1579"/>
  <c r="Q1579"/>
  <c r="P1579"/>
  <c r="O1579"/>
  <c r="N1579"/>
  <c r="M1579"/>
  <c r="L1579"/>
  <c r="K1579"/>
  <c r="J1579"/>
  <c r="I1579"/>
  <c r="H1579"/>
  <c r="G1579"/>
  <c r="AA1550"/>
  <c r="Z1550"/>
  <c r="Y1550"/>
  <c r="X1550"/>
  <c r="W1550"/>
  <c r="V1550"/>
  <c r="U1550"/>
  <c r="T1550"/>
  <c r="S1550"/>
  <c r="R1550"/>
  <c r="Q1550"/>
  <c r="P1550"/>
  <c r="O1550"/>
  <c r="N1550"/>
  <c r="M1550"/>
  <c r="L1550"/>
  <c r="K1550"/>
  <c r="J1550"/>
  <c r="I1550"/>
  <c r="H1550"/>
  <c r="G1550"/>
  <c r="AA304"/>
  <c r="Z304"/>
  <c r="Y304"/>
  <c r="X304"/>
  <c r="W304"/>
  <c r="V304"/>
  <c r="U304"/>
  <c r="T304"/>
  <c r="S304"/>
  <c r="R304"/>
  <c r="Q304"/>
  <c r="P304"/>
  <c r="O304"/>
  <c r="N304"/>
  <c r="M304"/>
  <c r="L304"/>
  <c r="K304"/>
  <c r="J304"/>
  <c r="I304"/>
  <c r="H304"/>
  <c r="G304"/>
  <c r="AA413"/>
  <c r="Z413"/>
  <c r="Y413"/>
  <c r="X413"/>
  <c r="W413"/>
  <c r="V413"/>
  <c r="U413"/>
  <c r="T413"/>
  <c r="S413"/>
  <c r="R413"/>
  <c r="Q413"/>
  <c r="P413"/>
  <c r="O413"/>
  <c r="N413"/>
  <c r="M413"/>
  <c r="L413"/>
  <c r="K413"/>
  <c r="J413"/>
  <c r="I413"/>
  <c r="H413"/>
  <c r="G41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AA1398"/>
  <c r="Z1398"/>
  <c r="Y1398"/>
  <c r="X1398"/>
  <c r="W1398"/>
  <c r="V1398"/>
  <c r="U1398"/>
  <c r="T1398"/>
  <c r="S1398"/>
  <c r="R1398"/>
  <c r="Q1398"/>
  <c r="P1398"/>
  <c r="O1398"/>
  <c r="N1398"/>
  <c r="M1398"/>
  <c r="L1398"/>
  <c r="K1398"/>
  <c r="J1398"/>
  <c r="I1398"/>
  <c r="H1398"/>
  <c r="G1398"/>
  <c r="AA1194"/>
  <c r="Z1194"/>
  <c r="Y1194"/>
  <c r="X1194"/>
  <c r="W1194"/>
  <c r="V1194"/>
  <c r="U1194"/>
  <c r="T1194"/>
  <c r="S1194"/>
  <c r="R1194"/>
  <c r="Q1194"/>
  <c r="P1194"/>
  <c r="O1194"/>
  <c r="N1194"/>
  <c r="M1194"/>
  <c r="L1194"/>
  <c r="K1194"/>
  <c r="J1194"/>
  <c r="I1194"/>
  <c r="H1194"/>
  <c r="G1194"/>
  <c r="AA1059"/>
  <c r="Z1059"/>
  <c r="Y1059"/>
  <c r="X1059"/>
  <c r="W1059"/>
  <c r="V1059"/>
  <c r="U1059"/>
  <c r="T1059"/>
  <c r="S1059"/>
  <c r="R1059"/>
  <c r="Q1059"/>
  <c r="P1059"/>
  <c r="O1059"/>
  <c r="N1059"/>
  <c r="M1059"/>
  <c r="L1059"/>
  <c r="K1059"/>
  <c r="J1059"/>
  <c r="I1059"/>
  <c r="H1059"/>
  <c r="G1059"/>
  <c r="AA1547"/>
  <c r="Z1547"/>
  <c r="Y1547"/>
  <c r="X1547"/>
  <c r="W1547"/>
  <c r="V1547"/>
  <c r="U1547"/>
  <c r="T1547"/>
  <c r="S1547"/>
  <c r="R1547"/>
  <c r="Q1547"/>
  <c r="P1547"/>
  <c r="O1547"/>
  <c r="N1547"/>
  <c r="M1547"/>
  <c r="L1547"/>
  <c r="K1547"/>
  <c r="J1547"/>
  <c r="I1547"/>
  <c r="H1547"/>
  <c r="G1547"/>
  <c r="AA1748"/>
  <c r="Z1748"/>
  <c r="Y1748"/>
  <c r="X1748"/>
  <c r="W1748"/>
  <c r="V1748"/>
  <c r="U1748"/>
  <c r="T1748"/>
  <c r="S1748"/>
  <c r="R1748"/>
  <c r="Q1748"/>
  <c r="P1748"/>
  <c r="O1748"/>
  <c r="N1748"/>
  <c r="M1748"/>
  <c r="L1748"/>
  <c r="K1748"/>
  <c r="J1748"/>
  <c r="I1748"/>
  <c r="H1748"/>
  <c r="G1748"/>
  <c r="AA1604"/>
  <c r="Z1604"/>
  <c r="Y1604"/>
  <c r="X1604"/>
  <c r="W1604"/>
  <c r="V1604"/>
  <c r="U1604"/>
  <c r="T1604"/>
  <c r="S1604"/>
  <c r="R1604"/>
  <c r="Q1604"/>
  <c r="P1604"/>
  <c r="O1604"/>
  <c r="N1604"/>
  <c r="M1604"/>
  <c r="L1604"/>
  <c r="K1604"/>
  <c r="J1604"/>
  <c r="I1604"/>
  <c r="H1604"/>
  <c r="G1604"/>
  <c r="AA250"/>
  <c r="Z250"/>
  <c r="Y250"/>
  <c r="X250"/>
  <c r="W250"/>
  <c r="V250"/>
  <c r="U250"/>
  <c r="T250"/>
  <c r="S250"/>
  <c r="R250"/>
  <c r="Q250"/>
  <c r="P250"/>
  <c r="O250"/>
  <c r="N250"/>
  <c r="M250"/>
  <c r="L250"/>
  <c r="K250"/>
  <c r="J250"/>
  <c r="I250"/>
  <c r="H250"/>
  <c r="G250"/>
  <c r="AA1299"/>
  <c r="Z1299"/>
  <c r="Y1299"/>
  <c r="X1299"/>
  <c r="W1299"/>
  <c r="V1299"/>
  <c r="U1299"/>
  <c r="T1299"/>
  <c r="S1299"/>
  <c r="R1299"/>
  <c r="Q1299"/>
  <c r="P1299"/>
  <c r="O1299"/>
  <c r="N1299"/>
  <c r="M1299"/>
  <c r="L1299"/>
  <c r="K1299"/>
  <c r="J1299"/>
  <c r="I1299"/>
  <c r="H1299"/>
  <c r="G1299"/>
  <c r="AA1068"/>
  <c r="Z1068"/>
  <c r="Y1068"/>
  <c r="X1068"/>
  <c r="W1068"/>
  <c r="V1068"/>
  <c r="U1068"/>
  <c r="T1068"/>
  <c r="S1068"/>
  <c r="R1068"/>
  <c r="Q1068"/>
  <c r="P1068"/>
  <c r="O1068"/>
  <c r="N1068"/>
  <c r="M1068"/>
  <c r="L1068"/>
  <c r="K1068"/>
  <c r="J1068"/>
  <c r="I1068"/>
  <c r="H1068"/>
  <c r="G1068"/>
  <c r="AA1533"/>
  <c r="Z1533"/>
  <c r="Y1533"/>
  <c r="X1533"/>
  <c r="W1533"/>
  <c r="V1533"/>
  <c r="U1533"/>
  <c r="T1533"/>
  <c r="S1533"/>
  <c r="R1533"/>
  <c r="Q1533"/>
  <c r="P1533"/>
  <c r="O1533"/>
  <c r="N1533"/>
  <c r="M1533"/>
  <c r="L1533"/>
  <c r="K1533"/>
  <c r="J1533"/>
  <c r="I1533"/>
  <c r="H1533"/>
  <c r="G1533"/>
  <c r="AA450"/>
  <c r="Z450"/>
  <c r="Y450"/>
  <c r="X450"/>
  <c r="W450"/>
  <c r="V450"/>
  <c r="U450"/>
  <c r="T450"/>
  <c r="S450"/>
  <c r="R450"/>
  <c r="Q450"/>
  <c r="P450"/>
  <c r="O450"/>
  <c r="N450"/>
  <c r="M450"/>
  <c r="L450"/>
  <c r="K450"/>
  <c r="J450"/>
  <c r="I450"/>
  <c r="H450"/>
  <c r="G450"/>
  <c r="AA1235"/>
  <c r="Z1235"/>
  <c r="Y1235"/>
  <c r="X1235"/>
  <c r="W1235"/>
  <c r="V1235"/>
  <c r="U1235"/>
  <c r="T1235"/>
  <c r="S1235"/>
  <c r="R1235"/>
  <c r="Q1235"/>
  <c r="P1235"/>
  <c r="O1235"/>
  <c r="N1235"/>
  <c r="M1235"/>
  <c r="L1235"/>
  <c r="K1235"/>
  <c r="J1235"/>
  <c r="I1235"/>
  <c r="H1235"/>
  <c r="G1235"/>
  <c r="AA235"/>
  <c r="Z235"/>
  <c r="Y235"/>
  <c r="X235"/>
  <c r="W235"/>
  <c r="V235"/>
  <c r="U235"/>
  <c r="T235"/>
  <c r="S235"/>
  <c r="R235"/>
  <c r="Q235"/>
  <c r="P235"/>
  <c r="O235"/>
  <c r="N235"/>
  <c r="M235"/>
  <c r="L235"/>
  <c r="K235"/>
  <c r="J235"/>
  <c r="I235"/>
  <c r="H235"/>
  <c r="G235"/>
  <c r="AA1021"/>
  <c r="Z1021"/>
  <c r="Y1021"/>
  <c r="X1021"/>
  <c r="W1021"/>
  <c r="V1021"/>
  <c r="U1021"/>
  <c r="T1021"/>
  <c r="S1021"/>
  <c r="R1021"/>
  <c r="Q1021"/>
  <c r="P1021"/>
  <c r="O1021"/>
  <c r="N1021"/>
  <c r="M1021"/>
  <c r="L1021"/>
  <c r="K1021"/>
  <c r="J1021"/>
  <c r="I1021"/>
  <c r="H1021"/>
  <c r="G1021"/>
  <c r="AA1014"/>
  <c r="Z1014"/>
  <c r="Y1014"/>
  <c r="X1014"/>
  <c r="W1014"/>
  <c r="V1014"/>
  <c r="U1014"/>
  <c r="T1014"/>
  <c r="S1014"/>
  <c r="R1014"/>
  <c r="Q1014"/>
  <c r="P1014"/>
  <c r="O1014"/>
  <c r="N1014"/>
  <c r="M1014"/>
  <c r="L1014"/>
  <c r="K1014"/>
  <c r="J1014"/>
  <c r="I1014"/>
  <c r="H1014"/>
  <c r="G1014"/>
  <c r="AA1218"/>
  <c r="Z1218"/>
  <c r="Y1218"/>
  <c r="X1218"/>
  <c r="W1218"/>
  <c r="V1218"/>
  <c r="U1218"/>
  <c r="T1218"/>
  <c r="S1218"/>
  <c r="R1218"/>
  <c r="Q1218"/>
  <c r="P1218"/>
  <c r="O1218"/>
  <c r="N1218"/>
  <c r="M1218"/>
  <c r="L1218"/>
  <c r="K1218"/>
  <c r="J1218"/>
  <c r="I1218"/>
  <c r="H1218"/>
  <c r="G1218"/>
  <c r="AA1295"/>
  <c r="Z1295"/>
  <c r="Y1295"/>
  <c r="X1295"/>
  <c r="W1295"/>
  <c r="V1295"/>
  <c r="U1295"/>
  <c r="T1295"/>
  <c r="S1295"/>
  <c r="R1295"/>
  <c r="Q1295"/>
  <c r="P1295"/>
  <c r="O1295"/>
  <c r="N1295"/>
  <c r="M1295"/>
  <c r="L1295"/>
  <c r="K1295"/>
  <c r="J1295"/>
  <c r="I1295"/>
  <c r="H1295"/>
  <c r="G1295"/>
  <c r="AA477"/>
  <c r="Z477"/>
  <c r="Y477"/>
  <c r="X477"/>
  <c r="W477"/>
  <c r="V477"/>
  <c r="U477"/>
  <c r="T477"/>
  <c r="S477"/>
  <c r="R477"/>
  <c r="Q477"/>
  <c r="P477"/>
  <c r="O477"/>
  <c r="N477"/>
  <c r="M477"/>
  <c r="L477"/>
  <c r="K477"/>
  <c r="J477"/>
  <c r="I477"/>
  <c r="H477"/>
  <c r="G477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AA479"/>
  <c r="Z479"/>
  <c r="Y479"/>
  <c r="X479"/>
  <c r="W479"/>
  <c r="V479"/>
  <c r="U479"/>
  <c r="T479"/>
  <c r="S479"/>
  <c r="R479"/>
  <c r="Q479"/>
  <c r="P479"/>
  <c r="O479"/>
  <c r="N479"/>
  <c r="M479"/>
  <c r="L479"/>
  <c r="K479"/>
  <c r="J479"/>
  <c r="I479"/>
  <c r="H479"/>
  <c r="G479"/>
  <c r="AA1064"/>
  <c r="Z1064"/>
  <c r="Y1064"/>
  <c r="X1064"/>
  <c r="W1064"/>
  <c r="V1064"/>
  <c r="U1064"/>
  <c r="T1064"/>
  <c r="S1064"/>
  <c r="R1064"/>
  <c r="Q1064"/>
  <c r="P1064"/>
  <c r="O1064"/>
  <c r="N1064"/>
  <c r="M1064"/>
  <c r="L1064"/>
  <c r="K1064"/>
  <c r="J1064"/>
  <c r="I1064"/>
  <c r="H1064"/>
  <c r="G1064"/>
  <c r="AA1167"/>
  <c r="Z1167"/>
  <c r="Y1167"/>
  <c r="X1167"/>
  <c r="W1167"/>
  <c r="V1167"/>
  <c r="U1167"/>
  <c r="T1167"/>
  <c r="S1167"/>
  <c r="R1167"/>
  <c r="Q1167"/>
  <c r="P1167"/>
  <c r="O1167"/>
  <c r="N1167"/>
  <c r="M1167"/>
  <c r="L1167"/>
  <c r="K1167"/>
  <c r="J1167"/>
  <c r="I1167"/>
  <c r="H1167"/>
  <c r="G1167"/>
  <c r="AA344"/>
  <c r="Z344"/>
  <c r="Y344"/>
  <c r="X344"/>
  <c r="W344"/>
  <c r="V344"/>
  <c r="U344"/>
  <c r="T344"/>
  <c r="S344"/>
  <c r="R344"/>
  <c r="Q344"/>
  <c r="P344"/>
  <c r="O344"/>
  <c r="N344"/>
  <c r="M344"/>
  <c r="L344"/>
  <c r="K344"/>
  <c r="J344"/>
  <c r="I344"/>
  <c r="H344"/>
  <c r="G344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AA1017"/>
  <c r="Z1017"/>
  <c r="Y1017"/>
  <c r="X1017"/>
  <c r="W1017"/>
  <c r="V1017"/>
  <c r="U1017"/>
  <c r="T1017"/>
  <c r="S1017"/>
  <c r="R1017"/>
  <c r="Q1017"/>
  <c r="P1017"/>
  <c r="O1017"/>
  <c r="N1017"/>
  <c r="M1017"/>
  <c r="L1017"/>
  <c r="K1017"/>
  <c r="J1017"/>
  <c r="I1017"/>
  <c r="H1017"/>
  <c r="G1017"/>
  <c r="AA1501"/>
  <c r="Z1501"/>
  <c r="Y1501"/>
  <c r="X1501"/>
  <c r="W1501"/>
  <c r="V1501"/>
  <c r="U1501"/>
  <c r="T1501"/>
  <c r="S1501"/>
  <c r="R1501"/>
  <c r="Q1501"/>
  <c r="P1501"/>
  <c r="O1501"/>
  <c r="N1501"/>
  <c r="M1501"/>
  <c r="L1501"/>
  <c r="K1501"/>
  <c r="J1501"/>
  <c r="I1501"/>
  <c r="H1501"/>
  <c r="G1501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AA437"/>
  <c r="Z437"/>
  <c r="Y437"/>
  <c r="X437"/>
  <c r="W437"/>
  <c r="V437"/>
  <c r="U437"/>
  <c r="T437"/>
  <c r="S437"/>
  <c r="R437"/>
  <c r="Q437"/>
  <c r="P437"/>
  <c r="O437"/>
  <c r="N437"/>
  <c r="M437"/>
  <c r="L437"/>
  <c r="K437"/>
  <c r="J437"/>
  <c r="I437"/>
  <c r="H437"/>
  <c r="G437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AA1009"/>
  <c r="Z1009"/>
  <c r="Y1009"/>
  <c r="X1009"/>
  <c r="W1009"/>
  <c r="V1009"/>
  <c r="U1009"/>
  <c r="T1009"/>
  <c r="S1009"/>
  <c r="R1009"/>
  <c r="Q1009"/>
  <c r="P1009"/>
  <c r="O1009"/>
  <c r="N1009"/>
  <c r="M1009"/>
  <c r="L1009"/>
  <c r="K1009"/>
  <c r="J1009"/>
  <c r="I1009"/>
  <c r="H1009"/>
  <c r="G1009"/>
  <c r="AA429"/>
  <c r="Z429"/>
  <c r="Y429"/>
  <c r="X429"/>
  <c r="W429"/>
  <c r="V429"/>
  <c r="U429"/>
  <c r="T429"/>
  <c r="S429"/>
  <c r="R429"/>
  <c r="Q429"/>
  <c r="P429"/>
  <c r="O429"/>
  <c r="N429"/>
  <c r="M429"/>
  <c r="L429"/>
  <c r="K429"/>
  <c r="J429"/>
  <c r="I429"/>
  <c r="H429"/>
  <c r="G429"/>
  <c r="AA394"/>
  <c r="Z394"/>
  <c r="Y394"/>
  <c r="X394"/>
  <c r="W394"/>
  <c r="V394"/>
  <c r="U394"/>
  <c r="T394"/>
  <c r="S394"/>
  <c r="R394"/>
  <c r="Q394"/>
  <c r="P394"/>
  <c r="O394"/>
  <c r="N394"/>
  <c r="M394"/>
  <c r="L394"/>
  <c r="K394"/>
  <c r="J394"/>
  <c r="I394"/>
  <c r="H394"/>
  <c r="G394"/>
  <c r="AA1658"/>
  <c r="Z1658"/>
  <c r="Y1658"/>
  <c r="X1658"/>
  <c r="W1658"/>
  <c r="V1658"/>
  <c r="U1658"/>
  <c r="T1658"/>
  <c r="S1658"/>
  <c r="R1658"/>
  <c r="Q1658"/>
  <c r="P1658"/>
  <c r="O1658"/>
  <c r="N1658"/>
  <c r="M1658"/>
  <c r="L1658"/>
  <c r="K1658"/>
  <c r="J1658"/>
  <c r="I1658"/>
  <c r="H1658"/>
  <c r="G1658"/>
  <c r="AA1634"/>
  <c r="Z1634"/>
  <c r="Y1634"/>
  <c r="X1634"/>
  <c r="W1634"/>
  <c r="V1634"/>
  <c r="U1634"/>
  <c r="T1634"/>
  <c r="S1634"/>
  <c r="R1634"/>
  <c r="Q1634"/>
  <c r="P1634"/>
  <c r="O1634"/>
  <c r="N1634"/>
  <c r="M1634"/>
  <c r="L1634"/>
  <c r="K1634"/>
  <c r="J1634"/>
  <c r="I1634"/>
  <c r="H1634"/>
  <c r="G1634"/>
  <c r="AA1352"/>
  <c r="Z1352"/>
  <c r="Y1352"/>
  <c r="X1352"/>
  <c r="W1352"/>
  <c r="V1352"/>
  <c r="U1352"/>
  <c r="T1352"/>
  <c r="S1352"/>
  <c r="R1352"/>
  <c r="Q1352"/>
  <c r="P1352"/>
  <c r="O1352"/>
  <c r="N1352"/>
  <c r="M1352"/>
  <c r="L1352"/>
  <c r="K1352"/>
  <c r="J1352"/>
  <c r="I1352"/>
  <c r="H1352"/>
  <c r="G1352"/>
  <c r="AA1656"/>
  <c r="Z1656"/>
  <c r="Y1656"/>
  <c r="X1656"/>
  <c r="W1656"/>
  <c r="V1656"/>
  <c r="U1656"/>
  <c r="T1656"/>
  <c r="S1656"/>
  <c r="R1656"/>
  <c r="Q1656"/>
  <c r="P1656"/>
  <c r="O1656"/>
  <c r="N1656"/>
  <c r="M1656"/>
  <c r="L1656"/>
  <c r="K1656"/>
  <c r="J1656"/>
  <c r="I1656"/>
  <c r="H1656"/>
  <c r="G1656"/>
  <c r="AA1601"/>
  <c r="Z1601"/>
  <c r="Y1601"/>
  <c r="X1601"/>
  <c r="W1601"/>
  <c r="V1601"/>
  <c r="U1601"/>
  <c r="T1601"/>
  <c r="S1601"/>
  <c r="R1601"/>
  <c r="Q1601"/>
  <c r="P1601"/>
  <c r="O1601"/>
  <c r="N1601"/>
  <c r="M1601"/>
  <c r="L1601"/>
  <c r="K1601"/>
  <c r="J1601"/>
  <c r="I1601"/>
  <c r="H1601"/>
  <c r="G1601"/>
  <c r="AA1491"/>
  <c r="Z1491"/>
  <c r="Y1491"/>
  <c r="X1491"/>
  <c r="W1491"/>
  <c r="V1491"/>
  <c r="U1491"/>
  <c r="T1491"/>
  <c r="S1491"/>
  <c r="R1491"/>
  <c r="Q1491"/>
  <c r="P1491"/>
  <c r="O1491"/>
  <c r="N1491"/>
  <c r="M1491"/>
  <c r="L1491"/>
  <c r="K1491"/>
  <c r="J1491"/>
  <c r="I1491"/>
  <c r="H1491"/>
  <c r="G1491"/>
  <c r="AA818"/>
  <c r="Z818"/>
  <c r="Y818"/>
  <c r="X818"/>
  <c r="W818"/>
  <c r="V818"/>
  <c r="U818"/>
  <c r="T818"/>
  <c r="S818"/>
  <c r="R818"/>
  <c r="Q818"/>
  <c r="P818"/>
  <c r="O818"/>
  <c r="N818"/>
  <c r="M818"/>
  <c r="L818"/>
  <c r="K818"/>
  <c r="J818"/>
  <c r="I818"/>
  <c r="H818"/>
  <c r="G818"/>
  <c r="AA682"/>
  <c r="Z682"/>
  <c r="Y682"/>
  <c r="X682"/>
  <c r="W682"/>
  <c r="V682"/>
  <c r="U682"/>
  <c r="T682"/>
  <c r="S682"/>
  <c r="R682"/>
  <c r="Q682"/>
  <c r="P682"/>
  <c r="O682"/>
  <c r="N682"/>
  <c r="M682"/>
  <c r="L682"/>
  <c r="K682"/>
  <c r="J682"/>
  <c r="I682"/>
  <c r="H682"/>
  <c r="G682"/>
  <c r="AA1674"/>
  <c r="Z1674"/>
  <c r="Y1674"/>
  <c r="X1674"/>
  <c r="W1674"/>
  <c r="V1674"/>
  <c r="U1674"/>
  <c r="T1674"/>
  <c r="S1674"/>
  <c r="R1674"/>
  <c r="Q1674"/>
  <c r="P1674"/>
  <c r="O1674"/>
  <c r="N1674"/>
  <c r="M1674"/>
  <c r="L1674"/>
  <c r="K1674"/>
  <c r="J1674"/>
  <c r="I1674"/>
  <c r="H1674"/>
  <c r="G1674"/>
  <c r="AA1690"/>
  <c r="Z1690"/>
  <c r="Y1690"/>
  <c r="X1690"/>
  <c r="W1690"/>
  <c r="V1690"/>
  <c r="U1690"/>
  <c r="T1690"/>
  <c r="S1690"/>
  <c r="R1690"/>
  <c r="Q1690"/>
  <c r="P1690"/>
  <c r="O1690"/>
  <c r="N1690"/>
  <c r="M1690"/>
  <c r="L1690"/>
  <c r="K1690"/>
  <c r="J1690"/>
  <c r="I1690"/>
  <c r="H1690"/>
  <c r="G1690"/>
  <c r="AA1664"/>
  <c r="Z1664"/>
  <c r="Y1664"/>
  <c r="X1664"/>
  <c r="W1664"/>
  <c r="V1664"/>
  <c r="U1664"/>
  <c r="T1664"/>
  <c r="S1664"/>
  <c r="R1664"/>
  <c r="Q1664"/>
  <c r="P1664"/>
  <c r="O1664"/>
  <c r="N1664"/>
  <c r="M1664"/>
  <c r="L1664"/>
  <c r="K1664"/>
  <c r="J1664"/>
  <c r="I1664"/>
  <c r="H1664"/>
  <c r="G1664"/>
  <c r="AA1593"/>
  <c r="Z1593"/>
  <c r="Y1593"/>
  <c r="X1593"/>
  <c r="W1593"/>
  <c r="V1593"/>
  <c r="U1593"/>
  <c r="T1593"/>
  <c r="S1593"/>
  <c r="R1593"/>
  <c r="Q1593"/>
  <c r="P1593"/>
  <c r="O1593"/>
  <c r="N1593"/>
  <c r="M1593"/>
  <c r="L1593"/>
  <c r="K1593"/>
  <c r="J1593"/>
  <c r="I1593"/>
  <c r="H1593"/>
  <c r="G1593"/>
  <c r="AA1039"/>
  <c r="Z1039"/>
  <c r="Y1039"/>
  <c r="X1039"/>
  <c r="W1039"/>
  <c r="V1039"/>
  <c r="U1039"/>
  <c r="T1039"/>
  <c r="S1039"/>
  <c r="R1039"/>
  <c r="Q1039"/>
  <c r="P1039"/>
  <c r="O1039"/>
  <c r="N1039"/>
  <c r="M1039"/>
  <c r="L1039"/>
  <c r="K1039"/>
  <c r="J1039"/>
  <c r="I1039"/>
  <c r="H1039"/>
  <c r="G1039"/>
  <c r="AA1500"/>
  <c r="Z1500"/>
  <c r="Y1500"/>
  <c r="X1500"/>
  <c r="W1500"/>
  <c r="V1500"/>
  <c r="U1500"/>
  <c r="T1500"/>
  <c r="S1500"/>
  <c r="R1500"/>
  <c r="Q1500"/>
  <c r="P1500"/>
  <c r="O1500"/>
  <c r="N1500"/>
  <c r="M1500"/>
  <c r="L1500"/>
  <c r="K1500"/>
  <c r="J1500"/>
  <c r="I1500"/>
  <c r="H1500"/>
  <c r="G1500"/>
  <c r="AA1228"/>
  <c r="Z1228"/>
  <c r="Y1228"/>
  <c r="X1228"/>
  <c r="W1228"/>
  <c r="V1228"/>
  <c r="U1228"/>
  <c r="T1228"/>
  <c r="S1228"/>
  <c r="R1228"/>
  <c r="Q1228"/>
  <c r="P1228"/>
  <c r="O1228"/>
  <c r="N1228"/>
  <c r="M1228"/>
  <c r="L1228"/>
  <c r="K1228"/>
  <c r="J1228"/>
  <c r="I1228"/>
  <c r="H1228"/>
  <c r="G1228"/>
  <c r="AA835"/>
  <c r="Z835"/>
  <c r="Y835"/>
  <c r="X835"/>
  <c r="W835"/>
  <c r="V835"/>
  <c r="U835"/>
  <c r="T835"/>
  <c r="S835"/>
  <c r="R835"/>
  <c r="Q835"/>
  <c r="P835"/>
  <c r="O835"/>
  <c r="N835"/>
  <c r="M835"/>
  <c r="L835"/>
  <c r="K835"/>
  <c r="J835"/>
  <c r="I835"/>
  <c r="H835"/>
  <c r="G835"/>
  <c r="AA741"/>
  <c r="Z741"/>
  <c r="Y741"/>
  <c r="X741"/>
  <c r="W741"/>
  <c r="V741"/>
  <c r="U741"/>
  <c r="T741"/>
  <c r="S741"/>
  <c r="R741"/>
  <c r="Q741"/>
  <c r="P741"/>
  <c r="O741"/>
  <c r="N741"/>
  <c r="M741"/>
  <c r="L741"/>
  <c r="K741"/>
  <c r="J741"/>
  <c r="I741"/>
  <c r="H741"/>
  <c r="G741"/>
  <c r="AA572"/>
  <c r="Z572"/>
  <c r="Y572"/>
  <c r="X572"/>
  <c r="W572"/>
  <c r="V572"/>
  <c r="U572"/>
  <c r="T572"/>
  <c r="S572"/>
  <c r="R572"/>
  <c r="Q572"/>
  <c r="P572"/>
  <c r="O572"/>
  <c r="N572"/>
  <c r="M572"/>
  <c r="L572"/>
  <c r="K572"/>
  <c r="J572"/>
  <c r="I572"/>
  <c r="H572"/>
  <c r="G572"/>
  <c r="AA808"/>
  <c r="Z808"/>
  <c r="Y808"/>
  <c r="X808"/>
  <c r="W808"/>
  <c r="V808"/>
  <c r="U808"/>
  <c r="T808"/>
  <c r="S808"/>
  <c r="R808"/>
  <c r="Q808"/>
  <c r="P808"/>
  <c r="O808"/>
  <c r="N808"/>
  <c r="M808"/>
  <c r="L808"/>
  <c r="K808"/>
  <c r="J808"/>
  <c r="I808"/>
  <c r="H808"/>
  <c r="G808"/>
  <c r="AA785"/>
  <c r="Z785"/>
  <c r="Y785"/>
  <c r="X785"/>
  <c r="W785"/>
  <c r="V785"/>
  <c r="U785"/>
  <c r="T785"/>
  <c r="S785"/>
  <c r="R785"/>
  <c r="Q785"/>
  <c r="P785"/>
  <c r="O785"/>
  <c r="N785"/>
  <c r="M785"/>
  <c r="L785"/>
  <c r="K785"/>
  <c r="J785"/>
  <c r="I785"/>
  <c r="H785"/>
  <c r="G785"/>
  <c r="AA690"/>
  <c r="Z690"/>
  <c r="Y690"/>
  <c r="X690"/>
  <c r="W690"/>
  <c r="V690"/>
  <c r="U690"/>
  <c r="T690"/>
  <c r="S690"/>
  <c r="R690"/>
  <c r="Q690"/>
  <c r="P690"/>
  <c r="O690"/>
  <c r="N690"/>
  <c r="M690"/>
  <c r="L690"/>
  <c r="K690"/>
  <c r="J690"/>
  <c r="I690"/>
  <c r="H690"/>
  <c r="G690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AA173"/>
  <c r="Z173"/>
  <c r="Y173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G173"/>
  <c r="AA752"/>
  <c r="Z752"/>
  <c r="Y752"/>
  <c r="X752"/>
  <c r="W752"/>
  <c r="V752"/>
  <c r="U752"/>
  <c r="T752"/>
  <c r="S752"/>
  <c r="R752"/>
  <c r="Q752"/>
  <c r="P752"/>
  <c r="O752"/>
  <c r="N752"/>
  <c r="M752"/>
  <c r="L752"/>
  <c r="K752"/>
  <c r="J752"/>
  <c r="I752"/>
  <c r="H752"/>
  <c r="G752"/>
  <c r="AA811"/>
  <c r="Z811"/>
  <c r="Y811"/>
  <c r="X811"/>
  <c r="W811"/>
  <c r="V811"/>
  <c r="U811"/>
  <c r="T811"/>
  <c r="S811"/>
  <c r="R811"/>
  <c r="Q811"/>
  <c r="P811"/>
  <c r="O811"/>
  <c r="N811"/>
  <c r="M811"/>
  <c r="L811"/>
  <c r="K811"/>
  <c r="J811"/>
  <c r="I811"/>
  <c r="H811"/>
  <c r="G811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AA1156"/>
  <c r="Z1156"/>
  <c r="Y1156"/>
  <c r="X1156"/>
  <c r="W1156"/>
  <c r="V1156"/>
  <c r="U1156"/>
  <c r="T1156"/>
  <c r="S1156"/>
  <c r="R1156"/>
  <c r="Q1156"/>
  <c r="P1156"/>
  <c r="O1156"/>
  <c r="N1156"/>
  <c r="M1156"/>
  <c r="L1156"/>
  <c r="K1156"/>
  <c r="J1156"/>
  <c r="I1156"/>
  <c r="H1156"/>
  <c r="G1156"/>
  <c r="AA1543"/>
  <c r="Z1543"/>
  <c r="Y1543"/>
  <c r="X1543"/>
  <c r="W1543"/>
  <c r="V1543"/>
  <c r="U1543"/>
  <c r="T1543"/>
  <c r="S1543"/>
  <c r="R1543"/>
  <c r="Q1543"/>
  <c r="P1543"/>
  <c r="O1543"/>
  <c r="N1543"/>
  <c r="M1543"/>
  <c r="L1543"/>
  <c r="K1543"/>
  <c r="J1543"/>
  <c r="I1543"/>
  <c r="H1543"/>
  <c r="G1543"/>
  <c r="AA1148"/>
  <c r="Z1148"/>
  <c r="Y1148"/>
  <c r="X1148"/>
  <c r="W1148"/>
  <c r="V1148"/>
  <c r="U1148"/>
  <c r="T1148"/>
  <c r="S1148"/>
  <c r="R1148"/>
  <c r="Q1148"/>
  <c r="P1148"/>
  <c r="O1148"/>
  <c r="N1148"/>
  <c r="M1148"/>
  <c r="L1148"/>
  <c r="K1148"/>
  <c r="J1148"/>
  <c r="I1148"/>
  <c r="H1148"/>
  <c r="G1148"/>
  <c r="AA185"/>
  <c r="Z185"/>
  <c r="Y185"/>
  <c r="X185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AA882"/>
  <c r="Z882"/>
  <c r="Y882"/>
  <c r="X882"/>
  <c r="W882"/>
  <c r="V882"/>
  <c r="U882"/>
  <c r="T882"/>
  <c r="S882"/>
  <c r="R882"/>
  <c r="Q882"/>
  <c r="P882"/>
  <c r="O882"/>
  <c r="N882"/>
  <c r="M882"/>
  <c r="L882"/>
  <c r="K882"/>
  <c r="J882"/>
  <c r="I882"/>
  <c r="H882"/>
  <c r="G882"/>
  <c r="AA1685"/>
  <c r="Z1685"/>
  <c r="Y1685"/>
  <c r="X1685"/>
  <c r="W1685"/>
  <c r="V1685"/>
  <c r="U1685"/>
  <c r="T1685"/>
  <c r="S1685"/>
  <c r="R1685"/>
  <c r="Q1685"/>
  <c r="P1685"/>
  <c r="O1685"/>
  <c r="N1685"/>
  <c r="M1685"/>
  <c r="L1685"/>
  <c r="K1685"/>
  <c r="J1685"/>
  <c r="I1685"/>
  <c r="H1685"/>
  <c r="G1685"/>
  <c r="AA1578"/>
  <c r="Z1578"/>
  <c r="Y1578"/>
  <c r="X1578"/>
  <c r="W1578"/>
  <c r="V1578"/>
  <c r="U1578"/>
  <c r="T1578"/>
  <c r="S1578"/>
  <c r="R1578"/>
  <c r="Q1578"/>
  <c r="P1578"/>
  <c r="O1578"/>
  <c r="N1578"/>
  <c r="M1578"/>
  <c r="L1578"/>
  <c r="K1578"/>
  <c r="J1578"/>
  <c r="I1578"/>
  <c r="H1578"/>
  <c r="G1578"/>
  <c r="AA1465"/>
  <c r="Z1465"/>
  <c r="Y1465"/>
  <c r="X1465"/>
  <c r="W1465"/>
  <c r="V1465"/>
  <c r="U1465"/>
  <c r="T1465"/>
  <c r="S1465"/>
  <c r="R1465"/>
  <c r="Q1465"/>
  <c r="P1465"/>
  <c r="O1465"/>
  <c r="N1465"/>
  <c r="M1465"/>
  <c r="L1465"/>
  <c r="K1465"/>
  <c r="J1465"/>
  <c r="I1465"/>
  <c r="H1465"/>
  <c r="G1465"/>
  <c r="AA1464"/>
  <c r="Z1464"/>
  <c r="Y1464"/>
  <c r="X1464"/>
  <c r="W1464"/>
  <c r="V1464"/>
  <c r="U1464"/>
  <c r="T1464"/>
  <c r="S1464"/>
  <c r="R1464"/>
  <c r="Q1464"/>
  <c r="P1464"/>
  <c r="O1464"/>
  <c r="N1464"/>
  <c r="M1464"/>
  <c r="L1464"/>
  <c r="K1464"/>
  <c r="J1464"/>
  <c r="I1464"/>
  <c r="H1464"/>
  <c r="G1464"/>
  <c r="AA1409"/>
  <c r="Z1409"/>
  <c r="Y1409"/>
  <c r="X1409"/>
  <c r="W1409"/>
  <c r="V1409"/>
  <c r="U1409"/>
  <c r="T1409"/>
  <c r="S1409"/>
  <c r="R1409"/>
  <c r="Q1409"/>
  <c r="P1409"/>
  <c r="O1409"/>
  <c r="N1409"/>
  <c r="M1409"/>
  <c r="L1409"/>
  <c r="K1409"/>
  <c r="J1409"/>
  <c r="I1409"/>
  <c r="H1409"/>
  <c r="G1409"/>
  <c r="AA1077"/>
  <c r="Z1077"/>
  <c r="Y1077"/>
  <c r="X1077"/>
  <c r="W1077"/>
  <c r="V1077"/>
  <c r="U1077"/>
  <c r="T1077"/>
  <c r="S1077"/>
  <c r="R1077"/>
  <c r="Q1077"/>
  <c r="P1077"/>
  <c r="O1077"/>
  <c r="N1077"/>
  <c r="M1077"/>
  <c r="L1077"/>
  <c r="K1077"/>
  <c r="J1077"/>
  <c r="I1077"/>
  <c r="H1077"/>
  <c r="G1077"/>
  <c r="AA1508"/>
  <c r="Z1508"/>
  <c r="Y1508"/>
  <c r="X1508"/>
  <c r="W1508"/>
  <c r="V1508"/>
  <c r="U1508"/>
  <c r="T1508"/>
  <c r="S1508"/>
  <c r="R1508"/>
  <c r="Q1508"/>
  <c r="P1508"/>
  <c r="O1508"/>
  <c r="N1508"/>
  <c r="M1508"/>
  <c r="L1508"/>
  <c r="K1508"/>
  <c r="J1508"/>
  <c r="I1508"/>
  <c r="H1508"/>
  <c r="G1508"/>
  <c r="AA355"/>
  <c r="Z355"/>
  <c r="Y355"/>
  <c r="X355"/>
  <c r="W355"/>
  <c r="V355"/>
  <c r="U355"/>
  <c r="T355"/>
  <c r="S355"/>
  <c r="R355"/>
  <c r="Q355"/>
  <c r="P355"/>
  <c r="O355"/>
  <c r="N355"/>
  <c r="M355"/>
  <c r="L355"/>
  <c r="K355"/>
  <c r="J355"/>
  <c r="I355"/>
  <c r="H355"/>
  <c r="G355"/>
  <c r="AA1743"/>
  <c r="Z1743"/>
  <c r="Y1743"/>
  <c r="X1743"/>
  <c r="W1743"/>
  <c r="V1743"/>
  <c r="U1743"/>
  <c r="T1743"/>
  <c r="S1743"/>
  <c r="R1743"/>
  <c r="Q1743"/>
  <c r="P1743"/>
  <c r="O1743"/>
  <c r="N1743"/>
  <c r="M1743"/>
  <c r="L1743"/>
  <c r="K1743"/>
  <c r="J1743"/>
  <c r="I1743"/>
  <c r="H1743"/>
  <c r="G1743"/>
  <c r="AA1125"/>
  <c r="Z1125"/>
  <c r="Y1125"/>
  <c r="X1125"/>
  <c r="W1125"/>
  <c r="V1125"/>
  <c r="U1125"/>
  <c r="T1125"/>
  <c r="S1125"/>
  <c r="R1125"/>
  <c r="Q1125"/>
  <c r="P1125"/>
  <c r="O1125"/>
  <c r="N1125"/>
  <c r="M1125"/>
  <c r="L1125"/>
  <c r="K1125"/>
  <c r="J1125"/>
  <c r="I1125"/>
  <c r="H1125"/>
  <c r="G1125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AA324"/>
  <c r="Z324"/>
  <c r="Y324"/>
  <c r="X324"/>
  <c r="W324"/>
  <c r="V324"/>
  <c r="U324"/>
  <c r="T324"/>
  <c r="S324"/>
  <c r="R324"/>
  <c r="Q324"/>
  <c r="P324"/>
  <c r="O324"/>
  <c r="N324"/>
  <c r="M324"/>
  <c r="L324"/>
  <c r="K324"/>
  <c r="J324"/>
  <c r="I324"/>
  <c r="H324"/>
  <c r="G324"/>
  <c r="AA478"/>
  <c r="Z478"/>
  <c r="Y478"/>
  <c r="X478"/>
  <c r="W478"/>
  <c r="V478"/>
  <c r="U478"/>
  <c r="T478"/>
  <c r="S478"/>
  <c r="R478"/>
  <c r="Q478"/>
  <c r="P478"/>
  <c r="O478"/>
  <c r="N478"/>
  <c r="M478"/>
  <c r="L478"/>
  <c r="K478"/>
  <c r="J478"/>
  <c r="I478"/>
  <c r="H478"/>
  <c r="G478"/>
  <c r="AA392"/>
  <c r="Z392"/>
  <c r="Y392"/>
  <c r="X392"/>
  <c r="W392"/>
  <c r="V392"/>
  <c r="U392"/>
  <c r="T392"/>
  <c r="S392"/>
  <c r="R392"/>
  <c r="Q392"/>
  <c r="P392"/>
  <c r="O392"/>
  <c r="N392"/>
  <c r="M392"/>
  <c r="L392"/>
  <c r="K392"/>
  <c r="J392"/>
  <c r="I392"/>
  <c r="H392"/>
  <c r="G392"/>
  <c r="AA1803"/>
  <c r="Z1803"/>
  <c r="Y1803"/>
  <c r="X1803"/>
  <c r="W1803"/>
  <c r="V1803"/>
  <c r="U1803"/>
  <c r="T1803"/>
  <c r="S1803"/>
  <c r="R1803"/>
  <c r="Q1803"/>
  <c r="P1803"/>
  <c r="O1803"/>
  <c r="N1803"/>
  <c r="M1803"/>
  <c r="L1803"/>
  <c r="K1803"/>
  <c r="J1803"/>
  <c r="I1803"/>
  <c r="H1803"/>
  <c r="G1803"/>
  <c r="AA1737"/>
  <c r="Z1737"/>
  <c r="Y1737"/>
  <c r="X1737"/>
  <c r="W1737"/>
  <c r="V1737"/>
  <c r="U1737"/>
  <c r="T1737"/>
  <c r="S1737"/>
  <c r="R1737"/>
  <c r="Q1737"/>
  <c r="P1737"/>
  <c r="O1737"/>
  <c r="N1737"/>
  <c r="M1737"/>
  <c r="L1737"/>
  <c r="K1737"/>
  <c r="J1737"/>
  <c r="I1737"/>
  <c r="H1737"/>
  <c r="G1737"/>
  <c r="AA883"/>
  <c r="Z883"/>
  <c r="Y883"/>
  <c r="X883"/>
  <c r="W883"/>
  <c r="V883"/>
  <c r="U883"/>
  <c r="T883"/>
  <c r="S883"/>
  <c r="R883"/>
  <c r="Q883"/>
  <c r="P883"/>
  <c r="O883"/>
  <c r="N883"/>
  <c r="M883"/>
  <c r="L883"/>
  <c r="K883"/>
  <c r="J883"/>
  <c r="I883"/>
  <c r="H883"/>
  <c r="G883"/>
  <c r="AA1603"/>
  <c r="Z1603"/>
  <c r="Y1603"/>
  <c r="X1603"/>
  <c r="W1603"/>
  <c r="V1603"/>
  <c r="U1603"/>
  <c r="T1603"/>
  <c r="S1603"/>
  <c r="R1603"/>
  <c r="Q1603"/>
  <c r="P1603"/>
  <c r="O1603"/>
  <c r="N1603"/>
  <c r="M1603"/>
  <c r="L1603"/>
  <c r="K1603"/>
  <c r="J1603"/>
  <c r="I1603"/>
  <c r="H1603"/>
  <c r="G1603"/>
  <c r="AA1255"/>
  <c r="Z1255"/>
  <c r="Y1255"/>
  <c r="X1255"/>
  <c r="W1255"/>
  <c r="V1255"/>
  <c r="U1255"/>
  <c r="T1255"/>
  <c r="S1255"/>
  <c r="R1255"/>
  <c r="Q1255"/>
  <c r="P1255"/>
  <c r="O1255"/>
  <c r="N1255"/>
  <c r="M1255"/>
  <c r="L1255"/>
  <c r="K1255"/>
  <c r="J1255"/>
  <c r="I1255"/>
  <c r="H1255"/>
  <c r="G1255"/>
  <c r="AA1794"/>
  <c r="Z1794"/>
  <c r="Y1794"/>
  <c r="X1794"/>
  <c r="W1794"/>
  <c r="V1794"/>
  <c r="U1794"/>
  <c r="T1794"/>
  <c r="S1794"/>
  <c r="R1794"/>
  <c r="Q1794"/>
  <c r="P1794"/>
  <c r="O1794"/>
  <c r="N1794"/>
  <c r="M1794"/>
  <c r="L1794"/>
  <c r="K1794"/>
  <c r="J1794"/>
  <c r="I1794"/>
  <c r="H1794"/>
  <c r="G1794"/>
  <c r="AA1763"/>
  <c r="Z1763"/>
  <c r="Y1763"/>
  <c r="X1763"/>
  <c r="W1763"/>
  <c r="V1763"/>
  <c r="U1763"/>
  <c r="T1763"/>
  <c r="S1763"/>
  <c r="R1763"/>
  <c r="Q1763"/>
  <c r="P1763"/>
  <c r="O1763"/>
  <c r="N1763"/>
  <c r="M1763"/>
  <c r="L1763"/>
  <c r="K1763"/>
  <c r="J1763"/>
  <c r="I1763"/>
  <c r="H1763"/>
  <c r="G1763"/>
  <c r="AA1443"/>
  <c r="Z1443"/>
  <c r="Y1443"/>
  <c r="X1443"/>
  <c r="W1443"/>
  <c r="V1443"/>
  <c r="U1443"/>
  <c r="T1443"/>
  <c r="S1443"/>
  <c r="R1443"/>
  <c r="Q1443"/>
  <c r="P1443"/>
  <c r="O1443"/>
  <c r="N1443"/>
  <c r="M1443"/>
  <c r="L1443"/>
  <c r="K1443"/>
  <c r="J1443"/>
  <c r="I1443"/>
  <c r="H1443"/>
  <c r="G1443"/>
  <c r="AA880"/>
  <c r="Z880"/>
  <c r="Y880"/>
  <c r="X880"/>
  <c r="W880"/>
  <c r="V880"/>
  <c r="U880"/>
  <c r="T880"/>
  <c r="S880"/>
  <c r="R880"/>
  <c r="Q880"/>
  <c r="P880"/>
  <c r="O880"/>
  <c r="N880"/>
  <c r="M880"/>
  <c r="L880"/>
  <c r="K880"/>
  <c r="J880"/>
  <c r="I880"/>
  <c r="H880"/>
  <c r="G880"/>
  <c r="AA886"/>
  <c r="Z886"/>
  <c r="Y886"/>
  <c r="X886"/>
  <c r="W886"/>
  <c r="V886"/>
  <c r="U886"/>
  <c r="T886"/>
  <c r="S886"/>
  <c r="R886"/>
  <c r="Q886"/>
  <c r="P886"/>
  <c r="O886"/>
  <c r="N886"/>
  <c r="M886"/>
  <c r="L886"/>
  <c r="K886"/>
  <c r="J886"/>
  <c r="I886"/>
  <c r="H886"/>
  <c r="G886"/>
  <c r="AA872"/>
  <c r="Z872"/>
  <c r="Y872"/>
  <c r="X872"/>
  <c r="W872"/>
  <c r="V872"/>
  <c r="U872"/>
  <c r="T872"/>
  <c r="S872"/>
  <c r="R872"/>
  <c r="Q872"/>
  <c r="P872"/>
  <c r="O872"/>
  <c r="N872"/>
  <c r="M872"/>
  <c r="L872"/>
  <c r="K872"/>
  <c r="J872"/>
  <c r="I872"/>
  <c r="H872"/>
  <c r="G872"/>
  <c r="AA867"/>
  <c r="Z867"/>
  <c r="Y867"/>
  <c r="X867"/>
  <c r="W867"/>
  <c r="V867"/>
  <c r="U867"/>
  <c r="T867"/>
  <c r="S867"/>
  <c r="R867"/>
  <c r="Q867"/>
  <c r="P867"/>
  <c r="O867"/>
  <c r="N867"/>
  <c r="M867"/>
  <c r="L867"/>
  <c r="K867"/>
  <c r="J867"/>
  <c r="I867"/>
  <c r="H867"/>
  <c r="G867"/>
  <c r="AA852"/>
  <c r="Z852"/>
  <c r="Y852"/>
  <c r="X852"/>
  <c r="W852"/>
  <c r="V852"/>
  <c r="U852"/>
  <c r="T852"/>
  <c r="S852"/>
  <c r="R852"/>
  <c r="Q852"/>
  <c r="P852"/>
  <c r="O852"/>
  <c r="N852"/>
  <c r="M852"/>
  <c r="L852"/>
  <c r="K852"/>
  <c r="J852"/>
  <c r="I852"/>
  <c r="H852"/>
  <c r="G852"/>
  <c r="AA869"/>
  <c r="Z869"/>
  <c r="Y869"/>
  <c r="X869"/>
  <c r="W869"/>
  <c r="V869"/>
  <c r="U869"/>
  <c r="T869"/>
  <c r="S869"/>
  <c r="R869"/>
  <c r="Q869"/>
  <c r="P869"/>
  <c r="O869"/>
  <c r="N869"/>
  <c r="M869"/>
  <c r="L869"/>
  <c r="K869"/>
  <c r="J869"/>
  <c r="I869"/>
  <c r="H869"/>
  <c r="G869"/>
  <c r="AA871"/>
  <c r="Z871"/>
  <c r="Y871"/>
  <c r="X871"/>
  <c r="W871"/>
  <c r="V871"/>
  <c r="U871"/>
  <c r="T871"/>
  <c r="S871"/>
  <c r="R871"/>
  <c r="Q871"/>
  <c r="P871"/>
  <c r="O871"/>
  <c r="N871"/>
  <c r="M871"/>
  <c r="L871"/>
  <c r="K871"/>
  <c r="J871"/>
  <c r="I871"/>
  <c r="H871"/>
  <c r="G871"/>
  <c r="AA1805"/>
  <c r="Z1805"/>
  <c r="Y1805"/>
  <c r="X1805"/>
  <c r="W1805"/>
  <c r="V1805"/>
  <c r="U1805"/>
  <c r="T1805"/>
  <c r="S1805"/>
  <c r="R1805"/>
  <c r="Q1805"/>
  <c r="P1805"/>
  <c r="O1805"/>
  <c r="N1805"/>
  <c r="M1805"/>
  <c r="L1805"/>
  <c r="K1805"/>
  <c r="J1805"/>
  <c r="I1805"/>
  <c r="H1805"/>
  <c r="G1805"/>
  <c r="AA877"/>
  <c r="Z877"/>
  <c r="Y877"/>
  <c r="X877"/>
  <c r="W877"/>
  <c r="V877"/>
  <c r="U877"/>
  <c r="T877"/>
  <c r="S877"/>
  <c r="R877"/>
  <c r="Q877"/>
  <c r="P877"/>
  <c r="O877"/>
  <c r="N877"/>
  <c r="M877"/>
  <c r="L877"/>
  <c r="K877"/>
  <c r="J877"/>
  <c r="I877"/>
  <c r="H877"/>
  <c r="G877"/>
  <c r="AA1812"/>
  <c r="Z1812"/>
  <c r="Y1812"/>
  <c r="X1812"/>
  <c r="W1812"/>
  <c r="V1812"/>
  <c r="U1812"/>
  <c r="T1812"/>
  <c r="S1812"/>
  <c r="R1812"/>
  <c r="Q1812"/>
  <c r="P1812"/>
  <c r="O1812"/>
  <c r="N1812"/>
  <c r="M1812"/>
  <c r="L1812"/>
  <c r="K1812"/>
  <c r="J1812"/>
  <c r="I1812"/>
  <c r="H1812"/>
  <c r="G1812"/>
  <c r="AA1775"/>
  <c r="Z1775"/>
  <c r="Y1775"/>
  <c r="X1775"/>
  <c r="W1775"/>
  <c r="V1775"/>
  <c r="U1775"/>
  <c r="T1775"/>
  <c r="S1775"/>
  <c r="R1775"/>
  <c r="Q1775"/>
  <c r="P1775"/>
  <c r="O1775"/>
  <c r="N1775"/>
  <c r="M1775"/>
  <c r="L1775"/>
  <c r="K1775"/>
  <c r="J1775"/>
  <c r="I1775"/>
  <c r="H1775"/>
  <c r="G1775"/>
  <c r="AA1777"/>
  <c r="Z1777"/>
  <c r="Y1777"/>
  <c r="X1777"/>
  <c r="W1777"/>
  <c r="V1777"/>
  <c r="U1777"/>
  <c r="T1777"/>
  <c r="S1777"/>
  <c r="R1777"/>
  <c r="Q1777"/>
  <c r="P1777"/>
  <c r="O1777"/>
  <c r="N1777"/>
  <c r="M1777"/>
  <c r="L1777"/>
  <c r="K1777"/>
  <c r="J1777"/>
  <c r="I1777"/>
  <c r="H1777"/>
  <c r="G1777"/>
  <c r="AA1723"/>
  <c r="Z1723"/>
  <c r="Y1723"/>
  <c r="X1723"/>
  <c r="W1723"/>
  <c r="V1723"/>
  <c r="U1723"/>
  <c r="T1723"/>
  <c r="S1723"/>
  <c r="R1723"/>
  <c r="Q1723"/>
  <c r="P1723"/>
  <c r="O1723"/>
  <c r="N1723"/>
  <c r="M1723"/>
  <c r="L1723"/>
  <c r="K1723"/>
  <c r="J1723"/>
  <c r="I1723"/>
  <c r="H1723"/>
  <c r="G1723"/>
  <c r="AA1736"/>
  <c r="Z1736"/>
  <c r="Y1736"/>
  <c r="X1736"/>
  <c r="W1736"/>
  <c r="V1736"/>
  <c r="U1736"/>
  <c r="T1736"/>
  <c r="S1736"/>
  <c r="R1736"/>
  <c r="Q1736"/>
  <c r="P1736"/>
  <c r="O1736"/>
  <c r="N1736"/>
  <c r="M1736"/>
  <c r="L1736"/>
  <c r="K1736"/>
  <c r="J1736"/>
  <c r="I1736"/>
  <c r="H1736"/>
  <c r="G1736"/>
  <c r="AA1326"/>
  <c r="Z1326"/>
  <c r="Y1326"/>
  <c r="X1326"/>
  <c r="W1326"/>
  <c r="V1326"/>
  <c r="U1326"/>
  <c r="T1326"/>
  <c r="S1326"/>
  <c r="R1326"/>
  <c r="Q1326"/>
  <c r="P1326"/>
  <c r="O1326"/>
  <c r="N1326"/>
  <c r="M1326"/>
  <c r="L1326"/>
  <c r="K1326"/>
  <c r="J1326"/>
  <c r="I1326"/>
  <c r="H1326"/>
  <c r="G1326"/>
  <c r="AA207"/>
  <c r="Z207"/>
  <c r="Y207"/>
  <c r="X207"/>
  <c r="W207"/>
  <c r="V207"/>
  <c r="U207"/>
  <c r="T207"/>
  <c r="S207"/>
  <c r="R207"/>
  <c r="Q207"/>
  <c r="P207"/>
  <c r="O207"/>
  <c r="N207"/>
  <c r="M207"/>
  <c r="L207"/>
  <c r="K207"/>
  <c r="J207"/>
  <c r="I207"/>
  <c r="H207"/>
  <c r="G207"/>
  <c r="AA1495"/>
  <c r="Z1495"/>
  <c r="Y1495"/>
  <c r="X1495"/>
  <c r="W1495"/>
  <c r="V1495"/>
  <c r="U1495"/>
  <c r="T1495"/>
  <c r="S1495"/>
  <c r="R1495"/>
  <c r="Q1495"/>
  <c r="P1495"/>
  <c r="O1495"/>
  <c r="N1495"/>
  <c r="M1495"/>
  <c r="L1495"/>
  <c r="K1495"/>
  <c r="J1495"/>
  <c r="I1495"/>
  <c r="H1495"/>
  <c r="G1495"/>
  <c r="AA1517"/>
  <c r="Z1517"/>
  <c r="Y1517"/>
  <c r="X1517"/>
  <c r="W1517"/>
  <c r="V1517"/>
  <c r="U1517"/>
  <c r="T1517"/>
  <c r="S1517"/>
  <c r="R1517"/>
  <c r="Q1517"/>
  <c r="P1517"/>
  <c r="O1517"/>
  <c r="N1517"/>
  <c r="M1517"/>
  <c r="L1517"/>
  <c r="K1517"/>
  <c r="J1517"/>
  <c r="I1517"/>
  <c r="H1517"/>
  <c r="G1517"/>
  <c r="AA1810"/>
  <c r="Z1810"/>
  <c r="Y1810"/>
  <c r="X1810"/>
  <c r="W1810"/>
  <c r="V1810"/>
  <c r="U1810"/>
  <c r="T1810"/>
  <c r="S1810"/>
  <c r="R1810"/>
  <c r="Q1810"/>
  <c r="P1810"/>
  <c r="O1810"/>
  <c r="N1810"/>
  <c r="M1810"/>
  <c r="L1810"/>
  <c r="K1810"/>
  <c r="J1810"/>
  <c r="I1810"/>
  <c r="H1810"/>
  <c r="G1810"/>
  <c r="AA1729"/>
  <c r="Z1729"/>
  <c r="Y1729"/>
  <c r="X1729"/>
  <c r="W1729"/>
  <c r="V1729"/>
  <c r="U1729"/>
  <c r="T1729"/>
  <c r="S1729"/>
  <c r="R1729"/>
  <c r="Q1729"/>
  <c r="P1729"/>
  <c r="O1729"/>
  <c r="N1729"/>
  <c r="M1729"/>
  <c r="L1729"/>
  <c r="K1729"/>
  <c r="J1729"/>
  <c r="I1729"/>
  <c r="H1729"/>
  <c r="G1729"/>
  <c r="AA1797"/>
  <c r="Z1797"/>
  <c r="Y1797"/>
  <c r="X1797"/>
  <c r="W1797"/>
  <c r="V1797"/>
  <c r="U1797"/>
  <c r="T1797"/>
  <c r="S1797"/>
  <c r="R1797"/>
  <c r="Q1797"/>
  <c r="P1797"/>
  <c r="O1797"/>
  <c r="N1797"/>
  <c r="M1797"/>
  <c r="L1797"/>
  <c r="K1797"/>
  <c r="J1797"/>
  <c r="I1797"/>
  <c r="H1797"/>
  <c r="G1797"/>
  <c r="AA921"/>
  <c r="Z921"/>
  <c r="Y921"/>
  <c r="X921"/>
  <c r="W921"/>
  <c r="V921"/>
  <c r="U921"/>
  <c r="T921"/>
  <c r="S921"/>
  <c r="R921"/>
  <c r="Q921"/>
  <c r="P921"/>
  <c r="O921"/>
  <c r="N921"/>
  <c r="M921"/>
  <c r="L921"/>
  <c r="K921"/>
  <c r="J921"/>
  <c r="I921"/>
  <c r="H921"/>
  <c r="G921"/>
  <c r="AA875"/>
  <c r="Z875"/>
  <c r="Y875"/>
  <c r="X875"/>
  <c r="W875"/>
  <c r="V875"/>
  <c r="U875"/>
  <c r="T875"/>
  <c r="S875"/>
  <c r="R875"/>
  <c r="Q875"/>
  <c r="P875"/>
  <c r="O875"/>
  <c r="N875"/>
  <c r="M875"/>
  <c r="L875"/>
  <c r="K875"/>
  <c r="J875"/>
  <c r="I875"/>
  <c r="H875"/>
  <c r="G875"/>
  <c r="AA858"/>
  <c r="Z858"/>
  <c r="Y858"/>
  <c r="X858"/>
  <c r="W858"/>
  <c r="V858"/>
  <c r="U858"/>
  <c r="T858"/>
  <c r="S858"/>
  <c r="R858"/>
  <c r="Q858"/>
  <c r="P858"/>
  <c r="O858"/>
  <c r="N858"/>
  <c r="M858"/>
  <c r="L858"/>
  <c r="K858"/>
  <c r="J858"/>
  <c r="I858"/>
  <c r="H858"/>
  <c r="G858"/>
  <c r="AA1681"/>
  <c r="Z1681"/>
  <c r="Y1681"/>
  <c r="X1681"/>
  <c r="W1681"/>
  <c r="V1681"/>
  <c r="U1681"/>
  <c r="T1681"/>
  <c r="S1681"/>
  <c r="R1681"/>
  <c r="Q1681"/>
  <c r="P1681"/>
  <c r="O1681"/>
  <c r="N1681"/>
  <c r="M1681"/>
  <c r="L1681"/>
  <c r="K1681"/>
  <c r="J1681"/>
  <c r="I1681"/>
  <c r="H1681"/>
  <c r="G1681"/>
  <c r="AA218"/>
  <c r="Z218"/>
  <c r="Y218"/>
  <c r="X218"/>
  <c r="W218"/>
  <c r="V218"/>
  <c r="U218"/>
  <c r="T218"/>
  <c r="S218"/>
  <c r="R218"/>
  <c r="Q218"/>
  <c r="P218"/>
  <c r="O218"/>
  <c r="N218"/>
  <c r="M218"/>
  <c r="L218"/>
  <c r="K218"/>
  <c r="J218"/>
  <c r="I218"/>
  <c r="H218"/>
  <c r="G218"/>
  <c r="AA202"/>
  <c r="Z202"/>
  <c r="Y202"/>
  <c r="X202"/>
  <c r="W202"/>
  <c r="V202"/>
  <c r="U202"/>
  <c r="T202"/>
  <c r="S202"/>
  <c r="R202"/>
  <c r="Q202"/>
  <c r="P202"/>
  <c r="O202"/>
  <c r="N202"/>
  <c r="M202"/>
  <c r="L202"/>
  <c r="K202"/>
  <c r="J202"/>
  <c r="I202"/>
  <c r="H202"/>
  <c r="G202"/>
  <c r="AA870"/>
  <c r="Z870"/>
  <c r="Y870"/>
  <c r="X870"/>
  <c r="W870"/>
  <c r="V870"/>
  <c r="U870"/>
  <c r="T870"/>
  <c r="S870"/>
  <c r="R870"/>
  <c r="Q870"/>
  <c r="P870"/>
  <c r="O870"/>
  <c r="N870"/>
  <c r="M870"/>
  <c r="L870"/>
  <c r="K870"/>
  <c r="J870"/>
  <c r="I870"/>
  <c r="H870"/>
  <c r="G870"/>
  <c r="AA1515"/>
  <c r="Z1515"/>
  <c r="Y1515"/>
  <c r="X1515"/>
  <c r="W1515"/>
  <c r="V1515"/>
  <c r="U1515"/>
  <c r="T1515"/>
  <c r="S1515"/>
  <c r="R1515"/>
  <c r="Q1515"/>
  <c r="P1515"/>
  <c r="O1515"/>
  <c r="N1515"/>
  <c r="M1515"/>
  <c r="L1515"/>
  <c r="K1515"/>
  <c r="J1515"/>
  <c r="I1515"/>
  <c r="H1515"/>
  <c r="G1515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AA1802"/>
  <c r="Z1802"/>
  <c r="Y1802"/>
  <c r="X1802"/>
  <c r="W1802"/>
  <c r="V1802"/>
  <c r="U1802"/>
  <c r="T1802"/>
  <c r="S1802"/>
  <c r="R1802"/>
  <c r="Q1802"/>
  <c r="P1802"/>
  <c r="O1802"/>
  <c r="N1802"/>
  <c r="M1802"/>
  <c r="L1802"/>
  <c r="K1802"/>
  <c r="J1802"/>
  <c r="I1802"/>
  <c r="H1802"/>
  <c r="G1802"/>
  <c r="AA226"/>
  <c r="Z226"/>
  <c r="Y226"/>
  <c r="X226"/>
  <c r="W226"/>
  <c r="V226"/>
  <c r="U226"/>
  <c r="T226"/>
  <c r="S226"/>
  <c r="R226"/>
  <c r="Q226"/>
  <c r="P226"/>
  <c r="O226"/>
  <c r="N226"/>
  <c r="M226"/>
  <c r="L226"/>
  <c r="K226"/>
  <c r="J226"/>
  <c r="I226"/>
  <c r="H226"/>
  <c r="G226"/>
  <c r="AA1792"/>
  <c r="Z1792"/>
  <c r="Y1792"/>
  <c r="X1792"/>
  <c r="W1792"/>
  <c r="V1792"/>
  <c r="U1792"/>
  <c r="T1792"/>
  <c r="S1792"/>
  <c r="R1792"/>
  <c r="Q1792"/>
  <c r="P1792"/>
  <c r="O1792"/>
  <c r="N1792"/>
  <c r="M1792"/>
  <c r="L1792"/>
  <c r="K1792"/>
  <c r="J1792"/>
  <c r="I1792"/>
  <c r="H1792"/>
  <c r="G1792"/>
  <c r="AA1680"/>
  <c r="Z1680"/>
  <c r="Y1680"/>
  <c r="X1680"/>
  <c r="W1680"/>
  <c r="V1680"/>
  <c r="U1680"/>
  <c r="T1680"/>
  <c r="S1680"/>
  <c r="R1680"/>
  <c r="Q1680"/>
  <c r="P1680"/>
  <c r="O1680"/>
  <c r="N1680"/>
  <c r="M1680"/>
  <c r="L1680"/>
  <c r="K1680"/>
  <c r="J1680"/>
  <c r="I1680"/>
  <c r="H1680"/>
  <c r="G1680"/>
  <c r="AA248"/>
  <c r="Z248"/>
  <c r="Y248"/>
  <c r="X248"/>
  <c r="W248"/>
  <c r="V248"/>
  <c r="U248"/>
  <c r="T248"/>
  <c r="S248"/>
  <c r="R248"/>
  <c r="Q248"/>
  <c r="P248"/>
  <c r="O248"/>
  <c r="N248"/>
  <c r="M248"/>
  <c r="L248"/>
  <c r="K248"/>
  <c r="J248"/>
  <c r="I248"/>
  <c r="H248"/>
  <c r="G248"/>
  <c r="AA290"/>
  <c r="Z290"/>
  <c r="Y290"/>
  <c r="X290"/>
  <c r="W290"/>
  <c r="V290"/>
  <c r="U290"/>
  <c r="T290"/>
  <c r="S290"/>
  <c r="R290"/>
  <c r="Q290"/>
  <c r="P290"/>
  <c r="O290"/>
  <c r="N290"/>
  <c r="M290"/>
  <c r="L290"/>
  <c r="K290"/>
  <c r="J290"/>
  <c r="I290"/>
  <c r="H290"/>
  <c r="G290"/>
  <c r="AA1583"/>
  <c r="Z1583"/>
  <c r="Y1583"/>
  <c r="X1583"/>
  <c r="W1583"/>
  <c r="V1583"/>
  <c r="U1583"/>
  <c r="T1583"/>
  <c r="S1583"/>
  <c r="R1583"/>
  <c r="Q1583"/>
  <c r="P1583"/>
  <c r="O1583"/>
  <c r="N1583"/>
  <c r="M1583"/>
  <c r="L1583"/>
  <c r="K1583"/>
  <c r="J1583"/>
  <c r="I1583"/>
  <c r="H1583"/>
  <c r="G1583"/>
  <c r="AA390"/>
  <c r="Z390"/>
  <c r="Y390"/>
  <c r="X390"/>
  <c r="W390"/>
  <c r="V390"/>
  <c r="U390"/>
  <c r="T390"/>
  <c r="S390"/>
  <c r="R390"/>
  <c r="Q390"/>
  <c r="P390"/>
  <c r="O390"/>
  <c r="N390"/>
  <c r="M390"/>
  <c r="L390"/>
  <c r="K390"/>
  <c r="J390"/>
  <c r="I390"/>
  <c r="H390"/>
  <c r="G390"/>
  <c r="AA864"/>
  <c r="Z864"/>
  <c r="Y864"/>
  <c r="X864"/>
  <c r="W864"/>
  <c r="V864"/>
  <c r="U864"/>
  <c r="T864"/>
  <c r="S864"/>
  <c r="R864"/>
  <c r="Q864"/>
  <c r="P864"/>
  <c r="O864"/>
  <c r="N864"/>
  <c r="M864"/>
  <c r="L864"/>
  <c r="K864"/>
  <c r="J864"/>
  <c r="I864"/>
  <c r="H864"/>
  <c r="G864"/>
  <c r="AA1181"/>
  <c r="Z1181"/>
  <c r="Y1181"/>
  <c r="X1181"/>
  <c r="W1181"/>
  <c r="V1181"/>
  <c r="U1181"/>
  <c r="T1181"/>
  <c r="S1181"/>
  <c r="R1181"/>
  <c r="Q1181"/>
  <c r="P1181"/>
  <c r="O1181"/>
  <c r="N1181"/>
  <c r="M1181"/>
  <c r="L1181"/>
  <c r="K1181"/>
  <c r="J1181"/>
  <c r="I1181"/>
  <c r="H1181"/>
  <c r="G1181"/>
  <c r="AA1512"/>
  <c r="Z1512"/>
  <c r="Y1512"/>
  <c r="X1512"/>
  <c r="W1512"/>
  <c r="V1512"/>
  <c r="U1512"/>
  <c r="T1512"/>
  <c r="S1512"/>
  <c r="R1512"/>
  <c r="Q1512"/>
  <c r="P1512"/>
  <c r="O1512"/>
  <c r="N1512"/>
  <c r="M1512"/>
  <c r="L1512"/>
  <c r="K1512"/>
  <c r="J1512"/>
  <c r="I1512"/>
  <c r="H1512"/>
  <c r="G1512"/>
  <c r="AA1365"/>
  <c r="Z1365"/>
  <c r="Y1365"/>
  <c r="X1365"/>
  <c r="W1365"/>
  <c r="V1365"/>
  <c r="U1365"/>
  <c r="T1365"/>
  <c r="S1365"/>
  <c r="R1365"/>
  <c r="Q1365"/>
  <c r="P1365"/>
  <c r="O1365"/>
  <c r="N1365"/>
  <c r="M1365"/>
  <c r="L1365"/>
  <c r="K1365"/>
  <c r="J1365"/>
  <c r="I1365"/>
  <c r="H1365"/>
  <c r="G1365"/>
  <c r="AA1143"/>
  <c r="Z1143"/>
  <c r="Y1143"/>
  <c r="X1143"/>
  <c r="W1143"/>
  <c r="V1143"/>
  <c r="U1143"/>
  <c r="T1143"/>
  <c r="S1143"/>
  <c r="R1143"/>
  <c r="Q1143"/>
  <c r="P1143"/>
  <c r="O1143"/>
  <c r="N1143"/>
  <c r="M1143"/>
  <c r="L1143"/>
  <c r="K1143"/>
  <c r="J1143"/>
  <c r="I1143"/>
  <c r="H1143"/>
  <c r="G1143"/>
  <c r="AA1324"/>
  <c r="Z1324"/>
  <c r="Y1324"/>
  <c r="X1324"/>
  <c r="W1324"/>
  <c r="V1324"/>
  <c r="U1324"/>
  <c r="T1324"/>
  <c r="S1324"/>
  <c r="R1324"/>
  <c r="Q1324"/>
  <c r="P1324"/>
  <c r="O1324"/>
  <c r="N1324"/>
  <c r="M1324"/>
  <c r="L1324"/>
  <c r="K1324"/>
  <c r="J1324"/>
  <c r="I1324"/>
  <c r="H1324"/>
  <c r="G1324"/>
  <c r="AA1655"/>
  <c r="Z1655"/>
  <c r="Y1655"/>
  <c r="X1655"/>
  <c r="W1655"/>
  <c r="V1655"/>
  <c r="U1655"/>
  <c r="T1655"/>
  <c r="S1655"/>
  <c r="R1655"/>
  <c r="Q1655"/>
  <c r="P1655"/>
  <c r="O1655"/>
  <c r="N1655"/>
  <c r="M1655"/>
  <c r="L1655"/>
  <c r="K1655"/>
  <c r="J1655"/>
  <c r="I1655"/>
  <c r="H1655"/>
  <c r="G1655"/>
  <c r="AA1798"/>
  <c r="Z1798"/>
  <c r="Y1798"/>
  <c r="X1798"/>
  <c r="W1798"/>
  <c r="V1798"/>
  <c r="U1798"/>
  <c r="T1798"/>
  <c r="S1798"/>
  <c r="R1798"/>
  <c r="Q1798"/>
  <c r="P1798"/>
  <c r="O1798"/>
  <c r="N1798"/>
  <c r="M1798"/>
  <c r="L1798"/>
  <c r="K1798"/>
  <c r="J1798"/>
  <c r="I1798"/>
  <c r="H1798"/>
  <c r="G1798"/>
  <c r="AA1559"/>
  <c r="Z1559"/>
  <c r="Y1559"/>
  <c r="X1559"/>
  <c r="W1559"/>
  <c r="V1559"/>
  <c r="U1559"/>
  <c r="T1559"/>
  <c r="S1559"/>
  <c r="R1559"/>
  <c r="Q1559"/>
  <c r="P1559"/>
  <c r="O1559"/>
  <c r="N1559"/>
  <c r="M1559"/>
  <c r="L1559"/>
  <c r="K1559"/>
  <c r="J1559"/>
  <c r="I1559"/>
  <c r="H1559"/>
  <c r="G1559"/>
  <c r="AA243"/>
  <c r="Z243"/>
  <c r="Y243"/>
  <c r="X243"/>
  <c r="W243"/>
  <c r="V243"/>
  <c r="U243"/>
  <c r="T243"/>
  <c r="S243"/>
  <c r="R243"/>
  <c r="Q243"/>
  <c r="P243"/>
  <c r="O243"/>
  <c r="N243"/>
  <c r="M243"/>
  <c r="L243"/>
  <c r="K243"/>
  <c r="J243"/>
  <c r="I243"/>
  <c r="H243"/>
  <c r="G243"/>
  <c r="AA417"/>
  <c r="Z417"/>
  <c r="Y417"/>
  <c r="X417"/>
  <c r="W417"/>
  <c r="V417"/>
  <c r="U417"/>
  <c r="T417"/>
  <c r="S417"/>
  <c r="R417"/>
  <c r="Q417"/>
  <c r="P417"/>
  <c r="O417"/>
  <c r="N417"/>
  <c r="M417"/>
  <c r="L417"/>
  <c r="K417"/>
  <c r="J417"/>
  <c r="I417"/>
  <c r="H417"/>
  <c r="G417"/>
  <c r="AA732"/>
  <c r="Z732"/>
  <c r="Y732"/>
  <c r="X732"/>
  <c r="W732"/>
  <c r="V732"/>
  <c r="U732"/>
  <c r="T732"/>
  <c r="S732"/>
  <c r="R732"/>
  <c r="Q732"/>
  <c r="P732"/>
  <c r="O732"/>
  <c r="N732"/>
  <c r="M732"/>
  <c r="L732"/>
  <c r="K732"/>
  <c r="J732"/>
  <c r="I732"/>
  <c r="H732"/>
  <c r="G732"/>
  <c r="AA742"/>
  <c r="Z742"/>
  <c r="Y742"/>
  <c r="X742"/>
  <c r="W742"/>
  <c r="V742"/>
  <c r="U742"/>
  <c r="T742"/>
  <c r="S742"/>
  <c r="R742"/>
  <c r="Q742"/>
  <c r="P742"/>
  <c r="O742"/>
  <c r="N742"/>
  <c r="M742"/>
  <c r="L742"/>
  <c r="K742"/>
  <c r="J742"/>
  <c r="I742"/>
  <c r="H742"/>
  <c r="G742"/>
  <c r="AA183"/>
  <c r="Z183"/>
  <c r="Y183"/>
  <c r="X183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AA778"/>
  <c r="Z778"/>
  <c r="Y778"/>
  <c r="X778"/>
  <c r="W778"/>
  <c r="V778"/>
  <c r="U778"/>
  <c r="T778"/>
  <c r="S778"/>
  <c r="R778"/>
  <c r="Q778"/>
  <c r="P778"/>
  <c r="O778"/>
  <c r="N778"/>
  <c r="M778"/>
  <c r="L778"/>
  <c r="K778"/>
  <c r="J778"/>
  <c r="I778"/>
  <c r="H778"/>
  <c r="G778"/>
  <c r="AA799"/>
  <c r="Z799"/>
  <c r="Y799"/>
  <c r="X799"/>
  <c r="W799"/>
  <c r="V799"/>
  <c r="U799"/>
  <c r="T799"/>
  <c r="S799"/>
  <c r="R799"/>
  <c r="Q799"/>
  <c r="P799"/>
  <c r="O799"/>
  <c r="N799"/>
  <c r="M799"/>
  <c r="L799"/>
  <c r="K799"/>
  <c r="J799"/>
  <c r="I799"/>
  <c r="H799"/>
  <c r="G799"/>
  <c r="AA748"/>
  <c r="Z748"/>
  <c r="Y748"/>
  <c r="X748"/>
  <c r="W748"/>
  <c r="V748"/>
  <c r="U748"/>
  <c r="T748"/>
  <c r="S748"/>
  <c r="R748"/>
  <c r="Q748"/>
  <c r="P748"/>
  <c r="O748"/>
  <c r="N748"/>
  <c r="M748"/>
  <c r="L748"/>
  <c r="K748"/>
  <c r="J748"/>
  <c r="I748"/>
  <c r="H748"/>
  <c r="G748"/>
  <c r="AA784"/>
  <c r="Z784"/>
  <c r="Y784"/>
  <c r="X784"/>
  <c r="W784"/>
  <c r="V784"/>
  <c r="U784"/>
  <c r="T784"/>
  <c r="S784"/>
  <c r="R784"/>
  <c r="Q784"/>
  <c r="P784"/>
  <c r="O784"/>
  <c r="N784"/>
  <c r="M784"/>
  <c r="L784"/>
  <c r="K784"/>
  <c r="J784"/>
  <c r="I784"/>
  <c r="H784"/>
  <c r="G784"/>
  <c r="AA759"/>
  <c r="Z759"/>
  <c r="Y759"/>
  <c r="X759"/>
  <c r="W759"/>
  <c r="V759"/>
  <c r="U759"/>
  <c r="T759"/>
  <c r="S759"/>
  <c r="R759"/>
  <c r="Q759"/>
  <c r="P759"/>
  <c r="O759"/>
  <c r="N759"/>
  <c r="M759"/>
  <c r="L759"/>
  <c r="K759"/>
  <c r="J759"/>
  <c r="I759"/>
  <c r="H759"/>
  <c r="G759"/>
  <c r="AA663"/>
  <c r="Z663"/>
  <c r="Y663"/>
  <c r="X663"/>
  <c r="W663"/>
  <c r="V663"/>
  <c r="U663"/>
  <c r="T663"/>
  <c r="S663"/>
  <c r="R663"/>
  <c r="Q663"/>
  <c r="P663"/>
  <c r="O663"/>
  <c r="N663"/>
  <c r="M663"/>
  <c r="L663"/>
  <c r="K663"/>
  <c r="J663"/>
  <c r="I663"/>
  <c r="H663"/>
  <c r="G663"/>
  <c r="AA699"/>
  <c r="Z699"/>
  <c r="Y699"/>
  <c r="X699"/>
  <c r="W699"/>
  <c r="V699"/>
  <c r="U699"/>
  <c r="T699"/>
  <c r="S699"/>
  <c r="R699"/>
  <c r="Q699"/>
  <c r="P699"/>
  <c r="O699"/>
  <c r="N699"/>
  <c r="M699"/>
  <c r="L699"/>
  <c r="K699"/>
  <c r="J699"/>
  <c r="I699"/>
  <c r="H699"/>
  <c r="G699"/>
  <c r="AA611"/>
  <c r="Z611"/>
  <c r="Y611"/>
  <c r="X611"/>
  <c r="W611"/>
  <c r="V611"/>
  <c r="U611"/>
  <c r="T611"/>
  <c r="S611"/>
  <c r="R611"/>
  <c r="Q611"/>
  <c r="P611"/>
  <c r="O611"/>
  <c r="N611"/>
  <c r="M611"/>
  <c r="L611"/>
  <c r="K611"/>
  <c r="J611"/>
  <c r="I611"/>
  <c r="H611"/>
  <c r="G611"/>
  <c r="AA614"/>
  <c r="Z614"/>
  <c r="Y614"/>
  <c r="X614"/>
  <c r="W614"/>
  <c r="V614"/>
  <c r="U614"/>
  <c r="T614"/>
  <c r="S614"/>
  <c r="R614"/>
  <c r="Q614"/>
  <c r="P614"/>
  <c r="O614"/>
  <c r="N614"/>
  <c r="M614"/>
  <c r="L614"/>
  <c r="K614"/>
  <c r="J614"/>
  <c r="I614"/>
  <c r="H614"/>
  <c r="G614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AA754"/>
  <c r="Z754"/>
  <c r="Y754"/>
  <c r="X754"/>
  <c r="W754"/>
  <c r="V754"/>
  <c r="U754"/>
  <c r="T754"/>
  <c r="S754"/>
  <c r="R754"/>
  <c r="Q754"/>
  <c r="P754"/>
  <c r="O754"/>
  <c r="N754"/>
  <c r="M754"/>
  <c r="L754"/>
  <c r="K754"/>
  <c r="J754"/>
  <c r="I754"/>
  <c r="H754"/>
  <c r="G754"/>
  <c r="AA573"/>
  <c r="Z573"/>
  <c r="Y573"/>
  <c r="X573"/>
  <c r="W573"/>
  <c r="V573"/>
  <c r="U573"/>
  <c r="T573"/>
  <c r="S573"/>
  <c r="R573"/>
  <c r="Q573"/>
  <c r="P573"/>
  <c r="O573"/>
  <c r="N573"/>
  <c r="M573"/>
  <c r="L573"/>
  <c r="K573"/>
  <c r="J573"/>
  <c r="I573"/>
  <c r="H573"/>
  <c r="G573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AA679"/>
  <c r="Z679"/>
  <c r="Y679"/>
  <c r="X679"/>
  <c r="W679"/>
  <c r="V679"/>
  <c r="U679"/>
  <c r="T679"/>
  <c r="S679"/>
  <c r="R679"/>
  <c r="Q679"/>
  <c r="P679"/>
  <c r="O679"/>
  <c r="N679"/>
  <c r="M679"/>
  <c r="L679"/>
  <c r="K679"/>
  <c r="J679"/>
  <c r="I679"/>
  <c r="H679"/>
  <c r="G679"/>
  <c r="AA798"/>
  <c r="Z798"/>
  <c r="Y798"/>
  <c r="X798"/>
  <c r="W798"/>
  <c r="V798"/>
  <c r="U798"/>
  <c r="T798"/>
  <c r="S798"/>
  <c r="R798"/>
  <c r="Q798"/>
  <c r="P798"/>
  <c r="O798"/>
  <c r="N798"/>
  <c r="M798"/>
  <c r="L798"/>
  <c r="K798"/>
  <c r="J798"/>
  <c r="I798"/>
  <c r="H798"/>
  <c r="G798"/>
  <c r="AA669"/>
  <c r="Z669"/>
  <c r="Y669"/>
  <c r="X669"/>
  <c r="W669"/>
  <c r="V669"/>
  <c r="U669"/>
  <c r="T669"/>
  <c r="S669"/>
  <c r="R669"/>
  <c r="Q669"/>
  <c r="P669"/>
  <c r="O669"/>
  <c r="N669"/>
  <c r="M669"/>
  <c r="L669"/>
  <c r="K669"/>
  <c r="J669"/>
  <c r="I669"/>
  <c r="H669"/>
  <c r="G669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AA797"/>
  <c r="Z797"/>
  <c r="Y797"/>
  <c r="X797"/>
  <c r="W797"/>
  <c r="V797"/>
  <c r="U797"/>
  <c r="T797"/>
  <c r="S797"/>
  <c r="R797"/>
  <c r="Q797"/>
  <c r="P797"/>
  <c r="O797"/>
  <c r="N797"/>
  <c r="M797"/>
  <c r="L797"/>
  <c r="K797"/>
  <c r="J797"/>
  <c r="I797"/>
  <c r="H797"/>
  <c r="G797"/>
  <c r="AA1291"/>
  <c r="Z1291"/>
  <c r="Y1291"/>
  <c r="X1291"/>
  <c r="W1291"/>
  <c r="V1291"/>
  <c r="U1291"/>
  <c r="T1291"/>
  <c r="S1291"/>
  <c r="R1291"/>
  <c r="Q1291"/>
  <c r="P1291"/>
  <c r="O1291"/>
  <c r="N1291"/>
  <c r="M1291"/>
  <c r="L1291"/>
  <c r="K1291"/>
  <c r="J1291"/>
  <c r="I1291"/>
  <c r="H1291"/>
  <c r="G1291"/>
  <c r="AA1693"/>
  <c r="Z1693"/>
  <c r="Y1693"/>
  <c r="X1693"/>
  <c r="W1693"/>
  <c r="V1693"/>
  <c r="U1693"/>
  <c r="T1693"/>
  <c r="S1693"/>
  <c r="R1693"/>
  <c r="Q1693"/>
  <c r="P1693"/>
  <c r="O1693"/>
  <c r="N1693"/>
  <c r="M1693"/>
  <c r="L1693"/>
  <c r="K1693"/>
  <c r="J1693"/>
  <c r="I1693"/>
  <c r="H1693"/>
  <c r="G1693"/>
  <c r="AA1450"/>
  <c r="Z1450"/>
  <c r="Y1450"/>
  <c r="X1450"/>
  <c r="W1450"/>
  <c r="V1450"/>
  <c r="U1450"/>
  <c r="T1450"/>
  <c r="S1450"/>
  <c r="R1450"/>
  <c r="Q1450"/>
  <c r="P1450"/>
  <c r="O1450"/>
  <c r="N1450"/>
  <c r="M1450"/>
  <c r="L1450"/>
  <c r="K1450"/>
  <c r="J1450"/>
  <c r="I1450"/>
  <c r="H1450"/>
  <c r="G1450"/>
  <c r="AA992"/>
  <c r="Z992"/>
  <c r="Y992"/>
  <c r="X992"/>
  <c r="W992"/>
  <c r="V992"/>
  <c r="U992"/>
  <c r="T992"/>
  <c r="S992"/>
  <c r="R992"/>
  <c r="Q992"/>
  <c r="P992"/>
  <c r="O992"/>
  <c r="N992"/>
  <c r="M992"/>
  <c r="L992"/>
  <c r="K992"/>
  <c r="J992"/>
  <c r="I992"/>
  <c r="H992"/>
  <c r="G992"/>
  <c r="AA1752"/>
  <c r="Z1752"/>
  <c r="Y1752"/>
  <c r="X1752"/>
  <c r="W1752"/>
  <c r="V1752"/>
  <c r="U1752"/>
  <c r="T1752"/>
  <c r="S1752"/>
  <c r="R1752"/>
  <c r="Q1752"/>
  <c r="P1752"/>
  <c r="O1752"/>
  <c r="N1752"/>
  <c r="M1752"/>
  <c r="L1752"/>
  <c r="K1752"/>
  <c r="J1752"/>
  <c r="I1752"/>
  <c r="H1752"/>
  <c r="G1752"/>
  <c r="AA1270"/>
  <c r="Z1270"/>
  <c r="Y1270"/>
  <c r="X1270"/>
  <c r="W1270"/>
  <c r="V1270"/>
  <c r="U1270"/>
  <c r="T1270"/>
  <c r="S1270"/>
  <c r="R1270"/>
  <c r="Q1270"/>
  <c r="P1270"/>
  <c r="O1270"/>
  <c r="N1270"/>
  <c r="M1270"/>
  <c r="L1270"/>
  <c r="K1270"/>
  <c r="J1270"/>
  <c r="I1270"/>
  <c r="H1270"/>
  <c r="G1270"/>
  <c r="AA1261"/>
  <c r="Z1261"/>
  <c r="Y1261"/>
  <c r="X1261"/>
  <c r="W1261"/>
  <c r="V1261"/>
  <c r="U1261"/>
  <c r="T1261"/>
  <c r="S1261"/>
  <c r="R1261"/>
  <c r="Q1261"/>
  <c r="P1261"/>
  <c r="O1261"/>
  <c r="N1261"/>
  <c r="M1261"/>
  <c r="L1261"/>
  <c r="K1261"/>
  <c r="J1261"/>
  <c r="I1261"/>
  <c r="H1261"/>
  <c r="G1261"/>
  <c r="AA1595"/>
  <c r="Z1595"/>
  <c r="Y1595"/>
  <c r="X1595"/>
  <c r="W1595"/>
  <c r="V1595"/>
  <c r="U1595"/>
  <c r="T1595"/>
  <c r="S1595"/>
  <c r="R1595"/>
  <c r="Q1595"/>
  <c r="P1595"/>
  <c r="O1595"/>
  <c r="N1595"/>
  <c r="M1595"/>
  <c r="L1595"/>
  <c r="K1595"/>
  <c r="J1595"/>
  <c r="I1595"/>
  <c r="H1595"/>
  <c r="G1595"/>
  <c r="AA1801"/>
  <c r="Z1801"/>
  <c r="Y1801"/>
  <c r="X1801"/>
  <c r="W1801"/>
  <c r="V1801"/>
  <c r="U1801"/>
  <c r="T1801"/>
  <c r="S1801"/>
  <c r="R1801"/>
  <c r="Q1801"/>
  <c r="P1801"/>
  <c r="O1801"/>
  <c r="N1801"/>
  <c r="M1801"/>
  <c r="L1801"/>
  <c r="K1801"/>
  <c r="J1801"/>
  <c r="I1801"/>
  <c r="H1801"/>
  <c r="G1801"/>
  <c r="AA1417"/>
  <c r="Z1417"/>
  <c r="Y1417"/>
  <c r="X1417"/>
  <c r="W1417"/>
  <c r="V1417"/>
  <c r="U1417"/>
  <c r="T1417"/>
  <c r="S1417"/>
  <c r="R1417"/>
  <c r="Q1417"/>
  <c r="P1417"/>
  <c r="O1417"/>
  <c r="N1417"/>
  <c r="M1417"/>
  <c r="L1417"/>
  <c r="K1417"/>
  <c r="J1417"/>
  <c r="I1417"/>
  <c r="H1417"/>
  <c r="G1417"/>
  <c r="AA1582"/>
  <c r="Z1582"/>
  <c r="Y1582"/>
  <c r="X1582"/>
  <c r="W1582"/>
  <c r="V1582"/>
  <c r="U1582"/>
  <c r="T1582"/>
  <c r="S1582"/>
  <c r="R1582"/>
  <c r="Q1582"/>
  <c r="P1582"/>
  <c r="O1582"/>
  <c r="N1582"/>
  <c r="M1582"/>
  <c r="L1582"/>
  <c r="K1582"/>
  <c r="J1582"/>
  <c r="I1582"/>
  <c r="H1582"/>
  <c r="G1582"/>
  <c r="AA1227"/>
  <c r="Z1227"/>
  <c r="Y1227"/>
  <c r="X1227"/>
  <c r="W1227"/>
  <c r="V1227"/>
  <c r="U1227"/>
  <c r="T1227"/>
  <c r="S1227"/>
  <c r="R1227"/>
  <c r="Q1227"/>
  <c r="P1227"/>
  <c r="O1227"/>
  <c r="N1227"/>
  <c r="M1227"/>
  <c r="L1227"/>
  <c r="K1227"/>
  <c r="J1227"/>
  <c r="I1227"/>
  <c r="H1227"/>
  <c r="G1227"/>
  <c r="AA1551"/>
  <c r="Z1551"/>
  <c r="Y1551"/>
  <c r="X1551"/>
  <c r="W1551"/>
  <c r="V1551"/>
  <c r="U1551"/>
  <c r="T1551"/>
  <c r="S1551"/>
  <c r="R1551"/>
  <c r="Q1551"/>
  <c r="P1551"/>
  <c r="O1551"/>
  <c r="N1551"/>
  <c r="M1551"/>
  <c r="L1551"/>
  <c r="K1551"/>
  <c r="J1551"/>
  <c r="I1551"/>
  <c r="H1551"/>
  <c r="G1551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AA868"/>
  <c r="Z868"/>
  <c r="Y868"/>
  <c r="X868"/>
  <c r="W868"/>
  <c r="V868"/>
  <c r="U868"/>
  <c r="T868"/>
  <c r="S868"/>
  <c r="R868"/>
  <c r="Q868"/>
  <c r="P868"/>
  <c r="O868"/>
  <c r="N868"/>
  <c r="M868"/>
  <c r="L868"/>
  <c r="K868"/>
  <c r="J868"/>
  <c r="I868"/>
  <c r="H868"/>
  <c r="G868"/>
  <c r="AA1100"/>
  <c r="Z1100"/>
  <c r="Y1100"/>
  <c r="X1100"/>
  <c r="W1100"/>
  <c r="V1100"/>
  <c r="U1100"/>
  <c r="T1100"/>
  <c r="S1100"/>
  <c r="R1100"/>
  <c r="Q1100"/>
  <c r="P1100"/>
  <c r="O1100"/>
  <c r="N1100"/>
  <c r="M1100"/>
  <c r="L1100"/>
  <c r="K1100"/>
  <c r="J1100"/>
  <c r="I1100"/>
  <c r="H1100"/>
  <c r="G1100"/>
  <c r="AA1012"/>
  <c r="Z1012"/>
  <c r="Y1012"/>
  <c r="X1012"/>
  <c r="W1012"/>
  <c r="V1012"/>
  <c r="U1012"/>
  <c r="T1012"/>
  <c r="S1012"/>
  <c r="R1012"/>
  <c r="Q1012"/>
  <c r="P1012"/>
  <c r="O1012"/>
  <c r="N1012"/>
  <c r="M1012"/>
  <c r="L1012"/>
  <c r="K1012"/>
  <c r="J1012"/>
  <c r="I1012"/>
  <c r="H1012"/>
  <c r="G1012"/>
  <c r="AA1549"/>
  <c r="Z1549"/>
  <c r="Y1549"/>
  <c r="X1549"/>
  <c r="W1549"/>
  <c r="V1549"/>
  <c r="U1549"/>
  <c r="T1549"/>
  <c r="S1549"/>
  <c r="R1549"/>
  <c r="Q1549"/>
  <c r="P1549"/>
  <c r="O1549"/>
  <c r="N1549"/>
  <c r="M1549"/>
  <c r="L1549"/>
  <c r="K1549"/>
  <c r="J1549"/>
  <c r="I1549"/>
  <c r="H1549"/>
  <c r="G1549"/>
  <c r="AA432"/>
  <c r="Z432"/>
  <c r="Y432"/>
  <c r="X432"/>
  <c r="W432"/>
  <c r="V432"/>
  <c r="U432"/>
  <c r="T432"/>
  <c r="S432"/>
  <c r="R432"/>
  <c r="Q432"/>
  <c r="P432"/>
  <c r="O432"/>
  <c r="N432"/>
  <c r="M432"/>
  <c r="L432"/>
  <c r="K432"/>
  <c r="J432"/>
  <c r="I432"/>
  <c r="H432"/>
  <c r="G432"/>
  <c r="AA1091"/>
  <c r="Z1091"/>
  <c r="Y1091"/>
  <c r="X1091"/>
  <c r="W1091"/>
  <c r="V1091"/>
  <c r="U1091"/>
  <c r="T1091"/>
  <c r="S1091"/>
  <c r="R1091"/>
  <c r="Q1091"/>
  <c r="P1091"/>
  <c r="O1091"/>
  <c r="N1091"/>
  <c r="M1091"/>
  <c r="L1091"/>
  <c r="K1091"/>
  <c r="J1091"/>
  <c r="I1091"/>
  <c r="H1091"/>
  <c r="G1091"/>
  <c r="AA419"/>
  <c r="Z419"/>
  <c r="Y419"/>
  <c r="X419"/>
  <c r="W419"/>
  <c r="V419"/>
  <c r="U419"/>
  <c r="T419"/>
  <c r="S419"/>
  <c r="R419"/>
  <c r="Q419"/>
  <c r="P419"/>
  <c r="O419"/>
  <c r="N419"/>
  <c r="M419"/>
  <c r="L419"/>
  <c r="K419"/>
  <c r="J419"/>
  <c r="I419"/>
  <c r="H419"/>
  <c r="G419"/>
  <c r="AA424"/>
  <c r="Z424"/>
  <c r="Y424"/>
  <c r="X424"/>
  <c r="W424"/>
  <c r="V424"/>
  <c r="U424"/>
  <c r="T424"/>
  <c r="S424"/>
  <c r="R424"/>
  <c r="Q424"/>
  <c r="P424"/>
  <c r="O424"/>
  <c r="N424"/>
  <c r="M424"/>
  <c r="L424"/>
  <c r="K424"/>
  <c r="J424"/>
  <c r="I424"/>
  <c r="H424"/>
  <c r="G424"/>
  <c r="AA548"/>
  <c r="Z548"/>
  <c r="Y548"/>
  <c r="X548"/>
  <c r="W548"/>
  <c r="V548"/>
  <c r="U548"/>
  <c r="T548"/>
  <c r="S548"/>
  <c r="R548"/>
  <c r="Q548"/>
  <c r="P548"/>
  <c r="O548"/>
  <c r="N548"/>
  <c r="M548"/>
  <c r="L548"/>
  <c r="K548"/>
  <c r="J548"/>
  <c r="I548"/>
  <c r="H548"/>
  <c r="G548"/>
  <c r="AA547"/>
  <c r="Z547"/>
  <c r="Y547"/>
  <c r="X547"/>
  <c r="W547"/>
  <c r="V547"/>
  <c r="U547"/>
  <c r="T547"/>
  <c r="S547"/>
  <c r="R547"/>
  <c r="Q547"/>
  <c r="P547"/>
  <c r="O547"/>
  <c r="N547"/>
  <c r="M547"/>
  <c r="L547"/>
  <c r="K547"/>
  <c r="J547"/>
  <c r="I547"/>
  <c r="H547"/>
  <c r="G547"/>
  <c r="AA628"/>
  <c r="Z628"/>
  <c r="Y628"/>
  <c r="X628"/>
  <c r="W628"/>
  <c r="V628"/>
  <c r="U628"/>
  <c r="T628"/>
  <c r="S628"/>
  <c r="R628"/>
  <c r="Q628"/>
  <c r="P628"/>
  <c r="O628"/>
  <c r="N628"/>
  <c r="M628"/>
  <c r="L628"/>
  <c r="K628"/>
  <c r="J628"/>
  <c r="I628"/>
  <c r="H628"/>
  <c r="G628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AA731"/>
  <c r="Z731"/>
  <c r="Y731"/>
  <c r="X731"/>
  <c r="W731"/>
  <c r="V731"/>
  <c r="U731"/>
  <c r="T731"/>
  <c r="S731"/>
  <c r="R731"/>
  <c r="Q731"/>
  <c r="P731"/>
  <c r="O731"/>
  <c r="N731"/>
  <c r="M731"/>
  <c r="L731"/>
  <c r="K731"/>
  <c r="J731"/>
  <c r="I731"/>
  <c r="H731"/>
  <c r="G731"/>
  <c r="AA720"/>
  <c r="Z720"/>
  <c r="Y720"/>
  <c r="X720"/>
  <c r="W720"/>
  <c r="V720"/>
  <c r="U720"/>
  <c r="T720"/>
  <c r="S720"/>
  <c r="R720"/>
  <c r="Q720"/>
  <c r="P720"/>
  <c r="O720"/>
  <c r="N720"/>
  <c r="M720"/>
  <c r="L720"/>
  <c r="K720"/>
  <c r="J720"/>
  <c r="I720"/>
  <c r="H720"/>
  <c r="G720"/>
  <c r="AA575"/>
  <c r="Z575"/>
  <c r="Y575"/>
  <c r="X575"/>
  <c r="W575"/>
  <c r="V575"/>
  <c r="U575"/>
  <c r="T575"/>
  <c r="S575"/>
  <c r="R575"/>
  <c r="Q575"/>
  <c r="P575"/>
  <c r="O575"/>
  <c r="N575"/>
  <c r="M575"/>
  <c r="L575"/>
  <c r="K575"/>
  <c r="J575"/>
  <c r="I575"/>
  <c r="H575"/>
  <c r="G575"/>
  <c r="AA660"/>
  <c r="Z660"/>
  <c r="Y660"/>
  <c r="X660"/>
  <c r="W660"/>
  <c r="V660"/>
  <c r="U660"/>
  <c r="T660"/>
  <c r="S660"/>
  <c r="R660"/>
  <c r="Q660"/>
  <c r="P660"/>
  <c r="O660"/>
  <c r="N660"/>
  <c r="M660"/>
  <c r="L660"/>
  <c r="K660"/>
  <c r="J660"/>
  <c r="I660"/>
  <c r="H660"/>
  <c r="G660"/>
  <c r="AA776"/>
  <c r="Z776"/>
  <c r="Y776"/>
  <c r="X776"/>
  <c r="W776"/>
  <c r="V776"/>
  <c r="U776"/>
  <c r="T776"/>
  <c r="S776"/>
  <c r="R776"/>
  <c r="Q776"/>
  <c r="P776"/>
  <c r="O776"/>
  <c r="N776"/>
  <c r="M776"/>
  <c r="L776"/>
  <c r="K776"/>
  <c r="J776"/>
  <c r="I776"/>
  <c r="H776"/>
  <c r="G776"/>
  <c r="AA670"/>
  <c r="Z670"/>
  <c r="Y670"/>
  <c r="X670"/>
  <c r="W670"/>
  <c r="V670"/>
  <c r="U670"/>
  <c r="T670"/>
  <c r="S670"/>
  <c r="R670"/>
  <c r="Q670"/>
  <c r="P670"/>
  <c r="O670"/>
  <c r="N670"/>
  <c r="M670"/>
  <c r="L670"/>
  <c r="K670"/>
  <c r="J670"/>
  <c r="I670"/>
  <c r="H670"/>
  <c r="G670"/>
  <c r="AA597"/>
  <c r="Z597"/>
  <c r="Y597"/>
  <c r="X597"/>
  <c r="W597"/>
  <c r="V597"/>
  <c r="U597"/>
  <c r="T597"/>
  <c r="S597"/>
  <c r="R597"/>
  <c r="Q597"/>
  <c r="P597"/>
  <c r="O597"/>
  <c r="N597"/>
  <c r="M597"/>
  <c r="L597"/>
  <c r="K597"/>
  <c r="J597"/>
  <c r="I597"/>
  <c r="H597"/>
  <c r="G597"/>
  <c r="AA678"/>
  <c r="Z678"/>
  <c r="Y678"/>
  <c r="X678"/>
  <c r="W678"/>
  <c r="V678"/>
  <c r="U678"/>
  <c r="T678"/>
  <c r="S678"/>
  <c r="R678"/>
  <c r="Q678"/>
  <c r="P678"/>
  <c r="O678"/>
  <c r="N678"/>
  <c r="M678"/>
  <c r="L678"/>
  <c r="K678"/>
  <c r="J678"/>
  <c r="I678"/>
  <c r="H678"/>
  <c r="G678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AA636"/>
  <c r="Z636"/>
  <c r="Y636"/>
  <c r="X636"/>
  <c r="W636"/>
  <c r="V636"/>
  <c r="U636"/>
  <c r="T636"/>
  <c r="S636"/>
  <c r="R636"/>
  <c r="Q636"/>
  <c r="P636"/>
  <c r="O636"/>
  <c r="N636"/>
  <c r="M636"/>
  <c r="L636"/>
  <c r="K636"/>
  <c r="J636"/>
  <c r="I636"/>
  <c r="H636"/>
  <c r="G636"/>
  <c r="AA715"/>
  <c r="Z715"/>
  <c r="Y715"/>
  <c r="X715"/>
  <c r="W715"/>
  <c r="V715"/>
  <c r="U715"/>
  <c r="T715"/>
  <c r="S715"/>
  <c r="R715"/>
  <c r="Q715"/>
  <c r="P715"/>
  <c r="O715"/>
  <c r="N715"/>
  <c r="M715"/>
  <c r="L715"/>
  <c r="K715"/>
  <c r="J715"/>
  <c r="I715"/>
  <c r="H715"/>
  <c r="G715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AA806"/>
  <c r="Z806"/>
  <c r="Y806"/>
  <c r="X806"/>
  <c r="W806"/>
  <c r="V806"/>
  <c r="U806"/>
  <c r="T806"/>
  <c r="S806"/>
  <c r="R806"/>
  <c r="Q806"/>
  <c r="P806"/>
  <c r="O806"/>
  <c r="N806"/>
  <c r="M806"/>
  <c r="L806"/>
  <c r="K806"/>
  <c r="J806"/>
  <c r="I806"/>
  <c r="H806"/>
  <c r="G806"/>
  <c r="AA770"/>
  <c r="Z770"/>
  <c r="Y770"/>
  <c r="X770"/>
  <c r="W770"/>
  <c r="V770"/>
  <c r="U770"/>
  <c r="T770"/>
  <c r="S770"/>
  <c r="R770"/>
  <c r="Q770"/>
  <c r="P770"/>
  <c r="O770"/>
  <c r="N770"/>
  <c r="M770"/>
  <c r="L770"/>
  <c r="K770"/>
  <c r="J770"/>
  <c r="I770"/>
  <c r="H770"/>
  <c r="G770"/>
  <c r="AA379"/>
  <c r="Z379"/>
  <c r="Y379"/>
  <c r="X379"/>
  <c r="W379"/>
  <c r="V379"/>
  <c r="U379"/>
  <c r="T379"/>
  <c r="S379"/>
  <c r="R379"/>
  <c r="Q379"/>
  <c r="P379"/>
  <c r="O379"/>
  <c r="N379"/>
  <c r="M379"/>
  <c r="L379"/>
  <c r="K379"/>
  <c r="J379"/>
  <c r="I379"/>
  <c r="H379"/>
  <c r="G379"/>
  <c r="AA1472"/>
  <c r="Z1472"/>
  <c r="Y1472"/>
  <c r="X1472"/>
  <c r="W1472"/>
  <c r="V1472"/>
  <c r="U1472"/>
  <c r="T1472"/>
  <c r="S1472"/>
  <c r="R1472"/>
  <c r="Q1472"/>
  <c r="P1472"/>
  <c r="O1472"/>
  <c r="N1472"/>
  <c r="M1472"/>
  <c r="L1472"/>
  <c r="K1472"/>
  <c r="J1472"/>
  <c r="I1472"/>
  <c r="H1472"/>
  <c r="G1472"/>
  <c r="AA1259"/>
  <c r="Z1259"/>
  <c r="Y1259"/>
  <c r="X1259"/>
  <c r="W1259"/>
  <c r="V1259"/>
  <c r="U1259"/>
  <c r="T1259"/>
  <c r="S1259"/>
  <c r="R1259"/>
  <c r="Q1259"/>
  <c r="P1259"/>
  <c r="O1259"/>
  <c r="N1259"/>
  <c r="M1259"/>
  <c r="L1259"/>
  <c r="K1259"/>
  <c r="J1259"/>
  <c r="I1259"/>
  <c r="H1259"/>
  <c r="G1259"/>
  <c r="AA1155"/>
  <c r="Z1155"/>
  <c r="Y1155"/>
  <c r="X1155"/>
  <c r="W1155"/>
  <c r="V1155"/>
  <c r="U1155"/>
  <c r="T1155"/>
  <c r="S1155"/>
  <c r="R1155"/>
  <c r="Q1155"/>
  <c r="P1155"/>
  <c r="O1155"/>
  <c r="N1155"/>
  <c r="M1155"/>
  <c r="L1155"/>
  <c r="K1155"/>
  <c r="J1155"/>
  <c r="I1155"/>
  <c r="H1155"/>
  <c r="G1155"/>
  <c r="AA847"/>
  <c r="Z847"/>
  <c r="Y847"/>
  <c r="X847"/>
  <c r="W847"/>
  <c r="V847"/>
  <c r="U847"/>
  <c r="T847"/>
  <c r="S847"/>
  <c r="R847"/>
  <c r="Q847"/>
  <c r="P847"/>
  <c r="O847"/>
  <c r="N847"/>
  <c r="M847"/>
  <c r="L847"/>
  <c r="K847"/>
  <c r="J847"/>
  <c r="I847"/>
  <c r="H847"/>
  <c r="G847"/>
  <c r="AA1747"/>
  <c r="Z1747"/>
  <c r="Y1747"/>
  <c r="X1747"/>
  <c r="W1747"/>
  <c r="V1747"/>
  <c r="U1747"/>
  <c r="T1747"/>
  <c r="S1747"/>
  <c r="R1747"/>
  <c r="Q1747"/>
  <c r="P1747"/>
  <c r="O1747"/>
  <c r="N1747"/>
  <c r="M1747"/>
  <c r="L1747"/>
  <c r="K1747"/>
  <c r="J1747"/>
  <c r="I1747"/>
  <c r="H1747"/>
  <c r="G1747"/>
  <c r="AA1542"/>
  <c r="Z1542"/>
  <c r="Y1542"/>
  <c r="X1542"/>
  <c r="W1542"/>
  <c r="V1542"/>
  <c r="U1542"/>
  <c r="T1542"/>
  <c r="S1542"/>
  <c r="R1542"/>
  <c r="Q1542"/>
  <c r="P1542"/>
  <c r="O1542"/>
  <c r="N1542"/>
  <c r="M1542"/>
  <c r="L1542"/>
  <c r="K1542"/>
  <c r="J1542"/>
  <c r="I1542"/>
  <c r="H1542"/>
  <c r="G1542"/>
  <c r="AA1314"/>
  <c r="Z1314"/>
  <c r="Y1314"/>
  <c r="X1314"/>
  <c r="W1314"/>
  <c r="V1314"/>
  <c r="U1314"/>
  <c r="T1314"/>
  <c r="S1314"/>
  <c r="R1314"/>
  <c r="Q1314"/>
  <c r="P1314"/>
  <c r="O1314"/>
  <c r="N1314"/>
  <c r="M1314"/>
  <c r="L1314"/>
  <c r="K1314"/>
  <c r="J1314"/>
  <c r="I1314"/>
  <c r="H1314"/>
  <c r="G1314"/>
  <c r="AA249"/>
  <c r="Z249"/>
  <c r="Y249"/>
  <c r="X249"/>
  <c r="W249"/>
  <c r="V249"/>
  <c r="U249"/>
  <c r="T249"/>
  <c r="S249"/>
  <c r="R249"/>
  <c r="Q249"/>
  <c r="P249"/>
  <c r="O249"/>
  <c r="N249"/>
  <c r="M249"/>
  <c r="L249"/>
  <c r="K249"/>
  <c r="J249"/>
  <c r="I249"/>
  <c r="H249"/>
  <c r="G249"/>
  <c r="AA192"/>
  <c r="Z192"/>
  <c r="Y192"/>
  <c r="X192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AA1541"/>
  <c r="Z1541"/>
  <c r="Y1541"/>
  <c r="X1541"/>
  <c r="W1541"/>
  <c r="V1541"/>
  <c r="U1541"/>
  <c r="T1541"/>
  <c r="S1541"/>
  <c r="R1541"/>
  <c r="Q1541"/>
  <c r="P1541"/>
  <c r="O1541"/>
  <c r="N1541"/>
  <c r="M1541"/>
  <c r="L1541"/>
  <c r="K1541"/>
  <c r="J1541"/>
  <c r="I1541"/>
  <c r="H1541"/>
  <c r="G1541"/>
  <c r="AA677"/>
  <c r="Z677"/>
  <c r="Y677"/>
  <c r="X677"/>
  <c r="W677"/>
  <c r="V677"/>
  <c r="U677"/>
  <c r="T677"/>
  <c r="S677"/>
  <c r="R677"/>
  <c r="Q677"/>
  <c r="P677"/>
  <c r="O677"/>
  <c r="N677"/>
  <c r="M677"/>
  <c r="L677"/>
  <c r="K677"/>
  <c r="J677"/>
  <c r="I677"/>
  <c r="H677"/>
  <c r="G677"/>
  <c r="AA736"/>
  <c r="Z736"/>
  <c r="Y736"/>
  <c r="X736"/>
  <c r="W736"/>
  <c r="V736"/>
  <c r="U736"/>
  <c r="T736"/>
  <c r="S736"/>
  <c r="R736"/>
  <c r="Q736"/>
  <c r="P736"/>
  <c r="O736"/>
  <c r="N736"/>
  <c r="M736"/>
  <c r="L736"/>
  <c r="K736"/>
  <c r="J736"/>
  <c r="I736"/>
  <c r="H736"/>
  <c r="G736"/>
  <c r="AA667"/>
  <c r="Z667"/>
  <c r="Y667"/>
  <c r="X667"/>
  <c r="W667"/>
  <c r="V667"/>
  <c r="U667"/>
  <c r="T667"/>
  <c r="S667"/>
  <c r="R667"/>
  <c r="Q667"/>
  <c r="P667"/>
  <c r="O667"/>
  <c r="N667"/>
  <c r="M667"/>
  <c r="L667"/>
  <c r="K667"/>
  <c r="J667"/>
  <c r="I667"/>
  <c r="H667"/>
  <c r="G667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AA1767"/>
  <c r="Z1767"/>
  <c r="Y1767"/>
  <c r="X1767"/>
  <c r="W1767"/>
  <c r="V1767"/>
  <c r="U1767"/>
  <c r="T1767"/>
  <c r="S1767"/>
  <c r="R1767"/>
  <c r="Q1767"/>
  <c r="P1767"/>
  <c r="O1767"/>
  <c r="N1767"/>
  <c r="M1767"/>
  <c r="L1767"/>
  <c r="K1767"/>
  <c r="J1767"/>
  <c r="I1767"/>
  <c r="H1767"/>
  <c r="G1767"/>
  <c r="AA1588"/>
  <c r="Z1588"/>
  <c r="Y1588"/>
  <c r="X1588"/>
  <c r="W1588"/>
  <c r="V1588"/>
  <c r="U1588"/>
  <c r="T1588"/>
  <c r="S1588"/>
  <c r="R1588"/>
  <c r="Q1588"/>
  <c r="P1588"/>
  <c r="O1588"/>
  <c r="N1588"/>
  <c r="M1588"/>
  <c r="L1588"/>
  <c r="K1588"/>
  <c r="J1588"/>
  <c r="I1588"/>
  <c r="H1588"/>
  <c r="G1588"/>
  <c r="AA1534"/>
  <c r="Z1534"/>
  <c r="Y1534"/>
  <c r="X1534"/>
  <c r="W1534"/>
  <c r="V1534"/>
  <c r="U1534"/>
  <c r="T1534"/>
  <c r="S1534"/>
  <c r="R1534"/>
  <c r="Q1534"/>
  <c r="P1534"/>
  <c r="O1534"/>
  <c r="N1534"/>
  <c r="M1534"/>
  <c r="L1534"/>
  <c r="K1534"/>
  <c r="J1534"/>
  <c r="I1534"/>
  <c r="H1534"/>
  <c r="G1534"/>
  <c r="AA1268"/>
  <c r="Z1268"/>
  <c r="Y1268"/>
  <c r="X1268"/>
  <c r="W1268"/>
  <c r="V1268"/>
  <c r="U1268"/>
  <c r="T1268"/>
  <c r="S1268"/>
  <c r="R1268"/>
  <c r="Q1268"/>
  <c r="P1268"/>
  <c r="O1268"/>
  <c r="N1268"/>
  <c r="M1268"/>
  <c r="L1268"/>
  <c r="K1268"/>
  <c r="J1268"/>
  <c r="I1268"/>
  <c r="H1268"/>
  <c r="G1268"/>
  <c r="AA1257"/>
  <c r="Z1257"/>
  <c r="Y1257"/>
  <c r="X1257"/>
  <c r="W1257"/>
  <c r="V1257"/>
  <c r="U1257"/>
  <c r="T1257"/>
  <c r="S1257"/>
  <c r="R1257"/>
  <c r="Q1257"/>
  <c r="P1257"/>
  <c r="O1257"/>
  <c r="N1257"/>
  <c r="M1257"/>
  <c r="L1257"/>
  <c r="K1257"/>
  <c r="J1257"/>
  <c r="I1257"/>
  <c r="H1257"/>
  <c r="G1257"/>
  <c r="AA1575"/>
  <c r="Z1575"/>
  <c r="Y1575"/>
  <c r="X1575"/>
  <c r="W1575"/>
  <c r="V1575"/>
  <c r="U1575"/>
  <c r="T1575"/>
  <c r="S1575"/>
  <c r="R1575"/>
  <c r="Q1575"/>
  <c r="P1575"/>
  <c r="O1575"/>
  <c r="N1575"/>
  <c r="M1575"/>
  <c r="L1575"/>
  <c r="K1575"/>
  <c r="J1575"/>
  <c r="I1575"/>
  <c r="H1575"/>
  <c r="G1575"/>
  <c r="AA1046"/>
  <c r="Z1046"/>
  <c r="Y1046"/>
  <c r="X1046"/>
  <c r="W1046"/>
  <c r="V1046"/>
  <c r="U1046"/>
  <c r="T1046"/>
  <c r="S1046"/>
  <c r="R1046"/>
  <c r="Q1046"/>
  <c r="P1046"/>
  <c r="O1046"/>
  <c r="N1046"/>
  <c r="M1046"/>
  <c r="L1046"/>
  <c r="K1046"/>
  <c r="J1046"/>
  <c r="I1046"/>
  <c r="H1046"/>
  <c r="G1046"/>
  <c r="AA1742"/>
  <c r="Z1742"/>
  <c r="Y1742"/>
  <c r="X1742"/>
  <c r="W1742"/>
  <c r="V1742"/>
  <c r="U1742"/>
  <c r="T1742"/>
  <c r="S1742"/>
  <c r="R1742"/>
  <c r="Q1742"/>
  <c r="P1742"/>
  <c r="O1742"/>
  <c r="N1742"/>
  <c r="M1742"/>
  <c r="L1742"/>
  <c r="K1742"/>
  <c r="J1742"/>
  <c r="I1742"/>
  <c r="H1742"/>
  <c r="G1742"/>
  <c r="AA1507"/>
  <c r="Z1507"/>
  <c r="Y1507"/>
  <c r="X1507"/>
  <c r="W1507"/>
  <c r="V1507"/>
  <c r="U1507"/>
  <c r="T1507"/>
  <c r="S1507"/>
  <c r="R1507"/>
  <c r="Q1507"/>
  <c r="P1507"/>
  <c r="O1507"/>
  <c r="N1507"/>
  <c r="M1507"/>
  <c r="L1507"/>
  <c r="K1507"/>
  <c r="J1507"/>
  <c r="I1507"/>
  <c r="H1507"/>
  <c r="G1507"/>
  <c r="AA1462"/>
  <c r="Z1462"/>
  <c r="Y1462"/>
  <c r="X1462"/>
  <c r="W1462"/>
  <c r="V1462"/>
  <c r="U1462"/>
  <c r="T1462"/>
  <c r="S1462"/>
  <c r="R1462"/>
  <c r="Q1462"/>
  <c r="P1462"/>
  <c r="O1462"/>
  <c r="N1462"/>
  <c r="M1462"/>
  <c r="L1462"/>
  <c r="K1462"/>
  <c r="J1462"/>
  <c r="I1462"/>
  <c r="H1462"/>
  <c r="G1462"/>
  <c r="AA256"/>
  <c r="Z256"/>
  <c r="Y256"/>
  <c r="X256"/>
  <c r="W256"/>
  <c r="V256"/>
  <c r="U256"/>
  <c r="T256"/>
  <c r="S256"/>
  <c r="R256"/>
  <c r="Q256"/>
  <c r="P256"/>
  <c r="O256"/>
  <c r="N256"/>
  <c r="M256"/>
  <c r="L256"/>
  <c r="K256"/>
  <c r="J256"/>
  <c r="I256"/>
  <c r="H256"/>
  <c r="G256"/>
  <c r="AA1643"/>
  <c r="Z1643"/>
  <c r="Y1643"/>
  <c r="X1643"/>
  <c r="W1643"/>
  <c r="V1643"/>
  <c r="U1643"/>
  <c r="T1643"/>
  <c r="S1643"/>
  <c r="R1643"/>
  <c r="Q1643"/>
  <c r="P1643"/>
  <c r="O1643"/>
  <c r="N1643"/>
  <c r="M1643"/>
  <c r="L1643"/>
  <c r="K1643"/>
  <c r="J1643"/>
  <c r="I1643"/>
  <c r="H1643"/>
  <c r="G1643"/>
  <c r="AA830"/>
  <c r="Z830"/>
  <c r="Y830"/>
  <c r="X830"/>
  <c r="W830"/>
  <c r="V830"/>
  <c r="U830"/>
  <c r="T830"/>
  <c r="S830"/>
  <c r="R830"/>
  <c r="Q830"/>
  <c r="P830"/>
  <c r="O830"/>
  <c r="N830"/>
  <c r="M830"/>
  <c r="L830"/>
  <c r="K830"/>
  <c r="J830"/>
  <c r="I830"/>
  <c r="H830"/>
  <c r="G830"/>
  <c r="AA773"/>
  <c r="Z773"/>
  <c r="Y773"/>
  <c r="X773"/>
  <c r="W773"/>
  <c r="V773"/>
  <c r="U773"/>
  <c r="T773"/>
  <c r="S773"/>
  <c r="R773"/>
  <c r="Q773"/>
  <c r="P773"/>
  <c r="O773"/>
  <c r="N773"/>
  <c r="M773"/>
  <c r="L773"/>
  <c r="K773"/>
  <c r="J773"/>
  <c r="I773"/>
  <c r="H773"/>
  <c r="G773"/>
  <c r="AA703"/>
  <c r="Z703"/>
  <c r="Y703"/>
  <c r="X703"/>
  <c r="W703"/>
  <c r="V703"/>
  <c r="U703"/>
  <c r="T703"/>
  <c r="S703"/>
  <c r="R703"/>
  <c r="Q703"/>
  <c r="P703"/>
  <c r="O703"/>
  <c r="N703"/>
  <c r="M703"/>
  <c r="L703"/>
  <c r="K703"/>
  <c r="J703"/>
  <c r="I703"/>
  <c r="H703"/>
  <c r="G703"/>
  <c r="AA723"/>
  <c r="Z723"/>
  <c r="Y723"/>
  <c r="X723"/>
  <c r="W723"/>
  <c r="V723"/>
  <c r="U723"/>
  <c r="T723"/>
  <c r="S723"/>
  <c r="R723"/>
  <c r="Q723"/>
  <c r="P723"/>
  <c r="O723"/>
  <c r="N723"/>
  <c r="M723"/>
  <c r="L723"/>
  <c r="K723"/>
  <c r="J723"/>
  <c r="I723"/>
  <c r="H723"/>
  <c r="G723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AA582"/>
  <c r="Z582"/>
  <c r="Y582"/>
  <c r="X582"/>
  <c r="W582"/>
  <c r="V582"/>
  <c r="U582"/>
  <c r="T582"/>
  <c r="S582"/>
  <c r="R582"/>
  <c r="Q582"/>
  <c r="P582"/>
  <c r="O582"/>
  <c r="N582"/>
  <c r="M582"/>
  <c r="L582"/>
  <c r="K582"/>
  <c r="J582"/>
  <c r="I582"/>
  <c r="H582"/>
  <c r="G582"/>
  <c r="AA626"/>
  <c r="Z626"/>
  <c r="Y626"/>
  <c r="X626"/>
  <c r="W626"/>
  <c r="V626"/>
  <c r="U626"/>
  <c r="T626"/>
  <c r="S626"/>
  <c r="R626"/>
  <c r="Q626"/>
  <c r="P626"/>
  <c r="O626"/>
  <c r="N626"/>
  <c r="M626"/>
  <c r="L626"/>
  <c r="K626"/>
  <c r="J626"/>
  <c r="I626"/>
  <c r="H626"/>
  <c r="G626"/>
  <c r="AA606"/>
  <c r="Z606"/>
  <c r="Y606"/>
  <c r="X606"/>
  <c r="W606"/>
  <c r="V606"/>
  <c r="U606"/>
  <c r="T606"/>
  <c r="S606"/>
  <c r="R606"/>
  <c r="Q606"/>
  <c r="P606"/>
  <c r="O606"/>
  <c r="N606"/>
  <c r="M606"/>
  <c r="L606"/>
  <c r="K606"/>
  <c r="J606"/>
  <c r="I606"/>
  <c r="H606"/>
  <c r="G606"/>
  <c r="AA805"/>
  <c r="Z805"/>
  <c r="Y805"/>
  <c r="X805"/>
  <c r="W805"/>
  <c r="V805"/>
  <c r="U805"/>
  <c r="T805"/>
  <c r="S805"/>
  <c r="R805"/>
  <c r="Q805"/>
  <c r="P805"/>
  <c r="O805"/>
  <c r="N805"/>
  <c r="M805"/>
  <c r="L805"/>
  <c r="K805"/>
  <c r="J805"/>
  <c r="I805"/>
  <c r="H805"/>
  <c r="G805"/>
  <c r="AA804"/>
  <c r="Z804"/>
  <c r="Y804"/>
  <c r="X804"/>
  <c r="W804"/>
  <c r="V804"/>
  <c r="U804"/>
  <c r="T804"/>
  <c r="S804"/>
  <c r="R804"/>
  <c r="Q804"/>
  <c r="P804"/>
  <c r="O804"/>
  <c r="N804"/>
  <c r="M804"/>
  <c r="L804"/>
  <c r="K804"/>
  <c r="J804"/>
  <c r="I804"/>
  <c r="H804"/>
  <c r="G804"/>
  <c r="AA730"/>
  <c r="Z730"/>
  <c r="Y730"/>
  <c r="X730"/>
  <c r="W730"/>
  <c r="V730"/>
  <c r="U730"/>
  <c r="T730"/>
  <c r="S730"/>
  <c r="R730"/>
  <c r="Q730"/>
  <c r="P730"/>
  <c r="O730"/>
  <c r="N730"/>
  <c r="M730"/>
  <c r="L730"/>
  <c r="K730"/>
  <c r="J730"/>
  <c r="I730"/>
  <c r="H730"/>
  <c r="G730"/>
  <c r="AA456"/>
  <c r="Z456"/>
  <c r="Y456"/>
  <c r="X456"/>
  <c r="W456"/>
  <c r="V456"/>
  <c r="U456"/>
  <c r="T456"/>
  <c r="S456"/>
  <c r="R456"/>
  <c r="Q456"/>
  <c r="P456"/>
  <c r="O456"/>
  <c r="N456"/>
  <c r="M456"/>
  <c r="L456"/>
  <c r="K456"/>
  <c r="J456"/>
  <c r="I456"/>
  <c r="H456"/>
  <c r="G456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AA475"/>
  <c r="Z475"/>
  <c r="Y475"/>
  <c r="X475"/>
  <c r="W475"/>
  <c r="V475"/>
  <c r="U475"/>
  <c r="T475"/>
  <c r="S475"/>
  <c r="R475"/>
  <c r="Q475"/>
  <c r="P475"/>
  <c r="O475"/>
  <c r="N475"/>
  <c r="M475"/>
  <c r="L475"/>
  <c r="K475"/>
  <c r="J475"/>
  <c r="I475"/>
  <c r="H475"/>
  <c r="G475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AA1391"/>
  <c r="Z1391"/>
  <c r="Y1391"/>
  <c r="X1391"/>
  <c r="W1391"/>
  <c r="V1391"/>
  <c r="U1391"/>
  <c r="T1391"/>
  <c r="S1391"/>
  <c r="R1391"/>
  <c r="Q1391"/>
  <c r="P1391"/>
  <c r="O1391"/>
  <c r="N1391"/>
  <c r="M1391"/>
  <c r="L1391"/>
  <c r="K1391"/>
  <c r="J1391"/>
  <c r="I1391"/>
  <c r="H1391"/>
  <c r="G1391"/>
  <c r="AA1055"/>
  <c r="Z1055"/>
  <c r="Y1055"/>
  <c r="X1055"/>
  <c r="W1055"/>
  <c r="V1055"/>
  <c r="U1055"/>
  <c r="T1055"/>
  <c r="S1055"/>
  <c r="R1055"/>
  <c r="Q1055"/>
  <c r="P1055"/>
  <c r="O1055"/>
  <c r="N1055"/>
  <c r="M1055"/>
  <c r="L1055"/>
  <c r="K1055"/>
  <c r="J1055"/>
  <c r="I1055"/>
  <c r="H1055"/>
  <c r="G1055"/>
  <c r="AA200"/>
  <c r="Z200"/>
  <c r="Y200"/>
  <c r="X200"/>
  <c r="W200"/>
  <c r="V200"/>
  <c r="U200"/>
  <c r="T200"/>
  <c r="S200"/>
  <c r="R200"/>
  <c r="Q200"/>
  <c r="P200"/>
  <c r="O200"/>
  <c r="N200"/>
  <c r="M200"/>
  <c r="L200"/>
  <c r="K200"/>
  <c r="J200"/>
  <c r="I200"/>
  <c r="H200"/>
  <c r="G200"/>
  <c r="AA1811"/>
  <c r="Z1811"/>
  <c r="Y1811"/>
  <c r="X1811"/>
  <c r="W1811"/>
  <c r="V1811"/>
  <c r="U1811"/>
  <c r="T1811"/>
  <c r="S1811"/>
  <c r="R1811"/>
  <c r="Q1811"/>
  <c r="P1811"/>
  <c r="O1811"/>
  <c r="N1811"/>
  <c r="M1811"/>
  <c r="L1811"/>
  <c r="K1811"/>
  <c r="J1811"/>
  <c r="I1811"/>
  <c r="H1811"/>
  <c r="G1811"/>
  <c r="AA1617"/>
  <c r="Z1617"/>
  <c r="Y1617"/>
  <c r="X1617"/>
  <c r="W1617"/>
  <c r="V1617"/>
  <c r="U1617"/>
  <c r="T1617"/>
  <c r="S1617"/>
  <c r="R1617"/>
  <c r="Q1617"/>
  <c r="P1617"/>
  <c r="O1617"/>
  <c r="N1617"/>
  <c r="M1617"/>
  <c r="L1617"/>
  <c r="K1617"/>
  <c r="J1617"/>
  <c r="I1617"/>
  <c r="H1617"/>
  <c r="G1617"/>
  <c r="AA1406"/>
  <c r="Z1406"/>
  <c r="Y1406"/>
  <c r="X1406"/>
  <c r="W1406"/>
  <c r="V1406"/>
  <c r="U1406"/>
  <c r="T1406"/>
  <c r="S1406"/>
  <c r="R1406"/>
  <c r="Q1406"/>
  <c r="P1406"/>
  <c r="O1406"/>
  <c r="N1406"/>
  <c r="M1406"/>
  <c r="L1406"/>
  <c r="K1406"/>
  <c r="J1406"/>
  <c r="I1406"/>
  <c r="H1406"/>
  <c r="G1406"/>
  <c r="AA206"/>
  <c r="Z206"/>
  <c r="Y206"/>
  <c r="X206"/>
  <c r="W206"/>
  <c r="V206"/>
  <c r="U206"/>
  <c r="T206"/>
  <c r="S206"/>
  <c r="R206"/>
  <c r="Q206"/>
  <c r="P206"/>
  <c r="O206"/>
  <c r="N206"/>
  <c r="M206"/>
  <c r="L206"/>
  <c r="K206"/>
  <c r="J206"/>
  <c r="I206"/>
  <c r="H206"/>
  <c r="G206"/>
  <c r="AA1637"/>
  <c r="Z1637"/>
  <c r="Y1637"/>
  <c r="X1637"/>
  <c r="W1637"/>
  <c r="V1637"/>
  <c r="U1637"/>
  <c r="T1637"/>
  <c r="S1637"/>
  <c r="R1637"/>
  <c r="Q1637"/>
  <c r="P1637"/>
  <c r="O1637"/>
  <c r="N1637"/>
  <c r="M1637"/>
  <c r="L1637"/>
  <c r="K1637"/>
  <c r="J1637"/>
  <c r="I1637"/>
  <c r="H1637"/>
  <c r="G1637"/>
  <c r="AA1795"/>
  <c r="Z1795"/>
  <c r="Y1795"/>
  <c r="X1795"/>
  <c r="W1795"/>
  <c r="V1795"/>
  <c r="U1795"/>
  <c r="T1795"/>
  <c r="S1795"/>
  <c r="R1795"/>
  <c r="Q1795"/>
  <c r="P1795"/>
  <c r="O1795"/>
  <c r="N1795"/>
  <c r="M1795"/>
  <c r="L1795"/>
  <c r="K1795"/>
  <c r="J1795"/>
  <c r="I1795"/>
  <c r="H1795"/>
  <c r="G1795"/>
  <c r="AA1516"/>
  <c r="Z1516"/>
  <c r="Y1516"/>
  <c r="X1516"/>
  <c r="W1516"/>
  <c r="V1516"/>
  <c r="U1516"/>
  <c r="T1516"/>
  <c r="S1516"/>
  <c r="R1516"/>
  <c r="Q1516"/>
  <c r="P1516"/>
  <c r="O1516"/>
  <c r="N1516"/>
  <c r="M1516"/>
  <c r="L1516"/>
  <c r="K1516"/>
  <c r="J1516"/>
  <c r="I1516"/>
  <c r="H1516"/>
  <c r="G1516"/>
  <c r="AA1722"/>
  <c r="Z1722"/>
  <c r="Y1722"/>
  <c r="X1722"/>
  <c r="W1722"/>
  <c r="V1722"/>
  <c r="U1722"/>
  <c r="T1722"/>
  <c r="S1722"/>
  <c r="R1722"/>
  <c r="Q1722"/>
  <c r="P1722"/>
  <c r="O1722"/>
  <c r="N1722"/>
  <c r="M1722"/>
  <c r="L1722"/>
  <c r="K1722"/>
  <c r="J1722"/>
  <c r="I1722"/>
  <c r="H1722"/>
  <c r="G1722"/>
  <c r="AA1222"/>
  <c r="Z1222"/>
  <c r="Y1222"/>
  <c r="X1222"/>
  <c r="W1222"/>
  <c r="V1222"/>
  <c r="U1222"/>
  <c r="T1222"/>
  <c r="S1222"/>
  <c r="R1222"/>
  <c r="Q1222"/>
  <c r="P1222"/>
  <c r="O1222"/>
  <c r="N1222"/>
  <c r="M1222"/>
  <c r="L1222"/>
  <c r="K1222"/>
  <c r="J1222"/>
  <c r="I1222"/>
  <c r="H1222"/>
  <c r="G1222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AA315"/>
  <c r="Z315"/>
  <c r="Y315"/>
  <c r="X315"/>
  <c r="W315"/>
  <c r="V315"/>
  <c r="U315"/>
  <c r="T315"/>
  <c r="S315"/>
  <c r="R315"/>
  <c r="Q315"/>
  <c r="P315"/>
  <c r="O315"/>
  <c r="N315"/>
  <c r="M315"/>
  <c r="L315"/>
  <c r="K315"/>
  <c r="J315"/>
  <c r="I315"/>
  <c r="H315"/>
  <c r="G315"/>
  <c r="AA1734"/>
  <c r="Z1734"/>
  <c r="Y1734"/>
  <c r="X1734"/>
  <c r="W1734"/>
  <c r="V1734"/>
  <c r="U1734"/>
  <c r="T1734"/>
  <c r="S1734"/>
  <c r="R1734"/>
  <c r="Q1734"/>
  <c r="P1734"/>
  <c r="O1734"/>
  <c r="N1734"/>
  <c r="M1734"/>
  <c r="L1734"/>
  <c r="K1734"/>
  <c r="J1734"/>
  <c r="I1734"/>
  <c r="H1734"/>
  <c r="G1734"/>
  <c r="AA1733"/>
  <c r="Z1733"/>
  <c r="Y1733"/>
  <c r="X1733"/>
  <c r="W1733"/>
  <c r="V1733"/>
  <c r="U1733"/>
  <c r="T1733"/>
  <c r="S1733"/>
  <c r="R1733"/>
  <c r="Q1733"/>
  <c r="P1733"/>
  <c r="O1733"/>
  <c r="N1733"/>
  <c r="M1733"/>
  <c r="L1733"/>
  <c r="K1733"/>
  <c r="J1733"/>
  <c r="I1733"/>
  <c r="H1733"/>
  <c r="G1733"/>
  <c r="AA1093"/>
  <c r="Z1093"/>
  <c r="Y1093"/>
  <c r="X1093"/>
  <c r="W1093"/>
  <c r="V1093"/>
  <c r="U1093"/>
  <c r="T1093"/>
  <c r="S1093"/>
  <c r="R1093"/>
  <c r="Q1093"/>
  <c r="P1093"/>
  <c r="O1093"/>
  <c r="N1093"/>
  <c r="M1093"/>
  <c r="L1093"/>
  <c r="K1093"/>
  <c r="J1093"/>
  <c r="I1093"/>
  <c r="H1093"/>
  <c r="G1093"/>
  <c r="AA861"/>
  <c r="Z861"/>
  <c r="Y861"/>
  <c r="X861"/>
  <c r="W861"/>
  <c r="V861"/>
  <c r="U861"/>
  <c r="T861"/>
  <c r="S861"/>
  <c r="R861"/>
  <c r="Q861"/>
  <c r="P861"/>
  <c r="O861"/>
  <c r="N861"/>
  <c r="M861"/>
  <c r="L861"/>
  <c r="K861"/>
  <c r="J861"/>
  <c r="I861"/>
  <c r="H861"/>
  <c r="G861"/>
  <c r="AA1608"/>
  <c r="Z1608"/>
  <c r="Y1608"/>
  <c r="X1608"/>
  <c r="W1608"/>
  <c r="V1608"/>
  <c r="U1608"/>
  <c r="T1608"/>
  <c r="S1608"/>
  <c r="R1608"/>
  <c r="Q1608"/>
  <c r="P1608"/>
  <c r="O1608"/>
  <c r="N1608"/>
  <c r="M1608"/>
  <c r="L1608"/>
  <c r="K1608"/>
  <c r="J1608"/>
  <c r="I1608"/>
  <c r="H1608"/>
  <c r="G1608"/>
  <c r="AA1607"/>
  <c r="Z1607"/>
  <c r="Y1607"/>
  <c r="X1607"/>
  <c r="W1607"/>
  <c r="V1607"/>
  <c r="U1607"/>
  <c r="T1607"/>
  <c r="S1607"/>
  <c r="R1607"/>
  <c r="Q1607"/>
  <c r="P1607"/>
  <c r="O1607"/>
  <c r="N1607"/>
  <c r="M1607"/>
  <c r="L1607"/>
  <c r="K1607"/>
  <c r="J1607"/>
  <c r="I1607"/>
  <c r="H1607"/>
  <c r="G1607"/>
  <c r="AA1581"/>
  <c r="Z1581"/>
  <c r="Y1581"/>
  <c r="X1581"/>
  <c r="W1581"/>
  <c r="V1581"/>
  <c r="U1581"/>
  <c r="T1581"/>
  <c r="S1581"/>
  <c r="R1581"/>
  <c r="Q1581"/>
  <c r="P1581"/>
  <c r="O1581"/>
  <c r="N1581"/>
  <c r="M1581"/>
  <c r="L1581"/>
  <c r="K1581"/>
  <c r="J1581"/>
  <c r="I1581"/>
  <c r="H1581"/>
  <c r="G1581"/>
  <c r="AA1494"/>
  <c r="Z1494"/>
  <c r="Y1494"/>
  <c r="X1494"/>
  <c r="W1494"/>
  <c r="V1494"/>
  <c r="U1494"/>
  <c r="T1494"/>
  <c r="S1494"/>
  <c r="R1494"/>
  <c r="Q1494"/>
  <c r="P1494"/>
  <c r="O1494"/>
  <c r="N1494"/>
  <c r="M1494"/>
  <c r="L1494"/>
  <c r="K1494"/>
  <c r="J1494"/>
  <c r="I1494"/>
  <c r="H1494"/>
  <c r="G1494"/>
  <c r="AA389"/>
  <c r="Z389"/>
  <c r="Y389"/>
  <c r="X389"/>
  <c r="W389"/>
  <c r="V389"/>
  <c r="U389"/>
  <c r="T389"/>
  <c r="S389"/>
  <c r="R389"/>
  <c r="Q389"/>
  <c r="P389"/>
  <c r="O389"/>
  <c r="N389"/>
  <c r="M389"/>
  <c r="L389"/>
  <c r="K389"/>
  <c r="J389"/>
  <c r="I389"/>
  <c r="H389"/>
  <c r="G389"/>
  <c r="AA1860"/>
  <c r="Z1860"/>
  <c r="Y1860"/>
  <c r="X1860"/>
  <c r="W1860"/>
  <c r="V1860"/>
  <c r="U1860"/>
  <c r="T1860"/>
  <c r="S1860"/>
  <c r="R1860"/>
  <c r="Q1860"/>
  <c r="P1860"/>
  <c r="O1860"/>
  <c r="N1860"/>
  <c r="M1860"/>
  <c r="L1860"/>
  <c r="K1860"/>
  <c r="J1860"/>
  <c r="I1860"/>
  <c r="H1860"/>
  <c r="G1860"/>
  <c r="AA1911"/>
  <c r="Z1911"/>
  <c r="Y1911"/>
  <c r="X1911"/>
  <c r="W1911"/>
  <c r="V1911"/>
  <c r="U1911"/>
  <c r="T1911"/>
  <c r="S1911"/>
  <c r="R1911"/>
  <c r="Q1911"/>
  <c r="P1911"/>
  <c r="O1911"/>
  <c r="N1911"/>
  <c r="M1911"/>
  <c r="L1911"/>
  <c r="K1911"/>
  <c r="J1911"/>
  <c r="I1911"/>
  <c r="H1911"/>
  <c r="G1911"/>
  <c r="AA1900"/>
  <c r="Z1900"/>
  <c r="Y1900"/>
  <c r="X1900"/>
  <c r="W1900"/>
  <c r="V1900"/>
  <c r="U1900"/>
  <c r="T1900"/>
  <c r="S1900"/>
  <c r="R1900"/>
  <c r="Q1900"/>
  <c r="P1900"/>
  <c r="O1900"/>
  <c r="N1900"/>
  <c r="M1900"/>
  <c r="L1900"/>
  <c r="K1900"/>
  <c r="J1900"/>
  <c r="I1900"/>
  <c r="H1900"/>
  <c r="G1900"/>
  <c r="AA1905"/>
  <c r="Z1905"/>
  <c r="Y1905"/>
  <c r="X1905"/>
  <c r="W1905"/>
  <c r="V1905"/>
  <c r="U1905"/>
  <c r="T1905"/>
  <c r="S1905"/>
  <c r="R1905"/>
  <c r="Q1905"/>
  <c r="P1905"/>
  <c r="O1905"/>
  <c r="N1905"/>
  <c r="M1905"/>
  <c r="L1905"/>
  <c r="K1905"/>
  <c r="J1905"/>
  <c r="I1905"/>
  <c r="H1905"/>
  <c r="G1905"/>
  <c r="AA1833"/>
  <c r="Z1833"/>
  <c r="Y1833"/>
  <c r="X1833"/>
  <c r="W1833"/>
  <c r="V1833"/>
  <c r="U1833"/>
  <c r="T1833"/>
  <c r="S1833"/>
  <c r="R1833"/>
  <c r="Q1833"/>
  <c r="P1833"/>
  <c r="O1833"/>
  <c r="N1833"/>
  <c r="M1833"/>
  <c r="L1833"/>
  <c r="K1833"/>
  <c r="J1833"/>
  <c r="I1833"/>
  <c r="H1833"/>
  <c r="G1833"/>
  <c r="AA1826"/>
  <c r="Z1826"/>
  <c r="Y1826"/>
  <c r="X1826"/>
  <c r="W1826"/>
  <c r="V1826"/>
  <c r="U1826"/>
  <c r="T1826"/>
  <c r="S1826"/>
  <c r="R1826"/>
  <c r="Q1826"/>
  <c r="P1826"/>
  <c r="O1826"/>
  <c r="N1826"/>
  <c r="M1826"/>
  <c r="L1826"/>
  <c r="K1826"/>
  <c r="J1826"/>
  <c r="I1826"/>
  <c r="H1826"/>
  <c r="G1826"/>
  <c r="AA1880"/>
  <c r="Z1880"/>
  <c r="Y1880"/>
  <c r="X1880"/>
  <c r="W1880"/>
  <c r="V1880"/>
  <c r="U1880"/>
  <c r="T1880"/>
  <c r="S1880"/>
  <c r="R1880"/>
  <c r="Q1880"/>
  <c r="P1880"/>
  <c r="O1880"/>
  <c r="N1880"/>
  <c r="M1880"/>
  <c r="L1880"/>
  <c r="K1880"/>
  <c r="J1880"/>
  <c r="I1880"/>
  <c r="H1880"/>
  <c r="G1880"/>
  <c r="AA406"/>
  <c r="Z406"/>
  <c r="Y406"/>
  <c r="X406"/>
  <c r="W406"/>
  <c r="V406"/>
  <c r="U406"/>
  <c r="T406"/>
  <c r="S406"/>
  <c r="R406"/>
  <c r="Q406"/>
  <c r="P406"/>
  <c r="O406"/>
  <c r="N406"/>
  <c r="M406"/>
  <c r="L406"/>
  <c r="K406"/>
  <c r="J406"/>
  <c r="I406"/>
  <c r="H406"/>
  <c r="G406"/>
  <c r="AA1402"/>
  <c r="Z1402"/>
  <c r="Y1402"/>
  <c r="X1402"/>
  <c r="W1402"/>
  <c r="V1402"/>
  <c r="U1402"/>
  <c r="T1402"/>
  <c r="S1402"/>
  <c r="R1402"/>
  <c r="Q1402"/>
  <c r="P1402"/>
  <c r="O1402"/>
  <c r="N1402"/>
  <c r="M1402"/>
  <c r="L1402"/>
  <c r="K1402"/>
  <c r="J1402"/>
  <c r="I1402"/>
  <c r="H1402"/>
  <c r="G1402"/>
  <c r="AA1606"/>
  <c r="Z1606"/>
  <c r="Y1606"/>
  <c r="X1606"/>
  <c r="W1606"/>
  <c r="V1606"/>
  <c r="U1606"/>
  <c r="T1606"/>
  <c r="S1606"/>
  <c r="R1606"/>
  <c r="Q1606"/>
  <c r="P1606"/>
  <c r="O1606"/>
  <c r="N1606"/>
  <c r="M1606"/>
  <c r="L1606"/>
  <c r="K1606"/>
  <c r="J1606"/>
  <c r="I1606"/>
  <c r="H1606"/>
  <c r="G1606"/>
  <c r="AA1041"/>
  <c r="Z1041"/>
  <c r="Y1041"/>
  <c r="X1041"/>
  <c r="W1041"/>
  <c r="V1041"/>
  <c r="U1041"/>
  <c r="T1041"/>
  <c r="S1041"/>
  <c r="R1041"/>
  <c r="Q1041"/>
  <c r="P1041"/>
  <c r="O1041"/>
  <c r="N1041"/>
  <c r="M1041"/>
  <c r="L1041"/>
  <c r="K1041"/>
  <c r="J1041"/>
  <c r="I1041"/>
  <c r="H1041"/>
  <c r="G1041"/>
  <c r="AA1771"/>
  <c r="Z1771"/>
  <c r="Y1771"/>
  <c r="X1771"/>
  <c r="W1771"/>
  <c r="V1771"/>
  <c r="U1771"/>
  <c r="T1771"/>
  <c r="S1771"/>
  <c r="R1771"/>
  <c r="Q1771"/>
  <c r="P1771"/>
  <c r="O1771"/>
  <c r="N1771"/>
  <c r="M1771"/>
  <c r="L1771"/>
  <c r="K1771"/>
  <c r="J1771"/>
  <c r="I1771"/>
  <c r="H1771"/>
  <c r="G1771"/>
  <c r="AA1260"/>
  <c r="Z1260"/>
  <c r="Y1260"/>
  <c r="X1260"/>
  <c r="W1260"/>
  <c r="V1260"/>
  <c r="U1260"/>
  <c r="T1260"/>
  <c r="S1260"/>
  <c r="R1260"/>
  <c r="Q1260"/>
  <c r="P1260"/>
  <c r="O1260"/>
  <c r="N1260"/>
  <c r="M1260"/>
  <c r="L1260"/>
  <c r="K1260"/>
  <c r="J1260"/>
  <c r="I1260"/>
  <c r="H1260"/>
  <c r="G1260"/>
  <c r="AA454"/>
  <c r="Z454"/>
  <c r="Y454"/>
  <c r="X454"/>
  <c r="W454"/>
  <c r="V454"/>
  <c r="U454"/>
  <c r="T454"/>
  <c r="S454"/>
  <c r="R454"/>
  <c r="Q454"/>
  <c r="P454"/>
  <c r="O454"/>
  <c r="N454"/>
  <c r="M454"/>
  <c r="L454"/>
  <c r="K454"/>
  <c r="J454"/>
  <c r="I454"/>
  <c r="H454"/>
  <c r="G454"/>
  <c r="AA1684"/>
  <c r="Z1684"/>
  <c r="Y1684"/>
  <c r="X1684"/>
  <c r="W1684"/>
  <c r="V1684"/>
  <c r="U1684"/>
  <c r="T1684"/>
  <c r="S1684"/>
  <c r="R1684"/>
  <c r="Q1684"/>
  <c r="P1684"/>
  <c r="O1684"/>
  <c r="N1684"/>
  <c r="M1684"/>
  <c r="L1684"/>
  <c r="K1684"/>
  <c r="J1684"/>
  <c r="I1684"/>
  <c r="H1684"/>
  <c r="G1684"/>
  <c r="AA1278"/>
  <c r="Z1278"/>
  <c r="Y1278"/>
  <c r="X1278"/>
  <c r="W1278"/>
  <c r="V1278"/>
  <c r="U1278"/>
  <c r="T1278"/>
  <c r="S1278"/>
  <c r="R1278"/>
  <c r="Q1278"/>
  <c r="P1278"/>
  <c r="O1278"/>
  <c r="N1278"/>
  <c r="M1278"/>
  <c r="L1278"/>
  <c r="K1278"/>
  <c r="J1278"/>
  <c r="I1278"/>
  <c r="H1278"/>
  <c r="G1278"/>
  <c r="AA367"/>
  <c r="Z367"/>
  <c r="Y367"/>
  <c r="X367"/>
  <c r="W367"/>
  <c r="V367"/>
  <c r="U367"/>
  <c r="T367"/>
  <c r="S367"/>
  <c r="R367"/>
  <c r="Q367"/>
  <c r="P367"/>
  <c r="O367"/>
  <c r="N367"/>
  <c r="M367"/>
  <c r="L367"/>
  <c r="K367"/>
  <c r="J367"/>
  <c r="I367"/>
  <c r="H367"/>
  <c r="G367"/>
  <c r="AA366"/>
  <c r="Z366"/>
  <c r="Y366"/>
  <c r="X366"/>
  <c r="W366"/>
  <c r="V366"/>
  <c r="U366"/>
  <c r="T366"/>
  <c r="S366"/>
  <c r="R366"/>
  <c r="Q366"/>
  <c r="P366"/>
  <c r="O366"/>
  <c r="N366"/>
  <c r="M366"/>
  <c r="L366"/>
  <c r="K366"/>
  <c r="J366"/>
  <c r="I366"/>
  <c r="H366"/>
  <c r="G366"/>
  <c r="AA1502"/>
  <c r="Z1502"/>
  <c r="Y1502"/>
  <c r="X1502"/>
  <c r="W1502"/>
  <c r="V1502"/>
  <c r="U1502"/>
  <c r="T1502"/>
  <c r="S1502"/>
  <c r="R1502"/>
  <c r="Q1502"/>
  <c r="P1502"/>
  <c r="O1502"/>
  <c r="N1502"/>
  <c r="M1502"/>
  <c r="L1502"/>
  <c r="K1502"/>
  <c r="J1502"/>
  <c r="I1502"/>
  <c r="H1502"/>
  <c r="G1502"/>
  <c r="AA1442"/>
  <c r="Z1442"/>
  <c r="Y1442"/>
  <c r="X1442"/>
  <c r="W1442"/>
  <c r="V1442"/>
  <c r="U1442"/>
  <c r="T1442"/>
  <c r="S1442"/>
  <c r="R1442"/>
  <c r="Q1442"/>
  <c r="P1442"/>
  <c r="O1442"/>
  <c r="N1442"/>
  <c r="M1442"/>
  <c r="L1442"/>
  <c r="K1442"/>
  <c r="J1442"/>
  <c r="I1442"/>
  <c r="H1442"/>
  <c r="G1442"/>
  <c r="AA227"/>
  <c r="Z227"/>
  <c r="Y227"/>
  <c r="X227"/>
  <c r="W227"/>
  <c r="V227"/>
  <c r="U227"/>
  <c r="T227"/>
  <c r="S227"/>
  <c r="R227"/>
  <c r="Q227"/>
  <c r="P227"/>
  <c r="O227"/>
  <c r="N227"/>
  <c r="M227"/>
  <c r="L227"/>
  <c r="K227"/>
  <c r="J227"/>
  <c r="I227"/>
  <c r="H227"/>
  <c r="G227"/>
  <c r="AA1045"/>
  <c r="Z1045"/>
  <c r="Y1045"/>
  <c r="X1045"/>
  <c r="W1045"/>
  <c r="V1045"/>
  <c r="U1045"/>
  <c r="T1045"/>
  <c r="S1045"/>
  <c r="R1045"/>
  <c r="Q1045"/>
  <c r="P1045"/>
  <c r="O1045"/>
  <c r="N1045"/>
  <c r="M1045"/>
  <c r="L1045"/>
  <c r="K1045"/>
  <c r="J1045"/>
  <c r="I1045"/>
  <c r="H1045"/>
  <c r="G1045"/>
  <c r="AA1704"/>
  <c r="Z1704"/>
  <c r="Y1704"/>
  <c r="X1704"/>
  <c r="W1704"/>
  <c r="V1704"/>
  <c r="U1704"/>
  <c r="T1704"/>
  <c r="S1704"/>
  <c r="R1704"/>
  <c r="Q1704"/>
  <c r="P1704"/>
  <c r="O1704"/>
  <c r="N1704"/>
  <c r="M1704"/>
  <c r="L1704"/>
  <c r="K1704"/>
  <c r="J1704"/>
  <c r="I1704"/>
  <c r="H1704"/>
  <c r="G1704"/>
  <c r="AA1216"/>
  <c r="Z1216"/>
  <c r="Y1216"/>
  <c r="X1216"/>
  <c r="W1216"/>
  <c r="V1216"/>
  <c r="U1216"/>
  <c r="T1216"/>
  <c r="S1216"/>
  <c r="R1216"/>
  <c r="Q1216"/>
  <c r="P1216"/>
  <c r="O1216"/>
  <c r="N1216"/>
  <c r="M1216"/>
  <c r="L1216"/>
  <c r="K1216"/>
  <c r="J1216"/>
  <c r="I1216"/>
  <c r="H1216"/>
  <c r="G1216"/>
  <c r="AA1479"/>
  <c r="Z1479"/>
  <c r="Y1479"/>
  <c r="X1479"/>
  <c r="W1479"/>
  <c r="V1479"/>
  <c r="U1479"/>
  <c r="T1479"/>
  <c r="S1479"/>
  <c r="R1479"/>
  <c r="Q1479"/>
  <c r="P1479"/>
  <c r="O1479"/>
  <c r="N1479"/>
  <c r="M1479"/>
  <c r="L1479"/>
  <c r="K1479"/>
  <c r="J1479"/>
  <c r="I1479"/>
  <c r="H1479"/>
  <c r="G1479"/>
  <c r="AA1490"/>
  <c r="Z1490"/>
  <c r="Y1490"/>
  <c r="X1490"/>
  <c r="W1490"/>
  <c r="V1490"/>
  <c r="U1490"/>
  <c r="T1490"/>
  <c r="S1490"/>
  <c r="R1490"/>
  <c r="Q1490"/>
  <c r="P1490"/>
  <c r="O1490"/>
  <c r="N1490"/>
  <c r="M1490"/>
  <c r="L1490"/>
  <c r="K1490"/>
  <c r="J1490"/>
  <c r="I1490"/>
  <c r="H1490"/>
  <c r="G1490"/>
  <c r="AA336"/>
  <c r="Z336"/>
  <c r="Y336"/>
  <c r="X336"/>
  <c r="W336"/>
  <c r="V336"/>
  <c r="U336"/>
  <c r="T336"/>
  <c r="S336"/>
  <c r="R336"/>
  <c r="Q336"/>
  <c r="P336"/>
  <c r="O336"/>
  <c r="N336"/>
  <c r="M336"/>
  <c r="L336"/>
  <c r="K336"/>
  <c r="J336"/>
  <c r="I336"/>
  <c r="H336"/>
  <c r="G336"/>
  <c r="AA1302"/>
  <c r="Z1302"/>
  <c r="Y1302"/>
  <c r="X1302"/>
  <c r="W1302"/>
  <c r="V1302"/>
  <c r="U1302"/>
  <c r="T1302"/>
  <c r="S1302"/>
  <c r="R1302"/>
  <c r="Q1302"/>
  <c r="P1302"/>
  <c r="O1302"/>
  <c r="N1302"/>
  <c r="M1302"/>
  <c r="L1302"/>
  <c r="K1302"/>
  <c r="J1302"/>
  <c r="I1302"/>
  <c r="H1302"/>
  <c r="G1302"/>
  <c r="AA426"/>
  <c r="Z426"/>
  <c r="Y426"/>
  <c r="X426"/>
  <c r="W426"/>
  <c r="V426"/>
  <c r="U426"/>
  <c r="T426"/>
  <c r="S426"/>
  <c r="R426"/>
  <c r="Q426"/>
  <c r="P426"/>
  <c r="O426"/>
  <c r="N426"/>
  <c r="M426"/>
  <c r="L426"/>
  <c r="K426"/>
  <c r="J426"/>
  <c r="I426"/>
  <c r="H426"/>
  <c r="G426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AA303"/>
  <c r="Z303"/>
  <c r="Y303"/>
  <c r="X303"/>
  <c r="W303"/>
  <c r="V303"/>
  <c r="U303"/>
  <c r="T303"/>
  <c r="S303"/>
  <c r="R303"/>
  <c r="Q303"/>
  <c r="P303"/>
  <c r="O303"/>
  <c r="N303"/>
  <c r="M303"/>
  <c r="L303"/>
  <c r="K303"/>
  <c r="J303"/>
  <c r="I303"/>
  <c r="H303"/>
  <c r="G303"/>
  <c r="AA609"/>
  <c r="Z609"/>
  <c r="Y609"/>
  <c r="X609"/>
  <c r="W609"/>
  <c r="V609"/>
  <c r="U609"/>
  <c r="T609"/>
  <c r="S609"/>
  <c r="R609"/>
  <c r="Q609"/>
  <c r="P609"/>
  <c r="O609"/>
  <c r="N609"/>
  <c r="M609"/>
  <c r="L609"/>
  <c r="K609"/>
  <c r="J609"/>
  <c r="I609"/>
  <c r="H609"/>
  <c r="G609"/>
  <c r="AA774"/>
  <c r="Z774"/>
  <c r="Y774"/>
  <c r="X774"/>
  <c r="W774"/>
  <c r="V774"/>
  <c r="U774"/>
  <c r="T774"/>
  <c r="S774"/>
  <c r="R774"/>
  <c r="Q774"/>
  <c r="P774"/>
  <c r="O774"/>
  <c r="N774"/>
  <c r="M774"/>
  <c r="L774"/>
  <c r="K774"/>
  <c r="J774"/>
  <c r="I774"/>
  <c r="H774"/>
  <c r="G774"/>
  <c r="AA813"/>
  <c r="Z813"/>
  <c r="Y813"/>
  <c r="X813"/>
  <c r="W813"/>
  <c r="V813"/>
  <c r="U813"/>
  <c r="T813"/>
  <c r="S813"/>
  <c r="R813"/>
  <c r="Q813"/>
  <c r="P813"/>
  <c r="O813"/>
  <c r="N813"/>
  <c r="M813"/>
  <c r="L813"/>
  <c r="K813"/>
  <c r="J813"/>
  <c r="I813"/>
  <c r="H813"/>
  <c r="G813"/>
  <c r="AA1193"/>
  <c r="Z1193"/>
  <c r="Y1193"/>
  <c r="X1193"/>
  <c r="W1193"/>
  <c r="V1193"/>
  <c r="U1193"/>
  <c r="T1193"/>
  <c r="S1193"/>
  <c r="R1193"/>
  <c r="Q1193"/>
  <c r="P1193"/>
  <c r="O1193"/>
  <c r="N1193"/>
  <c r="M1193"/>
  <c r="L1193"/>
  <c r="K1193"/>
  <c r="J1193"/>
  <c r="I1193"/>
  <c r="H1193"/>
  <c r="G1193"/>
  <c r="AA1130"/>
  <c r="Z1130"/>
  <c r="Y1130"/>
  <c r="X1130"/>
  <c r="W1130"/>
  <c r="V1130"/>
  <c r="U1130"/>
  <c r="T1130"/>
  <c r="S1130"/>
  <c r="R1130"/>
  <c r="Q1130"/>
  <c r="P1130"/>
  <c r="O1130"/>
  <c r="N1130"/>
  <c r="M1130"/>
  <c r="L1130"/>
  <c r="K1130"/>
  <c r="J1130"/>
  <c r="I1130"/>
  <c r="H1130"/>
  <c r="G1130"/>
  <c r="AA1129"/>
  <c r="Z1129"/>
  <c r="Y1129"/>
  <c r="X1129"/>
  <c r="W1129"/>
  <c r="V1129"/>
  <c r="U1129"/>
  <c r="T1129"/>
  <c r="S1129"/>
  <c r="R1129"/>
  <c r="Q1129"/>
  <c r="P1129"/>
  <c r="O1129"/>
  <c r="N1129"/>
  <c r="M1129"/>
  <c r="L1129"/>
  <c r="K1129"/>
  <c r="J1129"/>
  <c r="I1129"/>
  <c r="H1129"/>
  <c r="G1129"/>
  <c r="AA374"/>
  <c r="Z374"/>
  <c r="Y374"/>
  <c r="X374"/>
  <c r="W374"/>
  <c r="V374"/>
  <c r="U374"/>
  <c r="T374"/>
  <c r="S374"/>
  <c r="R374"/>
  <c r="Q374"/>
  <c r="P374"/>
  <c r="O374"/>
  <c r="N374"/>
  <c r="M374"/>
  <c r="L374"/>
  <c r="K374"/>
  <c r="J374"/>
  <c r="I374"/>
  <c r="H374"/>
  <c r="G374"/>
  <c r="AA1672"/>
  <c r="Z1672"/>
  <c r="Y1672"/>
  <c r="X1672"/>
  <c r="W1672"/>
  <c r="V1672"/>
  <c r="U1672"/>
  <c r="T1672"/>
  <c r="S1672"/>
  <c r="R1672"/>
  <c r="Q1672"/>
  <c r="P1672"/>
  <c r="O1672"/>
  <c r="N1672"/>
  <c r="M1672"/>
  <c r="L1672"/>
  <c r="K1672"/>
  <c r="J1672"/>
  <c r="I1672"/>
  <c r="H1672"/>
  <c r="G1672"/>
  <c r="AA1290"/>
  <c r="Z1290"/>
  <c r="Y1290"/>
  <c r="X1290"/>
  <c r="W1290"/>
  <c r="V1290"/>
  <c r="U1290"/>
  <c r="T1290"/>
  <c r="S1290"/>
  <c r="R1290"/>
  <c r="Q1290"/>
  <c r="P1290"/>
  <c r="O1290"/>
  <c r="N1290"/>
  <c r="M1290"/>
  <c r="L1290"/>
  <c r="K1290"/>
  <c r="J1290"/>
  <c r="I1290"/>
  <c r="H1290"/>
  <c r="G1290"/>
  <c r="AA1509"/>
  <c r="Z1509"/>
  <c r="Y1509"/>
  <c r="X1509"/>
  <c r="W1509"/>
  <c r="V1509"/>
  <c r="U1509"/>
  <c r="T1509"/>
  <c r="S1509"/>
  <c r="R1509"/>
  <c r="Q1509"/>
  <c r="P1509"/>
  <c r="O1509"/>
  <c r="N1509"/>
  <c r="M1509"/>
  <c r="L1509"/>
  <c r="K1509"/>
  <c r="J1509"/>
  <c r="I1509"/>
  <c r="H1509"/>
  <c r="G1509"/>
  <c r="AA1408"/>
  <c r="Z1408"/>
  <c r="Y1408"/>
  <c r="X1408"/>
  <c r="W1408"/>
  <c r="V1408"/>
  <c r="U1408"/>
  <c r="T1408"/>
  <c r="S1408"/>
  <c r="R1408"/>
  <c r="Q1408"/>
  <c r="P1408"/>
  <c r="O1408"/>
  <c r="N1408"/>
  <c r="M1408"/>
  <c r="L1408"/>
  <c r="K1408"/>
  <c r="J1408"/>
  <c r="I1408"/>
  <c r="H1408"/>
  <c r="G1408"/>
  <c r="AA1309"/>
  <c r="Z1309"/>
  <c r="Y1309"/>
  <c r="X1309"/>
  <c r="W1309"/>
  <c r="V1309"/>
  <c r="U1309"/>
  <c r="T1309"/>
  <c r="S1309"/>
  <c r="R1309"/>
  <c r="Q1309"/>
  <c r="P1309"/>
  <c r="O1309"/>
  <c r="N1309"/>
  <c r="M1309"/>
  <c r="L1309"/>
  <c r="K1309"/>
  <c r="J1309"/>
  <c r="I1309"/>
  <c r="H1309"/>
  <c r="G1309"/>
  <c r="AA255"/>
  <c r="Z255"/>
  <c r="Y255"/>
  <c r="X255"/>
  <c r="W255"/>
  <c r="V255"/>
  <c r="U255"/>
  <c r="T255"/>
  <c r="S255"/>
  <c r="R255"/>
  <c r="Q255"/>
  <c r="P255"/>
  <c r="O255"/>
  <c r="N255"/>
  <c r="M255"/>
  <c r="L255"/>
  <c r="K255"/>
  <c r="J255"/>
  <c r="I255"/>
  <c r="H255"/>
  <c r="G255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AA1390"/>
  <c r="Z1390"/>
  <c r="Y1390"/>
  <c r="X1390"/>
  <c r="W1390"/>
  <c r="V1390"/>
  <c r="U1390"/>
  <c r="T1390"/>
  <c r="S1390"/>
  <c r="R1390"/>
  <c r="Q1390"/>
  <c r="P1390"/>
  <c r="O1390"/>
  <c r="N1390"/>
  <c r="M1390"/>
  <c r="L1390"/>
  <c r="K1390"/>
  <c r="J1390"/>
  <c r="I1390"/>
  <c r="H1390"/>
  <c r="G1390"/>
  <c r="AA1254"/>
  <c r="Z1254"/>
  <c r="Y1254"/>
  <c r="X1254"/>
  <c r="W1254"/>
  <c r="V1254"/>
  <c r="U1254"/>
  <c r="T1254"/>
  <c r="S1254"/>
  <c r="R1254"/>
  <c r="Q1254"/>
  <c r="P1254"/>
  <c r="O1254"/>
  <c r="N1254"/>
  <c r="M1254"/>
  <c r="L1254"/>
  <c r="K1254"/>
  <c r="J1254"/>
  <c r="I1254"/>
  <c r="H1254"/>
  <c r="G1254"/>
  <c r="AA1115"/>
  <c r="Z1115"/>
  <c r="Y1115"/>
  <c r="X1115"/>
  <c r="W1115"/>
  <c r="V1115"/>
  <c r="U1115"/>
  <c r="T1115"/>
  <c r="S1115"/>
  <c r="R1115"/>
  <c r="Q1115"/>
  <c r="P1115"/>
  <c r="O1115"/>
  <c r="N1115"/>
  <c r="M1115"/>
  <c r="L1115"/>
  <c r="K1115"/>
  <c r="J1115"/>
  <c r="I1115"/>
  <c r="H1115"/>
  <c r="G1115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AA314"/>
  <c r="Z314"/>
  <c r="Y314"/>
  <c r="X314"/>
  <c r="W314"/>
  <c r="V314"/>
  <c r="U314"/>
  <c r="T314"/>
  <c r="S314"/>
  <c r="R314"/>
  <c r="Q314"/>
  <c r="P314"/>
  <c r="O314"/>
  <c r="N314"/>
  <c r="M314"/>
  <c r="L314"/>
  <c r="K314"/>
  <c r="J314"/>
  <c r="I314"/>
  <c r="H314"/>
  <c r="G314"/>
  <c r="AA1215"/>
  <c r="Z1215"/>
  <c r="Y1215"/>
  <c r="X1215"/>
  <c r="W1215"/>
  <c r="V1215"/>
  <c r="U1215"/>
  <c r="T1215"/>
  <c r="S1215"/>
  <c r="R1215"/>
  <c r="Q1215"/>
  <c r="P1215"/>
  <c r="O1215"/>
  <c r="N1215"/>
  <c r="M1215"/>
  <c r="L1215"/>
  <c r="K1215"/>
  <c r="J1215"/>
  <c r="I1215"/>
  <c r="H1215"/>
  <c r="G1215"/>
  <c r="AA1092"/>
  <c r="Z1092"/>
  <c r="Y1092"/>
  <c r="X1092"/>
  <c r="W1092"/>
  <c r="V1092"/>
  <c r="U1092"/>
  <c r="T1092"/>
  <c r="S1092"/>
  <c r="R1092"/>
  <c r="Q1092"/>
  <c r="P1092"/>
  <c r="O1092"/>
  <c r="N1092"/>
  <c r="M1092"/>
  <c r="L1092"/>
  <c r="K1092"/>
  <c r="J1092"/>
  <c r="I1092"/>
  <c r="H1092"/>
  <c r="G1092"/>
  <c r="AA289"/>
  <c r="Z289"/>
  <c r="Y289"/>
  <c r="X289"/>
  <c r="W289"/>
  <c r="V289"/>
  <c r="U289"/>
  <c r="T289"/>
  <c r="S289"/>
  <c r="R289"/>
  <c r="Q289"/>
  <c r="P289"/>
  <c r="O289"/>
  <c r="N289"/>
  <c r="M289"/>
  <c r="L289"/>
  <c r="K289"/>
  <c r="J289"/>
  <c r="I289"/>
  <c r="H289"/>
  <c r="G289"/>
  <c r="AA1910"/>
  <c r="Z1910"/>
  <c r="Y1910"/>
  <c r="X1910"/>
  <c r="W1910"/>
  <c r="V1910"/>
  <c r="U1910"/>
  <c r="T1910"/>
  <c r="S1910"/>
  <c r="R1910"/>
  <c r="Q1910"/>
  <c r="P1910"/>
  <c r="O1910"/>
  <c r="N1910"/>
  <c r="M1910"/>
  <c r="L1910"/>
  <c r="K1910"/>
  <c r="J1910"/>
  <c r="I1910"/>
  <c r="H1910"/>
  <c r="G1910"/>
  <c r="AA1862"/>
  <c r="Z1862"/>
  <c r="Y1862"/>
  <c r="X1862"/>
  <c r="W1862"/>
  <c r="V1862"/>
  <c r="U1862"/>
  <c r="T1862"/>
  <c r="S1862"/>
  <c r="R1862"/>
  <c r="Q1862"/>
  <c r="P1862"/>
  <c r="O1862"/>
  <c r="N1862"/>
  <c r="M1862"/>
  <c r="L1862"/>
  <c r="K1862"/>
  <c r="J1862"/>
  <c r="I1862"/>
  <c r="H1862"/>
  <c r="G1862"/>
  <c r="AA1499"/>
  <c r="Z1499"/>
  <c r="Y1499"/>
  <c r="X1499"/>
  <c r="W1499"/>
  <c r="V1499"/>
  <c r="U1499"/>
  <c r="T1499"/>
  <c r="S1499"/>
  <c r="R1499"/>
  <c r="Q1499"/>
  <c r="P1499"/>
  <c r="O1499"/>
  <c r="N1499"/>
  <c r="M1499"/>
  <c r="L1499"/>
  <c r="K1499"/>
  <c r="J1499"/>
  <c r="I1499"/>
  <c r="H1499"/>
  <c r="G1499"/>
  <c r="AA1902"/>
  <c r="Z1902"/>
  <c r="Y1902"/>
  <c r="X1902"/>
  <c r="W1902"/>
  <c r="V1902"/>
  <c r="U1902"/>
  <c r="T1902"/>
  <c r="S1902"/>
  <c r="R1902"/>
  <c r="Q1902"/>
  <c r="P1902"/>
  <c r="O1902"/>
  <c r="N1902"/>
  <c r="M1902"/>
  <c r="L1902"/>
  <c r="K1902"/>
  <c r="J1902"/>
  <c r="I1902"/>
  <c r="H1902"/>
  <c r="G1902"/>
  <c r="AA1865"/>
  <c r="Z1865"/>
  <c r="Y1865"/>
  <c r="X1865"/>
  <c r="W1865"/>
  <c r="V1865"/>
  <c r="U1865"/>
  <c r="T1865"/>
  <c r="S1865"/>
  <c r="R1865"/>
  <c r="Q1865"/>
  <c r="P1865"/>
  <c r="O1865"/>
  <c r="N1865"/>
  <c r="M1865"/>
  <c r="L1865"/>
  <c r="K1865"/>
  <c r="J1865"/>
  <c r="I1865"/>
  <c r="H1865"/>
  <c r="G1865"/>
  <c r="AA1879"/>
  <c r="Z1879"/>
  <c r="Y1879"/>
  <c r="X1879"/>
  <c r="W1879"/>
  <c r="V1879"/>
  <c r="U1879"/>
  <c r="T1879"/>
  <c r="S1879"/>
  <c r="R1879"/>
  <c r="Q1879"/>
  <c r="P1879"/>
  <c r="O1879"/>
  <c r="N1879"/>
  <c r="M1879"/>
  <c r="L1879"/>
  <c r="K1879"/>
  <c r="J1879"/>
  <c r="I1879"/>
  <c r="H1879"/>
  <c r="G1879"/>
  <c r="AA1445"/>
  <c r="Z1445"/>
  <c r="Y1445"/>
  <c r="X1445"/>
  <c r="W1445"/>
  <c r="V1445"/>
  <c r="U1445"/>
  <c r="T1445"/>
  <c r="S1445"/>
  <c r="R1445"/>
  <c r="Q1445"/>
  <c r="P1445"/>
  <c r="O1445"/>
  <c r="N1445"/>
  <c r="M1445"/>
  <c r="L1445"/>
  <c r="K1445"/>
  <c r="J1445"/>
  <c r="I1445"/>
  <c r="H1445"/>
  <c r="G1445"/>
  <c r="AA1724"/>
  <c r="Z1724"/>
  <c r="Y1724"/>
  <c r="X1724"/>
  <c r="W1724"/>
  <c r="V1724"/>
  <c r="U1724"/>
  <c r="T1724"/>
  <c r="S1724"/>
  <c r="R1724"/>
  <c r="Q1724"/>
  <c r="P1724"/>
  <c r="O1724"/>
  <c r="N1724"/>
  <c r="M1724"/>
  <c r="L1724"/>
  <c r="K1724"/>
  <c r="J1724"/>
  <c r="I1724"/>
  <c r="H1724"/>
  <c r="G1724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AA1896"/>
  <c r="Z1896"/>
  <c r="Y1896"/>
  <c r="X1896"/>
  <c r="W1896"/>
  <c r="V1896"/>
  <c r="U1896"/>
  <c r="T1896"/>
  <c r="S1896"/>
  <c r="R1896"/>
  <c r="Q1896"/>
  <c r="P1896"/>
  <c r="O1896"/>
  <c r="N1896"/>
  <c r="M1896"/>
  <c r="L1896"/>
  <c r="K1896"/>
  <c r="J1896"/>
  <c r="I1896"/>
  <c r="H1896"/>
  <c r="G1896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AA1907"/>
  <c r="Z1907"/>
  <c r="Y1907"/>
  <c r="X1907"/>
  <c r="W1907"/>
  <c r="V1907"/>
  <c r="U1907"/>
  <c r="T1907"/>
  <c r="S1907"/>
  <c r="R1907"/>
  <c r="Q1907"/>
  <c r="P1907"/>
  <c r="O1907"/>
  <c r="N1907"/>
  <c r="M1907"/>
  <c r="L1907"/>
  <c r="K1907"/>
  <c r="J1907"/>
  <c r="I1907"/>
  <c r="H1907"/>
  <c r="G1907"/>
  <c r="AA1866"/>
  <c r="Z1866"/>
  <c r="Y1866"/>
  <c r="X1866"/>
  <c r="W1866"/>
  <c r="V1866"/>
  <c r="U1866"/>
  <c r="T1866"/>
  <c r="S1866"/>
  <c r="R1866"/>
  <c r="Q1866"/>
  <c r="P1866"/>
  <c r="O1866"/>
  <c r="N1866"/>
  <c r="M1866"/>
  <c r="L1866"/>
  <c r="K1866"/>
  <c r="J1866"/>
  <c r="I1866"/>
  <c r="H1866"/>
  <c r="G1866"/>
  <c r="AA232"/>
  <c r="Z232"/>
  <c r="Y232"/>
  <c r="X232"/>
  <c r="W232"/>
  <c r="V232"/>
  <c r="U232"/>
  <c r="T232"/>
  <c r="S232"/>
  <c r="R232"/>
  <c r="Q232"/>
  <c r="P232"/>
  <c r="O232"/>
  <c r="N232"/>
  <c r="M232"/>
  <c r="L232"/>
  <c r="K232"/>
  <c r="J232"/>
  <c r="I232"/>
  <c r="H232"/>
  <c r="G232"/>
  <c r="AA1784"/>
  <c r="Z1784"/>
  <c r="Y1784"/>
  <c r="X1784"/>
  <c r="W1784"/>
  <c r="V1784"/>
  <c r="U1784"/>
  <c r="T1784"/>
  <c r="S1784"/>
  <c r="R1784"/>
  <c r="Q1784"/>
  <c r="P1784"/>
  <c r="O1784"/>
  <c r="N1784"/>
  <c r="M1784"/>
  <c r="L1784"/>
  <c r="K1784"/>
  <c r="J1784"/>
  <c r="I1784"/>
  <c r="H1784"/>
  <c r="G1784"/>
  <c r="AA241"/>
  <c r="Z241"/>
  <c r="Y241"/>
  <c r="X241"/>
  <c r="W241"/>
  <c r="V241"/>
  <c r="U241"/>
  <c r="T241"/>
  <c r="S241"/>
  <c r="R241"/>
  <c r="Q241"/>
  <c r="P241"/>
  <c r="O241"/>
  <c r="N241"/>
  <c r="M241"/>
  <c r="L241"/>
  <c r="K241"/>
  <c r="J241"/>
  <c r="I241"/>
  <c r="H241"/>
  <c r="G241"/>
  <c r="AA1633"/>
  <c r="Z1633"/>
  <c r="Y1633"/>
  <c r="X1633"/>
  <c r="W1633"/>
  <c r="V1633"/>
  <c r="U1633"/>
  <c r="T1633"/>
  <c r="S1633"/>
  <c r="R1633"/>
  <c r="Q1633"/>
  <c r="P1633"/>
  <c r="O1633"/>
  <c r="N1633"/>
  <c r="M1633"/>
  <c r="L1633"/>
  <c r="K1633"/>
  <c r="J1633"/>
  <c r="I1633"/>
  <c r="H1633"/>
  <c r="G1633"/>
  <c r="AA1351"/>
  <c r="Z1351"/>
  <c r="Y1351"/>
  <c r="X1351"/>
  <c r="W1351"/>
  <c r="V1351"/>
  <c r="U1351"/>
  <c r="T1351"/>
  <c r="S1351"/>
  <c r="R1351"/>
  <c r="Q1351"/>
  <c r="P1351"/>
  <c r="O1351"/>
  <c r="N1351"/>
  <c r="M1351"/>
  <c r="L1351"/>
  <c r="K1351"/>
  <c r="J1351"/>
  <c r="I1351"/>
  <c r="H1351"/>
  <c r="G1351"/>
  <c r="AA1142"/>
  <c r="Z1142"/>
  <c r="Y1142"/>
  <c r="X1142"/>
  <c r="W1142"/>
  <c r="V1142"/>
  <c r="U1142"/>
  <c r="T1142"/>
  <c r="S1142"/>
  <c r="R1142"/>
  <c r="Q1142"/>
  <c r="P1142"/>
  <c r="O1142"/>
  <c r="N1142"/>
  <c r="M1142"/>
  <c r="L1142"/>
  <c r="K1142"/>
  <c r="J1142"/>
  <c r="I1142"/>
  <c r="H1142"/>
  <c r="G1142"/>
  <c r="AA1316"/>
  <c r="Z1316"/>
  <c r="Y1316"/>
  <c r="X1316"/>
  <c r="W1316"/>
  <c r="V1316"/>
  <c r="U1316"/>
  <c r="T1316"/>
  <c r="S1316"/>
  <c r="R1316"/>
  <c r="Q1316"/>
  <c r="P1316"/>
  <c r="O1316"/>
  <c r="N1316"/>
  <c r="M1316"/>
  <c r="L1316"/>
  <c r="K1316"/>
  <c r="J1316"/>
  <c r="I1316"/>
  <c r="H1316"/>
  <c r="G1316"/>
  <c r="AA335"/>
  <c r="Z335"/>
  <c r="Y335"/>
  <c r="X335"/>
  <c r="W335"/>
  <c r="V335"/>
  <c r="U335"/>
  <c r="T335"/>
  <c r="S335"/>
  <c r="R335"/>
  <c r="Q335"/>
  <c r="P335"/>
  <c r="O335"/>
  <c r="N335"/>
  <c r="M335"/>
  <c r="L335"/>
  <c r="K335"/>
  <c r="J335"/>
  <c r="I335"/>
  <c r="H335"/>
  <c r="G335"/>
  <c r="AA1301"/>
  <c r="Z1301"/>
  <c r="Y1301"/>
  <c r="X1301"/>
  <c r="W1301"/>
  <c r="V1301"/>
  <c r="U1301"/>
  <c r="T1301"/>
  <c r="S1301"/>
  <c r="R1301"/>
  <c r="Q1301"/>
  <c r="P1301"/>
  <c r="O1301"/>
  <c r="N1301"/>
  <c r="M1301"/>
  <c r="L1301"/>
  <c r="K1301"/>
  <c r="J1301"/>
  <c r="I1301"/>
  <c r="H1301"/>
  <c r="G1301"/>
  <c r="AA190"/>
  <c r="Z190"/>
  <c r="Y190"/>
  <c r="X190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AA788"/>
  <c r="Z788"/>
  <c r="Y788"/>
  <c r="X788"/>
  <c r="W788"/>
  <c r="V788"/>
  <c r="U788"/>
  <c r="T788"/>
  <c r="S788"/>
  <c r="R788"/>
  <c r="Q788"/>
  <c r="P788"/>
  <c r="O788"/>
  <c r="N788"/>
  <c r="M788"/>
  <c r="L788"/>
  <c r="K788"/>
  <c r="J788"/>
  <c r="I788"/>
  <c r="H788"/>
  <c r="G788"/>
  <c r="AA170"/>
  <c r="Z170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AA176"/>
  <c r="Z176"/>
  <c r="Y176"/>
  <c r="X176"/>
  <c r="W176"/>
  <c r="V176"/>
  <c r="U176"/>
  <c r="T176"/>
  <c r="S176"/>
  <c r="R176"/>
  <c r="Q176"/>
  <c r="P176"/>
  <c r="O176"/>
  <c r="N176"/>
  <c r="M176"/>
  <c r="L176"/>
  <c r="K176"/>
  <c r="J176"/>
  <c r="I176"/>
  <c r="H176"/>
  <c r="G176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AA600"/>
  <c r="Z600"/>
  <c r="Y600"/>
  <c r="X600"/>
  <c r="W600"/>
  <c r="V600"/>
  <c r="U600"/>
  <c r="T600"/>
  <c r="S600"/>
  <c r="R600"/>
  <c r="Q600"/>
  <c r="P600"/>
  <c r="O600"/>
  <c r="N600"/>
  <c r="M600"/>
  <c r="L600"/>
  <c r="K600"/>
  <c r="J600"/>
  <c r="I600"/>
  <c r="H600"/>
  <c r="G600"/>
  <c r="AA569"/>
  <c r="Z569"/>
  <c r="Y569"/>
  <c r="X569"/>
  <c r="W569"/>
  <c r="V569"/>
  <c r="U569"/>
  <c r="T569"/>
  <c r="S569"/>
  <c r="R569"/>
  <c r="Q569"/>
  <c r="P569"/>
  <c r="O569"/>
  <c r="N569"/>
  <c r="M569"/>
  <c r="L569"/>
  <c r="K569"/>
  <c r="J569"/>
  <c r="I569"/>
  <c r="H569"/>
  <c r="G569"/>
  <c r="AA1692"/>
  <c r="Z1692"/>
  <c r="Y1692"/>
  <c r="X1692"/>
  <c r="W1692"/>
  <c r="V1692"/>
  <c r="U1692"/>
  <c r="T1692"/>
  <c r="S1692"/>
  <c r="R1692"/>
  <c r="Q1692"/>
  <c r="P1692"/>
  <c r="O1692"/>
  <c r="N1692"/>
  <c r="M1692"/>
  <c r="L1692"/>
  <c r="K1692"/>
  <c r="J1692"/>
  <c r="I1692"/>
  <c r="H1692"/>
  <c r="G1692"/>
  <c r="AA1060"/>
  <c r="Z1060"/>
  <c r="Y1060"/>
  <c r="X1060"/>
  <c r="W1060"/>
  <c r="V1060"/>
  <c r="U1060"/>
  <c r="T1060"/>
  <c r="S1060"/>
  <c r="R1060"/>
  <c r="Q1060"/>
  <c r="P1060"/>
  <c r="O1060"/>
  <c r="N1060"/>
  <c r="M1060"/>
  <c r="L1060"/>
  <c r="K1060"/>
  <c r="J1060"/>
  <c r="I1060"/>
  <c r="H1060"/>
  <c r="G1060"/>
  <c r="AA1434"/>
  <c r="Z1434"/>
  <c r="Y1434"/>
  <c r="X1434"/>
  <c r="W1434"/>
  <c r="V1434"/>
  <c r="U1434"/>
  <c r="T1434"/>
  <c r="S1434"/>
  <c r="R1434"/>
  <c r="Q1434"/>
  <c r="P1434"/>
  <c r="O1434"/>
  <c r="N1434"/>
  <c r="M1434"/>
  <c r="L1434"/>
  <c r="K1434"/>
  <c r="J1434"/>
  <c r="I1434"/>
  <c r="H1434"/>
  <c r="G1434"/>
  <c r="AA401"/>
  <c r="Z401"/>
  <c r="Y401"/>
  <c r="X401"/>
  <c r="W401"/>
  <c r="V401"/>
  <c r="U401"/>
  <c r="T401"/>
  <c r="S401"/>
  <c r="R401"/>
  <c r="Q401"/>
  <c r="P401"/>
  <c r="O401"/>
  <c r="N401"/>
  <c r="M401"/>
  <c r="L401"/>
  <c r="K401"/>
  <c r="J401"/>
  <c r="I401"/>
  <c r="H401"/>
  <c r="G401"/>
  <c r="AA1239"/>
  <c r="Z1239"/>
  <c r="Y1239"/>
  <c r="X1239"/>
  <c r="W1239"/>
  <c r="V1239"/>
  <c r="U1239"/>
  <c r="T1239"/>
  <c r="S1239"/>
  <c r="R1239"/>
  <c r="Q1239"/>
  <c r="P1239"/>
  <c r="O1239"/>
  <c r="N1239"/>
  <c r="M1239"/>
  <c r="L1239"/>
  <c r="K1239"/>
  <c r="J1239"/>
  <c r="I1239"/>
  <c r="H1239"/>
  <c r="G1239"/>
  <c r="AA1631"/>
  <c r="Z1631"/>
  <c r="Y1631"/>
  <c r="X1631"/>
  <c r="W1631"/>
  <c r="V1631"/>
  <c r="U1631"/>
  <c r="T1631"/>
  <c r="S1631"/>
  <c r="R1631"/>
  <c r="Q1631"/>
  <c r="P1631"/>
  <c r="O1631"/>
  <c r="N1631"/>
  <c r="M1631"/>
  <c r="L1631"/>
  <c r="K1631"/>
  <c r="J1631"/>
  <c r="I1631"/>
  <c r="H1631"/>
  <c r="G1631"/>
  <c r="AA1038"/>
  <c r="Z1038"/>
  <c r="Y1038"/>
  <c r="X1038"/>
  <c r="W1038"/>
  <c r="V1038"/>
  <c r="U1038"/>
  <c r="T1038"/>
  <c r="S1038"/>
  <c r="R1038"/>
  <c r="Q1038"/>
  <c r="P1038"/>
  <c r="O1038"/>
  <c r="N1038"/>
  <c r="M1038"/>
  <c r="L1038"/>
  <c r="K1038"/>
  <c r="J1038"/>
  <c r="I1038"/>
  <c r="H1038"/>
  <c r="G1038"/>
  <c r="AA1449"/>
  <c r="Z1449"/>
  <c r="Y1449"/>
  <c r="X1449"/>
  <c r="W1449"/>
  <c r="V1449"/>
  <c r="U1449"/>
  <c r="T1449"/>
  <c r="S1449"/>
  <c r="R1449"/>
  <c r="Q1449"/>
  <c r="P1449"/>
  <c r="O1449"/>
  <c r="N1449"/>
  <c r="M1449"/>
  <c r="L1449"/>
  <c r="K1449"/>
  <c r="J1449"/>
  <c r="I1449"/>
  <c r="H1449"/>
  <c r="G1449"/>
  <c r="AA1006"/>
  <c r="Z1006"/>
  <c r="Y1006"/>
  <c r="X1006"/>
  <c r="W1006"/>
  <c r="V1006"/>
  <c r="U1006"/>
  <c r="T1006"/>
  <c r="S1006"/>
  <c r="R1006"/>
  <c r="Q1006"/>
  <c r="P1006"/>
  <c r="O1006"/>
  <c r="N1006"/>
  <c r="M1006"/>
  <c r="L1006"/>
  <c r="K1006"/>
  <c r="J1006"/>
  <c r="I1006"/>
  <c r="H1006"/>
  <c r="G1006"/>
  <c r="AA744"/>
  <c r="Z744"/>
  <c r="Y744"/>
  <c r="X744"/>
  <c r="W744"/>
  <c r="V744"/>
  <c r="U744"/>
  <c r="T744"/>
  <c r="S744"/>
  <c r="R744"/>
  <c r="Q744"/>
  <c r="P744"/>
  <c r="O744"/>
  <c r="N744"/>
  <c r="M744"/>
  <c r="L744"/>
  <c r="K744"/>
  <c r="J744"/>
  <c r="I744"/>
  <c r="H744"/>
  <c r="G744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AA810"/>
  <c r="Z810"/>
  <c r="Y810"/>
  <c r="X810"/>
  <c r="W810"/>
  <c r="V810"/>
  <c r="U810"/>
  <c r="T810"/>
  <c r="S810"/>
  <c r="R810"/>
  <c r="Q810"/>
  <c r="P810"/>
  <c r="O810"/>
  <c r="N810"/>
  <c r="M810"/>
  <c r="L810"/>
  <c r="K810"/>
  <c r="J810"/>
  <c r="I810"/>
  <c r="H810"/>
  <c r="G810"/>
  <c r="AA809"/>
  <c r="Z809"/>
  <c r="Y809"/>
  <c r="X809"/>
  <c r="W809"/>
  <c r="V809"/>
  <c r="U809"/>
  <c r="T809"/>
  <c r="S809"/>
  <c r="R809"/>
  <c r="Q809"/>
  <c r="P809"/>
  <c r="O809"/>
  <c r="N809"/>
  <c r="M809"/>
  <c r="L809"/>
  <c r="K809"/>
  <c r="J809"/>
  <c r="I809"/>
  <c r="H809"/>
  <c r="G809"/>
  <c r="AA646"/>
  <c r="Z646"/>
  <c r="Y646"/>
  <c r="X646"/>
  <c r="W646"/>
  <c r="V646"/>
  <c r="U646"/>
  <c r="T646"/>
  <c r="S646"/>
  <c r="R646"/>
  <c r="Q646"/>
  <c r="P646"/>
  <c r="O646"/>
  <c r="N646"/>
  <c r="M646"/>
  <c r="L646"/>
  <c r="K646"/>
  <c r="J646"/>
  <c r="I646"/>
  <c r="H646"/>
  <c r="G646"/>
  <c r="AA1382"/>
  <c r="Z1382"/>
  <c r="Y1382"/>
  <c r="X1382"/>
  <c r="W1382"/>
  <c r="V1382"/>
  <c r="U1382"/>
  <c r="T1382"/>
  <c r="S1382"/>
  <c r="R1382"/>
  <c r="Q1382"/>
  <c r="P1382"/>
  <c r="O1382"/>
  <c r="N1382"/>
  <c r="M1382"/>
  <c r="L1382"/>
  <c r="K1382"/>
  <c r="J1382"/>
  <c r="I1382"/>
  <c r="H1382"/>
  <c r="G1382"/>
  <c r="AA1372"/>
  <c r="Z1372"/>
  <c r="Y1372"/>
  <c r="X1372"/>
  <c r="W1372"/>
  <c r="V1372"/>
  <c r="U1372"/>
  <c r="T1372"/>
  <c r="S1372"/>
  <c r="R1372"/>
  <c r="Q1372"/>
  <c r="P1372"/>
  <c r="O1372"/>
  <c r="N1372"/>
  <c r="M1372"/>
  <c r="L1372"/>
  <c r="K1372"/>
  <c r="J1372"/>
  <c r="I1372"/>
  <c r="H1372"/>
  <c r="G1372"/>
  <c r="AA1371"/>
  <c r="Z1371"/>
  <c r="Y1371"/>
  <c r="X1371"/>
  <c r="W1371"/>
  <c r="V1371"/>
  <c r="U1371"/>
  <c r="T1371"/>
  <c r="S1371"/>
  <c r="R1371"/>
  <c r="Q1371"/>
  <c r="P1371"/>
  <c r="O1371"/>
  <c r="N1371"/>
  <c r="M1371"/>
  <c r="L1371"/>
  <c r="K1371"/>
  <c r="J1371"/>
  <c r="I1371"/>
  <c r="H1371"/>
  <c r="G1371"/>
  <c r="AA237"/>
  <c r="Z237"/>
  <c r="Y237"/>
  <c r="X237"/>
  <c r="W237"/>
  <c r="V237"/>
  <c r="U237"/>
  <c r="T237"/>
  <c r="S237"/>
  <c r="R237"/>
  <c r="Q237"/>
  <c r="P237"/>
  <c r="O237"/>
  <c r="N237"/>
  <c r="M237"/>
  <c r="L237"/>
  <c r="K237"/>
  <c r="J237"/>
  <c r="I237"/>
  <c r="H237"/>
  <c r="G237"/>
  <c r="AA863"/>
  <c r="Z863"/>
  <c r="Y863"/>
  <c r="X863"/>
  <c r="W863"/>
  <c r="V863"/>
  <c r="U863"/>
  <c r="T863"/>
  <c r="S863"/>
  <c r="R863"/>
  <c r="Q863"/>
  <c r="P863"/>
  <c r="O863"/>
  <c r="N863"/>
  <c r="M863"/>
  <c r="L863"/>
  <c r="K863"/>
  <c r="J863"/>
  <c r="I863"/>
  <c r="H863"/>
  <c r="G863"/>
  <c r="AA845"/>
  <c r="Z845"/>
  <c r="Y845"/>
  <c r="X845"/>
  <c r="W845"/>
  <c r="V845"/>
  <c r="U845"/>
  <c r="T845"/>
  <c r="S845"/>
  <c r="R845"/>
  <c r="Q845"/>
  <c r="P845"/>
  <c r="O845"/>
  <c r="N845"/>
  <c r="M845"/>
  <c r="L845"/>
  <c r="K845"/>
  <c r="J845"/>
  <c r="I845"/>
  <c r="H845"/>
  <c r="G845"/>
  <c r="AA1107"/>
  <c r="Z1107"/>
  <c r="Y1107"/>
  <c r="X1107"/>
  <c r="W1107"/>
  <c r="V1107"/>
  <c r="U1107"/>
  <c r="T1107"/>
  <c r="S1107"/>
  <c r="R1107"/>
  <c r="Q1107"/>
  <c r="P1107"/>
  <c r="O1107"/>
  <c r="N1107"/>
  <c r="M1107"/>
  <c r="L1107"/>
  <c r="K1107"/>
  <c r="J1107"/>
  <c r="I1107"/>
  <c r="H1107"/>
  <c r="G1107"/>
  <c r="AA1796"/>
  <c r="Z1796"/>
  <c r="Y1796"/>
  <c r="X1796"/>
  <c r="W1796"/>
  <c r="V1796"/>
  <c r="U1796"/>
  <c r="T1796"/>
  <c r="S1796"/>
  <c r="R1796"/>
  <c r="Q1796"/>
  <c r="P1796"/>
  <c r="O1796"/>
  <c r="N1796"/>
  <c r="M1796"/>
  <c r="L1796"/>
  <c r="K1796"/>
  <c r="J1796"/>
  <c r="I1796"/>
  <c r="H1796"/>
  <c r="G1796"/>
  <c r="AA214"/>
  <c r="Z214"/>
  <c r="Y214"/>
  <c r="X214"/>
  <c r="W214"/>
  <c r="V214"/>
  <c r="U214"/>
  <c r="T214"/>
  <c r="S214"/>
  <c r="R214"/>
  <c r="Q214"/>
  <c r="P214"/>
  <c r="O214"/>
  <c r="N214"/>
  <c r="M214"/>
  <c r="L214"/>
  <c r="K214"/>
  <c r="J214"/>
  <c r="I214"/>
  <c r="H214"/>
  <c r="G214"/>
  <c r="AA382"/>
  <c r="Z382"/>
  <c r="Y382"/>
  <c r="X382"/>
  <c r="W382"/>
  <c r="V382"/>
  <c r="U382"/>
  <c r="T382"/>
  <c r="S382"/>
  <c r="R382"/>
  <c r="Q382"/>
  <c r="P382"/>
  <c r="O382"/>
  <c r="N382"/>
  <c r="M382"/>
  <c r="L382"/>
  <c r="K382"/>
  <c r="J382"/>
  <c r="I382"/>
  <c r="H382"/>
  <c r="G382"/>
  <c r="AA211"/>
  <c r="Z211"/>
  <c r="Y211"/>
  <c r="X211"/>
  <c r="W211"/>
  <c r="V211"/>
  <c r="U211"/>
  <c r="T211"/>
  <c r="S211"/>
  <c r="R211"/>
  <c r="Q211"/>
  <c r="P211"/>
  <c r="O211"/>
  <c r="N211"/>
  <c r="M211"/>
  <c r="L211"/>
  <c r="K211"/>
  <c r="J211"/>
  <c r="I211"/>
  <c r="H211"/>
  <c r="G211"/>
  <c r="AA416"/>
  <c r="Z416"/>
  <c r="Y416"/>
  <c r="X416"/>
  <c r="W416"/>
  <c r="V416"/>
  <c r="U416"/>
  <c r="T416"/>
  <c r="S416"/>
  <c r="R416"/>
  <c r="Q416"/>
  <c r="P416"/>
  <c r="O416"/>
  <c r="N416"/>
  <c r="M416"/>
  <c r="L416"/>
  <c r="K416"/>
  <c r="J416"/>
  <c r="I416"/>
  <c r="H416"/>
  <c r="G416"/>
  <c r="AA1645"/>
  <c r="Z1645"/>
  <c r="Y1645"/>
  <c r="X1645"/>
  <c r="W1645"/>
  <c r="V1645"/>
  <c r="U1645"/>
  <c r="T1645"/>
  <c r="S1645"/>
  <c r="R1645"/>
  <c r="Q1645"/>
  <c r="P1645"/>
  <c r="O1645"/>
  <c r="N1645"/>
  <c r="M1645"/>
  <c r="L1645"/>
  <c r="K1645"/>
  <c r="J1645"/>
  <c r="I1645"/>
  <c r="H1645"/>
  <c r="G1645"/>
  <c r="AA1644"/>
  <c r="Z1644"/>
  <c r="Y1644"/>
  <c r="X1644"/>
  <c r="W1644"/>
  <c r="V1644"/>
  <c r="U1644"/>
  <c r="T1644"/>
  <c r="S1644"/>
  <c r="R1644"/>
  <c r="Q1644"/>
  <c r="P1644"/>
  <c r="O1644"/>
  <c r="N1644"/>
  <c r="M1644"/>
  <c r="L1644"/>
  <c r="K1644"/>
  <c r="J1644"/>
  <c r="I1644"/>
  <c r="H1644"/>
  <c r="G1644"/>
  <c r="AA1173"/>
  <c r="Z1173"/>
  <c r="Y1173"/>
  <c r="X1173"/>
  <c r="W1173"/>
  <c r="V1173"/>
  <c r="U1173"/>
  <c r="T1173"/>
  <c r="S1173"/>
  <c r="R1173"/>
  <c r="Q1173"/>
  <c r="P1173"/>
  <c r="O1173"/>
  <c r="N1173"/>
  <c r="M1173"/>
  <c r="L1173"/>
  <c r="K1173"/>
  <c r="J1173"/>
  <c r="I1173"/>
  <c r="H1173"/>
  <c r="G1173"/>
  <c r="AA1446"/>
  <c r="Z1446"/>
  <c r="Y1446"/>
  <c r="X1446"/>
  <c r="W1446"/>
  <c r="V1446"/>
  <c r="U1446"/>
  <c r="T1446"/>
  <c r="S1446"/>
  <c r="R1446"/>
  <c r="Q1446"/>
  <c r="P1446"/>
  <c r="O1446"/>
  <c r="N1446"/>
  <c r="M1446"/>
  <c r="L1446"/>
  <c r="K1446"/>
  <c r="J1446"/>
  <c r="I1446"/>
  <c r="H1446"/>
  <c r="G1446"/>
  <c r="AA1725"/>
  <c r="Z1725"/>
  <c r="Y1725"/>
  <c r="X1725"/>
  <c r="W1725"/>
  <c r="V1725"/>
  <c r="U1725"/>
  <c r="T1725"/>
  <c r="S1725"/>
  <c r="R1725"/>
  <c r="Q1725"/>
  <c r="P1725"/>
  <c r="O1725"/>
  <c r="N1725"/>
  <c r="M1725"/>
  <c r="L1725"/>
  <c r="K1725"/>
  <c r="J1725"/>
  <c r="I1725"/>
  <c r="H1725"/>
  <c r="G1725"/>
  <c r="AA1683"/>
  <c r="Z1683"/>
  <c r="Y1683"/>
  <c r="X1683"/>
  <c r="W1683"/>
  <c r="V1683"/>
  <c r="U1683"/>
  <c r="T1683"/>
  <c r="S1683"/>
  <c r="R1683"/>
  <c r="Q1683"/>
  <c r="P1683"/>
  <c r="O1683"/>
  <c r="N1683"/>
  <c r="M1683"/>
  <c r="L1683"/>
  <c r="K1683"/>
  <c r="J1683"/>
  <c r="I1683"/>
  <c r="H1683"/>
  <c r="G1683"/>
  <c r="AA354"/>
  <c r="Z354"/>
  <c r="Y354"/>
  <c r="X354"/>
  <c r="W354"/>
  <c r="V354"/>
  <c r="U354"/>
  <c r="T354"/>
  <c r="S354"/>
  <c r="R354"/>
  <c r="Q354"/>
  <c r="P354"/>
  <c r="O354"/>
  <c r="N354"/>
  <c r="M354"/>
  <c r="L354"/>
  <c r="K354"/>
  <c r="J354"/>
  <c r="I354"/>
  <c r="H354"/>
  <c r="G354"/>
  <c r="AA1234"/>
  <c r="Z1234"/>
  <c r="Y1234"/>
  <c r="X1234"/>
  <c r="W1234"/>
  <c r="V1234"/>
  <c r="U1234"/>
  <c r="T1234"/>
  <c r="S1234"/>
  <c r="R1234"/>
  <c r="Q1234"/>
  <c r="P1234"/>
  <c r="O1234"/>
  <c r="N1234"/>
  <c r="M1234"/>
  <c r="L1234"/>
  <c r="K1234"/>
  <c r="J1234"/>
  <c r="I1234"/>
  <c r="H1234"/>
  <c r="G1234"/>
  <c r="AA1498"/>
  <c r="Z1498"/>
  <c r="Y1498"/>
  <c r="X1498"/>
  <c r="W1498"/>
  <c r="V1498"/>
  <c r="U1498"/>
  <c r="T1498"/>
  <c r="S1498"/>
  <c r="R1498"/>
  <c r="Q1498"/>
  <c r="P1498"/>
  <c r="O1498"/>
  <c r="N1498"/>
  <c r="M1498"/>
  <c r="L1498"/>
  <c r="K1498"/>
  <c r="J1498"/>
  <c r="I1498"/>
  <c r="H1498"/>
  <c r="G1498"/>
  <c r="AA1677"/>
  <c r="Z1677"/>
  <c r="Y1677"/>
  <c r="X1677"/>
  <c r="W1677"/>
  <c r="V1677"/>
  <c r="U1677"/>
  <c r="T1677"/>
  <c r="S1677"/>
  <c r="R1677"/>
  <c r="Q1677"/>
  <c r="P1677"/>
  <c r="O1677"/>
  <c r="N1677"/>
  <c r="M1677"/>
  <c r="L1677"/>
  <c r="K1677"/>
  <c r="J1677"/>
  <c r="I1677"/>
  <c r="H1677"/>
  <c r="G1677"/>
  <c r="AA1610"/>
  <c r="Z1610"/>
  <c r="Y1610"/>
  <c r="X1610"/>
  <c r="W1610"/>
  <c r="V1610"/>
  <c r="U1610"/>
  <c r="T1610"/>
  <c r="S1610"/>
  <c r="R1610"/>
  <c r="Q1610"/>
  <c r="P1610"/>
  <c r="O1610"/>
  <c r="N1610"/>
  <c r="M1610"/>
  <c r="L1610"/>
  <c r="K1610"/>
  <c r="J1610"/>
  <c r="I1610"/>
  <c r="H1610"/>
  <c r="G1610"/>
  <c r="AA1005"/>
  <c r="Z1005"/>
  <c r="Y1005"/>
  <c r="X1005"/>
  <c r="W1005"/>
  <c r="V1005"/>
  <c r="U1005"/>
  <c r="T1005"/>
  <c r="S1005"/>
  <c r="R1005"/>
  <c r="Q1005"/>
  <c r="P1005"/>
  <c r="O1005"/>
  <c r="N1005"/>
  <c r="M1005"/>
  <c r="L1005"/>
  <c r="K1005"/>
  <c r="J1005"/>
  <c r="I1005"/>
  <c r="H1005"/>
  <c r="G1005"/>
  <c r="AA455"/>
  <c r="Z455"/>
  <c r="Y455"/>
  <c r="X455"/>
  <c r="W455"/>
  <c r="V455"/>
  <c r="U455"/>
  <c r="T455"/>
  <c r="S455"/>
  <c r="R455"/>
  <c r="Q455"/>
  <c r="P455"/>
  <c r="O455"/>
  <c r="N455"/>
  <c r="M455"/>
  <c r="L455"/>
  <c r="K455"/>
  <c r="J455"/>
  <c r="I455"/>
  <c r="H455"/>
  <c r="G455"/>
  <c r="AA239"/>
  <c r="Z239"/>
  <c r="Y239"/>
  <c r="X239"/>
  <c r="W239"/>
  <c r="V239"/>
  <c r="U239"/>
  <c r="T239"/>
  <c r="S239"/>
  <c r="R239"/>
  <c r="Q239"/>
  <c r="P239"/>
  <c r="O239"/>
  <c r="N239"/>
  <c r="M239"/>
  <c r="L239"/>
  <c r="K239"/>
  <c r="J239"/>
  <c r="I239"/>
  <c r="H239"/>
  <c r="G239"/>
  <c r="AA238"/>
  <c r="Z238"/>
  <c r="Y238"/>
  <c r="X238"/>
  <c r="W238"/>
  <c r="V238"/>
  <c r="U238"/>
  <c r="T238"/>
  <c r="S238"/>
  <c r="R238"/>
  <c r="Q238"/>
  <c r="P238"/>
  <c r="O238"/>
  <c r="N238"/>
  <c r="M238"/>
  <c r="L238"/>
  <c r="K238"/>
  <c r="J238"/>
  <c r="I238"/>
  <c r="H238"/>
  <c r="G238"/>
  <c r="AA1522"/>
  <c r="Z1522"/>
  <c r="Y1522"/>
  <c r="X1522"/>
  <c r="W1522"/>
  <c r="V1522"/>
  <c r="U1522"/>
  <c r="T1522"/>
  <c r="S1522"/>
  <c r="R1522"/>
  <c r="Q1522"/>
  <c r="P1522"/>
  <c r="O1522"/>
  <c r="N1522"/>
  <c r="M1522"/>
  <c r="L1522"/>
  <c r="K1522"/>
  <c r="J1522"/>
  <c r="I1522"/>
  <c r="H1522"/>
  <c r="G1522"/>
  <c r="AA1454"/>
  <c r="Z1454"/>
  <c r="Y1454"/>
  <c r="X1454"/>
  <c r="W1454"/>
  <c r="V1454"/>
  <c r="U1454"/>
  <c r="T1454"/>
  <c r="S1454"/>
  <c r="R1454"/>
  <c r="Q1454"/>
  <c r="P1454"/>
  <c r="O1454"/>
  <c r="N1454"/>
  <c r="M1454"/>
  <c r="L1454"/>
  <c r="K1454"/>
  <c r="J1454"/>
  <c r="I1454"/>
  <c r="H1454"/>
  <c r="G1454"/>
  <c r="AA1602"/>
  <c r="Z1602"/>
  <c r="Y1602"/>
  <c r="X1602"/>
  <c r="W1602"/>
  <c r="V1602"/>
  <c r="U1602"/>
  <c r="T1602"/>
  <c r="S1602"/>
  <c r="R1602"/>
  <c r="Q1602"/>
  <c r="P1602"/>
  <c r="O1602"/>
  <c r="N1602"/>
  <c r="M1602"/>
  <c r="L1602"/>
  <c r="K1602"/>
  <c r="J1602"/>
  <c r="I1602"/>
  <c r="H1602"/>
  <c r="G1602"/>
  <c r="AA1166"/>
  <c r="Z1166"/>
  <c r="Y1166"/>
  <c r="X1166"/>
  <c r="W1166"/>
  <c r="V1166"/>
  <c r="U1166"/>
  <c r="T1166"/>
  <c r="S1166"/>
  <c r="R1166"/>
  <c r="Q1166"/>
  <c r="P1166"/>
  <c r="O1166"/>
  <c r="N1166"/>
  <c r="M1166"/>
  <c r="L1166"/>
  <c r="K1166"/>
  <c r="J1166"/>
  <c r="I1166"/>
  <c r="H1166"/>
  <c r="G1166"/>
  <c r="AA1368"/>
  <c r="Z1368"/>
  <c r="Y1368"/>
  <c r="X1368"/>
  <c r="W1368"/>
  <c r="V1368"/>
  <c r="U1368"/>
  <c r="T1368"/>
  <c r="S1368"/>
  <c r="R1368"/>
  <c r="Q1368"/>
  <c r="P1368"/>
  <c r="O1368"/>
  <c r="N1368"/>
  <c r="M1368"/>
  <c r="L1368"/>
  <c r="K1368"/>
  <c r="J1368"/>
  <c r="I1368"/>
  <c r="H1368"/>
  <c r="G1368"/>
  <c r="AA246"/>
  <c r="Z246"/>
  <c r="Y246"/>
  <c r="X246"/>
  <c r="W246"/>
  <c r="V246"/>
  <c r="U246"/>
  <c r="T246"/>
  <c r="S246"/>
  <c r="R246"/>
  <c r="Q246"/>
  <c r="P246"/>
  <c r="O246"/>
  <c r="N246"/>
  <c r="M246"/>
  <c r="L246"/>
  <c r="K246"/>
  <c r="J246"/>
  <c r="I246"/>
  <c r="H246"/>
  <c r="G246"/>
  <c r="AA1585"/>
  <c r="Z1585"/>
  <c r="Y1585"/>
  <c r="X1585"/>
  <c r="W1585"/>
  <c r="V1585"/>
  <c r="U1585"/>
  <c r="T1585"/>
  <c r="S1585"/>
  <c r="R1585"/>
  <c r="Q1585"/>
  <c r="P1585"/>
  <c r="O1585"/>
  <c r="N1585"/>
  <c r="M1585"/>
  <c r="L1585"/>
  <c r="K1585"/>
  <c r="J1585"/>
  <c r="I1585"/>
  <c r="H1585"/>
  <c r="G1585"/>
  <c r="AA1048"/>
  <c r="Z1048"/>
  <c r="Y1048"/>
  <c r="X1048"/>
  <c r="W1048"/>
  <c r="V1048"/>
  <c r="U1048"/>
  <c r="T1048"/>
  <c r="S1048"/>
  <c r="R1048"/>
  <c r="Q1048"/>
  <c r="P1048"/>
  <c r="O1048"/>
  <c r="N1048"/>
  <c r="M1048"/>
  <c r="L1048"/>
  <c r="K1048"/>
  <c r="J1048"/>
  <c r="I1048"/>
  <c r="H1048"/>
  <c r="G1048"/>
  <c r="AA1788"/>
  <c r="Z1788"/>
  <c r="Y1788"/>
  <c r="X1788"/>
  <c r="W1788"/>
  <c r="V1788"/>
  <c r="U1788"/>
  <c r="T1788"/>
  <c r="S1788"/>
  <c r="R1788"/>
  <c r="Q1788"/>
  <c r="P1788"/>
  <c r="O1788"/>
  <c r="N1788"/>
  <c r="M1788"/>
  <c r="L1788"/>
  <c r="K1788"/>
  <c r="J1788"/>
  <c r="I1788"/>
  <c r="H1788"/>
  <c r="G1788"/>
  <c r="AA449"/>
  <c r="Z449"/>
  <c r="Y449"/>
  <c r="X449"/>
  <c r="W449"/>
  <c r="V449"/>
  <c r="U449"/>
  <c r="T449"/>
  <c r="S449"/>
  <c r="R449"/>
  <c r="Q449"/>
  <c r="P449"/>
  <c r="O449"/>
  <c r="N449"/>
  <c r="M449"/>
  <c r="L449"/>
  <c r="K449"/>
  <c r="J449"/>
  <c r="I449"/>
  <c r="H449"/>
  <c r="G449"/>
  <c r="AA1735"/>
  <c r="Z1735"/>
  <c r="Y1735"/>
  <c r="X1735"/>
  <c r="W1735"/>
  <c r="V1735"/>
  <c r="U1735"/>
  <c r="T1735"/>
  <c r="S1735"/>
  <c r="R1735"/>
  <c r="Q1735"/>
  <c r="P1735"/>
  <c r="O1735"/>
  <c r="N1735"/>
  <c r="M1735"/>
  <c r="L1735"/>
  <c r="K1735"/>
  <c r="J1735"/>
  <c r="I1735"/>
  <c r="H1735"/>
  <c r="G1735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AA874"/>
  <c r="Z874"/>
  <c r="Y874"/>
  <c r="X874"/>
  <c r="W874"/>
  <c r="V874"/>
  <c r="U874"/>
  <c r="T874"/>
  <c r="S874"/>
  <c r="R874"/>
  <c r="Q874"/>
  <c r="P874"/>
  <c r="O874"/>
  <c r="N874"/>
  <c r="M874"/>
  <c r="L874"/>
  <c r="K874"/>
  <c r="J874"/>
  <c r="I874"/>
  <c r="H874"/>
  <c r="G874"/>
  <c r="AA1102"/>
  <c r="Z1102"/>
  <c r="Y1102"/>
  <c r="X1102"/>
  <c r="W1102"/>
  <c r="V1102"/>
  <c r="U1102"/>
  <c r="T1102"/>
  <c r="S1102"/>
  <c r="R1102"/>
  <c r="Q1102"/>
  <c r="P1102"/>
  <c r="O1102"/>
  <c r="N1102"/>
  <c r="M1102"/>
  <c r="L1102"/>
  <c r="K1102"/>
  <c r="J1102"/>
  <c r="I1102"/>
  <c r="H1102"/>
  <c r="G1102"/>
  <c r="AA1790"/>
  <c r="Z1790"/>
  <c r="Y1790"/>
  <c r="X1790"/>
  <c r="W1790"/>
  <c r="V1790"/>
  <c r="U1790"/>
  <c r="T1790"/>
  <c r="S1790"/>
  <c r="R1790"/>
  <c r="Q1790"/>
  <c r="P1790"/>
  <c r="O1790"/>
  <c r="N1790"/>
  <c r="M1790"/>
  <c r="L1790"/>
  <c r="K1790"/>
  <c r="J1790"/>
  <c r="I1790"/>
  <c r="H1790"/>
  <c r="G1790"/>
  <c r="AA1440"/>
  <c r="Z1440"/>
  <c r="Y1440"/>
  <c r="X1440"/>
  <c r="W1440"/>
  <c r="V1440"/>
  <c r="U1440"/>
  <c r="T1440"/>
  <c r="S1440"/>
  <c r="R1440"/>
  <c r="Q1440"/>
  <c r="P1440"/>
  <c r="O1440"/>
  <c r="N1440"/>
  <c r="M1440"/>
  <c r="L1440"/>
  <c r="K1440"/>
  <c r="J1440"/>
  <c r="I1440"/>
  <c r="H1440"/>
  <c r="G1440"/>
  <c r="AA1292"/>
  <c r="Z1292"/>
  <c r="Y1292"/>
  <c r="X1292"/>
  <c r="W1292"/>
  <c r="V1292"/>
  <c r="U1292"/>
  <c r="T1292"/>
  <c r="S1292"/>
  <c r="R1292"/>
  <c r="Q1292"/>
  <c r="P1292"/>
  <c r="O1292"/>
  <c r="N1292"/>
  <c r="M1292"/>
  <c r="L1292"/>
  <c r="K1292"/>
  <c r="J1292"/>
  <c r="I1292"/>
  <c r="H1292"/>
  <c r="G1292"/>
  <c r="AA1787"/>
  <c r="Z1787"/>
  <c r="Y1787"/>
  <c r="X1787"/>
  <c r="W1787"/>
  <c r="V1787"/>
  <c r="U1787"/>
  <c r="T1787"/>
  <c r="S1787"/>
  <c r="R1787"/>
  <c r="Q1787"/>
  <c r="P1787"/>
  <c r="O1787"/>
  <c r="N1787"/>
  <c r="M1787"/>
  <c r="L1787"/>
  <c r="K1787"/>
  <c r="J1787"/>
  <c r="I1787"/>
  <c r="H1787"/>
  <c r="G1787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AA509"/>
  <c r="Z509"/>
  <c r="Y509"/>
  <c r="X509"/>
  <c r="W509"/>
  <c r="V509"/>
  <c r="U509"/>
  <c r="T509"/>
  <c r="S509"/>
  <c r="R509"/>
  <c r="Q509"/>
  <c r="P509"/>
  <c r="O509"/>
  <c r="N509"/>
  <c r="M509"/>
  <c r="L509"/>
  <c r="K509"/>
  <c r="J509"/>
  <c r="I509"/>
  <c r="H509"/>
  <c r="G509"/>
  <c r="AA1392"/>
  <c r="Z1392"/>
  <c r="Y1392"/>
  <c r="X1392"/>
  <c r="W1392"/>
  <c r="V1392"/>
  <c r="U1392"/>
  <c r="T1392"/>
  <c r="S1392"/>
  <c r="R1392"/>
  <c r="Q1392"/>
  <c r="P1392"/>
  <c r="O1392"/>
  <c r="N1392"/>
  <c r="M1392"/>
  <c r="L1392"/>
  <c r="K1392"/>
  <c r="J1392"/>
  <c r="I1392"/>
  <c r="H1392"/>
  <c r="G1392"/>
  <c r="AA1815"/>
  <c r="Z1815"/>
  <c r="Y1815"/>
  <c r="X1815"/>
  <c r="W1815"/>
  <c r="V1815"/>
  <c r="U1815"/>
  <c r="T1815"/>
  <c r="S1815"/>
  <c r="R1815"/>
  <c r="Q1815"/>
  <c r="P1815"/>
  <c r="O1815"/>
  <c r="N1815"/>
  <c r="M1815"/>
  <c r="L1815"/>
  <c r="K1815"/>
  <c r="J1815"/>
  <c r="I1815"/>
  <c r="H1815"/>
  <c r="G1815"/>
  <c r="AA1813"/>
  <c r="Z1813"/>
  <c r="Y1813"/>
  <c r="X1813"/>
  <c r="W1813"/>
  <c r="V1813"/>
  <c r="U1813"/>
  <c r="T1813"/>
  <c r="S1813"/>
  <c r="R1813"/>
  <c r="Q1813"/>
  <c r="P1813"/>
  <c r="O1813"/>
  <c r="N1813"/>
  <c r="M1813"/>
  <c r="L1813"/>
  <c r="K1813"/>
  <c r="J1813"/>
  <c r="I1813"/>
  <c r="H1813"/>
  <c r="G1813"/>
  <c r="AA1806"/>
  <c r="Z1806"/>
  <c r="Y1806"/>
  <c r="X1806"/>
  <c r="W1806"/>
  <c r="V1806"/>
  <c r="U1806"/>
  <c r="T1806"/>
  <c r="S1806"/>
  <c r="R1806"/>
  <c r="Q1806"/>
  <c r="P1806"/>
  <c r="O1806"/>
  <c r="N1806"/>
  <c r="M1806"/>
  <c r="L1806"/>
  <c r="K1806"/>
  <c r="J1806"/>
  <c r="I1806"/>
  <c r="H1806"/>
  <c r="G1806"/>
  <c r="AA1892"/>
  <c r="Z1892"/>
  <c r="Y1892"/>
  <c r="X1892"/>
  <c r="W1892"/>
  <c r="V1892"/>
  <c r="U1892"/>
  <c r="T1892"/>
  <c r="S1892"/>
  <c r="R1892"/>
  <c r="Q1892"/>
  <c r="P1892"/>
  <c r="O1892"/>
  <c r="N1892"/>
  <c r="M1892"/>
  <c r="L1892"/>
  <c r="K1892"/>
  <c r="J1892"/>
  <c r="I1892"/>
  <c r="H1892"/>
  <c r="G1892"/>
  <c r="AA483"/>
  <c r="Z483"/>
  <c r="Y483"/>
  <c r="X483"/>
  <c r="W483"/>
  <c r="V483"/>
  <c r="U483"/>
  <c r="T483"/>
  <c r="S483"/>
  <c r="R483"/>
  <c r="Q483"/>
  <c r="P483"/>
  <c r="O483"/>
  <c r="N483"/>
  <c r="M483"/>
  <c r="L483"/>
  <c r="K483"/>
  <c r="J483"/>
  <c r="I483"/>
  <c r="H483"/>
  <c r="G483"/>
  <c r="AA1065"/>
  <c r="Z1065"/>
  <c r="Y1065"/>
  <c r="X1065"/>
  <c r="W1065"/>
  <c r="V1065"/>
  <c r="U1065"/>
  <c r="T1065"/>
  <c r="S1065"/>
  <c r="R1065"/>
  <c r="Q1065"/>
  <c r="P1065"/>
  <c r="O1065"/>
  <c r="N1065"/>
  <c r="M1065"/>
  <c r="L1065"/>
  <c r="K1065"/>
  <c r="J1065"/>
  <c r="I1065"/>
  <c r="H1065"/>
  <c r="G1065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AA1823"/>
  <c r="Z1823"/>
  <c r="Y1823"/>
  <c r="X1823"/>
  <c r="W1823"/>
  <c r="V1823"/>
  <c r="U1823"/>
  <c r="T1823"/>
  <c r="S1823"/>
  <c r="R1823"/>
  <c r="Q1823"/>
  <c r="P1823"/>
  <c r="O1823"/>
  <c r="N1823"/>
  <c r="M1823"/>
  <c r="L1823"/>
  <c r="K1823"/>
  <c r="J1823"/>
  <c r="I1823"/>
  <c r="H1823"/>
  <c r="G1823"/>
  <c r="AA1909"/>
  <c r="Z1909"/>
  <c r="Y1909"/>
  <c r="X1909"/>
  <c r="W1909"/>
  <c r="V1909"/>
  <c r="U1909"/>
  <c r="T1909"/>
  <c r="S1909"/>
  <c r="R1909"/>
  <c r="Q1909"/>
  <c r="P1909"/>
  <c r="O1909"/>
  <c r="N1909"/>
  <c r="M1909"/>
  <c r="L1909"/>
  <c r="K1909"/>
  <c r="J1909"/>
  <c r="I1909"/>
  <c r="H1909"/>
  <c r="G1909"/>
  <c r="AA1859"/>
  <c r="Z1859"/>
  <c r="Y1859"/>
  <c r="X1859"/>
  <c r="W1859"/>
  <c r="V1859"/>
  <c r="U1859"/>
  <c r="T1859"/>
  <c r="S1859"/>
  <c r="R1859"/>
  <c r="Q1859"/>
  <c r="P1859"/>
  <c r="O1859"/>
  <c r="N1859"/>
  <c r="M1859"/>
  <c r="L1859"/>
  <c r="K1859"/>
  <c r="J1859"/>
  <c r="I1859"/>
  <c r="H1859"/>
  <c r="G1859"/>
  <c r="AA1889"/>
  <c r="Z1889"/>
  <c r="Y1889"/>
  <c r="X1889"/>
  <c r="W1889"/>
  <c r="V1889"/>
  <c r="U1889"/>
  <c r="T1889"/>
  <c r="S1889"/>
  <c r="R1889"/>
  <c r="Q1889"/>
  <c r="P1889"/>
  <c r="O1889"/>
  <c r="N1889"/>
  <c r="M1889"/>
  <c r="L1889"/>
  <c r="K1889"/>
  <c r="J1889"/>
  <c r="I1889"/>
  <c r="H1889"/>
  <c r="G1889"/>
  <c r="AA482"/>
  <c r="Z482"/>
  <c r="Y482"/>
  <c r="X482"/>
  <c r="W482"/>
  <c r="V482"/>
  <c r="U482"/>
  <c r="T482"/>
  <c r="S482"/>
  <c r="R482"/>
  <c r="Q482"/>
  <c r="P482"/>
  <c r="O482"/>
  <c r="N482"/>
  <c r="M482"/>
  <c r="L482"/>
  <c r="K482"/>
  <c r="J482"/>
  <c r="I482"/>
  <c r="H482"/>
  <c r="G482"/>
  <c r="AA484"/>
  <c r="Z484"/>
  <c r="Y484"/>
  <c r="X484"/>
  <c r="W484"/>
  <c r="V484"/>
  <c r="U484"/>
  <c r="T484"/>
  <c r="S484"/>
  <c r="R484"/>
  <c r="Q484"/>
  <c r="P484"/>
  <c r="O484"/>
  <c r="N484"/>
  <c r="M484"/>
  <c r="L484"/>
  <c r="K484"/>
  <c r="J484"/>
  <c r="I484"/>
  <c r="H484"/>
  <c r="G484"/>
  <c r="AA1908"/>
  <c r="Z1908"/>
  <c r="Y1908"/>
  <c r="X1908"/>
  <c r="W1908"/>
  <c r="V1908"/>
  <c r="U1908"/>
  <c r="T1908"/>
  <c r="S1908"/>
  <c r="R1908"/>
  <c r="Q1908"/>
  <c r="P1908"/>
  <c r="O1908"/>
  <c r="N1908"/>
  <c r="M1908"/>
  <c r="L1908"/>
  <c r="K1908"/>
  <c r="J1908"/>
  <c r="I1908"/>
  <c r="H1908"/>
  <c r="G1908"/>
  <c r="AA1901"/>
  <c r="Z1901"/>
  <c r="Y1901"/>
  <c r="X1901"/>
  <c r="W1901"/>
  <c r="V1901"/>
  <c r="U1901"/>
  <c r="T1901"/>
  <c r="S1901"/>
  <c r="R1901"/>
  <c r="Q1901"/>
  <c r="P1901"/>
  <c r="O1901"/>
  <c r="N1901"/>
  <c r="M1901"/>
  <c r="L1901"/>
  <c r="K1901"/>
  <c r="J1901"/>
  <c r="I1901"/>
  <c r="H1901"/>
  <c r="G1901"/>
  <c r="AA486"/>
  <c r="Z486"/>
  <c r="Y486"/>
  <c r="X486"/>
  <c r="W486"/>
  <c r="V486"/>
  <c r="U486"/>
  <c r="T486"/>
  <c r="S486"/>
  <c r="R486"/>
  <c r="Q486"/>
  <c r="P486"/>
  <c r="O486"/>
  <c r="N486"/>
  <c r="M486"/>
  <c r="L486"/>
  <c r="K486"/>
  <c r="J486"/>
  <c r="I486"/>
  <c r="H486"/>
  <c r="G486"/>
  <c r="AA1520"/>
  <c r="Z1520"/>
  <c r="Y1520"/>
  <c r="X1520"/>
  <c r="W1520"/>
  <c r="V1520"/>
  <c r="U1520"/>
  <c r="T1520"/>
  <c r="S1520"/>
  <c r="R1520"/>
  <c r="Q1520"/>
  <c r="P1520"/>
  <c r="O1520"/>
  <c r="N1520"/>
  <c r="M1520"/>
  <c r="L1520"/>
  <c r="K1520"/>
  <c r="J1520"/>
  <c r="I1520"/>
  <c r="H1520"/>
  <c r="G1520"/>
  <c r="AA1814"/>
  <c r="Z1814"/>
  <c r="Y1814"/>
  <c r="X1814"/>
  <c r="W1814"/>
  <c r="V1814"/>
  <c r="U1814"/>
  <c r="T1814"/>
  <c r="S1814"/>
  <c r="R1814"/>
  <c r="Q1814"/>
  <c r="P1814"/>
  <c r="O1814"/>
  <c r="N1814"/>
  <c r="M1814"/>
  <c r="L1814"/>
  <c r="K1814"/>
  <c r="J1814"/>
  <c r="I1814"/>
  <c r="H1814"/>
  <c r="G1814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AA494"/>
  <c r="Z494"/>
  <c r="Y494"/>
  <c r="X494"/>
  <c r="W494"/>
  <c r="V494"/>
  <c r="U494"/>
  <c r="T494"/>
  <c r="S494"/>
  <c r="R494"/>
  <c r="Q494"/>
  <c r="P494"/>
  <c r="O494"/>
  <c r="N494"/>
  <c r="M494"/>
  <c r="L494"/>
  <c r="K494"/>
  <c r="J494"/>
  <c r="I494"/>
  <c r="H494"/>
  <c r="G494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AA1890"/>
  <c r="Z1890"/>
  <c r="Y1890"/>
  <c r="X1890"/>
  <c r="W1890"/>
  <c r="V1890"/>
  <c r="U1890"/>
  <c r="T1890"/>
  <c r="S1890"/>
  <c r="R1890"/>
  <c r="Q1890"/>
  <c r="P1890"/>
  <c r="O1890"/>
  <c r="N1890"/>
  <c r="M1890"/>
  <c r="L1890"/>
  <c r="K1890"/>
  <c r="J1890"/>
  <c r="I1890"/>
  <c r="H1890"/>
  <c r="G1890"/>
  <c r="AA1885"/>
  <c r="Z1885"/>
  <c r="Y1885"/>
  <c r="X1885"/>
  <c r="W1885"/>
  <c r="V1885"/>
  <c r="U1885"/>
  <c r="T1885"/>
  <c r="S1885"/>
  <c r="R1885"/>
  <c r="Q1885"/>
  <c r="P1885"/>
  <c r="O1885"/>
  <c r="N1885"/>
  <c r="M1885"/>
  <c r="L1885"/>
  <c r="K1885"/>
  <c r="J1885"/>
  <c r="I1885"/>
  <c r="H1885"/>
  <c r="G1885"/>
  <c r="AA1877"/>
  <c r="Z1877"/>
  <c r="Y1877"/>
  <c r="X1877"/>
  <c r="W1877"/>
  <c r="V1877"/>
  <c r="U1877"/>
  <c r="T1877"/>
  <c r="S1877"/>
  <c r="R1877"/>
  <c r="Q1877"/>
  <c r="P1877"/>
  <c r="O1877"/>
  <c r="N1877"/>
  <c r="M1877"/>
  <c r="L1877"/>
  <c r="K1877"/>
  <c r="J1877"/>
  <c r="I1877"/>
  <c r="H1877"/>
  <c r="G1877"/>
  <c r="AA1437"/>
  <c r="Z1437"/>
  <c r="Y1437"/>
  <c r="X1437"/>
  <c r="W1437"/>
  <c r="V1437"/>
  <c r="U1437"/>
  <c r="T1437"/>
  <c r="S1437"/>
  <c r="R1437"/>
  <c r="Q1437"/>
  <c r="P1437"/>
  <c r="O1437"/>
  <c r="N1437"/>
  <c r="M1437"/>
  <c r="L1437"/>
  <c r="K1437"/>
  <c r="J1437"/>
  <c r="I1437"/>
  <c r="H1437"/>
  <c r="G1437"/>
  <c r="AA1850"/>
  <c r="Z1850"/>
  <c r="Y1850"/>
  <c r="X1850"/>
  <c r="W1850"/>
  <c r="V1850"/>
  <c r="U1850"/>
  <c r="T1850"/>
  <c r="S1850"/>
  <c r="R1850"/>
  <c r="Q1850"/>
  <c r="P1850"/>
  <c r="O1850"/>
  <c r="N1850"/>
  <c r="M1850"/>
  <c r="L1850"/>
  <c r="K1850"/>
  <c r="J1850"/>
  <c r="I1850"/>
  <c r="H1850"/>
  <c r="G1850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AA512"/>
  <c r="Z512"/>
  <c r="Y512"/>
  <c r="X512"/>
  <c r="W512"/>
  <c r="V512"/>
  <c r="U512"/>
  <c r="T512"/>
  <c r="S512"/>
  <c r="R512"/>
  <c r="Q512"/>
  <c r="P512"/>
  <c r="O512"/>
  <c r="N512"/>
  <c r="M512"/>
  <c r="L512"/>
  <c r="K512"/>
  <c r="J512"/>
  <c r="I512"/>
  <c r="H512"/>
  <c r="G512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AA492"/>
  <c r="Z492"/>
  <c r="Y492"/>
  <c r="X492"/>
  <c r="W492"/>
  <c r="V492"/>
  <c r="U492"/>
  <c r="T492"/>
  <c r="S492"/>
  <c r="R492"/>
  <c r="Q492"/>
  <c r="P492"/>
  <c r="O492"/>
  <c r="N492"/>
  <c r="M492"/>
  <c r="L492"/>
  <c r="K492"/>
  <c r="J492"/>
  <c r="I492"/>
  <c r="H492"/>
  <c r="G492"/>
  <c r="AA1846"/>
  <c r="Z1846"/>
  <c r="Y1846"/>
  <c r="X1846"/>
  <c r="W1846"/>
  <c r="V1846"/>
  <c r="U1846"/>
  <c r="T1846"/>
  <c r="S1846"/>
  <c r="R1846"/>
  <c r="Q1846"/>
  <c r="P1846"/>
  <c r="O1846"/>
  <c r="N1846"/>
  <c r="M1846"/>
  <c r="L1846"/>
  <c r="K1846"/>
  <c r="J1846"/>
  <c r="I1846"/>
  <c r="H1846"/>
  <c r="G1846"/>
  <c r="AA430"/>
  <c r="Z430"/>
  <c r="Y430"/>
  <c r="X430"/>
  <c r="W430"/>
  <c r="V430"/>
  <c r="U430"/>
  <c r="T430"/>
  <c r="S430"/>
  <c r="R430"/>
  <c r="Q430"/>
  <c r="P430"/>
  <c r="O430"/>
  <c r="N430"/>
  <c r="M430"/>
  <c r="L430"/>
  <c r="K430"/>
  <c r="J430"/>
  <c r="I430"/>
  <c r="H430"/>
  <c r="G430"/>
  <c r="AA1874"/>
  <c r="Z1874"/>
  <c r="Y1874"/>
  <c r="X1874"/>
  <c r="W1874"/>
  <c r="V1874"/>
  <c r="U1874"/>
  <c r="T1874"/>
  <c r="S1874"/>
  <c r="R1874"/>
  <c r="Q1874"/>
  <c r="P1874"/>
  <c r="O1874"/>
  <c r="N1874"/>
  <c r="M1874"/>
  <c r="L1874"/>
  <c r="K1874"/>
  <c r="J1874"/>
  <c r="I1874"/>
  <c r="H1874"/>
  <c r="G1874"/>
  <c r="AA1872"/>
  <c r="Z1872"/>
  <c r="Y1872"/>
  <c r="X1872"/>
  <c r="W1872"/>
  <c r="V1872"/>
  <c r="U1872"/>
  <c r="T1872"/>
  <c r="S1872"/>
  <c r="R1872"/>
  <c r="Q1872"/>
  <c r="P1872"/>
  <c r="O1872"/>
  <c r="N1872"/>
  <c r="M1872"/>
  <c r="L1872"/>
  <c r="K1872"/>
  <c r="J1872"/>
  <c r="I1872"/>
  <c r="H1872"/>
  <c r="G1872"/>
  <c r="AA1876"/>
  <c r="Z1876"/>
  <c r="Y1876"/>
  <c r="X1876"/>
  <c r="W1876"/>
  <c r="V1876"/>
  <c r="U1876"/>
  <c r="T1876"/>
  <c r="S1876"/>
  <c r="R1876"/>
  <c r="Q1876"/>
  <c r="P1876"/>
  <c r="O1876"/>
  <c r="N1876"/>
  <c r="M1876"/>
  <c r="L1876"/>
  <c r="K1876"/>
  <c r="J1876"/>
  <c r="I1876"/>
  <c r="H1876"/>
  <c r="G1876"/>
  <c r="AA497"/>
  <c r="Z497"/>
  <c r="Y497"/>
  <c r="X497"/>
  <c r="W497"/>
  <c r="V497"/>
  <c r="U497"/>
  <c r="T497"/>
  <c r="S497"/>
  <c r="R497"/>
  <c r="Q497"/>
  <c r="P497"/>
  <c r="O497"/>
  <c r="N497"/>
  <c r="M497"/>
  <c r="L497"/>
  <c r="K497"/>
  <c r="J497"/>
  <c r="I497"/>
  <c r="H497"/>
  <c r="G497"/>
  <c r="AA373"/>
  <c r="Z373"/>
  <c r="Y373"/>
  <c r="X373"/>
  <c r="W373"/>
  <c r="V373"/>
  <c r="U373"/>
  <c r="T373"/>
  <c r="S373"/>
  <c r="R373"/>
  <c r="Q373"/>
  <c r="P373"/>
  <c r="O373"/>
  <c r="N373"/>
  <c r="M373"/>
  <c r="L373"/>
  <c r="K373"/>
  <c r="J373"/>
  <c r="I373"/>
  <c r="H373"/>
  <c r="G373"/>
  <c r="AA302"/>
  <c r="Z302"/>
  <c r="Y302"/>
  <c r="X302"/>
  <c r="W302"/>
  <c r="V302"/>
  <c r="U302"/>
  <c r="T302"/>
  <c r="S302"/>
  <c r="R302"/>
  <c r="Q302"/>
  <c r="P302"/>
  <c r="O302"/>
  <c r="N302"/>
  <c r="M302"/>
  <c r="L302"/>
  <c r="K302"/>
  <c r="J302"/>
  <c r="I302"/>
  <c r="H302"/>
  <c r="G302"/>
  <c r="AA240"/>
  <c r="Z240"/>
  <c r="Y240"/>
  <c r="X240"/>
  <c r="W240"/>
  <c r="V240"/>
  <c r="U240"/>
  <c r="T240"/>
  <c r="S240"/>
  <c r="R240"/>
  <c r="Q240"/>
  <c r="P240"/>
  <c r="O240"/>
  <c r="N240"/>
  <c r="M240"/>
  <c r="L240"/>
  <c r="K240"/>
  <c r="J240"/>
  <c r="I240"/>
  <c r="H240"/>
  <c r="G240"/>
  <c r="AA301"/>
  <c r="Z301"/>
  <c r="Y301"/>
  <c r="X301"/>
  <c r="W301"/>
  <c r="V301"/>
  <c r="U301"/>
  <c r="T301"/>
  <c r="S301"/>
  <c r="R301"/>
  <c r="Q301"/>
  <c r="P301"/>
  <c r="O301"/>
  <c r="N301"/>
  <c r="M301"/>
  <c r="L301"/>
  <c r="K301"/>
  <c r="J301"/>
  <c r="I301"/>
  <c r="H301"/>
  <c r="G301"/>
  <c r="AA365"/>
  <c r="Z365"/>
  <c r="Y365"/>
  <c r="X365"/>
  <c r="W365"/>
  <c r="V365"/>
  <c r="U365"/>
  <c r="T365"/>
  <c r="S365"/>
  <c r="R365"/>
  <c r="Q365"/>
  <c r="P365"/>
  <c r="O365"/>
  <c r="N365"/>
  <c r="M365"/>
  <c r="L365"/>
  <c r="K365"/>
  <c r="J365"/>
  <c r="I365"/>
  <c r="H365"/>
  <c r="G365"/>
  <c r="AA1741"/>
  <c r="Z1741"/>
  <c r="Y1741"/>
  <c r="X1741"/>
  <c r="W1741"/>
  <c r="V1741"/>
  <c r="U1741"/>
  <c r="T1741"/>
  <c r="S1741"/>
  <c r="R1741"/>
  <c r="Q1741"/>
  <c r="P1741"/>
  <c r="O1741"/>
  <c r="N1741"/>
  <c r="M1741"/>
  <c r="L1741"/>
  <c r="K1741"/>
  <c r="J1741"/>
  <c r="I1741"/>
  <c r="H1741"/>
  <c r="G1741"/>
  <c r="AA485"/>
  <c r="Z485"/>
  <c r="Y485"/>
  <c r="X485"/>
  <c r="W485"/>
  <c r="V485"/>
  <c r="U485"/>
  <c r="T485"/>
  <c r="S485"/>
  <c r="R485"/>
  <c r="Q485"/>
  <c r="P485"/>
  <c r="O485"/>
  <c r="N485"/>
  <c r="M485"/>
  <c r="L485"/>
  <c r="K485"/>
  <c r="J485"/>
  <c r="I485"/>
  <c r="H485"/>
  <c r="G485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AA229"/>
  <c r="Z229"/>
  <c r="Y229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G229"/>
  <c r="AA393"/>
  <c r="Z393"/>
  <c r="Y393"/>
  <c r="X393"/>
  <c r="W393"/>
  <c r="V393"/>
  <c r="U393"/>
  <c r="T393"/>
  <c r="S393"/>
  <c r="R393"/>
  <c r="Q393"/>
  <c r="P393"/>
  <c r="O393"/>
  <c r="N393"/>
  <c r="M393"/>
  <c r="L393"/>
  <c r="K393"/>
  <c r="J393"/>
  <c r="I393"/>
  <c r="H393"/>
  <c r="G393"/>
  <c r="AA1531"/>
  <c r="Z1531"/>
  <c r="Y1531"/>
  <c r="X1531"/>
  <c r="W1531"/>
  <c r="V1531"/>
  <c r="U1531"/>
  <c r="T1531"/>
  <c r="S1531"/>
  <c r="R1531"/>
  <c r="Q1531"/>
  <c r="P1531"/>
  <c r="O1531"/>
  <c r="N1531"/>
  <c r="M1531"/>
  <c r="L1531"/>
  <c r="K1531"/>
  <c r="J1531"/>
  <c r="I1531"/>
  <c r="H1531"/>
  <c r="G1531"/>
  <c r="AA254"/>
  <c r="Z254"/>
  <c r="Y254"/>
  <c r="X254"/>
  <c r="W254"/>
  <c r="V254"/>
  <c r="U254"/>
  <c r="T254"/>
  <c r="S254"/>
  <c r="R254"/>
  <c r="Q254"/>
  <c r="P254"/>
  <c r="O254"/>
  <c r="N254"/>
  <c r="M254"/>
  <c r="L254"/>
  <c r="K254"/>
  <c r="J254"/>
  <c r="I254"/>
  <c r="H254"/>
  <c r="G254"/>
  <c r="AA1004"/>
  <c r="Z1004"/>
  <c r="Y1004"/>
  <c r="X1004"/>
  <c r="W1004"/>
  <c r="V1004"/>
  <c r="U1004"/>
  <c r="T1004"/>
  <c r="S1004"/>
  <c r="R1004"/>
  <c r="Q1004"/>
  <c r="P1004"/>
  <c r="O1004"/>
  <c r="N1004"/>
  <c r="M1004"/>
  <c r="L1004"/>
  <c r="K1004"/>
  <c r="J1004"/>
  <c r="I1004"/>
  <c r="H1004"/>
  <c r="G1004"/>
  <c r="AA404"/>
  <c r="Z404"/>
  <c r="Y404"/>
  <c r="X404"/>
  <c r="W404"/>
  <c r="V404"/>
  <c r="U404"/>
  <c r="T404"/>
  <c r="S404"/>
  <c r="R404"/>
  <c r="Q404"/>
  <c r="P404"/>
  <c r="O404"/>
  <c r="N404"/>
  <c r="M404"/>
  <c r="L404"/>
  <c r="K404"/>
  <c r="J404"/>
  <c r="I404"/>
  <c r="H404"/>
  <c r="G404"/>
  <c r="AA931"/>
  <c r="Z931"/>
  <c r="Y931"/>
  <c r="X931"/>
  <c r="W931"/>
  <c r="V931"/>
  <c r="U931"/>
  <c r="T931"/>
  <c r="S931"/>
  <c r="R931"/>
  <c r="Q931"/>
  <c r="P931"/>
  <c r="O931"/>
  <c r="N931"/>
  <c r="M931"/>
  <c r="L931"/>
  <c r="K931"/>
  <c r="J931"/>
  <c r="I931"/>
  <c r="H931"/>
  <c r="G931"/>
  <c r="AA802"/>
  <c r="Z802"/>
  <c r="Y802"/>
  <c r="X802"/>
  <c r="W802"/>
  <c r="V802"/>
  <c r="U802"/>
  <c r="T802"/>
  <c r="S802"/>
  <c r="R802"/>
  <c r="Q802"/>
  <c r="P802"/>
  <c r="O802"/>
  <c r="N802"/>
  <c r="M802"/>
  <c r="L802"/>
  <c r="K802"/>
  <c r="J802"/>
  <c r="I802"/>
  <c r="H802"/>
  <c r="G802"/>
  <c r="AA1256"/>
  <c r="Z1256"/>
  <c r="Y1256"/>
  <c r="X1256"/>
  <c r="W1256"/>
  <c r="V1256"/>
  <c r="U1256"/>
  <c r="T1256"/>
  <c r="S1256"/>
  <c r="R1256"/>
  <c r="Q1256"/>
  <c r="P1256"/>
  <c r="O1256"/>
  <c r="N1256"/>
  <c r="M1256"/>
  <c r="L1256"/>
  <c r="K1256"/>
  <c r="J1256"/>
  <c r="I1256"/>
  <c r="H1256"/>
  <c r="G1256"/>
  <c r="AA405"/>
  <c r="Z405"/>
  <c r="Y405"/>
  <c r="X405"/>
  <c r="W405"/>
  <c r="V405"/>
  <c r="U405"/>
  <c r="T405"/>
  <c r="S405"/>
  <c r="R405"/>
  <c r="Q405"/>
  <c r="P405"/>
  <c r="O405"/>
  <c r="N405"/>
  <c r="M405"/>
  <c r="L405"/>
  <c r="K405"/>
  <c r="J405"/>
  <c r="I405"/>
  <c r="H405"/>
  <c r="G405"/>
  <c r="AA410"/>
  <c r="Z410"/>
  <c r="Y410"/>
  <c r="X410"/>
  <c r="W410"/>
  <c r="V410"/>
  <c r="U410"/>
  <c r="T410"/>
  <c r="S410"/>
  <c r="R410"/>
  <c r="Q410"/>
  <c r="P410"/>
  <c r="O410"/>
  <c r="N410"/>
  <c r="M410"/>
  <c r="L410"/>
  <c r="K410"/>
  <c r="J410"/>
  <c r="I410"/>
  <c r="H410"/>
  <c r="G410"/>
  <c r="AA1732"/>
  <c r="Z1732"/>
  <c r="Y1732"/>
  <c r="X1732"/>
  <c r="W1732"/>
  <c r="V1732"/>
  <c r="U1732"/>
  <c r="T1732"/>
  <c r="S1732"/>
  <c r="R1732"/>
  <c r="Q1732"/>
  <c r="P1732"/>
  <c r="O1732"/>
  <c r="N1732"/>
  <c r="M1732"/>
  <c r="L1732"/>
  <c r="K1732"/>
  <c r="J1732"/>
  <c r="I1732"/>
  <c r="H1732"/>
  <c r="G1732"/>
  <c r="AA1893"/>
  <c r="Z1893"/>
  <c r="Y1893"/>
  <c r="X1893"/>
  <c r="W1893"/>
  <c r="V1893"/>
  <c r="U1893"/>
  <c r="T1893"/>
  <c r="S1893"/>
  <c r="R1893"/>
  <c r="Q1893"/>
  <c r="P1893"/>
  <c r="O1893"/>
  <c r="N1893"/>
  <c r="M1893"/>
  <c r="L1893"/>
  <c r="K1893"/>
  <c r="J1893"/>
  <c r="I1893"/>
  <c r="H1893"/>
  <c r="G1893"/>
  <c r="AA1110"/>
  <c r="Z1110"/>
  <c r="Y1110"/>
  <c r="X1110"/>
  <c r="W1110"/>
  <c r="V1110"/>
  <c r="U1110"/>
  <c r="T1110"/>
  <c r="S1110"/>
  <c r="R1110"/>
  <c r="Q1110"/>
  <c r="P1110"/>
  <c r="O1110"/>
  <c r="N1110"/>
  <c r="M1110"/>
  <c r="L1110"/>
  <c r="K1110"/>
  <c r="J1110"/>
  <c r="I1110"/>
  <c r="H1110"/>
  <c r="G1110"/>
  <c r="AA1635"/>
  <c r="Z1635"/>
  <c r="Y1635"/>
  <c r="X1635"/>
  <c r="W1635"/>
  <c r="V1635"/>
  <c r="U1635"/>
  <c r="T1635"/>
  <c r="S1635"/>
  <c r="R1635"/>
  <c r="Q1635"/>
  <c r="P1635"/>
  <c r="O1635"/>
  <c r="N1635"/>
  <c r="M1635"/>
  <c r="L1635"/>
  <c r="K1635"/>
  <c r="J1635"/>
  <c r="I1635"/>
  <c r="H1635"/>
  <c r="G1635"/>
  <c r="AA313"/>
  <c r="Z313"/>
  <c r="Y313"/>
  <c r="X313"/>
  <c r="W313"/>
  <c r="V313"/>
  <c r="U313"/>
  <c r="T313"/>
  <c r="S313"/>
  <c r="R313"/>
  <c r="Q313"/>
  <c r="P313"/>
  <c r="O313"/>
  <c r="N313"/>
  <c r="M313"/>
  <c r="L313"/>
  <c r="K313"/>
  <c r="J313"/>
  <c r="I313"/>
  <c r="H313"/>
  <c r="G313"/>
  <c r="AA464"/>
  <c r="Z464"/>
  <c r="Y464"/>
  <c r="X464"/>
  <c r="W464"/>
  <c r="V464"/>
  <c r="U464"/>
  <c r="T464"/>
  <c r="S464"/>
  <c r="R464"/>
  <c r="Q464"/>
  <c r="P464"/>
  <c r="O464"/>
  <c r="N464"/>
  <c r="M464"/>
  <c r="L464"/>
  <c r="K464"/>
  <c r="J464"/>
  <c r="I464"/>
  <c r="H464"/>
  <c r="G464"/>
  <c r="AA440"/>
  <c r="Z440"/>
  <c r="Y440"/>
  <c r="X440"/>
  <c r="W440"/>
  <c r="V440"/>
  <c r="U440"/>
  <c r="T440"/>
  <c r="S440"/>
  <c r="R440"/>
  <c r="Q440"/>
  <c r="P440"/>
  <c r="O440"/>
  <c r="N440"/>
  <c r="M440"/>
  <c r="L440"/>
  <c r="K440"/>
  <c r="J440"/>
  <c r="I440"/>
  <c r="H440"/>
  <c r="G440"/>
  <c r="AA383"/>
  <c r="Z383"/>
  <c r="Y383"/>
  <c r="X383"/>
  <c r="W383"/>
  <c r="V383"/>
  <c r="U383"/>
  <c r="T383"/>
  <c r="S383"/>
  <c r="R383"/>
  <c r="Q383"/>
  <c r="P383"/>
  <c r="O383"/>
  <c r="N383"/>
  <c r="M383"/>
  <c r="L383"/>
  <c r="K383"/>
  <c r="J383"/>
  <c r="I383"/>
  <c r="H383"/>
  <c r="G383"/>
  <c r="AA288"/>
  <c r="Z288"/>
  <c r="Y288"/>
  <c r="X288"/>
  <c r="W288"/>
  <c r="V288"/>
  <c r="U288"/>
  <c r="T288"/>
  <c r="S288"/>
  <c r="R288"/>
  <c r="Q288"/>
  <c r="P288"/>
  <c r="O288"/>
  <c r="N288"/>
  <c r="M288"/>
  <c r="L288"/>
  <c r="K288"/>
  <c r="J288"/>
  <c r="I288"/>
  <c r="H288"/>
  <c r="G288"/>
  <c r="AA1128"/>
  <c r="Z1128"/>
  <c r="Y1128"/>
  <c r="X1128"/>
  <c r="W1128"/>
  <c r="V1128"/>
  <c r="U1128"/>
  <c r="T1128"/>
  <c r="S1128"/>
  <c r="R1128"/>
  <c r="Q1128"/>
  <c r="P1128"/>
  <c r="O1128"/>
  <c r="N1128"/>
  <c r="M1128"/>
  <c r="L1128"/>
  <c r="K1128"/>
  <c r="J1128"/>
  <c r="I1128"/>
  <c r="H1128"/>
  <c r="G1128"/>
  <c r="AA1076"/>
  <c r="Z1076"/>
  <c r="Y1076"/>
  <c r="X1076"/>
  <c r="W1076"/>
  <c r="V1076"/>
  <c r="U1076"/>
  <c r="T1076"/>
  <c r="S1076"/>
  <c r="R1076"/>
  <c r="Q1076"/>
  <c r="P1076"/>
  <c r="O1076"/>
  <c r="N1076"/>
  <c r="M1076"/>
  <c r="L1076"/>
  <c r="K1076"/>
  <c r="J1076"/>
  <c r="I1076"/>
  <c r="H1076"/>
  <c r="G1076"/>
  <c r="AA1073"/>
  <c r="Z1073"/>
  <c r="Y1073"/>
  <c r="X1073"/>
  <c r="W1073"/>
  <c r="V1073"/>
  <c r="U1073"/>
  <c r="T1073"/>
  <c r="S1073"/>
  <c r="R1073"/>
  <c r="Q1073"/>
  <c r="P1073"/>
  <c r="O1073"/>
  <c r="N1073"/>
  <c r="M1073"/>
  <c r="L1073"/>
  <c r="K1073"/>
  <c r="J1073"/>
  <c r="I1073"/>
  <c r="H1073"/>
  <c r="G1073"/>
  <c r="AA1172"/>
  <c r="Z1172"/>
  <c r="Y1172"/>
  <c r="X1172"/>
  <c r="W1172"/>
  <c r="V1172"/>
  <c r="U1172"/>
  <c r="T1172"/>
  <c r="S1172"/>
  <c r="R1172"/>
  <c r="Q1172"/>
  <c r="P1172"/>
  <c r="O1172"/>
  <c r="N1172"/>
  <c r="M1172"/>
  <c r="L1172"/>
  <c r="K1172"/>
  <c r="J1172"/>
  <c r="I1172"/>
  <c r="H1172"/>
  <c r="G1172"/>
  <c r="AA1774"/>
  <c r="Z1774"/>
  <c r="Y1774"/>
  <c r="X1774"/>
  <c r="W1774"/>
  <c r="V1774"/>
  <c r="U1774"/>
  <c r="T1774"/>
  <c r="S1774"/>
  <c r="R1774"/>
  <c r="Q1774"/>
  <c r="P1774"/>
  <c r="O1774"/>
  <c r="N1774"/>
  <c r="M1774"/>
  <c r="L1774"/>
  <c r="K1774"/>
  <c r="J1774"/>
  <c r="I1774"/>
  <c r="H1774"/>
  <c r="G1774"/>
  <c r="AA476"/>
  <c r="Z476"/>
  <c r="Y476"/>
  <c r="X476"/>
  <c r="W476"/>
  <c r="V476"/>
  <c r="U476"/>
  <c r="T476"/>
  <c r="S476"/>
  <c r="R476"/>
  <c r="Q476"/>
  <c r="P476"/>
  <c r="O476"/>
  <c r="N476"/>
  <c r="M476"/>
  <c r="L476"/>
  <c r="K476"/>
  <c r="J476"/>
  <c r="I476"/>
  <c r="H476"/>
  <c r="G4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G1830"/>
  <c r="AA1830"/>
  <c r="Z1830"/>
  <c r="Y1830"/>
  <c r="X1830"/>
  <c r="W1830"/>
  <c r="V1830"/>
  <c r="U1830"/>
  <c r="T1830"/>
  <c r="S1830"/>
  <c r="R1830"/>
  <c r="Q1830"/>
  <c r="P1830"/>
  <c r="O1830"/>
  <c r="N1830"/>
  <c r="M1830"/>
  <c r="L1830"/>
  <c r="K1830"/>
  <c r="J1830"/>
  <c r="I1830"/>
  <c r="H1830"/>
  <c r="AJ1938" l="1"/>
  <c r="AB841"/>
  <c r="AZ1934"/>
  <c r="AQ1926"/>
  <c r="AQ1930"/>
  <c r="AQ1934"/>
  <c r="AQ1925"/>
  <c r="AQ1929"/>
  <c r="AQ1933"/>
  <c r="AQ1924"/>
  <c r="AQ1928"/>
  <c r="AQ1932"/>
  <c r="AQ1922"/>
  <c r="AQ1923"/>
  <c r="AQ1927"/>
  <c r="AQ1931"/>
  <c r="AQ1935"/>
  <c r="AB241"/>
  <c r="AB844"/>
  <c r="AB411"/>
  <c r="AB343"/>
  <c r="AB968"/>
  <c r="AB115"/>
  <c r="AB532"/>
  <c r="AB130"/>
  <c r="AB638"/>
  <c r="AB294"/>
  <c r="AB319"/>
  <c r="AB369"/>
  <c r="AB1430"/>
  <c r="AB132"/>
  <c r="AB655"/>
  <c r="AB135"/>
  <c r="AB993"/>
  <c r="AB590"/>
  <c r="AB1318"/>
  <c r="AB504"/>
  <c r="AB506"/>
  <c r="AB1835"/>
  <c r="AB1851"/>
  <c r="AB510"/>
  <c r="AB431"/>
  <c r="AB1460"/>
  <c r="AB1078"/>
  <c r="AB187"/>
  <c r="AB890"/>
  <c r="AB1613"/>
  <c r="AB1220"/>
  <c r="AB215"/>
  <c r="AB508"/>
  <c r="AB502"/>
  <c r="AB56"/>
  <c r="AB230"/>
  <c r="AB1303"/>
  <c r="AB1420"/>
  <c r="AB1195"/>
  <c r="AB1328"/>
  <c r="AB934"/>
  <c r="AB643"/>
  <c r="AB1199"/>
  <c r="AB270"/>
  <c r="AB1013"/>
  <c r="AB1393"/>
  <c r="AB983"/>
  <c r="AB1007"/>
  <c r="AB1379"/>
  <c r="AB1386"/>
  <c r="AB535"/>
  <c r="AB630"/>
  <c r="AB586"/>
  <c r="AB1126"/>
  <c r="AB213"/>
  <c r="AB525"/>
  <c r="AB1052"/>
  <c r="AB956"/>
  <c r="AB963"/>
  <c r="AB914"/>
  <c r="AB272"/>
  <c r="AB1843"/>
  <c r="AB1432"/>
  <c r="AB1523"/>
  <c r="AB1807"/>
  <c r="AB1034"/>
  <c r="AB1630"/>
  <c r="AB1895"/>
  <c r="AB346"/>
  <c r="AB851"/>
  <c r="AB1399"/>
  <c r="AB1709"/>
  <c r="AB281"/>
  <c r="AB1886"/>
  <c r="AB970"/>
  <c r="AB1207"/>
  <c r="AB563"/>
  <c r="AB550"/>
  <c r="AB1162"/>
  <c r="AB1188"/>
  <c r="AB916"/>
  <c r="AB1308"/>
  <c r="AB1649"/>
  <c r="AB474"/>
  <c r="AB781"/>
  <c r="AB1189"/>
  <c r="AB1131"/>
  <c r="AB615"/>
  <c r="AB1650"/>
  <c r="AB696"/>
  <c r="AB753"/>
  <c r="AB581"/>
  <c r="AB126"/>
  <c r="AB273"/>
  <c r="AB463"/>
  <c r="AB950"/>
  <c r="AB537"/>
  <c r="AB526"/>
  <c r="AB1640"/>
  <c r="AB1537"/>
  <c r="AB1651"/>
  <c r="AB938"/>
  <c r="AB368"/>
  <c r="AB1127"/>
  <c r="AB1284"/>
  <c r="AB1455"/>
  <c r="AB160"/>
  <c r="AB529"/>
  <c r="AB762"/>
  <c r="AB1730"/>
  <c r="AB521"/>
  <c r="AB121"/>
  <c r="AB125"/>
  <c r="AB556"/>
  <c r="AB608"/>
  <c r="AB140"/>
  <c r="AB613"/>
  <c r="AB539"/>
  <c r="AB694"/>
  <c r="AB837"/>
  <c r="AB1150"/>
  <c r="AB929"/>
  <c r="AB1275"/>
  <c r="AB1503"/>
  <c r="AB258"/>
  <c r="AB516"/>
  <c r="AB148"/>
  <c r="AB836"/>
  <c r="AB150"/>
  <c r="AB1830"/>
  <c r="AB1172"/>
  <c r="AB410"/>
  <c r="AB931"/>
  <c r="AB1531"/>
  <c r="AB485"/>
  <c r="AB240"/>
  <c r="AB497"/>
  <c r="AB430"/>
  <c r="AB63"/>
  <c r="AB1850"/>
  <c r="AB1890"/>
  <c r="AB1901"/>
  <c r="AB1889"/>
  <c r="AB92"/>
  <c r="AB1806"/>
  <c r="AB509"/>
  <c r="AB1440"/>
  <c r="AB196"/>
  <c r="AB1048"/>
  <c r="AB1166"/>
  <c r="AB238"/>
  <c r="AB1610"/>
  <c r="AB354"/>
  <c r="AB1173"/>
  <c r="AB211"/>
  <c r="AB1107"/>
  <c r="AB1371"/>
  <c r="AB809"/>
  <c r="AB1006"/>
  <c r="AB1239"/>
  <c r="AB1692"/>
  <c r="AB176"/>
  <c r="AB1301"/>
  <c r="AB1351"/>
  <c r="AB232"/>
  <c r="AB1896"/>
  <c r="AB1879"/>
  <c r="AB1862"/>
  <c r="AB1215"/>
  <c r="AB1254"/>
  <c r="AB1309"/>
  <c r="AB1672"/>
  <c r="AB1193"/>
  <c r="AB303"/>
  <c r="AB74"/>
  <c r="AB1490"/>
  <c r="AB1045"/>
  <c r="AB366"/>
  <c r="AB454"/>
  <c r="AB1606"/>
  <c r="AB1826"/>
  <c r="AB1911"/>
  <c r="AB1581"/>
  <c r="AB1093"/>
  <c r="AB81"/>
  <c r="AB1795"/>
  <c r="AB1617"/>
  <c r="AB1391"/>
  <c r="AB55"/>
  <c r="AB805"/>
  <c r="AB119"/>
  <c r="AB830"/>
  <c r="AB1507"/>
  <c r="AB1257"/>
  <c r="AB1767"/>
  <c r="AB677"/>
  <c r="AB1314"/>
  <c r="AB1155"/>
  <c r="AB770"/>
  <c r="AB636"/>
  <c r="AB670"/>
  <c r="AB720"/>
  <c r="AB547"/>
  <c r="AB1091"/>
  <c r="AB1100"/>
  <c r="AB1227"/>
  <c r="AB1801"/>
  <c r="AB1752"/>
  <c r="AB1291"/>
  <c r="AB669"/>
  <c r="AB573"/>
  <c r="AB611"/>
  <c r="AB784"/>
  <c r="AB127"/>
  <c r="AB417"/>
  <c r="AB1655"/>
  <c r="AB1512"/>
  <c r="AB1583"/>
  <c r="AB1792"/>
  <c r="AB70"/>
  <c r="AB77"/>
  <c r="AB202"/>
  <c r="AB875"/>
  <c r="AB1810"/>
  <c r="AB1326"/>
  <c r="AB1775"/>
  <c r="AB1805"/>
  <c r="AB867"/>
  <c r="AB326"/>
  <c r="AB1277"/>
  <c r="AB1205"/>
  <c r="AB1688"/>
  <c r="AB1676"/>
  <c r="AB1357"/>
  <c r="AB261"/>
  <c r="AB1589"/>
  <c r="AB928"/>
  <c r="AB1888"/>
  <c r="AB1628"/>
  <c r="AB1225"/>
  <c r="AB1467"/>
  <c r="AB129"/>
  <c r="AB282"/>
  <c r="AB908"/>
  <c r="AB328"/>
  <c r="AB800"/>
  <c r="AB1037"/>
  <c r="AB459"/>
  <c r="AB161"/>
  <c r="AB384"/>
  <c r="AB746"/>
  <c r="AB595"/>
  <c r="AB838"/>
  <c r="AB559"/>
  <c r="AB587"/>
  <c r="AB724"/>
  <c r="AB591"/>
  <c r="AB1731"/>
  <c r="AB980"/>
  <c r="AB375"/>
  <c r="AB139"/>
  <c r="AB124"/>
  <c r="AB1145"/>
  <c r="AB1310"/>
  <c r="AB917"/>
  <c r="AB1403"/>
  <c r="AB1568"/>
  <c r="AB943"/>
  <c r="AB266"/>
  <c r="AB460"/>
  <c r="AB564"/>
  <c r="AB662"/>
  <c r="AB530"/>
  <c r="AB1312"/>
  <c r="AB1361"/>
  <c r="AB719"/>
  <c r="AB793"/>
  <c r="AB740"/>
  <c r="AB1135"/>
  <c r="AB664"/>
  <c r="AB791"/>
  <c r="AB640"/>
  <c r="AB616"/>
  <c r="AB588"/>
  <c r="AB633"/>
  <c r="AB1331"/>
  <c r="AB1536"/>
  <c r="AB1180"/>
  <c r="AB466"/>
  <c r="AB120"/>
  <c r="AB915"/>
  <c r="AB579"/>
  <c r="AB801"/>
  <c r="AB822"/>
  <c r="AB625"/>
  <c r="AB128"/>
  <c r="AB523"/>
  <c r="AB957"/>
  <c r="AB1094"/>
  <c r="AB1322"/>
  <c r="AB533"/>
  <c r="AB1466"/>
  <c r="AB829"/>
  <c r="AB560"/>
  <c r="AB653"/>
  <c r="AB763"/>
  <c r="AB284"/>
  <c r="AB1756"/>
  <c r="AB505"/>
  <c r="AB507"/>
  <c r="AB1819"/>
  <c r="AB1869"/>
  <c r="AB888"/>
  <c r="AB67"/>
  <c r="AB97"/>
  <c r="AB1412"/>
  <c r="AB1190"/>
  <c r="AB1090"/>
  <c r="AB1750"/>
  <c r="AB1136"/>
  <c r="AB1422"/>
  <c r="AB1832"/>
  <c r="AB1840"/>
  <c r="AB1105"/>
  <c r="AB225"/>
  <c r="AB1457"/>
  <c r="AB51"/>
  <c r="AB194"/>
  <c r="AB974"/>
  <c r="AB1089"/>
  <c r="AB1486"/>
  <c r="AB1272"/>
  <c r="AB345"/>
  <c r="AB1875"/>
  <c r="AB1858"/>
  <c r="AB1474"/>
  <c r="AB1071"/>
  <c r="AB1329"/>
  <c r="AB994"/>
  <c r="AB1713"/>
  <c r="AB1338"/>
  <c r="AB452"/>
  <c r="AB903"/>
  <c r="AB1590"/>
  <c r="AB975"/>
  <c r="AB400"/>
  <c r="AB619"/>
  <c r="AB1330"/>
  <c r="AB305"/>
  <c r="AB265"/>
  <c r="AB1339"/>
  <c r="AB966"/>
  <c r="AB1233"/>
  <c r="AB359"/>
  <c r="AB644"/>
  <c r="AB1210"/>
  <c r="AB133"/>
  <c r="AB1670"/>
  <c r="AB111"/>
  <c r="AB147"/>
  <c r="AB761"/>
  <c r="AB283"/>
  <c r="AB473"/>
  <c r="AB942"/>
  <c r="AB149"/>
  <c r="AB134"/>
  <c r="AB631"/>
  <c r="AB1504"/>
  <c r="AB470"/>
  <c r="AB546"/>
  <c r="AB1600"/>
  <c r="AB1015"/>
  <c r="AB445"/>
  <c r="AB471"/>
  <c r="AB686"/>
  <c r="AB565"/>
  <c r="AB571"/>
  <c r="AB909"/>
  <c r="AB734"/>
  <c r="AB693"/>
  <c r="AB792"/>
  <c r="AB538"/>
  <c r="AB329"/>
  <c r="AB540"/>
  <c r="AB815"/>
  <c r="AB592"/>
  <c r="AB733"/>
  <c r="AB177"/>
  <c r="AB790"/>
  <c r="AB317"/>
  <c r="AB944"/>
  <c r="AB1373"/>
  <c r="AB318"/>
  <c r="AB760"/>
  <c r="AB1381"/>
  <c r="AB687"/>
  <c r="AB570"/>
  <c r="AB695"/>
  <c r="AB221"/>
  <c r="AB1029"/>
  <c r="AB1894"/>
  <c r="AB1525"/>
  <c r="AB1761"/>
  <c r="AB1623"/>
  <c r="AB1673"/>
  <c r="AB1401"/>
  <c r="AB257"/>
  <c r="AB358"/>
  <c r="AB1705"/>
  <c r="AB1433"/>
  <c r="AB1428"/>
  <c r="AB1279"/>
  <c r="AB264"/>
  <c r="AB146"/>
  <c r="AB1217"/>
  <c r="AB519"/>
  <c r="AB1695"/>
  <c r="AB937"/>
  <c r="AB1353"/>
  <c r="AB1104"/>
  <c r="AB745"/>
  <c r="AB580"/>
  <c r="AB1344"/>
  <c r="AB824"/>
  <c r="AB399"/>
  <c r="AB136"/>
  <c r="AB151"/>
  <c r="AB701"/>
  <c r="AB712"/>
  <c r="AB293"/>
  <c r="AB461"/>
  <c r="AB816"/>
  <c r="AB825"/>
  <c r="AB152"/>
  <c r="AB1527"/>
  <c r="AB380"/>
  <c r="AB1245"/>
  <c r="AB1528"/>
  <c r="AB386"/>
  <c r="AB1686"/>
  <c r="AB702"/>
  <c r="AB1738"/>
  <c r="AB527"/>
  <c r="AB705"/>
  <c r="AB612"/>
  <c r="AB553"/>
  <c r="AB674"/>
  <c r="AB607"/>
  <c r="AB821"/>
  <c r="AB710"/>
  <c r="AB116"/>
  <c r="AB794"/>
  <c r="AB122"/>
  <c r="AB767"/>
  <c r="AB826"/>
  <c r="AB783"/>
  <c r="AB713"/>
  <c r="AB1311"/>
  <c r="AB465"/>
  <c r="AB898"/>
  <c r="AB645"/>
  <c r="AB1236"/>
  <c r="AB647"/>
  <c r="AB552"/>
  <c r="AB594"/>
  <c r="AB820"/>
  <c r="AB1363"/>
  <c r="AB711"/>
  <c r="AB666"/>
  <c r="AB1083"/>
  <c r="AB900"/>
  <c r="AB1526"/>
  <c r="AB1022"/>
  <c r="AB589"/>
  <c r="AB164"/>
  <c r="AB528"/>
  <c r="AB1285"/>
  <c r="AB518"/>
  <c r="AB439"/>
  <c r="AB87"/>
  <c r="AB88"/>
  <c r="AB1868"/>
  <c r="AB1837"/>
  <c r="AB1842"/>
  <c r="AB7"/>
  <c r="AB1118"/>
  <c r="AB1619"/>
  <c r="AB1667"/>
  <c r="AB1315"/>
  <c r="AB65"/>
  <c r="AB978"/>
  <c r="AB1659"/>
  <c r="AB1853"/>
  <c r="AB50"/>
  <c r="AB986"/>
  <c r="AB1003"/>
  <c r="AB54"/>
  <c r="AB91"/>
  <c r="AB353"/>
  <c r="AB277"/>
  <c r="AB1097"/>
  <c r="AB1343"/>
  <c r="AB1712"/>
  <c r="AB1397"/>
  <c r="AB1008"/>
  <c r="AB896"/>
  <c r="AB930"/>
  <c r="AB1364"/>
  <c r="AB1201"/>
  <c r="AB856"/>
  <c r="AB1482"/>
  <c r="AB1405"/>
  <c r="AB1817"/>
  <c r="AB1443"/>
  <c r="AB1603"/>
  <c r="AB392"/>
  <c r="AB1125"/>
  <c r="AB1077"/>
  <c r="AB1578"/>
  <c r="AB1148"/>
  <c r="AB811"/>
  <c r="AB159"/>
  <c r="AB690"/>
  <c r="AB741"/>
  <c r="AB1039"/>
  <c r="AB1674"/>
  <c r="AB1601"/>
  <c r="AB1658"/>
  <c r="AB52"/>
  <c r="AB62"/>
  <c r="AB344"/>
  <c r="AB44"/>
  <c r="AB1218"/>
  <c r="AB1235"/>
  <c r="AB1299"/>
  <c r="AB1547"/>
  <c r="AB153"/>
  <c r="AB1579"/>
  <c r="AB1678"/>
  <c r="AB1362"/>
  <c r="AB422"/>
  <c r="AB1161"/>
  <c r="AB1881"/>
  <c r="AB1891"/>
  <c r="AB1898"/>
  <c r="AB1661"/>
  <c r="AB1887"/>
  <c r="AB897"/>
  <c r="AB204"/>
  <c r="AB1074"/>
  <c r="AB1521"/>
  <c r="AB1532"/>
  <c r="AB1570"/>
  <c r="AB1546"/>
  <c r="AB598"/>
  <c r="AB1134"/>
  <c r="AB1252"/>
  <c r="AB1418"/>
  <c r="AB673"/>
  <c r="AB423"/>
  <c r="AB1599"/>
  <c r="AB1202"/>
  <c r="AB1103"/>
  <c r="AB515"/>
  <c r="AB19"/>
  <c r="AB827"/>
  <c r="AB657"/>
  <c r="AB729"/>
  <c r="AB649"/>
  <c r="AB765"/>
  <c r="AB642"/>
  <c r="AB750"/>
  <c r="AB3"/>
  <c r="AB562"/>
  <c r="AB706"/>
  <c r="AB623"/>
  <c r="AB178"/>
  <c r="AB751"/>
  <c r="AB629"/>
  <c r="AB812"/>
  <c r="AB691"/>
  <c r="AB737"/>
  <c r="AB727"/>
  <c r="AB514"/>
  <c r="AB814"/>
  <c r="AB651"/>
  <c r="AB786"/>
  <c r="AB680"/>
  <c r="AB692"/>
  <c r="AB738"/>
  <c r="AB233"/>
  <c r="AB1101"/>
  <c r="AB1720"/>
  <c r="AB1168"/>
  <c r="AB385"/>
  <c r="AB447"/>
  <c r="AB1463"/>
  <c r="AB1237"/>
  <c r="AB444"/>
  <c r="AB1242"/>
  <c r="AB879"/>
  <c r="AB1293"/>
  <c r="AB236"/>
  <c r="AB876"/>
  <c r="AB1169"/>
  <c r="AB884"/>
  <c r="AB171"/>
  <c r="AB1592"/>
  <c r="AB671"/>
  <c r="AB707"/>
  <c r="AB38"/>
  <c r="AB1632"/>
  <c r="AB749"/>
  <c r="AB1317"/>
  <c r="AB1511"/>
  <c r="AB1783"/>
  <c r="AB1636"/>
  <c r="AB12"/>
  <c r="AB1116"/>
  <c r="AB1407"/>
  <c r="AB420"/>
  <c r="AB1574"/>
  <c r="AB1485"/>
  <c r="AB1662"/>
  <c r="AB397"/>
  <c r="AB1768"/>
  <c r="AB661"/>
  <c r="AB403"/>
  <c r="AB1560"/>
  <c r="AB1435"/>
  <c r="AB1043"/>
  <c r="AB1563"/>
  <c r="AB1834"/>
  <c r="AB1899"/>
  <c r="AB1870"/>
  <c r="AB1871"/>
  <c r="AB1831"/>
  <c r="AB1829"/>
  <c r="AB641"/>
  <c r="AB467"/>
  <c r="AB782"/>
  <c r="AB610"/>
  <c r="AB1163"/>
  <c r="AB899"/>
  <c r="AB939"/>
  <c r="AB894"/>
  <c r="AB520"/>
  <c r="AB1345"/>
  <c r="AB714"/>
  <c r="AB954"/>
  <c r="AB285"/>
  <c r="AB1421"/>
  <c r="AB511"/>
  <c r="AB1836"/>
  <c r="AB1824"/>
  <c r="AB1084"/>
  <c r="AB940"/>
  <c r="AB1185"/>
  <c r="AB1269"/>
  <c r="AB1620"/>
  <c r="AB28"/>
  <c r="AB306"/>
  <c r="AB1625"/>
  <c r="AB1781"/>
  <c r="AB1848"/>
  <c r="AB496"/>
  <c r="AB1030"/>
  <c r="AB327"/>
  <c r="AB307"/>
  <c r="AB1212"/>
  <c r="AB1276"/>
  <c r="AB958"/>
  <c r="AB274"/>
  <c r="AB347"/>
  <c r="AB1740"/>
  <c r="AB1413"/>
  <c r="AB1394"/>
  <c r="AB330"/>
  <c r="AB1350"/>
  <c r="AB1716"/>
  <c r="AB1854"/>
  <c r="AB296"/>
  <c r="AB1642"/>
  <c r="AB971"/>
  <c r="AB1016"/>
  <c r="AB1611"/>
  <c r="AB1383"/>
  <c r="AB433"/>
  <c r="AB1137"/>
  <c r="AB1597"/>
  <c r="AB1766"/>
  <c r="AB1044"/>
  <c r="AB388"/>
  <c r="AB1297"/>
  <c r="AB1764"/>
  <c r="AB1772"/>
  <c r="AB108"/>
  <c r="AB201"/>
  <c r="AB1067"/>
  <c r="AB1710"/>
  <c r="AB1359"/>
  <c r="AB1273"/>
  <c r="AB1081"/>
  <c r="AB223"/>
  <c r="AB275"/>
  <c r="AB105"/>
  <c r="AB1380"/>
  <c r="AB946"/>
  <c r="AB362"/>
  <c r="AB1714"/>
  <c r="AB1249"/>
  <c r="AB1287"/>
  <c r="AB342"/>
  <c r="AB493"/>
  <c r="AB1828"/>
  <c r="AB1529"/>
  <c r="AB216"/>
  <c r="AB1786"/>
  <c r="AB1776"/>
  <c r="AB71"/>
  <c r="AB1080"/>
  <c r="AB1058"/>
  <c r="AB951"/>
  <c r="AB195"/>
  <c r="AB331"/>
  <c r="AB1654"/>
  <c r="AB959"/>
  <c r="AB1481"/>
  <c r="AB23"/>
  <c r="AB1759"/>
  <c r="AB1123"/>
  <c r="AB965"/>
  <c r="AB90"/>
  <c r="AB1231"/>
  <c r="AB36"/>
  <c r="AB1558"/>
  <c r="AB24"/>
  <c r="AB1087"/>
  <c r="AB905"/>
  <c r="AB1497"/>
  <c r="AB1587"/>
  <c r="AB911"/>
  <c r="AB1469"/>
  <c r="AB984"/>
  <c r="AB8"/>
  <c r="AB991"/>
  <c r="AB1652"/>
  <c r="AB1082"/>
  <c r="AB1624"/>
  <c r="AB1377"/>
  <c r="AB1223"/>
  <c r="AB1809"/>
  <c r="AB842"/>
  <c r="AB1147"/>
  <c r="AB1271"/>
  <c r="AB1539"/>
  <c r="AB1744"/>
  <c r="AB1209"/>
  <c r="AB1591"/>
  <c r="AB278"/>
  <c r="AB866"/>
  <c r="AB1160"/>
  <c r="AB1554"/>
  <c r="AB333"/>
  <c r="AB1451"/>
  <c r="AB1165"/>
  <c r="AB476"/>
  <c r="AB1076"/>
  <c r="AB383"/>
  <c r="AB313"/>
  <c r="AB1893"/>
  <c r="AB1256"/>
  <c r="AB1004"/>
  <c r="AB229"/>
  <c r="AB365"/>
  <c r="AB373"/>
  <c r="AB1872"/>
  <c r="AB492"/>
  <c r="AB17"/>
  <c r="AB1877"/>
  <c r="AB494"/>
  <c r="AB1520"/>
  <c r="AB484"/>
  <c r="AB1909"/>
  <c r="AB483"/>
  <c r="AB1815"/>
  <c r="AB1787"/>
  <c r="AB1102"/>
  <c r="AB449"/>
  <c r="AB246"/>
  <c r="AB1454"/>
  <c r="AB455"/>
  <c r="AB1498"/>
  <c r="AB1725"/>
  <c r="AB1645"/>
  <c r="AB214"/>
  <c r="AB863"/>
  <c r="AB1382"/>
  <c r="AB141"/>
  <c r="AB1038"/>
  <c r="AB1434"/>
  <c r="AB600"/>
  <c r="AB788"/>
  <c r="AB1316"/>
  <c r="AB1907"/>
  <c r="AB1724"/>
  <c r="AB1902"/>
  <c r="AB289"/>
  <c r="AB47"/>
  <c r="AB9"/>
  <c r="AB1509"/>
  <c r="AB1129"/>
  <c r="AB774"/>
  <c r="AB137"/>
  <c r="AB1302"/>
  <c r="AB1216"/>
  <c r="AB1442"/>
  <c r="AB1278"/>
  <c r="AB1771"/>
  <c r="AB406"/>
  <c r="AB1905"/>
  <c r="AB389"/>
  <c r="AB1608"/>
  <c r="AB1734"/>
  <c r="AB1722"/>
  <c r="AB206"/>
  <c r="AB200"/>
  <c r="AB72"/>
  <c r="AB730"/>
  <c r="AB626"/>
  <c r="AB703"/>
  <c r="AB256"/>
  <c r="AB1046"/>
  <c r="AB1534"/>
  <c r="AB667"/>
  <c r="AB192"/>
  <c r="AB1747"/>
  <c r="AB1472"/>
  <c r="AB113"/>
  <c r="AB678"/>
  <c r="AB660"/>
  <c r="AB156"/>
  <c r="AB424"/>
  <c r="AB1549"/>
  <c r="AB98"/>
  <c r="AB1582"/>
  <c r="AB1261"/>
  <c r="AB1450"/>
  <c r="AB162"/>
  <c r="AB679"/>
  <c r="AB145"/>
  <c r="AB663"/>
  <c r="AB799"/>
  <c r="AB742"/>
  <c r="AB1559"/>
  <c r="AB1143"/>
  <c r="AB864"/>
  <c r="AB248"/>
  <c r="AB1802"/>
  <c r="AB80"/>
  <c r="AB1515"/>
  <c r="AB1681"/>
  <c r="AB1797"/>
  <c r="AB1495"/>
  <c r="AB1723"/>
  <c r="AB1812"/>
  <c r="AB869"/>
  <c r="AB886"/>
  <c r="AB1794"/>
  <c r="AB1737"/>
  <c r="AB324"/>
  <c r="AB355"/>
  <c r="AB1464"/>
  <c r="AB882"/>
  <c r="AB1156"/>
  <c r="AB173"/>
  <c r="AB144"/>
  <c r="AB808"/>
  <c r="AB1228"/>
  <c r="AB1664"/>
  <c r="AB818"/>
  <c r="AB1352"/>
  <c r="AB429"/>
  <c r="AB437"/>
  <c r="AB1017"/>
  <c r="AB1064"/>
  <c r="AB477"/>
  <c r="AB1021"/>
  <c r="AB1533"/>
  <c r="AB1604"/>
  <c r="AB1194"/>
  <c r="AB304"/>
  <c r="AB1240"/>
  <c r="AB262"/>
  <c r="AB1576"/>
  <c r="AB1144"/>
  <c r="AB1727"/>
  <c r="AB501"/>
  <c r="AB1882"/>
  <c r="AB487"/>
  <c r="AB1864"/>
  <c r="AB932"/>
  <c r="AB1305"/>
  <c r="AB962"/>
  <c r="AB25"/>
  <c r="AB42"/>
  <c r="AB189"/>
  <c r="AB1621"/>
  <c r="AB557"/>
  <c r="AB244"/>
  <c r="AB1349"/>
  <c r="AB1660"/>
  <c r="AB1051"/>
  <c r="AB676"/>
  <c r="AB442"/>
  <c r="AB1419"/>
  <c r="AB408"/>
  <c r="AB659"/>
  <c r="AB684"/>
  <c r="AB596"/>
  <c r="AB747"/>
  <c r="AB578"/>
  <c r="AB624"/>
  <c r="AB775"/>
  <c r="AB721"/>
  <c r="AB566"/>
  <c r="AB777"/>
  <c r="AB622"/>
  <c r="AB769"/>
  <c r="AB683"/>
  <c r="AB764"/>
  <c r="AB513"/>
  <c r="AB648"/>
  <c r="AB768"/>
  <c r="AB755"/>
  <c r="AB823"/>
  <c r="AB834"/>
  <c r="AB819"/>
  <c r="AB142"/>
  <c r="AB756"/>
  <c r="AB735"/>
  <c r="AB172"/>
  <c r="AB551"/>
  <c r="AB697"/>
  <c r="AB618"/>
  <c r="AB1513"/>
  <c r="AB1584"/>
  <c r="AB1369"/>
  <c r="AB1267"/>
  <c r="AB1429"/>
  <c r="AB1410"/>
  <c r="AB1069"/>
  <c r="AB1791"/>
  <c r="AB1229"/>
  <c r="AB1669"/>
  <c r="AB4"/>
  <c r="AB1441"/>
  <c r="AB208"/>
  <c r="AB1627"/>
  <c r="AB725"/>
  <c r="AB1785"/>
  <c r="AB251"/>
  <c r="AB234"/>
  <c r="AB168"/>
  <c r="AB179"/>
  <c r="AB1552"/>
  <c r="AB672"/>
  <c r="AB169"/>
  <c r="AB1657"/>
  <c r="AB1203"/>
  <c r="AB469"/>
  <c r="AB73"/>
  <c r="AB902"/>
  <c r="AB1327"/>
  <c r="AB1639"/>
  <c r="AB1298"/>
  <c r="AB1026"/>
  <c r="AB1706"/>
  <c r="AB212"/>
  <c r="AB11"/>
  <c r="AB1691"/>
  <c r="AB427"/>
  <c r="AB43"/>
  <c r="AB1028"/>
  <c r="AB1042"/>
  <c r="AB1615"/>
  <c r="AB498"/>
  <c r="AB1913"/>
  <c r="AB1906"/>
  <c r="AB1914"/>
  <c r="AB495"/>
  <c r="AB531"/>
  <c r="AB279"/>
  <c r="AB1852"/>
  <c r="AB291"/>
  <c r="AB1849"/>
  <c r="AB522"/>
  <c r="AB1243"/>
  <c r="AB795"/>
  <c r="AB94"/>
  <c r="AB969"/>
  <c r="AB1337"/>
  <c r="AB1414"/>
  <c r="AB338"/>
  <c r="AB936"/>
  <c r="AB948"/>
  <c r="AB1307"/>
  <c r="AB585"/>
  <c r="AB524"/>
  <c r="AB604"/>
  <c r="AB1025"/>
  <c r="AB1415"/>
  <c r="AB574"/>
  <c r="AB621"/>
  <c r="AB316"/>
  <c r="AB907"/>
  <c r="AB685"/>
  <c r="AB490"/>
  <c r="AB472"/>
  <c r="AB1204"/>
  <c r="AB1586"/>
  <c r="AB1612"/>
  <c r="AB955"/>
  <c r="AB1262"/>
  <c r="AB340"/>
  <c r="AB1164"/>
  <c r="AB1085"/>
  <c r="AB1459"/>
  <c r="AB873"/>
  <c r="AB1023"/>
  <c r="AB1153"/>
  <c r="AB1197"/>
  <c r="AB918"/>
  <c r="AB39"/>
  <c r="AB1717"/>
  <c r="AB1825"/>
  <c r="AB1641"/>
  <c r="AB348"/>
  <c r="AB1666"/>
  <c r="AB376"/>
  <c r="AB1715"/>
  <c r="AB425"/>
  <c r="AB855"/>
  <c r="AB1247"/>
  <c r="AB418"/>
  <c r="AB1319"/>
  <c r="AB1480"/>
  <c r="AB1804"/>
  <c r="AB46"/>
  <c r="AB923"/>
  <c r="AB219"/>
  <c r="AB1779"/>
  <c r="AB1760"/>
  <c r="AB220"/>
  <c r="AB360"/>
  <c r="AB1447"/>
  <c r="AB1138"/>
  <c r="AB1112"/>
  <c r="AB1389"/>
  <c r="AB1086"/>
  <c r="AB1573"/>
  <c r="AB1296"/>
  <c r="AB1340"/>
  <c r="AB1726"/>
  <c r="AB1553"/>
  <c r="AB1665"/>
  <c r="AB1062"/>
  <c r="AB1355"/>
  <c r="AB1844"/>
  <c r="AB1863"/>
  <c r="AB321"/>
  <c r="AB1019"/>
  <c r="AB964"/>
  <c r="AB982"/>
  <c r="AB1036"/>
  <c r="AB977"/>
  <c r="AB377"/>
  <c r="AB1548"/>
  <c r="AB1384"/>
  <c r="AB1139"/>
  <c r="AB1699"/>
  <c r="AB1424"/>
  <c r="AB26"/>
  <c r="AB323"/>
  <c r="AB103"/>
  <c r="AB20"/>
  <c r="AB1152"/>
  <c r="AB468"/>
  <c r="AB1192"/>
  <c r="AB1475"/>
  <c r="AB1266"/>
  <c r="AB1728"/>
  <c r="AB298"/>
  <c r="AB1496"/>
  <c r="AB1461"/>
  <c r="AB372"/>
  <c r="AB1313"/>
  <c r="AB1281"/>
  <c r="AB1070"/>
  <c r="AB1416"/>
  <c r="AB309"/>
  <c r="AB1140"/>
  <c r="AB1697"/>
  <c r="AB960"/>
  <c r="AB1011"/>
  <c r="AB186"/>
  <c r="AB941"/>
  <c r="AB352"/>
  <c r="AB973"/>
  <c r="AB1096"/>
  <c r="AB1106"/>
  <c r="AB1342"/>
  <c r="AB1721"/>
  <c r="AB1540"/>
  <c r="AB253"/>
  <c r="AB843"/>
  <c r="AB1648"/>
  <c r="AB311"/>
  <c r="AB268"/>
  <c r="AB967"/>
  <c r="AB1183"/>
  <c r="AB300"/>
  <c r="AB10"/>
  <c r="AB924"/>
  <c r="AB999"/>
  <c r="AB1088"/>
  <c r="AB912"/>
  <c r="AB364"/>
  <c r="AB1049"/>
  <c r="AB1178"/>
  <c r="AB312"/>
  <c r="AB334"/>
  <c r="AB1141"/>
  <c r="AB1675"/>
  <c r="AB1304"/>
  <c r="AB1757"/>
  <c r="AB1718"/>
  <c r="AB407"/>
  <c r="AB926"/>
  <c r="AB76"/>
  <c r="AB1073"/>
  <c r="AB288"/>
  <c r="AB464"/>
  <c r="AB405"/>
  <c r="AB404"/>
  <c r="AB393"/>
  <c r="AB1741"/>
  <c r="AB302"/>
  <c r="AB1876"/>
  <c r="AB1846"/>
  <c r="AB512"/>
  <c r="AB1437"/>
  <c r="AB96"/>
  <c r="AB1814"/>
  <c r="AB1908"/>
  <c r="AB1859"/>
  <c r="AB1065"/>
  <c r="AB1813"/>
  <c r="AB109"/>
  <c r="AB1790"/>
  <c r="AB1735"/>
  <c r="AB1585"/>
  <c r="AB1602"/>
  <c r="AB239"/>
  <c r="AB1677"/>
  <c r="AB1683"/>
  <c r="AB1644"/>
  <c r="AB382"/>
  <c r="AB845"/>
  <c r="AB1372"/>
  <c r="AB810"/>
  <c r="AB1449"/>
  <c r="AB401"/>
  <c r="AB569"/>
  <c r="AB170"/>
  <c r="AB335"/>
  <c r="AB1633"/>
  <c r="AB1866"/>
  <c r="AB85"/>
  <c r="AB1865"/>
  <c r="AB1910"/>
  <c r="AB314"/>
  <c r="AB1390"/>
  <c r="AB1408"/>
  <c r="AB374"/>
  <c r="AB813"/>
  <c r="AB165"/>
  <c r="AB426"/>
  <c r="AB1479"/>
  <c r="AB227"/>
  <c r="AB367"/>
  <c r="AB1260"/>
  <c r="AB1402"/>
  <c r="AB1833"/>
  <c r="AB1860"/>
  <c r="AB1607"/>
  <c r="AB1733"/>
  <c r="AB1222"/>
  <c r="AB1637"/>
  <c r="AB1811"/>
  <c r="AB75"/>
  <c r="AB456"/>
  <c r="AB606"/>
  <c r="AB723"/>
  <c r="AB1643"/>
  <c r="AB1742"/>
  <c r="AB1268"/>
  <c r="AB123"/>
  <c r="AB1541"/>
  <c r="AB1542"/>
  <c r="AB1259"/>
  <c r="AB806"/>
  <c r="AB166"/>
  <c r="AB776"/>
  <c r="AB731"/>
  <c r="AB548"/>
  <c r="AB432"/>
  <c r="AB868"/>
  <c r="AB1595"/>
  <c r="AB992"/>
  <c r="AB797"/>
  <c r="AB798"/>
  <c r="AB754"/>
  <c r="AB699"/>
  <c r="AB748"/>
  <c r="AB183"/>
  <c r="AB243"/>
  <c r="AB1324"/>
  <c r="AB1181"/>
  <c r="AB290"/>
  <c r="AB226"/>
  <c r="AB79"/>
  <c r="AB48"/>
  <c r="AB218"/>
  <c r="AB921"/>
  <c r="AB1517"/>
  <c r="AB1736"/>
  <c r="AB871"/>
  <c r="AB872"/>
  <c r="AB1763"/>
  <c r="AB883"/>
  <c r="AB478"/>
  <c r="AB1743"/>
  <c r="AB1409"/>
  <c r="AB1685"/>
  <c r="AB1543"/>
  <c r="AB752"/>
  <c r="AB143"/>
  <c r="AB785"/>
  <c r="AB835"/>
  <c r="AB1593"/>
  <c r="AB682"/>
  <c r="AB1656"/>
  <c r="AB394"/>
  <c r="AB13"/>
  <c r="AB1501"/>
  <c r="AB1167"/>
  <c r="AB45"/>
  <c r="AB1014"/>
  <c r="AB450"/>
  <c r="AB250"/>
  <c r="AB1059"/>
  <c r="AB413"/>
  <c r="AB1133"/>
  <c r="AB1679"/>
  <c r="AB1283"/>
  <c r="AB850"/>
  <c r="AB1564"/>
  <c r="AB491"/>
  <c r="AB1897"/>
  <c r="AB1855"/>
  <c r="AB1873"/>
  <c r="AB1845"/>
  <c r="AB1799"/>
  <c r="AB191"/>
  <c r="AB1519"/>
  <c r="AB1638"/>
  <c r="AB1032"/>
  <c r="AB1187"/>
  <c r="AB457"/>
  <c r="AB435"/>
  <c r="AB1241"/>
  <c r="AB1793"/>
  <c r="AB675"/>
  <c r="AB337"/>
  <c r="AB1366"/>
  <c r="AB1754"/>
  <c r="AB840"/>
  <c r="AB583"/>
  <c r="AB568"/>
  <c r="AB601"/>
  <c r="AB709"/>
  <c r="AB817"/>
  <c r="AB602"/>
  <c r="AB605"/>
  <c r="AB2"/>
  <c r="AB584"/>
  <c r="AB650"/>
  <c r="AB739"/>
  <c r="AB708"/>
  <c r="AB828"/>
  <c r="AB717"/>
  <c r="AB722"/>
  <c r="AB700"/>
  <c r="AB576"/>
  <c r="AB698"/>
  <c r="AB174"/>
  <c r="AB779"/>
  <c r="AB758"/>
  <c r="AB558"/>
  <c r="AB155"/>
  <c r="AB617"/>
  <c r="AB184"/>
  <c r="AB668"/>
  <c r="AB716"/>
  <c r="AB1436"/>
  <c r="AB1306"/>
  <c r="AB1453"/>
  <c r="AB1289"/>
  <c r="AB1224"/>
  <c r="AB451"/>
  <c r="AB1535"/>
  <c r="AB1544"/>
  <c r="AB1111"/>
  <c r="AB1253"/>
  <c r="AB409"/>
  <c r="AB247"/>
  <c r="AB231"/>
  <c r="AB1149"/>
  <c r="AB458"/>
  <c r="AB1336"/>
  <c r="AB412"/>
  <c r="AB1545"/>
  <c r="AB157"/>
  <c r="AB118"/>
  <c r="AB1616"/>
  <c r="AB1808"/>
  <c r="AB656"/>
  <c r="AB1561"/>
  <c r="AB245"/>
  <c r="AB1294"/>
  <c r="AB78"/>
  <c r="AB441"/>
  <c r="AB1609"/>
  <c r="AB1170"/>
  <c r="AB421"/>
  <c r="AB885"/>
  <c r="AB1682"/>
  <c r="AB428"/>
  <c r="AB398"/>
  <c r="AB1663"/>
  <c r="AB438"/>
  <c r="AB1598"/>
  <c r="AB1562"/>
  <c r="AB1626"/>
  <c r="AB503"/>
  <c r="AB1904"/>
  <c r="AB1912"/>
  <c r="AB86"/>
  <c r="AB488"/>
  <c r="AB481"/>
  <c r="AB15"/>
  <c r="AB1274"/>
  <c r="AB1847"/>
  <c r="AB1755"/>
  <c r="AB1566"/>
  <c r="AB356"/>
  <c r="AB541"/>
  <c r="AB1769"/>
  <c r="AB260"/>
  <c r="AB935"/>
  <c r="AB906"/>
  <c r="AB1647"/>
  <c r="AB1244"/>
  <c r="AB16"/>
  <c r="AB1411"/>
  <c r="AB271"/>
  <c r="AB652"/>
  <c r="AB517"/>
  <c r="AB593"/>
  <c r="AB1596"/>
  <c r="AB544"/>
  <c r="AB534"/>
  <c r="AB549"/>
  <c r="AB1387"/>
  <c r="AB1075"/>
  <c r="AB949"/>
  <c r="AB489"/>
  <c r="AB1258"/>
  <c r="AB292"/>
  <c r="AB1119"/>
  <c r="AB945"/>
  <c r="AB58"/>
  <c r="AB1286"/>
  <c r="AB286"/>
  <c r="AB1719"/>
  <c r="AB49"/>
  <c r="AB1018"/>
  <c r="AB1146"/>
  <c r="AB988"/>
  <c r="AB976"/>
  <c r="AB1395"/>
  <c r="AB436"/>
  <c r="AB267"/>
  <c r="AB21"/>
  <c r="AB1821"/>
  <c r="AB320"/>
  <c r="AB1332"/>
  <c r="AB981"/>
  <c r="AB1396"/>
  <c r="AB1132"/>
  <c r="AB381"/>
  <c r="AB59"/>
  <c r="AB1246"/>
  <c r="AB1653"/>
  <c r="AB341"/>
  <c r="AB1354"/>
  <c r="AB30"/>
  <c r="AB1765"/>
  <c r="AB104"/>
  <c r="AB1618"/>
  <c r="AB1762"/>
  <c r="AB849"/>
  <c r="AB1569"/>
  <c r="AB462"/>
  <c r="AB1208"/>
  <c r="AB1300"/>
  <c r="AB979"/>
  <c r="AB1182"/>
  <c r="AB1572"/>
  <c r="AB349"/>
  <c r="AB371"/>
  <c r="AB1035"/>
  <c r="AB6"/>
  <c r="AB1473"/>
  <c r="AB1250"/>
  <c r="AB1061"/>
  <c r="AB920"/>
  <c r="AB1816"/>
  <c r="AB1861"/>
  <c r="AB901"/>
  <c r="AB1782"/>
  <c r="AB350"/>
  <c r="AB1789"/>
  <c r="AB1468"/>
  <c r="AB1280"/>
  <c r="AB1571"/>
  <c r="AB1346"/>
  <c r="AB1487"/>
  <c r="AB919"/>
  <c r="AB1263"/>
  <c r="AB1356"/>
  <c r="AB1580"/>
  <c r="AB1530"/>
  <c r="AB102"/>
  <c r="AB1124"/>
  <c r="AB1000"/>
  <c r="AB1671"/>
  <c r="AB1050"/>
  <c r="AB89"/>
  <c r="AB1054"/>
  <c r="AB1321"/>
  <c r="AB1739"/>
  <c r="AB1458"/>
  <c r="AB351"/>
  <c r="AB989"/>
  <c r="AB1538"/>
  <c r="AB1341"/>
  <c r="AB1175"/>
  <c r="AB1211"/>
  <c r="AB1751"/>
  <c r="AB1114"/>
  <c r="AB1264"/>
  <c r="AB1320"/>
  <c r="AB299"/>
  <c r="AB228"/>
  <c r="AB1323"/>
  <c r="AB1333"/>
  <c r="AB1358"/>
  <c r="AB889"/>
  <c r="AB1024"/>
  <c r="AB947"/>
  <c r="AB1282"/>
  <c r="AB1687"/>
  <c r="AB1099"/>
  <c r="AB1232"/>
  <c r="AB1605"/>
  <c r="AB310"/>
  <c r="AB1753"/>
  <c r="AB1053"/>
  <c r="AB892"/>
  <c r="AB859"/>
  <c r="AB1110"/>
  <c r="AB1213"/>
  <c r="AB985"/>
  <c r="AB276"/>
  <c r="AB322"/>
  <c r="AB64"/>
  <c r="AB854"/>
  <c r="AB1370"/>
  <c r="AB29"/>
  <c r="AB1646"/>
  <c r="AB1251"/>
  <c r="AB990"/>
  <c r="AB1400"/>
  <c r="AB895"/>
  <c r="AB1230"/>
  <c r="AB32"/>
  <c r="AB1698"/>
  <c r="AB1778"/>
  <c r="AB1426"/>
  <c r="AB997"/>
  <c r="AB1839"/>
  <c r="AB1818"/>
  <c r="AB1774"/>
  <c r="AB1128"/>
  <c r="AB440"/>
  <c r="AB1635"/>
  <c r="AB1732"/>
  <c r="AB802"/>
  <c r="AB254"/>
  <c r="AB18"/>
  <c r="AB301"/>
  <c r="AB1874"/>
  <c r="AB110"/>
  <c r="AB106"/>
  <c r="AB1885"/>
  <c r="AB69"/>
  <c r="AB486"/>
  <c r="AB482"/>
  <c r="AB1823"/>
  <c r="AB1892"/>
  <c r="AB1392"/>
  <c r="AB1292"/>
  <c r="AB874"/>
  <c r="AB1788"/>
  <c r="AB1368"/>
  <c r="AB1522"/>
  <c r="AB1005"/>
  <c r="AB1234"/>
  <c r="AB1446"/>
  <c r="AB416"/>
  <c r="AB1796"/>
  <c r="AB237"/>
  <c r="AB646"/>
  <c r="AB744"/>
  <c r="AB1631"/>
  <c r="AB1060"/>
  <c r="AB158"/>
  <c r="AB190"/>
  <c r="AB1142"/>
  <c r="AB1784"/>
  <c r="AB27"/>
  <c r="AB1445"/>
  <c r="AB1499"/>
  <c r="AB1092"/>
  <c r="AB1115"/>
  <c r="AB255"/>
  <c r="AB1290"/>
  <c r="AB1130"/>
  <c r="AB609"/>
  <c r="AB154"/>
  <c r="AB336"/>
  <c r="AB1704"/>
  <c r="AB1502"/>
  <c r="AB1684"/>
  <c r="AB1041"/>
  <c r="AB1880"/>
  <c r="AB1900"/>
  <c r="AB1494"/>
  <c r="AB861"/>
  <c r="AB315"/>
  <c r="AB1516"/>
  <c r="AB1406"/>
  <c r="AB1055"/>
  <c r="AB475"/>
  <c r="AB804"/>
  <c r="AB582"/>
  <c r="AB773"/>
  <c r="AB1462"/>
  <c r="AB1575"/>
  <c r="AB1588"/>
  <c r="AB736"/>
  <c r="AB249"/>
  <c r="AB847"/>
  <c r="AB379"/>
  <c r="AB715"/>
  <c r="AB597"/>
  <c r="AB575"/>
  <c r="AB628"/>
  <c r="AB419"/>
  <c r="AB1012"/>
  <c r="AB1551"/>
  <c r="AB1417"/>
  <c r="AB1270"/>
  <c r="AB1693"/>
  <c r="AB163"/>
  <c r="AB138"/>
  <c r="AB614"/>
  <c r="AB759"/>
  <c r="AB778"/>
  <c r="AB732"/>
  <c r="AB1798"/>
  <c r="AB1365"/>
  <c r="AB390"/>
  <c r="AB1680"/>
  <c r="AB83"/>
  <c r="AB14"/>
  <c r="AB870"/>
  <c r="AB858"/>
  <c r="AB1729"/>
  <c r="AB207"/>
  <c r="AB1777"/>
  <c r="AB877"/>
  <c r="AB852"/>
  <c r="AB880"/>
  <c r="AB1255"/>
  <c r="AB1803"/>
  <c r="AB41"/>
  <c r="AB1508"/>
  <c r="AB1465"/>
  <c r="AB185"/>
  <c r="AB167"/>
  <c r="AB117"/>
  <c r="AB572"/>
  <c r="AB1500"/>
  <c r="AB1690"/>
  <c r="AB1491"/>
  <c r="AB1634"/>
  <c r="AB1009"/>
  <c r="AB37"/>
  <c r="AB100"/>
  <c r="AB479"/>
  <c r="AB1295"/>
  <c r="AB235"/>
  <c r="AB1068"/>
  <c r="AB1748"/>
  <c r="AB1398"/>
  <c r="AB1550"/>
  <c r="AB1689"/>
  <c r="AB1047"/>
  <c r="AB1694"/>
  <c r="AB1703"/>
  <c r="AB269"/>
  <c r="AB1867"/>
  <c r="AB1838"/>
  <c r="AB1857"/>
  <c r="AB1883"/>
  <c r="AB395"/>
  <c r="AB865"/>
  <c r="AB1518"/>
  <c r="AB197"/>
  <c r="AB1800"/>
  <c r="AB1335"/>
  <c r="AB1157"/>
  <c r="AB175"/>
  <c r="AB1594"/>
  <c r="AB34"/>
  <c r="AB1668"/>
  <c r="AB1198"/>
  <c r="AB414"/>
  <c r="AB1476"/>
  <c r="AB1374"/>
  <c r="AB101"/>
  <c r="AB726"/>
  <c r="AB688"/>
  <c r="AB131"/>
  <c r="AB180"/>
  <c r="AB728"/>
  <c r="AB627"/>
  <c r="AB831"/>
  <c r="AB780"/>
  <c r="AB555"/>
  <c r="AB634"/>
  <c r="AB704"/>
  <c r="AB789"/>
  <c r="AB757"/>
  <c r="AB833"/>
  <c r="AB796"/>
  <c r="AB743"/>
  <c r="AB787"/>
  <c r="AB718"/>
  <c r="AB599"/>
  <c r="AB632"/>
  <c r="AB114"/>
  <c r="AB681"/>
  <c r="AB182"/>
  <c r="AB603"/>
  <c r="AB766"/>
  <c r="AB554"/>
  <c r="AB771"/>
  <c r="AB620"/>
  <c r="AB1010"/>
  <c r="AB209"/>
  <c r="AB1444"/>
  <c r="AB415"/>
  <c r="AB1033"/>
  <c r="AB1701"/>
  <c r="AB1439"/>
  <c r="AB443"/>
  <c r="AB242"/>
  <c r="AB1478"/>
  <c r="AB881"/>
  <c r="AB1452"/>
  <c r="AB203"/>
  <c r="AB848"/>
  <c r="AB1629"/>
  <c r="AB95"/>
  <c r="AB1438"/>
  <c r="AB1471"/>
  <c r="AB832"/>
  <c r="AB181"/>
  <c r="AB1040"/>
  <c r="AB807"/>
  <c r="AB689"/>
  <c r="AB1702"/>
  <c r="AB40"/>
  <c r="AB1514"/>
  <c r="AB82"/>
  <c r="AB1483"/>
  <c r="AB862"/>
  <c r="AB1378"/>
  <c r="AB325"/>
  <c r="AB1027"/>
  <c r="AB1098"/>
  <c r="AB263"/>
  <c r="AB1622"/>
  <c r="AB1708"/>
  <c r="AB1614"/>
  <c r="AB1477"/>
  <c r="AB1431"/>
  <c r="AB860"/>
  <c r="AB1375"/>
  <c r="AB499"/>
  <c r="AB1827"/>
  <c r="AB1903"/>
  <c r="AB1841"/>
  <c r="AB1878"/>
  <c r="AB1856"/>
  <c r="AB658"/>
  <c r="AB61"/>
  <c r="AB893"/>
  <c r="AB933"/>
  <c r="AB1820"/>
  <c r="AB635"/>
  <c r="AB198"/>
  <c r="AB637"/>
  <c r="AB987"/>
  <c r="AB1056"/>
  <c r="AB357"/>
  <c r="AB1176"/>
  <c r="AB1367"/>
  <c r="AB1117"/>
  <c r="AB339"/>
  <c r="AB545"/>
  <c r="AB561"/>
  <c r="AB639"/>
  <c r="AB542"/>
  <c r="AB1376"/>
  <c r="AB1177"/>
  <c r="AB953"/>
  <c r="AB1565"/>
  <c r="AB922"/>
  <c r="AB1206"/>
  <c r="AB280"/>
  <c r="AB1822"/>
  <c r="AB387"/>
  <c r="AB1524"/>
  <c r="AB259"/>
  <c r="AB1196"/>
  <c r="AB1510"/>
  <c r="AB1200"/>
  <c r="AB1492"/>
  <c r="AB1404"/>
  <c r="AB295"/>
  <c r="AB1120"/>
  <c r="AB853"/>
  <c r="AB1079"/>
  <c r="AB1191"/>
  <c r="AB308"/>
  <c r="AB217"/>
  <c r="AB446"/>
  <c r="AB995"/>
  <c r="AB1151"/>
  <c r="AB1031"/>
  <c r="AB878"/>
  <c r="AB84"/>
  <c r="AB1749"/>
  <c r="AB1773"/>
  <c r="AB1700"/>
  <c r="AB1556"/>
  <c r="AB31"/>
  <c r="AB891"/>
  <c r="AB1325"/>
  <c r="AB1388"/>
  <c r="AB1002"/>
  <c r="AB35"/>
  <c r="AB1121"/>
  <c r="AB93"/>
  <c r="AB1780"/>
  <c r="AB1066"/>
  <c r="AB199"/>
  <c r="AB361"/>
  <c r="AB1057"/>
  <c r="AB1248"/>
  <c r="AB1214"/>
  <c r="AB996"/>
  <c r="AB297"/>
  <c r="AB998"/>
  <c r="AB910"/>
  <c r="AB1707"/>
  <c r="AB1174"/>
  <c r="AB1557"/>
  <c r="AB1696"/>
  <c r="AB287"/>
  <c r="AB1423"/>
  <c r="AB1884"/>
  <c r="AB391"/>
  <c r="AB57"/>
  <c r="AB1505"/>
  <c r="AB846"/>
  <c r="AB1506"/>
  <c r="AB363"/>
  <c r="AB1470"/>
  <c r="AB252"/>
  <c r="AB1158"/>
  <c r="AB1221"/>
  <c r="AB1288"/>
  <c r="AB222"/>
  <c r="AB224"/>
  <c r="AB1493"/>
  <c r="AB66"/>
  <c r="AB193"/>
  <c r="AB1334"/>
  <c r="AB99"/>
  <c r="AB913"/>
  <c r="AB1711"/>
  <c r="AB1577"/>
  <c r="AB1072"/>
  <c r="AB1456"/>
  <c r="AB904"/>
  <c r="AB1113"/>
  <c r="AB972"/>
  <c r="AB1095"/>
  <c r="AB925"/>
  <c r="AB1746"/>
  <c r="AB453"/>
  <c r="AB22"/>
  <c r="AB332"/>
  <c r="AB1001"/>
  <c r="AB1385"/>
  <c r="AB961"/>
  <c r="AB1020"/>
  <c r="AB857"/>
  <c r="AB1122"/>
  <c r="AB1484"/>
  <c r="AB1171"/>
  <c r="AB53"/>
  <c r="AB1226"/>
  <c r="AB1745"/>
  <c r="AB1448"/>
  <c r="AB378"/>
  <c r="AB107"/>
  <c r="AB1159"/>
  <c r="AB1770"/>
  <c r="AB1555"/>
  <c r="AB33"/>
  <c r="AB1265"/>
  <c r="AB1567"/>
  <c r="AB1425"/>
  <c r="AB448"/>
  <c r="AB1154"/>
  <c r="AB1488"/>
  <c r="AB434"/>
  <c r="AB1489"/>
  <c r="AB396"/>
  <c r="AB1184"/>
  <c r="AB927"/>
  <c r="AM1916" l="1"/>
  <c r="AM1917"/>
  <c r="AC1916"/>
  <c r="AH1916"/>
  <c r="AH1917"/>
  <c r="AK1916"/>
  <c r="BX1916"/>
  <c r="AJ1916"/>
  <c r="AL1917"/>
  <c r="AL1916"/>
  <c r="AI1916"/>
  <c r="AI1917"/>
  <c r="AC1922"/>
  <c r="AU1934"/>
  <c r="AM1918" l="1"/>
  <c r="AI1918"/>
  <c r="AJ1922"/>
  <c r="AJ1917" s="1"/>
  <c r="AJ1918" s="1"/>
  <c r="AL1918"/>
  <c r="AH1918"/>
  <c r="AG1917"/>
  <c r="AG1916"/>
  <c r="AF1917"/>
  <c r="AF1916"/>
  <c r="AC1925"/>
  <c r="AC1926"/>
  <c r="AC1917"/>
  <c r="AC1928" s="1"/>
  <c r="AD1916"/>
  <c r="AO1917"/>
  <c r="AR1917"/>
  <c r="BE1916"/>
  <c r="BE1918" s="1"/>
  <c r="BF1916"/>
  <c r="BF1918" s="1"/>
  <c r="BD1916"/>
  <c r="BD1918" s="1"/>
  <c r="AL1939"/>
  <c r="AJ1939" s="1"/>
  <c r="AE1916"/>
  <c r="AE1917"/>
  <c r="AD1922"/>
  <c r="BB1917" s="1"/>
  <c r="AD1926"/>
  <c r="AV1924"/>
  <c r="AV1922"/>
  <c r="AV1933"/>
  <c r="AV1930"/>
  <c r="AV1932"/>
  <c r="AV1926"/>
  <c r="AV1927"/>
  <c r="AV1923"/>
  <c r="AV1925"/>
  <c r="AV1929"/>
  <c r="AV1931"/>
  <c r="AV1928"/>
  <c r="AJ1934"/>
  <c r="AD1925" l="1"/>
  <c r="AK1930"/>
  <c r="AK1926"/>
  <c r="AG1918"/>
  <c r="AK1934"/>
  <c r="AK1922"/>
  <c r="AK1917" s="1"/>
  <c r="AK1918" s="1"/>
  <c r="AE1918"/>
  <c r="AU1935"/>
  <c r="AW1935" s="1"/>
  <c r="AF1918"/>
  <c r="AC1918"/>
  <c r="AQ1917"/>
  <c r="BA1917"/>
  <c r="AW1917"/>
  <c r="AC1924"/>
  <c r="AD1924" s="1"/>
  <c r="I1921"/>
  <c r="G1916"/>
  <c r="Z1916"/>
  <c r="J1924"/>
  <c r="W1916"/>
  <c r="Y1916"/>
  <c r="I1917"/>
  <c r="G1917"/>
  <c r="T1917"/>
  <c r="S1917"/>
  <c r="N1917"/>
  <c r="Y1917"/>
  <c r="U1917"/>
  <c r="P1917"/>
  <c r="O1917"/>
  <c r="J1917"/>
  <c r="AA1917"/>
  <c r="Z1917"/>
  <c r="AB1917"/>
  <c r="Q1917"/>
  <c r="L1917"/>
  <c r="K1917"/>
  <c r="AB1916"/>
  <c r="V1917"/>
  <c r="M1917"/>
  <c r="H1917"/>
  <c r="X1917"/>
  <c r="W1917"/>
  <c r="R1917"/>
  <c r="I1922"/>
  <c r="N1916"/>
  <c r="N1918" s="1"/>
  <c r="AU1917"/>
  <c r="AT1917"/>
  <c r="AV1917"/>
  <c r="AD1917"/>
  <c r="AD1918" s="1"/>
  <c r="AY1917"/>
  <c r="AZ1917"/>
  <c r="AP1917"/>
  <c r="AC1923"/>
  <c r="AA1916"/>
  <c r="S1916"/>
  <c r="BC1917"/>
  <c r="AS1917"/>
  <c r="S1918" l="1"/>
  <c r="AB1918"/>
  <c r="P1921"/>
  <c r="K1925"/>
  <c r="R1925" s="1"/>
  <c r="AA1918"/>
  <c r="W1918"/>
  <c r="M1924"/>
  <c r="T1924" s="1"/>
  <c r="Y1918"/>
  <c r="G1918"/>
  <c r="I1925"/>
  <c r="P1925" s="1"/>
  <c r="Z1918"/>
  <c r="AX1928"/>
  <c r="AX1924"/>
  <c r="AX1930"/>
  <c r="AX1932"/>
  <c r="AX1926"/>
  <c r="AW1937"/>
  <c r="AW1938"/>
  <c r="Q1924"/>
  <c r="AZ1935"/>
  <c r="L1916"/>
  <c r="L1918" s="1"/>
  <c r="K1921"/>
  <c r="R1921" s="1"/>
  <c r="P1922"/>
  <c r="K1923"/>
  <c r="R1923" s="1"/>
  <c r="H1916"/>
  <c r="H1918" s="1"/>
  <c r="J1922"/>
  <c r="AZ1916"/>
  <c r="AZ1918" s="1"/>
  <c r="AC1927"/>
  <c r="AD1923"/>
  <c r="O1916"/>
  <c r="O1918" s="1"/>
  <c r="K1922"/>
  <c r="Q1916"/>
  <c r="Q1918" s="1"/>
  <c r="M1922"/>
  <c r="T1922" s="1"/>
  <c r="L1923"/>
  <c r="S1923" s="1"/>
  <c r="Q1922" l="1"/>
  <c r="L1924"/>
  <c r="S1924" s="1"/>
  <c r="R1922"/>
  <c r="I1923" s="1"/>
  <c r="P1923" s="1"/>
  <c r="M1925"/>
  <c r="T1925" s="1"/>
  <c r="T1916"/>
  <c r="T1918" s="1"/>
  <c r="L1922"/>
  <c r="S1922" s="1"/>
  <c r="P1916"/>
  <c r="P1918" s="1"/>
  <c r="R1916"/>
  <c r="R1918" s="1"/>
  <c r="J1923"/>
  <c r="Q1923" s="1"/>
  <c r="K1916"/>
  <c r="K1918" s="1"/>
  <c r="I1916"/>
  <c r="I1918" s="1"/>
  <c r="M1916"/>
  <c r="M1918" s="1"/>
  <c r="M1921"/>
  <c r="T1921" s="1"/>
  <c r="BH1916"/>
  <c r="BM1916"/>
  <c r="BK1916"/>
  <c r="BL1916"/>
  <c r="J1916"/>
  <c r="J1918" s="1"/>
  <c r="X1916"/>
  <c r="X1918" s="1"/>
  <c r="K1924"/>
  <c r="R1924" s="1"/>
  <c r="V1916"/>
  <c r="V1918" s="1"/>
  <c r="I1924"/>
  <c r="P1924" s="1"/>
  <c r="BC1916"/>
  <c r="BC1918" s="1"/>
  <c r="U1916"/>
  <c r="U1918" s="1"/>
  <c r="M1923"/>
  <c r="T1923" s="1"/>
  <c r="BK1918"/>
  <c r="BI1916"/>
  <c r="BJ1921" s="1"/>
  <c r="BK1921" s="1"/>
  <c r="AW1922"/>
  <c r="AW1934" s="1"/>
  <c r="AQ1916"/>
  <c r="AQ1918" s="1"/>
  <c r="AT1916"/>
  <c r="AT1918" s="1"/>
  <c r="AY1916"/>
  <c r="AY1918" s="1"/>
  <c r="BA1916"/>
  <c r="BA1918" s="1"/>
  <c r="BB1916"/>
  <c r="BB1918" s="1"/>
  <c r="AU1916"/>
  <c r="AU1918" s="1"/>
  <c r="AV1916"/>
  <c r="AV1918" s="1"/>
  <c r="AP1916"/>
  <c r="AP1918" s="1"/>
  <c r="AR1916"/>
  <c r="AR1918" s="1"/>
  <c r="AO1916"/>
  <c r="AO1918" s="1"/>
  <c r="AW1916"/>
  <c r="AW1918" s="1"/>
  <c r="AS1916"/>
  <c r="BN1916"/>
  <c r="BJ1922" s="1"/>
  <c r="BK1922" s="1"/>
  <c r="BL1918"/>
  <c r="BM1918"/>
  <c r="BI1918"/>
  <c r="BH1918"/>
  <c r="BO1916"/>
  <c r="BO1918" s="1"/>
  <c r="BG1916" l="1"/>
  <c r="BG1918" s="1"/>
  <c r="BJ1916"/>
  <c r="BJ1918" s="1"/>
  <c r="BD1923"/>
  <c r="BE1923" s="1"/>
  <c r="AS1918"/>
  <c r="BN1918"/>
  <c r="BD1922"/>
  <c r="BE1922" s="1"/>
  <c r="AX1922"/>
  <c r="BD1921"/>
  <c r="BE1921" s="1"/>
</calcChain>
</file>

<file path=xl/sharedStrings.xml><?xml version="1.0" encoding="utf-8"?>
<sst xmlns="http://schemas.openxmlformats.org/spreadsheetml/2006/main" count="11466" uniqueCount="4083">
  <si>
    <t>\ps nkin</t>
  </si>
  <si>
    <t>speech</t>
  </si>
  <si>
    <t>no.</t>
  </si>
  <si>
    <t>headword</t>
  </si>
  <si>
    <t>ps</t>
  </si>
  <si>
    <t>gloss</t>
  </si>
  <si>
    <t>naa</t>
  </si>
  <si>
    <t>aa</t>
  </si>
  <si>
    <t>-f</t>
  </si>
  <si>
    <t>-k</t>
  </si>
  <si>
    <t>ia</t>
  </si>
  <si>
    <t>ii</t>
  </si>
  <si>
    <t>hai</t>
  </si>
  <si>
    <t>kai</t>
  </si>
  <si>
    <t>m-</t>
  </si>
  <si>
    <t>-m</t>
  </si>
  <si>
    <t>mi-</t>
  </si>
  <si>
    <t>ta-</t>
  </si>
  <si>
    <t>t-</t>
  </si>
  <si>
    <t>hit</t>
  </si>
  <si>
    <t>kit</t>
  </si>
  <si>
    <t>u-</t>
  </si>
  <si>
    <t>au</t>
  </si>
  <si>
    <t>kau</t>
  </si>
  <si>
    <t>mu-</t>
  </si>
  <si>
    <t>na-</t>
  </si>
  <si>
    <t>n-</t>
  </si>
  <si>
    <t>nee</t>
  </si>
  <si>
    <t>sin</t>
  </si>
  <si>
    <t>in</t>
  </si>
  <si>
    <t>ee</t>
  </si>
  <si>
    <t>-n</t>
  </si>
  <si>
    <t>rean</t>
  </si>
  <si>
    <t>bisa</t>
  </si>
  <si>
    <t>purai</t>
  </si>
  <si>
    <t>fafo</t>
  </si>
  <si>
    <t>thoe</t>
  </si>
  <si>
    <t>kuu</t>
  </si>
  <si>
    <t>traka</t>
  </si>
  <si>
    <t>pani</t>
  </si>
  <si>
    <t>tnanab</t>
  </si>
  <si>
    <t>ma-</t>
  </si>
  <si>
    <t>makake</t>
  </si>
  <si>
    <t>faineka</t>
  </si>
  <si>
    <t>heen</t>
  </si>
  <si>
    <t>bute-bute</t>
  </si>
  <si>
    <t>psinat</t>
  </si>
  <si>
    <t>aar</t>
  </si>
  <si>
    <t>ar-</t>
  </si>
  <si>
    <t>mautu</t>
  </si>
  <si>
    <t>parebo</t>
  </si>
  <si>
    <t>mese</t>
  </si>
  <si>
    <t>Aror</t>
  </si>
  <si>
    <t>hae</t>
  </si>
  <si>
    <t>nai</t>
  </si>
  <si>
    <t>sanmaka</t>
  </si>
  <si>
    <t>bonit</t>
  </si>
  <si>
    <t>ma</t>
  </si>
  <si>
    <t>sesu</t>
  </si>
  <si>
    <t>taha</t>
  </si>
  <si>
    <t>toni</t>
  </si>
  <si>
    <t>sabuit</t>
  </si>
  <si>
    <t>kbotos</t>
  </si>
  <si>
    <t>puis</t>
  </si>
  <si>
    <t>bora</t>
  </si>
  <si>
    <t>toma</t>
  </si>
  <si>
    <t>nono</t>
  </si>
  <si>
    <t>snini</t>
  </si>
  <si>
    <t>asar</t>
  </si>
  <si>
    <t>sae</t>
  </si>
  <si>
    <t>asbaak</t>
  </si>
  <si>
    <t>tana</t>
  </si>
  <si>
    <t>toti</t>
  </si>
  <si>
    <t>papa</t>
  </si>
  <si>
    <t>reran</t>
  </si>
  <si>
    <t>siri</t>
  </si>
  <si>
    <t>fani</t>
  </si>
  <si>
    <t>koti</t>
  </si>
  <si>
    <t>muni</t>
  </si>
  <si>
    <t>foti</t>
  </si>
  <si>
    <t>tainaunu</t>
  </si>
  <si>
    <t>oo</t>
  </si>
  <si>
    <t>poti</t>
  </si>
  <si>
    <t>uki</t>
  </si>
  <si>
    <t>nunuh</t>
  </si>
  <si>
    <t>baos</t>
  </si>
  <si>
    <t>sore</t>
  </si>
  <si>
    <t>ekut</t>
  </si>
  <si>
    <t>torere</t>
  </si>
  <si>
    <t>poni</t>
  </si>
  <si>
    <t>niu</t>
  </si>
  <si>
    <t>mabe</t>
  </si>
  <si>
    <t>keo</t>
  </si>
  <si>
    <t>susa</t>
  </si>
  <si>
    <t>paumakaq</t>
  </si>
  <si>
    <t>tetu</t>
  </si>
  <si>
    <t>inuh</t>
  </si>
  <si>
    <t>togee</t>
  </si>
  <si>
    <t>sutai</t>
  </si>
  <si>
    <t>kono</t>
  </si>
  <si>
    <t>masa</t>
  </si>
  <si>
    <t>fin</t>
  </si>
  <si>
    <t>saap</t>
  </si>
  <si>
    <t>napen</t>
  </si>
  <si>
    <t>jari</t>
  </si>
  <si>
    <t>meto</t>
  </si>
  <si>
    <t>biir</t>
  </si>
  <si>
    <t>ketupe</t>
  </si>
  <si>
    <t>nautus</t>
  </si>
  <si>
    <t>ani</t>
  </si>
  <si>
    <t>pirsai</t>
  </si>
  <si>
    <t>tai</t>
  </si>
  <si>
    <t>usa</t>
  </si>
  <si>
    <t>nupu</t>
  </si>
  <si>
    <t>pina</t>
  </si>
  <si>
    <t>nafe</t>
  </si>
  <si>
    <t>Berus</t>
  </si>
  <si>
    <t>puah</t>
  </si>
  <si>
    <t>manus</t>
  </si>
  <si>
    <t>futu</t>
  </si>
  <si>
    <t>koro</t>
  </si>
  <si>
    <t>pir-piri</t>
  </si>
  <si>
    <t>tootiu</t>
  </si>
  <si>
    <t>torok</t>
  </si>
  <si>
    <t>kabresu</t>
  </si>
  <si>
    <t>freu</t>
  </si>
  <si>
    <t>ranu</t>
  </si>
  <si>
    <t>rau</t>
  </si>
  <si>
    <t>bae</t>
  </si>
  <si>
    <t>metan</t>
  </si>
  <si>
    <t>rete</t>
  </si>
  <si>
    <t>isu</t>
  </si>
  <si>
    <t>puu</t>
  </si>
  <si>
    <t>foro</t>
  </si>
  <si>
    <t>fuu</t>
  </si>
  <si>
    <t>fukar</t>
  </si>
  <si>
    <t>sfuut</t>
  </si>
  <si>
    <t>biru</t>
  </si>
  <si>
    <t>bufu</t>
  </si>
  <si>
    <t>boo</t>
  </si>
  <si>
    <t>ao</t>
  </si>
  <si>
    <t>rahi</t>
  </si>
  <si>
    <t>tubin</t>
  </si>
  <si>
    <t>feu</t>
  </si>
  <si>
    <t>nasu</t>
  </si>
  <si>
    <t>mat-maat</t>
  </si>
  <si>
    <t>nui</t>
  </si>
  <si>
    <t>buku</t>
  </si>
  <si>
    <t>renan</t>
  </si>
  <si>
    <t>nakat</t>
  </si>
  <si>
    <t>krau</t>
  </si>
  <si>
    <t>kotak</t>
  </si>
  <si>
    <t>niti</t>
  </si>
  <si>
    <t>kano</t>
  </si>
  <si>
    <t>sifi</t>
  </si>
  <si>
    <t>marak</t>
  </si>
  <si>
    <t>tebi</t>
  </si>
  <si>
    <t>susu</t>
  </si>
  <si>
    <t>snasa</t>
  </si>
  <si>
    <t>nete</t>
  </si>
  <si>
    <t>poit</t>
  </si>
  <si>
    <t>mtipu</t>
  </si>
  <si>
    <t>nao</t>
  </si>
  <si>
    <t>sbetu</t>
  </si>
  <si>
    <t>skiki</t>
  </si>
  <si>
    <t>tefi</t>
  </si>
  <si>
    <t>otu</t>
  </si>
  <si>
    <t>suba</t>
  </si>
  <si>
    <t>taisibu</t>
  </si>
  <si>
    <t>mes</t>
  </si>
  <si>
    <t>knapan</t>
  </si>
  <si>
    <t>sosa</t>
  </si>
  <si>
    <t>kobi</t>
  </si>
  <si>
    <t>fiti</t>
  </si>
  <si>
    <t>boni</t>
  </si>
  <si>
    <t>haman</t>
  </si>
  <si>
    <t>teka</t>
  </si>
  <si>
    <t>mamut</t>
  </si>
  <si>
    <t>mnee</t>
  </si>
  <si>
    <t>manoe</t>
  </si>
  <si>
    <t>oto</t>
  </si>
  <si>
    <t>rae</t>
  </si>
  <si>
    <t>fairori</t>
  </si>
  <si>
    <t>toe</t>
  </si>
  <si>
    <t>saha</t>
  </si>
  <si>
    <t>tnaat</t>
  </si>
  <si>
    <t>babi</t>
  </si>
  <si>
    <t>roi</t>
  </si>
  <si>
    <t>suu</t>
  </si>
  <si>
    <t>tornata</t>
  </si>
  <si>
    <t>runa</t>
  </si>
  <si>
    <t>kifkai</t>
  </si>
  <si>
    <t>meo</t>
  </si>
  <si>
    <t>heke</t>
  </si>
  <si>
    <t>bankofaq</t>
  </si>
  <si>
    <t>nuat</t>
  </si>
  <si>
    <t>upu</t>
  </si>
  <si>
    <t>koeneno</t>
  </si>
  <si>
    <t>abat</t>
  </si>
  <si>
    <t>korenit</t>
  </si>
  <si>
    <t>banit</t>
  </si>
  <si>
    <t>tamu</t>
  </si>
  <si>
    <t>mama</t>
  </si>
  <si>
    <t>manu</t>
  </si>
  <si>
    <t>pui</t>
  </si>
  <si>
    <t>unus</t>
  </si>
  <si>
    <t>krei</t>
  </si>
  <si>
    <t>pentua</t>
  </si>
  <si>
    <t>skiit</t>
  </si>
  <si>
    <t>roko</t>
  </si>
  <si>
    <t>sunuf</t>
  </si>
  <si>
    <t>kota</t>
  </si>
  <si>
    <t>habi</t>
  </si>
  <si>
    <t>hapi</t>
  </si>
  <si>
    <t>kraas</t>
  </si>
  <si>
    <t>buri</t>
  </si>
  <si>
    <t>rurtunis</t>
  </si>
  <si>
    <t>rak-rakas</t>
  </si>
  <si>
    <t>ktae</t>
  </si>
  <si>
    <t>kehe</t>
  </si>
  <si>
    <t>sii</t>
  </si>
  <si>
    <t>tume</t>
  </si>
  <si>
    <t>nope</t>
  </si>
  <si>
    <t>rari</t>
  </si>
  <si>
    <t>ik-iki</t>
  </si>
  <si>
    <t>noah</t>
  </si>
  <si>
    <t>kofe</t>
  </si>
  <si>
    <t>mainikin</t>
  </si>
  <si>
    <t>hoik</t>
  </si>
  <si>
    <t>nebu</t>
  </si>
  <si>
    <t>ima</t>
  </si>
  <si>
    <t>tema</t>
  </si>
  <si>
    <t>uma</t>
  </si>
  <si>
    <t>nema</t>
  </si>
  <si>
    <t>mina</t>
  </si>
  <si>
    <t>reka</t>
  </si>
  <si>
    <t>paratrao</t>
  </si>
  <si>
    <t>mareta</t>
  </si>
  <si>
    <t>isa</t>
  </si>
  <si>
    <t>ata</t>
  </si>
  <si>
    <t>suri</t>
  </si>
  <si>
    <t>bukae</t>
  </si>
  <si>
    <t>piut</t>
  </si>
  <si>
    <t>foka</t>
  </si>
  <si>
    <t>taru</t>
  </si>
  <si>
    <t>tuta</t>
  </si>
  <si>
    <t>hana</t>
  </si>
  <si>
    <t>sufu</t>
  </si>
  <si>
    <t>koni</t>
  </si>
  <si>
    <t>nitu</t>
  </si>
  <si>
    <t>toom</t>
  </si>
  <si>
    <t>abas</t>
  </si>
  <si>
    <t>biknobe</t>
  </si>
  <si>
    <t>boho</t>
  </si>
  <si>
    <t>paha</t>
  </si>
  <si>
    <t>kuba</t>
  </si>
  <si>
    <t>neo</t>
  </si>
  <si>
    <t>tobe</t>
  </si>
  <si>
    <t>bijae</t>
  </si>
  <si>
    <t>kortei</t>
  </si>
  <si>
    <t>kniit</t>
  </si>
  <si>
    <t>tukan</t>
  </si>
  <si>
    <t>nonok</t>
  </si>
  <si>
    <t>sirik</t>
  </si>
  <si>
    <t>maunu</t>
  </si>
  <si>
    <t>pakae</t>
  </si>
  <si>
    <t>spapat</t>
  </si>
  <si>
    <t>kir-kiri</t>
  </si>
  <si>
    <t>penu</t>
  </si>
  <si>
    <t>srake</t>
  </si>
  <si>
    <t>auban</t>
  </si>
  <si>
    <t>reot</t>
  </si>
  <si>
    <t>kae</t>
  </si>
  <si>
    <t>pnoho</t>
  </si>
  <si>
    <t>buratu</t>
  </si>
  <si>
    <t>kasa</t>
  </si>
  <si>
    <t>ukum</t>
  </si>
  <si>
    <t>harat</t>
  </si>
  <si>
    <t>ketu</t>
  </si>
  <si>
    <t>kini</t>
  </si>
  <si>
    <t>refi</t>
  </si>
  <si>
    <t>tfeka</t>
  </si>
  <si>
    <t>kanu</t>
  </si>
  <si>
    <t>heri</t>
  </si>
  <si>
    <t>ranas</t>
  </si>
  <si>
    <t>meisqokan</t>
  </si>
  <si>
    <t>eu</t>
  </si>
  <si>
    <t>nane</t>
  </si>
  <si>
    <t>neno</t>
  </si>
  <si>
    <t>esah</t>
  </si>
  <si>
    <t>samaas</t>
  </si>
  <si>
    <t>koso</t>
  </si>
  <si>
    <t>putakriu</t>
  </si>
  <si>
    <t>feka</t>
  </si>
  <si>
    <t>ruus</t>
  </si>
  <si>
    <t>teon</t>
  </si>
  <si>
    <t>tota</t>
  </si>
  <si>
    <t>sanu</t>
  </si>
  <si>
    <t>ruru</t>
  </si>
  <si>
    <t>pukai</t>
  </si>
  <si>
    <t>tbora</t>
  </si>
  <si>
    <t>pinis</t>
  </si>
  <si>
    <t>Rao</t>
  </si>
  <si>
    <t>mate</t>
  </si>
  <si>
    <t>hani</t>
  </si>
  <si>
    <t>toi</t>
  </si>
  <si>
    <t>makoe</t>
  </si>
  <si>
    <t>onu</t>
  </si>
  <si>
    <t>kaki</t>
  </si>
  <si>
    <t>siraak</t>
  </si>
  <si>
    <t>teta</t>
  </si>
  <si>
    <t>bati</t>
  </si>
  <si>
    <t>fetor</t>
  </si>
  <si>
    <t>anu</t>
  </si>
  <si>
    <t>sumak</t>
  </si>
  <si>
    <t>buraru</t>
  </si>
  <si>
    <t>mepu</t>
  </si>
  <si>
    <t>asu</t>
  </si>
  <si>
    <t>mausa</t>
  </si>
  <si>
    <t>nahe</t>
  </si>
  <si>
    <t>faki</t>
  </si>
  <si>
    <t>kui</t>
  </si>
  <si>
    <t>mnei</t>
  </si>
  <si>
    <t>inu</t>
  </si>
  <si>
    <t>sturu</t>
  </si>
  <si>
    <t>roni</t>
  </si>
  <si>
    <t>krua</t>
  </si>
  <si>
    <t>sofir</t>
  </si>
  <si>
    <t>kua</t>
  </si>
  <si>
    <t>khanas</t>
  </si>
  <si>
    <t>rema</t>
  </si>
  <si>
    <t>mafu</t>
  </si>
  <si>
    <t>meiti</t>
  </si>
  <si>
    <t>hoe</t>
  </si>
  <si>
    <t>hoi</t>
  </si>
  <si>
    <t>fauknais</t>
  </si>
  <si>
    <t>bebe</t>
  </si>
  <si>
    <t>muu</t>
  </si>
  <si>
    <t>teme</t>
  </si>
  <si>
    <t>ruke</t>
  </si>
  <si>
    <t>faro</t>
  </si>
  <si>
    <t>tainonus</t>
  </si>
  <si>
    <t>aha</t>
  </si>
  <si>
    <t>eku</t>
  </si>
  <si>
    <t>fanu</t>
  </si>
  <si>
    <t>ruman</t>
  </si>
  <si>
    <t>aran</t>
  </si>
  <si>
    <t>tahan</t>
  </si>
  <si>
    <t>musu</t>
  </si>
  <si>
    <t>tama</t>
  </si>
  <si>
    <t>barisi</t>
  </si>
  <si>
    <t>a-</t>
  </si>
  <si>
    <t>-s</t>
  </si>
  <si>
    <t>maski</t>
  </si>
  <si>
    <t>bekot</t>
  </si>
  <si>
    <t>tabi</t>
  </si>
  <si>
    <t>parikas</t>
  </si>
  <si>
    <t>nesi</t>
  </si>
  <si>
    <t>pasat</t>
  </si>
  <si>
    <t>poi</t>
  </si>
  <si>
    <t>mata</t>
  </si>
  <si>
    <t>tei</t>
  </si>
  <si>
    <t>samaput</t>
  </si>
  <si>
    <t>tumafu</t>
  </si>
  <si>
    <t>mofu</t>
  </si>
  <si>
    <t>taikobi</t>
  </si>
  <si>
    <t>mnuki</t>
  </si>
  <si>
    <t>horo</t>
  </si>
  <si>
    <t>nonot</t>
  </si>
  <si>
    <t>pese</t>
  </si>
  <si>
    <t>rabaah</t>
  </si>
  <si>
    <t>bnusu</t>
  </si>
  <si>
    <t>poka</t>
  </si>
  <si>
    <t>kmama</t>
  </si>
  <si>
    <t>nehe</t>
  </si>
  <si>
    <t>hao</t>
  </si>
  <si>
    <t>naben</t>
  </si>
  <si>
    <t>neka</t>
  </si>
  <si>
    <t>opu</t>
  </si>
  <si>
    <t>bahak</t>
  </si>
  <si>
    <t>mria</t>
  </si>
  <si>
    <t>snau</t>
  </si>
  <si>
    <t>boefanu</t>
  </si>
  <si>
    <t>manini</t>
  </si>
  <si>
    <t>etu</t>
  </si>
  <si>
    <t>rene</t>
  </si>
  <si>
    <t>popo</t>
  </si>
  <si>
    <t>betan</t>
  </si>
  <si>
    <t>masanu</t>
  </si>
  <si>
    <t>pana</t>
  </si>
  <si>
    <t>tua</t>
  </si>
  <si>
    <t>rai</t>
  </si>
  <si>
    <t>nuri</t>
  </si>
  <si>
    <t>kruru</t>
  </si>
  <si>
    <t>sopu</t>
  </si>
  <si>
    <t>ai</t>
  </si>
  <si>
    <t>kfeti</t>
  </si>
  <si>
    <t>tunaf</t>
  </si>
  <si>
    <t>hunu</t>
  </si>
  <si>
    <t>tanu</t>
  </si>
  <si>
    <t>paas</t>
  </si>
  <si>
    <t>nima</t>
  </si>
  <si>
    <t>pene</t>
  </si>
  <si>
    <t>sakan</t>
  </si>
  <si>
    <t>asik</t>
  </si>
  <si>
    <t>kreti</t>
  </si>
  <si>
    <t>sai</t>
  </si>
  <si>
    <t>bobe</t>
  </si>
  <si>
    <t>feku</t>
  </si>
  <si>
    <t>kbenu</t>
  </si>
  <si>
    <t>tapsusu</t>
  </si>
  <si>
    <t>pupu</t>
  </si>
  <si>
    <t>tafi</t>
  </si>
  <si>
    <t>tuin</t>
  </si>
  <si>
    <t>boto</t>
  </si>
  <si>
    <t>penan</t>
  </si>
  <si>
    <t>tara</t>
  </si>
  <si>
    <t>haku</t>
  </si>
  <si>
    <t>rena</t>
  </si>
  <si>
    <t>nenu</t>
  </si>
  <si>
    <t>ira</t>
  </si>
  <si>
    <t>kase</t>
  </si>
  <si>
    <t>nasi</t>
  </si>
  <si>
    <t>bara</t>
  </si>
  <si>
    <t>nikan</t>
  </si>
  <si>
    <t>haa</t>
  </si>
  <si>
    <t>roit</t>
  </si>
  <si>
    <t>bonak</t>
  </si>
  <si>
    <t>partei</t>
  </si>
  <si>
    <t>mataka</t>
  </si>
  <si>
    <t>kreso</t>
  </si>
  <si>
    <t>rita</t>
  </si>
  <si>
    <t>tesan</t>
  </si>
  <si>
    <t>henu</t>
  </si>
  <si>
    <t>msena</t>
  </si>
  <si>
    <t>khunat</t>
  </si>
  <si>
    <t>humani</t>
  </si>
  <si>
    <t>enu</t>
  </si>
  <si>
    <t>batoor</t>
  </si>
  <si>
    <t>kefan</t>
  </si>
  <si>
    <t>karpeo</t>
  </si>
  <si>
    <t>bua</t>
  </si>
  <si>
    <t>beno</t>
  </si>
  <si>
    <t>batan</t>
  </si>
  <si>
    <t>peni</t>
  </si>
  <si>
    <t>ana</t>
  </si>
  <si>
    <t>nise</t>
  </si>
  <si>
    <t>tune</t>
  </si>
  <si>
    <t>naijeer</t>
  </si>
  <si>
    <t>binoon</t>
  </si>
  <si>
    <t>frei</t>
  </si>
  <si>
    <t>fee</t>
  </si>
  <si>
    <t>pisar</t>
  </si>
  <si>
    <t>eiti</t>
  </si>
  <si>
    <t>srae</t>
  </si>
  <si>
    <t>kpoe</t>
  </si>
  <si>
    <t>funa</t>
  </si>
  <si>
    <t>maas</t>
  </si>
  <si>
    <t>reko</t>
  </si>
  <si>
    <t>prenat</t>
  </si>
  <si>
    <t>toef</t>
  </si>
  <si>
    <t>huun</t>
  </si>
  <si>
    <t>knamat</t>
  </si>
  <si>
    <t>nate</t>
  </si>
  <si>
    <t>nopu</t>
  </si>
  <si>
    <t>renab</t>
  </si>
  <si>
    <t>sinmaka</t>
  </si>
  <si>
    <t>koon</t>
  </si>
  <si>
    <t>srama</t>
  </si>
  <si>
    <t>tabe</t>
  </si>
  <si>
    <t>senu</t>
  </si>
  <si>
    <t>buseet</t>
  </si>
  <si>
    <t>ronaen</t>
  </si>
  <si>
    <t>nuka</t>
  </si>
  <si>
    <t>mora</t>
  </si>
  <si>
    <t>knetu</t>
  </si>
  <si>
    <t>breo</t>
  </si>
  <si>
    <t>nain</t>
  </si>
  <si>
    <t>afu</t>
  </si>
  <si>
    <t>pukan</t>
  </si>
  <si>
    <t>nae</t>
  </si>
  <si>
    <t>akan</t>
  </si>
  <si>
    <t>tuntaku</t>
  </si>
  <si>
    <t>kujabis</t>
  </si>
  <si>
    <t>kmoru</t>
  </si>
  <si>
    <t>nabi</t>
  </si>
  <si>
    <t>nara</t>
  </si>
  <si>
    <t>tainua</t>
  </si>
  <si>
    <t>kfirit</t>
  </si>
  <si>
    <t>knoe</t>
  </si>
  <si>
    <t>marina</t>
  </si>
  <si>
    <t>seki</t>
  </si>
  <si>
    <t>ono</t>
  </si>
  <si>
    <t>muki</t>
  </si>
  <si>
    <t>kes-kees</t>
  </si>
  <si>
    <t>brake</t>
  </si>
  <si>
    <t>tae</t>
  </si>
  <si>
    <t>hutu</t>
  </si>
  <si>
    <t>nena</t>
  </si>
  <si>
    <t>teas</t>
  </si>
  <si>
    <t>tika</t>
  </si>
  <si>
    <t>baba</t>
  </si>
  <si>
    <t>turan</t>
  </si>
  <si>
    <t>turun</t>
  </si>
  <si>
    <t>siksakan</t>
  </si>
  <si>
    <t>banrei</t>
  </si>
  <si>
    <t>tuku</t>
  </si>
  <si>
    <t>pakaru</t>
  </si>
  <si>
    <t>seba</t>
  </si>
  <si>
    <t>bana</t>
  </si>
  <si>
    <t>beso</t>
  </si>
  <si>
    <t>fane</t>
  </si>
  <si>
    <t>sapar</t>
  </si>
  <si>
    <t>tepo</t>
  </si>
  <si>
    <t>tau</t>
  </si>
  <si>
    <t>ati</t>
  </si>
  <si>
    <t>fneka</t>
  </si>
  <si>
    <t>suna</t>
  </si>
  <si>
    <t>jaam</t>
  </si>
  <si>
    <t>ropo</t>
  </si>
  <si>
    <t>brae</t>
  </si>
  <si>
    <t>basik</t>
  </si>
  <si>
    <t>kaaka</t>
  </si>
  <si>
    <t>hoo</t>
  </si>
  <si>
    <t>mneas</t>
  </si>
  <si>
    <t>natun</t>
  </si>
  <si>
    <t>seko</t>
  </si>
  <si>
    <t>karu</t>
  </si>
  <si>
    <t>et</t>
  </si>
  <si>
    <t>noki-noki</t>
  </si>
  <si>
    <t>nmeu</t>
  </si>
  <si>
    <t>huit</t>
  </si>
  <si>
    <t>sato</t>
  </si>
  <si>
    <t>kiu</t>
  </si>
  <si>
    <t>nana</t>
  </si>
  <si>
    <t>sarit</t>
  </si>
  <si>
    <t>kara</t>
  </si>
  <si>
    <t>skau</t>
  </si>
  <si>
    <t>hoka</t>
  </si>
  <si>
    <t>he</t>
  </si>
  <si>
    <t>on</t>
  </si>
  <si>
    <t>puru</t>
  </si>
  <si>
    <t>rasi</t>
  </si>
  <si>
    <t>mahataq</t>
  </si>
  <si>
    <t>mukar</t>
  </si>
  <si>
    <t>jeket</t>
  </si>
  <si>
    <t>taijonif</t>
  </si>
  <si>
    <t>Jabas</t>
  </si>
  <si>
    <t>bose</t>
  </si>
  <si>
    <t>uas</t>
  </si>
  <si>
    <t>sone</t>
  </si>
  <si>
    <t>rosi</t>
  </si>
  <si>
    <t>rao</t>
  </si>
  <si>
    <t>neke</t>
  </si>
  <si>
    <t>psimat</t>
  </si>
  <si>
    <t>simah</t>
  </si>
  <si>
    <t>sapat</t>
  </si>
  <si>
    <t>skati</t>
  </si>
  <si>
    <t>aki</t>
  </si>
  <si>
    <t>roro</t>
  </si>
  <si>
    <t>kiro</t>
  </si>
  <si>
    <t>kmerus</t>
  </si>
  <si>
    <t>mun-munu</t>
  </si>
  <si>
    <t>babenak</t>
  </si>
  <si>
    <t>besak</t>
  </si>
  <si>
    <t>bubnoe</t>
  </si>
  <si>
    <t>buni</t>
  </si>
  <si>
    <t>fae</t>
  </si>
  <si>
    <t>kbatus</t>
  </si>
  <si>
    <t>kbeno</t>
  </si>
  <si>
    <t>kboo</t>
  </si>
  <si>
    <t>knenes</t>
  </si>
  <si>
    <t>kninu</t>
  </si>
  <si>
    <t>kreo</t>
  </si>
  <si>
    <t>paukrunat</t>
  </si>
  <si>
    <t>pore</t>
  </si>
  <si>
    <t>sekit</t>
  </si>
  <si>
    <t>usakneot</t>
  </si>
  <si>
    <t>upuk</t>
  </si>
  <si>
    <t>bisu</t>
  </si>
  <si>
    <t>usi</t>
  </si>
  <si>
    <t>foi</t>
  </si>
  <si>
    <t>tuu</t>
  </si>
  <si>
    <t>besi</t>
  </si>
  <si>
    <t>Kotos</t>
  </si>
  <si>
    <t>Kopan</t>
  </si>
  <si>
    <t>usapi</t>
  </si>
  <si>
    <t>kuran</t>
  </si>
  <si>
    <t>nefo</t>
  </si>
  <si>
    <t>sahak</t>
  </si>
  <si>
    <t>fini</t>
  </si>
  <si>
    <t>of</t>
  </si>
  <si>
    <t>mani</t>
  </si>
  <si>
    <t>manis</t>
  </si>
  <si>
    <t>pehe</t>
  </si>
  <si>
    <t>sia</t>
  </si>
  <si>
    <t>boos</t>
  </si>
  <si>
    <t>bnusaf</t>
  </si>
  <si>
    <t>rafe</t>
  </si>
  <si>
    <t>saitan</t>
  </si>
  <si>
    <t>toruk</t>
  </si>
  <si>
    <t>rami</t>
  </si>
  <si>
    <t>biintobo</t>
  </si>
  <si>
    <t>rata</t>
  </si>
  <si>
    <t>paku</t>
  </si>
  <si>
    <t>snaa</t>
  </si>
  <si>
    <t>hupa</t>
  </si>
  <si>
    <t>petek</t>
  </si>
  <si>
    <t>ramup</t>
  </si>
  <si>
    <t>romi</t>
  </si>
  <si>
    <t>maan</t>
  </si>
  <si>
    <t>onai</t>
  </si>
  <si>
    <t>tnina</t>
  </si>
  <si>
    <t>moni</t>
  </si>
  <si>
    <t>ate</t>
  </si>
  <si>
    <t>ami</t>
  </si>
  <si>
    <t>baisenu</t>
  </si>
  <si>
    <t>atis</t>
  </si>
  <si>
    <t>puat</t>
  </si>
  <si>
    <t>roki</t>
  </si>
  <si>
    <t>keti</t>
  </si>
  <si>
    <t>neku</t>
  </si>
  <si>
    <t>seke</t>
  </si>
  <si>
    <t>mneo</t>
  </si>
  <si>
    <t>benas</t>
  </si>
  <si>
    <t>poo</t>
  </si>
  <si>
    <t>boor</t>
  </si>
  <si>
    <t>sana</t>
  </si>
  <si>
    <t>sarmeri</t>
  </si>
  <si>
    <t>keso</t>
  </si>
  <si>
    <t>mone</t>
  </si>
  <si>
    <t>heum</t>
  </si>
  <si>
    <t>mfaun</t>
  </si>
  <si>
    <t>kaneker</t>
  </si>
  <si>
    <t>teken</t>
  </si>
  <si>
    <t>matsao</t>
  </si>
  <si>
    <t>sao</t>
  </si>
  <si>
    <t>biba</t>
  </si>
  <si>
    <t>tusi</t>
  </si>
  <si>
    <t>oten</t>
  </si>
  <si>
    <t>sari</t>
  </si>
  <si>
    <t>rino</t>
  </si>
  <si>
    <t>ruku</t>
  </si>
  <si>
    <t>nesa</t>
  </si>
  <si>
    <t>sisi</t>
  </si>
  <si>
    <t>raka</t>
  </si>
  <si>
    <t>tefa</t>
  </si>
  <si>
    <t>siran</t>
  </si>
  <si>
    <t>okam</t>
  </si>
  <si>
    <t>mnoe</t>
  </si>
  <si>
    <t>meter</t>
  </si>
  <si>
    <t>hotu</t>
  </si>
  <si>
    <t>juta</t>
  </si>
  <si>
    <t>panriit</t>
  </si>
  <si>
    <t>hapei</t>
  </si>
  <si>
    <t>peet</t>
  </si>
  <si>
    <t>kirfani</t>
  </si>
  <si>
    <t>kero</t>
  </si>
  <si>
    <t>homae</t>
  </si>
  <si>
    <t>funan</t>
  </si>
  <si>
    <t>kiku</t>
  </si>
  <si>
    <t>esuk</t>
  </si>
  <si>
    <t>basi</t>
  </si>
  <si>
    <t>motor</t>
  </si>
  <si>
    <t>aini</t>
  </si>
  <si>
    <t>knafo</t>
  </si>
  <si>
    <t>ponu</t>
  </si>
  <si>
    <t>fefa</t>
  </si>
  <si>
    <t>foe</t>
  </si>
  <si>
    <t>foerati</t>
  </si>
  <si>
    <t>pasib</t>
  </si>
  <si>
    <t>skotun</t>
  </si>
  <si>
    <t>bi</t>
  </si>
  <si>
    <t>ro</t>
  </si>
  <si>
    <t>knusa</t>
  </si>
  <si>
    <t>kusat</t>
  </si>
  <si>
    <t>monas</t>
  </si>
  <si>
    <t>kana</t>
  </si>
  <si>
    <t>siah</t>
  </si>
  <si>
    <t>kotore</t>
  </si>
  <si>
    <t>trekan</t>
  </si>
  <si>
    <t>oi</t>
  </si>
  <si>
    <t>rotis</t>
  </si>
  <si>
    <t>anet</t>
  </si>
  <si>
    <t>ka</t>
  </si>
  <si>
    <t>fa</t>
  </si>
  <si>
    <t>fai</t>
  </si>
  <si>
    <t>seo</t>
  </si>
  <si>
    <t>-t</t>
  </si>
  <si>
    <t>roto</t>
  </si>
  <si>
    <t>ponain</t>
  </si>
  <si>
    <t>kaah</t>
  </si>
  <si>
    <t>kahaf</t>
  </si>
  <si>
    <t>nero</t>
  </si>
  <si>
    <t>aikoti</t>
  </si>
  <si>
    <t>matek</t>
  </si>
  <si>
    <t>nomer</t>
  </si>
  <si>
    <t>krabat</t>
  </si>
  <si>
    <t>kako</t>
  </si>
  <si>
    <t>sasi</t>
  </si>
  <si>
    <t>kantoor</t>
  </si>
  <si>
    <t>airoo</t>
  </si>
  <si>
    <t>amoo</t>
  </si>
  <si>
    <t>es</t>
  </si>
  <si>
    <t>suma</t>
  </si>
  <si>
    <t>mainuan</t>
  </si>
  <si>
    <t>soitan</t>
  </si>
  <si>
    <t>fei</t>
  </si>
  <si>
    <t>fonat</t>
  </si>
  <si>
    <t>renu</t>
  </si>
  <si>
    <t>bian</t>
  </si>
  <si>
    <t>natu</t>
  </si>
  <si>
    <t>kikin</t>
  </si>
  <si>
    <t>puti</t>
  </si>
  <si>
    <t>sroot</t>
  </si>
  <si>
    <t>ua</t>
  </si>
  <si>
    <t>raru</t>
  </si>
  <si>
    <t>bruuk</t>
  </si>
  <si>
    <t>kaut</t>
  </si>
  <si>
    <t>surat</t>
  </si>
  <si>
    <t>tnoe</t>
  </si>
  <si>
    <t>nose</t>
  </si>
  <si>
    <t>mahonit</t>
  </si>
  <si>
    <t>fesat</t>
  </si>
  <si>
    <t>noka</t>
  </si>
  <si>
    <t>boraf</t>
  </si>
  <si>
    <t>baen</t>
  </si>
  <si>
    <t>fufu</t>
  </si>
  <si>
    <t>teo</t>
  </si>
  <si>
    <t>samu</t>
  </si>
  <si>
    <t>sara</t>
  </si>
  <si>
    <t>uti</t>
  </si>
  <si>
    <t>mansian</t>
  </si>
  <si>
    <t>furi</t>
  </si>
  <si>
    <t>hanuk</t>
  </si>
  <si>
    <t>hetu</t>
  </si>
  <si>
    <t>kusu</t>
  </si>
  <si>
    <t>seu</t>
  </si>
  <si>
    <t>betis</t>
  </si>
  <si>
    <t>soe</t>
  </si>
  <si>
    <t>aiti</t>
  </si>
  <si>
    <t>fafi</t>
  </si>
  <si>
    <t>tunis</t>
  </si>
  <si>
    <t>tunab</t>
  </si>
  <si>
    <t>kobub</t>
  </si>
  <si>
    <t>nenaas</t>
  </si>
  <si>
    <t>kasian</t>
  </si>
  <si>
    <t>eni</t>
  </si>
  <si>
    <t>bare</t>
  </si>
  <si>
    <t>ruum</t>
  </si>
  <si>
    <t>reon</t>
  </si>
  <si>
    <t>resi</t>
  </si>
  <si>
    <t>skaha</t>
  </si>
  <si>
    <t>sena</t>
  </si>
  <si>
    <t>roe</t>
  </si>
  <si>
    <t>reku</t>
  </si>
  <si>
    <t>bei</t>
  </si>
  <si>
    <t>nene</t>
  </si>
  <si>
    <t>raso</t>
  </si>
  <si>
    <t>rosu</t>
  </si>
  <si>
    <t>nii</t>
  </si>
  <si>
    <t>sameer</t>
  </si>
  <si>
    <t>rinah</t>
  </si>
  <si>
    <t>nifu</t>
  </si>
  <si>
    <t>baun</t>
  </si>
  <si>
    <t>too</t>
  </si>
  <si>
    <t>tutu</t>
  </si>
  <si>
    <t>pau</t>
  </si>
  <si>
    <t>tisi</t>
  </si>
  <si>
    <t>fui</t>
  </si>
  <si>
    <t>pures</t>
  </si>
  <si>
    <t>aikas</t>
  </si>
  <si>
    <t>ataqraqe</t>
  </si>
  <si>
    <t>barab</t>
  </si>
  <si>
    <t>roitan</t>
  </si>
  <si>
    <t>pairori</t>
  </si>
  <si>
    <t>osaf</t>
  </si>
  <si>
    <t>bui</t>
  </si>
  <si>
    <t>kais</t>
  </si>
  <si>
    <t>snait</t>
  </si>
  <si>
    <t>bunu</t>
  </si>
  <si>
    <t>hera</t>
  </si>
  <si>
    <t>osu</t>
  </si>
  <si>
    <t>pii</t>
  </si>
  <si>
    <t>tufu</t>
  </si>
  <si>
    <t>heti</t>
  </si>
  <si>
    <t>hukun</t>
  </si>
  <si>
    <t>buanero</t>
  </si>
  <si>
    <t>umub</t>
  </si>
  <si>
    <t>titar</t>
  </si>
  <si>
    <t>tao</t>
  </si>
  <si>
    <t>baebniu</t>
  </si>
  <si>
    <t>bera</t>
  </si>
  <si>
    <t>knebo</t>
  </si>
  <si>
    <t>matoe</t>
  </si>
  <si>
    <t>tofa</t>
  </si>
  <si>
    <t>koar</t>
  </si>
  <si>
    <t>rabah</t>
  </si>
  <si>
    <t>mnees-amnees</t>
  </si>
  <si>
    <t>merak</t>
  </si>
  <si>
    <t>uran</t>
  </si>
  <si>
    <t>harak</t>
  </si>
  <si>
    <t>panatu</t>
  </si>
  <si>
    <t>tanrofo</t>
  </si>
  <si>
    <t>basiksakan</t>
  </si>
  <si>
    <t>soi</t>
  </si>
  <si>
    <t>sero</t>
  </si>
  <si>
    <t>suuk</t>
  </si>
  <si>
    <t>reet</t>
  </si>
  <si>
    <t>resa</t>
  </si>
  <si>
    <t>sona</t>
  </si>
  <si>
    <t>raban</t>
  </si>
  <si>
    <t>simo</t>
  </si>
  <si>
    <t>topu</t>
  </si>
  <si>
    <t>krisan</t>
  </si>
  <si>
    <t>sani</t>
  </si>
  <si>
    <t>feti</t>
  </si>
  <si>
    <t>mnau</t>
  </si>
  <si>
    <t>pena</t>
  </si>
  <si>
    <t>sutais</t>
  </si>
  <si>
    <t>toortinu</t>
  </si>
  <si>
    <t>knobe</t>
  </si>
  <si>
    <t>fnoro</t>
  </si>
  <si>
    <t>mnonut</t>
  </si>
  <si>
    <t>kreni</t>
  </si>
  <si>
    <t>hune</t>
  </si>
  <si>
    <t>fena</t>
  </si>
  <si>
    <t>noe</t>
  </si>
  <si>
    <t>ranan</t>
  </si>
  <si>
    <t>fatu</t>
  </si>
  <si>
    <t>roru</t>
  </si>
  <si>
    <t>kuhene</t>
  </si>
  <si>
    <t>nunu</t>
  </si>
  <si>
    <t>tani</t>
  </si>
  <si>
    <t>punu</t>
  </si>
  <si>
    <t>uri</t>
  </si>
  <si>
    <t>Rote</t>
  </si>
  <si>
    <t>pai</t>
  </si>
  <si>
    <t>fona</t>
  </si>
  <si>
    <t>huta</t>
  </si>
  <si>
    <t>aena</t>
  </si>
  <si>
    <t>maheke</t>
  </si>
  <si>
    <t>pinu</t>
  </si>
  <si>
    <t>nutus</t>
  </si>
  <si>
    <t>hape</t>
  </si>
  <si>
    <t>rono</t>
  </si>
  <si>
    <t>masik</t>
  </si>
  <si>
    <t>mnesa</t>
  </si>
  <si>
    <t>snaen</t>
  </si>
  <si>
    <t>meni</t>
  </si>
  <si>
    <t>tais</t>
  </si>
  <si>
    <t>Sapu</t>
  </si>
  <si>
    <t>ak</t>
  </si>
  <si>
    <t>katu</t>
  </si>
  <si>
    <t>biki</t>
  </si>
  <si>
    <t>mtau</t>
  </si>
  <si>
    <t>tabu</t>
  </si>
  <si>
    <t>skoor</t>
  </si>
  <si>
    <t>tere</t>
  </si>
  <si>
    <t>nau</t>
  </si>
  <si>
    <t>kbiti</t>
  </si>
  <si>
    <t>soro</t>
  </si>
  <si>
    <t>kao</t>
  </si>
  <si>
    <t>tasi</t>
  </si>
  <si>
    <t>kteom</t>
  </si>
  <si>
    <t>brafi</t>
  </si>
  <si>
    <t>ita</t>
  </si>
  <si>
    <t>kisu</t>
  </si>
  <si>
    <t>bebin</t>
  </si>
  <si>
    <t>sika</t>
  </si>
  <si>
    <t>piri</t>
  </si>
  <si>
    <t>beti</t>
  </si>
  <si>
    <t>o</t>
  </si>
  <si>
    <t>batis</t>
  </si>
  <si>
    <t>kisasi</t>
  </si>
  <si>
    <t>te</t>
  </si>
  <si>
    <t>teke</t>
  </si>
  <si>
    <t>kfetu</t>
  </si>
  <si>
    <t>hitu</t>
  </si>
  <si>
    <t>fauk</t>
  </si>
  <si>
    <t>soo</t>
  </si>
  <si>
    <t>hafo</t>
  </si>
  <si>
    <t>srubu</t>
  </si>
  <si>
    <t>tekar</t>
  </si>
  <si>
    <t>mae</t>
  </si>
  <si>
    <t>sapaa</t>
  </si>
  <si>
    <t>toen</t>
  </si>
  <si>
    <t>keu</t>
  </si>
  <si>
    <t>sapi</t>
  </si>
  <si>
    <t>tapa</t>
  </si>
  <si>
    <t>rima</t>
  </si>
  <si>
    <t>bnao</t>
  </si>
  <si>
    <t>baru</t>
  </si>
  <si>
    <t>sepatu</t>
  </si>
  <si>
    <t>ose</t>
  </si>
  <si>
    <t>ksamun</t>
  </si>
  <si>
    <t>hanu</t>
  </si>
  <si>
    <t>hunun</t>
  </si>
  <si>
    <t>turu</t>
  </si>
  <si>
    <t>poes</t>
  </si>
  <si>
    <t>bibi</t>
  </si>
  <si>
    <t>mepat</t>
  </si>
  <si>
    <t>osat</t>
  </si>
  <si>
    <t>mena</t>
  </si>
  <si>
    <t>bnapa</t>
  </si>
  <si>
    <t>kunut</t>
  </si>
  <si>
    <t>sakoi</t>
  </si>
  <si>
    <t>taka</t>
  </si>
  <si>
    <t>tanar</t>
  </si>
  <si>
    <t>noni</t>
  </si>
  <si>
    <t>feto</t>
  </si>
  <si>
    <t>toko</t>
  </si>
  <si>
    <t>tuun</t>
  </si>
  <si>
    <t>pasu</t>
  </si>
  <si>
    <t>peu</t>
  </si>
  <si>
    <t>maknau</t>
  </si>
  <si>
    <t>pasa</t>
  </si>
  <si>
    <t>tupa</t>
  </si>
  <si>
    <t>nutu</t>
  </si>
  <si>
    <t>sroro</t>
  </si>
  <si>
    <t>snii</t>
  </si>
  <si>
    <t>imun</t>
  </si>
  <si>
    <t>bono</t>
  </si>
  <si>
    <t>sboo</t>
  </si>
  <si>
    <t>naibate</t>
  </si>
  <si>
    <t>umeke</t>
  </si>
  <si>
    <t>hit-hiti</t>
  </si>
  <si>
    <t>bakenat</t>
  </si>
  <si>
    <t>sabu</t>
  </si>
  <si>
    <t>ansao</t>
  </si>
  <si>
    <t>sorarus</t>
  </si>
  <si>
    <t>kmoref</t>
  </si>
  <si>
    <t>araut</t>
  </si>
  <si>
    <t>tuh-tuuh</t>
  </si>
  <si>
    <t>oef</t>
  </si>
  <si>
    <t>uu</t>
  </si>
  <si>
    <t>sapriu</t>
  </si>
  <si>
    <t>rabi</t>
  </si>
  <si>
    <t>aunu</t>
  </si>
  <si>
    <t>hau</t>
  </si>
  <si>
    <t>ike</t>
  </si>
  <si>
    <t>suti</t>
  </si>
  <si>
    <t>kneru</t>
  </si>
  <si>
    <t>smana</t>
  </si>
  <si>
    <t>kinu</t>
  </si>
  <si>
    <t>pesan</t>
  </si>
  <si>
    <t>poro</t>
  </si>
  <si>
    <t>rasak</t>
  </si>
  <si>
    <t>bisin</t>
  </si>
  <si>
    <t>reni</t>
  </si>
  <si>
    <t>puran</t>
  </si>
  <si>
    <t>soontiru</t>
  </si>
  <si>
    <t>bestii</t>
  </si>
  <si>
    <t>kumu</t>
  </si>
  <si>
    <t>aesa</t>
  </si>
  <si>
    <t>kbiris</t>
  </si>
  <si>
    <t>baki</t>
  </si>
  <si>
    <t>hake</t>
  </si>
  <si>
    <t>kfuu</t>
  </si>
  <si>
    <t>murai</t>
  </si>
  <si>
    <t>baka</t>
  </si>
  <si>
    <t>kbeet</t>
  </si>
  <si>
    <t>foo</t>
  </si>
  <si>
    <t>katon</t>
  </si>
  <si>
    <t>nake</t>
  </si>
  <si>
    <t>esi</t>
  </si>
  <si>
    <t>tnene</t>
  </si>
  <si>
    <t>honu</t>
  </si>
  <si>
    <t>karis</t>
  </si>
  <si>
    <t>pakaris</t>
  </si>
  <si>
    <t>stunan</t>
  </si>
  <si>
    <t>mono</t>
  </si>
  <si>
    <t>musi</t>
  </si>
  <si>
    <t>srutun</t>
  </si>
  <si>
    <t>skeke</t>
  </si>
  <si>
    <t>oni</t>
  </si>
  <si>
    <t>tefu</t>
  </si>
  <si>
    <t>bone</t>
  </si>
  <si>
    <t>pono</t>
  </si>
  <si>
    <t>manas</t>
  </si>
  <si>
    <t>masahu</t>
  </si>
  <si>
    <t>nibun</t>
  </si>
  <si>
    <t>sake</t>
  </si>
  <si>
    <t>suntiru</t>
  </si>
  <si>
    <t>beko</t>
  </si>
  <si>
    <t>supa</t>
  </si>
  <si>
    <t>puus</t>
  </si>
  <si>
    <t>sapu</t>
  </si>
  <si>
    <t>sako</t>
  </si>
  <si>
    <t>tifi</t>
  </si>
  <si>
    <t>mei</t>
  </si>
  <si>
    <t>nuni</t>
  </si>
  <si>
    <t>iku</t>
  </si>
  <si>
    <t>seno</t>
  </si>
  <si>
    <t>serak</t>
  </si>
  <si>
    <t>foto</t>
  </si>
  <si>
    <t>not-noten</t>
  </si>
  <si>
    <t>peo</t>
  </si>
  <si>
    <t>brako</t>
  </si>
  <si>
    <t>srataf</t>
  </si>
  <si>
    <t>kraan</t>
  </si>
  <si>
    <t>beo</t>
  </si>
  <si>
    <t>pisu</t>
  </si>
  <si>
    <t>nuu</t>
  </si>
  <si>
    <t>nisi</t>
  </si>
  <si>
    <t>tona</t>
  </si>
  <si>
    <t>suku</t>
  </si>
  <si>
    <t>tenar</t>
  </si>
  <si>
    <t>naem</t>
  </si>
  <si>
    <t>mir-miri</t>
  </si>
  <si>
    <t>nase</t>
  </si>
  <si>
    <t>etun</t>
  </si>
  <si>
    <t>mafaun</t>
  </si>
  <si>
    <t>pusu</t>
  </si>
  <si>
    <t>mainihas</t>
  </si>
  <si>
    <t>tenab</t>
  </si>
  <si>
    <t>kisan</t>
  </si>
  <si>
    <t>nifun</t>
  </si>
  <si>
    <t>tenu</t>
  </si>
  <si>
    <t>firin</t>
  </si>
  <si>
    <t>nua</t>
  </si>
  <si>
    <t>tokar</t>
  </si>
  <si>
    <t>pesek</t>
  </si>
  <si>
    <t>beson</t>
  </si>
  <si>
    <t>pera</t>
  </si>
  <si>
    <t>toof</t>
  </si>
  <si>
    <t>muta</t>
  </si>
  <si>
    <t>kepe</t>
  </si>
  <si>
    <t>mahei</t>
  </si>
  <si>
    <t>skanat</t>
  </si>
  <si>
    <t>neot</t>
  </si>
  <si>
    <t>oras</t>
  </si>
  <si>
    <t>noo</t>
  </si>
  <si>
    <t>Timor</t>
  </si>
  <si>
    <t>pemutis</t>
  </si>
  <si>
    <t>reuk</t>
  </si>
  <si>
    <t>patek</t>
  </si>
  <si>
    <t>fretun</t>
  </si>
  <si>
    <t>kpene</t>
  </si>
  <si>
    <t>babaf</t>
  </si>
  <si>
    <t>maro</t>
  </si>
  <si>
    <t>knapi</t>
  </si>
  <si>
    <t>kakus</t>
  </si>
  <si>
    <t>kauriri</t>
  </si>
  <si>
    <t>maa</t>
  </si>
  <si>
    <t>bninis</t>
  </si>
  <si>
    <t>moko</t>
  </si>
  <si>
    <t>kee</t>
  </si>
  <si>
    <t>poho</t>
  </si>
  <si>
    <t>-b</t>
  </si>
  <si>
    <t>nobe</t>
  </si>
  <si>
    <t>rakan</t>
  </si>
  <si>
    <t>fua</t>
  </si>
  <si>
    <t>kuni</t>
  </si>
  <si>
    <t>teri</t>
  </si>
  <si>
    <t>snuku</t>
  </si>
  <si>
    <t>batuur</t>
  </si>
  <si>
    <t>tebe</t>
  </si>
  <si>
    <t>raku</t>
  </si>
  <si>
    <t>tirok</t>
  </si>
  <si>
    <t>hunik</t>
  </si>
  <si>
    <t>bani</t>
  </si>
  <si>
    <t>tneneb</t>
  </si>
  <si>
    <t>putar</t>
  </si>
  <si>
    <t>koen</t>
  </si>
  <si>
    <t>kane</t>
  </si>
  <si>
    <t>spae</t>
  </si>
  <si>
    <t>tanin</t>
  </si>
  <si>
    <t>tenuk</t>
  </si>
  <si>
    <t>sefi</t>
  </si>
  <si>
    <t>tar</t>
  </si>
  <si>
    <t>tea</t>
  </si>
  <si>
    <t>sbeta</t>
  </si>
  <si>
    <t>kmii</t>
  </si>
  <si>
    <t>eki</t>
  </si>
  <si>
    <t>pake</t>
  </si>
  <si>
    <t>krafun</t>
  </si>
  <si>
    <t>tina</t>
  </si>
  <si>
    <t>kupu</t>
  </si>
  <si>
    <t>utan</t>
  </si>
  <si>
    <t>uat</t>
  </si>
  <si>
    <t>kuan</t>
  </si>
  <si>
    <t>tanhai</t>
  </si>
  <si>
    <t>pao</t>
  </si>
  <si>
    <t>nenuk</t>
  </si>
  <si>
    <t>susi</t>
  </si>
  <si>
    <t>krupit</t>
  </si>
  <si>
    <t>kuku</t>
  </si>
  <si>
    <t>rara</t>
  </si>
  <si>
    <t>see</t>
  </si>
  <si>
    <t>boe</t>
  </si>
  <si>
    <t>safe</t>
  </si>
  <si>
    <t>meu</t>
  </si>
  <si>
    <t>kun-kunu</t>
  </si>
  <si>
    <t>atpupu</t>
  </si>
  <si>
    <t>atfuan</t>
  </si>
  <si>
    <t>titu</t>
  </si>
  <si>
    <t>panat</t>
  </si>
  <si>
    <t>hata</t>
  </si>
  <si>
    <t>oe</t>
  </si>
  <si>
    <t>kusi</t>
  </si>
  <si>
    <t>okin</t>
  </si>
  <si>
    <t>ninik</t>
  </si>
  <si>
    <t>kenat</t>
  </si>
  <si>
    <t>kabin</t>
  </si>
  <si>
    <t>baroit</t>
  </si>
  <si>
    <t>neu</t>
  </si>
  <si>
    <t>mee</t>
  </si>
  <si>
    <t>fuumaku</t>
  </si>
  <si>
    <t>soriu</t>
  </si>
  <si>
    <t>kteris</t>
  </si>
  <si>
    <t>sekau</t>
  </si>
  <si>
    <t>fenai</t>
  </si>
  <si>
    <t>kafi</t>
  </si>
  <si>
    <t>babu</t>
  </si>
  <si>
    <t>ekam</t>
  </si>
  <si>
    <t>anin</t>
  </si>
  <si>
    <t>puna</t>
  </si>
  <si>
    <t>kii</t>
  </si>
  <si>
    <t>oka</t>
  </si>
  <si>
    <t>kune</t>
  </si>
  <si>
    <t>saksii</t>
  </si>
  <si>
    <t>koe</t>
  </si>
  <si>
    <t>tasu</t>
  </si>
  <si>
    <t>bifee</t>
  </si>
  <si>
    <t>apu</t>
  </si>
  <si>
    <t>peti</t>
  </si>
  <si>
    <t>tabiru</t>
  </si>
  <si>
    <t>pansoe</t>
  </si>
  <si>
    <t>tinu</t>
  </si>
  <si>
    <t>tainusa</t>
  </si>
  <si>
    <t>eok</t>
  </si>
  <si>
    <t>tui</t>
  </si>
  <si>
    <t>maah</t>
  </si>
  <si>
    <t>maspeo</t>
  </si>
  <si>
    <t>maspeti</t>
  </si>
  <si>
    <t>toon</t>
  </si>
  <si>
    <t>munif</t>
  </si>
  <si>
    <t>onef</t>
  </si>
  <si>
    <t>breek</t>
  </si>
  <si>
    <t>biku</t>
  </si>
  <si>
    <t>n</t>
  </si>
  <si>
    <t>vsffx</t>
  </si>
  <si>
    <t>dem</t>
  </si>
  <si>
    <t>det</t>
  </si>
  <si>
    <t>gen</t>
  </si>
  <si>
    <t>pro</t>
  </si>
  <si>
    <t>pers2</t>
  </si>
  <si>
    <t>pers1</t>
  </si>
  <si>
    <t>v4</t>
  </si>
  <si>
    <t>v2</t>
  </si>
  <si>
    <t>v1</t>
  </si>
  <si>
    <t>nbody</t>
  </si>
  <si>
    <t>nprfx</t>
  </si>
  <si>
    <t>nsffx</t>
  </si>
  <si>
    <t>conj</t>
  </si>
  <si>
    <t>adv</t>
  </si>
  <si>
    <t>quant</t>
  </si>
  <si>
    <t>nprop</t>
  </si>
  <si>
    <t>nkin</t>
  </si>
  <si>
    <t>v3</t>
  </si>
  <si>
    <t>num</t>
  </si>
  <si>
    <t>ep</t>
  </si>
  <si>
    <t>interj</t>
  </si>
  <si>
    <t>title</t>
  </si>
  <si>
    <t>neg</t>
  </si>
  <si>
    <t>nmlz</t>
  </si>
  <si>
    <t>prt</t>
  </si>
  <si>
    <t>vprfx</t>
  </si>
  <si>
    <t>rel</t>
  </si>
  <si>
    <t>condition</t>
  </si>
  <si>
    <t>???</t>
  </si>
  <si>
    <t>0dem</t>
  </si>
  <si>
    <t>0det</t>
  </si>
  <si>
    <t>0gen</t>
  </si>
  <si>
    <t>1/3pl.gen</t>
  </si>
  <si>
    <t>1dem</t>
  </si>
  <si>
    <t>1det</t>
  </si>
  <si>
    <t>1ex</t>
  </si>
  <si>
    <t>1ex.acc</t>
  </si>
  <si>
    <t>1ex/2</t>
  </si>
  <si>
    <t>1ex/2gen</t>
  </si>
  <si>
    <t>1ex/2pl</t>
  </si>
  <si>
    <t>1pl.in</t>
  </si>
  <si>
    <t>1pl.in.acc</t>
  </si>
  <si>
    <t>1sg</t>
  </si>
  <si>
    <t>1sg.acc</t>
  </si>
  <si>
    <t>2dem</t>
  </si>
  <si>
    <t>2det</t>
  </si>
  <si>
    <t>2pl</t>
  </si>
  <si>
    <t>2pl.acc</t>
  </si>
  <si>
    <t>2sg</t>
  </si>
  <si>
    <t>2sg.acc</t>
  </si>
  <si>
    <t>3dem</t>
  </si>
  <si>
    <t>3pl</t>
  </si>
  <si>
    <t>3SG</t>
  </si>
  <si>
    <t>3sg.acc</t>
  </si>
  <si>
    <t>3sg.gen</t>
  </si>
  <si>
    <t>400.ears.of.corn</t>
  </si>
  <si>
    <t>able</t>
  </si>
  <si>
    <t>able ; capable</t>
  </si>
  <si>
    <t>above</t>
  </si>
  <si>
    <t>abundant</t>
  </si>
  <si>
    <t>accuse</t>
  </si>
  <si>
    <t>across</t>
  </si>
  <si>
    <t>add.food</t>
  </si>
  <si>
    <t>adj</t>
  </si>
  <si>
    <t>adoptive</t>
  </si>
  <si>
    <t>adultery ; commit adultery</t>
  </si>
  <si>
    <t>advise</t>
  </si>
  <si>
    <t>afternoon ; evening</t>
  </si>
  <si>
    <t>again</t>
  </si>
  <si>
    <t>agape</t>
  </si>
  <si>
    <t>aimlessly</t>
  </si>
  <si>
    <t>Albizia.tree</t>
  </si>
  <si>
    <t>all</t>
  </si>
  <si>
    <t>allow</t>
  </si>
  <si>
    <t>allowed</t>
  </si>
  <si>
    <t>alone</t>
  </si>
  <si>
    <t>Alor</t>
  </si>
  <si>
    <t>already</t>
  </si>
  <si>
    <t>also</t>
  </si>
  <si>
    <t>Amarasi</t>
  </si>
  <si>
    <t>amazed ; surprised</t>
  </si>
  <si>
    <t>ancestor ; forefather ; great-grandparent</t>
  </si>
  <si>
    <t>anchor</t>
  </si>
  <si>
    <t>anchor ; plumbline</t>
  </si>
  <si>
    <t>and</t>
  </si>
  <si>
    <t>angry</t>
  </si>
  <si>
    <t>animal</t>
  </si>
  <si>
    <t>anise</t>
  </si>
  <si>
    <t>another</t>
  </si>
  <si>
    <t>answer</t>
  </si>
  <si>
    <t>ant</t>
  </si>
  <si>
    <t>antlion</t>
  </si>
  <si>
    <t>anyway</t>
  </si>
  <si>
    <t>appear ; show up</t>
  </si>
  <si>
    <t>apply.to</t>
  </si>
  <si>
    <t>area</t>
  </si>
  <si>
    <t>armpits</t>
  </si>
  <si>
    <t>arrange</t>
  </si>
  <si>
    <t>arrogant</t>
  </si>
  <si>
    <t>as.long.as</t>
  </si>
  <si>
    <t>ascend</t>
  </si>
  <si>
    <t>ashtray</t>
  </si>
  <si>
    <t>ask</t>
  </si>
  <si>
    <t>attach</t>
  </si>
  <si>
    <t>auction</t>
  </si>
  <si>
    <t>avoid</t>
  </si>
  <si>
    <t>axe</t>
  </si>
  <si>
    <t>babble</t>
  </si>
  <si>
    <t>back</t>
  </si>
  <si>
    <t>back ; end</t>
  </si>
  <si>
    <t>back and forth</t>
  </si>
  <si>
    <t>back.and.forth ; busy</t>
  </si>
  <si>
    <t>backing</t>
  </si>
  <si>
    <t>bad</t>
  </si>
  <si>
    <t>bamboo</t>
  </si>
  <si>
    <t>bamboo node</t>
  </si>
  <si>
    <t>bamboo.torch.kind</t>
  </si>
  <si>
    <t>banyan.tree</t>
  </si>
  <si>
    <t>baptism</t>
  </si>
  <si>
    <t>bark</t>
  </si>
  <si>
    <t>Barn Owl</t>
  </si>
  <si>
    <t>barrier ; wall</t>
  </si>
  <si>
    <t>base ; pad</t>
  </si>
  <si>
    <t>base of a cooking pot on the ground</t>
  </si>
  <si>
    <t>basil</t>
  </si>
  <si>
    <t>basket</t>
  </si>
  <si>
    <t>basket.kind</t>
  </si>
  <si>
    <t>bat</t>
  </si>
  <si>
    <t>bathe</t>
  </si>
  <si>
    <t>be.afternoon</t>
  </si>
  <si>
    <t>be.aware ; go.around</t>
  </si>
  <si>
    <t>be.born</t>
  </si>
  <si>
    <t>be.hard</t>
  </si>
  <si>
    <t>be.near</t>
  </si>
  <si>
    <t>be.quiet</t>
  </si>
  <si>
    <t>be.strong</t>
  </si>
  <si>
    <t>be.upright</t>
  </si>
  <si>
    <t>beads</t>
  </si>
  <si>
    <t>bean.sprouts</t>
  </si>
  <si>
    <t>beans</t>
  </si>
  <si>
    <t>bear ; carry</t>
  </si>
  <si>
    <t>beard</t>
  </si>
  <si>
    <t>beautiful</t>
  </si>
  <si>
    <t>because</t>
  </si>
  <si>
    <t>beckon</t>
  </si>
  <si>
    <t>become</t>
  </si>
  <si>
    <t>become.dry</t>
  </si>
  <si>
    <t>bedbug</t>
  </si>
  <si>
    <t>beer</t>
  </si>
  <si>
    <t>beetle</t>
  </si>
  <si>
    <t>before</t>
  </si>
  <si>
    <t>believe</t>
  </si>
  <si>
    <t>bell ; gong</t>
  </si>
  <si>
    <t>belly ; stomach ; guts</t>
  </si>
  <si>
    <t>belly.button ; shoot, sprout, off-shoot, bud, young leaves</t>
  </si>
  <si>
    <t>below</t>
  </si>
  <si>
    <t>belt</t>
  </si>
  <si>
    <t>Belu</t>
  </si>
  <si>
    <t>bend.over</t>
  </si>
  <si>
    <t>Ber.tree</t>
  </si>
  <si>
    <t>betel.leaves</t>
  </si>
  <si>
    <t>betel.nut</t>
  </si>
  <si>
    <t>betel.vine</t>
  </si>
  <si>
    <t>big</t>
  </si>
  <si>
    <t>bind</t>
  </si>
  <si>
    <t>bird</t>
  </si>
  <si>
    <t>bird.kind</t>
  </si>
  <si>
    <t>bit</t>
  </si>
  <si>
    <t>bit ; bridle</t>
  </si>
  <si>
    <t>bite</t>
  </si>
  <si>
    <t>bitter</t>
  </si>
  <si>
    <t>bitter.melon</t>
  </si>
  <si>
    <t>BLA ; ZLA</t>
  </si>
  <si>
    <t>black</t>
  </si>
  <si>
    <t>Blackboard tree; a kind of evergreen tree</t>
  </si>
  <si>
    <t>Black-shouldered Kite</t>
  </si>
  <si>
    <t>bladder</t>
  </si>
  <si>
    <t>blaze</t>
  </si>
  <si>
    <t>blind</t>
  </si>
  <si>
    <t>blister ; scald</t>
  </si>
  <si>
    <t>blood</t>
  </si>
  <si>
    <t>blow</t>
  </si>
  <si>
    <t>blow.out</t>
  </si>
  <si>
    <t>blowpipe</t>
  </si>
  <si>
    <t>blue</t>
  </si>
  <si>
    <t>Blue-tailed Bee-eater ; Rainbow Bee-eater</t>
  </si>
  <si>
    <t>blunt</t>
  </si>
  <si>
    <t>board</t>
  </si>
  <si>
    <t>boast ; exaggerate</t>
  </si>
  <si>
    <t>boat</t>
  </si>
  <si>
    <t>body</t>
  </si>
  <si>
    <t>body.filth</t>
  </si>
  <si>
    <t>body.louse</t>
  </si>
  <si>
    <t>Bogo tree, a kind of tree the leaves of which are fed to cows</t>
  </si>
  <si>
    <t>boil</t>
  </si>
  <si>
    <t>boil.whole</t>
  </si>
  <si>
    <t>boldly ; frankly ; openly</t>
  </si>
  <si>
    <t>book</t>
  </si>
  <si>
    <t>border onto sth.</t>
  </si>
  <si>
    <t>bored</t>
  </si>
  <si>
    <t>bother, disturb, shake</t>
  </si>
  <si>
    <t>bounce.up.and.down</t>
  </si>
  <si>
    <t>boundary ; border</t>
  </si>
  <si>
    <t>bow</t>
  </si>
  <si>
    <t>bowl</t>
  </si>
  <si>
    <t>box</t>
  </si>
  <si>
    <t>bracelet</t>
  </si>
  <si>
    <t>braid</t>
  </si>
  <si>
    <t>braiding work</t>
  </si>
  <si>
    <t>brain</t>
  </si>
  <si>
    <t>branch</t>
  </si>
  <si>
    <t>brand ; stamp</t>
  </si>
  <si>
    <t>breadfruit</t>
  </si>
  <si>
    <t>break</t>
  </si>
  <si>
    <t>break.up</t>
  </si>
  <si>
    <t>breast ; nipple</t>
  </si>
  <si>
    <t>breath</t>
  </si>
  <si>
    <t>bridge</t>
  </si>
  <si>
    <t>bright</t>
  </si>
  <si>
    <t>bring</t>
  </si>
  <si>
    <t>bring out, evict</t>
  </si>
  <si>
    <t>broken</t>
  </si>
  <si>
    <t>brother</t>
  </si>
  <si>
    <t>brush against, lightly touch</t>
  </si>
  <si>
    <t>brush teeth</t>
  </si>
  <si>
    <t>bubble ; foam</t>
  </si>
  <si>
    <t>bud ; sprout</t>
  </si>
  <si>
    <t>Buff-banded Rail</t>
  </si>
  <si>
    <t>build.roof</t>
  </si>
  <si>
    <t>burn</t>
  </si>
  <si>
    <t>burning coal</t>
  </si>
  <si>
    <t>burning.coal.embers</t>
  </si>
  <si>
    <t>burning.hot</t>
  </si>
  <si>
    <t>burp</t>
  </si>
  <si>
    <t>bury</t>
  </si>
  <si>
    <t>busy</t>
  </si>
  <si>
    <t>but</t>
  </si>
  <si>
    <t>butterfly</t>
  </si>
  <si>
    <t>buttocks</t>
  </si>
  <si>
    <t>button</t>
  </si>
  <si>
    <t>buy</t>
  </si>
  <si>
    <t>cabbage</t>
  </si>
  <si>
    <t>calf</t>
  </si>
  <si>
    <t>call</t>
  </si>
  <si>
    <t>calm</t>
  </si>
  <si>
    <t>calm.down</t>
  </si>
  <si>
    <t>Candlenut</t>
  </si>
  <si>
    <t>capable ; familiar</t>
  </si>
  <si>
    <t>car</t>
  </si>
  <si>
    <t>care</t>
  </si>
  <si>
    <t>care ; pay.attention.to</t>
  </si>
  <si>
    <t>care.for</t>
  </si>
  <si>
    <t>careful</t>
  </si>
  <si>
    <t>carried.stuff ; cargo</t>
  </si>
  <si>
    <t>carry</t>
  </si>
  <si>
    <t>carve ; chisel ; inscribe</t>
  </si>
  <si>
    <t>cast-net ; dragnet</t>
  </si>
  <si>
    <t>casuarina</t>
  </si>
  <si>
    <t>cat</t>
  </si>
  <si>
    <t>catch</t>
  </si>
  <si>
    <t>catch.liquid</t>
  </si>
  <si>
    <t>caterpillar</t>
  </si>
  <si>
    <t>cave</t>
  </si>
  <si>
    <t>CC</t>
  </si>
  <si>
    <t>celebrate</t>
  </si>
  <si>
    <t>centipede ; millipede</t>
  </si>
  <si>
    <t>century</t>
  </si>
  <si>
    <t>chains</t>
  </si>
  <si>
    <t>change</t>
  </si>
  <si>
    <t>Changeable.Hawk-eagle</t>
  </si>
  <si>
    <t>chapter</t>
  </si>
  <si>
    <t>charcoal</t>
  </si>
  <si>
    <t>cheek</t>
  </si>
  <si>
    <t>chest</t>
  </si>
  <si>
    <t>chew</t>
  </si>
  <si>
    <t>chew.betel</t>
  </si>
  <si>
    <t>chicken</t>
  </si>
  <si>
    <t>chicken’s.tail</t>
  </si>
  <si>
    <t>child</t>
  </si>
  <si>
    <t>chilli</t>
  </si>
  <si>
    <t>chin</t>
  </si>
  <si>
    <t>chop</t>
  </si>
  <si>
    <t>church ; Sunday ; week</t>
  </si>
  <si>
    <t>church.elder</t>
  </si>
  <si>
    <t>cicada ; leaf hopper</t>
  </si>
  <si>
    <t>cicak.lizard</t>
  </si>
  <si>
    <t>cigarette</t>
  </si>
  <si>
    <t>circumcise</t>
  </si>
  <si>
    <t>city ; fort</t>
  </si>
  <si>
    <t>civet ; wild-cat</t>
  </si>
  <si>
    <t>clamp</t>
  </si>
  <si>
    <t>clasp ; entreaty</t>
  </si>
  <si>
    <t>class</t>
  </si>
  <si>
    <t>clean</t>
  </si>
  <si>
    <t>clean.guts</t>
  </si>
  <si>
    <t>clear</t>
  </si>
  <si>
    <t>clerk ; writer</t>
  </si>
  <si>
    <t>click with tongue (the sound comes from the bottom of the tongue hitting the bottom of the mouth)</t>
  </si>
  <si>
    <t>cliff.edge</t>
  </si>
  <si>
    <t>cling</t>
  </si>
  <si>
    <t>close</t>
  </si>
  <si>
    <t>closed</t>
  </si>
  <si>
    <t>cloth</t>
  </si>
  <si>
    <t>cloth.belt</t>
  </si>
  <si>
    <t>clothes louse</t>
  </si>
  <si>
    <t>cloud</t>
  </si>
  <si>
    <t>clump</t>
  </si>
  <si>
    <t>cmpl</t>
  </si>
  <si>
    <t>cob</t>
  </si>
  <si>
    <t>cockroach</t>
  </si>
  <si>
    <t>coconut</t>
  </si>
  <si>
    <t>coconut.husk</t>
  </si>
  <si>
    <t>coconut.shell</t>
  </si>
  <si>
    <t>coffee</t>
  </si>
  <si>
    <t>cold</t>
  </si>
  <si>
    <t>collarbone</t>
  </si>
  <si>
    <t>collect</t>
  </si>
  <si>
    <t>colour</t>
  </si>
  <si>
    <t>comb</t>
  </si>
  <si>
    <t>come ; enter</t>
  </si>
  <si>
    <t>come.loose</t>
  </si>
  <si>
    <t>come.together</t>
  </si>
  <si>
    <t>come:1ex/2pl</t>
  </si>
  <si>
    <t>come:1pl.in ; come:0</t>
  </si>
  <si>
    <t>come:1s/2s</t>
  </si>
  <si>
    <t>come:3</t>
  </si>
  <si>
    <t>comfortable ; nice ; delicious</t>
  </si>
  <si>
    <t>command</t>
  </si>
  <si>
    <t>Common kingfisher</t>
  </si>
  <si>
    <t>compare</t>
  </si>
  <si>
    <t>compared.with</t>
  </si>
  <si>
    <t>completely ; win</t>
  </si>
  <si>
    <t>concrete.wall</t>
  </si>
  <si>
    <t>conduct</t>
  </si>
  <si>
    <t>confession</t>
  </si>
  <si>
    <t>conflict</t>
  </si>
  <si>
    <t>confused</t>
  </si>
  <si>
    <t>consectutive</t>
  </si>
  <si>
    <t>consume</t>
  </si>
  <si>
    <t>container</t>
  </si>
  <si>
    <t>container.for.slaked.lime</t>
  </si>
  <si>
    <t>contents</t>
  </si>
  <si>
    <t>continually</t>
  </si>
  <si>
    <t>continue</t>
  </si>
  <si>
    <t>cook</t>
  </si>
  <si>
    <t>cooked</t>
  </si>
  <si>
    <t>cool.down.with.water</t>
  </si>
  <si>
    <t>cooperate</t>
  </si>
  <si>
    <t>copulate</t>
  </si>
  <si>
    <t>corn</t>
  </si>
  <si>
    <t>corpse ; spirit</t>
  </si>
  <si>
    <t>correct</t>
  </si>
  <si>
    <t>cotton</t>
  </si>
  <si>
    <t>cotton.stainer</t>
  </si>
  <si>
    <t>cough</t>
  </si>
  <si>
    <t>COUNT</t>
  </si>
  <si>
    <t>count ; consider</t>
  </si>
  <si>
    <t>country</t>
  </si>
  <si>
    <t>cover</t>
  </si>
  <si>
    <t>cow</t>
  </si>
  <si>
    <t>cow’s stomach</t>
  </si>
  <si>
    <t>crab</t>
  </si>
  <si>
    <t>cradle</t>
  </si>
  <si>
    <t>craftsman</t>
  </si>
  <si>
    <t>crawl</t>
  </si>
  <si>
    <t>crazy</t>
  </si>
  <si>
    <t>create</t>
  </si>
  <si>
    <t>creature</t>
  </si>
  <si>
    <t>crest</t>
  </si>
  <si>
    <t>cricket</t>
  </si>
  <si>
    <t>crocodile</t>
  </si>
  <si>
    <t>crooked ; twisted</t>
  </si>
  <si>
    <t>cross arms</t>
  </si>
  <si>
    <t>crotch ; thigh</t>
  </si>
  <si>
    <t>crow</t>
  </si>
  <si>
    <t>crowd</t>
  </si>
  <si>
    <t>crowded, tight</t>
  </si>
  <si>
    <t>Crown Flower</t>
  </si>
  <si>
    <t>crushed grain</t>
  </si>
  <si>
    <t>cry</t>
  </si>
  <si>
    <t>cup.hand</t>
  </si>
  <si>
    <t>curly</t>
  </si>
  <si>
    <t>curse</t>
  </si>
  <si>
    <t>cuscus</t>
  </si>
  <si>
    <t>custom</t>
  </si>
  <si>
    <t>cut</t>
  </si>
  <si>
    <t>cut ; stop</t>
  </si>
  <si>
    <t>cut open a field, leave it to dry, then a year later burn if off</t>
  </si>
  <si>
    <t>cut.field</t>
  </si>
  <si>
    <t>cut.off</t>
  </si>
  <si>
    <t>cut.trees</t>
  </si>
  <si>
    <t>dad</t>
  </si>
  <si>
    <t>dance</t>
  </si>
  <si>
    <t>dance.with.arms</t>
  </si>
  <si>
    <t>dark</t>
  </si>
  <si>
    <t>dat</t>
  </si>
  <si>
    <t>daughter-in-law ; niece</t>
  </si>
  <si>
    <t>day</t>
  </si>
  <si>
    <t>day after the day after tomorrow</t>
  </si>
  <si>
    <t>deacon</t>
  </si>
  <si>
    <t>deadened</t>
  </si>
  <si>
    <t>deaf</t>
  </si>
  <si>
    <t>debt</t>
  </si>
  <si>
    <t>deceive</t>
  </si>
  <si>
    <t>decide</t>
  </si>
  <si>
    <t>deep fried</t>
  </si>
  <si>
    <t>deer</t>
  </si>
  <si>
    <t>delouse</t>
  </si>
  <si>
    <t>deny</t>
  </si>
  <si>
    <t>depend</t>
  </si>
  <si>
    <t>depending.on</t>
  </si>
  <si>
    <t>deride</t>
  </si>
  <si>
    <t>descend</t>
  </si>
  <si>
    <t>designate</t>
  </si>
  <si>
    <t>designate ; set.aside.for</t>
  </si>
  <si>
    <t>destroy</t>
  </si>
  <si>
    <t>develop.cracks</t>
  </si>
  <si>
    <t>dew ; condensation</t>
  </si>
  <si>
    <t>Dhao</t>
  </si>
  <si>
    <t>diarrhea</t>
  </si>
  <si>
    <t>die</t>
  </si>
  <si>
    <t>different</t>
  </si>
  <si>
    <t>difficult</t>
  </si>
  <si>
    <t>difficulty</t>
  </si>
  <si>
    <t>dig</t>
  </si>
  <si>
    <t>dig out</t>
  </si>
  <si>
    <t>digging.bar</t>
  </si>
  <si>
    <t>diligent ; make the effort to ; hard working</t>
  </si>
  <si>
    <t>dip into</t>
  </si>
  <si>
    <t>direction</t>
  </si>
  <si>
    <t>disappear</t>
  </si>
  <si>
    <t>disaster</t>
  </si>
  <si>
    <t>disease.kind</t>
  </si>
  <si>
    <t>dismantle</t>
  </si>
  <si>
    <t>disperse</t>
  </si>
  <si>
    <t>dispute</t>
  </si>
  <si>
    <t>distribute</t>
  </si>
  <si>
    <t>distribution ; rationing</t>
  </si>
  <si>
    <t>district.head</t>
  </si>
  <si>
    <t>disturb</t>
  </si>
  <si>
    <t>ditch ; gutter</t>
  </si>
  <si>
    <t>dive</t>
  </si>
  <si>
    <t>do</t>
  </si>
  <si>
    <t>do seomething without really caring</t>
  </si>
  <si>
    <t>do.evil</t>
  </si>
  <si>
    <t>do.work</t>
  </si>
  <si>
    <t>dog</t>
  </si>
  <si>
    <t>domesticate</t>
  </si>
  <si>
    <t>door</t>
  </si>
  <si>
    <t>down</t>
  </si>
  <si>
    <t>draw (weapon)</t>
  </si>
  <si>
    <t>draw.water</t>
  </si>
  <si>
    <t>dream</t>
  </si>
  <si>
    <t>dried.betel-nut</t>
  </si>
  <si>
    <t>drink</t>
  </si>
  <si>
    <t>drip</t>
  </si>
  <si>
    <t>drip drop by drop</t>
  </si>
  <si>
    <t>drive</t>
  </si>
  <si>
    <t>driver</t>
  </si>
  <si>
    <t>drizzle</t>
  </si>
  <si>
    <t>drongo</t>
  </si>
  <si>
    <t>drop</t>
  </si>
  <si>
    <t>drop ; cause to fall</t>
  </si>
  <si>
    <t>drought</t>
  </si>
  <si>
    <t>drown</t>
  </si>
  <si>
    <t>drunk</t>
  </si>
  <si>
    <t>dry</t>
  </si>
  <si>
    <t>dry up (of water)</t>
  </si>
  <si>
    <t>dry.in.sun</t>
  </si>
  <si>
    <t>dry.in.the.sun</t>
  </si>
  <si>
    <t>dry.season ; drought</t>
  </si>
  <si>
    <t>duck</t>
  </si>
  <si>
    <t>dumb</t>
  </si>
  <si>
    <t>dust</t>
  </si>
  <si>
    <t>eagle ; kite</t>
  </si>
  <si>
    <t>ear</t>
  </si>
  <si>
    <t>earlier</t>
  </si>
  <si>
    <t>ear-ring ; nose.ring</t>
  </si>
  <si>
    <t>earthquake</t>
  </si>
  <si>
    <t>earwax, hard snot</t>
  </si>
  <si>
    <t>eat</t>
  </si>
  <si>
    <t>edge</t>
  </si>
  <si>
    <t>eel</t>
  </si>
  <si>
    <t>egg</t>
  </si>
  <si>
    <t>eggplant ; aubergine</t>
  </si>
  <si>
    <t>eight</t>
  </si>
  <si>
    <t>elbow</t>
  </si>
  <si>
    <t>Emerald.Tree.Skink</t>
  </si>
  <si>
    <t>empty</t>
  </si>
  <si>
    <t>empty, without contents</t>
  </si>
  <si>
    <t>endure</t>
  </si>
  <si>
    <t>enemy</t>
  </si>
  <si>
    <t>English ; England</t>
  </si>
  <si>
    <t>enter</t>
  </si>
  <si>
    <t>entire</t>
  </si>
  <si>
    <t>entrust ; allow.oneself ; permit.oneself</t>
  </si>
  <si>
    <t>escaped.animal</t>
  </si>
  <si>
    <t>-ese</t>
  </si>
  <si>
    <t>eSi</t>
  </si>
  <si>
    <t>even.if</t>
  </si>
  <si>
    <t>event</t>
  </si>
  <si>
    <t>every</t>
  </si>
  <si>
    <t>evict</t>
  </si>
  <si>
    <t>exactly.at</t>
  </si>
  <si>
    <t>examine</t>
  </si>
  <si>
    <t>example</t>
  </si>
  <si>
    <t>exceed</t>
  </si>
  <si>
    <t>excessive ; earnest</t>
  </si>
  <si>
    <t>excrete</t>
  </si>
  <si>
    <t>exist ; have</t>
  </si>
  <si>
    <t>exit</t>
  </si>
  <si>
    <t>extremely</t>
  </si>
  <si>
    <t>eye</t>
  </si>
  <si>
    <t>face</t>
  </si>
  <si>
    <t>face-to-face</t>
  </si>
  <si>
    <t>faeces</t>
  </si>
  <si>
    <t>faint</t>
  </si>
  <si>
    <t>fall</t>
  </si>
  <si>
    <t>fall.face.down</t>
  </si>
  <si>
    <t>fallow.field</t>
  </si>
  <si>
    <t>falter</t>
  </si>
  <si>
    <t>family</t>
  </si>
  <si>
    <t>family ; clan group</t>
  </si>
  <si>
    <t>fan</t>
  </si>
  <si>
    <t>fan.(flame) ; scatter ; broadcast</t>
  </si>
  <si>
    <t>fantails</t>
  </si>
  <si>
    <t>far</t>
  </si>
  <si>
    <t>fart</t>
  </si>
  <si>
    <t>fast</t>
  </si>
  <si>
    <t>fat</t>
  </si>
  <si>
    <t>fat ; grease</t>
  </si>
  <si>
    <t>father</t>
  </si>
  <si>
    <t>fathom</t>
  </si>
  <si>
    <t>feeble</t>
  </si>
  <si>
    <t>feed</t>
  </si>
  <si>
    <t>feel</t>
  </si>
  <si>
    <t>feelings</t>
  </si>
  <si>
    <t>female animal which has not yet given birth</t>
  </si>
  <si>
    <t>fence</t>
  </si>
  <si>
    <t>fence posts</t>
  </si>
  <si>
    <t>fertile</t>
  </si>
  <si>
    <t>fervent.prayer</t>
  </si>
  <si>
    <t>fever</t>
  </si>
  <si>
    <t>field</t>
  </si>
  <si>
    <t>field.kind</t>
  </si>
  <si>
    <t>fight</t>
  </si>
  <si>
    <t>fill</t>
  </si>
  <si>
    <t>fill ; pour</t>
  </si>
  <si>
    <t>fine ; shaved</t>
  </si>
  <si>
    <t>fine ; smooth</t>
  </si>
  <si>
    <t>fine ; tiny</t>
  </si>
  <si>
    <t>fingers ; toes</t>
  </si>
  <si>
    <t>finish</t>
  </si>
  <si>
    <t>fire</t>
  </si>
  <si>
    <t>fire.slingshot</t>
  </si>
  <si>
    <t>firebrand</t>
  </si>
  <si>
    <t>fireplace, hearth</t>
  </si>
  <si>
    <t>first</t>
  </si>
  <si>
    <t>fish</t>
  </si>
  <si>
    <t>fish-hook ; trap for catching wild animals which has a hook</t>
  </si>
  <si>
    <t>fit</t>
  </si>
  <si>
    <t>fit ; match ; according.to</t>
  </si>
  <si>
    <t>five</t>
  </si>
  <si>
    <t>flag ; pennant</t>
  </si>
  <si>
    <t>flame</t>
  </si>
  <si>
    <t>flank ; side</t>
  </si>
  <si>
    <t>flashing</t>
  </si>
  <si>
    <t>flat ; wide open valley</t>
  </si>
  <si>
    <t>flea</t>
  </si>
  <si>
    <t>flick</t>
  </si>
  <si>
    <t>flour</t>
  </si>
  <si>
    <t>flow</t>
  </si>
  <si>
    <t>flower</t>
  </si>
  <si>
    <t>flute</t>
  </si>
  <si>
    <t>flute ; whistle</t>
  </si>
  <si>
    <t>fly</t>
  </si>
  <si>
    <t>flying.dragon</t>
  </si>
  <si>
    <t>fog</t>
  </si>
  <si>
    <t>fog ; mist</t>
  </si>
  <si>
    <t>fold</t>
  </si>
  <si>
    <t>follow</t>
  </si>
  <si>
    <t>fontanelle</t>
  </si>
  <si>
    <t>forbid</t>
  </si>
  <si>
    <t>force</t>
  </si>
  <si>
    <t>force ; energy</t>
  </si>
  <si>
    <t>force ; put pressure on ; press to do</t>
  </si>
  <si>
    <t>forehead</t>
  </si>
  <si>
    <t>foreigner</t>
  </si>
  <si>
    <t>forest</t>
  </si>
  <si>
    <t>forever</t>
  </si>
  <si>
    <t>forget</t>
  </si>
  <si>
    <t>forked.branches</t>
  </si>
  <si>
    <t>fortunate</t>
  </si>
  <si>
    <t>fortune</t>
  </si>
  <si>
    <t>four</t>
  </si>
  <si>
    <t>four.days.from.now</t>
  </si>
  <si>
    <t>four.tu'us.bundles</t>
  </si>
  <si>
    <t>foyer</t>
  </si>
  <si>
    <t>fragrant.pandanus</t>
  </si>
  <si>
    <t>friend</t>
  </si>
  <si>
    <t>friendly</t>
  </si>
  <si>
    <t>frog</t>
  </si>
  <si>
    <t>from</t>
  </si>
  <si>
    <t>frozen ; coagulated</t>
  </si>
  <si>
    <t>fruit</t>
  </si>
  <si>
    <t>fruit ; interest</t>
  </si>
  <si>
    <t>fulfill</t>
  </si>
  <si>
    <t>full</t>
  </si>
  <si>
    <t>full ; tightly.packed</t>
  </si>
  <si>
    <t>fungus.kind</t>
  </si>
  <si>
    <t>funny</t>
  </si>
  <si>
    <t>furrow</t>
  </si>
  <si>
    <t>FZ/MB</t>
  </si>
  <si>
    <t>gallbladder</t>
  </si>
  <si>
    <t>gambas</t>
  </si>
  <si>
    <t>gap ; cliff</t>
  </si>
  <si>
    <t>garden</t>
  </si>
  <si>
    <t>gargle</t>
  </si>
  <si>
    <t>garlic</t>
  </si>
  <si>
    <t>gather</t>
  </si>
  <si>
    <t>gather.seafood</t>
  </si>
  <si>
    <t>gecko</t>
  </si>
  <si>
    <t>genealogy</t>
  </si>
  <si>
    <t>general</t>
  </si>
  <si>
    <t>generation</t>
  </si>
  <si>
    <t>get</t>
  </si>
  <si>
    <t>gewang palm fruit</t>
  </si>
  <si>
    <t>gewang palm seeds</t>
  </si>
  <si>
    <t>gewang.palm</t>
  </si>
  <si>
    <t>ginger</t>
  </si>
  <si>
    <t>girl ; girlfriend</t>
  </si>
  <si>
    <t>girlfriend</t>
  </si>
  <si>
    <t>girlfriend ; boyfriend</t>
  </si>
  <si>
    <t>give</t>
  </si>
  <si>
    <t>glare</t>
  </si>
  <si>
    <t>glass</t>
  </si>
  <si>
    <t>gloves</t>
  </si>
  <si>
    <t>glow</t>
  </si>
  <si>
    <t>go</t>
  </si>
  <si>
    <t>go aground</t>
  </si>
  <si>
    <t>go downhill</t>
  </si>
  <si>
    <t>go shrimping, look for shrimp</t>
  </si>
  <si>
    <t>go.around ; wrap.around</t>
  </si>
  <si>
    <t>go.by</t>
  </si>
  <si>
    <t>goad ; prick</t>
  </si>
  <si>
    <t>goat</t>
  </si>
  <si>
    <t>gold</t>
  </si>
  <si>
    <t>good</t>
  </si>
  <si>
    <t>goodness!</t>
  </si>
  <si>
    <t>gossip</t>
  </si>
  <si>
    <t>government ; official ; instruction</t>
  </si>
  <si>
    <t>grainhead</t>
  </si>
  <si>
    <t>grass</t>
  </si>
  <si>
    <t>grasshopper</t>
  </si>
  <si>
    <t>grave</t>
  </si>
  <si>
    <t>Great-billed Parrot</t>
  </si>
  <si>
    <t>greedy</t>
  </si>
  <si>
    <t>greedy ; gluttonous ; voracious</t>
  </si>
  <si>
    <t>green</t>
  </si>
  <si>
    <t>Green Figbird</t>
  </si>
  <si>
    <t>greet</t>
  </si>
  <si>
    <t>greet ; meet ; receive</t>
  </si>
  <si>
    <t>greetings</t>
  </si>
  <si>
    <t>grieve</t>
  </si>
  <si>
    <t>grind</t>
  </si>
  <si>
    <t>groin</t>
  </si>
  <si>
    <t>grope.around</t>
  </si>
  <si>
    <t>ground</t>
  </si>
  <si>
    <t>ground ; ash</t>
  </si>
  <si>
    <t>group</t>
  </si>
  <si>
    <t>grow</t>
  </si>
  <si>
    <t>grub</t>
  </si>
  <si>
    <t>grumble</t>
  </si>
  <si>
    <t>guard</t>
  </si>
  <si>
    <t>guava</t>
  </si>
  <si>
    <t>gudgeon</t>
  </si>
  <si>
    <t>guide</t>
  </si>
  <si>
    <t>gums</t>
  </si>
  <si>
    <t>hair</t>
  </si>
  <si>
    <t>hair.bun</t>
  </si>
  <si>
    <t>half</t>
  </si>
  <si>
    <t>hammer</t>
  </si>
  <si>
    <t>hand</t>
  </si>
  <si>
    <t>hang</t>
  </si>
  <si>
    <t>hang around the neck</t>
  </si>
  <si>
    <t>hang, suspend</t>
  </si>
  <si>
    <t>happy</t>
  </si>
  <si>
    <t>hard</t>
  </si>
  <si>
    <t>harvest.corn</t>
  </si>
  <si>
    <t>harvest.rice</t>
  </si>
  <si>
    <t>hat</t>
  </si>
  <si>
    <t>have</t>
  </si>
  <si>
    <t>have contractions</t>
  </si>
  <si>
    <t>have two teeth growing in one place so that the second tooth pushes the first out</t>
  </si>
  <si>
    <t>have.branches</t>
  </si>
  <si>
    <t>head</t>
  </si>
  <si>
    <t>head covering made of cloth, i.e. used  when s.o. is cold</t>
  </si>
  <si>
    <t>head.louse</t>
  </si>
  <si>
    <t>head.towards</t>
  </si>
  <si>
    <t>heal</t>
  </si>
  <si>
    <t>healthy</t>
  </si>
  <si>
    <t>heap.up ; pile.up</t>
  </si>
  <si>
    <t>hear</t>
  </si>
  <si>
    <t>heart</t>
  </si>
  <si>
    <t>heartwood</t>
  </si>
  <si>
    <t>heavy</t>
  </si>
  <si>
    <t>heel</t>
  </si>
  <si>
    <t>Helong</t>
  </si>
  <si>
    <t>help</t>
  </si>
  <si>
    <t>helter-skelter ; in all directions</t>
  </si>
  <si>
    <t>herb.kind</t>
  </si>
  <si>
    <t>herbs and spices</t>
  </si>
  <si>
    <t>herd</t>
  </si>
  <si>
    <t>hermit.crab</t>
  </si>
  <si>
    <t>heron ; stork ; egret</t>
  </si>
  <si>
    <t>hey!</t>
  </si>
  <si>
    <t>hiccup ; burp</t>
  </si>
  <si>
    <t>hide ; shelter</t>
  </si>
  <si>
    <t>hill</t>
  </si>
  <si>
    <t>hill ; peak of a hill</t>
  </si>
  <si>
    <t>hips</t>
  </si>
  <si>
    <t>hire</t>
  </si>
  <si>
    <t>hold</t>
  </si>
  <si>
    <t>hold.back</t>
  </si>
  <si>
    <t>hole</t>
  </si>
  <si>
    <t>hook</t>
  </si>
  <si>
    <t>hope</t>
  </si>
  <si>
    <t>hope ; trust</t>
  </si>
  <si>
    <t>horn</t>
  </si>
  <si>
    <t>horse</t>
  </si>
  <si>
    <t>hot</t>
  </si>
  <si>
    <t>hour</t>
  </si>
  <si>
    <t>house</t>
  </si>
  <si>
    <t>house.ridge</t>
  </si>
  <si>
    <t>hover</t>
  </si>
  <si>
    <t>how.much?</t>
  </si>
  <si>
    <t>howl</t>
  </si>
  <si>
    <t>hug</t>
  </si>
  <si>
    <t>hulled.rice</t>
  </si>
  <si>
    <t>hundred</t>
  </si>
  <si>
    <t>hunt</t>
  </si>
  <si>
    <t>hyacinth beans</t>
  </si>
  <si>
    <t>hyperactive</t>
  </si>
  <si>
    <t>if</t>
  </si>
  <si>
    <t>ignore</t>
  </si>
  <si>
    <t>impf.loc</t>
  </si>
  <si>
    <t>in.the.course.of.time</t>
  </si>
  <si>
    <t>in.two.days</t>
  </si>
  <si>
    <t>INCEP</t>
  </si>
  <si>
    <t>incite ; provoke</t>
  </si>
  <si>
    <t>increase</t>
  </si>
  <si>
    <t>increase ; pile.up</t>
  </si>
  <si>
    <t>increased</t>
  </si>
  <si>
    <t>Indian Mulberry</t>
  </si>
  <si>
    <t>indigo plant</t>
  </si>
  <si>
    <t>individual ; person</t>
  </si>
  <si>
    <t>Indonesia.Honeyeater</t>
  </si>
  <si>
    <t>infertile</t>
  </si>
  <si>
    <t>inside</t>
  </si>
  <si>
    <t>instruct ; advise ; promise</t>
  </si>
  <si>
    <t>insult</t>
  </si>
  <si>
    <t>intention</t>
  </si>
  <si>
    <t>interrupt</t>
  </si>
  <si>
    <t>interruption</t>
  </si>
  <si>
    <t>invite</t>
  </si>
  <si>
    <t>invite ; call</t>
  </si>
  <si>
    <t>irr</t>
  </si>
  <si>
    <t>irr.loc</t>
  </si>
  <si>
    <t>irrigation</t>
  </si>
  <si>
    <t>island</t>
  </si>
  <si>
    <t>issue</t>
  </si>
  <si>
    <t>itchy</t>
  </si>
  <si>
    <t>itchy.bite</t>
  </si>
  <si>
    <t>jacket</t>
  </si>
  <si>
    <t>jackfruit</t>
  </si>
  <si>
    <t>Java</t>
  </si>
  <si>
    <t>jicama</t>
  </si>
  <si>
    <t>Job’s tears</t>
  </si>
  <si>
    <t>joint</t>
  </si>
  <si>
    <t>joke</t>
  </si>
  <si>
    <t>jump</t>
  </si>
  <si>
    <t>jungle.rope ; liana</t>
  </si>
  <si>
    <t>just</t>
  </si>
  <si>
    <t>Kamala tree ; Red Kamala ; Kumkum tree</t>
  </si>
  <si>
    <t>kapok</t>
  </si>
  <si>
    <t>katydid</t>
  </si>
  <si>
    <t>key</t>
  </si>
  <si>
    <t>kick</t>
  </si>
  <si>
    <t>kidneys</t>
  </si>
  <si>
    <t>kill</t>
  </si>
  <si>
    <t>kilo</t>
  </si>
  <si>
    <t>kin.gen</t>
  </si>
  <si>
    <t>kind of biting ant, trapjaw ant</t>
  </si>
  <si>
    <t>kind of shrub</t>
  </si>
  <si>
    <t>kind of sickness in which the knees swell up and stick out</t>
  </si>
  <si>
    <t>kind of small bird without a tail</t>
  </si>
  <si>
    <t>kind of tree</t>
  </si>
  <si>
    <t>kind of wild mango tree</t>
  </si>
  <si>
    <t>kind of wound, pustule</t>
  </si>
  <si>
    <t>king ; master ; lord ; owner ; custodian</t>
  </si>
  <si>
    <t>kiss</t>
  </si>
  <si>
    <t>knee</t>
  </si>
  <si>
    <t>knife</t>
  </si>
  <si>
    <t>know</t>
  </si>
  <si>
    <t>kosu'</t>
  </si>
  <si>
    <t>Kupang</t>
  </si>
  <si>
    <t>Kusum.tree ; Ceylon.oak</t>
  </si>
  <si>
    <t>lack</t>
  </si>
  <si>
    <t>ladder ; steps</t>
  </si>
  <si>
    <t>lake</t>
  </si>
  <si>
    <t>large.whetstone</t>
  </si>
  <si>
    <t>last.night</t>
  </si>
  <si>
    <t>later ; sure ; maybe</t>
  </si>
  <si>
    <t>laugh</t>
  </si>
  <si>
    <t>laugh at someone</t>
  </si>
  <si>
    <t>lazy</t>
  </si>
  <si>
    <t>lead</t>
  </si>
  <si>
    <t>leader</t>
  </si>
  <si>
    <t>leaf ; sheet</t>
  </si>
  <si>
    <t>leaf covering</t>
  </si>
  <si>
    <t>leaf or plant placed on the door or window as a sign that there is a guest</t>
  </si>
  <si>
    <t>leaf.bucket</t>
  </si>
  <si>
    <t>leakage.through.house</t>
  </si>
  <si>
    <t>learn ; teach</t>
  </si>
  <si>
    <t>leave</t>
  </si>
  <si>
    <t>leech</t>
  </si>
  <si>
    <t>left</t>
  </si>
  <si>
    <t>leg</t>
  </si>
  <si>
    <t>less</t>
  </si>
  <si>
    <t>Lesser Coucal</t>
  </si>
  <si>
    <t>lever</t>
  </si>
  <si>
    <t>lick</t>
  </si>
  <si>
    <t>lie on side</t>
  </si>
  <si>
    <t>lie on stomach</t>
  </si>
  <si>
    <t>lie.down</t>
  </si>
  <si>
    <t>lift</t>
  </si>
  <si>
    <t>light</t>
  </si>
  <si>
    <t>light ; sunbeam ; colour</t>
  </si>
  <si>
    <t>light.fire</t>
  </si>
  <si>
    <t>lighter ; cigarette.lighter</t>
  </si>
  <si>
    <t>lights</t>
  </si>
  <si>
    <t>like</t>
  </si>
  <si>
    <t>like.that</t>
  </si>
  <si>
    <t>lime</t>
  </si>
  <si>
    <t>limit ; protect</t>
  </si>
  <si>
    <t>limp</t>
  </si>
  <si>
    <t>lips</t>
  </si>
  <si>
    <t>listen</t>
  </si>
  <si>
    <t>listless ; apathetic ; weak</t>
  </si>
  <si>
    <t>little</t>
  </si>
  <si>
    <t>live</t>
  </si>
  <si>
    <t>liver</t>
  </si>
  <si>
    <t>lock-jaw</t>
  </si>
  <si>
    <t>long ; deep ; tall ; length ; depth ; height</t>
  </si>
  <si>
    <t>Lontar.palm</t>
  </si>
  <si>
    <t>lontar.palm.sprout/trunk</t>
  </si>
  <si>
    <t>look.down</t>
  </si>
  <si>
    <t>look.for</t>
  </si>
  <si>
    <t>look.intently</t>
  </si>
  <si>
    <t>look.up</t>
  </si>
  <si>
    <t>loom.part</t>
  </si>
  <si>
    <t>loose</t>
  </si>
  <si>
    <t>loosen ; dislocate</t>
  </si>
  <si>
    <t>lorikeet</t>
  </si>
  <si>
    <t>lose</t>
  </si>
  <si>
    <t>lost</t>
  </si>
  <si>
    <t>louse</t>
  </si>
  <si>
    <t>love ; nose.kiss</t>
  </si>
  <si>
    <t>low.tide</t>
  </si>
  <si>
    <t>lower</t>
  </si>
  <si>
    <t>lungs</t>
  </si>
  <si>
    <t>machete</t>
  </si>
  <si>
    <t>make.a.sound</t>
  </si>
  <si>
    <t>make.hole</t>
  </si>
  <si>
    <t>make.knot</t>
  </si>
  <si>
    <t>make.mistake</t>
  </si>
  <si>
    <t>make.sound</t>
  </si>
  <si>
    <t>Malay.gooseberry</t>
  </si>
  <si>
    <t>male</t>
  </si>
  <si>
    <t>male, husband</t>
  </si>
  <si>
    <t>man</t>
  </si>
  <si>
    <t>mango</t>
  </si>
  <si>
    <t>many</t>
  </si>
  <si>
    <t>marbles</t>
  </si>
  <si>
    <t>mark</t>
  </si>
  <si>
    <t>market</t>
  </si>
  <si>
    <t>marriage</t>
  </si>
  <si>
    <t>marry</t>
  </si>
  <si>
    <t>massage</t>
  </si>
  <si>
    <t>massage ; rub</t>
  </si>
  <si>
    <t>mat</t>
  </si>
  <si>
    <t>maybe</t>
  </si>
  <si>
    <t>MB</t>
  </si>
  <si>
    <t>meaning</t>
  </si>
  <si>
    <t>meaning ; intention</t>
  </si>
  <si>
    <t>measure</t>
  </si>
  <si>
    <t>meat</t>
  </si>
  <si>
    <t>meausre with handspans</t>
  </si>
  <si>
    <t>meet</t>
  </si>
  <si>
    <t>meeting</t>
  </si>
  <si>
    <t>melons ; gourds</t>
  </si>
  <si>
    <t>melt</t>
  </si>
  <si>
    <t>metre</t>
  </si>
  <si>
    <t>middle</t>
  </si>
  <si>
    <t>million</t>
  </si>
  <si>
    <t>minister ; pastor</t>
  </si>
  <si>
    <t>mirage</t>
  </si>
  <si>
    <t>mix</t>
  </si>
  <si>
    <t>mobile.phone</t>
  </si>
  <si>
    <t>mock</t>
  </si>
  <si>
    <t>moisten ; wet ; satiate</t>
  </si>
  <si>
    <t>mole</t>
  </si>
  <si>
    <t>mole.cricket</t>
  </si>
  <si>
    <t>money</t>
  </si>
  <si>
    <t>monitor lizard</t>
  </si>
  <si>
    <t>monkey</t>
  </si>
  <si>
    <t>moo ; low</t>
  </si>
  <si>
    <t>moon ; month</t>
  </si>
  <si>
    <t>morning</t>
  </si>
  <si>
    <t>mortar</t>
  </si>
  <si>
    <t>mosquito</t>
  </si>
  <si>
    <t>moss</t>
  </si>
  <si>
    <t>mother</t>
  </si>
  <si>
    <t>motorbike</t>
  </si>
  <si>
    <t>mountain</t>
  </si>
  <si>
    <t>mourn</t>
  </si>
  <si>
    <t>mouse ; rat</t>
  </si>
  <si>
    <t>moustache</t>
  </si>
  <si>
    <t>mouth</t>
  </si>
  <si>
    <t>move</t>
  </si>
  <si>
    <t>move ; struggle</t>
  </si>
  <si>
    <t>move.arm</t>
  </si>
  <si>
    <t>move.away</t>
  </si>
  <si>
    <t>move.location</t>
  </si>
  <si>
    <t>Mr.</t>
  </si>
  <si>
    <t>Mrs.</t>
  </si>
  <si>
    <t>mud</t>
  </si>
  <si>
    <t>muddy</t>
  </si>
  <si>
    <t>multicoloured</t>
  </si>
  <si>
    <t>mum</t>
  </si>
  <si>
    <t>mung.beans</t>
  </si>
  <si>
    <t>mushroom</t>
  </si>
  <si>
    <t>must</t>
  </si>
  <si>
    <t>nail</t>
  </si>
  <si>
    <t>nail ; pin</t>
  </si>
  <si>
    <t>naked</t>
  </si>
  <si>
    <t>naked ; shaved ; clean</t>
  </si>
  <si>
    <t>name</t>
  </si>
  <si>
    <t>name of a thin split bamboo slat used in weaving</t>
  </si>
  <si>
    <t>nape.of.the.neck</t>
  </si>
  <si>
    <t>narrow</t>
  </si>
  <si>
    <t>nature ; character ; kind</t>
  </si>
  <si>
    <t>nearly</t>
  </si>
  <si>
    <t>nearly fall</t>
  </si>
  <si>
    <t>neck</t>
  </si>
  <si>
    <t>needle</t>
  </si>
  <si>
    <t>NEG1</t>
  </si>
  <si>
    <t>neg2</t>
  </si>
  <si>
    <t>neigh ; whinney</t>
  </si>
  <si>
    <t>nest</t>
  </si>
  <si>
    <t>new</t>
  </si>
  <si>
    <t>next ; pass ; continue</t>
  </si>
  <si>
    <t>nickname</t>
  </si>
  <si>
    <t>night</t>
  </si>
  <si>
    <t>nine</t>
  </si>
  <si>
    <t>nod</t>
  </si>
  <si>
    <t>noisy</t>
  </si>
  <si>
    <t>nom</t>
  </si>
  <si>
    <t>North</t>
  </si>
  <si>
    <t>northern Atoni</t>
  </si>
  <si>
    <t>not</t>
  </si>
  <si>
    <t>not care</t>
  </si>
  <si>
    <t>not.want</t>
  </si>
  <si>
    <t>numb</t>
  </si>
  <si>
    <t>number</t>
  </si>
  <si>
    <t>obstacles ; thorns</t>
  </si>
  <si>
    <t>octopus ; squid ; jellyfish</t>
  </si>
  <si>
    <t>of no use</t>
  </si>
  <si>
    <t>office</t>
  </si>
  <si>
    <t>oh!</t>
  </si>
  <si>
    <t>oh.no</t>
  </si>
  <si>
    <t>oil</t>
  </si>
  <si>
    <t>old</t>
  </si>
  <si>
    <t>old.lontar.palm.fruit</t>
  </si>
  <si>
    <t>old.man</t>
  </si>
  <si>
    <t>one</t>
  </si>
  <si>
    <t>onion</t>
  </si>
  <si>
    <t>only</t>
  </si>
  <si>
    <t>open</t>
  </si>
  <si>
    <t>open.up</t>
  </si>
  <si>
    <t>or</t>
  </si>
  <si>
    <t>Orange-sided.Thrush</t>
  </si>
  <si>
    <t>order</t>
  </si>
  <si>
    <t>orphan</t>
  </si>
  <si>
    <t>other</t>
  </si>
  <si>
    <t>outside</t>
  </si>
  <si>
    <t>ovaries</t>
  </si>
  <si>
    <t>owl</t>
  </si>
  <si>
    <t>pack.bags</t>
  </si>
  <si>
    <t>packet</t>
  </si>
  <si>
    <t>padlock</t>
  </si>
  <si>
    <t>palm trunk, wood from a palm trunk</t>
  </si>
  <si>
    <t>palm.lines</t>
  </si>
  <si>
    <t>palm.wine</t>
  </si>
  <si>
    <t>pants</t>
  </si>
  <si>
    <t>papaya</t>
  </si>
  <si>
    <t>paper</t>
  </si>
  <si>
    <t>parallel</t>
  </si>
  <si>
    <t>parents</t>
  </si>
  <si>
    <t>part</t>
  </si>
  <si>
    <t>party</t>
  </si>
  <si>
    <t>past</t>
  </si>
  <si>
    <t>pattern</t>
  </si>
  <si>
    <t>pay</t>
  </si>
  <si>
    <t>peak</t>
  </si>
  <si>
    <t>peck</t>
  </si>
  <si>
    <t>peel</t>
  </si>
  <si>
    <t>pen</t>
  </si>
  <si>
    <t>penis</t>
  </si>
  <si>
    <t>person</t>
  </si>
  <si>
    <t>persuade, beg, coax,</t>
  </si>
  <si>
    <t>pestle</t>
  </si>
  <si>
    <t>PF</t>
  </si>
  <si>
    <t>pick</t>
  </si>
  <si>
    <t>pick ; chose ; select ; set apart</t>
  </si>
  <si>
    <t>pick.out</t>
  </si>
  <si>
    <t>pick.up</t>
  </si>
  <si>
    <t>piece</t>
  </si>
  <si>
    <t>piece ; part</t>
  </si>
  <si>
    <t>Pied Bushchat</t>
  </si>
  <si>
    <t>pierce</t>
  </si>
  <si>
    <t>pig</t>
  </si>
  <si>
    <t>pig’s.neck</t>
  </si>
  <si>
    <t>Pigeon pea</t>
  </si>
  <si>
    <t>pile</t>
  </si>
  <si>
    <t>piled.up</t>
  </si>
  <si>
    <t>pillow</t>
  </si>
  <si>
    <t>pineapple</t>
  </si>
  <si>
    <t>pity!</t>
  </si>
  <si>
    <t>pl</t>
  </si>
  <si>
    <t>pl.n</t>
  </si>
  <si>
    <t>place</t>
  </si>
  <si>
    <t>plain</t>
  </si>
  <si>
    <t>plan</t>
  </si>
  <si>
    <t>plan ; scheme</t>
  </si>
  <si>
    <t>plane</t>
  </si>
  <si>
    <t>plant</t>
  </si>
  <si>
    <t>plant a sapling</t>
  </si>
  <si>
    <t>plant.kind</t>
  </si>
  <si>
    <t>plate</t>
  </si>
  <si>
    <t>play</t>
  </si>
  <si>
    <t>play.congklak</t>
  </si>
  <si>
    <t>pluck</t>
  </si>
  <si>
    <t>PM</t>
  </si>
  <si>
    <t>pocket</t>
  </si>
  <si>
    <t>pocket ; compartment</t>
  </si>
  <si>
    <t>poison</t>
  </si>
  <si>
    <t>poke</t>
  </si>
  <si>
    <t>pole</t>
  </si>
  <si>
    <t>polish</t>
  </si>
  <si>
    <t>pomegranate</t>
  </si>
  <si>
    <t>pool ; billabong</t>
  </si>
  <si>
    <t>poor</t>
  </si>
  <si>
    <t>poor ; insignificant ; small</t>
  </si>
  <si>
    <t>populace</t>
  </si>
  <si>
    <t>pot lid made of a coconut shell</t>
  </si>
  <si>
    <t>pound</t>
  </si>
  <si>
    <t>pound ; stab</t>
  </si>
  <si>
    <t>pour</t>
  </si>
  <si>
    <t>pour on, sprinkle on</t>
  </si>
  <si>
    <t>pour over sth.</t>
  </si>
  <si>
    <t>powder</t>
  </si>
  <si>
    <t>praise</t>
  </si>
  <si>
    <t>praise.oneself</t>
  </si>
  <si>
    <t>pray</t>
  </si>
  <si>
    <t>praying.mantis</t>
  </si>
  <si>
    <t>pregnant</t>
  </si>
  <si>
    <t>prepare</t>
  </si>
  <si>
    <t>present</t>
  </si>
  <si>
    <t>press</t>
  </si>
  <si>
    <t>price</t>
  </si>
  <si>
    <t>prison ; gaol</t>
  </si>
  <si>
    <t>PROH</t>
  </si>
  <si>
    <t>prop</t>
  </si>
  <si>
    <t>prophet</t>
  </si>
  <si>
    <t>prostitute</t>
  </si>
  <si>
    <t>protect</t>
  </si>
  <si>
    <t>protection</t>
  </si>
  <si>
    <t>provisions</t>
  </si>
  <si>
    <t>puddle</t>
  </si>
  <si>
    <t>pull</t>
  </si>
  <si>
    <t>pull.out</t>
  </si>
  <si>
    <t>pull.tight</t>
  </si>
  <si>
    <t>punch</t>
  </si>
  <si>
    <t>puncture</t>
  </si>
  <si>
    <t>punish</t>
  </si>
  <si>
    <t>pupil</t>
  </si>
  <si>
    <t>purple</t>
  </si>
  <si>
    <t>pursue</t>
  </si>
  <si>
    <t>push</t>
  </si>
  <si>
    <t>push.down</t>
  </si>
  <si>
    <t>put</t>
  </si>
  <si>
    <t>put in the mouth but not swallow</t>
  </si>
  <si>
    <t>put one’s arms behind one’s back</t>
  </si>
  <si>
    <t>put.down</t>
  </si>
  <si>
    <t>put.hands.on.hips</t>
  </si>
  <si>
    <t>Q</t>
  </si>
  <si>
    <t>quail</t>
  </si>
  <si>
    <t>quarrel</t>
  </si>
  <si>
    <t>quarter</t>
  </si>
  <si>
    <t>quickly</t>
  </si>
  <si>
    <t>quiet</t>
  </si>
  <si>
    <t>quietly come and correct a mistake that one has made</t>
  </si>
  <si>
    <t>rain</t>
  </si>
  <si>
    <t>rainbow</t>
  </si>
  <si>
    <t>raised platform</t>
  </si>
  <si>
    <t>ram</t>
  </si>
  <si>
    <t>ram ; butt</t>
  </si>
  <si>
    <t>random</t>
  </si>
  <si>
    <t>random ; chaotic ; without order</t>
  </si>
  <si>
    <t>ransom, release a debt</t>
  </si>
  <si>
    <t>rash</t>
  </si>
  <si>
    <t>rather</t>
  </si>
  <si>
    <t>rattan</t>
  </si>
  <si>
    <t>rattan.stick</t>
  </si>
  <si>
    <t>raw</t>
  </si>
  <si>
    <t>ray ; skate ; stingray</t>
  </si>
  <si>
    <t>reach.the.end</t>
  </si>
  <si>
    <t>read</t>
  </si>
  <si>
    <t>realm</t>
  </si>
  <si>
    <t>rebel</t>
  </si>
  <si>
    <t>receive</t>
  </si>
  <si>
    <t>recip</t>
  </si>
  <si>
    <t>red</t>
  </si>
  <si>
    <t>Red-cheeked Parrot</t>
  </si>
  <si>
    <t>refine</t>
  </si>
  <si>
    <t>regret</t>
  </si>
  <si>
    <t>REL</t>
  </si>
  <si>
    <t>release ; set free</t>
  </si>
  <si>
    <t>remember</t>
  </si>
  <si>
    <t>remind</t>
  </si>
  <si>
    <t>remove.dead.skin</t>
  </si>
  <si>
    <t>repent</t>
  </si>
  <si>
    <t>replace</t>
  </si>
  <si>
    <t>repugnated.by</t>
  </si>
  <si>
    <t>resist</t>
  </si>
  <si>
    <t>responsibility</t>
  </si>
  <si>
    <t>rest</t>
  </si>
  <si>
    <t>rest ones chin in the hand</t>
  </si>
  <si>
    <t>retrieve.rice</t>
  </si>
  <si>
    <t>return</t>
  </si>
  <si>
    <t>rice ear bug ; broad-headed bug</t>
  </si>
  <si>
    <t>rice.packet</t>
  </si>
  <si>
    <t>rice.plant</t>
  </si>
  <si>
    <t>rice.planting.season</t>
  </si>
  <si>
    <t>ridge</t>
  </si>
  <si>
    <t>ridicule</t>
  </si>
  <si>
    <t>right</t>
  </si>
  <si>
    <t>ring</t>
  </si>
  <si>
    <t>ringworm</t>
  </si>
  <si>
    <t>ripe</t>
  </si>
  <si>
    <t>rise</t>
  </si>
  <si>
    <t>ritual.speech</t>
  </si>
  <si>
    <t>river</t>
  </si>
  <si>
    <t>RL.LOC</t>
  </si>
  <si>
    <t>road</t>
  </si>
  <si>
    <t>roast</t>
  </si>
  <si>
    <t>roast ; smoke</t>
  </si>
  <si>
    <t>rock</t>
  </si>
  <si>
    <t>rock to sleep ; put to sleep gently</t>
  </si>
  <si>
    <t>Ro'is</t>
  </si>
  <si>
    <t>roll</t>
  </si>
  <si>
    <t>roll rope</t>
  </si>
  <si>
    <t>roll.up</t>
  </si>
  <si>
    <t>roof.of.the.mouth</t>
  </si>
  <si>
    <t>roofing ; ceiling</t>
  </si>
  <si>
    <t>room</t>
  </si>
  <si>
    <t>roots</t>
  </si>
  <si>
    <t>rope</t>
  </si>
  <si>
    <t>rope.kind.of</t>
  </si>
  <si>
    <t>rot ; decay ; fall apart</t>
  </si>
  <si>
    <t>rotate.rice</t>
  </si>
  <si>
    <t>rotten</t>
  </si>
  <si>
    <t>round</t>
  </si>
  <si>
    <t>rub ; grate ; rasp</t>
  </si>
  <si>
    <t>rubbish</t>
  </si>
  <si>
    <t>rubbish ; ruin</t>
  </si>
  <si>
    <t>rubs, smears (i.e. oil)</t>
  </si>
  <si>
    <t>rumble ; thunder</t>
  </si>
  <si>
    <t>run</t>
  </si>
  <si>
    <t>run.amuck</t>
  </si>
  <si>
    <t>runny snot</t>
  </si>
  <si>
    <t>rust</t>
  </si>
  <si>
    <t>sack</t>
  </si>
  <si>
    <t>sacred</t>
  </si>
  <si>
    <t>Sacred Kingfisher ; Collared Kingfisher</t>
  </si>
  <si>
    <t>saliva ; spit</t>
  </si>
  <si>
    <t>salt</t>
  </si>
  <si>
    <t>salty</t>
  </si>
  <si>
    <t>same</t>
  </si>
  <si>
    <t>sand</t>
  </si>
  <si>
    <t>sandalwood.tree</t>
  </si>
  <si>
    <t>sarong</t>
  </si>
  <si>
    <t>Savu</t>
  </si>
  <si>
    <t>saw</t>
  </si>
  <si>
    <t>say</t>
  </si>
  <si>
    <t>scabies ; ringworm</t>
  </si>
  <si>
    <t>Scaly-breasted.Munia</t>
  </si>
  <si>
    <t>scar</t>
  </si>
  <si>
    <t>scared</t>
  </si>
  <si>
    <t>scarf</t>
  </si>
  <si>
    <t>scatter</t>
  </si>
  <si>
    <t>schedule ; time</t>
  </si>
  <si>
    <t>school</t>
  </si>
  <si>
    <t>scoop</t>
  </si>
  <si>
    <t>scoop ; gouge</t>
  </si>
  <si>
    <t>scorpion</t>
  </si>
  <si>
    <t>scrape</t>
  </si>
  <si>
    <t>scratch</t>
  </si>
  <si>
    <t>sea</t>
  </si>
  <si>
    <t>sea snails ; oysters</t>
  </si>
  <si>
    <t>sea urchin</t>
  </si>
  <si>
    <t>sea.cucumber</t>
  </si>
  <si>
    <t>secretly</t>
  </si>
  <si>
    <t>section</t>
  </si>
  <si>
    <t>seed</t>
  </si>
  <si>
    <t>seedling</t>
  </si>
  <si>
    <t>seize</t>
  </si>
  <si>
    <t>select</t>
  </si>
  <si>
    <t>select ; choose.and.set.apart</t>
  </si>
  <si>
    <t>self</t>
  </si>
  <si>
    <t>send</t>
  </si>
  <si>
    <t>senna</t>
  </si>
  <si>
    <t>separate</t>
  </si>
  <si>
    <t>separate.rice</t>
  </si>
  <si>
    <t>servant</t>
  </si>
  <si>
    <t>service</t>
  </si>
  <si>
    <t>SET</t>
  </si>
  <si>
    <t>set</t>
  </si>
  <si>
    <t>set a trap</t>
  </si>
  <si>
    <t>seven</t>
  </si>
  <si>
    <t>several</t>
  </si>
  <si>
    <t>several ; how.many</t>
  </si>
  <si>
    <t>sew</t>
  </si>
  <si>
    <t>shadow</t>
  </si>
  <si>
    <t>shake</t>
  </si>
  <si>
    <t>shake.head</t>
  </si>
  <si>
    <t>shame</t>
  </si>
  <si>
    <t>shampoo</t>
  </si>
  <si>
    <t>share</t>
  </si>
  <si>
    <t>shatter</t>
  </si>
  <si>
    <t>shave</t>
  </si>
  <si>
    <t>sheath</t>
  </si>
  <si>
    <t>shelter</t>
  </si>
  <si>
    <t>shine</t>
  </si>
  <si>
    <t>shiny</t>
  </si>
  <si>
    <t>ship</t>
  </si>
  <si>
    <t>shirt</t>
  </si>
  <si>
    <t>shiver</t>
  </si>
  <si>
    <t>shoes</t>
  </si>
  <si>
    <t>shoo out</t>
  </si>
  <si>
    <t>short</t>
  </si>
  <si>
    <t>Short-tailed Starling</t>
  </si>
  <si>
    <t>should</t>
  </si>
  <si>
    <t>shoulder</t>
  </si>
  <si>
    <t>shoulder.blades</t>
  </si>
  <si>
    <t>shout</t>
  </si>
  <si>
    <t>show</t>
  </si>
  <si>
    <t>shower</t>
  </si>
  <si>
    <t>shrimp</t>
  </si>
  <si>
    <t>shrink</t>
  </si>
  <si>
    <t>shrink ; lock.door</t>
  </si>
  <si>
    <t>shrubs ; bushes</t>
  </si>
  <si>
    <t>shy ; lacking.self.confidence</t>
  </si>
  <si>
    <t>sibling ; servant</t>
  </si>
  <si>
    <t>sick</t>
  </si>
  <si>
    <t>side ; ribs</t>
  </si>
  <si>
    <t>sieve.rice ; winnow</t>
  </si>
  <si>
    <t>sift</t>
  </si>
  <si>
    <t>sigh</t>
  </si>
  <si>
    <t>sign</t>
  </si>
  <si>
    <t>silver</t>
  </si>
  <si>
    <t>sing</t>
  </si>
  <si>
    <t>sing to oneself, hum to oneself</t>
  </si>
  <si>
    <t>sister</t>
  </si>
  <si>
    <t>sit</t>
  </si>
  <si>
    <t>six</t>
  </si>
  <si>
    <t>skin</t>
  </si>
  <si>
    <t>skinny</t>
  </si>
  <si>
    <t>slander</t>
  </si>
  <si>
    <t>slap</t>
  </si>
  <si>
    <t>sleep</t>
  </si>
  <si>
    <t>sleepiness</t>
  </si>
  <si>
    <t>sleepy</t>
  </si>
  <si>
    <t>slice</t>
  </si>
  <si>
    <t>slide</t>
  </si>
  <si>
    <t>sling</t>
  </si>
  <si>
    <t>slip</t>
  </si>
  <si>
    <t>slippery</t>
  </si>
  <si>
    <t>slope</t>
  </si>
  <si>
    <t>slow</t>
  </si>
  <si>
    <t>small</t>
  </si>
  <si>
    <t>small clay-pot</t>
  </si>
  <si>
    <t>small instrument made from rubber band or string which is placed in the mouth and plucked, the notes can be changed by stretching the rubber band</t>
  </si>
  <si>
    <t>small.bag</t>
  </si>
  <si>
    <t>small.mosquito</t>
  </si>
  <si>
    <t>small.sailing.ship</t>
  </si>
  <si>
    <t>smallpox</t>
  </si>
  <si>
    <t>smell ; sniff</t>
  </si>
  <si>
    <t>smile, be happy, be joyful</t>
  </si>
  <si>
    <t>smoke</t>
  </si>
  <si>
    <t>snail ; snail shell</t>
  </si>
  <si>
    <t>snake</t>
  </si>
  <si>
    <t>snake.kind</t>
  </si>
  <si>
    <t>sneak</t>
  </si>
  <si>
    <t>sneeze</t>
  </si>
  <si>
    <t>Snow-wood ; Tulip Siris ; Monkey’s Earrings</t>
  </si>
  <si>
    <t>so that</t>
  </si>
  <si>
    <t>soak</t>
  </si>
  <si>
    <t>soap</t>
  </si>
  <si>
    <t>solar.plexus</t>
  </si>
  <si>
    <t>soldier</t>
  </si>
  <si>
    <t>someone who is chubby exactly the right amount</t>
  </si>
  <si>
    <t>something ; what’s-it</t>
  </si>
  <si>
    <t>sorcerer ; magician ; shaman ; healer</t>
  </si>
  <si>
    <t>sorry</t>
  </si>
  <si>
    <t>sound</t>
  </si>
  <si>
    <t>soup</t>
  </si>
  <si>
    <t>sour</t>
  </si>
  <si>
    <t>source ; beginning</t>
  </si>
  <si>
    <t>south-eastern Atoni</t>
  </si>
  <si>
    <t>sow</t>
  </si>
  <si>
    <t>spark</t>
  </si>
  <si>
    <t>spatula</t>
  </si>
  <si>
    <t>speak.angrily</t>
  </si>
  <si>
    <t>speak.foreign</t>
  </si>
  <si>
    <t>spear</t>
  </si>
  <si>
    <t>special.name ; praise.name</t>
  </si>
  <si>
    <t>spell</t>
  </si>
  <si>
    <t>spicy</t>
  </si>
  <si>
    <t>spider</t>
  </si>
  <si>
    <t>spin.thread</t>
  </si>
  <si>
    <t>spindle</t>
  </si>
  <si>
    <t>spinning.plate</t>
  </si>
  <si>
    <t>spiral in head hair</t>
  </si>
  <si>
    <t>spirit</t>
  </si>
  <si>
    <t>spit</t>
  </si>
  <si>
    <t>splash</t>
  </si>
  <si>
    <t>spleen</t>
  </si>
  <si>
    <t>split</t>
  </si>
  <si>
    <t>split ; divide</t>
  </si>
  <si>
    <t>spoon</t>
  </si>
  <si>
    <t>spread</t>
  </si>
  <si>
    <t>spread.out</t>
  </si>
  <si>
    <t>spread.out.leaves</t>
  </si>
  <si>
    <t>sprinkle</t>
  </si>
  <si>
    <t>spur</t>
  </si>
  <si>
    <t>spurt</t>
  </si>
  <si>
    <t>spurt.water</t>
  </si>
  <si>
    <t>spy</t>
  </si>
  <si>
    <t>squash ; pumpkin</t>
  </si>
  <si>
    <t>squat</t>
  </si>
  <si>
    <t>squeeze</t>
  </si>
  <si>
    <t>squeeze ; press</t>
  </si>
  <si>
    <t>squeeze anything with liquid in it to get the liquid out; i.e. milk a cow, squeeze a lime to get its juice</t>
  </si>
  <si>
    <t>squeezed together ; conjoined,</t>
  </si>
  <si>
    <t>squint</t>
  </si>
  <si>
    <t>stack</t>
  </si>
  <si>
    <t>stacked.rocks</t>
  </si>
  <si>
    <t>staff</t>
  </si>
  <si>
    <t>stand</t>
  </si>
  <si>
    <t>star</t>
  </si>
  <si>
    <t>stare</t>
  </si>
  <si>
    <t>stare ; glare</t>
  </si>
  <si>
    <t>start</t>
  </si>
  <si>
    <t>stative</t>
  </si>
  <si>
    <t>stay</t>
  </si>
  <si>
    <t>stay.awake</t>
  </si>
  <si>
    <t>steady</t>
  </si>
  <si>
    <t>steal</t>
  </si>
  <si>
    <t>steam ; vapour</t>
  </si>
  <si>
    <t>stem</t>
  </si>
  <si>
    <t>step</t>
  </si>
  <si>
    <t>step.over ; cross</t>
  </si>
  <si>
    <t>stick</t>
  </si>
  <si>
    <t>stick for carrying things</t>
  </si>
  <si>
    <t>stick.insect</t>
  </si>
  <si>
    <t>stiff ; tight ; stuck out</t>
  </si>
  <si>
    <t>stink</t>
  </si>
  <si>
    <t>stitch ; sew ; pierce ; stab ; impale ; skewer</t>
  </si>
  <si>
    <t>stocks</t>
  </si>
  <si>
    <t>stomp</t>
  </si>
  <si>
    <t>stop</t>
  </si>
  <si>
    <t>stop.by</t>
  </si>
  <si>
    <t>stop.flowing</t>
  </si>
  <si>
    <t>storage rack in the ceiling</t>
  </si>
  <si>
    <t>story</t>
  </si>
  <si>
    <t>straight</t>
  </si>
  <si>
    <t>straight ; erect; really ; truly</t>
  </si>
  <si>
    <t>straighten</t>
  </si>
  <si>
    <t>strength ; ability to do s.t.</t>
  </si>
  <si>
    <t>stretch</t>
  </si>
  <si>
    <t>stretch.out</t>
  </si>
  <si>
    <t>strip leaves/grain off branch</t>
  </si>
  <si>
    <t>stripe ; line ; matches</t>
  </si>
  <si>
    <t>striped</t>
  </si>
  <si>
    <t>stroke</t>
  </si>
  <si>
    <t>struggle</t>
  </si>
  <si>
    <t>stub</t>
  </si>
  <si>
    <t>stubborn</t>
  </si>
  <si>
    <t>stuff</t>
  </si>
  <si>
    <t>stumble</t>
  </si>
  <si>
    <t>stupid</t>
  </si>
  <si>
    <t>suck ; sip</t>
  </si>
  <si>
    <t>suddenly</t>
  </si>
  <si>
    <t>suddenly stop</t>
  </si>
  <si>
    <t>suffer loss</t>
  </si>
  <si>
    <t>suffering, bitter</t>
  </si>
  <si>
    <t>sugar</t>
  </si>
  <si>
    <t>sugar.cane</t>
  </si>
  <si>
    <t>sugar.palm ; areng.palm</t>
  </si>
  <si>
    <t>sugar.palm.leaf</t>
  </si>
  <si>
    <t>sun</t>
  </si>
  <si>
    <t>surprised</t>
  </si>
  <si>
    <t>surround</t>
  </si>
  <si>
    <t>suspend</t>
  </si>
  <si>
    <t>suspicious ; annoy</t>
  </si>
  <si>
    <t>suspicious ; watch</t>
  </si>
  <si>
    <t>swallow</t>
  </si>
  <si>
    <t>swarm ; buzz.around</t>
  </si>
  <si>
    <t>sway ; shake</t>
  </si>
  <si>
    <t>swear</t>
  </si>
  <si>
    <t>sweat</t>
  </si>
  <si>
    <t>sweep</t>
  </si>
  <si>
    <t>sweep.clean ; clean.away ; wipe</t>
  </si>
  <si>
    <t>sweet</t>
  </si>
  <si>
    <t>sweet orange</t>
  </si>
  <si>
    <t>swell</t>
  </si>
  <si>
    <t>swim</t>
  </si>
  <si>
    <t>sword ; fighting sword</t>
  </si>
  <si>
    <t>T.V.</t>
  </si>
  <si>
    <t>table</t>
  </si>
  <si>
    <t>taboo</t>
  </si>
  <si>
    <t>tail</t>
  </si>
  <si>
    <t>take leave ; say good-bye</t>
  </si>
  <si>
    <t>take.apart</t>
  </si>
  <si>
    <t>take.off</t>
  </si>
  <si>
    <t>take.photo</t>
  </si>
  <si>
    <t>take.time</t>
  </si>
  <si>
    <t>talk</t>
  </si>
  <si>
    <t>tall</t>
  </si>
  <si>
    <t>tamarind</t>
  </si>
  <si>
    <t>tame</t>
  </si>
  <si>
    <t>tap</t>
  </si>
  <si>
    <t>taro</t>
  </si>
  <si>
    <t>tax ; excise ; fee ; fare</t>
  </si>
  <si>
    <t>teacher</t>
  </si>
  <si>
    <t>tear.up</t>
  </si>
  <si>
    <t>tears</t>
  </si>
  <si>
    <t>teeth</t>
  </si>
  <si>
    <t>tell</t>
  </si>
  <si>
    <t>ten</t>
  </si>
  <si>
    <t>ten.tu'us.bundles</t>
  </si>
  <si>
    <t>tendril</t>
  </si>
  <si>
    <t>tent</t>
  </si>
  <si>
    <t>termite</t>
  </si>
  <si>
    <t>termites</t>
  </si>
  <si>
    <t>test ; check</t>
  </si>
  <si>
    <t>testicles</t>
  </si>
  <si>
    <t>that is why ; because of that</t>
  </si>
  <si>
    <t>then</t>
  </si>
  <si>
    <t>thick</t>
  </si>
  <si>
    <t>thigh</t>
  </si>
  <si>
    <t>thin</t>
  </si>
  <si>
    <t>think</t>
  </si>
  <si>
    <t>thirsty</t>
  </si>
  <si>
    <t>thorn</t>
  </si>
  <si>
    <t>thorny.plant</t>
  </si>
  <si>
    <t>thorny.weed</t>
  </si>
  <si>
    <t>thousand</t>
  </si>
  <si>
    <t>thread.string</t>
  </si>
  <si>
    <t>three</t>
  </si>
  <si>
    <t>threestone.hearth</t>
  </si>
  <si>
    <t>throat</t>
  </si>
  <si>
    <t>throw</t>
  </si>
  <si>
    <t>throw down sth. flat, like a playing card</t>
  </si>
  <si>
    <t>throw sth. long</t>
  </si>
  <si>
    <t>throw.down.stones</t>
  </si>
  <si>
    <t>throw.oneself.down</t>
  </si>
  <si>
    <t>throw.party</t>
  </si>
  <si>
    <t>throw.up</t>
  </si>
  <si>
    <t>tick</t>
  </si>
  <si>
    <t>tickle</t>
  </si>
  <si>
    <t>ticklish</t>
  </si>
  <si>
    <t>tie</t>
  </si>
  <si>
    <t>tie sarong around the waist in the manner that a man does</t>
  </si>
  <si>
    <t>tied.suku</t>
  </si>
  <si>
    <t>time</t>
  </si>
  <si>
    <t>times</t>
  </si>
  <si>
    <t>Timor Leaf Warbler</t>
  </si>
  <si>
    <t>tinea</t>
  </si>
  <si>
    <t>tiniest</t>
  </si>
  <si>
    <t>tired</t>
  </si>
  <si>
    <t>to be physically tired (can be said of parts of the body); tired, exhausted, worn out</t>
  </si>
  <si>
    <t>to click the fingers</t>
  </si>
  <si>
    <t>to get a lift, one person sits behind another on a motorbike or horse</t>
  </si>
  <si>
    <t>to.fly</t>
  </si>
  <si>
    <t>to.iron</t>
  </si>
  <si>
    <t>to.play.pretend</t>
  </si>
  <si>
    <t>tobacco</t>
  </si>
  <si>
    <t>tobacco.container</t>
  </si>
  <si>
    <t>toilet</t>
  </si>
  <si>
    <t>tomato</t>
  </si>
  <si>
    <t>tomorrow</t>
  </si>
  <si>
    <t>tongue</t>
  </si>
  <si>
    <t>tool used to clean cotton and remove its seeds</t>
  </si>
  <si>
    <t>tool.kind</t>
  </si>
  <si>
    <t>toothless</t>
  </si>
  <si>
    <t>top</t>
  </si>
  <si>
    <t>torment</t>
  </si>
  <si>
    <t>tortoise ; turtle</t>
  </si>
  <si>
    <t>touch</t>
  </si>
  <si>
    <t>tr</t>
  </si>
  <si>
    <t>tracks</t>
  </si>
  <si>
    <t>trade, commerce</t>
  </si>
  <si>
    <t>traditional.worship</t>
  </si>
  <si>
    <t>trailfood</t>
  </si>
  <si>
    <t>trap ; ensnare</t>
  </si>
  <si>
    <t>tread.on</t>
  </si>
  <si>
    <t>tremble ; shiver</t>
  </si>
  <si>
    <t>trick</t>
  </si>
  <si>
    <t>trim</t>
  </si>
  <si>
    <t>true ; earnest</t>
  </si>
  <si>
    <t>true.mangrove</t>
  </si>
  <si>
    <t>try</t>
  </si>
  <si>
    <t>tuber</t>
  </si>
  <si>
    <t>turmeric</t>
  </si>
  <si>
    <t>turn</t>
  </si>
  <si>
    <t>turn ; change direction ; move back and forth and mix (as cement)</t>
  </si>
  <si>
    <t>turn around</t>
  </si>
  <si>
    <t>turn.on</t>
  </si>
  <si>
    <t>tut-tut, click the tongue (the front of the tongue is placed on the palate and pulled back, making the sound)</t>
  </si>
  <si>
    <t>twilight</t>
  </si>
  <si>
    <t>twin</t>
  </si>
  <si>
    <t>twist</t>
  </si>
  <si>
    <t>twist one’s foot sideways while walking</t>
  </si>
  <si>
    <t>twisted, bent, turned around</t>
  </si>
  <si>
    <t>two</t>
  </si>
  <si>
    <t>two.tu'us.bundles</t>
  </si>
  <si>
    <t>umbrella</t>
  </si>
  <si>
    <t>unfold</t>
  </si>
  <si>
    <t>unify</t>
  </si>
  <si>
    <t>untie</t>
  </si>
  <si>
    <t>until</t>
  </si>
  <si>
    <t>up</t>
  </si>
  <si>
    <t>upper.arm</t>
  </si>
  <si>
    <t>urine</t>
  </si>
  <si>
    <t>use</t>
  </si>
  <si>
    <t>used.field</t>
  </si>
  <si>
    <t>useless</t>
  </si>
  <si>
    <t>vagina</t>
  </si>
  <si>
    <t>valley</t>
  </si>
  <si>
    <t>vapour</t>
  </si>
  <si>
    <t>vegetable.hummingbird ; agati</t>
  </si>
  <si>
    <t>vegetables</t>
  </si>
  <si>
    <t>vein</t>
  </si>
  <si>
    <t>vein ; fortune</t>
  </si>
  <si>
    <t>very</t>
  </si>
  <si>
    <t>village</t>
  </si>
  <si>
    <t>violate</t>
  </si>
  <si>
    <t>voice ; sound</t>
  </si>
  <si>
    <t>vomit</t>
  </si>
  <si>
    <t>wage</t>
  </si>
  <si>
    <t>wait</t>
  </si>
  <si>
    <t>wake.up</t>
  </si>
  <si>
    <t>walk</t>
  </si>
  <si>
    <t>walk on ones hands and feet</t>
  </si>
  <si>
    <t>walk.around</t>
  </si>
  <si>
    <t>walk.backwards</t>
  </si>
  <si>
    <t>wall</t>
  </si>
  <si>
    <t>Wallacean.Drongo</t>
  </si>
  <si>
    <t>wallow</t>
  </si>
  <si>
    <t>wander</t>
  </si>
  <si>
    <t>warm.over.fire</t>
  </si>
  <si>
    <t>warn</t>
  </si>
  <si>
    <t>wash</t>
  </si>
  <si>
    <t>wash the face</t>
  </si>
  <si>
    <t>wash.mouth.out</t>
  </si>
  <si>
    <t>wasp</t>
  </si>
  <si>
    <t>wasp.kind</t>
  </si>
  <si>
    <t>waste.away ; become.thin</t>
  </si>
  <si>
    <t>watch</t>
  </si>
  <si>
    <t>watch over ; guard ; take care of</t>
  </si>
  <si>
    <t>watch, guard</t>
  </si>
  <si>
    <t>water</t>
  </si>
  <si>
    <t>water.jar</t>
  </si>
  <si>
    <t>wave</t>
  </si>
  <si>
    <t>wax</t>
  </si>
  <si>
    <t>weak, soft</t>
  </si>
  <si>
    <t>wean</t>
  </si>
  <si>
    <t>weapons ; firearms</t>
  </si>
  <si>
    <t>weave</t>
  </si>
  <si>
    <t>wedding</t>
  </si>
  <si>
    <t>wedding.couple</t>
  </si>
  <si>
    <t>weed.field</t>
  </si>
  <si>
    <t>weevil</t>
  </si>
  <si>
    <t>weigh ; evaluate ; balance</t>
  </si>
  <si>
    <t>well</t>
  </si>
  <si>
    <t>wet.rice.field</t>
  </si>
  <si>
    <t>what</t>
  </si>
  <si>
    <t>when</t>
  </si>
  <si>
    <t>where</t>
  </si>
  <si>
    <t>whetstone</t>
  </si>
  <si>
    <t>whip ; rattan.goad</t>
  </si>
  <si>
    <t>whisper</t>
  </si>
  <si>
    <t>whistle with lips</t>
  </si>
  <si>
    <t>whistle, i.e. by putting fingers in mouth</t>
  </si>
  <si>
    <t>white</t>
  </si>
  <si>
    <t>white powdery part of bamboo on the other side of the fv:bnusa'</t>
  </si>
  <si>
    <t>White-eye (bird)</t>
  </si>
  <si>
    <t>who</t>
  </si>
  <si>
    <t>why</t>
  </si>
  <si>
    <t>wicked ; naughty</t>
  </si>
  <si>
    <t>wide.length</t>
  </si>
  <si>
    <t>wide.valley</t>
  </si>
  <si>
    <t>widow ; widower</t>
  </si>
  <si>
    <t>wife</t>
  </si>
  <si>
    <t>wild</t>
  </si>
  <si>
    <t>wild.basil</t>
  </si>
  <si>
    <t>wild.grapes</t>
  </si>
  <si>
    <t>wild.pandanus</t>
  </si>
  <si>
    <t>wild.pigeons ; doves</t>
  </si>
  <si>
    <t>wind</t>
  </si>
  <si>
    <t>wind.around</t>
  </si>
  <si>
    <t>window</t>
  </si>
  <si>
    <t>winged.beans</t>
  </si>
  <si>
    <t>winter melon</t>
  </si>
  <si>
    <t>wipe</t>
  </si>
  <si>
    <t>with</t>
  </si>
  <si>
    <t>wither ; wilt</t>
  </si>
  <si>
    <t>witness</t>
  </si>
  <si>
    <t>wobble ; shake</t>
  </si>
  <si>
    <t>woe!</t>
  </si>
  <si>
    <t>wok</t>
  </si>
  <si>
    <t>woman</t>
  </si>
  <si>
    <t>womb</t>
  </si>
  <si>
    <t>wood ; tree</t>
  </si>
  <si>
    <t>wooden.case</t>
  </si>
  <si>
    <t>word</t>
  </si>
  <si>
    <t>work</t>
  </si>
  <si>
    <t>worm</t>
  </si>
  <si>
    <t>worry</t>
  </si>
  <si>
    <t>worship</t>
  </si>
  <si>
    <t>wound</t>
  </si>
  <si>
    <t>wrap</t>
  </si>
  <si>
    <t>wring.out</t>
  </si>
  <si>
    <t>wrinkled</t>
  </si>
  <si>
    <t>write ; carve</t>
  </si>
  <si>
    <t>yawn</t>
  </si>
  <si>
    <t>year</t>
  </si>
  <si>
    <t>yell</t>
  </si>
  <si>
    <t>yellow</t>
  </si>
  <si>
    <t>yes</t>
  </si>
  <si>
    <t>yesterday</t>
  </si>
  <si>
    <t>young</t>
  </si>
  <si>
    <t>young.child</t>
  </si>
  <si>
    <t>young.lontar.palm.fruit</t>
  </si>
  <si>
    <t>young.pumpkin</t>
  </si>
  <si>
    <t>youth</t>
  </si>
  <si>
    <t>ySi</t>
  </si>
  <si>
    <t>zinc ; tin</t>
  </si>
  <si>
    <t>zoom</t>
  </si>
  <si>
    <t>koo</t>
  </si>
  <si>
    <t>hii</t>
  </si>
  <si>
    <t>afi</t>
  </si>
  <si>
    <t>esa</t>
  </si>
  <si>
    <t>ena</t>
  </si>
  <si>
    <t>macro ps</t>
  </si>
  <si>
    <t>v</t>
  </si>
  <si>
    <t>iu</t>
  </si>
  <si>
    <t>ei</t>
  </si>
  <si>
    <t>ea</t>
  </si>
  <si>
    <t>eo</t>
  </si>
  <si>
    <t>ae</t>
  </si>
  <si>
    <t>oa</t>
  </si>
  <si>
    <t>ou</t>
  </si>
  <si>
    <t>ui</t>
  </si>
  <si>
    <t>VV</t>
  </si>
  <si>
    <t>V</t>
  </si>
  <si>
    <t>VVC</t>
  </si>
  <si>
    <t>CVV</t>
  </si>
  <si>
    <t>CVCV</t>
  </si>
  <si>
    <t>VVCVV</t>
  </si>
  <si>
    <t>VCVC</t>
  </si>
  <si>
    <t>CCVV</t>
  </si>
  <si>
    <t>CCVCVC</t>
  </si>
  <si>
    <t>VCV</t>
  </si>
  <si>
    <t>CVC</t>
  </si>
  <si>
    <t>CCVCV</t>
  </si>
  <si>
    <t>CVCVC</t>
  </si>
  <si>
    <t>CV</t>
  </si>
  <si>
    <t>VCVVC</t>
  </si>
  <si>
    <t>CVVC</t>
  </si>
  <si>
    <t>CVVCVV</t>
  </si>
  <si>
    <t>CVCVCV</t>
  </si>
  <si>
    <t>VVCV</t>
  </si>
  <si>
    <t>CVCVCCVV</t>
  </si>
  <si>
    <t>VC</t>
  </si>
  <si>
    <t>VCCVCV</t>
  </si>
  <si>
    <t>CVCCVV</t>
  </si>
  <si>
    <t>CVCVCVC</t>
  </si>
  <si>
    <t>CCVVC</t>
  </si>
  <si>
    <t>CVVCVCV</t>
  </si>
  <si>
    <t>CVCVV</t>
  </si>
  <si>
    <t>CVCVVC</t>
  </si>
  <si>
    <t>CVCCVCV</t>
  </si>
  <si>
    <t>VCVCV</t>
  </si>
  <si>
    <t>CVVCV</t>
  </si>
  <si>
    <t>VVCVCV</t>
  </si>
  <si>
    <t>tunguru</t>
  </si>
  <si>
    <t>VVCVC</t>
  </si>
  <si>
    <t>VCCVCVC</t>
  </si>
  <si>
    <t>CVVCVCVC</t>
  </si>
  <si>
    <t>CCVCCVCV</t>
  </si>
  <si>
    <t>CVCCVVC</t>
  </si>
  <si>
    <t>CVCVCCVCV</t>
  </si>
  <si>
    <t>CVVCVC</t>
  </si>
  <si>
    <t>CCV</t>
  </si>
  <si>
    <t>CVVCCVCV</t>
  </si>
  <si>
    <t>CVCVCCVCVC</t>
  </si>
  <si>
    <t>CVCCVCVCV</t>
  </si>
  <si>
    <t>CVCVCVCVC</t>
  </si>
  <si>
    <t>CVCCV</t>
  </si>
  <si>
    <t>CCVC</t>
  </si>
  <si>
    <t>VCVV</t>
  </si>
  <si>
    <t>CVCCVCVC</t>
  </si>
  <si>
    <t>CVCVVCVV</t>
  </si>
  <si>
    <t>CVVCCVVC</t>
  </si>
  <si>
    <t>VCCVVC</t>
  </si>
  <si>
    <t>CVVCCVCCVV</t>
  </si>
  <si>
    <t>CCVCVCV</t>
  </si>
  <si>
    <t>CCVCCVCVC</t>
  </si>
  <si>
    <t>CCVVCVV</t>
  </si>
  <si>
    <t>CVCVCCVCVCV</t>
  </si>
  <si>
    <t>VCVCVC</t>
  </si>
  <si>
    <t>VCVCCVVC</t>
  </si>
  <si>
    <t>CVVCVVC</t>
  </si>
  <si>
    <t>CVVCCVCVC</t>
  </si>
  <si>
    <t>CCVVCCVCVC</t>
  </si>
  <si>
    <t>VCCVV</t>
  </si>
  <si>
    <t>CVVCCVV</t>
  </si>
  <si>
    <t>CVCCVCVVC</t>
  </si>
  <si>
    <t>σ</t>
  </si>
  <si>
    <t>σσ</t>
  </si>
  <si>
    <t>σσσ</t>
  </si>
  <si>
    <t>σσσσ</t>
  </si>
  <si>
    <t>σσσσσ</t>
  </si>
  <si>
    <t>#C</t>
  </si>
  <si>
    <t>#CC</t>
  </si>
  <si>
    <t>#V</t>
  </si>
  <si>
    <t>#VV</t>
  </si>
  <si>
    <t>C#</t>
  </si>
  <si>
    <t>x#</t>
  </si>
  <si>
    <t>#(C)VVCV(C)</t>
  </si>
  <si>
    <t>q…q</t>
  </si>
  <si>
    <t>mid. CC</t>
  </si>
  <si>
    <t>rdp</t>
  </si>
  <si>
    <t>C</t>
  </si>
  <si>
    <t>VVCCVVC</t>
  </si>
  <si>
    <t>CCVVCCVVC</t>
  </si>
  <si>
    <t>VVCCVV</t>
  </si>
  <si>
    <t>_VCV#</t>
  </si>
  <si>
    <t>_VCa#</t>
  </si>
  <si>
    <t>_V[+HI]CV[+MID]#</t>
  </si>
  <si>
    <t>_VCVC#</t>
  </si>
  <si>
    <t>_VCaC#</t>
  </si>
  <si>
    <t>_VVCV#</t>
  </si>
  <si>
    <t>_VVCVC#</t>
  </si>
  <si>
    <t>_VVC#</t>
  </si>
  <si>
    <t>_VV#</t>
  </si>
  <si>
    <t>weirdo</t>
  </si>
  <si>
    <t>final</t>
  </si>
  <si>
    <t>V#</t>
  </si>
  <si>
    <t>r</t>
  </si>
  <si>
    <t>s</t>
  </si>
  <si>
    <t>b</t>
  </si>
  <si>
    <t>f</t>
  </si>
  <si>
    <t>h</t>
  </si>
  <si>
    <t>k</t>
  </si>
  <si>
    <t>m</t>
  </si>
  <si>
    <t>p</t>
  </si>
  <si>
    <t>t</t>
  </si>
  <si>
    <t>masun</t>
  </si>
  <si>
    <t>kofi</t>
  </si>
  <si>
    <t>pnene</t>
  </si>
  <si>
    <t>koko</t>
  </si>
  <si>
    <t>mari</t>
  </si>
  <si>
    <t>buraen</t>
  </si>
  <si>
    <t>seibute</t>
  </si>
  <si>
    <t>saktenu</t>
  </si>
  <si>
    <t>teetkoti</t>
  </si>
  <si>
    <t>aushee</t>
  </si>
  <si>
    <t>aefhaef</t>
  </si>
  <si>
    <t>enosneer</t>
  </si>
  <si>
    <t>ume</t>
  </si>
  <si>
    <t>hine</t>
  </si>
  <si>
    <t>Ft.</t>
  </si>
  <si>
    <t>C|Ft.</t>
  </si>
  <si>
    <t>σ|Ft.</t>
  </si>
  <si>
    <t>Ft.|Ft.</t>
  </si>
  <si>
    <t>#_</t>
  </si>
  <si>
    <t>_#</t>
  </si>
  <si>
    <t>prefix</t>
  </si>
  <si>
    <t>suffix</t>
  </si>
  <si>
    <t>Total</t>
  </si>
  <si>
    <t>j</t>
  </si>
  <si>
    <t>g</t>
  </si>
  <si>
    <t>Vowels</t>
  </si>
  <si>
    <t>i</t>
  </si>
  <si>
    <t>e</t>
  </si>
  <si>
    <t>a</t>
  </si>
  <si>
    <t>u</t>
  </si>
  <si>
    <t>VVV word shapes</t>
  </si>
  <si>
    <t>©VCVCV©</t>
  </si>
  <si>
    <t>©VCVV©</t>
  </si>
  <si>
    <t>©VCCVCV©</t>
  </si>
  <si>
    <t>©VCCVV©</t>
  </si>
  <si>
    <t>3 σ weirdos</t>
  </si>
  <si>
    <t>right number?</t>
  </si>
  <si>
    <t>Coda C</t>
  </si>
  <si>
    <t>VVVV wordshapes</t>
  </si>
  <si>
    <t>©VVCVCV</t>
  </si>
  <si>
    <t>©VVCVCVC</t>
  </si>
  <si>
    <t>©VVCCVCV</t>
  </si>
  <si>
    <t>ʔ</t>
  </si>
  <si>
    <t>©VVCCVCVC</t>
  </si>
  <si>
    <t>©VCVCCVCV</t>
  </si>
  <si>
    <t>©VCVCCVCVC</t>
  </si>
  <si>
    <t>©VCVCCVV</t>
  </si>
  <si>
    <t>©VCVCCVVC</t>
  </si>
  <si>
    <t>©VVCCVV</t>
  </si>
  <si>
    <t>riuksaen</t>
  </si>
  <si>
    <t>©VVCCVVC</t>
  </si>
  <si>
    <t>©VVCVV</t>
  </si>
  <si>
    <t>l</t>
  </si>
  <si>
    <t>©VVCVVC</t>
  </si>
  <si>
    <t>©V_V©|Ft.</t>
  </si>
  <si>
    <t>©VCV©|Ft.</t>
  </si>
  <si>
    <t>VV in (C)VVCV(C)</t>
  </si>
  <si>
    <t>ʔaekaʔ</t>
  </si>
  <si>
    <t>taekaʔ</t>
  </si>
  <si>
    <t>aikaʔ</t>
  </si>
  <si>
    <t>baitiʔ</t>
  </si>
  <si>
    <t>kainaʔ</t>
  </si>
  <si>
    <t>maikaʔ</t>
  </si>
  <si>
    <t>ʔaisa</t>
  </si>
  <si>
    <t>kaunaʔ</t>
  </si>
  <si>
    <t>ʔkaunuʔ</t>
  </si>
  <si>
    <t>maukuʔ</t>
  </si>
  <si>
    <t>naunuʔ</t>
  </si>
  <si>
    <t>ʔaubar</t>
  </si>
  <si>
    <t>asautaʔ</t>
  </si>
  <si>
    <t>noebaʔ</t>
  </si>
  <si>
    <t>abaʔ</t>
  </si>
  <si>
    <t>afaʔ</t>
  </si>
  <si>
    <t>anaʔ</t>
  </si>
  <si>
    <t>areʔ</t>
  </si>
  <si>
    <t>aruʔ</t>
  </si>
  <si>
    <t>asuʔ</t>
  </si>
  <si>
    <t>baatbosʔoo</t>
  </si>
  <si>
    <t>babaʔ</t>
  </si>
  <si>
    <t>banuʔ</t>
  </si>
  <si>
    <t>baʔan</t>
  </si>
  <si>
    <t>baʔi</t>
  </si>
  <si>
    <t>baʔuk</t>
  </si>
  <si>
    <t>bareʔ</t>
  </si>
  <si>
    <t>bataʔ</t>
  </si>
  <si>
    <t>bebeʔ</t>
  </si>
  <si>
    <t>benuʔ</t>
  </si>
  <si>
    <t>beʔe</t>
  </si>
  <si>
    <t>beʔi</t>
  </si>
  <si>
    <t>beʔo</t>
  </si>
  <si>
    <t>beʔu</t>
  </si>
  <si>
    <t>beroʔ</t>
  </si>
  <si>
    <t>betiʔ</t>
  </si>
  <si>
    <t>bhaʔe</t>
  </si>
  <si>
    <t>bisuʔ</t>
  </si>
  <si>
    <t>bkaʔu</t>
  </si>
  <si>
    <t>bnafuʔ</t>
  </si>
  <si>
    <t>boʔis</t>
  </si>
  <si>
    <t>botoʔ</t>
  </si>
  <si>
    <t>bruaʔ</t>
  </si>
  <si>
    <t>bsoʔo</t>
  </si>
  <si>
    <t>btotoʔ</t>
  </si>
  <si>
    <t>buʔit</t>
  </si>
  <si>
    <t>buʔu</t>
  </si>
  <si>
    <t>buriʔ</t>
  </si>
  <si>
    <t>enoʔ</t>
  </si>
  <si>
    <t>eraʔ</t>
  </si>
  <si>
    <t>etuʔ</t>
  </si>
  <si>
    <t>fareʔ</t>
  </si>
  <si>
    <t>feʔe</t>
  </si>
  <si>
    <t>feʔu</t>
  </si>
  <si>
    <t>fnaruʔ</t>
  </si>
  <si>
    <t>fnoʔot</t>
  </si>
  <si>
    <t>fokoʔ</t>
  </si>
  <si>
    <t>foʔi</t>
  </si>
  <si>
    <t>foʔo</t>
  </si>
  <si>
    <t>fraaʔ</t>
  </si>
  <si>
    <t>fuaʔ</t>
  </si>
  <si>
    <t>funuʔ</t>
  </si>
  <si>
    <t>fuʔun</t>
  </si>
  <si>
    <t>hasuʔ</t>
  </si>
  <si>
    <t>heʔe</t>
  </si>
  <si>
    <t>heʔo</t>
  </si>
  <si>
    <t>heʔu</t>
  </si>
  <si>
    <t>heroʔ</t>
  </si>
  <si>
    <t>honiʔ</t>
  </si>
  <si>
    <t>humaʔ</t>
  </si>
  <si>
    <t>ikaʔ</t>
  </si>
  <si>
    <t>iruʔ</t>
  </si>
  <si>
    <t>kafuʔ</t>
  </si>
  <si>
    <t>kahuʔ</t>
  </si>
  <si>
    <t>kakiʔ</t>
  </si>
  <si>
    <t>kamaʔ</t>
  </si>
  <si>
    <t>kaniʔ</t>
  </si>
  <si>
    <t>kaʔo</t>
  </si>
  <si>
    <t>kaʔu</t>
  </si>
  <si>
    <t>kbateʔ</t>
  </si>
  <si>
    <t>kberoʔ</t>
  </si>
  <si>
    <t>kboʔes</t>
  </si>
  <si>
    <t>kboraʔ</t>
  </si>
  <si>
    <t>kbubuʔ</t>
  </si>
  <si>
    <t>kebiʔ</t>
  </si>
  <si>
    <t>kenuʔ</t>
  </si>
  <si>
    <t>keʔen</t>
  </si>
  <si>
    <t>ketaʔ</t>
  </si>
  <si>
    <t>khomeʔ</t>
  </si>
  <si>
    <t>kibaʔ</t>
  </si>
  <si>
    <t>kifuʔ</t>
  </si>
  <si>
    <t>kimaʔ</t>
  </si>
  <si>
    <t>kimuʔ</t>
  </si>
  <si>
    <t>kiʔi</t>
  </si>
  <si>
    <t>kiʔun</t>
  </si>
  <si>
    <t>kmeʔok</t>
  </si>
  <si>
    <t>knaaʔ</t>
  </si>
  <si>
    <t>knabaʔ</t>
  </si>
  <si>
    <t>knamoʔ</t>
  </si>
  <si>
    <t>kneʔo</t>
  </si>
  <si>
    <t>kneteʔ</t>
  </si>
  <si>
    <t>kninuʔ</t>
  </si>
  <si>
    <t>knutuʔ</t>
  </si>
  <si>
    <t>koaʔ</t>
  </si>
  <si>
    <t>kofaʔ</t>
  </si>
  <si>
    <t>komaʔ</t>
  </si>
  <si>
    <t>konaʔ</t>
  </si>
  <si>
    <t>koniʔ</t>
  </si>
  <si>
    <t>koʔon</t>
  </si>
  <si>
    <t>koʔu</t>
  </si>
  <si>
    <t>koreʔ</t>
  </si>
  <si>
    <t>koriʔ</t>
  </si>
  <si>
    <t>kosuʔ</t>
  </si>
  <si>
    <t>kotoʔ</t>
  </si>
  <si>
    <t>kpaʔum</t>
  </si>
  <si>
    <t>kpesaʔ</t>
  </si>
  <si>
    <t>krahaʔ</t>
  </si>
  <si>
    <t>kraʔi</t>
  </si>
  <si>
    <t>kratiʔ</t>
  </si>
  <si>
    <t>kreniʔ</t>
  </si>
  <si>
    <t>kreʔet</t>
  </si>
  <si>
    <t>kreʔo</t>
  </si>
  <si>
    <t>krimaʔ</t>
  </si>
  <si>
    <t>kriraʔ</t>
  </si>
  <si>
    <t>krisiʔ</t>
  </si>
  <si>
    <t>krofoʔ</t>
  </si>
  <si>
    <t>kroniʔ</t>
  </si>
  <si>
    <t>kroʔi</t>
  </si>
  <si>
    <t>kruʔuf</t>
  </si>
  <si>
    <t>ksenoʔ</t>
  </si>
  <si>
    <t>kteteʔ</t>
  </si>
  <si>
    <t>ktutaʔ</t>
  </si>
  <si>
    <t>kufaʔ</t>
  </si>
  <si>
    <t>kumiʔ</t>
  </si>
  <si>
    <t>mabeʔ</t>
  </si>
  <si>
    <t>mafoʔ</t>
  </si>
  <si>
    <t>makaʔ</t>
  </si>
  <si>
    <t>makoʔ</t>
  </si>
  <si>
    <t>manaʔ</t>
  </si>
  <si>
    <t>manuʔ</t>
  </si>
  <si>
    <t>maʔautuu</t>
  </si>
  <si>
    <t>masuʔ</t>
  </si>
  <si>
    <t>menuʔ</t>
  </si>
  <si>
    <t>meʔe</t>
  </si>
  <si>
    <t>meʔi</t>
  </si>
  <si>
    <t>meʔu</t>
  </si>
  <si>
    <t>meseʔ</t>
  </si>
  <si>
    <t>metoʔ</t>
  </si>
  <si>
    <t>minaʔ</t>
  </si>
  <si>
    <t>mnaaʔ</t>
  </si>
  <si>
    <t>mnanuʔ</t>
  </si>
  <si>
    <t>mnasiʔ</t>
  </si>
  <si>
    <t>mnatuʔ</t>
  </si>
  <si>
    <t>mneraʔ</t>
  </si>
  <si>
    <t>mninuʔ</t>
  </si>
  <si>
    <t>mnonoʔ</t>
  </si>
  <si>
    <t>mnuʔir</t>
  </si>
  <si>
    <t>mnutuʔ</t>
  </si>
  <si>
    <t>moneʔ</t>
  </si>
  <si>
    <t>moʔe</t>
  </si>
  <si>
    <t>moʔok</t>
  </si>
  <si>
    <t>moroʔ</t>
  </si>
  <si>
    <t>mtasaʔ</t>
  </si>
  <si>
    <t>mtetuʔ</t>
  </si>
  <si>
    <t>muniʔ</t>
  </si>
  <si>
    <t>muʔi</t>
  </si>
  <si>
    <t>muʔit</t>
  </si>
  <si>
    <t>mutiʔ</t>
  </si>
  <si>
    <t>naaʔ</t>
  </si>
  <si>
    <t>naniʔ</t>
  </si>
  <si>
    <t>napaʔ</t>
  </si>
  <si>
    <t>naʔa</t>
  </si>
  <si>
    <t>naʔat</t>
  </si>
  <si>
    <t>naʔi</t>
  </si>
  <si>
    <t>natiʔ</t>
  </si>
  <si>
    <t>nepaʔ</t>
  </si>
  <si>
    <t>neʔus</t>
  </si>
  <si>
    <t>nesaʔ</t>
  </si>
  <si>
    <t>niniʔ</t>
  </si>
  <si>
    <t>nipuʔ</t>
  </si>
  <si>
    <t>niʔu</t>
  </si>
  <si>
    <t>nobaʔ</t>
  </si>
  <si>
    <t>nokaʔ</t>
  </si>
  <si>
    <t>nonaʔ</t>
  </si>
  <si>
    <t>noniʔ</t>
  </si>
  <si>
    <t>nonoʔ</t>
  </si>
  <si>
    <t>noʔo</t>
  </si>
  <si>
    <t>nsaʔa</t>
  </si>
  <si>
    <t>nuʔu</t>
  </si>
  <si>
    <t>nutaʔ</t>
  </si>
  <si>
    <t>obaʔ</t>
  </si>
  <si>
    <t>okeʔ</t>
  </si>
  <si>
    <t>okoʔ</t>
  </si>
  <si>
    <t>oniʔ</t>
  </si>
  <si>
    <t>oʔen</t>
  </si>
  <si>
    <t>oriʔ</t>
  </si>
  <si>
    <t>oteʔ</t>
  </si>
  <si>
    <t>paaʔ</t>
  </si>
  <si>
    <t>pafaʔ</t>
  </si>
  <si>
    <t>papaʔ</t>
  </si>
  <si>
    <t>paʔe</t>
  </si>
  <si>
    <t>paraʔ</t>
  </si>
  <si>
    <t>pasaʔ</t>
  </si>
  <si>
    <t>pasiʔ</t>
  </si>
  <si>
    <t>penaʔ</t>
  </si>
  <si>
    <t>peʔe</t>
  </si>
  <si>
    <t>peʔo</t>
  </si>
  <si>
    <t>peʔu</t>
  </si>
  <si>
    <t>peroʔ</t>
  </si>
  <si>
    <t>piraʔ</t>
  </si>
  <si>
    <t>pisaʔ</t>
  </si>
  <si>
    <t>pniaʔ</t>
  </si>
  <si>
    <t>poneʔ</t>
  </si>
  <si>
    <t>poʔo</t>
  </si>
  <si>
    <t>poʔof</t>
  </si>
  <si>
    <t>poʔon</t>
  </si>
  <si>
    <t>poʔu</t>
  </si>
  <si>
    <t>poriʔ</t>
  </si>
  <si>
    <t>potoʔ</t>
  </si>
  <si>
    <t>priraʔ</t>
  </si>
  <si>
    <t>puneʔ</t>
  </si>
  <si>
    <t>puʔu</t>
  </si>
  <si>
    <t>putuʔ</t>
  </si>
  <si>
    <t>ʔafaʔ</t>
  </si>
  <si>
    <t>ʔai</t>
  </si>
  <si>
    <t>ʔakan</t>
  </si>
  <si>
    <t>ʔakaʔbijaʔe</t>
  </si>
  <si>
    <t>ʔaki</t>
  </si>
  <si>
    <t>ʔaku</t>
  </si>
  <si>
    <t>ʔani</t>
  </si>
  <si>
    <t>ʔanu</t>
  </si>
  <si>
    <t>ʔapa</t>
  </si>
  <si>
    <t>ʔapuʔ</t>
  </si>
  <si>
    <t>ʔaʔa</t>
  </si>
  <si>
    <t>ʔari</t>
  </si>
  <si>
    <t>ʔator</t>
  </si>
  <si>
    <t>ʔbabaʔ</t>
  </si>
  <si>
    <t>ʔbakeʔ</t>
  </si>
  <si>
    <t>ʔbaʔa</t>
  </si>
  <si>
    <t>ʔbaʔe</t>
  </si>
  <si>
    <t>ʔbaʔi</t>
  </si>
  <si>
    <t>ʔbasa</t>
  </si>
  <si>
    <t>ʔbataʔ</t>
  </si>
  <si>
    <t>ʔbebaʔ</t>
  </si>
  <si>
    <t>ʔbees</t>
  </si>
  <si>
    <t>ʔbena</t>
  </si>
  <si>
    <t>ʔbeʔe</t>
  </si>
  <si>
    <t>ʔbesan</t>
  </si>
  <si>
    <t>ʔbibi</t>
  </si>
  <si>
    <t>ʔbina</t>
  </si>
  <si>
    <t>ʔbobo</t>
  </si>
  <si>
    <t>ʔbofuʔ</t>
  </si>
  <si>
    <t>ʔbokaʔ</t>
  </si>
  <si>
    <t>ʔboki</t>
  </si>
  <si>
    <t>ʔboko</t>
  </si>
  <si>
    <t>ʔbona</t>
  </si>
  <si>
    <t>ʔboniʔ</t>
  </si>
  <si>
    <t>ʔbonit</t>
  </si>
  <si>
    <t>ʔboto</t>
  </si>
  <si>
    <t>ʔbuik</t>
  </si>
  <si>
    <t>ʔbuʔu</t>
  </si>
  <si>
    <t>ʔbusaf</t>
  </si>
  <si>
    <t>ʔbusaʔ</t>
  </si>
  <si>
    <t>ʔbusi</t>
  </si>
  <si>
    <t>ʔeka</t>
  </si>
  <si>
    <t>ʔeku</t>
  </si>
  <si>
    <t>ʔekut</t>
  </si>
  <si>
    <t>ʔemo</t>
  </si>
  <si>
    <t>ʔere</t>
  </si>
  <si>
    <t>ʔeti</t>
  </si>
  <si>
    <t>ʔetun</t>
  </si>
  <si>
    <t>ʔfaneʔ</t>
  </si>
  <si>
    <t>ʔfeku</t>
  </si>
  <si>
    <t>ʔfenu</t>
  </si>
  <si>
    <t>ʔfiʔu</t>
  </si>
  <si>
    <t>ʔfoko</t>
  </si>
  <si>
    <t>ʔfoʔot</t>
  </si>
  <si>
    <t>ʔfufuʔ</t>
  </si>
  <si>
    <t>ʔfuriʔ</t>
  </si>
  <si>
    <t>ʔhano</t>
  </si>
  <si>
    <t>ʔheke</t>
  </si>
  <si>
    <t>ʔheneʔ</t>
  </si>
  <si>
    <t>ʔhenes</t>
  </si>
  <si>
    <t>ʔhetu</t>
  </si>
  <si>
    <t>ʔhoʔe</t>
  </si>
  <si>
    <t>ʔipu</t>
  </si>
  <si>
    <t>ʔkane</t>
  </si>
  <si>
    <t>ʔkapiʔ</t>
  </si>
  <si>
    <t>ʔkaʔi</t>
  </si>
  <si>
    <t>ʔkare</t>
  </si>
  <si>
    <t>ʔkaroʔ</t>
  </si>
  <si>
    <t>ʔkaru</t>
  </si>
  <si>
    <t>ʔkeka</t>
  </si>
  <si>
    <t>ʔkekat</t>
  </si>
  <si>
    <t>ʔkenaʔ</t>
  </si>
  <si>
    <t>ʔkeʔen</t>
  </si>
  <si>
    <t>ʔkinu</t>
  </si>
  <si>
    <t>ʔkiʔu</t>
  </si>
  <si>
    <t>ʔkofu</t>
  </si>
  <si>
    <t>ʔkono</t>
  </si>
  <si>
    <t>ʔkonoʔ</t>
  </si>
  <si>
    <t>ʔkoraʔ</t>
  </si>
  <si>
    <t>ʔkore</t>
  </si>
  <si>
    <t>ʔkoroʔ</t>
  </si>
  <si>
    <t>ʔkoseʔ</t>
  </si>
  <si>
    <t>ʔkotof</t>
  </si>
  <si>
    <t>ʔkotoʔ</t>
  </si>
  <si>
    <t>ʔkukaʔ</t>
  </si>
  <si>
    <t>ʔkunaʔ</t>
  </si>
  <si>
    <t>ʔmasaʔ</t>
  </si>
  <si>
    <t>ʔmetiʔ</t>
  </si>
  <si>
    <t>ʔmofu</t>
  </si>
  <si>
    <t>ʔmoo</t>
  </si>
  <si>
    <t>ʔmopuʔ</t>
  </si>
  <si>
    <t>ʔmukiʔ</t>
  </si>
  <si>
    <t>ʔnaef</t>
  </si>
  <si>
    <t>ʔnahek</t>
  </si>
  <si>
    <t>ʔnaka</t>
  </si>
  <si>
    <t>ʔnanum</t>
  </si>
  <si>
    <t>ʔnariʔ</t>
  </si>
  <si>
    <t>ʔnenes</t>
  </si>
  <si>
    <t>ʔnenuʔ</t>
  </si>
  <si>
    <t>ʔneʔu</t>
  </si>
  <si>
    <t>ʔnesa</t>
  </si>
  <si>
    <t>ʔnikis</t>
  </si>
  <si>
    <t>ʔnima</t>
  </si>
  <si>
    <t>ʔninu</t>
  </si>
  <si>
    <t>ʔnisaʔ</t>
  </si>
  <si>
    <t>ʔnisu</t>
  </si>
  <si>
    <t>ʔnoneʔ</t>
  </si>
  <si>
    <t>ʔnonof</t>
  </si>
  <si>
    <t>ʔnopoʔ</t>
  </si>
  <si>
    <t>ʔnua</t>
  </si>
  <si>
    <t>ʔnukaʔ</t>
  </si>
  <si>
    <t>ʔoban</t>
  </si>
  <si>
    <t>ʔoi</t>
  </si>
  <si>
    <t>ʔonen</t>
  </si>
  <si>
    <t>ʔoni</t>
  </si>
  <si>
    <t>ʔopaʔ</t>
  </si>
  <si>
    <t>ʔore</t>
  </si>
  <si>
    <t>ʔoro</t>
  </si>
  <si>
    <t>ʔote</t>
  </si>
  <si>
    <t>ʔpane</t>
  </si>
  <si>
    <t>ʔpanuʔ</t>
  </si>
  <si>
    <t>ʔpapi</t>
  </si>
  <si>
    <t>ʔpaʔi</t>
  </si>
  <si>
    <t>ʔpeniʔ</t>
  </si>
  <si>
    <t>ʔpesek</t>
  </si>
  <si>
    <t>ʔpetaʔ</t>
  </si>
  <si>
    <t>ʔpii</t>
  </si>
  <si>
    <t>ʔpikaʔ</t>
  </si>
  <si>
    <t>ʔpiruʔ</t>
  </si>
  <si>
    <t>ʔpisa</t>
  </si>
  <si>
    <t>ʔpisan</t>
  </si>
  <si>
    <t>ʔpoho</t>
  </si>
  <si>
    <t>ʔpopeʔ</t>
  </si>
  <si>
    <t>ʔpopo</t>
  </si>
  <si>
    <t>ʔporoʔ</t>
  </si>
  <si>
    <t>ʔpuat</t>
  </si>
  <si>
    <t>ʔpunuʔ</t>
  </si>
  <si>
    <t>ʔpupu</t>
  </si>
  <si>
    <t>ʔrakeʔ</t>
  </si>
  <si>
    <t>ʔraruʔ</t>
  </si>
  <si>
    <t>ʔrenoʔ</t>
  </si>
  <si>
    <t>ʔretuʔ</t>
  </si>
  <si>
    <t>ʔrii</t>
  </si>
  <si>
    <t>ʔririʔ</t>
  </si>
  <si>
    <t>ʔrofoʔ</t>
  </si>
  <si>
    <t>ʔroi</t>
  </si>
  <si>
    <t>ʔroo</t>
  </si>
  <si>
    <t>ʔroʔi</t>
  </si>
  <si>
    <t>ʔrosu</t>
  </si>
  <si>
    <t>ʔroto</t>
  </si>
  <si>
    <t>ʔruriʔ</t>
  </si>
  <si>
    <t>ʔsao</t>
  </si>
  <si>
    <t>ʔsapaʔ</t>
  </si>
  <si>
    <t>ʔsasuʔ</t>
  </si>
  <si>
    <t>ʔsekeʔ</t>
  </si>
  <si>
    <t>ʔsene</t>
  </si>
  <si>
    <t>ʔseniʔ</t>
  </si>
  <si>
    <t>ʔseof</t>
  </si>
  <si>
    <t>ʔseʔo</t>
  </si>
  <si>
    <t>ʔsesa</t>
  </si>
  <si>
    <t>ʔsiʔu</t>
  </si>
  <si>
    <t>ʔsisuʔ</t>
  </si>
  <si>
    <t>ʔsiu</t>
  </si>
  <si>
    <t>ʔsobeʔ</t>
  </si>
  <si>
    <t>ʔsoko</t>
  </si>
  <si>
    <t>ʔsonoʔ</t>
  </si>
  <si>
    <t>ʔsoʔo</t>
  </si>
  <si>
    <t>ʔsuak</t>
  </si>
  <si>
    <t>ʔsuaʔ</t>
  </si>
  <si>
    <t>ʔsuʔi</t>
  </si>
  <si>
    <t>ʔsuriʔ</t>
  </si>
  <si>
    <t>ʔtakaʔ</t>
  </si>
  <si>
    <t>ʔtaʔi</t>
  </si>
  <si>
    <t>ʔtaum</t>
  </si>
  <si>
    <t>ʔteke</t>
  </si>
  <si>
    <t>ʔteme</t>
  </si>
  <si>
    <t>ʔtenaʔ</t>
  </si>
  <si>
    <t>ʔtetaʔ</t>
  </si>
  <si>
    <t>ʔtetas</t>
  </si>
  <si>
    <t>ʔtibaʔ</t>
  </si>
  <si>
    <t>ʔtimok</t>
  </si>
  <si>
    <t>ʔtiroʔ</t>
  </si>
  <si>
    <t>ʔtoboʔ</t>
  </si>
  <si>
    <t>ʔtoko</t>
  </si>
  <si>
    <t>ʔtopeʔ</t>
  </si>
  <si>
    <t>ʔtoʔef</t>
  </si>
  <si>
    <t>ʔtoʔo</t>
  </si>
  <si>
    <t>ʔtubu</t>
  </si>
  <si>
    <t>ʔtupu</t>
  </si>
  <si>
    <t>ʔturuʔ</t>
  </si>
  <si>
    <t>ʔtusa</t>
  </si>
  <si>
    <t>ʔtutaʔ</t>
  </si>
  <si>
    <t>ʔuku</t>
  </si>
  <si>
    <t>ʔurus</t>
  </si>
  <si>
    <t>rabaʔ</t>
  </si>
  <si>
    <t>rabuʔ</t>
  </si>
  <si>
    <t>rameʔ</t>
  </si>
  <si>
    <t>raʔan</t>
  </si>
  <si>
    <t>rareʔ</t>
  </si>
  <si>
    <t>rekaʔ</t>
  </si>
  <si>
    <t>repaʔ</t>
  </si>
  <si>
    <t>reʔo</t>
  </si>
  <si>
    <t>reʔu</t>
  </si>
  <si>
    <t>reʔuf</t>
  </si>
  <si>
    <t>reruʔ</t>
  </si>
  <si>
    <t>retaʔ</t>
  </si>
  <si>
    <t>rikoʔ</t>
  </si>
  <si>
    <t>ripaʔ</t>
  </si>
  <si>
    <t>riʔi</t>
  </si>
  <si>
    <t>riʔit</t>
  </si>
  <si>
    <t>riʔu</t>
  </si>
  <si>
    <t>rituʔ</t>
  </si>
  <si>
    <t>rokiʔ</t>
  </si>
  <si>
    <t>roneʔ</t>
  </si>
  <si>
    <t>roʔa</t>
  </si>
  <si>
    <t>roʔe</t>
  </si>
  <si>
    <t>Roʔis</t>
  </si>
  <si>
    <t>roʔon</t>
  </si>
  <si>
    <t>roroʔ</t>
  </si>
  <si>
    <t>saaʔ</t>
  </si>
  <si>
    <t>sauʔ</t>
  </si>
  <si>
    <t>sbakeʔ</t>
  </si>
  <si>
    <t>sbiniʔ</t>
  </si>
  <si>
    <t>sekaʔ</t>
  </si>
  <si>
    <t>sekuʔ</t>
  </si>
  <si>
    <t>senuʔ</t>
  </si>
  <si>
    <t>seʔi</t>
  </si>
  <si>
    <t>seʔo</t>
  </si>
  <si>
    <t>seʔur</t>
  </si>
  <si>
    <t>sereʔ</t>
  </si>
  <si>
    <t>seroʔ</t>
  </si>
  <si>
    <t>sesaʔ</t>
  </si>
  <si>
    <t>sineʔ</t>
  </si>
  <si>
    <t>sipaʔ</t>
  </si>
  <si>
    <t>siʔu</t>
  </si>
  <si>
    <t>siriʔ</t>
  </si>
  <si>
    <t>skaʔu</t>
  </si>
  <si>
    <t>skaraʔ</t>
  </si>
  <si>
    <t>skukuʔ</t>
  </si>
  <si>
    <t>skumaʔ</t>
  </si>
  <si>
    <t>skunuʔ</t>
  </si>
  <si>
    <t>skuʔi</t>
  </si>
  <si>
    <t>smeraʔ</t>
  </si>
  <si>
    <t>smeruʔ</t>
  </si>
  <si>
    <t>snekuʔ</t>
  </si>
  <si>
    <t>sobaʔ</t>
  </si>
  <si>
    <t>sofaʔ</t>
  </si>
  <si>
    <t>sonaʔ</t>
  </si>
  <si>
    <t>sonuʔ</t>
  </si>
  <si>
    <t>soʔi</t>
  </si>
  <si>
    <t>soʔit</t>
  </si>
  <si>
    <t>speʔut</t>
  </si>
  <si>
    <t>speroʔ</t>
  </si>
  <si>
    <t>spuraʔ</t>
  </si>
  <si>
    <t>sraniʔ</t>
  </si>
  <si>
    <t>stenaʔ</t>
  </si>
  <si>
    <t>sufaʔ</t>
  </si>
  <si>
    <t>sukaʔ</t>
  </si>
  <si>
    <t>sumaʔ</t>
  </si>
  <si>
    <t>suniʔ</t>
  </si>
  <si>
    <t>suʔu</t>
  </si>
  <si>
    <t>tafaʔ</t>
  </si>
  <si>
    <t>tafiʔ</t>
  </si>
  <si>
    <t>tanaʔ</t>
  </si>
  <si>
    <t>taʔa</t>
  </si>
  <si>
    <t>taʔe</t>
  </si>
  <si>
    <t>taʔu</t>
  </si>
  <si>
    <t>tataʔ</t>
  </si>
  <si>
    <t>teniʔ</t>
  </si>
  <si>
    <t>tenoʔ</t>
  </si>
  <si>
    <t>teʔi</t>
  </si>
  <si>
    <t>teʔun</t>
  </si>
  <si>
    <t>tfeʔi</t>
  </si>
  <si>
    <t>thonuʔ</t>
  </si>
  <si>
    <t>tnanaʔ</t>
  </si>
  <si>
    <t>tnuʔu</t>
  </si>
  <si>
    <t>toʔis</t>
  </si>
  <si>
    <t>toʔo</t>
  </si>
  <si>
    <t>toʔor</t>
  </si>
  <si>
    <t>toroʔ</t>
  </si>
  <si>
    <t>tposiʔ</t>
  </si>
  <si>
    <t>triʔi</t>
  </si>
  <si>
    <t>tuaʔ</t>
  </si>
  <si>
    <t>tukaʔ</t>
  </si>
  <si>
    <t>tunaʔ</t>
  </si>
  <si>
    <t>tunuʔ</t>
  </si>
  <si>
    <t>tuʔin</t>
  </si>
  <si>
    <t>tuʔu</t>
  </si>
  <si>
    <t>tusaʔ</t>
  </si>
  <si>
    <t>tuuʔ</t>
  </si>
  <si>
    <t>unuʔ</t>
  </si>
  <si>
    <t>aʔhakeʔ</t>
  </si>
  <si>
    <t>atrokiʔ</t>
  </si>
  <si>
    <t>bankofaʔ</t>
  </si>
  <si>
    <t>baʔasar</t>
  </si>
  <si>
    <t>bikaseʔ</t>
  </si>
  <si>
    <t>bikruʔu</t>
  </si>
  <si>
    <t>bitoroʔ</t>
  </si>
  <si>
    <t>hapnesaʔ</t>
  </si>
  <si>
    <t>haʔmuʔi</t>
  </si>
  <si>
    <t>kan-kaniʔ</t>
  </si>
  <si>
    <t>kaʔmareʔ</t>
  </si>
  <si>
    <t>karopuʔ</t>
  </si>
  <si>
    <t>ket-keteʔ</t>
  </si>
  <si>
    <t>koknabaʔ</t>
  </si>
  <si>
    <t>kokreʔo</t>
  </si>
  <si>
    <t>koʔ-koʔet</t>
  </si>
  <si>
    <t>kot-kotoʔ</t>
  </si>
  <si>
    <t>kubaeʔ</t>
  </si>
  <si>
    <t>kutruʔu</t>
  </si>
  <si>
    <t>mabaniʔ</t>
  </si>
  <si>
    <t>mahataʔ</t>
  </si>
  <si>
    <t>maknapaʔ</t>
  </si>
  <si>
    <t>makʔunu</t>
  </si>
  <si>
    <t>maktutaʔ</t>
  </si>
  <si>
    <t>mamateʔ</t>
  </si>
  <si>
    <t>manakuʔ</t>
  </si>
  <si>
    <t>mapeʔo</t>
  </si>
  <si>
    <t>mapiʔi</t>
  </si>
  <si>
    <t>maputuʔ</t>
  </si>
  <si>
    <t>maʔbakeʔ</t>
  </si>
  <si>
    <t>maʔekiʔ</t>
  </si>
  <si>
    <t>maʔfenaʔ</t>
  </si>
  <si>
    <t>maʔkafaʔ</t>
  </si>
  <si>
    <t>maʔmuʔi</t>
  </si>
  <si>
    <t>maʔneʔat</t>
  </si>
  <si>
    <t>maʔrenaʔ</t>
  </si>
  <si>
    <t>maʔsenoʔ</t>
  </si>
  <si>
    <t>maʔtaniʔ</t>
  </si>
  <si>
    <t>marimaʔ</t>
  </si>
  <si>
    <t>masʔekiʔ</t>
  </si>
  <si>
    <t>mataniʔ</t>
  </si>
  <si>
    <t>metrasiʔ</t>
  </si>
  <si>
    <t>not-notoʔ</t>
  </si>
  <si>
    <t>nukbaʔi</t>
  </si>
  <si>
    <t>on-onoʔ</t>
  </si>
  <si>
    <t>panbuʔu</t>
  </si>
  <si>
    <t>paʔnene</t>
  </si>
  <si>
    <t>porataʔ</t>
  </si>
  <si>
    <t>ʔanbai</t>
  </si>
  <si>
    <t>ʔbabuʔi</t>
  </si>
  <si>
    <t>ʔbak-bakan</t>
  </si>
  <si>
    <t>ʔbakʔuruʔ</t>
  </si>
  <si>
    <t>ʔboboe</t>
  </si>
  <si>
    <t>ʔfek-fekuʔ</t>
  </si>
  <si>
    <t>ʔmun-munuʔ</t>
  </si>
  <si>
    <t>ʔnankaʔi</t>
  </si>
  <si>
    <t>ʔriksusu</t>
  </si>
  <si>
    <t>ramkoaʔ</t>
  </si>
  <si>
    <t>riʔanaʔ</t>
  </si>
  <si>
    <t>ruʔ-ruuʔ</t>
  </si>
  <si>
    <t>sabkaniʔ</t>
  </si>
  <si>
    <t>sapkiaʔ</t>
  </si>
  <si>
    <t>saʔnaʔek</t>
  </si>
  <si>
    <t>sekrubiʔ</t>
  </si>
  <si>
    <t>sisaʔe</t>
  </si>
  <si>
    <t>Sonbaʔi</t>
  </si>
  <si>
    <t>tekrubiʔ</t>
  </si>
  <si>
    <t>ainʔoek</t>
  </si>
  <si>
    <t>baisekeʔ</t>
  </si>
  <si>
    <t>faifsosoʔ</t>
  </si>
  <si>
    <t>fuabonaʔ</t>
  </si>
  <si>
    <t>hoobnaʔan</t>
  </si>
  <si>
    <t>humaʔmoe</t>
  </si>
  <si>
    <t>kaububuʔ</t>
  </si>
  <si>
    <t>kaubukaʔ</t>
  </si>
  <si>
    <t>kauminaʔ</t>
  </si>
  <si>
    <t>komeʔmanat</t>
  </si>
  <si>
    <t>koortoʔo</t>
  </si>
  <si>
    <t>maanʔita</t>
  </si>
  <si>
    <t>mainenuʔ</t>
  </si>
  <si>
    <t>mainoniʔ</t>
  </si>
  <si>
    <t>mainukeʔ</t>
  </si>
  <si>
    <t>maiʔninuʔ</t>
  </si>
  <si>
    <t>maiʔnisin</t>
  </si>
  <si>
    <t>maiʔnura</t>
  </si>
  <si>
    <t>makaʔrasiʔ</t>
  </si>
  <si>
    <t>manuʔhani</t>
  </si>
  <si>
    <t>manuʔkaʔi</t>
  </si>
  <si>
    <t>meisʔokan</t>
  </si>
  <si>
    <t>naiʔbesi</t>
  </si>
  <si>
    <t>naisoʔo</t>
  </si>
  <si>
    <t>nakaʔfatun</t>
  </si>
  <si>
    <t>nanaʔrenaʔ</t>
  </si>
  <si>
    <t>nautbenaʔ</t>
  </si>
  <si>
    <t>nautbonaʔ</t>
  </si>
  <si>
    <t>neoʔfae</t>
  </si>
  <si>
    <t>oorʔoe</t>
  </si>
  <si>
    <t>paumakaʔ</t>
  </si>
  <si>
    <t>pooʔbisu</t>
  </si>
  <si>
    <t>ʔabaʔkenaʔ</t>
  </si>
  <si>
    <t>ʔabaʔtai</t>
  </si>
  <si>
    <t>ʔaisanu</t>
  </si>
  <si>
    <t>ʔakaʔribaʔ</t>
  </si>
  <si>
    <t>ʔakaʔtutaʔ</t>
  </si>
  <si>
    <t>ʔantareek</t>
  </si>
  <si>
    <t>ʔasaʔpanaʔ</t>
  </si>
  <si>
    <t>ʔasuʔnaka</t>
  </si>
  <si>
    <t>ʔbeebnisaʔ</t>
  </si>
  <si>
    <t>ʔeusfani</t>
  </si>
  <si>
    <t>ʔhoeʔsaif</t>
  </si>
  <si>
    <t>ʔistarika</t>
  </si>
  <si>
    <t>ʔkauboe</t>
  </si>
  <si>
    <t>ʔubaʔrui</t>
  </si>
  <si>
    <t>rafuʔ-rafuʔ</t>
  </si>
  <si>
    <t>reuʔmaeʔ</t>
  </si>
  <si>
    <t>ririʔtai</t>
  </si>
  <si>
    <t>saanʔoo</t>
  </si>
  <si>
    <t>serekteʔi</t>
  </si>
  <si>
    <t>sikarotiʔ</t>
  </si>
  <si>
    <t>soanʔitu</t>
  </si>
  <si>
    <t>suufneneʔ</t>
  </si>
  <si>
    <t>taininaʔ</t>
  </si>
  <si>
    <t>takaʔnana</t>
  </si>
  <si>
    <t>tuisʔanaʔ</t>
  </si>
  <si>
    <t>weirdos</t>
  </si>
  <si>
    <t>σσ#</t>
  </si>
  <si>
    <t>VCV©#</t>
  </si>
  <si>
    <t>VVC#</t>
  </si>
  <si>
    <t>_VCV(C)#</t>
  </si>
  <si>
    <t>Va</t>
  </si>
  <si>
    <t>koʔ</t>
  </si>
  <si>
    <t>boʔ</t>
  </si>
  <si>
    <t>aiʔ</t>
  </si>
  <si>
    <t>msaʔ</t>
  </si>
  <si>
    <t>naʔ</t>
  </si>
  <si>
    <t>ʔ-</t>
  </si>
  <si>
    <t>reʔ</t>
  </si>
  <si>
    <t>-ʔ</t>
  </si>
  <si>
    <t>-aʔ</t>
  </si>
  <si>
    <t>naiʔ</t>
  </si>
  <si>
    <t>henaʔ</t>
  </si>
  <si>
    <t>henatiʔ</t>
  </si>
  <si>
    <t>Word Initial</t>
  </si>
  <si>
    <r>
      <t>C1</t>
    </r>
    <r>
      <rPr>
        <sz val="11"/>
        <color theme="1"/>
        <rFont val="Calibri"/>
        <family val="2"/>
      </rPr>
      <t>↓</t>
    </r>
  </si>
  <si>
    <r>
      <rPr>
        <sz val="11"/>
        <color theme="1"/>
        <rFont val="Calibri"/>
        <family val="2"/>
      </rPr>
      <t>←</t>
    </r>
    <r>
      <rPr>
        <sz val="11"/>
        <color theme="1"/>
        <rFont val="Consolas"/>
        <family val="3"/>
      </rPr>
      <t>C2</t>
    </r>
  </si>
  <si>
    <t>pn</t>
  </si>
  <si>
    <t>pr</t>
  </si>
  <si>
    <t>bt</t>
  </si>
  <si>
    <t>bn</t>
  </si>
  <si>
    <t>br</t>
  </si>
  <si>
    <t>bs</t>
  </si>
  <si>
    <t>bk</t>
  </si>
  <si>
    <t>bh</t>
  </si>
  <si>
    <t>mf</t>
  </si>
  <si>
    <t>mt</t>
  </si>
  <si>
    <t>mn</t>
  </si>
  <si>
    <t>mr</t>
  </si>
  <si>
    <t>ms</t>
  </si>
  <si>
    <t>fn</t>
  </si>
  <si>
    <t>fr</t>
  </si>
  <si>
    <t>tp</t>
  </si>
  <si>
    <t>tb</t>
  </si>
  <si>
    <t>tf</t>
  </si>
  <si>
    <t>tn</t>
  </si>
  <si>
    <t>th</t>
  </si>
  <si>
    <t>ns</t>
  </si>
  <si>
    <t>sp</t>
  </si>
  <si>
    <t>sb</t>
  </si>
  <si>
    <t>sm</t>
  </si>
  <si>
    <t>sf</t>
  </si>
  <si>
    <t>st</t>
  </si>
  <si>
    <t>sn</t>
  </si>
  <si>
    <t>sr</t>
  </si>
  <si>
    <t>sk</t>
  </si>
  <si>
    <t>kp</t>
  </si>
  <si>
    <t>kb</t>
  </si>
  <si>
    <t>km</t>
  </si>
  <si>
    <t>kf</t>
  </si>
  <si>
    <t>kt</t>
  </si>
  <si>
    <t>kn</t>
  </si>
  <si>
    <t>kr</t>
  </si>
  <si>
    <t>ks</t>
  </si>
  <si>
    <t>kh</t>
  </si>
  <si>
    <t>ʔp</t>
  </si>
  <si>
    <t>ʔb</t>
  </si>
  <si>
    <t>ʔm</t>
  </si>
  <si>
    <t>ʔf</t>
  </si>
  <si>
    <t>ʔt</t>
  </si>
  <si>
    <t>ʔn</t>
  </si>
  <si>
    <t>ʔr</t>
  </si>
  <si>
    <t>ʔs</t>
  </si>
  <si>
    <t>ʔk</t>
  </si>
  <si>
    <t>ʔh</t>
  </si>
  <si>
    <t>Word Medial</t>
  </si>
  <si>
    <t>onoʔ</t>
  </si>
  <si>
    <t>noki</t>
  </si>
  <si>
    <t>iki</t>
  </si>
  <si>
    <t>bute</t>
  </si>
  <si>
    <t>tuuh</t>
  </si>
  <si>
    <t>ruuʔ</t>
  </si>
  <si>
    <t>rakas</t>
  </si>
  <si>
    <t>rafuʔ</t>
  </si>
  <si>
    <t>notoʔ</t>
  </si>
  <si>
    <t>noten</t>
  </si>
  <si>
    <t>munu</t>
  </si>
  <si>
    <t>miri</t>
  </si>
  <si>
    <t>maat</t>
  </si>
  <si>
    <t>kunu</t>
  </si>
  <si>
    <t>koʔet</t>
  </si>
  <si>
    <t>kiri</t>
  </si>
  <si>
    <t>keteʔ</t>
  </si>
  <si>
    <t>kees</t>
  </si>
  <si>
    <t>hiti</t>
  </si>
  <si>
    <t>ʔmunuʔ</t>
  </si>
  <si>
    <t>ʔfekuʔ</t>
  </si>
  <si>
    <t>ʔbakan</t>
  </si>
  <si>
    <t>mnees</t>
  </si>
  <si>
    <t>root</t>
  </si>
  <si>
    <t>shape</t>
  </si>
  <si>
    <t>C1↓</t>
  </si>
  <si>
    <t>←C2</t>
  </si>
  <si>
    <t>nm</t>
  </si>
  <si>
    <t>f.h</t>
  </si>
  <si>
    <t>n.ʔ</t>
  </si>
  <si>
    <t>s.h</t>
  </si>
  <si>
    <t>nk</t>
  </si>
  <si>
    <t>nr</t>
  </si>
  <si>
    <t>nt</t>
  </si>
  <si>
    <t>fs</t>
  </si>
  <si>
    <t>rp</t>
  </si>
  <si>
    <t>fk</t>
  </si>
  <si>
    <t>rk</t>
  </si>
  <si>
    <t>rt</t>
  </si>
  <si>
    <t>ts</t>
  </si>
  <si>
    <t>nb</t>
  </si>
  <si>
    <t>rs</t>
  </si>
  <si>
    <t>ng</t>
  </si>
  <si>
    <t>rn</t>
  </si>
  <si>
    <t>tk</t>
  </si>
  <si>
    <t>nh</t>
  </si>
  <si>
    <t>rm</t>
  </si>
  <si>
    <t>pk</t>
  </si>
  <si>
    <t>mk</t>
  </si>
  <si>
    <t>sh</t>
  </si>
  <si>
    <t>nʔ</t>
  </si>
  <si>
    <t>fh</t>
  </si>
  <si>
    <t>f.s</t>
  </si>
  <si>
    <t>m.k</t>
  </si>
  <si>
    <t>n.b</t>
  </si>
  <si>
    <t>n.g</t>
  </si>
  <si>
    <t>n.h</t>
  </si>
  <si>
    <t>n.k</t>
  </si>
  <si>
    <t>n.r</t>
  </si>
  <si>
    <t>n.t</t>
  </si>
  <si>
    <t>p.k</t>
  </si>
  <si>
    <t>r.k</t>
  </si>
  <si>
    <t>r.m</t>
  </si>
  <si>
    <t>r.n</t>
  </si>
  <si>
    <t>r.p</t>
  </si>
  <si>
    <t>r.s</t>
  </si>
  <si>
    <t>r.t</t>
  </si>
  <si>
    <t>s.n</t>
  </si>
  <si>
    <t>s.p</t>
  </si>
  <si>
    <t>k.ʔ</t>
  </si>
  <si>
    <t>r.ʔ</t>
  </si>
  <si>
    <t>s.ʔ</t>
  </si>
  <si>
    <t>kʔ</t>
  </si>
  <si>
    <t>rʔ</t>
  </si>
  <si>
    <t>sʔ</t>
  </si>
  <si>
    <r>
      <t>mid. #</t>
    </r>
    <r>
      <rPr>
        <u/>
        <sz val="10"/>
        <color theme="1"/>
        <rFont val="Consolas"/>
        <family val="3"/>
      </rPr>
      <t>C</t>
    </r>
    <r>
      <rPr>
        <sz val="10"/>
        <color theme="1"/>
        <rFont val="Consolas"/>
        <family val="3"/>
      </rPr>
      <t>C</t>
    </r>
  </si>
  <si>
    <t>uaba</t>
  </si>
  <si>
    <t>ʔboe</t>
  </si>
  <si>
    <t>heft</t>
  </si>
  <si>
    <t>Non-final</t>
  </si>
  <si>
    <t>all roots</t>
  </si>
  <si>
    <t>spapa</t>
  </si>
  <si>
    <t>{\gap}{\#}</t>
  </si>
  <si>
    <t>else.</t>
  </si>
  <si>
    <t>&amp;</t>
  </si>
  <si>
    <t>\\</t>
  </si>
  <si>
    <t>epenthesis C#_#CC</t>
  </si>
  <si>
    <t>ŋ</t>
  </si>
  <si>
    <t>esaCC</t>
  </si>
  <si>
    <t>Uvc</t>
  </si>
  <si>
    <t>U</t>
  </si>
  <si>
    <t>normal</t>
  </si>
  <si>
    <t>(s)in n-</t>
  </si>
  <si>
    <t xml:space="preserve"> -n</t>
  </si>
  <si>
    <t xml:space="preserve"> -n n-</t>
  </si>
  <si>
    <t>hit t-</t>
  </si>
  <si>
    <t>Obs.</t>
  </si>
  <si>
    <t>Nas.</t>
  </si>
  <si>
    <t>Glot.</t>
  </si>
  <si>
    <t>ep. %</t>
  </si>
  <si>
    <t>C#a|CC</t>
  </si>
  <si>
    <t>C#CC</t>
  </si>
  <si>
    <t>\ve{r}</t>
  </si>
  <si>
    <t>\ve{s}</t>
  </si>
  <si>
    <t>\ve{b}</t>
  </si>
  <si>
    <t>\ve{t}</t>
  </si>
  <si>
    <t>\ve{n}</t>
  </si>
  <si>
    <t>\ve{f}</t>
  </si>
  <si>
    <t>\ve{k}</t>
  </si>
  <si>
    <t>\ve{m}</t>
  </si>
  <si>
    <t>\ve{ʔ}</t>
  </si>
  <si>
    <t>\ve{h}</t>
  </si>
  <si>
    <t>C{\#}</t>
  </si>
  <si>
    <t>C{\#}CC</t>
  </si>
  <si>
    <t>C{\#}a|CC</t>
  </si>
  <si>
    <t>ep.{\%}</t>
  </si>
  <si>
    <t>ʔaijonuus</t>
  </si>
  <si>
    <t>ʔaijoʔo</t>
  </si>
  <si>
    <t>ʔaominaf</t>
  </si>
  <si>
    <t>ʔoʔof</t>
  </si>
  <si>
    <t>ʔamu</t>
  </si>
  <si>
    <t>ʔamaʔ</t>
  </si>
  <si>
    <t>ʔaem</t>
  </si>
  <si>
    <t>ʔaraʔ</t>
  </si>
  <si>
    <t>ʔate</t>
  </si>
  <si>
    <t>ʔainaʔ</t>
  </si>
  <si>
    <t>ʔaniʔteʔi</t>
  </si>
  <si>
    <t>ʔataʔraʔe</t>
  </si>
  <si>
    <t>ʔatoniʔ</t>
  </si>
  <si>
    <t>ʔaruk</t>
  </si>
  <si>
    <t>ʔatu</t>
  </si>
  <si>
    <t>ʔenekrees</t>
  </si>
  <si>
    <t>ʔetas</t>
  </si>
  <si>
    <t>ʔenus</t>
  </si>
  <si>
    <t>ʔerak</t>
  </si>
  <si>
    <t>CVVCVCVVC</t>
  </si>
  <si>
    <t>CVCVCCVVC</t>
  </si>
  <si>
    <t>ambiguous #V/#ʔ</t>
  </si>
  <si>
    <t>ʔanah</t>
  </si>
  <si>
    <t>ʔakaʔnunuʔ</t>
  </si>
  <si>
    <t>banana</t>
  </si>
  <si>
    <t>ha</t>
  </si>
  <si>
    <t>unambiguous #V</t>
  </si>
  <si>
    <t>unambiguous #ʔV</t>
  </si>
  <si>
    <t>ambiguous</t>
  </si>
  <si>
    <t>ʔheroʔ</t>
  </si>
  <si>
    <t>_C#</t>
  </si>
  <si>
    <t>_V#</t>
  </si>
  <si>
    <t>at</t>
  </si>
  <si>
    <t>ama</t>
  </si>
  <si>
    <t>am</t>
  </si>
  <si>
    <t>p#</t>
  </si>
  <si>
    <t>t#</t>
  </si>
  <si>
    <t>k#</t>
  </si>
  <si>
    <t>ʔ#</t>
  </si>
  <si>
    <t>b#</t>
  </si>
  <si>
    <t>f#</t>
  </si>
  <si>
    <t>s#</t>
  </si>
  <si>
    <t>h#</t>
  </si>
  <si>
    <t>m#</t>
  </si>
  <si>
    <t>n#</t>
  </si>
  <si>
    <t>r#</t>
  </si>
  <si>
    <t>i#</t>
  </si>
  <si>
    <t>e#</t>
  </si>
  <si>
    <t>a#</t>
  </si>
  <si>
    <t>o#</t>
  </si>
  <si>
    <t>u#</t>
  </si>
  <si>
    <t>l#</t>
  </si>
  <si>
    <t>t(e)</t>
  </si>
  <si>
    <t>at(e)</t>
  </si>
  <si>
    <t>m(a)</t>
  </si>
  <si>
    <t>am(a)</t>
  </si>
  <si>
    <t>afa</t>
  </si>
  <si>
    <t>af</t>
  </si>
  <si>
    <t>f(a)</t>
  </si>
  <si>
    <t>af(a)</t>
  </si>
  <si>
    <t>V{\#\gap}</t>
  </si>
  <si>
    <t>C{\#\gap}</t>
  </si>
  <si>
    <t>\ve{=te}</t>
  </si>
  <si>
    <t>\ve{=t}</t>
  </si>
  <si>
    <t>\ve{=ate}</t>
  </si>
  <si>
    <t>\ve{=at}</t>
  </si>
  <si>
    <t>\ve{=ma}</t>
  </si>
  <si>
    <t>\ve{=m}</t>
  </si>
  <si>
    <t>\ve{=ama}</t>
  </si>
  <si>
    <t>\ve{=am}</t>
  </si>
  <si>
    <t>\ve{=fa}</t>
  </si>
  <si>
    <t>\ve{=f}</t>
  </si>
  <si>
    <t>\ve{=af}</t>
  </si>
  <si>
    <t>{=and}</t>
  </si>
  <si>
    <t>Initial</t>
  </si>
  <si>
    <t>Medial</t>
  </si>
  <si>
    <t>Final</t>
  </si>
  <si>
    <t>ʔko</t>
  </si>
  <si>
    <t>final-V</t>
  </si>
  <si>
    <t>penult-V</t>
  </si>
  <si>
    <t>nC#</t>
  </si>
  <si>
    <t>Cn#</t>
  </si>
  <si>
    <t>aenet</t>
  </si>
  <si>
    <t>eunus</t>
  </si>
  <si>
    <t>feens</t>
  </si>
  <si>
    <t>haunuk</t>
  </si>
  <si>
    <t>henes</t>
  </si>
  <si>
    <t>heens</t>
  </si>
  <si>
    <t>huinik</t>
  </si>
  <si>
    <t>khunit</t>
  </si>
  <si>
    <t>koopn</t>
  </si>
  <si>
    <t>kunus</t>
  </si>
  <si>
    <t>kopan</t>
  </si>
  <si>
    <t>*kelas</t>
  </si>
  <si>
    <t>maunus</t>
  </si>
  <si>
    <t>n-mainis</t>
  </si>
  <si>
    <t>na-teneb</t>
  </si>
  <si>
    <t>na-teenb</t>
  </si>
  <si>
    <t>nunah</t>
  </si>
  <si>
    <t>monos</t>
  </si>
  <si>
    <t>psinit</t>
  </si>
  <si>
    <t>renet</t>
  </si>
  <si>
    <t>rumun</t>
  </si>
  <si>
    <t>urun</t>
  </si>
  <si>
    <t>uurn</t>
  </si>
  <si>
    <t>surut</t>
  </si>
  <si>
    <t>suurt</t>
  </si>
  <si>
    <t>maans</t>
  </si>
  <si>
    <t>funun</t>
  </si>
  <si>
    <t>fuunn</t>
  </si>
  <si>
    <t>boonk</t>
  </si>
  <si>
    <t>meetn</t>
  </si>
  <si>
    <t>raann</t>
  </si>
  <si>
    <t>ruumn</t>
  </si>
  <si>
    <t>prenet</t>
  </si>
  <si>
    <t>preent</t>
  </si>
  <si>
    <t>kaibin</t>
  </si>
  <si>
    <t>menas</t>
  </si>
  <si>
    <t>meens</t>
  </si>
  <si>
    <t>na-fainik</t>
  </si>
  <si>
    <t>mabana-t</t>
  </si>
  <si>
    <t>sana-t</t>
  </si>
  <si>
    <t>makene-t</t>
  </si>
  <si>
    <t>moini-t</t>
  </si>
  <si>
    <t>runut</t>
  </si>
  <si>
    <t>na-tnanab</t>
  </si>
  <si>
    <t>na-moinib</t>
  </si>
  <si>
    <t>konot</t>
  </si>
  <si>
    <t>piins</t>
  </si>
  <si>
    <t>knaapn</t>
  </si>
  <si>
    <t>Obhetan</t>
  </si>
  <si>
    <t>Obheetn</t>
  </si>
  <si>
    <t>paah-pinan</t>
  </si>
  <si>
    <t>paah-piinn</t>
  </si>
  <si>
    <t>meten</t>
  </si>
  <si>
    <t>neten</t>
  </si>
  <si>
    <t>na-rikin</t>
  </si>
  <si>
    <t>na-riikn</t>
  </si>
  <si>
    <t>n-raakn</t>
  </si>
  <si>
    <t>n-aakn</t>
  </si>
  <si>
    <t>na-siikn</t>
  </si>
  <si>
    <t>n-kuurn</t>
  </si>
  <si>
    <t>baatn</t>
  </si>
  <si>
    <t>kapiitn</t>
  </si>
  <si>
    <t>kapiten</t>
  </si>
  <si>
    <t>_A_#</t>
  </si>
  <si>
    <t>q</t>
  </si>
  <si>
    <t>ainn</t>
  </si>
  <si>
    <t>fuun</t>
  </si>
  <si>
    <t>raan</t>
  </si>
  <si>
    <t>knaap</t>
  </si>
  <si>
    <t>niink</t>
  </si>
  <si>
    <t>nini tboorn</t>
  </si>
  <si>
    <t>kriisn</t>
  </si>
  <si>
    <t>ksaunm</t>
  </si>
  <si>
    <t>CC#</t>
  </si>
  <si>
    <t>M-form</t>
  </si>
  <si>
    <t>ain</t>
  </si>
  <si>
    <t>˞wind</t>
  </si>
  <si>
    <t>Amfo{\Q}an</t>
  </si>
  <si>
    <t>fragrant pandanus</t>
  </si>
  <si>
    <t>month</t>
  </si>
  <si>
    <t>swiftlet</t>
  </si>
  <si>
    <t>ksaunum</t>
  </si>
  <si>
    <t>suur</t>
  </si>
  <si>
    <t>preen</t>
  </si>
  <si>
    <t>amfoaʔn</t>
  </si>
  <si>
    <t>meisiʔnoorn</t>
  </si>
  <si>
    <t>na-koaʔn</t>
  </si>
  <si>
    <t>na-peʔan</t>
  </si>
  <si>
    <t>na-peaʔn</t>
  </si>
  <si>
    <t>manbaʔan</t>
  </si>
  <si>
    <t>manbaaʔn</t>
  </si>
  <si>
    <t>keʔan</t>
  </si>
  <si>
    <t>poʔan</t>
  </si>
  <si>
    <t>n-kiuʔun</t>
  </si>
  <si>
    <t>amfoʔan</t>
  </si>
  <si>
    <t>nini toboran</t>
  </si>
  <si>
    <t>starling</t>
  </si>
  <si>
    <t>sickness</t>
  </si>
  <si>
    <t>dark(ness)</t>
  </si>
  <si>
    <t>dollar bird</t>
  </si>
  <si>
    <t>earth, world</t>
  </si>
  <si>
    <t>dew</t>
  </si>
  <si>
    <t>government</t>
  </si>
  <si>
    <t>letter</t>
  </si>
  <si>
    <t>baat</t>
  </si>
  <si>
    <t>fenes, fenas</t>
  </si>
  <si>
    <t>kopon, kopan</t>
  </si>
  <si>
    <t>meen</t>
  </si>
  <si>
    <t>uur</t>
  </si>
  <si>
    <t>final2segments</t>
  </si>
  <si>
    <t>final3segments</t>
  </si>
  <si>
    <t>kaisiri</t>
  </si>
  <si>
    <t>koto</t>
  </si>
  <si>
    <t>Rasi</t>
  </si>
  <si>
    <t>ʔtasiʔ</t>
  </si>
  <si>
    <t>ʔtukeʔ</t>
  </si>
  <si>
    <t>ʔtas-tasiʔ</t>
  </si>
  <si>
    <t>ʔhaʔu</t>
  </si>
  <si>
    <t>ʔisi</t>
  </si>
  <si>
    <t>ʔnamee</t>
  </si>
  <si>
    <t>biakrae</t>
  </si>
  <si>
    <t>rooster tail</t>
  </si>
  <si>
    <t>tati</t>
  </si>
  <si>
    <t>tati-tati</t>
  </si>
  <si>
    <t>froʔon</t>
  </si>
  <si>
    <t>stare, glare</t>
  </si>
  <si>
    <t>ftutun</t>
  </si>
  <si>
    <t>kind of large toadstool</t>
  </si>
  <si>
    <t>kekaʔ</t>
  </si>
  <si>
    <t>seaweed</t>
  </si>
  <si>
    <t>kmata</t>
  </si>
  <si>
    <t>private parts</t>
  </si>
  <si>
    <t>koaneno</t>
  </si>
  <si>
    <t>shout, wail, make a racket</t>
  </si>
  <si>
    <t>snore</t>
  </si>
  <si>
    <t>koobaʔif</t>
  </si>
  <si>
    <t>kroman</t>
  </si>
  <si>
    <t xml:space="preserve">shellfish </t>
  </si>
  <si>
    <t>ʔaumaʔ</t>
  </si>
  <si>
    <t>ʔmeʔe</t>
  </si>
  <si>
    <t>bleat, as a goat</t>
  </si>
  <si>
    <t>ʔmir-miri</t>
  </si>
  <si>
    <t>kind of fern</t>
  </si>
  <si>
    <t>ʔoho</t>
  </si>
  <si>
    <t>oink; the sound pigs make</t>
  </si>
  <si>
    <t>maskeet</t>
  </si>
  <si>
    <t>masnareʔ</t>
  </si>
  <si>
    <t>rough surface</t>
  </si>
  <si>
    <t>mau</t>
  </si>
  <si>
    <t>domesticated, tamed</t>
  </si>
  <si>
    <t>niki</t>
  </si>
  <si>
    <t>whimper</t>
  </si>
  <si>
    <t>shin</t>
  </si>
  <si>
    <t>pose</t>
  </si>
  <si>
    <t>remove the husk of a coconut</t>
  </si>
  <si>
    <t>ramkuas</t>
  </si>
  <si>
    <t>greater galangal</t>
  </si>
  <si>
    <t>roos</t>
  </si>
  <si>
    <t>sinu</t>
  </si>
  <si>
    <t>pick out rice</t>
  </si>
  <si>
    <t>soktee</t>
  </si>
  <si>
    <t>buck-buck; the sound chickens make</t>
  </si>
  <si>
    <t>fish-hook</t>
  </si>
  <si>
    <t>tena</t>
  </si>
  <si>
    <t>sink slowly</t>
  </si>
  <si>
    <t>tipu</t>
  </si>
  <si>
    <t>break, snap</t>
  </si>
  <si>
    <t>tnopoʔ</t>
  </si>
  <si>
    <t>silver, silvery</t>
  </si>
  <si>
    <t>tresa</t>
  </si>
  <si>
    <t>hips and buttocks</t>
  </si>
  <si>
    <t>totter</t>
  </si>
  <si>
    <t>CCVCVV</t>
  </si>
  <si>
    <t>ʔmiri</t>
  </si>
  <si>
    <t>banama</t>
  </si>
  <si>
    <t>CV-σσ#</t>
  </si>
  <si>
    <t>C-σσ#</t>
  </si>
  <si>
    <t>final4segments</t>
  </si>
  <si>
    <t>è</t>
  </si>
  <si>
    <t>ie</t>
  </si>
  <si>
    <t>io</t>
  </si>
  <si>
    <t>ue</t>
  </si>
  <si>
    <t>—</t>
  </si>
  <si>
    <t>èi</t>
  </si>
  <si>
    <t>èu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</si>
</sst>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10">
    <font>
      <sz val="10"/>
      <color theme="1"/>
      <name val="Consolas"/>
      <family val="2"/>
    </font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theme="1"/>
      <name val="Consolas"/>
      <family val="2"/>
    </font>
    <font>
      <i/>
      <sz val="10"/>
      <color theme="1"/>
      <name val="Consolas"/>
      <family val="3"/>
    </font>
    <font>
      <sz val="10"/>
      <name val="Consolas"/>
      <family val="3"/>
    </font>
    <font>
      <sz val="11"/>
      <color theme="1"/>
      <name val="Consolas"/>
      <family val="3"/>
    </font>
    <font>
      <sz val="11"/>
      <color theme="1"/>
      <name val="Calibri"/>
      <family val="2"/>
    </font>
    <font>
      <u/>
      <sz val="10"/>
      <color theme="1"/>
      <name val="Consolas"/>
      <family val="3"/>
    </font>
    <font>
      <b/>
      <sz val="10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2" fillId="0" borderId="0" xfId="0" applyFont="1" applyFill="1"/>
    <xf numFmtId="0" fontId="0" fillId="2" borderId="0" xfId="0" applyFill="1"/>
    <xf numFmtId="0" fontId="2" fillId="2" borderId="0" xfId="0" applyFont="1" applyFill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16" fontId="2" fillId="0" borderId="0" xfId="0" applyNumberFormat="1" applyFont="1"/>
    <xf numFmtId="164" fontId="2" fillId="0" borderId="0" xfId="2" applyNumberFormat="1" applyFont="1"/>
    <xf numFmtId="0" fontId="0" fillId="0" borderId="0" xfId="0" applyFill="1"/>
    <xf numFmtId="0" fontId="2" fillId="0" borderId="0" xfId="0" applyFont="1" applyAlignment="1">
      <alignment horizontal="center"/>
    </xf>
    <xf numFmtId="9" fontId="2" fillId="0" borderId="0" xfId="3" applyFont="1" applyAlignment="1">
      <alignment horizontal="center"/>
    </xf>
    <xf numFmtId="9" fontId="2" fillId="0" borderId="0" xfId="3" applyFont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right"/>
    </xf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1" fontId="2" fillId="0" borderId="0" xfId="0" applyNumberFormat="1" applyFont="1"/>
    <xf numFmtId="0" fontId="0" fillId="3" borderId="0" xfId="0" applyFill="1"/>
    <xf numFmtId="0" fontId="2" fillId="3" borderId="0" xfId="0" applyFont="1" applyFill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2" fillId="2" borderId="0" xfId="0" applyFont="1" applyFill="1" applyBorder="1"/>
    <xf numFmtId="0" fontId="4" fillId="0" borderId="0" xfId="0" applyFont="1" applyFill="1"/>
    <xf numFmtId="0" fontId="5" fillId="0" borderId="0" xfId="0" applyFont="1" applyFill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164" fontId="0" fillId="0" borderId="0" xfId="3" applyNumberFormat="1" applyFont="1"/>
    <xf numFmtId="9" fontId="0" fillId="0" borderId="0" xfId="3" applyFont="1"/>
    <xf numFmtId="10" fontId="0" fillId="0" borderId="0" xfId="3" applyNumberFormat="1" applyFont="1"/>
    <xf numFmtId="0" fontId="0" fillId="0" borderId="7" xfId="0" applyBorder="1"/>
    <xf numFmtId="0" fontId="2" fillId="0" borderId="5" xfId="0" applyFont="1" applyBorder="1" applyAlignment="1">
      <alignment horizontal="right"/>
    </xf>
    <xf numFmtId="0" fontId="0" fillId="0" borderId="8" xfId="0" applyBorder="1"/>
    <xf numFmtId="0" fontId="0" fillId="0" borderId="0" xfId="3" applyNumberFormat="1" applyFont="1"/>
    <xf numFmtId="0" fontId="0" fillId="0" borderId="0" xfId="0" applyNumberFormat="1"/>
    <xf numFmtId="0" fontId="2" fillId="0" borderId="0" xfId="2" applyNumberFormat="1" applyFont="1"/>
    <xf numFmtId="9" fontId="0" fillId="0" borderId="0" xfId="3" applyNumberFormat="1" applyFont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9" fillId="0" borderId="0" xfId="0" applyFont="1"/>
    <xf numFmtId="9" fontId="2" fillId="0" borderId="0" xfId="2" applyNumberFormat="1" applyFont="1"/>
    <xf numFmtId="165" fontId="2" fillId="0" borderId="0" xfId="0" applyNumberFormat="1" applyFont="1"/>
    <xf numFmtId="0" fontId="4" fillId="4" borderId="0" xfId="0" applyFont="1" applyFill="1"/>
  </cellXfs>
  <cellStyles count="4">
    <cellStyle name="Normal" xfId="0" builtinId="0"/>
    <cellStyle name="Normal 2" xfId="1"/>
    <cellStyle name="Percent" xfId="3" builtinId="5"/>
    <cellStyle name="Percent 2" xfId="2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Y36"/>
  <sheetViews>
    <sheetView workbookViewId="0">
      <selection activeCell="E19" sqref="E19"/>
    </sheetView>
  </sheetViews>
  <sheetFormatPr defaultColWidth="5.5703125" defaultRowHeight="12.75"/>
  <cols>
    <col min="3" max="3" width="6.85546875" bestFit="1" customWidth="1"/>
    <col min="4" max="4" width="4.7109375" customWidth="1"/>
    <col min="8" max="8" width="5.5703125" customWidth="1"/>
    <col min="9" max="12" width="5.85546875" bestFit="1" customWidth="1"/>
    <col min="15" max="15" width="3.85546875" bestFit="1" customWidth="1"/>
    <col min="16" max="16" width="5.5703125" customWidth="1"/>
    <col min="19" max="20" width="5.85546875" bestFit="1" customWidth="1"/>
    <col min="22" max="25" width="5.85546875" bestFit="1" customWidth="1"/>
  </cols>
  <sheetData>
    <row r="2" spans="2:24">
      <c r="B2" s="1"/>
      <c r="C2" s="1" t="s">
        <v>2957</v>
      </c>
      <c r="D2" s="9"/>
      <c r="F2" t="s">
        <v>3890</v>
      </c>
      <c r="J2" t="s">
        <v>3891</v>
      </c>
      <c r="N2" t="s">
        <v>3892</v>
      </c>
      <c r="R2" t="s">
        <v>3779</v>
      </c>
      <c r="V2" t="s">
        <v>2960</v>
      </c>
    </row>
    <row r="3" spans="2:24">
      <c r="B3" s="1"/>
      <c r="C3" s="1"/>
      <c r="D3" s="1"/>
    </row>
    <row r="4" spans="2:24">
      <c r="B4" s="1" t="s">
        <v>2977</v>
      </c>
      <c r="C4" s="1">
        <f>SUMPRODUCT(LEN(Roots!$B$2:$B$1914)-LEN(SUBSTITUTE(Roots!$B$2:$B$1914, B4,"")))+SUMPRODUCT(LEN(Functors!$B$2:$B$65)-LEN(SUBSTITUTE(Functors!$B$2:$B$65, B4,"")))</f>
        <v>858</v>
      </c>
      <c r="D4" s="73">
        <f t="shared" ref="D4:D16" si="0">C4/$C$18</f>
        <v>0.16946474422279281</v>
      </c>
      <c r="F4" s="1" t="s">
        <v>2977</v>
      </c>
      <c r="G4" s="1">
        <f>SUMPRODUCT(LEN(Roots!$BS$2:$BS$1914)-LEN(SUBSTITUTE(Roots!$BS$2:$BS$1914, F4,"")))+SUMPRODUCT(LEN(Functors!$BS$2:$BS$65)-LEN(SUBSTITUTE(Functors!$BS$2:$BS$65, F4,"")))</f>
        <v>258</v>
      </c>
      <c r="H4" s="73">
        <f>G4/$G$18</f>
        <v>0.14309484193011648</v>
      </c>
      <c r="J4" s="1" t="s">
        <v>2977</v>
      </c>
      <c r="K4" s="1">
        <f t="shared" ref="K4:K16" si="1">C4-O4-G4</f>
        <v>213</v>
      </c>
      <c r="L4" s="9">
        <f>K4/$K$18</f>
        <v>8.8491898628998755E-2</v>
      </c>
      <c r="N4" s="1" t="s">
        <v>2977</v>
      </c>
      <c r="O4" s="1">
        <f>SUMPRODUCT(LEN(Roots!$BU$2:$BU$1914)-LEN(SUBSTITUTE(Roots!$BU$2:$BU$1914, N4,"")))+SUMPRODUCT(LEN(Functors!$BU$2:$BU$65)-LEN(SUBSTITUTE(Functors!$BU$2:$BU$65, N4,"")))</f>
        <v>387</v>
      </c>
      <c r="P4" s="73">
        <f t="shared" ref="P4:P16" si="2">O4/$O$18</f>
        <v>0.45369284876905042</v>
      </c>
      <c r="R4" s="1" t="s">
        <v>2977</v>
      </c>
      <c r="S4" s="1">
        <f t="shared" ref="S4:S16" si="3">G4+K4</f>
        <v>471</v>
      </c>
      <c r="T4" s="73">
        <f t="shared" ref="T4:T16" si="4">S4/$K$18</f>
        <v>0.19567926879933528</v>
      </c>
      <c r="V4" t="s">
        <v>2961</v>
      </c>
      <c r="W4">
        <f>SUMPRODUCT(LEN(Roots!$B$2:$B$1914)-LEN(SUBSTITUTE(Roots!$B$2:$B$1914, V4,"")))+SUMPRODUCT(LEN(Functors!$B$2:$B$65)-LEN(SUBSTITUTE(Functors!$B$2:$B$65, V4,"")))</f>
        <v>726</v>
      </c>
      <c r="X4" s="9">
        <f>W4/$W$10</f>
        <v>0.16639926655970663</v>
      </c>
    </row>
    <row r="5" spans="2:24">
      <c r="B5" s="1" t="s">
        <v>1141</v>
      </c>
      <c r="C5" s="1">
        <f>SUMPRODUCT(LEN(Roots!$B$2:$B$1914)-LEN(SUBSTITUTE(Roots!$B$2:$B$1914, B5,"")))+SUMPRODUCT(LEN(Functors!$B$2:$B$65)-LEN(SUBSTITUTE(Functors!$B$2:$B$65, B5,"")))</f>
        <v>816</v>
      </c>
      <c r="D5" s="73">
        <f t="shared" si="0"/>
        <v>0.1611692672328659</v>
      </c>
      <c r="F5" s="1" t="s">
        <v>1141</v>
      </c>
      <c r="G5" s="1">
        <f>SUMPRODUCT(LEN(Roots!$BS$2:$BS$1914)-LEN(SUBSTITUTE(Roots!$BS$2:$BS$1914, F5,"")))+SUMPRODUCT(LEN(Functors!$BS$2:$BS$65)-LEN(SUBSTITUTE(Functors!$BS$2:$BS$65, F5,"")))</f>
        <v>143</v>
      </c>
      <c r="H5" s="73">
        <f t="shared" ref="H5:H16" si="5">G5/$G$18</f>
        <v>7.9312257348863005E-2</v>
      </c>
      <c r="J5" s="1" t="s">
        <v>1141</v>
      </c>
      <c r="K5" s="1">
        <f t="shared" si="1"/>
        <v>538</v>
      </c>
      <c r="L5" s="9">
        <f>K5/$K$18</f>
        <v>0.2235147486497715</v>
      </c>
      <c r="N5" s="1" t="s">
        <v>1141</v>
      </c>
      <c r="O5" s="1">
        <f>SUMPRODUCT(LEN(Roots!$BU$2:$BU$1914)-LEN(SUBSTITUTE(Roots!$BU$2:$BU$1914, N5,"")))+SUMPRODUCT(LEN(Functors!$BU$2:$BU$65)-LEN(SUBSTITUTE(Functors!$BU$2:$BU$65, N5,"")))</f>
        <v>135</v>
      </c>
      <c r="P5" s="73">
        <f t="shared" si="2"/>
        <v>0.15826494724501758</v>
      </c>
      <c r="R5" s="1" t="s">
        <v>1141</v>
      </c>
      <c r="S5" s="1">
        <f t="shared" si="3"/>
        <v>681</v>
      </c>
      <c r="T5" s="73">
        <f t="shared" si="4"/>
        <v>0.28292480265891151</v>
      </c>
      <c r="V5" t="s">
        <v>2962</v>
      </c>
      <c r="W5">
        <f>SUMPRODUCT(LEN(Roots!$B$2:$B$1914)-LEN(SUBSTITUTE(Roots!$B$2:$B$1914, V5,"")))+SUMPRODUCT(LEN(Functors!$B$2:$B$65)-LEN(SUBSTITUTE(Functors!$B$2:$B$65, V5,"")))</f>
        <v>771</v>
      </c>
      <c r="X5" s="9">
        <f t="shared" ref="X5:X8" si="6">W5/$W$10</f>
        <v>0.17671327068530829</v>
      </c>
    </row>
    <row r="6" spans="2:24">
      <c r="B6" s="1" t="s">
        <v>2931</v>
      </c>
      <c r="C6" s="1">
        <f>SUMPRODUCT(LEN(Roots!$B$2:$B$1914)-LEN(SUBSTITUTE(Roots!$B$2:$B$1914, B6,"")))+SUMPRODUCT(LEN(Functors!$B$2:$B$65)-LEN(SUBSTITUTE(Functors!$B$2:$B$65, B6,"")))</f>
        <v>601</v>
      </c>
      <c r="D6" s="73">
        <f t="shared" si="0"/>
        <v>0.11870432549871618</v>
      </c>
      <c r="F6" s="1" t="s">
        <v>2931</v>
      </c>
      <c r="G6" s="1">
        <f>SUMPRODUCT(LEN(Roots!$BS$2:$BS$1914)-LEN(SUBSTITUTE(Roots!$BS$2:$BS$1914, F6,"")))+SUMPRODUCT(LEN(Functors!$BS$2:$BS$65)-LEN(SUBSTITUTE(Functors!$BS$2:$BS$65, F6,"")))</f>
        <v>255</v>
      </c>
      <c r="H6" s="73">
        <f t="shared" si="5"/>
        <v>0.14143094841930118</v>
      </c>
      <c r="J6" s="1" t="s">
        <v>2931</v>
      </c>
      <c r="K6" s="1">
        <f t="shared" si="1"/>
        <v>257</v>
      </c>
      <c r="L6" s="9">
        <f t="shared" ref="L6:L16" si="7">K6/$K$18</f>
        <v>0.10677191524719568</v>
      </c>
      <c r="N6" s="1" t="s">
        <v>2934</v>
      </c>
      <c r="O6" s="1">
        <f>SUMPRODUCT(LEN(Roots!$BU$2:$BU$1914)-LEN(SUBSTITUTE(Roots!$BU$2:$BU$1914, N6,"")))+SUMPRODUCT(LEN(Functors!$BU$2:$BU$65)-LEN(SUBSTITUTE(Functors!$BU$2:$BU$65, N6,"")))</f>
        <v>89</v>
      </c>
      <c r="P6" s="73">
        <f t="shared" si="2"/>
        <v>0.10433763188745604</v>
      </c>
      <c r="R6" s="1" t="s">
        <v>2934</v>
      </c>
      <c r="S6" s="1">
        <f t="shared" si="3"/>
        <v>512</v>
      </c>
      <c r="T6" s="73">
        <f t="shared" si="4"/>
        <v>0.21271292064810968</v>
      </c>
      <c r="V6" t="s">
        <v>2963</v>
      </c>
      <c r="W6">
        <f>SUMPRODUCT(LEN(Roots!$B$2:$B$1914)-LEN(SUBSTITUTE(Roots!$B$2:$B$1914, V6,"")))+SUMPRODUCT(LEN(Functors!$B$2:$B$65)-LEN(SUBSTITUTE(Functors!$B$2:$B$65, V6,"")))</f>
        <v>1373</v>
      </c>
      <c r="X6" s="9">
        <f t="shared" si="6"/>
        <v>0.31469172587669036</v>
      </c>
    </row>
    <row r="7" spans="2:24">
      <c r="B7" s="1" t="s">
        <v>2934</v>
      </c>
      <c r="C7" s="1">
        <f>SUMPRODUCT(LEN(Roots!$B$2:$B$1914)-LEN(SUBSTITUTE(Roots!$B$2:$B$1914, B7,"")))+SUMPRODUCT(LEN(Functors!$B$2:$B$65)-LEN(SUBSTITUTE(Functors!$B$2:$B$65, B7,"")))</f>
        <v>560</v>
      </c>
      <c r="D7" s="73">
        <f t="shared" si="0"/>
        <v>0.11060635986569228</v>
      </c>
      <c r="F7" s="1" t="s">
        <v>2934</v>
      </c>
      <c r="G7" s="1">
        <f>SUMPRODUCT(LEN(Roots!$BS$2:$BS$1914)-LEN(SUBSTITUTE(Roots!$BS$2:$BS$1914, F7,"")))+SUMPRODUCT(LEN(Functors!$BS$2:$BS$65)-LEN(SUBSTITUTE(Functors!$BS$2:$BS$65, F7,"")))</f>
        <v>193</v>
      </c>
      <c r="H7" s="73">
        <f t="shared" si="5"/>
        <v>0.10704381586245147</v>
      </c>
      <c r="J7" s="1" t="s">
        <v>2934</v>
      </c>
      <c r="K7" s="1">
        <f t="shared" si="1"/>
        <v>285</v>
      </c>
      <c r="L7" s="9">
        <f t="shared" si="7"/>
        <v>0.11840465309513917</v>
      </c>
      <c r="N7" s="1" t="s">
        <v>2927</v>
      </c>
      <c r="O7" s="1">
        <f>SUMPRODUCT(LEN(Roots!$BU$2:$BU$1914)-LEN(SUBSTITUTE(Roots!$BU$2:$BU$1914, N7,"")))+SUMPRODUCT(LEN(Functors!$BU$2:$BU$65)-LEN(SUBSTITUTE(Functors!$BU$2:$BU$65, N7,"")))</f>
        <v>82</v>
      </c>
      <c r="P7" s="73">
        <f t="shared" si="2"/>
        <v>9.6131301289566234E-2</v>
      </c>
      <c r="R7" s="1" t="s">
        <v>2927</v>
      </c>
      <c r="S7" s="1">
        <f t="shared" si="3"/>
        <v>478</v>
      </c>
      <c r="T7" s="73">
        <f t="shared" si="4"/>
        <v>0.19858745326132116</v>
      </c>
      <c r="V7" t="s">
        <v>872</v>
      </c>
      <c r="W7">
        <f>SUMPRODUCT(LEN(Roots!$B$2:$B$1914)-LEN(SUBSTITUTE(Roots!$B$2:$B$1914, V7,"")))+SUMPRODUCT(LEN(Functors!$B$2:$B$65)-LEN(SUBSTITUTE(Functors!$B$2:$B$65, V7,"")))</f>
        <v>700</v>
      </c>
      <c r="X7" s="9">
        <f t="shared" si="6"/>
        <v>0.16044006417602566</v>
      </c>
    </row>
    <row r="8" spans="2:24">
      <c r="B8" s="1" t="s">
        <v>2927</v>
      </c>
      <c r="C8" s="1">
        <f>SUMPRODUCT(LEN(Roots!$B$2:$B$1914)-LEN(SUBSTITUTE(Roots!$B$2:$B$1914, B8,"")))+SUMPRODUCT(LEN(Functors!$B$2:$B$65)-LEN(SUBSTITUTE(Functors!$B$2:$B$65, B8,"")))</f>
        <v>503</v>
      </c>
      <c r="D8" s="73">
        <f t="shared" si="0"/>
        <v>9.9348212522220022E-2</v>
      </c>
      <c r="F8" s="1" t="s">
        <v>2927</v>
      </c>
      <c r="G8" s="1">
        <f>SUMPRODUCT(LEN(Roots!$BS$2:$BS$1914)-LEN(SUBSTITUTE(Roots!$BS$2:$BS$1914, F8,"")))+SUMPRODUCT(LEN(Functors!$BS$2:$BS$65)-LEN(SUBSTITUTE(Functors!$BS$2:$BS$65, F8,"")))</f>
        <v>199</v>
      </c>
      <c r="H8" s="73">
        <f t="shared" si="5"/>
        <v>0.11037160288408208</v>
      </c>
      <c r="J8" s="1" t="s">
        <v>2927</v>
      </c>
      <c r="K8" s="1">
        <f t="shared" si="1"/>
        <v>250</v>
      </c>
      <c r="L8" s="9">
        <f t="shared" si="7"/>
        <v>0.1038637307852098</v>
      </c>
      <c r="N8" s="1" t="s">
        <v>2931</v>
      </c>
      <c r="O8" s="1">
        <f>SUMPRODUCT(LEN(Roots!$BU$2:$BU$1914)-LEN(SUBSTITUTE(Roots!$BU$2:$BU$1914, N8,"")))+SUMPRODUCT(LEN(Functors!$BU$2:$BU$65)-LEN(SUBSTITUTE(Functors!$BU$2:$BU$65, N8,"")))</f>
        <v>54</v>
      </c>
      <c r="P8" s="73">
        <f t="shared" si="2"/>
        <v>6.3305978898007029E-2</v>
      </c>
      <c r="R8" s="1" t="s">
        <v>2931</v>
      </c>
      <c r="S8" s="1">
        <f t="shared" si="3"/>
        <v>449</v>
      </c>
      <c r="T8" s="73">
        <f t="shared" si="4"/>
        <v>0.18653926049023681</v>
      </c>
      <c r="V8" t="s">
        <v>2964</v>
      </c>
      <c r="W8">
        <f>SUMPRODUCT(LEN(Roots!$B$2:$B$1914)-LEN(SUBSTITUTE(Roots!$B$2:$B$1914, V8,"")))+SUMPRODUCT(LEN(Functors!$B$2:$B$65)-LEN(SUBSTITUTE(Functors!$B$2:$B$65, V8,"")))</f>
        <v>793</v>
      </c>
      <c r="X8" s="9">
        <f t="shared" si="6"/>
        <v>0.18175567270226908</v>
      </c>
    </row>
    <row r="9" spans="2:24">
      <c r="B9" s="1" t="s">
        <v>2926</v>
      </c>
      <c r="C9" s="1">
        <f>SUMPRODUCT(LEN(Roots!$B$2:$B$1914)-LEN(SUBSTITUTE(Roots!$B$2:$B$1914, B9,"")))+SUMPRODUCT(LEN(Functors!$B$2:$B$65)-LEN(SUBSTITUTE(Functors!$B$2:$B$65, B9,"")))</f>
        <v>474</v>
      </c>
      <c r="D9" s="73">
        <f t="shared" si="0"/>
        <v>9.362038317203239E-2</v>
      </c>
      <c r="F9" s="1" t="s">
        <v>2926</v>
      </c>
      <c r="G9" s="1">
        <f>SUMPRODUCT(LEN(Roots!$BS$2:$BS$1914)-LEN(SUBSTITUTE(Roots!$BS$2:$BS$1914, F9,"")))+SUMPRODUCT(LEN(Functors!$BS$2:$BS$65)-LEN(SUBSTITUTE(Functors!$BS$2:$BS$65, F9,"")))</f>
        <v>117</v>
      </c>
      <c r="H9" s="73">
        <f t="shared" si="5"/>
        <v>6.4891846921797003E-2</v>
      </c>
      <c r="J9" s="1" t="s">
        <v>2926</v>
      </c>
      <c r="K9" s="1">
        <f t="shared" si="1"/>
        <v>319</v>
      </c>
      <c r="L9" s="9">
        <f t="shared" si="7"/>
        <v>0.13253012048192772</v>
      </c>
      <c r="N9" s="1" t="s">
        <v>2926</v>
      </c>
      <c r="O9" s="1">
        <f>SUMPRODUCT(LEN(Roots!$BU$2:$BU$1914)-LEN(SUBSTITUTE(Roots!$BU$2:$BU$1914, N9,"")))+SUMPRODUCT(LEN(Functors!$BU$2:$BU$65)-LEN(SUBSTITUTE(Functors!$BU$2:$BU$65, N9,"")))</f>
        <v>38</v>
      </c>
      <c r="P9" s="73">
        <f t="shared" si="2"/>
        <v>4.4548651817116064E-2</v>
      </c>
      <c r="R9" s="1" t="s">
        <v>2926</v>
      </c>
      <c r="S9" s="1">
        <f t="shared" si="3"/>
        <v>436</v>
      </c>
      <c r="T9" s="73">
        <f t="shared" si="4"/>
        <v>0.18113834648940591</v>
      </c>
    </row>
    <row r="10" spans="2:24">
      <c r="B10" s="1" t="s">
        <v>2928</v>
      </c>
      <c r="C10" s="1">
        <f>SUMPRODUCT(LEN(Roots!$B$2:$B$1914)-LEN(SUBSTITUTE(Roots!$B$2:$B$1914, B10,"")))+SUMPRODUCT(LEN(Functors!$B$2:$B$65)-LEN(SUBSTITUTE(Functors!$B$2:$B$65, B10,"")))</f>
        <v>332</v>
      </c>
      <c r="D10" s="73">
        <f t="shared" si="0"/>
        <v>6.5573770491803282E-2</v>
      </c>
      <c r="F10" s="1" t="s">
        <v>2928</v>
      </c>
      <c r="G10" s="1">
        <f>SUMPRODUCT(LEN(Roots!$BS$2:$BS$1914)-LEN(SUBSTITUTE(Roots!$BS$2:$BS$1914, F10,"")))+SUMPRODUCT(LEN(Functors!$BS$2:$BS$65)-LEN(SUBSTITUTE(Functors!$BS$2:$BS$65, F10,"")))</f>
        <v>154</v>
      </c>
      <c r="H10" s="73">
        <f t="shared" si="5"/>
        <v>8.5413200221852462E-2</v>
      </c>
      <c r="J10" s="1" t="s">
        <v>2928</v>
      </c>
      <c r="K10" s="1">
        <f t="shared" si="1"/>
        <v>148</v>
      </c>
      <c r="L10" s="9">
        <f t="shared" si="7"/>
        <v>6.1487328624844205E-2</v>
      </c>
      <c r="N10" s="1" t="s">
        <v>2929</v>
      </c>
      <c r="O10" s="1">
        <f>SUMPRODUCT(LEN(Roots!$BU$2:$BU$1914)-LEN(SUBSTITUTE(Roots!$BU$2:$BU$1914, N10,"")))+SUMPRODUCT(LEN(Functors!$BU$2:$BU$65)-LEN(SUBSTITUTE(Functors!$BU$2:$BU$65, N10,"")))</f>
        <v>30</v>
      </c>
      <c r="P10" s="73">
        <f t="shared" si="2"/>
        <v>3.5169988276670575E-2</v>
      </c>
      <c r="R10" s="1" t="s">
        <v>2929</v>
      </c>
      <c r="S10" s="1">
        <f t="shared" si="3"/>
        <v>302</v>
      </c>
      <c r="T10" s="73">
        <f t="shared" si="4"/>
        <v>0.12546738678853345</v>
      </c>
      <c r="W10">
        <f>SUM(W4:W8)</f>
        <v>4363</v>
      </c>
    </row>
    <row r="11" spans="2:24">
      <c r="B11" s="1" t="s">
        <v>2932</v>
      </c>
      <c r="C11" s="1">
        <f>SUMPRODUCT(LEN(Roots!$B$2:$B$1914)-LEN(SUBSTITUTE(Roots!$B$2:$B$1914, B11,"")))+SUMPRODUCT(LEN(Functors!$B$2:$B$65)-LEN(SUBSTITUTE(Functors!$B$2:$B$65, B11,"")))</f>
        <v>305</v>
      </c>
      <c r="D11" s="73">
        <f t="shared" si="0"/>
        <v>6.0240963855421686E-2</v>
      </c>
      <c r="F11" s="1" t="s">
        <v>2932</v>
      </c>
      <c r="G11" s="1">
        <f>SUMPRODUCT(LEN(Roots!$BS$2:$BS$1914)-LEN(SUBSTITUTE(Roots!$BS$2:$BS$1914, F11,"")))+SUMPRODUCT(LEN(Functors!$BS$2:$BS$65)-LEN(SUBSTITUTE(Functors!$BS$2:$BS$65, F11,"")))</f>
        <v>182</v>
      </c>
      <c r="H11" s="73">
        <f t="shared" si="5"/>
        <v>0.100942872989462</v>
      </c>
      <c r="J11" s="1" t="s">
        <v>2932</v>
      </c>
      <c r="K11" s="1">
        <f t="shared" si="1"/>
        <v>109</v>
      </c>
      <c r="L11" s="9">
        <f t="shared" si="7"/>
        <v>4.5284586622351478E-2</v>
      </c>
      <c r="N11" s="1" t="s">
        <v>2930</v>
      </c>
      <c r="O11" s="1">
        <f>SUMPRODUCT(LEN(Roots!$BU$2:$BU$1914)-LEN(SUBSTITUTE(Roots!$BU$2:$BU$1914, N11,"")))+SUMPRODUCT(LEN(Functors!$BU$2:$BU$65)-LEN(SUBSTITUTE(Functors!$BU$2:$BU$65, N11,"")))</f>
        <v>14</v>
      </c>
      <c r="P11" s="73">
        <f t="shared" si="2"/>
        <v>1.6412661195779603E-2</v>
      </c>
      <c r="R11" s="1" t="s">
        <v>2930</v>
      </c>
      <c r="S11" s="1">
        <f t="shared" si="3"/>
        <v>291</v>
      </c>
      <c r="T11" s="73">
        <f t="shared" si="4"/>
        <v>0.12089738263398421</v>
      </c>
    </row>
    <row r="12" spans="2:24">
      <c r="B12" s="1" t="s">
        <v>2933</v>
      </c>
      <c r="C12" s="1">
        <f>SUMPRODUCT(LEN(Roots!$B$2:$B$1914)-LEN(SUBSTITUTE(Roots!$B$2:$B$1914, B12,"")))+SUMPRODUCT(LEN(Functors!$B$2:$B$65)-LEN(SUBSTITUTE(Functors!$B$2:$B$65, B12,"")))</f>
        <v>251</v>
      </c>
      <c r="D12" s="73">
        <f t="shared" si="0"/>
        <v>4.9575350582658502E-2</v>
      </c>
      <c r="F12" s="1" t="s">
        <v>2933</v>
      </c>
      <c r="G12" s="1">
        <f>SUMPRODUCT(LEN(Roots!$BS$2:$BS$1914)-LEN(SUBSTITUTE(Roots!$BS$2:$BS$1914, F12,"")))+SUMPRODUCT(LEN(Functors!$BS$2:$BS$65)-LEN(SUBSTITUTE(Functors!$BS$2:$BS$65, F12,"")))</f>
        <v>136</v>
      </c>
      <c r="H12" s="73">
        <f t="shared" si="5"/>
        <v>7.5429839156960624E-2</v>
      </c>
      <c r="J12" s="1" t="s">
        <v>2933</v>
      </c>
      <c r="K12" s="1">
        <f t="shared" si="1"/>
        <v>102</v>
      </c>
      <c r="L12" s="9">
        <f t="shared" si="7"/>
        <v>4.2376402160365603E-2</v>
      </c>
      <c r="N12" s="1" t="s">
        <v>2932</v>
      </c>
      <c r="O12" s="1">
        <f>SUMPRODUCT(LEN(Roots!$BU$2:$BU$1914)-LEN(SUBSTITUTE(Roots!$BU$2:$BU$1914, N12,"")))+SUMPRODUCT(LEN(Functors!$BU$2:$BU$65)-LEN(SUBSTITUTE(Functors!$BU$2:$BU$65, N12,"")))</f>
        <v>13</v>
      </c>
      <c r="P12" s="73">
        <f t="shared" si="2"/>
        <v>1.5240328253223915E-2</v>
      </c>
      <c r="R12" s="1" t="s">
        <v>2932</v>
      </c>
      <c r="S12" s="1">
        <f t="shared" si="3"/>
        <v>238</v>
      </c>
      <c r="T12" s="73">
        <f t="shared" si="4"/>
        <v>9.8878271707519741E-2</v>
      </c>
    </row>
    <row r="13" spans="2:24">
      <c r="B13" s="1" t="s">
        <v>2929</v>
      </c>
      <c r="C13" s="1">
        <f>SUMPRODUCT(LEN(Roots!$B$2:$B$1914)-LEN(SUBSTITUTE(Roots!$B$2:$B$1914, B13,"")))+SUMPRODUCT(LEN(Functors!$B$2:$B$65)-LEN(SUBSTITUTE(Functors!$B$2:$B$65, B13,"")))</f>
        <v>208</v>
      </c>
      <c r="D13" s="73">
        <f t="shared" si="0"/>
        <v>4.1082362235828562E-2</v>
      </c>
      <c r="F13" s="1" t="s">
        <v>2929</v>
      </c>
      <c r="G13" s="1">
        <f>SUMPRODUCT(LEN(Roots!$BS$2:$BS$1914)-LEN(SUBSTITUTE(Roots!$BS$2:$BS$1914, F13,"")))+SUMPRODUCT(LEN(Functors!$BS$2:$BS$65)-LEN(SUBSTITUTE(Functors!$BS$2:$BS$65, F13,"")))</f>
        <v>85</v>
      </c>
      <c r="H13" s="73">
        <f t="shared" si="5"/>
        <v>4.7143649473100388E-2</v>
      </c>
      <c r="J13" s="1" t="s">
        <v>2929</v>
      </c>
      <c r="K13" s="1">
        <f t="shared" si="1"/>
        <v>114</v>
      </c>
      <c r="L13" s="9">
        <f t="shared" si="7"/>
        <v>4.7361861238055671E-2</v>
      </c>
      <c r="N13" s="1" t="s">
        <v>2928</v>
      </c>
      <c r="O13" s="1">
        <f>SUMPRODUCT(LEN(Roots!$BU$2:$BU$1914)-LEN(SUBSTITUTE(Roots!$BU$2:$BU$1914, N13,"")))+SUMPRODUCT(LEN(Functors!$BU$2:$BU$65)-LEN(SUBSTITUTE(Functors!$BU$2:$BU$65, N13,"")))</f>
        <v>9</v>
      </c>
      <c r="P13" s="73">
        <f t="shared" si="2"/>
        <v>1.0550996483001172E-2</v>
      </c>
      <c r="R13" s="1" t="s">
        <v>2928</v>
      </c>
      <c r="S13" s="1">
        <f t="shared" si="3"/>
        <v>199</v>
      </c>
      <c r="T13" s="73">
        <f t="shared" si="4"/>
        <v>8.2675529705027007E-2</v>
      </c>
    </row>
    <row r="14" spans="2:24">
      <c r="B14" s="1" t="s">
        <v>2930</v>
      </c>
      <c r="C14" s="1">
        <f>SUMPRODUCT(LEN(Roots!$B$2:$B$1914)-LEN(SUBSTITUTE(Roots!$B$2:$B$1914, B14,"")))+SUMPRODUCT(LEN(Functors!$B$2:$B$65)-LEN(SUBSTITUTE(Functors!$B$2:$B$65, B14,"")))</f>
        <v>142</v>
      </c>
      <c r="D14" s="73">
        <f t="shared" si="0"/>
        <v>2.8046612680229115E-2</v>
      </c>
      <c r="F14" s="1" t="s">
        <v>2930</v>
      </c>
      <c r="G14" s="1">
        <f>SUMPRODUCT(LEN(Roots!$BS$2:$BS$1914)-LEN(SUBSTITUTE(Roots!$BS$2:$BS$1914, F14,"")))+SUMPRODUCT(LEN(Functors!$BS$2:$BS$65)-LEN(SUBSTITUTE(Functors!$BS$2:$BS$65, F14,"")))</f>
        <v>77</v>
      </c>
      <c r="H14" s="73">
        <f t="shared" si="5"/>
        <v>4.2706600110926231E-2</v>
      </c>
      <c r="J14" s="1" t="s">
        <v>2930</v>
      </c>
      <c r="K14" s="1">
        <f t="shared" si="1"/>
        <v>63</v>
      </c>
      <c r="L14" s="9">
        <f t="shared" si="7"/>
        <v>2.6173660157872872E-2</v>
      </c>
      <c r="N14" s="1" t="s">
        <v>2933</v>
      </c>
      <c r="O14" s="1">
        <f>SUMPRODUCT(LEN(Roots!$BU$2:$BU$1914)-LEN(SUBSTITUTE(Roots!$BU$2:$BU$1914, N14,"")))+SUMPRODUCT(LEN(Functors!$BU$2:$BU$65)-LEN(SUBSTITUTE(Functors!$BU$2:$BU$65, N14,"")))</f>
        <v>2</v>
      </c>
      <c r="P14" s="73">
        <f t="shared" si="2"/>
        <v>2.3446658851113715E-3</v>
      </c>
      <c r="R14" s="1" t="s">
        <v>2933</v>
      </c>
      <c r="S14" s="1">
        <f t="shared" si="3"/>
        <v>140</v>
      </c>
      <c r="T14" s="73">
        <f t="shared" si="4"/>
        <v>5.8163689239717493E-2</v>
      </c>
    </row>
    <row r="15" spans="2:24">
      <c r="B15" s="1" t="s">
        <v>2958</v>
      </c>
      <c r="C15" s="1">
        <f>SUMPRODUCT(LEN(Roots!$B$2:$B$1914)-LEN(SUBSTITUTE(Roots!$B$2:$B$1914, B15,"")))+SUMPRODUCT(LEN(Functors!$B$2:$B$65)-LEN(SUBSTITUTE(Functors!$B$2:$B$65, B15,"")))</f>
        <v>11</v>
      </c>
      <c r="D15" s="73">
        <f t="shared" si="0"/>
        <v>2.1726249259332413E-3</v>
      </c>
      <c r="F15" s="1" t="s">
        <v>2958</v>
      </c>
      <c r="G15" s="1">
        <f>SUMPRODUCT(LEN(Roots!$BS$2:$BS$1914)-LEN(SUBSTITUTE(Roots!$BS$2:$BS$1914, F15,"")))+SUMPRODUCT(LEN(Functors!$BS$2:$BS$65)-LEN(SUBSTITUTE(Functors!$BS$2:$BS$65, F15,"")))</f>
        <v>4</v>
      </c>
      <c r="H15" s="73">
        <f t="shared" si="5"/>
        <v>2.2185246810870773E-3</v>
      </c>
      <c r="J15" s="1" t="s">
        <v>2958</v>
      </c>
      <c r="K15" s="1">
        <f t="shared" si="1"/>
        <v>7</v>
      </c>
      <c r="L15" s="9">
        <f t="shared" si="7"/>
        <v>2.9081844619858743E-3</v>
      </c>
      <c r="N15" s="1" t="s">
        <v>2958</v>
      </c>
      <c r="O15" s="1">
        <f>SUMPRODUCT(LEN(Roots!$BU$2:$BU$1914)-LEN(SUBSTITUTE(Roots!$BU$2:$BU$1914, N15,"")))+SUMPRODUCT(LEN(Functors!$BU$2:$BU$65)-LEN(SUBSTITUTE(Functors!$BU$2:$BU$65, N15,"")))</f>
        <v>0</v>
      </c>
      <c r="P15" s="73">
        <f t="shared" si="2"/>
        <v>0</v>
      </c>
      <c r="R15" s="1" t="s">
        <v>2958</v>
      </c>
      <c r="S15" s="1">
        <f t="shared" si="3"/>
        <v>11</v>
      </c>
      <c r="T15" s="73">
        <f t="shared" si="4"/>
        <v>4.5700041545492318E-3</v>
      </c>
    </row>
    <row r="16" spans="2:24">
      <c r="B16" s="1" t="s">
        <v>2959</v>
      </c>
      <c r="C16" s="1">
        <f>SUMPRODUCT(LEN(Roots!$B$2:$B$1914)-LEN(SUBSTITUTE(Roots!$B$2:$B$1914, B16,"")))+SUMPRODUCT(LEN(Functors!$B$2:$B$65)-LEN(SUBSTITUTE(Functors!$B$2:$B$65, B16,"")))</f>
        <v>2</v>
      </c>
      <c r="D16" s="73">
        <f t="shared" si="0"/>
        <v>3.9502271380604387E-4</v>
      </c>
      <c r="F16" s="1" t="s">
        <v>2959</v>
      </c>
      <c r="G16" s="1">
        <f>SUMPRODUCT(LEN(Roots!$BS$2:$BS$1914)-LEN(SUBSTITUTE(Roots!$BS$2:$BS$1914, F16,"")))+SUMPRODUCT(LEN(Functors!$BS$2:$BS$65)-LEN(SUBSTITUTE(Functors!$BS$2:$BS$65, F16,"")))</f>
        <v>0</v>
      </c>
      <c r="H16" s="73">
        <f t="shared" si="5"/>
        <v>0</v>
      </c>
      <c r="J16" s="1" t="s">
        <v>2959</v>
      </c>
      <c r="K16" s="1">
        <f t="shared" si="1"/>
        <v>2</v>
      </c>
      <c r="L16" s="9">
        <f t="shared" si="7"/>
        <v>8.3090984628167843E-4</v>
      </c>
      <c r="N16" s="1" t="s">
        <v>2959</v>
      </c>
      <c r="O16" s="1">
        <f>SUMPRODUCT(LEN(Roots!$BU$2:$BU$1914)-LEN(SUBSTITUTE(Roots!$BU$2:$BU$1914, N16,"")))+SUMPRODUCT(LEN(Functors!$BU$2:$BU$65)-LEN(SUBSTITUTE(Functors!$BU$2:$BU$65, N16,"")))</f>
        <v>0</v>
      </c>
      <c r="P16" s="73">
        <f t="shared" si="2"/>
        <v>0</v>
      </c>
      <c r="R16" s="1" t="s">
        <v>2959</v>
      </c>
      <c r="S16" s="1">
        <f t="shared" si="3"/>
        <v>2</v>
      </c>
      <c r="T16" s="73">
        <f t="shared" si="4"/>
        <v>8.3090984628167843E-4</v>
      </c>
    </row>
    <row r="17" spans="1:25">
      <c r="B17" s="1"/>
      <c r="C17" s="1"/>
      <c r="D17" s="1"/>
      <c r="F17" s="1"/>
      <c r="G17" s="1"/>
      <c r="H17" s="1"/>
      <c r="J17" s="1"/>
      <c r="K17" s="1"/>
      <c r="L17" s="1"/>
      <c r="N17" s="1"/>
      <c r="O17" s="1"/>
      <c r="P17" s="1"/>
      <c r="R17" s="1"/>
      <c r="S17" s="1"/>
      <c r="T17" s="1"/>
    </row>
    <row r="18" spans="1:25">
      <c r="B18" s="1"/>
      <c r="C18" s="1">
        <f>SUM(C4:C16)</f>
        <v>5063</v>
      </c>
      <c r="D18" s="1"/>
      <c r="F18" s="1"/>
      <c r="G18" s="1">
        <f>SUM(G4:G16)</f>
        <v>1803</v>
      </c>
      <c r="H18" s="1"/>
      <c r="J18" s="1"/>
      <c r="K18" s="1">
        <f>SUM(K4:K16)</f>
        <v>2407</v>
      </c>
      <c r="L18" s="1"/>
      <c r="N18" s="1"/>
      <c r="O18" s="1">
        <f>SUM(O4:O16)</f>
        <v>853</v>
      </c>
      <c r="P18" s="1"/>
      <c r="R18" s="1"/>
      <c r="S18" s="1">
        <f>SUM(S4:S16)</f>
        <v>4210</v>
      </c>
      <c r="T18" s="1"/>
    </row>
    <row r="20" spans="1:25">
      <c r="A20" t="s">
        <v>3780</v>
      </c>
    </row>
    <row r="21" spans="1:25">
      <c r="A21">
        <f>COUNT(Roots!A2:A1914)+COUNT(Functors!A2:A93)</f>
        <v>1972</v>
      </c>
    </row>
    <row r="23" spans="1:25">
      <c r="H23" t="s">
        <v>2910</v>
      </c>
      <c r="I23" t="s">
        <v>2977</v>
      </c>
      <c r="J23" t="s">
        <v>1141</v>
      </c>
      <c r="K23" t="s">
        <v>2934</v>
      </c>
      <c r="L23" t="s">
        <v>2927</v>
      </c>
      <c r="M23" t="s">
        <v>2931</v>
      </c>
      <c r="N23" t="s">
        <v>2926</v>
      </c>
      <c r="O23" t="s">
        <v>2929</v>
      </c>
      <c r="P23" t="s">
        <v>2930</v>
      </c>
      <c r="Q23" t="s">
        <v>2932</v>
      </c>
      <c r="R23" t="s">
        <v>2928</v>
      </c>
      <c r="S23" t="s">
        <v>2933</v>
      </c>
      <c r="T23" t="s">
        <v>2958</v>
      </c>
      <c r="U23" t="s">
        <v>2959</v>
      </c>
    </row>
    <row r="24" spans="1:25">
      <c r="B24" s="49"/>
      <c r="C24" s="49"/>
      <c r="D24" s="49"/>
      <c r="E24" s="49"/>
      <c r="F24" s="49"/>
      <c r="G24" s="49"/>
      <c r="H24" s="49" t="s">
        <v>3782</v>
      </c>
      <c r="I24" s="54">
        <v>387</v>
      </c>
      <c r="J24" s="54">
        <v>132</v>
      </c>
      <c r="K24" s="55">
        <v>88</v>
      </c>
      <c r="L24" s="55">
        <v>80</v>
      </c>
      <c r="M24" s="55">
        <v>54</v>
      </c>
      <c r="N24" s="54">
        <v>38</v>
      </c>
      <c r="O24" s="54">
        <v>29</v>
      </c>
      <c r="P24" s="54">
        <v>14</v>
      </c>
      <c r="Q24" s="54">
        <v>13</v>
      </c>
      <c r="R24" s="55">
        <v>9</v>
      </c>
      <c r="S24" s="55">
        <v>2</v>
      </c>
      <c r="T24" s="55">
        <v>0</v>
      </c>
      <c r="U24" s="55">
        <v>0</v>
      </c>
      <c r="V24" s="56"/>
      <c r="W24" s="56">
        <v>848</v>
      </c>
      <c r="X24" s="9"/>
      <c r="Y24" s="9"/>
    </row>
    <row r="25" spans="1:25">
      <c r="I25" s="49">
        <v>0.45744680851063829</v>
      </c>
      <c r="J25" s="49">
        <v>0.15602836879432624</v>
      </c>
      <c r="K25" s="49">
        <v>0.10401891252955082</v>
      </c>
      <c r="L25" s="49">
        <v>9.4562647754137114E-2</v>
      </c>
      <c r="M25" s="49">
        <v>6.3829787234042548E-2</v>
      </c>
      <c r="N25" s="49">
        <v>4.4917257683215132E-2</v>
      </c>
      <c r="O25" s="49">
        <v>3.4278959810874705E-2</v>
      </c>
      <c r="P25" s="49">
        <v>1.6548463356973995E-2</v>
      </c>
      <c r="Q25" s="49">
        <v>1.5366430260047281E-2</v>
      </c>
      <c r="R25" s="49">
        <v>1.0638297872340425E-2</v>
      </c>
      <c r="S25" s="48">
        <v>2.3640661938534278E-3</v>
      </c>
      <c r="T25" s="49">
        <v>0</v>
      </c>
      <c r="U25" s="49">
        <v>0</v>
      </c>
    </row>
    <row r="26" spans="1:25">
      <c r="H26" t="s">
        <v>3783</v>
      </c>
      <c r="I26">
        <v>436</v>
      </c>
      <c r="J26">
        <v>671</v>
      </c>
      <c r="K26">
        <v>500</v>
      </c>
      <c r="L26">
        <v>468</v>
      </c>
      <c r="M26">
        <v>440</v>
      </c>
      <c r="N26">
        <v>428</v>
      </c>
      <c r="O26">
        <v>300</v>
      </c>
      <c r="P26">
        <v>283</v>
      </c>
      <c r="Q26">
        <v>236</v>
      </c>
      <c r="R26">
        <v>196</v>
      </c>
      <c r="S26">
        <v>137</v>
      </c>
      <c r="T26">
        <v>11</v>
      </c>
      <c r="U26">
        <v>2</v>
      </c>
      <c r="V26" s="48"/>
      <c r="W26" s="48"/>
      <c r="X26" s="48"/>
      <c r="Y26" s="48"/>
    </row>
    <row r="27" spans="1:25">
      <c r="I27" s="49">
        <v>0.18490245971162</v>
      </c>
      <c r="J27" s="49">
        <v>0.28456318914334183</v>
      </c>
      <c r="K27" s="49">
        <v>0.21204410517387617</v>
      </c>
      <c r="L27" s="49">
        <v>0.19847328244274809</v>
      </c>
      <c r="M27" s="49">
        <v>0.18659881255301103</v>
      </c>
      <c r="N27" s="49">
        <v>0.18150975402883801</v>
      </c>
      <c r="O27" s="49">
        <v>0.1272264631043257</v>
      </c>
      <c r="P27" s="49">
        <v>0.12001696352841391</v>
      </c>
      <c r="Q27" s="49">
        <v>0.10008481764206956</v>
      </c>
      <c r="R27" s="49">
        <v>8.3121289228159451E-2</v>
      </c>
      <c r="S27" s="49">
        <v>5.8100084817642068E-2</v>
      </c>
      <c r="T27" s="48">
        <v>4.6649703138252757E-3</v>
      </c>
      <c r="U27" s="48">
        <v>8.4817642069550466E-4</v>
      </c>
    </row>
    <row r="30" spans="1:25">
      <c r="H30" t="s">
        <v>2961</v>
      </c>
      <c r="I30" t="s">
        <v>2962</v>
      </c>
      <c r="J30" t="s">
        <v>2963</v>
      </c>
      <c r="K30" t="s">
        <v>872</v>
      </c>
      <c r="L30" t="s">
        <v>2964</v>
      </c>
    </row>
    <row r="31" spans="1:25">
      <c r="H31">
        <v>714</v>
      </c>
      <c r="I31">
        <v>757</v>
      </c>
      <c r="J31">
        <v>1354</v>
      </c>
      <c r="K31">
        <v>686</v>
      </c>
      <c r="L31">
        <v>782</v>
      </c>
    </row>
    <row r="32" spans="1:25">
      <c r="H32" s="57">
        <v>0.16631726065688329</v>
      </c>
      <c r="I32" s="57">
        <v>0.17633356627067318</v>
      </c>
      <c r="J32" s="57">
        <v>0.31539715816445374</v>
      </c>
      <c r="K32" s="57">
        <v>0.15979501514092709</v>
      </c>
      <c r="L32" s="57">
        <v>0.18215699976706265</v>
      </c>
    </row>
    <row r="34" spans="7:20">
      <c r="H34" t="s">
        <v>2977</v>
      </c>
      <c r="I34" t="s">
        <v>1141</v>
      </c>
      <c r="J34" t="s">
        <v>2931</v>
      </c>
      <c r="K34" t="s">
        <v>2934</v>
      </c>
      <c r="L34" t="s">
        <v>2927</v>
      </c>
      <c r="M34" t="s">
        <v>2926</v>
      </c>
      <c r="N34" t="s">
        <v>2928</v>
      </c>
      <c r="O34" t="s">
        <v>2932</v>
      </c>
      <c r="P34" t="s">
        <v>2933</v>
      </c>
      <c r="Q34" t="s">
        <v>2929</v>
      </c>
      <c r="R34" t="s">
        <v>2930</v>
      </c>
      <c r="S34" t="s">
        <v>2958</v>
      </c>
      <c r="T34" t="s">
        <v>2959</v>
      </c>
    </row>
    <row r="35" spans="7:20">
      <c r="G35" t="s">
        <v>2</v>
      </c>
      <c r="H35">
        <v>823</v>
      </c>
      <c r="I35">
        <v>803</v>
      </c>
      <c r="J35">
        <v>588</v>
      </c>
      <c r="K35">
        <v>548</v>
      </c>
      <c r="L35">
        <v>494</v>
      </c>
      <c r="M35">
        <v>466</v>
      </c>
      <c r="N35">
        <v>329</v>
      </c>
      <c r="O35">
        <v>297</v>
      </c>
      <c r="P35">
        <v>249</v>
      </c>
      <c r="Q35">
        <v>205</v>
      </c>
      <c r="R35">
        <v>139</v>
      </c>
      <c r="S35">
        <v>11</v>
      </c>
      <c r="T35">
        <v>2</v>
      </c>
    </row>
    <row r="36" spans="7:20">
      <c r="H36" s="49">
        <v>0.16612838110617684</v>
      </c>
      <c r="I36" s="49">
        <v>0.16209123940250303</v>
      </c>
      <c r="J36" s="49">
        <v>0.11869196608800969</v>
      </c>
      <c r="K36" s="49">
        <v>0.11061768268066209</v>
      </c>
      <c r="L36" s="49">
        <v>9.9717400080742841E-2</v>
      </c>
      <c r="M36" s="49">
        <v>9.4065401695599515E-2</v>
      </c>
      <c r="N36" s="49">
        <v>6.6410981025433996E-2</v>
      </c>
      <c r="O36" s="49">
        <v>5.9951554299555912E-2</v>
      </c>
      <c r="P36" s="49">
        <v>5.02624142107388E-2</v>
      </c>
      <c r="Q36" s="49">
        <v>4.1380702462656439E-2</v>
      </c>
      <c r="R36" s="49">
        <v>2.8058134840532902E-2</v>
      </c>
      <c r="S36" s="48">
        <v>2.2204279370205892E-3</v>
      </c>
      <c r="T36" s="50">
        <v>4.0371417036737988E-4</v>
      </c>
    </row>
  </sheetData>
  <sortState ref="N4:T16">
    <sortCondition descending="1" ref="O4:O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941"/>
  <sheetViews>
    <sheetView tabSelected="1" zoomScale="115" zoomScaleNormal="115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9" sqref="B9"/>
    </sheetView>
  </sheetViews>
  <sheetFormatPr defaultColWidth="2.42578125" defaultRowHeight="12.75"/>
  <cols>
    <col min="1" max="1" width="4.85546875" bestFit="1" customWidth="1"/>
    <col min="2" max="2" width="12.42578125" customWidth="1"/>
    <col min="3" max="3" width="12.5703125" customWidth="1"/>
    <col min="4" max="4" width="4" customWidth="1"/>
    <col min="5" max="5" width="4.7109375" customWidth="1"/>
    <col min="6" max="6" width="11.85546875" bestFit="1" customWidth="1"/>
    <col min="7" max="27" width="5.140625" hidden="1" customWidth="1"/>
    <col min="28" max="57" width="4.85546875" customWidth="1"/>
    <col min="58" max="70" width="5.140625" customWidth="1"/>
    <col min="71" max="75" width="3.85546875" style="10" customWidth="1"/>
    <col min="76" max="76" width="4.85546875" style="10" bestFit="1" customWidth="1"/>
    <col min="77" max="79" width="2.42578125" style="10"/>
    <col min="80" max="80" width="4" style="10" customWidth="1"/>
    <col min="81" max="16384" width="2.42578125" style="10"/>
  </cols>
  <sheetData>
    <row r="1" spans="1:82" customFormat="1">
      <c r="A1" t="s">
        <v>2</v>
      </c>
      <c r="B1" t="s">
        <v>3723</v>
      </c>
      <c r="C1" t="s">
        <v>5</v>
      </c>
      <c r="D1" t="s">
        <v>4</v>
      </c>
      <c r="E1" t="s">
        <v>2820</v>
      </c>
      <c r="F1" t="s">
        <v>3724</v>
      </c>
      <c r="G1" s="1" t="s">
        <v>11</v>
      </c>
      <c r="H1" s="1" t="s">
        <v>30</v>
      </c>
      <c r="I1" s="1" t="s">
        <v>7</v>
      </c>
      <c r="J1" s="1" t="s">
        <v>81</v>
      </c>
      <c r="K1" s="1" t="s">
        <v>935</v>
      </c>
      <c r="L1" s="1" t="s">
        <v>10</v>
      </c>
      <c r="M1" s="1" t="s">
        <v>2822</v>
      </c>
      <c r="N1" s="1" t="s">
        <v>2823</v>
      </c>
      <c r="O1" s="1" t="s">
        <v>2824</v>
      </c>
      <c r="P1" s="1" t="s">
        <v>2825</v>
      </c>
      <c r="Q1" s="1" t="s">
        <v>286</v>
      </c>
      <c r="R1" s="1" t="s">
        <v>395</v>
      </c>
      <c r="S1" s="1" t="s">
        <v>2826</v>
      </c>
      <c r="T1" s="1" t="s">
        <v>140</v>
      </c>
      <c r="U1" s="1" t="s">
        <v>22</v>
      </c>
      <c r="V1" s="1" t="s">
        <v>681</v>
      </c>
      <c r="W1" s="1" t="s">
        <v>1099</v>
      </c>
      <c r="X1" s="1" t="s">
        <v>2827</v>
      </c>
      <c r="Y1" s="1" t="s">
        <v>2828</v>
      </c>
      <c r="Z1" s="1" t="s">
        <v>2829</v>
      </c>
      <c r="AA1" s="1" t="s">
        <v>715</v>
      </c>
      <c r="AB1" s="1" t="s">
        <v>2830</v>
      </c>
      <c r="AC1" s="1" t="s">
        <v>2895</v>
      </c>
      <c r="AD1" s="1" t="s">
        <v>2896</v>
      </c>
      <c r="AE1" s="1" t="s">
        <v>2897</v>
      </c>
      <c r="AF1" s="1" t="s">
        <v>2898</v>
      </c>
      <c r="AG1" s="1" t="s">
        <v>2899</v>
      </c>
      <c r="AH1" s="1" t="s">
        <v>2900</v>
      </c>
      <c r="AI1" s="1" t="s">
        <v>2901</v>
      </c>
      <c r="AJ1" s="1" t="s">
        <v>2902</v>
      </c>
      <c r="AK1" s="1" t="s">
        <v>2903</v>
      </c>
      <c r="AL1" s="1" t="s">
        <v>2925</v>
      </c>
      <c r="AM1" s="1" t="s">
        <v>2904</v>
      </c>
      <c r="AN1" s="1" t="s">
        <v>2905</v>
      </c>
      <c r="AO1" s="7" t="s">
        <v>2834</v>
      </c>
      <c r="AP1" s="7" t="s">
        <v>2842</v>
      </c>
      <c r="AQ1" s="7" t="s">
        <v>2839</v>
      </c>
      <c r="AR1" s="7" t="s">
        <v>2836</v>
      </c>
      <c r="AS1" s="7" t="s">
        <v>2833</v>
      </c>
      <c r="AT1" s="7" t="s">
        <v>2845</v>
      </c>
      <c r="AU1" s="7" t="s">
        <v>2830</v>
      </c>
      <c r="AV1" s="7" t="s">
        <v>2832</v>
      </c>
      <c r="AW1" s="7" t="s">
        <v>2906</v>
      </c>
      <c r="AX1" s="7" t="s">
        <v>2991</v>
      </c>
      <c r="AY1" s="7" t="s">
        <v>2841</v>
      </c>
      <c r="AZ1" s="7" t="s">
        <v>2838</v>
      </c>
      <c r="BA1" s="7" t="s">
        <v>2837</v>
      </c>
      <c r="BB1" s="7" t="s">
        <v>2854</v>
      </c>
      <c r="BC1" s="1" t="s">
        <v>2907</v>
      </c>
      <c r="BD1" s="2" t="s">
        <v>2908</v>
      </c>
      <c r="BE1" s="1" t="s">
        <v>2909</v>
      </c>
      <c r="BF1" s="1" t="s">
        <v>2924</v>
      </c>
      <c r="BG1" s="1" t="s">
        <v>2914</v>
      </c>
      <c r="BH1" s="1" t="s">
        <v>2915</v>
      </c>
      <c r="BI1" s="1" t="s">
        <v>2916</v>
      </c>
      <c r="BJ1" s="1" t="s">
        <v>2917</v>
      </c>
      <c r="BK1" s="1" t="s">
        <v>2918</v>
      </c>
      <c r="BL1" s="1" t="s">
        <v>2919</v>
      </c>
      <c r="BM1" s="1" t="s">
        <v>2920</v>
      </c>
      <c r="BN1" s="1" t="s">
        <v>2921</v>
      </c>
      <c r="BO1" s="1" t="s">
        <v>2922</v>
      </c>
      <c r="BP1" s="1"/>
      <c r="BQ1" s="1" t="s">
        <v>2923</v>
      </c>
      <c r="BR1" s="1" t="s">
        <v>3635</v>
      </c>
      <c r="BS1" t="s">
        <v>2953</v>
      </c>
      <c r="BT1" t="s">
        <v>2953</v>
      </c>
      <c r="BU1" t="s">
        <v>2954</v>
      </c>
      <c r="BV1" s="2" t="s">
        <v>2908</v>
      </c>
      <c r="BW1" s="2" t="s">
        <v>3775</v>
      </c>
      <c r="BX1" s="2" t="s">
        <v>3837</v>
      </c>
      <c r="BY1" s="2" t="s">
        <v>3895</v>
      </c>
      <c r="BZ1" s="2" t="s">
        <v>3894</v>
      </c>
      <c r="CA1" s="2" t="s">
        <v>4075</v>
      </c>
      <c r="CB1" s="2" t="s">
        <v>4008</v>
      </c>
      <c r="CC1" s="2" t="s">
        <v>4007</v>
      </c>
      <c r="CD1" s="2" t="s">
        <v>2924</v>
      </c>
    </row>
    <row r="2" spans="1:82">
      <c r="A2">
        <v>1309</v>
      </c>
      <c r="B2" s="30" t="s">
        <v>3615</v>
      </c>
      <c r="C2" t="s">
        <v>1583</v>
      </c>
      <c r="D2" t="s">
        <v>1141</v>
      </c>
      <c r="E2" t="s">
        <v>1141</v>
      </c>
      <c r="F2" t="s">
        <v>2912</v>
      </c>
      <c r="G2" s="1">
        <f>COUNTIF(B2,"*ii*")</f>
        <v>0</v>
      </c>
      <c r="H2" s="1">
        <f>COUNTIF(B2,"*ee*")</f>
        <v>0</v>
      </c>
      <c r="I2" s="1">
        <f>COUNTIF(B2,"*aa*")</f>
        <v>0</v>
      </c>
      <c r="J2" s="1">
        <f>COUNTIF(B2,"*oo*")</f>
        <v>0</v>
      </c>
      <c r="K2" s="1">
        <f>COUNTIF(B2,"*uu*")</f>
        <v>0</v>
      </c>
      <c r="L2" s="1">
        <f>COUNTIF(B2,"*ia*")</f>
        <v>0</v>
      </c>
      <c r="M2" s="1">
        <f>COUNTIF(B2,"*iu*")</f>
        <v>0</v>
      </c>
      <c r="N2" s="1">
        <f>COUNTIF(B2,"*ei*")</f>
        <v>0</v>
      </c>
      <c r="O2" s="1">
        <f>COUNTIF(B2,"*ea*")</f>
        <v>0</v>
      </c>
      <c r="P2" s="1">
        <f>COUNTIF(B2,"*eo*")</f>
        <v>0</v>
      </c>
      <c r="Q2" s="1">
        <f>COUNTIF(B2,"*eu*")</f>
        <v>0</v>
      </c>
      <c r="R2" s="1">
        <f>COUNTIF(B2,"*ai*")</f>
        <v>1</v>
      </c>
      <c r="S2" s="1">
        <f>COUNTIF(B2,"*ae*")</f>
        <v>0</v>
      </c>
      <c r="T2" s="1">
        <f>COUNTIF(B2,"*ao*")</f>
        <v>0</v>
      </c>
      <c r="U2" s="1">
        <f>COUNTIF(B2,"*au*")</f>
        <v>0</v>
      </c>
      <c r="V2" s="1">
        <f>COUNTIF(B2,"*oi*")</f>
        <v>0</v>
      </c>
      <c r="W2" s="1">
        <f>COUNTIF(B2,"*oe*")</f>
        <v>1</v>
      </c>
      <c r="X2" s="1">
        <f>COUNTIF(B2,"*oa*")</f>
        <v>0</v>
      </c>
      <c r="Y2" s="1">
        <f>COUNTIF(B2,"*ou*")</f>
        <v>0</v>
      </c>
      <c r="Z2" s="1">
        <f>COUNTIF(B2,"*ui*")</f>
        <v>0</v>
      </c>
      <c r="AA2" s="1">
        <f>COUNTIF(B2,"*ua*")</f>
        <v>0</v>
      </c>
      <c r="AB2">
        <f>SUM(G2:AA2)</f>
        <v>2</v>
      </c>
      <c r="AC2">
        <v>4</v>
      </c>
      <c r="AD2">
        <f>COUNTIF(AC2,"2")</f>
        <v>0</v>
      </c>
      <c r="AE2">
        <f>COUNTIF(AC2,"3")</f>
        <v>0</v>
      </c>
      <c r="AF2">
        <f>COUNTIF(AC2,"4")</f>
        <v>1</v>
      </c>
      <c r="AG2">
        <f>COUNTIF(AC2,"5")</f>
        <v>0</v>
      </c>
      <c r="AH2">
        <v>1</v>
      </c>
      <c r="AI2">
        <v>0.5</v>
      </c>
      <c r="AM2">
        <v>1</v>
      </c>
      <c r="AN2" t="str">
        <f>RIGHT(B2,1)</f>
        <v>f</v>
      </c>
      <c r="AO2" s="1">
        <f>COUNTIF(F2,"CVCV")+COUNTIF(F2,"CVVCV")</f>
        <v>0</v>
      </c>
      <c r="AP2" s="1">
        <f>COUNTIF(F2,"CVCVC")+COUNTIF(F2,"CVVCVC")</f>
        <v>0</v>
      </c>
      <c r="AQ2" s="1">
        <f>COUNTIF(F2,"VCV")+COUNTIF(F2,"VVCV")</f>
        <v>0</v>
      </c>
      <c r="AR2" s="1">
        <f>COUNTIF(F2,"VCVC")+COUNTIF(F2,"VVCVC")</f>
        <v>0</v>
      </c>
      <c r="AS2" s="1">
        <f>COUNTIF(F2,"CVV")</f>
        <v>0</v>
      </c>
      <c r="AT2" s="1">
        <f>COUNTIF(F2,"CVVC")</f>
        <v>0</v>
      </c>
      <c r="AU2" s="1">
        <f>COUNTIF(F2,"VV")</f>
        <v>0</v>
      </c>
      <c r="AV2" s="1">
        <f>COUNTIF(F2,"VVC")</f>
        <v>0</v>
      </c>
      <c r="AW2" s="1">
        <f>COUNTIF(F2,"CVVCVC")+COUNTIF(F2,"VVCVC")+COUNTIF(F2,"CVVCV")+COUNTIF(F2,"VVCV")</f>
        <v>0</v>
      </c>
      <c r="AY2" s="1">
        <f>COUNTIF(F2,"CCVCV")</f>
        <v>0</v>
      </c>
      <c r="AZ2" s="1">
        <f>COUNTIF(F2,"CCVCVC")</f>
        <v>0</v>
      </c>
      <c r="BA2" s="1">
        <f>COUNTIF(F2,"CCVV")</f>
        <v>0</v>
      </c>
      <c r="BB2" s="1">
        <f>COUNTIF(F2,"CCVVC")</f>
        <v>0</v>
      </c>
      <c r="BD2" t="s">
        <v>3696</v>
      </c>
      <c r="BF2" s="1" t="str">
        <f>RIGHT(F2,4)</f>
        <v>CVVC</v>
      </c>
      <c r="BG2" s="1"/>
      <c r="BN2">
        <v>1</v>
      </c>
      <c r="BP2" s="1">
        <f>SUM(BG2:BO2)</f>
        <v>1</v>
      </c>
      <c r="BQ2">
        <v>1</v>
      </c>
      <c r="BS2" s="1" t="str">
        <f>LEFT(B2,1)</f>
        <v>ʔ</v>
      </c>
      <c r="BT2" s="1" t="str">
        <f>LEFT(B2,2)</f>
        <v>ʔh</v>
      </c>
      <c r="BU2" s="1" t="str">
        <f>RIGHT(B2,1)</f>
        <v>f</v>
      </c>
      <c r="BV2" t="s">
        <v>3696</v>
      </c>
      <c r="BX2" s="10">
        <v>0</v>
      </c>
      <c r="BY2" s="10" t="str">
        <f>LEFT(CA2,1)</f>
        <v>a</v>
      </c>
      <c r="BZ2" s="10" t="str">
        <f>LEFT(CC2,1)</f>
        <v>i</v>
      </c>
      <c r="CA2" s="10" t="str">
        <f>RIGHT(B2,3)</f>
        <v>aif</v>
      </c>
      <c r="CB2" s="10" t="str">
        <f>RIGHT(B2,3)</f>
        <v>aif</v>
      </c>
      <c r="CC2" s="10" t="str">
        <f>RIGHT(B2,2)</f>
        <v>if</v>
      </c>
      <c r="CD2" s="10" t="str">
        <f>RIGHT(B2,1)</f>
        <v>f</v>
      </c>
    </row>
    <row r="3" spans="1:82">
      <c r="A3">
        <v>1320</v>
      </c>
      <c r="B3" s="30" t="s">
        <v>3617</v>
      </c>
      <c r="C3" t="s">
        <v>2756</v>
      </c>
      <c r="D3" t="s">
        <v>1141</v>
      </c>
      <c r="E3" t="s">
        <v>1141</v>
      </c>
      <c r="F3" t="s">
        <v>2885</v>
      </c>
      <c r="G3" s="1">
        <f>COUNTIF(B3,"*ii*")</f>
        <v>0</v>
      </c>
      <c r="H3" s="1">
        <f>COUNTIF(B3,"*ee*")</f>
        <v>0</v>
      </c>
      <c r="I3" s="1">
        <f>COUNTIF(B3,"*aa*")</f>
        <v>0</v>
      </c>
      <c r="J3" s="1">
        <f>COUNTIF(B3,"*oo*")</f>
        <v>0</v>
      </c>
      <c r="K3" s="1">
        <f>COUNTIF(B3,"*uu*")</f>
        <v>0</v>
      </c>
      <c r="L3" s="1">
        <f>COUNTIF(B3,"*ia*")</f>
        <v>0</v>
      </c>
      <c r="M3" s="1">
        <f>COUNTIF(B3,"*iu*")</f>
        <v>0</v>
      </c>
      <c r="N3" s="1">
        <f>COUNTIF(B3,"*ei*")</f>
        <v>0</v>
      </c>
      <c r="O3" s="1">
        <f>COUNTIF(B3,"*ea*")</f>
        <v>0</v>
      </c>
      <c r="P3" s="1">
        <f>COUNTIF(B3,"*eo*")</f>
        <v>0</v>
      </c>
      <c r="Q3" s="1">
        <f>COUNTIF(B3,"*eu*")</f>
        <v>0</v>
      </c>
      <c r="R3" s="1">
        <f>COUNTIF(B3,"*ai*")</f>
        <v>0</v>
      </c>
      <c r="S3" s="1">
        <f>COUNTIF(B3,"*ae*")</f>
        <v>0</v>
      </c>
      <c r="T3" s="1">
        <f>COUNTIF(B3,"*ao*")</f>
        <v>0</v>
      </c>
      <c r="U3" s="1">
        <f>COUNTIF(B3,"*au*")</f>
        <v>1</v>
      </c>
      <c r="V3" s="1">
        <f>COUNTIF(B3,"*oi*")</f>
        <v>0</v>
      </c>
      <c r="W3" s="1">
        <f>COUNTIF(B3,"*oe*")</f>
        <v>1</v>
      </c>
      <c r="X3" s="1">
        <f>COUNTIF(B3,"*oa*")</f>
        <v>0</v>
      </c>
      <c r="Y3" s="1">
        <f>COUNTIF(B3,"*ou*")</f>
        <v>0</v>
      </c>
      <c r="Z3" s="1">
        <f>COUNTIF(B3,"*ui*")</f>
        <v>0</v>
      </c>
      <c r="AA3" s="1">
        <f>COUNTIF(B3,"*ua*")</f>
        <v>0</v>
      </c>
      <c r="AB3">
        <f>SUM(G3:AA3)</f>
        <v>2</v>
      </c>
      <c r="AC3">
        <v>4</v>
      </c>
      <c r="AD3">
        <f>COUNTIF(AC3,"2")</f>
        <v>0</v>
      </c>
      <c r="AE3">
        <f>COUNTIF(AC3,"3")</f>
        <v>0</v>
      </c>
      <c r="AF3">
        <f>COUNTIF(AC3,"4")</f>
        <v>1</v>
      </c>
      <c r="AG3">
        <f>COUNTIF(AC3,"5")</f>
        <v>0</v>
      </c>
      <c r="AH3">
        <v>1</v>
      </c>
      <c r="AI3">
        <v>0.5</v>
      </c>
      <c r="AL3">
        <v>1</v>
      </c>
      <c r="AO3" s="1">
        <f>COUNTIF(F3,"CVCV")+COUNTIF(F3,"CVVCV")</f>
        <v>0</v>
      </c>
      <c r="AP3" s="1">
        <f>COUNTIF(F3,"CVCVC")+COUNTIF(F3,"CVVCVC")</f>
        <v>0</v>
      </c>
      <c r="AQ3" s="1">
        <f>COUNTIF(F3,"VCV")+COUNTIF(F3,"VVCV")</f>
        <v>0</v>
      </c>
      <c r="AR3" s="1">
        <f>COUNTIF(F3,"VCVC")+COUNTIF(F3,"VVCVC")</f>
        <v>0</v>
      </c>
      <c r="AS3" s="1">
        <f>COUNTIF(F3,"CVV")</f>
        <v>0</v>
      </c>
      <c r="AT3" s="1">
        <f>COUNTIF(F3,"CVVC")</f>
        <v>0</v>
      </c>
      <c r="AU3" s="1">
        <f>COUNTIF(F3,"VV")</f>
        <v>0</v>
      </c>
      <c r="AV3" s="1">
        <f>COUNTIF(F3,"VVC")</f>
        <v>0</v>
      </c>
      <c r="AW3" s="1">
        <f>COUNTIF(F3,"CVVCVC")+COUNTIF(F3,"VVCVC")+COUNTIF(F3,"CVVCV")+COUNTIF(F3,"VVCV")</f>
        <v>0</v>
      </c>
      <c r="AY3" s="1">
        <f>COUNTIF(F3,"CCVCV")</f>
        <v>0</v>
      </c>
      <c r="AZ3" s="1">
        <f>COUNTIF(F3,"CCVCVC")</f>
        <v>0</v>
      </c>
      <c r="BA3" s="1">
        <f>COUNTIF(F3,"CCVV")</f>
        <v>0</v>
      </c>
      <c r="BB3" s="1">
        <f>COUNTIF(F3,"CCVVC")</f>
        <v>0</v>
      </c>
      <c r="BF3" s="1" t="str">
        <f>RIGHT(F3,4)</f>
        <v>VCVV</v>
      </c>
      <c r="BG3" s="1"/>
      <c r="BO3">
        <v>1</v>
      </c>
      <c r="BP3" s="1">
        <f>SUM(BG3:BO3)</f>
        <v>1</v>
      </c>
      <c r="BQ3">
        <v>1</v>
      </c>
      <c r="BS3" s="1" t="str">
        <f>LEFT(B3,1)</f>
        <v>ʔ</v>
      </c>
      <c r="BT3" s="1" t="str">
        <f>LEFT(B3,2)</f>
        <v>ʔk</v>
      </c>
      <c r="BU3" s="1" t="str">
        <f>RIGHT(B3,1)</f>
        <v>e</v>
      </c>
      <c r="BX3" s="10">
        <v>0</v>
      </c>
      <c r="BY3" s="10" t="str">
        <f>LEFT(CA3,1)</f>
        <v>o</v>
      </c>
      <c r="BZ3" s="10" t="str">
        <f>RIGHT(B3,1)</f>
        <v>e</v>
      </c>
      <c r="CA3" s="10" t="str">
        <f>RIGHT(B3,2)</f>
        <v>oe</v>
      </c>
      <c r="CB3" s="10" t="str">
        <f>RIGHT(B3,3)</f>
        <v>boe</v>
      </c>
      <c r="CC3" s="10" t="str">
        <f>RIGHT(B3,2)</f>
        <v>oe</v>
      </c>
      <c r="CD3" s="10" t="str">
        <f>RIGHT(B3,1)</f>
        <v>e</v>
      </c>
    </row>
    <row r="4" spans="1:82">
      <c r="A4">
        <v>1570</v>
      </c>
      <c r="B4" s="30" t="s">
        <v>3622</v>
      </c>
      <c r="C4" t="s">
        <v>2529</v>
      </c>
      <c r="D4" t="s">
        <v>1141</v>
      </c>
      <c r="E4" t="s">
        <v>1141</v>
      </c>
      <c r="F4" t="s">
        <v>2893</v>
      </c>
      <c r="G4" s="1">
        <f>COUNTIF(B4,"*ii*")</f>
        <v>0</v>
      </c>
      <c r="H4" s="1">
        <f>COUNTIF(B4,"*ee*")</f>
        <v>0</v>
      </c>
      <c r="I4" s="1">
        <f>COUNTIF(B4,"*aa*")</f>
        <v>1</v>
      </c>
      <c r="J4" s="1">
        <f>COUNTIF(B4,"*oo*")</f>
        <v>1</v>
      </c>
      <c r="K4" s="1">
        <f>COUNTIF(B4,"*uu*")</f>
        <v>0</v>
      </c>
      <c r="L4" s="1">
        <f>COUNTIF(B4,"*ia*")</f>
        <v>0</v>
      </c>
      <c r="M4" s="1">
        <f>COUNTIF(B4,"*iu*")</f>
        <v>0</v>
      </c>
      <c r="N4" s="1">
        <f>COUNTIF(B4,"*ei*")</f>
        <v>0</v>
      </c>
      <c r="O4" s="1">
        <f>COUNTIF(B4,"*ea*")</f>
        <v>0</v>
      </c>
      <c r="P4" s="1">
        <f>COUNTIF(B4,"*eo*")</f>
        <v>0</v>
      </c>
      <c r="Q4" s="1">
        <f>COUNTIF(B4,"*eu*")</f>
        <v>0</v>
      </c>
      <c r="R4" s="1">
        <f>COUNTIF(B4,"*ai*")</f>
        <v>0</v>
      </c>
      <c r="S4" s="1">
        <f>COUNTIF(B4,"*ae*")</f>
        <v>0</v>
      </c>
      <c r="T4" s="1">
        <f>COUNTIF(B4,"*ao*")</f>
        <v>0</v>
      </c>
      <c r="U4" s="1">
        <f>COUNTIF(B4,"*au*")</f>
        <v>0</v>
      </c>
      <c r="V4" s="1">
        <f>COUNTIF(B4,"*oi*")</f>
        <v>0</v>
      </c>
      <c r="W4" s="1">
        <f>COUNTIF(B4,"*oe*")</f>
        <v>0</v>
      </c>
      <c r="X4" s="1">
        <f>COUNTIF(B4,"*oa*")</f>
        <v>0</v>
      </c>
      <c r="Y4" s="1">
        <f>COUNTIF(B4,"*ou*")</f>
        <v>0</v>
      </c>
      <c r="Z4" s="1">
        <f>COUNTIF(B4,"*ui*")</f>
        <v>0</v>
      </c>
      <c r="AA4" s="1">
        <f>COUNTIF(B4,"*ua*")</f>
        <v>0</v>
      </c>
      <c r="AB4">
        <f>SUM(G4:AA4)</f>
        <v>2</v>
      </c>
      <c r="AC4">
        <v>4</v>
      </c>
      <c r="AD4">
        <f>COUNTIF(AC4,"2")</f>
        <v>0</v>
      </c>
      <c r="AE4">
        <f>COUNTIF(AC4,"3")</f>
        <v>0</v>
      </c>
      <c r="AF4">
        <f>COUNTIF(AC4,"4")</f>
        <v>1</v>
      </c>
      <c r="AG4">
        <f>COUNTIF(AC4,"5")</f>
        <v>0</v>
      </c>
      <c r="AH4">
        <v>1</v>
      </c>
      <c r="AI4">
        <v>0</v>
      </c>
      <c r="AL4">
        <v>1</v>
      </c>
      <c r="AO4" s="1">
        <f>COUNTIF(F4,"CVCV")+COUNTIF(F4,"CVVCV")</f>
        <v>0</v>
      </c>
      <c r="AP4" s="1">
        <f>COUNTIF(F4,"CVCVC")+COUNTIF(F4,"CVVCVC")</f>
        <v>0</v>
      </c>
      <c r="AQ4" s="1">
        <f>COUNTIF(F4,"VCV")+COUNTIF(F4,"VVCV")</f>
        <v>0</v>
      </c>
      <c r="AR4" s="1">
        <f>COUNTIF(F4,"VCVC")+COUNTIF(F4,"VVCVC")</f>
        <v>0</v>
      </c>
      <c r="AS4" s="1">
        <f>COUNTIF(F4,"CVV")</f>
        <v>0</v>
      </c>
      <c r="AT4" s="1">
        <f>COUNTIF(F4,"CVVC")</f>
        <v>0</v>
      </c>
      <c r="AU4" s="1">
        <f>COUNTIF(F4,"VV")</f>
        <v>0</v>
      </c>
      <c r="AV4" s="1">
        <f>COUNTIF(F4,"VVC")</f>
        <v>0</v>
      </c>
      <c r="AW4" s="1">
        <f>COUNTIF(F4,"CVVCVC")+COUNTIF(F4,"VVCVC")+COUNTIF(F4,"CVVCV")+COUNTIF(F4,"VVCV")</f>
        <v>0</v>
      </c>
      <c r="AY4" s="1">
        <f>COUNTIF(F4,"CCVCV")</f>
        <v>0</v>
      </c>
      <c r="AZ4" s="1">
        <f>COUNTIF(F4,"CCVCVC")</f>
        <v>0</v>
      </c>
      <c r="BA4" s="1">
        <f>COUNTIF(F4,"CCVV")</f>
        <v>0</v>
      </c>
      <c r="BB4" s="1">
        <f>COUNTIF(F4,"CCVVC")</f>
        <v>0</v>
      </c>
      <c r="BD4" t="s">
        <v>3729</v>
      </c>
      <c r="BF4" s="1" t="str">
        <f>RIGHT(F4,4)</f>
        <v>CCVV</v>
      </c>
      <c r="BG4" s="1"/>
      <c r="BO4">
        <v>1</v>
      </c>
      <c r="BP4" s="1">
        <f>SUM(BG4:BO4)</f>
        <v>1</v>
      </c>
      <c r="BQ4">
        <v>0</v>
      </c>
      <c r="BS4" s="1" t="str">
        <f>LEFT(B4,1)</f>
        <v>s</v>
      </c>
      <c r="BT4" s="1" t="str">
        <f>LEFT(B4,2)</f>
        <v>sa</v>
      </c>
      <c r="BU4" s="1" t="str">
        <f>RIGHT(B4,1)</f>
        <v>o</v>
      </c>
      <c r="BV4" t="s">
        <v>3750</v>
      </c>
      <c r="BW4" s="10" t="str">
        <f>LEFT(BD4,1)</f>
        <v>n</v>
      </c>
      <c r="BX4" s="10">
        <v>0</v>
      </c>
      <c r="BY4" s="10" t="str">
        <f>LEFT(CA4,1)</f>
        <v>o</v>
      </c>
      <c r="BZ4" s="10" t="str">
        <f>RIGHT(B4,1)</f>
        <v>o</v>
      </c>
      <c r="CA4" s="10" t="str">
        <f>RIGHT(B4,2)</f>
        <v>oo</v>
      </c>
      <c r="CB4" s="10" t="str">
        <f>RIGHT(B4,3)</f>
        <v>ʔoo</v>
      </c>
      <c r="CC4" s="10" t="str">
        <f>RIGHT(B4,2)</f>
        <v>oo</v>
      </c>
      <c r="CD4" s="10" t="str">
        <f>RIGHT(B4,1)</f>
        <v>o</v>
      </c>
    </row>
    <row r="5" spans="1:82">
      <c r="B5" s="30" t="s">
        <v>4018</v>
      </c>
      <c r="C5" t="s">
        <v>4019</v>
      </c>
      <c r="D5" s="10" t="s">
        <v>1152</v>
      </c>
      <c r="E5" s="10" t="s">
        <v>1141</v>
      </c>
      <c r="F5" s="1" t="s">
        <v>2893</v>
      </c>
      <c r="G5" s="1">
        <f>COUNTIF(B5,"*ii*")</f>
        <v>0</v>
      </c>
      <c r="H5" s="1">
        <f>COUNTIF(B5,"*ee*")</f>
        <v>0</v>
      </c>
      <c r="I5" s="1">
        <f>COUNTIF(B5,"*aa*")</f>
        <v>0</v>
      </c>
      <c r="J5" s="1">
        <f>COUNTIF(B5,"*oo*")</f>
        <v>0</v>
      </c>
      <c r="K5" s="1">
        <f>COUNTIF(B5,"*uu*")</f>
        <v>0</v>
      </c>
      <c r="L5" s="1">
        <f>COUNTIF(B5,"*ia*")</f>
        <v>1</v>
      </c>
      <c r="M5" s="1">
        <f>COUNTIF(B5,"*iu*")</f>
        <v>0</v>
      </c>
      <c r="N5" s="1">
        <f>COUNTIF(B5,"*ei*")</f>
        <v>0</v>
      </c>
      <c r="O5" s="1">
        <f>COUNTIF(B5,"*ea*")</f>
        <v>0</v>
      </c>
      <c r="P5" s="1">
        <f>COUNTIF(B5,"*eo*")</f>
        <v>0</v>
      </c>
      <c r="Q5" s="1">
        <f>COUNTIF(B5,"*eu*")</f>
        <v>0</v>
      </c>
      <c r="R5" s="1">
        <f>COUNTIF(B5,"*ai*")</f>
        <v>0</v>
      </c>
      <c r="S5" s="1">
        <f>COUNTIF(B5,"*ae*")</f>
        <v>1</v>
      </c>
      <c r="T5" s="1">
        <f>COUNTIF(B5,"*ao*")</f>
        <v>0</v>
      </c>
      <c r="U5" s="1">
        <f>COUNTIF(B5,"*au*")</f>
        <v>0</v>
      </c>
      <c r="V5" s="1">
        <f>COUNTIF(B5,"*oi*")</f>
        <v>0</v>
      </c>
      <c r="W5" s="1">
        <f>COUNTIF(B5,"*oe*")</f>
        <v>0</v>
      </c>
      <c r="X5" s="1">
        <f>COUNTIF(B5,"*oa*")</f>
        <v>0</v>
      </c>
      <c r="Y5" s="1">
        <f>COUNTIF(B5,"*ou*")</f>
        <v>0</v>
      </c>
      <c r="Z5" s="1">
        <f>COUNTIF(B5,"*ui*")</f>
        <v>0</v>
      </c>
      <c r="AA5" s="1">
        <f>COUNTIF(B5,"*ua*")</f>
        <v>0</v>
      </c>
      <c r="AB5">
        <f>SUM(G5:AA5)</f>
        <v>2</v>
      </c>
      <c r="AC5">
        <v>4</v>
      </c>
      <c r="AD5">
        <f>COUNTIF(AC5,"2")</f>
        <v>0</v>
      </c>
      <c r="AE5">
        <f>COUNTIF(AC5,"3")</f>
        <v>0</v>
      </c>
      <c r="AF5">
        <f>COUNTIF(AC5,"4")</f>
        <v>1</v>
      </c>
      <c r="AG5">
        <f>COUNTIF(AC5,"5")</f>
        <v>0</v>
      </c>
      <c r="AH5">
        <v>1</v>
      </c>
      <c r="AI5">
        <v>0</v>
      </c>
      <c r="AL5">
        <v>1</v>
      </c>
      <c r="AO5" s="1">
        <f>COUNTIF(F5,"CVCV")+COUNTIF(F5,"CVVCV")</f>
        <v>0</v>
      </c>
      <c r="AP5" s="1">
        <f>COUNTIF(F5,"CVCVC")+COUNTIF(F5,"CVVCVC")</f>
        <v>0</v>
      </c>
      <c r="AQ5" s="1">
        <f>COUNTIF(F5,"VCV")+COUNTIF(F5,"VVCV")</f>
        <v>0</v>
      </c>
      <c r="AR5" s="1">
        <f>COUNTIF(F5,"VCVC")+COUNTIF(F5,"VVCVC")</f>
        <v>0</v>
      </c>
      <c r="AS5" s="1">
        <f>COUNTIF(F5,"CVV")</f>
        <v>0</v>
      </c>
      <c r="AT5" s="1">
        <f>COUNTIF(F5,"CVVC")</f>
        <v>0</v>
      </c>
      <c r="AU5" s="1">
        <f>COUNTIF(F5,"VV")</f>
        <v>0</v>
      </c>
      <c r="AV5" s="1">
        <f>COUNTIF(F5,"VVC")</f>
        <v>0</v>
      </c>
      <c r="AW5" s="1">
        <f>COUNTIF(F5,"CVVCVC")+COUNTIF(F5,"VVCVC")+COUNTIF(F5,"CVVCV")+COUNTIF(F5,"VVCV")</f>
        <v>0</v>
      </c>
      <c r="AX5" s="1"/>
      <c r="AY5" s="1">
        <f>COUNTIF(F5,"CCVCV")</f>
        <v>0</v>
      </c>
      <c r="AZ5" s="1">
        <f>COUNTIF(F5,"CCVCVC")</f>
        <v>0</v>
      </c>
      <c r="BA5" s="1">
        <f>COUNTIF(F5,"CCVV")</f>
        <v>0</v>
      </c>
      <c r="BB5" s="1">
        <f>COUNTIF(F5,"CCVVC")</f>
        <v>0</v>
      </c>
      <c r="BC5" s="1"/>
      <c r="BD5" t="s">
        <v>3686</v>
      </c>
      <c r="BF5" s="1" t="str">
        <f>RIGHT(F5,4)</f>
        <v>CCVV</v>
      </c>
      <c r="BG5" s="1"/>
      <c r="BH5" s="1"/>
      <c r="BO5">
        <v>1</v>
      </c>
      <c r="BP5" s="1">
        <f>SUM(BG5:BO5)</f>
        <v>1</v>
      </c>
      <c r="BQ5">
        <v>0</v>
      </c>
      <c r="BR5" t="s">
        <v>10</v>
      </c>
      <c r="BS5" s="1" t="str">
        <f>LEFT(B5,1)</f>
        <v>b</v>
      </c>
      <c r="BT5" s="1" t="str">
        <f>LEFT(B5,2)</f>
        <v>bi</v>
      </c>
      <c r="BU5" s="1" t="str">
        <f>RIGHT(B5,1)</f>
        <v>e</v>
      </c>
      <c r="BV5" t="s">
        <v>3686</v>
      </c>
      <c r="BW5" t="s">
        <v>2931</v>
      </c>
      <c r="BX5" s="10">
        <v>0</v>
      </c>
      <c r="BY5" s="10" t="str">
        <f>LEFT(CA5,1)</f>
        <v>a</v>
      </c>
      <c r="BZ5" s="10" t="str">
        <f>RIGHT(B5,1)</f>
        <v>e</v>
      </c>
      <c r="CA5" s="10" t="str">
        <f>RIGHT(B5,2)</f>
        <v>ae</v>
      </c>
      <c r="CB5" s="10" t="str">
        <f>RIGHT(B5,3)</f>
        <v>rae</v>
      </c>
      <c r="CC5" s="10" t="str">
        <f>RIGHT(B5,2)</f>
        <v>ae</v>
      </c>
      <c r="CD5" s="10" t="str">
        <f>RIGHT(B5,1)</f>
        <v>e</v>
      </c>
    </row>
    <row r="6" spans="1:82">
      <c r="A6">
        <v>969</v>
      </c>
      <c r="B6" s="30" t="s">
        <v>3601</v>
      </c>
      <c r="C6" t="s">
        <v>2428</v>
      </c>
      <c r="D6" t="s">
        <v>1150</v>
      </c>
      <c r="E6" t="s">
        <v>2821</v>
      </c>
      <c r="F6" t="s">
        <v>2893</v>
      </c>
      <c r="G6" s="1">
        <f>COUNTIF(B6,"*ii*")</f>
        <v>0</v>
      </c>
      <c r="H6" s="1">
        <f>COUNTIF(B6,"*ee*")</f>
        <v>0</v>
      </c>
      <c r="I6" s="1">
        <f>COUNTIF(B6,"*aa*")</f>
        <v>0</v>
      </c>
      <c r="J6" s="1">
        <f>COUNTIF(B6,"*oo*")</f>
        <v>0</v>
      </c>
      <c r="K6" s="1">
        <f>COUNTIF(B6,"*uu*")</f>
        <v>0</v>
      </c>
      <c r="L6" s="1">
        <f>COUNTIF(B6,"*ia*")</f>
        <v>0</v>
      </c>
      <c r="M6" s="1">
        <f>COUNTIF(B6,"*iu*")</f>
        <v>0</v>
      </c>
      <c r="N6" s="1">
        <f>COUNTIF(B6,"*ei*")</f>
        <v>0</v>
      </c>
      <c r="O6" s="1">
        <f>COUNTIF(B6,"*ea*")</f>
        <v>0</v>
      </c>
      <c r="P6" s="1">
        <f>COUNTIF(B6,"*eo*")</f>
        <v>1</v>
      </c>
      <c r="Q6" s="1">
        <f>COUNTIF(B6,"*eu*")</f>
        <v>0</v>
      </c>
      <c r="R6" s="1">
        <f>COUNTIF(B6,"*ai*")</f>
        <v>0</v>
      </c>
      <c r="S6" s="1">
        <f>COUNTIF(B6,"*ae*")</f>
        <v>1</v>
      </c>
      <c r="T6" s="1">
        <f>COUNTIF(B6,"*ao*")</f>
        <v>0</v>
      </c>
      <c r="U6" s="1">
        <f>COUNTIF(B6,"*au*")</f>
        <v>0</v>
      </c>
      <c r="V6" s="1">
        <f>COUNTIF(B6,"*oi*")</f>
        <v>0</v>
      </c>
      <c r="W6" s="1">
        <f>COUNTIF(B6,"*oe*")</f>
        <v>0</v>
      </c>
      <c r="X6" s="1">
        <f>COUNTIF(B6,"*oa*")</f>
        <v>0</v>
      </c>
      <c r="Y6" s="1">
        <f>COUNTIF(B6,"*ou*")</f>
        <v>0</v>
      </c>
      <c r="Z6" s="1">
        <f>COUNTIF(B6,"*ui*")</f>
        <v>0</v>
      </c>
      <c r="AA6" s="1">
        <f>COUNTIF(B6,"*ua*")</f>
        <v>0</v>
      </c>
      <c r="AB6">
        <f>SUM(G6:AA6)</f>
        <v>2</v>
      </c>
      <c r="AC6">
        <v>4</v>
      </c>
      <c r="AD6">
        <f>COUNTIF(AC6,"2")</f>
        <v>0</v>
      </c>
      <c r="AE6">
        <f>COUNTIF(AC6,"3")</f>
        <v>0</v>
      </c>
      <c r="AF6">
        <f>COUNTIF(AC6,"4")</f>
        <v>1</v>
      </c>
      <c r="AG6">
        <f>COUNTIF(AC6,"5")</f>
        <v>0</v>
      </c>
      <c r="AH6">
        <v>1</v>
      </c>
      <c r="AI6">
        <v>0</v>
      </c>
      <c r="AL6">
        <v>1</v>
      </c>
      <c r="AO6" s="1">
        <f>COUNTIF(F6,"CVCV")+COUNTIF(F6,"CVVCV")</f>
        <v>0</v>
      </c>
      <c r="AP6" s="1">
        <f>COUNTIF(F6,"CVCVC")+COUNTIF(F6,"CVVCVC")</f>
        <v>0</v>
      </c>
      <c r="AQ6" s="1">
        <f>COUNTIF(F6,"VCV")+COUNTIF(F6,"VVCV")</f>
        <v>0</v>
      </c>
      <c r="AR6" s="1">
        <f>COUNTIF(F6,"VCVC")+COUNTIF(F6,"VVCVC")</f>
        <v>0</v>
      </c>
      <c r="AS6" s="1">
        <f>COUNTIF(F6,"CVV")</f>
        <v>0</v>
      </c>
      <c r="AT6" s="1">
        <f>COUNTIF(F6,"CVVC")</f>
        <v>0</v>
      </c>
      <c r="AU6" s="1">
        <f>COUNTIF(F6,"VV")</f>
        <v>0</v>
      </c>
      <c r="AV6" s="1">
        <f>COUNTIF(F6,"VVC")</f>
        <v>0</v>
      </c>
      <c r="AW6" s="1">
        <f>COUNTIF(F6,"CVVCVC")+COUNTIF(F6,"VVCVC")+COUNTIF(F6,"CVVCV")+COUNTIF(F6,"VVCV")</f>
        <v>0</v>
      </c>
      <c r="AY6" s="1">
        <f>COUNTIF(F6,"CCVCV")</f>
        <v>0</v>
      </c>
      <c r="AZ6" s="1">
        <f>COUNTIF(F6,"CCVCVC")</f>
        <v>0</v>
      </c>
      <c r="BA6" s="1">
        <f>COUNTIF(F6,"CCVV")</f>
        <v>0</v>
      </c>
      <c r="BB6" s="1">
        <f>COUNTIF(F6,"CCVVC")</f>
        <v>0</v>
      </c>
      <c r="BD6" t="s">
        <v>3692</v>
      </c>
      <c r="BF6" s="1" t="str">
        <f>RIGHT(F6,4)</f>
        <v>CCVV</v>
      </c>
      <c r="BG6" s="1"/>
      <c r="BO6">
        <v>1</v>
      </c>
      <c r="BP6" s="1">
        <f>SUM(BG6:BO6)</f>
        <v>1</v>
      </c>
      <c r="BQ6">
        <v>0</v>
      </c>
      <c r="BS6" s="1" t="str">
        <f>LEFT(B6,1)</f>
        <v>n</v>
      </c>
      <c r="BT6" s="1" t="str">
        <f>LEFT(B6,2)</f>
        <v>ne</v>
      </c>
      <c r="BU6" s="1" t="str">
        <f>RIGHT(B6,1)</f>
        <v>e</v>
      </c>
      <c r="BV6" t="s">
        <v>3692</v>
      </c>
      <c r="BX6" s="10">
        <v>0</v>
      </c>
      <c r="BY6" s="10" t="str">
        <f>LEFT(CA6,1)</f>
        <v>a</v>
      </c>
      <c r="BZ6" s="10" t="str">
        <f>RIGHT(B6,1)</f>
        <v>e</v>
      </c>
      <c r="CA6" s="10" t="str">
        <f>RIGHT(B6,2)</f>
        <v>ae</v>
      </c>
      <c r="CB6" s="10" t="str">
        <f>RIGHT(B6,3)</f>
        <v>fae</v>
      </c>
      <c r="CC6" s="10" t="str">
        <f>RIGHT(B6,2)</f>
        <v>ae</v>
      </c>
      <c r="CD6" s="10" t="str">
        <f>RIGHT(B6,1)</f>
        <v>e</v>
      </c>
    </row>
    <row r="7" spans="1:82">
      <c r="A7">
        <v>96</v>
      </c>
      <c r="B7" s="30" t="s">
        <v>791</v>
      </c>
      <c r="C7" t="s">
        <v>2246</v>
      </c>
      <c r="D7" t="s">
        <v>1150</v>
      </c>
      <c r="E7" t="s">
        <v>2821</v>
      </c>
      <c r="F7" t="s">
        <v>2893</v>
      </c>
      <c r="G7" s="1">
        <f>COUNTIF(B7,"*ii*")</f>
        <v>0</v>
      </c>
      <c r="H7" s="1">
        <f>COUNTIF(B7,"*ee*")</f>
        <v>0</v>
      </c>
      <c r="I7" s="1">
        <f>COUNTIF(B7,"*aa*")</f>
        <v>0</v>
      </c>
      <c r="J7" s="1">
        <f>COUNTIF(B7,"*oo*")</f>
        <v>0</v>
      </c>
      <c r="K7" s="1">
        <f>COUNTIF(B7,"*uu*")</f>
        <v>0</v>
      </c>
      <c r="L7" s="1">
        <f>COUNTIF(B7,"*ia*")</f>
        <v>0</v>
      </c>
      <c r="M7" s="1">
        <f>COUNTIF(B7,"*iu*")</f>
        <v>1</v>
      </c>
      <c r="N7" s="1">
        <f>COUNTIF(B7,"*ei*")</f>
        <v>0</v>
      </c>
      <c r="O7" s="1">
        <f>COUNTIF(B7,"*ea*")</f>
        <v>0</v>
      </c>
      <c r="P7" s="1">
        <f>COUNTIF(B7,"*eo*")</f>
        <v>0</v>
      </c>
      <c r="Q7" s="1">
        <f>COUNTIF(B7,"*eu*")</f>
        <v>0</v>
      </c>
      <c r="R7" s="1">
        <f>COUNTIF(B7,"*ai*")</f>
        <v>0</v>
      </c>
      <c r="S7" s="1">
        <f>COUNTIF(B7,"*ae*")</f>
        <v>1</v>
      </c>
      <c r="T7" s="1">
        <f>COUNTIF(B7,"*ao*")</f>
        <v>0</v>
      </c>
      <c r="U7" s="1">
        <f>COUNTIF(B7,"*au*")</f>
        <v>0</v>
      </c>
      <c r="V7" s="1">
        <f>COUNTIF(B7,"*oi*")</f>
        <v>0</v>
      </c>
      <c r="W7" s="1">
        <f>COUNTIF(B7,"*oe*")</f>
        <v>0</v>
      </c>
      <c r="X7" s="1">
        <f>COUNTIF(B7,"*oa*")</f>
        <v>0</v>
      </c>
      <c r="Y7" s="1">
        <f>COUNTIF(B7,"*ou*")</f>
        <v>0</v>
      </c>
      <c r="Z7" s="1">
        <f>COUNTIF(B7,"*ui*")</f>
        <v>0</v>
      </c>
      <c r="AA7" s="1">
        <f>COUNTIF(B7,"*ua*")</f>
        <v>0</v>
      </c>
      <c r="AB7">
        <f>SUM(G7:AA7)</f>
        <v>2</v>
      </c>
      <c r="AC7">
        <v>4</v>
      </c>
      <c r="AD7">
        <f>COUNTIF(AC7,"2")</f>
        <v>0</v>
      </c>
      <c r="AE7">
        <f>COUNTIF(AC7,"3")</f>
        <v>0</v>
      </c>
      <c r="AF7">
        <f>COUNTIF(AC7,"4")</f>
        <v>1</v>
      </c>
      <c r="AG7">
        <f>COUNTIF(AC7,"5")</f>
        <v>0</v>
      </c>
      <c r="AH7">
        <v>1</v>
      </c>
      <c r="AI7">
        <v>0</v>
      </c>
      <c r="AL7">
        <v>1</v>
      </c>
      <c r="AO7" s="1">
        <f>COUNTIF(F7,"CVCV")+COUNTIF(F7,"CVVCV")</f>
        <v>0</v>
      </c>
      <c r="AP7" s="1">
        <f>COUNTIF(F7,"CVCVC")+COUNTIF(F7,"CVVCVC")</f>
        <v>0</v>
      </c>
      <c r="AQ7" s="1">
        <f>COUNTIF(F7,"VCV")+COUNTIF(F7,"VVCV")</f>
        <v>0</v>
      </c>
      <c r="AR7" s="1">
        <f>COUNTIF(F7,"VCVC")+COUNTIF(F7,"VVCVC")</f>
        <v>0</v>
      </c>
      <c r="AS7" s="1">
        <f>COUNTIF(F7,"CVV")</f>
        <v>0</v>
      </c>
      <c r="AT7" s="1">
        <f>COUNTIF(F7,"CVVC")</f>
        <v>0</v>
      </c>
      <c r="AU7" s="1">
        <f>COUNTIF(F7,"VV")</f>
        <v>0</v>
      </c>
      <c r="AV7" s="1">
        <f>COUNTIF(F7,"VVC")</f>
        <v>0</v>
      </c>
      <c r="AW7" s="1">
        <f>COUNTIF(F7,"CVVCVC")+COUNTIF(F7,"VVCVC")+COUNTIF(F7,"CVVCV")+COUNTIF(F7,"VVCV")</f>
        <v>0</v>
      </c>
      <c r="AY7" s="1">
        <f>COUNTIF(F7,"CCVCV")</f>
        <v>0</v>
      </c>
      <c r="AZ7" s="1">
        <f>COUNTIF(F7,"CCVCVC")</f>
        <v>0</v>
      </c>
      <c r="BA7" s="1">
        <f>COUNTIF(F7,"CCVV")</f>
        <v>0</v>
      </c>
      <c r="BB7" s="1">
        <f>COUNTIF(F7,"CCVVC")</f>
        <v>0</v>
      </c>
      <c r="BD7" t="s">
        <v>3654</v>
      </c>
      <c r="BF7" s="1" t="str">
        <f>RIGHT(F7,4)</f>
        <v>CCVV</v>
      </c>
      <c r="BG7" s="1"/>
      <c r="BO7">
        <v>1</v>
      </c>
      <c r="BP7" s="1">
        <f>SUM(BG7:BO7)</f>
        <v>1</v>
      </c>
      <c r="BQ7">
        <v>0</v>
      </c>
      <c r="BS7" s="1" t="str">
        <f>LEFT(B7,1)</f>
        <v>b</v>
      </c>
      <c r="BT7" s="1" t="str">
        <f>LEFT(B7,2)</f>
        <v>ba</v>
      </c>
      <c r="BU7" s="1" t="str">
        <f>RIGHT(B7,1)</f>
        <v>u</v>
      </c>
      <c r="BV7" t="s">
        <v>3654</v>
      </c>
      <c r="BX7" s="10">
        <v>0</v>
      </c>
      <c r="BY7" s="10" t="str">
        <f>LEFT(CA7,1)</f>
        <v>i</v>
      </c>
      <c r="BZ7" s="10" t="str">
        <f>RIGHT(B7,1)</f>
        <v>u</v>
      </c>
      <c r="CA7" s="10" t="str">
        <f>RIGHT(B7,2)</f>
        <v>iu</v>
      </c>
      <c r="CB7" s="10" t="str">
        <f>RIGHT(B7,3)</f>
        <v>niu</v>
      </c>
      <c r="CC7" s="10" t="str">
        <f>RIGHT(B7,2)</f>
        <v>iu</v>
      </c>
      <c r="CD7" s="10" t="str">
        <f>RIGHT(B7,1)</f>
        <v>u</v>
      </c>
    </row>
    <row r="8" spans="1:82">
      <c r="A8">
        <v>1518</v>
      </c>
      <c r="B8" s="30" t="s">
        <v>3620</v>
      </c>
      <c r="C8" t="s">
        <v>1376</v>
      </c>
      <c r="D8" t="s">
        <v>1150</v>
      </c>
      <c r="E8" t="s">
        <v>2821</v>
      </c>
      <c r="F8" t="s">
        <v>2880</v>
      </c>
      <c r="G8" s="1">
        <f>COUNTIF(B8,"*ii*")</f>
        <v>0</v>
      </c>
      <c r="H8" s="1">
        <f>COUNTIF(B8,"*ee*")</f>
        <v>0</v>
      </c>
      <c r="I8" s="1">
        <f>COUNTIF(B8,"*aa*")</f>
        <v>0</v>
      </c>
      <c r="J8" s="1">
        <f>COUNTIF(B8,"*oo*")</f>
        <v>0</v>
      </c>
      <c r="K8" s="1">
        <f>COUNTIF(B8,"*uu*")</f>
        <v>0</v>
      </c>
      <c r="L8" s="1">
        <f>COUNTIF(B8,"*ia*")</f>
        <v>0</v>
      </c>
      <c r="M8" s="1">
        <f>COUNTIF(B8,"*iu*")</f>
        <v>0</v>
      </c>
      <c r="N8" s="1">
        <f>COUNTIF(B8,"*ei*")</f>
        <v>0</v>
      </c>
      <c r="O8" s="1">
        <f>COUNTIF(B8,"*ea*")</f>
        <v>0</v>
      </c>
      <c r="P8" s="1">
        <f>COUNTIF(B8,"*eo*")</f>
        <v>0</v>
      </c>
      <c r="Q8" s="1">
        <f>COUNTIF(B8,"*eu*")</f>
        <v>1</v>
      </c>
      <c r="R8" s="1">
        <f>COUNTIF(B8,"*ai*")</f>
        <v>0</v>
      </c>
      <c r="S8" s="1">
        <f>COUNTIF(B8,"*ae*")</f>
        <v>1</v>
      </c>
      <c r="T8" s="1">
        <f>COUNTIF(B8,"*ao*")</f>
        <v>0</v>
      </c>
      <c r="U8" s="1">
        <f>COUNTIF(B8,"*au*")</f>
        <v>0</v>
      </c>
      <c r="V8" s="1">
        <f>COUNTIF(B8,"*oi*")</f>
        <v>0</v>
      </c>
      <c r="W8" s="1">
        <f>COUNTIF(B8,"*oe*")</f>
        <v>0</v>
      </c>
      <c r="X8" s="1">
        <f>COUNTIF(B8,"*oa*")</f>
        <v>0</v>
      </c>
      <c r="Y8" s="1">
        <f>COUNTIF(B8,"*ou*")</f>
        <v>0</v>
      </c>
      <c r="Z8" s="1">
        <f>COUNTIF(B8,"*ui*")</f>
        <v>0</v>
      </c>
      <c r="AA8" s="1">
        <f>COUNTIF(B8,"*ua*")</f>
        <v>0</v>
      </c>
      <c r="AB8">
        <f>SUM(G8:AA8)</f>
        <v>2</v>
      </c>
      <c r="AC8">
        <v>4</v>
      </c>
      <c r="AD8">
        <f>COUNTIF(AC8,"2")</f>
        <v>0</v>
      </c>
      <c r="AE8">
        <f>COUNTIF(AC8,"3")</f>
        <v>0</v>
      </c>
      <c r="AF8">
        <f>COUNTIF(AC8,"4")</f>
        <v>1</v>
      </c>
      <c r="AG8">
        <f>COUNTIF(AC8,"5")</f>
        <v>0</v>
      </c>
      <c r="AH8">
        <v>1</v>
      </c>
      <c r="AI8">
        <v>0</v>
      </c>
      <c r="AM8">
        <v>1</v>
      </c>
      <c r="AN8" t="str">
        <f>RIGHT(B8,1)</f>
        <v>ʔ</v>
      </c>
      <c r="AO8" s="1">
        <f>COUNTIF(F8,"CVCV")+COUNTIF(F8,"CVVCV")</f>
        <v>0</v>
      </c>
      <c r="AP8" s="1">
        <f>COUNTIF(F8,"CVCVC")+COUNTIF(F8,"CVVCVC")</f>
        <v>0</v>
      </c>
      <c r="AQ8" s="1">
        <f>COUNTIF(F8,"VCV")+COUNTIF(F8,"VVCV")</f>
        <v>0</v>
      </c>
      <c r="AR8" s="1">
        <f>COUNTIF(F8,"VCVC")+COUNTIF(F8,"VVCVC")</f>
        <v>0</v>
      </c>
      <c r="AS8" s="1">
        <f>COUNTIF(F8,"CVV")</f>
        <v>0</v>
      </c>
      <c r="AT8" s="1">
        <f>COUNTIF(F8,"CVVC")</f>
        <v>0</v>
      </c>
      <c r="AU8" s="1">
        <f>COUNTIF(F8,"VV")</f>
        <v>0</v>
      </c>
      <c r="AV8" s="1">
        <f>COUNTIF(F8,"VVC")</f>
        <v>0</v>
      </c>
      <c r="AW8" s="1">
        <f>COUNTIF(F8,"CVVCVC")+COUNTIF(F8,"VVCVC")+COUNTIF(F8,"CVVCV")+COUNTIF(F8,"VVCV")</f>
        <v>0</v>
      </c>
      <c r="AY8" s="1">
        <f>COUNTIF(F8,"CCVCV")</f>
        <v>0</v>
      </c>
      <c r="AZ8" s="1">
        <f>COUNTIF(F8,"CCVCVC")</f>
        <v>0</v>
      </c>
      <c r="BA8" s="1">
        <f>COUNTIF(F8,"CCVV")</f>
        <v>0</v>
      </c>
      <c r="BB8" s="1">
        <f>COUNTIF(F8,"CCVVC")</f>
        <v>0</v>
      </c>
      <c r="BD8" t="s">
        <v>3691</v>
      </c>
      <c r="BF8" s="1" t="str">
        <f>RIGHT(F8,4)</f>
        <v>CVVC</v>
      </c>
      <c r="BG8" s="1"/>
      <c r="BN8">
        <v>1</v>
      </c>
      <c r="BP8" s="1">
        <f>SUM(BG8:BO8)</f>
        <v>1</v>
      </c>
      <c r="BQ8">
        <v>0</v>
      </c>
      <c r="BS8" s="1" t="str">
        <f>LEFT(B8,1)</f>
        <v>r</v>
      </c>
      <c r="BT8" s="1" t="str">
        <f>LEFT(B8,2)</f>
        <v>re</v>
      </c>
      <c r="BU8" s="1" t="str">
        <f>RIGHT(B8,1)</f>
        <v>ʔ</v>
      </c>
      <c r="BV8" t="s">
        <v>3691</v>
      </c>
      <c r="BX8" s="10">
        <v>0</v>
      </c>
      <c r="BY8" s="10" t="str">
        <f>LEFT(CA8,1)</f>
        <v>a</v>
      </c>
      <c r="BZ8" s="10" t="str">
        <f>LEFT(CC8,1)</f>
        <v>e</v>
      </c>
      <c r="CA8" s="10" t="str">
        <f>RIGHT(B8,3)</f>
        <v>aeʔ</v>
      </c>
      <c r="CB8" s="10" t="str">
        <f>RIGHT(B8,3)</f>
        <v>aeʔ</v>
      </c>
      <c r="CC8" s="10" t="str">
        <f>RIGHT(B8,2)</f>
        <v>eʔ</v>
      </c>
      <c r="CD8" s="10" t="str">
        <f>RIGHT(B8,1)</f>
        <v>ʔ</v>
      </c>
    </row>
    <row r="9" spans="1:82">
      <c r="A9">
        <v>292</v>
      </c>
      <c r="B9" s="30" t="s">
        <v>335</v>
      </c>
      <c r="C9" t="s">
        <v>1613</v>
      </c>
      <c r="D9" t="s">
        <v>1141</v>
      </c>
      <c r="E9" t="s">
        <v>1141</v>
      </c>
      <c r="F9" t="s">
        <v>2880</v>
      </c>
      <c r="G9" s="1">
        <f>COUNTIF(B9,"*ii*")</f>
        <v>0</v>
      </c>
      <c r="H9" s="1">
        <f>COUNTIF(B9,"*ee*")</f>
        <v>0</v>
      </c>
      <c r="I9" s="1">
        <f>COUNTIF(B9,"*aa*")</f>
        <v>0</v>
      </c>
      <c r="J9" s="1">
        <f>COUNTIF(B9,"*oo*")</f>
        <v>0</v>
      </c>
      <c r="K9" s="1">
        <f>COUNTIF(B9,"*uu*")</f>
        <v>0</v>
      </c>
      <c r="L9" s="1">
        <f>COUNTIF(B9,"*ia*")</f>
        <v>0</v>
      </c>
      <c r="M9" s="1">
        <f>COUNTIF(B9,"*iu*")</f>
        <v>0</v>
      </c>
      <c r="N9" s="1">
        <f>COUNTIF(B9,"*ei*")</f>
        <v>0</v>
      </c>
      <c r="O9" s="1">
        <f>COUNTIF(B9,"*ea*")</f>
        <v>0</v>
      </c>
      <c r="P9" s="1">
        <f>COUNTIF(B9,"*eo*")</f>
        <v>0</v>
      </c>
      <c r="Q9" s="1">
        <f>COUNTIF(B9,"*eu*")</f>
        <v>0</v>
      </c>
      <c r="R9" s="1">
        <f>COUNTIF(B9,"*ai*")</f>
        <v>1</v>
      </c>
      <c r="S9" s="1">
        <f>COUNTIF(B9,"*ae*")</f>
        <v>0</v>
      </c>
      <c r="T9" s="1">
        <f>COUNTIF(B9,"*ao*")</f>
        <v>0</v>
      </c>
      <c r="U9" s="1">
        <f>COUNTIF(B9,"*au*")</f>
        <v>1</v>
      </c>
      <c r="V9" s="1">
        <f>COUNTIF(B9,"*oi*")</f>
        <v>0</v>
      </c>
      <c r="W9" s="1">
        <f>COUNTIF(B9,"*oe*")</f>
        <v>0</v>
      </c>
      <c r="X9" s="1">
        <f>COUNTIF(B9,"*oa*")</f>
        <v>0</v>
      </c>
      <c r="Y9" s="1">
        <f>COUNTIF(B9,"*ou*")</f>
        <v>0</v>
      </c>
      <c r="Z9" s="1">
        <f>COUNTIF(B9,"*ui*")</f>
        <v>0</v>
      </c>
      <c r="AA9" s="1">
        <f>COUNTIF(B9,"*ua*")</f>
        <v>0</v>
      </c>
      <c r="AB9">
        <f>SUM(G9:AA9)</f>
        <v>2</v>
      </c>
      <c r="AC9">
        <v>4</v>
      </c>
      <c r="AD9">
        <f>COUNTIF(AC9,"2")</f>
        <v>0</v>
      </c>
      <c r="AE9">
        <f>COUNTIF(AC9,"3")</f>
        <v>0</v>
      </c>
      <c r="AF9">
        <f>COUNTIF(AC9,"4")</f>
        <v>1</v>
      </c>
      <c r="AG9">
        <f>COUNTIF(AC9,"5")</f>
        <v>0</v>
      </c>
      <c r="AH9">
        <v>1</v>
      </c>
      <c r="AI9">
        <v>0</v>
      </c>
      <c r="AM9">
        <v>1</v>
      </c>
      <c r="AN9" t="str">
        <f>RIGHT(B9,1)</f>
        <v>s</v>
      </c>
      <c r="AO9" s="1">
        <f>COUNTIF(F9,"CVCV")+COUNTIF(F9,"CVVCV")</f>
        <v>0</v>
      </c>
      <c r="AP9" s="1">
        <f>COUNTIF(F9,"CVCVC")+COUNTIF(F9,"CVVCVC")</f>
        <v>0</v>
      </c>
      <c r="AQ9" s="1">
        <f>COUNTIF(F9,"VCV")+COUNTIF(F9,"VVCV")</f>
        <v>0</v>
      </c>
      <c r="AR9" s="1">
        <f>COUNTIF(F9,"VCVC")+COUNTIF(F9,"VVCVC")</f>
        <v>0</v>
      </c>
      <c r="AS9" s="1">
        <f>COUNTIF(F9,"CVV")</f>
        <v>0</v>
      </c>
      <c r="AT9" s="1">
        <f>COUNTIF(F9,"CVVC")</f>
        <v>0</v>
      </c>
      <c r="AU9" s="1">
        <f>COUNTIF(F9,"VV")</f>
        <v>0</v>
      </c>
      <c r="AV9" s="1">
        <f>COUNTIF(F9,"VVC")</f>
        <v>0</v>
      </c>
      <c r="AW9" s="1">
        <f>COUNTIF(F9,"CVVCVC")+COUNTIF(F9,"VVCVC")+COUNTIF(F9,"CVVCV")+COUNTIF(F9,"VVCV")</f>
        <v>0</v>
      </c>
      <c r="AY9" s="1">
        <f>COUNTIF(F9,"CCVCV")</f>
        <v>0</v>
      </c>
      <c r="AZ9" s="1">
        <f>COUNTIF(F9,"CCVCVC")</f>
        <v>0</v>
      </c>
      <c r="BA9" s="1">
        <f>COUNTIF(F9,"CCVV")</f>
        <v>0</v>
      </c>
      <c r="BB9" s="1">
        <f>COUNTIF(F9,"CCVVC")</f>
        <v>0</v>
      </c>
      <c r="BD9" t="s">
        <v>3685</v>
      </c>
      <c r="BF9" s="1" t="str">
        <f>RIGHT(F9,4)</f>
        <v>CVVC</v>
      </c>
      <c r="BG9" s="1"/>
      <c r="BN9">
        <v>1</v>
      </c>
      <c r="BP9" s="1">
        <f>SUM(BG9:BO9)</f>
        <v>1</v>
      </c>
      <c r="BQ9">
        <v>0</v>
      </c>
      <c r="BS9" s="1" t="str">
        <f>LEFT(B9,1)</f>
        <v>f</v>
      </c>
      <c r="BT9" s="1" t="str">
        <f>LEFT(B9,2)</f>
        <v>fa</v>
      </c>
      <c r="BU9" s="1" t="str">
        <f>RIGHT(B9,1)</f>
        <v>s</v>
      </c>
      <c r="BV9" t="s">
        <v>3685</v>
      </c>
      <c r="BX9" s="10">
        <v>0</v>
      </c>
      <c r="BY9" s="10" t="str">
        <f>LEFT(CA9,1)</f>
        <v>a</v>
      </c>
      <c r="BZ9" s="10" t="str">
        <f>LEFT(CC9,1)</f>
        <v>i</v>
      </c>
      <c r="CA9" s="10" t="str">
        <f>RIGHT(B9,3)</f>
        <v>ais</v>
      </c>
      <c r="CB9" s="10" t="str">
        <f>RIGHT(B9,3)</f>
        <v>ais</v>
      </c>
      <c r="CC9" s="10" t="str">
        <f>RIGHT(B9,2)</f>
        <v>is</v>
      </c>
      <c r="CD9" s="10" t="str">
        <f>RIGHT(B9,1)</f>
        <v>s</v>
      </c>
    </row>
    <row r="10" spans="1:82">
      <c r="A10" s="3">
        <v>1790</v>
      </c>
      <c r="B10" s="31" t="s">
        <v>80</v>
      </c>
      <c r="C10" s="3" t="s">
        <v>1254</v>
      </c>
      <c r="D10" s="3" t="s">
        <v>1150</v>
      </c>
      <c r="E10" s="3" t="s">
        <v>2821</v>
      </c>
      <c r="F10" s="3" t="s">
        <v>2855</v>
      </c>
      <c r="G10" s="4">
        <f>COUNTIF(B10,"*ii*")</f>
        <v>0</v>
      </c>
      <c r="H10" s="4">
        <f>COUNTIF(B10,"*ee*")</f>
        <v>0</v>
      </c>
      <c r="I10" s="4">
        <f>COUNTIF(B10,"*aa*")</f>
        <v>0</v>
      </c>
      <c r="J10" s="4">
        <f>COUNTIF(B10,"*oo*")</f>
        <v>0</v>
      </c>
      <c r="K10" s="4">
        <f>COUNTIF(B10,"*uu*")</f>
        <v>0</v>
      </c>
      <c r="L10" s="4">
        <f>COUNTIF(B10,"*ia*")</f>
        <v>0</v>
      </c>
      <c r="M10" s="4">
        <f>COUNTIF(B10,"*iu*")</f>
        <v>0</v>
      </c>
      <c r="N10" s="4">
        <f>COUNTIF(B10,"*ei*")</f>
        <v>0</v>
      </c>
      <c r="O10" s="4">
        <f>COUNTIF(B10,"*ea*")</f>
        <v>0</v>
      </c>
      <c r="P10" s="4">
        <f>COUNTIF(B10,"*eo*")</f>
        <v>0</v>
      </c>
      <c r="Q10" s="4">
        <f>COUNTIF(B10,"*eu*")</f>
        <v>0</v>
      </c>
      <c r="R10" s="4">
        <f>COUNTIF(B10,"*ai*")</f>
        <v>1</v>
      </c>
      <c r="S10" s="4">
        <f>COUNTIF(B10,"*ae*")</f>
        <v>0</v>
      </c>
      <c r="T10" s="4">
        <f>COUNTIF(B10,"*ao*")</f>
        <v>0</v>
      </c>
      <c r="U10" s="4">
        <f>COUNTIF(B10,"*au*")</f>
        <v>1</v>
      </c>
      <c r="V10" s="4">
        <f>COUNTIF(B10,"*oi*")</f>
        <v>0</v>
      </c>
      <c r="W10" s="4">
        <f>COUNTIF(B10,"*oe*")</f>
        <v>0</v>
      </c>
      <c r="X10" s="4">
        <f>COUNTIF(B10,"*oa*")</f>
        <v>0</v>
      </c>
      <c r="Y10" s="4">
        <f>COUNTIF(B10,"*ou*")</f>
        <v>0</v>
      </c>
      <c r="Z10" s="4">
        <f>COUNTIF(B10,"*ui*")</f>
        <v>0</v>
      </c>
      <c r="AA10" s="4">
        <f>COUNTIF(B10,"*ua*")</f>
        <v>0</v>
      </c>
      <c r="AB10" s="3">
        <f>SUM(G10:AA10)</f>
        <v>2</v>
      </c>
      <c r="AC10" s="3">
        <v>4</v>
      </c>
      <c r="AD10" s="3">
        <f>COUNTIF(AC10,"2")</f>
        <v>0</v>
      </c>
      <c r="AE10" s="3">
        <f>COUNTIF(AC10,"3")</f>
        <v>0</v>
      </c>
      <c r="AF10" s="3">
        <f>COUNTIF(AC10,"4")</f>
        <v>1</v>
      </c>
      <c r="AG10" s="3">
        <f>COUNTIF(AC10,"5")</f>
        <v>0</v>
      </c>
      <c r="AH10" s="3">
        <v>1</v>
      </c>
      <c r="AI10" s="3">
        <v>0</v>
      </c>
      <c r="AJ10" s="3"/>
      <c r="AK10" s="3"/>
      <c r="AL10" s="3">
        <v>1</v>
      </c>
      <c r="AM10" s="3"/>
      <c r="AN10" s="3"/>
      <c r="AO10" s="1">
        <f>COUNTIF(F10,"CVCV")+COUNTIF(F10,"CVVCV")</f>
        <v>0</v>
      </c>
      <c r="AP10" s="1">
        <f>COUNTIF(F10,"CVCVC")+COUNTIF(F10,"CVVCVC")</f>
        <v>0</v>
      </c>
      <c r="AQ10" s="1">
        <f>COUNTIF(F10,"VCV")+COUNTIF(F10,"VVCV")</f>
        <v>0</v>
      </c>
      <c r="AR10" s="1">
        <f>COUNTIF(F10,"VCVC")+COUNTIF(F10,"VVCVC")</f>
        <v>0</v>
      </c>
      <c r="AS10" s="1">
        <f>COUNTIF(F10,"CVV")</f>
        <v>0</v>
      </c>
      <c r="AT10" s="1">
        <f>COUNTIF(F10,"CVVC")</f>
        <v>0</v>
      </c>
      <c r="AU10" s="1">
        <f>COUNTIF(F10,"VV")</f>
        <v>0</v>
      </c>
      <c r="AV10" s="1">
        <f>COUNTIF(F10,"VVC")</f>
        <v>0</v>
      </c>
      <c r="AW10" s="4">
        <f>COUNTIF(F10,"CVVCVC")+COUNTIF(F10,"VVCVC")+COUNTIF(F10,"CVVCV")+COUNTIF(F10,"VVCV")</f>
        <v>0</v>
      </c>
      <c r="AX10" s="3" t="s">
        <v>22</v>
      </c>
      <c r="AY10" s="4">
        <f>COUNTIF(F10,"CCVCV")</f>
        <v>0</v>
      </c>
      <c r="AZ10" s="4">
        <f>COUNTIF(F10,"CCVCVC")</f>
        <v>0</v>
      </c>
      <c r="BA10" s="4">
        <f>COUNTIF(F10,"CCVV")</f>
        <v>0</v>
      </c>
      <c r="BB10" s="4">
        <f>COUNTIF(F10,"CCVVC")</f>
        <v>0</v>
      </c>
      <c r="BC10" s="3"/>
      <c r="BE10" s="3"/>
      <c r="BF10" s="4" t="str">
        <f>RIGHT(F10,4)</f>
        <v>CVCV</v>
      </c>
      <c r="BG10" s="4"/>
      <c r="BH10" s="3"/>
      <c r="BJ10" s="3"/>
      <c r="BK10" s="3"/>
      <c r="BL10" s="3">
        <v>1</v>
      </c>
      <c r="BM10" s="3"/>
      <c r="BN10" s="3"/>
      <c r="BO10" s="3"/>
      <c r="BP10" s="4">
        <f>SUM(BG10:BO10)</f>
        <v>1</v>
      </c>
      <c r="BQ10" s="3">
        <v>0</v>
      </c>
      <c r="BS10" s="1" t="str">
        <f>LEFT(B10,1)</f>
        <v>t</v>
      </c>
      <c r="BT10" s="1" t="str">
        <f>LEFT(B10,2)</f>
        <v>ta</v>
      </c>
      <c r="BU10" s="1" t="str">
        <f>RIGHT(B10,1)</f>
        <v>u</v>
      </c>
      <c r="BX10" s="10">
        <v>0</v>
      </c>
      <c r="BY10" s="10" t="str">
        <f>LEFT(CA10,1)</f>
        <v>u</v>
      </c>
      <c r="BZ10" s="10" t="str">
        <f>RIGHT(B10,1)</f>
        <v>u</v>
      </c>
      <c r="CA10" s="10" t="str">
        <f>RIGHT(B10,3)</f>
        <v>unu</v>
      </c>
      <c r="CB10" s="10" t="str">
        <f>RIGHT(B10,3)</f>
        <v>unu</v>
      </c>
      <c r="CC10" s="10" t="str">
        <f>RIGHT(B10,2)</f>
        <v>nu</v>
      </c>
      <c r="CD10" s="10" t="str">
        <f>RIGHT(B10,1)</f>
        <v>u</v>
      </c>
    </row>
    <row r="11" spans="1:82">
      <c r="A11">
        <v>1903</v>
      </c>
      <c r="B11" s="30" t="s">
        <v>122</v>
      </c>
      <c r="C11" t="s">
        <v>1309</v>
      </c>
      <c r="D11" t="s">
        <v>1141</v>
      </c>
      <c r="E11" t="s">
        <v>1141</v>
      </c>
      <c r="F11" t="s">
        <v>2846</v>
      </c>
      <c r="G11" s="1">
        <f>COUNTIF(B11,"*ii*")</f>
        <v>0</v>
      </c>
      <c r="H11" s="1">
        <f>COUNTIF(B11,"*ee*")</f>
        <v>0</v>
      </c>
      <c r="I11" s="1">
        <f>COUNTIF(B11,"*aa*")</f>
        <v>0</v>
      </c>
      <c r="J11" s="1">
        <f>COUNTIF(B11,"*oo*")</f>
        <v>1</v>
      </c>
      <c r="K11" s="1">
        <f>COUNTIF(B11,"*uu*")</f>
        <v>0</v>
      </c>
      <c r="L11" s="1">
        <f>COUNTIF(B11,"*ia*")</f>
        <v>0</v>
      </c>
      <c r="M11" s="1">
        <f>COUNTIF(B11,"*iu*")</f>
        <v>1</v>
      </c>
      <c r="N11" s="1">
        <f>COUNTIF(B11,"*ei*")</f>
        <v>0</v>
      </c>
      <c r="O11" s="1">
        <f>COUNTIF(B11,"*ea*")</f>
        <v>0</v>
      </c>
      <c r="P11" s="1">
        <f>COUNTIF(B11,"*eo*")</f>
        <v>0</v>
      </c>
      <c r="Q11" s="1">
        <f>COUNTIF(B11,"*eu*")</f>
        <v>0</v>
      </c>
      <c r="R11" s="1">
        <f>COUNTIF(B11,"*ai*")</f>
        <v>0</v>
      </c>
      <c r="S11" s="1">
        <f>COUNTIF(B11,"*ae*")</f>
        <v>0</v>
      </c>
      <c r="T11" s="1">
        <f>COUNTIF(B11,"*ao*")</f>
        <v>0</v>
      </c>
      <c r="U11" s="1">
        <f>COUNTIF(B11,"*au*")</f>
        <v>0</v>
      </c>
      <c r="V11" s="1">
        <f>COUNTIF(B11,"*oi*")</f>
        <v>0</v>
      </c>
      <c r="W11" s="1">
        <f>COUNTIF(B11,"*oe*")</f>
        <v>0</v>
      </c>
      <c r="X11" s="1">
        <f>COUNTIF(B11,"*oa*")</f>
        <v>0</v>
      </c>
      <c r="Y11" s="1">
        <f>COUNTIF(B11,"*ou*")</f>
        <v>0</v>
      </c>
      <c r="Z11" s="1">
        <f>COUNTIF(B11,"*ui*")</f>
        <v>0</v>
      </c>
      <c r="AA11" s="1">
        <f>COUNTIF(B11,"*ua*")</f>
        <v>0</v>
      </c>
      <c r="AB11">
        <f>SUM(G11:AA11)</f>
        <v>2</v>
      </c>
      <c r="AC11">
        <v>4</v>
      </c>
      <c r="AD11">
        <f>COUNTIF(AC11,"2")</f>
        <v>0</v>
      </c>
      <c r="AE11">
        <f>COUNTIF(AC11,"3")</f>
        <v>0</v>
      </c>
      <c r="AF11">
        <f>COUNTIF(AC11,"4")</f>
        <v>1</v>
      </c>
      <c r="AG11">
        <f>COUNTIF(AC11,"5")</f>
        <v>0</v>
      </c>
      <c r="AH11">
        <v>1</v>
      </c>
      <c r="AI11">
        <v>0</v>
      </c>
      <c r="AL11">
        <v>1</v>
      </c>
      <c r="AO11" s="1">
        <f>COUNTIF(F11,"CVCV")+COUNTIF(F11,"CVVCV")</f>
        <v>0</v>
      </c>
      <c r="AP11" s="1">
        <f>COUNTIF(F11,"CVCVC")+COUNTIF(F11,"CVVCVC")</f>
        <v>0</v>
      </c>
      <c r="AQ11" s="1">
        <f>COUNTIF(F11,"VCV")+COUNTIF(F11,"VVCV")</f>
        <v>0</v>
      </c>
      <c r="AR11" s="1">
        <f>COUNTIF(F11,"VCVC")+COUNTIF(F11,"VVCVC")</f>
        <v>0</v>
      </c>
      <c r="AS11" s="1">
        <f>COUNTIF(F11,"CVV")</f>
        <v>0</v>
      </c>
      <c r="AT11" s="1">
        <f>COUNTIF(F11,"CVVC")</f>
        <v>0</v>
      </c>
      <c r="AU11" s="1">
        <f>COUNTIF(F11,"VV")</f>
        <v>0</v>
      </c>
      <c r="AV11" s="1">
        <f>COUNTIF(F11,"VVC")</f>
        <v>0</v>
      </c>
      <c r="AW11" s="1">
        <f>COUNTIF(F11,"CVVCVC")+COUNTIF(F11,"VVCVC")+COUNTIF(F11,"CVVCV")+COUNTIF(F11,"VVCV")</f>
        <v>0</v>
      </c>
      <c r="AY11" s="1">
        <f>COUNTIF(F11,"CCVCV")</f>
        <v>0</v>
      </c>
      <c r="AZ11" s="1">
        <f>COUNTIF(F11,"CCVCVC")</f>
        <v>0</v>
      </c>
      <c r="BA11" s="1">
        <f>COUNTIF(F11,"CCVV")</f>
        <v>0</v>
      </c>
      <c r="BB11" s="1">
        <f>COUNTIF(F11,"CCVVC")</f>
        <v>0</v>
      </c>
      <c r="BF11" s="1" t="str">
        <f>RIGHT(F11,4)</f>
        <v>VCVV</v>
      </c>
      <c r="BG11" s="1"/>
      <c r="BO11">
        <v>1</v>
      </c>
      <c r="BP11" s="1">
        <f>SUM(BG11:BO11)</f>
        <v>1</v>
      </c>
      <c r="BQ11">
        <v>0</v>
      </c>
      <c r="BS11" s="1" t="str">
        <f>LEFT(B11,1)</f>
        <v>t</v>
      </c>
      <c r="BT11" s="1" t="str">
        <f>LEFT(B11,2)</f>
        <v>to</v>
      </c>
      <c r="BU11" s="1" t="str">
        <f>RIGHT(B11,1)</f>
        <v>u</v>
      </c>
      <c r="BX11" s="10">
        <v>0</v>
      </c>
      <c r="BY11" s="10" t="str">
        <f>LEFT(CA11,1)</f>
        <v>i</v>
      </c>
      <c r="BZ11" s="10" t="str">
        <f>RIGHT(B11,1)</f>
        <v>u</v>
      </c>
      <c r="CA11" s="10" t="str">
        <f>RIGHT(B11,2)</f>
        <v>iu</v>
      </c>
      <c r="CB11" s="10" t="str">
        <f>RIGHT(B11,3)</f>
        <v>tiu</v>
      </c>
      <c r="CC11" s="10" t="str">
        <f>RIGHT(B11,2)</f>
        <v>iu</v>
      </c>
      <c r="CD11" s="10" t="str">
        <f>RIGHT(B11,1)</f>
        <v>u</v>
      </c>
    </row>
    <row r="12" spans="1:82">
      <c r="A12">
        <v>1793</v>
      </c>
      <c r="B12" s="30" t="s">
        <v>487</v>
      </c>
      <c r="C12" t="s">
        <v>1823</v>
      </c>
      <c r="D12" t="s">
        <v>1141</v>
      </c>
      <c r="E12" t="s">
        <v>1141</v>
      </c>
      <c r="F12" t="s">
        <v>2846</v>
      </c>
      <c r="G12" s="1">
        <f>COUNTIF(B12,"*ii*")</f>
        <v>0</v>
      </c>
      <c r="H12" s="1">
        <f>COUNTIF(B12,"*ee*")</f>
        <v>0</v>
      </c>
      <c r="I12" s="1">
        <f>COUNTIF(B12,"*aa*")</f>
        <v>0</v>
      </c>
      <c r="J12" s="1">
        <f>COUNTIF(B12,"*oo*")</f>
        <v>0</v>
      </c>
      <c r="K12" s="1">
        <f>COUNTIF(B12,"*uu*")</f>
        <v>0</v>
      </c>
      <c r="L12" s="1">
        <f>COUNTIF(B12,"*ia*")</f>
        <v>0</v>
      </c>
      <c r="M12" s="1">
        <f>COUNTIF(B12,"*iu*")</f>
        <v>0</v>
      </c>
      <c r="N12" s="1">
        <f>COUNTIF(B12,"*ei*")</f>
        <v>0</v>
      </c>
      <c r="O12" s="1">
        <f>COUNTIF(B12,"*ea*")</f>
        <v>0</v>
      </c>
      <c r="P12" s="1">
        <f>COUNTIF(B12,"*eo*")</f>
        <v>0</v>
      </c>
      <c r="Q12" s="1">
        <f>COUNTIF(B12,"*eu*")</f>
        <v>0</v>
      </c>
      <c r="R12" s="1">
        <f>COUNTIF(B12,"*ai*")</f>
        <v>1</v>
      </c>
      <c r="S12" s="1">
        <f>COUNTIF(B12,"*ae*")</f>
        <v>0</v>
      </c>
      <c r="T12" s="1">
        <f>COUNTIF(B12,"*ao*")</f>
        <v>0</v>
      </c>
      <c r="U12" s="1">
        <f>COUNTIF(B12,"*au*")</f>
        <v>0</v>
      </c>
      <c r="V12" s="1">
        <f>COUNTIF(B12,"*oi*")</f>
        <v>0</v>
      </c>
      <c r="W12" s="1">
        <f>COUNTIF(B12,"*oe*")</f>
        <v>0</v>
      </c>
      <c r="X12" s="1">
        <f>COUNTIF(B12,"*oa*")</f>
        <v>0</v>
      </c>
      <c r="Y12" s="1">
        <f>COUNTIF(B12,"*ou*")</f>
        <v>0</v>
      </c>
      <c r="Z12" s="1">
        <f>COUNTIF(B12,"*ui*")</f>
        <v>0</v>
      </c>
      <c r="AA12" s="1">
        <f>COUNTIF(B12,"*ua*")</f>
        <v>1</v>
      </c>
      <c r="AB12">
        <f>SUM(G12:AA12)</f>
        <v>2</v>
      </c>
      <c r="AC12">
        <v>4</v>
      </c>
      <c r="AD12">
        <f>COUNTIF(AC12,"2")</f>
        <v>0</v>
      </c>
      <c r="AE12">
        <f>COUNTIF(AC12,"3")</f>
        <v>0</v>
      </c>
      <c r="AF12">
        <f>COUNTIF(AC12,"4")</f>
        <v>1</v>
      </c>
      <c r="AG12">
        <f>COUNTIF(AC12,"5")</f>
        <v>0</v>
      </c>
      <c r="AH12">
        <v>1</v>
      </c>
      <c r="AI12">
        <v>0</v>
      </c>
      <c r="AL12">
        <v>1</v>
      </c>
      <c r="AO12" s="1">
        <f>COUNTIF(F12,"CVCV")+COUNTIF(F12,"CVVCV")</f>
        <v>0</v>
      </c>
      <c r="AP12" s="1">
        <f>COUNTIF(F12,"CVCVC")+COUNTIF(F12,"CVVCVC")</f>
        <v>0</v>
      </c>
      <c r="AQ12" s="1">
        <f>COUNTIF(F12,"VCV")+COUNTIF(F12,"VVCV")</f>
        <v>0</v>
      </c>
      <c r="AR12" s="1">
        <f>COUNTIF(F12,"VCVC")+COUNTIF(F12,"VVCVC")</f>
        <v>0</v>
      </c>
      <c r="AS12" s="1">
        <f>COUNTIF(F12,"CVV")</f>
        <v>0</v>
      </c>
      <c r="AT12" s="1">
        <f>COUNTIF(F12,"CVVC")</f>
        <v>0</v>
      </c>
      <c r="AU12" s="1">
        <f>COUNTIF(F12,"VV")</f>
        <v>0</v>
      </c>
      <c r="AV12" s="1">
        <f>COUNTIF(F12,"VVC")</f>
        <v>0</v>
      </c>
      <c r="AW12" s="1">
        <f>COUNTIF(F12,"CVVCVC")+COUNTIF(F12,"VVCVC")+COUNTIF(F12,"CVVCV")+COUNTIF(F12,"VVCV")</f>
        <v>0</v>
      </c>
      <c r="AY12" s="1">
        <f>COUNTIF(F12,"CCVCV")</f>
        <v>0</v>
      </c>
      <c r="AZ12" s="1">
        <f>COUNTIF(F12,"CCVCVC")</f>
        <v>0</v>
      </c>
      <c r="BA12" s="1">
        <f>COUNTIF(F12,"CCVV")</f>
        <v>0</v>
      </c>
      <c r="BB12" s="1">
        <f>COUNTIF(F12,"CCVVC")</f>
        <v>0</v>
      </c>
      <c r="BF12" s="1" t="str">
        <f>RIGHT(F12,4)</f>
        <v>VCVV</v>
      </c>
      <c r="BG12" s="1"/>
      <c r="BO12">
        <v>1</v>
      </c>
      <c r="BP12" s="1">
        <f>SUM(BG12:BO12)</f>
        <v>1</v>
      </c>
      <c r="BQ12">
        <v>0</v>
      </c>
      <c r="BR12" t="s">
        <v>715</v>
      </c>
      <c r="BS12" s="1" t="str">
        <f>LEFT(B12,1)</f>
        <v>t</v>
      </c>
      <c r="BT12" s="1" t="str">
        <f>LEFT(B12,2)</f>
        <v>ta</v>
      </c>
      <c r="BU12" s="1" t="str">
        <f>RIGHT(B12,1)</f>
        <v>a</v>
      </c>
      <c r="BX12" s="10">
        <v>0</v>
      </c>
      <c r="BY12" s="10" t="str">
        <f>LEFT(CA12,1)</f>
        <v>u</v>
      </c>
      <c r="BZ12" s="10" t="str">
        <f>RIGHT(B12,1)</f>
        <v>a</v>
      </c>
      <c r="CA12" s="10" t="str">
        <f>RIGHT(B12,2)</f>
        <v>ua</v>
      </c>
      <c r="CB12" s="10" t="str">
        <f>RIGHT(B12,3)</f>
        <v>nua</v>
      </c>
      <c r="CC12" s="10" t="str">
        <f>RIGHT(B12,2)</f>
        <v>ua</v>
      </c>
      <c r="CD12" s="10" t="str">
        <f>RIGHT(B12,1)</f>
        <v>a</v>
      </c>
    </row>
    <row r="13" spans="1:82">
      <c r="A13">
        <v>913</v>
      </c>
      <c r="B13" s="30" t="s">
        <v>448</v>
      </c>
      <c r="C13" t="s">
        <v>1772</v>
      </c>
      <c r="D13" t="s">
        <v>1141</v>
      </c>
      <c r="E13" t="s">
        <v>1141</v>
      </c>
      <c r="F13" t="s">
        <v>2889</v>
      </c>
      <c r="G13" s="1">
        <f>COUNTIF(B13,"*ii*")</f>
        <v>0</v>
      </c>
      <c r="H13" s="1">
        <f>COUNTIF(B13,"*ee*")</f>
        <v>1</v>
      </c>
      <c r="I13" s="1">
        <f>COUNTIF(B13,"*aa*")</f>
        <v>0</v>
      </c>
      <c r="J13" s="1">
        <f>COUNTIF(B13,"*oo*")</f>
        <v>0</v>
      </c>
      <c r="K13" s="1">
        <f>COUNTIF(B13,"*uu*")</f>
        <v>0</v>
      </c>
      <c r="L13" s="1">
        <f>COUNTIF(B13,"*ia*")</f>
        <v>0</v>
      </c>
      <c r="M13" s="1">
        <f>COUNTIF(B13,"*iu*")</f>
        <v>0</v>
      </c>
      <c r="N13" s="1">
        <f>COUNTIF(B13,"*ei*")</f>
        <v>0</v>
      </c>
      <c r="O13" s="1">
        <f>COUNTIF(B13,"*ea*")</f>
        <v>0</v>
      </c>
      <c r="P13" s="1">
        <f>COUNTIF(B13,"*eo*")</f>
        <v>0</v>
      </c>
      <c r="Q13" s="1">
        <f>COUNTIF(B13,"*eu*")</f>
        <v>0</v>
      </c>
      <c r="R13" s="1">
        <f>COUNTIF(B13,"*ai*")</f>
        <v>1</v>
      </c>
      <c r="S13" s="1">
        <f>COUNTIF(B13,"*ae*")</f>
        <v>0</v>
      </c>
      <c r="T13" s="1">
        <f>COUNTIF(B13,"*ao*")</f>
        <v>0</v>
      </c>
      <c r="U13" s="1">
        <f>COUNTIF(B13,"*au*")</f>
        <v>0</v>
      </c>
      <c r="V13" s="1">
        <f>COUNTIF(B13,"*oi*")</f>
        <v>0</v>
      </c>
      <c r="W13" s="1">
        <f>COUNTIF(B13,"*oe*")</f>
        <v>0</v>
      </c>
      <c r="X13" s="1">
        <f>COUNTIF(B13,"*oa*")</f>
        <v>0</v>
      </c>
      <c r="Y13" s="1">
        <f>COUNTIF(B13,"*ou*")</f>
        <v>0</v>
      </c>
      <c r="Z13" s="1">
        <f>COUNTIF(B13,"*ui*")</f>
        <v>0</v>
      </c>
      <c r="AA13" s="1">
        <f>COUNTIF(B13,"*ua*")</f>
        <v>0</v>
      </c>
      <c r="AB13">
        <f>SUM(G13:AA13)</f>
        <v>2</v>
      </c>
      <c r="AC13">
        <v>4</v>
      </c>
      <c r="AD13">
        <f>COUNTIF(AC13,"2")</f>
        <v>0</v>
      </c>
      <c r="AE13">
        <f>COUNTIF(AC13,"3")</f>
        <v>0</v>
      </c>
      <c r="AF13">
        <f>COUNTIF(AC13,"4")</f>
        <v>1</v>
      </c>
      <c r="AG13">
        <f>COUNTIF(AC13,"5")</f>
        <v>0</v>
      </c>
      <c r="AH13">
        <v>1</v>
      </c>
      <c r="AI13">
        <v>0</v>
      </c>
      <c r="AM13">
        <v>1</v>
      </c>
      <c r="AN13" t="str">
        <f>RIGHT(B13,1)</f>
        <v>r</v>
      </c>
      <c r="AO13" s="1">
        <f>COUNTIF(F13,"CVCV")+COUNTIF(F13,"CVVCV")</f>
        <v>0</v>
      </c>
      <c r="AP13" s="1">
        <f>COUNTIF(F13,"CVCVC")+COUNTIF(F13,"CVVCVC")</f>
        <v>0</v>
      </c>
      <c r="AQ13" s="1">
        <f>COUNTIF(F13,"VCV")+COUNTIF(F13,"VVCV")</f>
        <v>0</v>
      </c>
      <c r="AR13" s="1">
        <f>COUNTIF(F13,"VCVC")+COUNTIF(F13,"VVCVC")</f>
        <v>0</v>
      </c>
      <c r="AS13" s="1">
        <f>COUNTIF(F13,"CVV")</f>
        <v>0</v>
      </c>
      <c r="AT13" s="1">
        <f>COUNTIF(F13,"CVVC")</f>
        <v>0</v>
      </c>
      <c r="AU13" s="1">
        <f>COUNTIF(F13,"VV")</f>
        <v>0</v>
      </c>
      <c r="AV13" s="1">
        <f>COUNTIF(F13,"VVC")</f>
        <v>0</v>
      </c>
      <c r="AW13" s="1">
        <f>COUNTIF(F13,"CVVCVC")+COUNTIF(F13,"VVCVC")+COUNTIF(F13,"CVVCV")+COUNTIF(F13,"VVCV")</f>
        <v>0</v>
      </c>
      <c r="AY13" s="1">
        <f>COUNTIF(F13,"CCVCV")</f>
        <v>0</v>
      </c>
      <c r="AZ13" s="1">
        <f>COUNTIF(F13,"CCVCVC")</f>
        <v>0</v>
      </c>
      <c r="BA13" s="1">
        <f>COUNTIF(F13,"CCVV")</f>
        <v>0</v>
      </c>
      <c r="BB13" s="1">
        <f>COUNTIF(F13,"CCVVC")</f>
        <v>0</v>
      </c>
      <c r="BF13" s="1" t="str">
        <f>RIGHT(F13,4)</f>
        <v>CVVC</v>
      </c>
      <c r="BG13" s="1"/>
      <c r="BN13">
        <v>1</v>
      </c>
      <c r="BP13" s="1">
        <f>SUM(BG13:BO13)</f>
        <v>1</v>
      </c>
      <c r="BQ13">
        <v>0</v>
      </c>
      <c r="BS13" s="1" t="str">
        <f>LEFT(B13,1)</f>
        <v>n</v>
      </c>
      <c r="BT13" s="1" t="str">
        <f>LEFT(B13,2)</f>
        <v>na</v>
      </c>
      <c r="BU13" s="1" t="str">
        <f>RIGHT(B13,1)</f>
        <v>r</v>
      </c>
      <c r="BX13" s="10">
        <v>0</v>
      </c>
      <c r="BY13" s="10" t="str">
        <f>LEFT(CA13,1)</f>
        <v>e</v>
      </c>
      <c r="BZ13" s="10" t="str">
        <f>LEFT(CC13,1)</f>
        <v>e</v>
      </c>
      <c r="CA13" s="10" t="str">
        <f>RIGHT(B13,3)</f>
        <v>eer</v>
      </c>
      <c r="CB13" s="10" t="str">
        <f>RIGHT(B13,3)</f>
        <v>eer</v>
      </c>
      <c r="CC13" s="10" t="str">
        <f>RIGHT(B13,2)</f>
        <v>er</v>
      </c>
      <c r="CD13" s="10" t="str">
        <f>RIGHT(B13,1)</f>
        <v>r</v>
      </c>
    </row>
    <row r="14" spans="1:82">
      <c r="A14">
        <v>735</v>
      </c>
      <c r="B14" s="30" t="s">
        <v>705</v>
      </c>
      <c r="C14" t="s">
        <v>2131</v>
      </c>
      <c r="D14" t="s">
        <v>1141</v>
      </c>
      <c r="E14" t="s">
        <v>1141</v>
      </c>
      <c r="F14" t="s">
        <v>2889</v>
      </c>
      <c r="G14" s="1">
        <f>COUNTIF(B14,"*ii*")</f>
        <v>0</v>
      </c>
      <c r="H14" s="1">
        <f>COUNTIF(B14,"*ee*")</f>
        <v>0</v>
      </c>
      <c r="I14" s="1">
        <f>COUNTIF(B14,"*aa*")</f>
        <v>0</v>
      </c>
      <c r="J14" s="1">
        <f>COUNTIF(B14,"*oo*")</f>
        <v>0</v>
      </c>
      <c r="K14" s="1">
        <f>COUNTIF(B14,"*uu*")</f>
        <v>0</v>
      </c>
      <c r="L14" s="1">
        <f>COUNTIF(B14,"*ia*")</f>
        <v>0</v>
      </c>
      <c r="M14" s="1">
        <f>COUNTIF(B14,"*iu*")</f>
        <v>0</v>
      </c>
      <c r="N14" s="1">
        <f>COUNTIF(B14,"*ei*")</f>
        <v>0</v>
      </c>
      <c r="O14" s="1">
        <f>COUNTIF(B14,"*ea*")</f>
        <v>0</v>
      </c>
      <c r="P14" s="1">
        <f>COUNTIF(B14,"*eo*")</f>
        <v>0</v>
      </c>
      <c r="Q14" s="1">
        <f>COUNTIF(B14,"*eu*")</f>
        <v>0</v>
      </c>
      <c r="R14" s="1">
        <f>COUNTIF(B14,"*ai*")</f>
        <v>1</v>
      </c>
      <c r="S14" s="1">
        <f>COUNTIF(B14,"*ae*")</f>
        <v>0</v>
      </c>
      <c r="T14" s="1">
        <f>COUNTIF(B14,"*ao*")</f>
        <v>0</v>
      </c>
      <c r="U14" s="1">
        <f>COUNTIF(B14,"*au*")</f>
        <v>0</v>
      </c>
      <c r="V14" s="1">
        <f>COUNTIF(B14,"*oi*")</f>
        <v>0</v>
      </c>
      <c r="W14" s="1">
        <f>COUNTIF(B14,"*oe*")</f>
        <v>0</v>
      </c>
      <c r="X14" s="1">
        <f>COUNTIF(B14,"*oa*")</f>
        <v>0</v>
      </c>
      <c r="Y14" s="1">
        <f>COUNTIF(B14,"*ou*")</f>
        <v>0</v>
      </c>
      <c r="Z14" s="1">
        <f>COUNTIF(B14,"*ui*")</f>
        <v>0</v>
      </c>
      <c r="AA14" s="1">
        <f>COUNTIF(B14,"*ua*")</f>
        <v>1</v>
      </c>
      <c r="AB14">
        <f>SUM(G14:AA14)</f>
        <v>2</v>
      </c>
      <c r="AC14">
        <v>4</v>
      </c>
      <c r="AD14">
        <f>COUNTIF(AC14,"2")</f>
        <v>0</v>
      </c>
      <c r="AE14">
        <f>COUNTIF(AC14,"3")</f>
        <v>0</v>
      </c>
      <c r="AF14">
        <f>COUNTIF(AC14,"4")</f>
        <v>1</v>
      </c>
      <c r="AG14">
        <f>COUNTIF(AC14,"5")</f>
        <v>0</v>
      </c>
      <c r="AH14">
        <v>1</v>
      </c>
      <c r="AI14">
        <v>0</v>
      </c>
      <c r="AM14">
        <v>1</v>
      </c>
      <c r="AN14" t="str">
        <f>RIGHT(B14,1)</f>
        <v>n</v>
      </c>
      <c r="AO14" s="1">
        <f>COUNTIF(F14,"CVCV")+COUNTIF(F14,"CVVCV")</f>
        <v>0</v>
      </c>
      <c r="AP14" s="1">
        <f>COUNTIF(F14,"CVCVC")+COUNTIF(F14,"CVVCVC")</f>
        <v>0</v>
      </c>
      <c r="AQ14" s="1">
        <f>COUNTIF(F14,"VCV")+COUNTIF(F14,"VVCV")</f>
        <v>0</v>
      </c>
      <c r="AR14" s="1">
        <f>COUNTIF(F14,"VCVC")+COUNTIF(F14,"VVCVC")</f>
        <v>0</v>
      </c>
      <c r="AS14" s="1">
        <f>COUNTIF(F14,"CVV")</f>
        <v>0</v>
      </c>
      <c r="AT14" s="1">
        <f>COUNTIF(F14,"CVVC")</f>
        <v>0</v>
      </c>
      <c r="AU14" s="1">
        <f>COUNTIF(F14,"VV")</f>
        <v>0</v>
      </c>
      <c r="AV14" s="1">
        <f>COUNTIF(F14,"VVC")</f>
        <v>0</v>
      </c>
      <c r="AW14" s="1">
        <f>COUNTIF(F14,"CVVCVC")+COUNTIF(F14,"VVCVC")+COUNTIF(F14,"CVVCV")+COUNTIF(F14,"VVCV")</f>
        <v>0</v>
      </c>
      <c r="AY14" s="1">
        <f>COUNTIF(F14,"CCVCV")</f>
        <v>0</v>
      </c>
      <c r="AZ14" s="1">
        <f>COUNTIF(F14,"CCVCVC")</f>
        <v>0</v>
      </c>
      <c r="BA14" s="1">
        <f>COUNTIF(F14,"CCVV")</f>
        <v>0</v>
      </c>
      <c r="BB14" s="1">
        <f>COUNTIF(F14,"CCVVC")</f>
        <v>0</v>
      </c>
      <c r="BF14" s="1" t="str">
        <f>RIGHT(F14,4)</f>
        <v>CVVC</v>
      </c>
      <c r="BG14" s="1"/>
      <c r="BN14">
        <v>1</v>
      </c>
      <c r="BP14" s="1">
        <f>SUM(BG14:BO14)</f>
        <v>1</v>
      </c>
      <c r="BQ14">
        <v>0</v>
      </c>
      <c r="BR14" t="s">
        <v>715</v>
      </c>
      <c r="BS14" s="1" t="str">
        <f>LEFT(B14,1)</f>
        <v>m</v>
      </c>
      <c r="BT14" s="1" t="str">
        <f>LEFT(B14,2)</f>
        <v>ma</v>
      </c>
      <c r="BU14" s="1" t="str">
        <f>RIGHT(B14,1)</f>
        <v>n</v>
      </c>
      <c r="BX14" s="10">
        <v>0</v>
      </c>
      <c r="BY14" s="10" t="str">
        <f>LEFT(CA14,1)</f>
        <v>u</v>
      </c>
      <c r="BZ14" s="10" t="str">
        <f>LEFT(CC14,1)</f>
        <v>a</v>
      </c>
      <c r="CA14" s="10" t="str">
        <f>RIGHT(B14,3)</f>
        <v>uan</v>
      </c>
      <c r="CB14" s="10" t="str">
        <f>RIGHT(B14,3)</f>
        <v>uan</v>
      </c>
      <c r="CC14" s="10" t="str">
        <f>RIGHT(B14,2)</f>
        <v>an</v>
      </c>
      <c r="CD14" s="10" t="str">
        <f>RIGHT(B14,1)</f>
        <v>n</v>
      </c>
    </row>
    <row r="15" spans="1:82">
      <c r="A15">
        <v>86</v>
      </c>
      <c r="B15" s="30" t="s">
        <v>2944</v>
      </c>
      <c r="C15" t="s">
        <v>2491</v>
      </c>
      <c r="D15" t="s">
        <v>1152</v>
      </c>
      <c r="E15" t="s">
        <v>1141</v>
      </c>
      <c r="F15" t="s">
        <v>2913</v>
      </c>
      <c r="G15" s="1">
        <f>COUNTIF(B15,"*ii*")</f>
        <v>0</v>
      </c>
      <c r="H15" s="1">
        <f>COUNTIF(B15,"*ee*")</f>
        <v>1</v>
      </c>
      <c r="I15" s="1">
        <f>COUNTIF(B15,"*aa*")</f>
        <v>0</v>
      </c>
      <c r="J15" s="1">
        <f>COUNTIF(B15,"*oo*")</f>
        <v>0</v>
      </c>
      <c r="K15" s="1">
        <f>COUNTIF(B15,"*uu*")</f>
        <v>0</v>
      </c>
      <c r="L15" s="1">
        <f>COUNTIF(B15,"*ia*")</f>
        <v>0</v>
      </c>
      <c r="M15" s="1">
        <f>COUNTIF(B15,"*iu*")</f>
        <v>0</v>
      </c>
      <c r="N15" s="1">
        <f>COUNTIF(B15,"*ei*")</f>
        <v>0</v>
      </c>
      <c r="O15" s="1">
        <f>COUNTIF(B15,"*ea*")</f>
        <v>0</v>
      </c>
      <c r="P15" s="1">
        <f>COUNTIF(B15,"*eo*")</f>
        <v>0</v>
      </c>
      <c r="Q15" s="1">
        <f>COUNTIF(B15,"*eu*")</f>
        <v>0</v>
      </c>
      <c r="R15" s="1">
        <f>COUNTIF(B15,"*ai*")</f>
        <v>0</v>
      </c>
      <c r="S15" s="1">
        <f>COUNTIF(B15,"*ae*")</f>
        <v>0</v>
      </c>
      <c r="T15" s="1">
        <f>COUNTIF(B15,"*ao*")</f>
        <v>0</v>
      </c>
      <c r="U15" s="1">
        <f>COUNTIF(B15,"*au*")</f>
        <v>1</v>
      </c>
      <c r="V15" s="1">
        <f>COUNTIF(B15,"*oi*")</f>
        <v>0</v>
      </c>
      <c r="W15" s="1">
        <f>COUNTIF(B15,"*oe*")</f>
        <v>0</v>
      </c>
      <c r="X15" s="1">
        <f>COUNTIF(B15,"*oa*")</f>
        <v>0</v>
      </c>
      <c r="Y15" s="1">
        <f>COUNTIF(B15,"*ou*")</f>
        <v>0</v>
      </c>
      <c r="Z15" s="1">
        <f>COUNTIF(B15,"*ui*")</f>
        <v>0</v>
      </c>
      <c r="AA15" s="1">
        <f>COUNTIF(B15,"*ua*")</f>
        <v>0</v>
      </c>
      <c r="AB15">
        <f>SUM(G15:AA15)</f>
        <v>2</v>
      </c>
      <c r="AC15">
        <v>4</v>
      </c>
      <c r="AD15">
        <f>COUNTIF(AC15,"2")</f>
        <v>0</v>
      </c>
      <c r="AE15">
        <f>COUNTIF(AC15,"3")</f>
        <v>0</v>
      </c>
      <c r="AF15">
        <f>COUNTIF(AC15,"4")</f>
        <v>1</v>
      </c>
      <c r="AG15">
        <f>COUNTIF(AC15,"5")</f>
        <v>0</v>
      </c>
      <c r="AH15">
        <v>0</v>
      </c>
      <c r="AI15">
        <v>0</v>
      </c>
      <c r="AJ15">
        <v>1</v>
      </c>
      <c r="AK15">
        <v>1</v>
      </c>
      <c r="AL15">
        <v>1</v>
      </c>
      <c r="AO15" s="1">
        <f>COUNTIF(F15,"CVCV")+COUNTIF(F15,"CVVCV")</f>
        <v>0</v>
      </c>
      <c r="AP15" s="1">
        <f>COUNTIF(F15,"CVCVC")+COUNTIF(F15,"CVVCVC")</f>
        <v>0</v>
      </c>
      <c r="AQ15" s="1">
        <f>COUNTIF(F15,"VCV")+COUNTIF(F15,"VVCV")</f>
        <v>0</v>
      </c>
      <c r="AR15" s="1">
        <f>COUNTIF(F15,"VCVC")+COUNTIF(F15,"VVCVC")</f>
        <v>0</v>
      </c>
      <c r="AS15" s="1">
        <f>COUNTIF(F15,"CVV")</f>
        <v>0</v>
      </c>
      <c r="AT15" s="1">
        <f>COUNTIF(F15,"CVVC")</f>
        <v>0</v>
      </c>
      <c r="AU15" s="1">
        <f>COUNTIF(F15,"VV")</f>
        <v>0</v>
      </c>
      <c r="AV15" s="1">
        <f>COUNTIF(F15,"VVC")</f>
        <v>0</v>
      </c>
      <c r="AW15" s="1">
        <f>COUNTIF(F15,"CVVCVC")+COUNTIF(F15,"VVCVC")+COUNTIF(F15,"CVVCV")+COUNTIF(F15,"VVCV")</f>
        <v>0</v>
      </c>
      <c r="AY15" s="1">
        <f>COUNTIF(F15,"CCVCV")</f>
        <v>0</v>
      </c>
      <c r="AZ15" s="1">
        <f>COUNTIF(F15,"CCVCVC")</f>
        <v>0</v>
      </c>
      <c r="BA15" s="1">
        <f>COUNTIF(F15,"CCVV")</f>
        <v>0</v>
      </c>
      <c r="BB15" s="1">
        <f>COUNTIF(F15,"CCVVC")</f>
        <v>0</v>
      </c>
      <c r="BD15" t="s">
        <v>3730</v>
      </c>
      <c r="BF15" s="1" t="str">
        <f>RIGHT(F15,4)</f>
        <v>CCVV</v>
      </c>
      <c r="BG15" s="1"/>
      <c r="BO15">
        <v>1</v>
      </c>
      <c r="BP15" s="1">
        <f>SUM(BG15:BO15)</f>
        <v>1</v>
      </c>
      <c r="BQ15">
        <v>0</v>
      </c>
      <c r="BS15" s="1" t="str">
        <f>LEFT(B15,1)</f>
        <v>a</v>
      </c>
      <c r="BT15" s="1" t="str">
        <f>LEFT(B15,2)</f>
        <v>au</v>
      </c>
      <c r="BU15" s="1" t="str">
        <f>RIGHT(B15,1)</f>
        <v>e</v>
      </c>
      <c r="BV15" t="s">
        <v>3749</v>
      </c>
      <c r="BW15" s="10" t="str">
        <f>LEFT(BD15,1)</f>
        <v>s</v>
      </c>
      <c r="BX15" s="10">
        <v>1</v>
      </c>
      <c r="BY15" s="10" t="str">
        <f>LEFT(CA15,1)</f>
        <v>e</v>
      </c>
      <c r="BZ15" s="10" t="str">
        <f>RIGHT(B15,1)</f>
        <v>e</v>
      </c>
      <c r="CA15" s="10" t="str">
        <f>RIGHT(B15,2)</f>
        <v>ee</v>
      </c>
      <c r="CB15" s="10" t="str">
        <f>RIGHT(B15,3)</f>
        <v>hee</v>
      </c>
      <c r="CC15" s="10" t="str">
        <f>RIGHT(B15,2)</f>
        <v>ee</v>
      </c>
      <c r="CD15" s="10" t="str">
        <f>RIGHT(B15,1)</f>
        <v>e</v>
      </c>
    </row>
    <row r="16" spans="1:82">
      <c r="A16">
        <v>1067</v>
      </c>
      <c r="B16" s="30" t="s">
        <v>3602</v>
      </c>
      <c r="C16" t="s">
        <v>2626</v>
      </c>
      <c r="D16" t="s">
        <v>1152</v>
      </c>
      <c r="E16" t="s">
        <v>1141</v>
      </c>
      <c r="F16" t="s">
        <v>2913</v>
      </c>
      <c r="G16" s="1">
        <f>COUNTIF(B16,"*ii*")</f>
        <v>0</v>
      </c>
      <c r="H16" s="1">
        <f>COUNTIF(B16,"*ee*")</f>
        <v>0</v>
      </c>
      <c r="I16" s="1">
        <f>COUNTIF(B16,"*aa*")</f>
        <v>0</v>
      </c>
      <c r="J16" s="1">
        <f>COUNTIF(B16,"*oo*")</f>
        <v>1</v>
      </c>
      <c r="K16" s="1">
        <f>COUNTIF(B16,"*uu*")</f>
        <v>0</v>
      </c>
      <c r="L16" s="1">
        <f>COUNTIF(B16,"*ia*")</f>
        <v>0</v>
      </c>
      <c r="M16" s="1">
        <f>COUNTIF(B16,"*iu*")</f>
        <v>0</v>
      </c>
      <c r="N16" s="1">
        <f>COUNTIF(B16,"*ei*")</f>
        <v>0</v>
      </c>
      <c r="O16" s="1">
        <f>COUNTIF(B16,"*ea*")</f>
        <v>0</v>
      </c>
      <c r="P16" s="1">
        <f>COUNTIF(B16,"*eo*")</f>
        <v>0</v>
      </c>
      <c r="Q16" s="1">
        <f>COUNTIF(B16,"*eu*")</f>
        <v>0</v>
      </c>
      <c r="R16" s="1">
        <f>COUNTIF(B16,"*ai*")</f>
        <v>0</v>
      </c>
      <c r="S16" s="1">
        <f>COUNTIF(B16,"*ae*")</f>
        <v>0</v>
      </c>
      <c r="T16" s="1">
        <f>COUNTIF(B16,"*ao*")</f>
        <v>0</v>
      </c>
      <c r="U16" s="1">
        <f>COUNTIF(B16,"*au*")</f>
        <v>0</v>
      </c>
      <c r="V16" s="1">
        <f>COUNTIF(B16,"*oi*")</f>
        <v>0</v>
      </c>
      <c r="W16" s="1">
        <f>COUNTIF(B16,"*oe*")</f>
        <v>1</v>
      </c>
      <c r="X16" s="1">
        <f>COUNTIF(B16,"*oa*")</f>
        <v>0</v>
      </c>
      <c r="Y16" s="1">
        <f>COUNTIF(B16,"*ou*")</f>
        <v>0</v>
      </c>
      <c r="Z16" s="1">
        <f>COUNTIF(B16,"*ui*")</f>
        <v>0</v>
      </c>
      <c r="AA16" s="1">
        <f>COUNTIF(B16,"*ua*")</f>
        <v>0</v>
      </c>
      <c r="AB16">
        <f>SUM(G16:AA16)</f>
        <v>2</v>
      </c>
      <c r="AC16">
        <v>4</v>
      </c>
      <c r="AD16">
        <f>COUNTIF(AC16,"2")</f>
        <v>0</v>
      </c>
      <c r="AE16">
        <f>COUNTIF(AC16,"3")</f>
        <v>0</v>
      </c>
      <c r="AF16">
        <f>COUNTIF(AC16,"4")</f>
        <v>1</v>
      </c>
      <c r="AG16">
        <f>COUNTIF(AC16,"5")</f>
        <v>0</v>
      </c>
      <c r="AH16">
        <v>0</v>
      </c>
      <c r="AI16">
        <v>0</v>
      </c>
      <c r="AJ16">
        <v>1</v>
      </c>
      <c r="AK16">
        <v>1</v>
      </c>
      <c r="AL16">
        <v>1</v>
      </c>
      <c r="AO16" s="1">
        <f>COUNTIF(F16,"CVCV")+COUNTIF(F16,"CVVCV")</f>
        <v>0</v>
      </c>
      <c r="AP16" s="1">
        <f>COUNTIF(F16,"CVCVC")+COUNTIF(F16,"CVVCVC")</f>
        <v>0</v>
      </c>
      <c r="AQ16" s="1">
        <f>COUNTIF(F16,"VCV")+COUNTIF(F16,"VVCV")</f>
        <v>0</v>
      </c>
      <c r="AR16" s="1">
        <f>COUNTIF(F16,"VCVC")+COUNTIF(F16,"VVCVC")</f>
        <v>0</v>
      </c>
      <c r="AS16" s="1">
        <f>COUNTIF(F16,"CVV")</f>
        <v>0</v>
      </c>
      <c r="AT16" s="1">
        <f>COUNTIF(F16,"CVVC")</f>
        <v>0</v>
      </c>
      <c r="AU16" s="1">
        <f>COUNTIF(F16,"VV")</f>
        <v>0</v>
      </c>
      <c r="AV16" s="1">
        <f>COUNTIF(F16,"VVC")</f>
        <v>0</v>
      </c>
      <c r="AW16" s="1">
        <f>COUNTIF(F16,"CVVCVC")+COUNTIF(F16,"VVCVC")+COUNTIF(F16,"CVVCV")+COUNTIF(F16,"VVCV")</f>
        <v>0</v>
      </c>
      <c r="AY16" s="1">
        <f>COUNTIF(F16,"CCVCV")</f>
        <v>0</v>
      </c>
      <c r="AZ16" s="1">
        <f>COUNTIF(F16,"CCVCVC")</f>
        <v>0</v>
      </c>
      <c r="BA16" s="1">
        <f>COUNTIF(F16,"CCVV")</f>
        <v>0</v>
      </c>
      <c r="BB16" s="1">
        <f>COUNTIF(F16,"CCVVC")</f>
        <v>0</v>
      </c>
      <c r="BD16" t="s">
        <v>3770</v>
      </c>
      <c r="BF16" s="1" t="str">
        <f>RIGHT(F16,4)</f>
        <v>CCVV</v>
      </c>
      <c r="BG16" s="1"/>
      <c r="BO16">
        <v>1</v>
      </c>
      <c r="BP16" s="1">
        <f>SUM(BG16:BO16)</f>
        <v>1</v>
      </c>
      <c r="BQ16">
        <v>0</v>
      </c>
      <c r="BS16" s="1" t="str">
        <f>LEFT(B16,1)</f>
        <v>o</v>
      </c>
      <c r="BT16" s="1" t="str">
        <f>LEFT(B16,2)</f>
        <v>oo</v>
      </c>
      <c r="BU16" s="1" t="str">
        <f>RIGHT(B16,1)</f>
        <v>e</v>
      </c>
      <c r="BV16" t="s">
        <v>3773</v>
      </c>
      <c r="BW16" s="10" t="str">
        <f>LEFT(BD16,1)</f>
        <v>r</v>
      </c>
      <c r="BX16" s="10">
        <v>1</v>
      </c>
      <c r="BY16" s="10" t="str">
        <f>LEFT(CA16,1)</f>
        <v>o</v>
      </c>
      <c r="BZ16" s="10" t="str">
        <f>RIGHT(B16,1)</f>
        <v>e</v>
      </c>
      <c r="CA16" s="10" t="str">
        <f>RIGHT(B16,2)</f>
        <v>oe</v>
      </c>
      <c r="CB16" s="10" t="str">
        <f>RIGHT(B16,3)</f>
        <v>ʔoe</v>
      </c>
      <c r="CC16" s="10" t="str">
        <f>RIGHT(B16,2)</f>
        <v>oe</v>
      </c>
      <c r="CD16" s="10" t="str">
        <f>RIGHT(B16,1)</f>
        <v>e</v>
      </c>
    </row>
    <row r="17" spans="1:82">
      <c r="A17">
        <v>27</v>
      </c>
      <c r="B17" s="30" t="s">
        <v>3573</v>
      </c>
      <c r="C17" t="s">
        <v>2751</v>
      </c>
      <c r="D17" t="s">
        <v>1141</v>
      </c>
      <c r="E17" t="s">
        <v>1141</v>
      </c>
      <c r="F17" t="s">
        <v>2911</v>
      </c>
      <c r="G17" s="1">
        <f>COUNTIF(B17,"*ii*")</f>
        <v>0</v>
      </c>
      <c r="H17" s="1">
        <f>COUNTIF(B17,"*ee*")</f>
        <v>0</v>
      </c>
      <c r="I17" s="1">
        <f>COUNTIF(B17,"*aa*")</f>
        <v>0</v>
      </c>
      <c r="J17" s="1">
        <f>COUNTIF(B17,"*oo*")</f>
        <v>0</v>
      </c>
      <c r="K17" s="1">
        <f>COUNTIF(B17,"*uu*")</f>
        <v>0</v>
      </c>
      <c r="L17" s="1">
        <f>COUNTIF(B17,"*ia*")</f>
        <v>0</v>
      </c>
      <c r="M17" s="1">
        <f>COUNTIF(B17,"*iu*")</f>
        <v>0</v>
      </c>
      <c r="N17" s="1">
        <f>COUNTIF(B17,"*ei*")</f>
        <v>0</v>
      </c>
      <c r="O17" s="1">
        <f>COUNTIF(B17,"*ea*")</f>
        <v>0</v>
      </c>
      <c r="P17" s="1">
        <f>COUNTIF(B17,"*eo*")</f>
        <v>0</v>
      </c>
      <c r="Q17" s="1">
        <f>COUNTIF(B17,"*eu*")</f>
        <v>0</v>
      </c>
      <c r="R17" s="1">
        <f>COUNTIF(B17,"*ai*")</f>
        <v>1</v>
      </c>
      <c r="S17" s="1">
        <f>COUNTIF(B17,"*ae*")</f>
        <v>0</v>
      </c>
      <c r="T17" s="1">
        <f>COUNTIF(B17,"*ao*")</f>
        <v>0</v>
      </c>
      <c r="U17" s="1">
        <f>COUNTIF(B17,"*au*")</f>
        <v>0</v>
      </c>
      <c r="V17" s="1">
        <f>COUNTIF(B17,"*oi*")</f>
        <v>0</v>
      </c>
      <c r="W17" s="1">
        <f>COUNTIF(B17,"*oe*")</f>
        <v>1</v>
      </c>
      <c r="X17" s="1">
        <f>COUNTIF(B17,"*oa*")</f>
        <v>0</v>
      </c>
      <c r="Y17" s="1">
        <f>COUNTIF(B17,"*ou*")</f>
        <v>0</v>
      </c>
      <c r="Z17" s="1">
        <f>COUNTIF(B17,"*ui*")</f>
        <v>0</v>
      </c>
      <c r="AA17" s="1">
        <f>COUNTIF(B17,"*ua*")</f>
        <v>0</v>
      </c>
      <c r="AB17">
        <f>SUM(G17:AA17)</f>
        <v>2</v>
      </c>
      <c r="AC17">
        <v>4</v>
      </c>
      <c r="AD17">
        <f>COUNTIF(AC17,"2")</f>
        <v>0</v>
      </c>
      <c r="AE17">
        <f>COUNTIF(AC17,"3")</f>
        <v>0</v>
      </c>
      <c r="AF17">
        <f>COUNTIF(AC17,"4")</f>
        <v>1</v>
      </c>
      <c r="AG17">
        <f>COUNTIF(AC17,"5")</f>
        <v>0</v>
      </c>
      <c r="AH17">
        <v>0</v>
      </c>
      <c r="AI17">
        <v>0</v>
      </c>
      <c r="AJ17">
        <v>1</v>
      </c>
      <c r="AK17">
        <v>1</v>
      </c>
      <c r="AM17">
        <v>1</v>
      </c>
      <c r="AN17" t="str">
        <f>RIGHT(B17,1)</f>
        <v>k</v>
      </c>
      <c r="AO17" s="1">
        <f>COUNTIF(F17,"CVCV")+COUNTIF(F17,"CVVCV")</f>
        <v>0</v>
      </c>
      <c r="AP17" s="1">
        <f>COUNTIF(F17,"CVCVC")+COUNTIF(F17,"CVVCVC")</f>
        <v>0</v>
      </c>
      <c r="AQ17" s="1">
        <f>COUNTIF(F17,"VCV")+COUNTIF(F17,"VVCV")</f>
        <v>0</v>
      </c>
      <c r="AR17" s="1">
        <f>COUNTIF(F17,"VCVC")+COUNTIF(F17,"VVCVC")</f>
        <v>0</v>
      </c>
      <c r="AS17" s="1">
        <f>COUNTIF(F17,"CVV")</f>
        <v>0</v>
      </c>
      <c r="AT17" s="1">
        <f>COUNTIF(F17,"CVVC")</f>
        <v>0</v>
      </c>
      <c r="AU17" s="1">
        <f>COUNTIF(F17,"VV")</f>
        <v>0</v>
      </c>
      <c r="AV17" s="1">
        <f>COUNTIF(F17,"VVC")</f>
        <v>0</v>
      </c>
      <c r="AW17" s="1">
        <f>COUNTIF(F17,"CVVCVC")+COUNTIF(F17,"VVCVC")+COUNTIF(F17,"CVVCV")+COUNTIF(F17,"VVCV")</f>
        <v>0</v>
      </c>
      <c r="AY17" s="1">
        <f>COUNTIF(F17,"CCVCV")</f>
        <v>0</v>
      </c>
      <c r="AZ17" s="1">
        <f>COUNTIF(F17,"CCVCVC")</f>
        <v>0</v>
      </c>
      <c r="BA17" s="1">
        <f>COUNTIF(F17,"CCVV")</f>
        <v>0</v>
      </c>
      <c r="BB17" s="1">
        <f>COUNTIF(F17,"CCVVC")</f>
        <v>0</v>
      </c>
      <c r="BD17" t="s">
        <v>3729</v>
      </c>
      <c r="BF17" s="1" t="str">
        <f>RIGHT(F17,4)</f>
        <v>CVVC</v>
      </c>
      <c r="BG17" s="1"/>
      <c r="BN17">
        <v>1</v>
      </c>
      <c r="BP17" s="1">
        <f>SUM(BG17:BO17)</f>
        <v>1</v>
      </c>
      <c r="BQ17">
        <v>0</v>
      </c>
      <c r="BS17" s="1" t="str">
        <f>LEFT(B17,1)</f>
        <v>a</v>
      </c>
      <c r="BT17" s="1" t="str">
        <f>LEFT(B17,2)</f>
        <v>ai</v>
      </c>
      <c r="BU17" s="1" t="str">
        <f>RIGHT(B17,1)</f>
        <v>k</v>
      </c>
      <c r="BV17" t="s">
        <v>3750</v>
      </c>
      <c r="BW17" s="10" t="str">
        <f>LEFT(BD17,1)</f>
        <v>n</v>
      </c>
      <c r="BX17" s="10">
        <v>1</v>
      </c>
      <c r="BY17" s="10" t="str">
        <f>LEFT(CA17,1)</f>
        <v>o</v>
      </c>
      <c r="BZ17" s="10" t="str">
        <f>LEFT(CC17,1)</f>
        <v>e</v>
      </c>
      <c r="CA17" s="10" t="str">
        <f>RIGHT(B17,3)</f>
        <v>oek</v>
      </c>
      <c r="CB17" s="10" t="str">
        <f>RIGHT(B17,3)</f>
        <v>oek</v>
      </c>
      <c r="CC17" s="10" t="str">
        <f>RIGHT(B17,2)</f>
        <v>ek</v>
      </c>
      <c r="CD17" s="10" t="str">
        <f>RIGHT(B17,1)</f>
        <v>k</v>
      </c>
    </row>
    <row r="18" spans="1:82">
      <c r="A18">
        <v>29</v>
      </c>
      <c r="B18" s="30" t="s">
        <v>701</v>
      </c>
      <c r="C18" t="s">
        <v>2122</v>
      </c>
      <c r="D18" t="s">
        <v>1163</v>
      </c>
      <c r="E18" t="s">
        <v>1163</v>
      </c>
      <c r="F18" t="s">
        <v>2835</v>
      </c>
      <c r="G18" s="1">
        <f>COUNTIF(B18,"*ii*")</f>
        <v>0</v>
      </c>
      <c r="H18" s="1">
        <f>COUNTIF(B18,"*ee*")</f>
        <v>0</v>
      </c>
      <c r="I18" s="1">
        <f>COUNTIF(B18,"*aa*")</f>
        <v>0</v>
      </c>
      <c r="J18" s="1">
        <f>COUNTIF(B18,"*oo*")</f>
        <v>1</v>
      </c>
      <c r="K18" s="1">
        <f>COUNTIF(B18,"*uu*")</f>
        <v>0</v>
      </c>
      <c r="L18" s="1">
        <f>COUNTIF(B18,"*ia*")</f>
        <v>0</v>
      </c>
      <c r="M18" s="1">
        <f>COUNTIF(B18,"*iu*")</f>
        <v>0</v>
      </c>
      <c r="N18" s="1">
        <f>COUNTIF(B18,"*ei*")</f>
        <v>0</v>
      </c>
      <c r="O18" s="1">
        <f>COUNTIF(B18,"*ea*")</f>
        <v>0</v>
      </c>
      <c r="P18" s="1">
        <f>COUNTIF(B18,"*eo*")</f>
        <v>0</v>
      </c>
      <c r="Q18" s="1">
        <f>COUNTIF(B18,"*eu*")</f>
        <v>0</v>
      </c>
      <c r="R18" s="1">
        <f>COUNTIF(B18,"*ai*")</f>
        <v>1</v>
      </c>
      <c r="S18" s="1">
        <f>COUNTIF(B18,"*ae*")</f>
        <v>0</v>
      </c>
      <c r="T18" s="1">
        <f>COUNTIF(B18,"*ao*")</f>
        <v>0</v>
      </c>
      <c r="U18" s="1">
        <f>COUNTIF(B18,"*au*")</f>
        <v>0</v>
      </c>
      <c r="V18" s="1">
        <f>COUNTIF(B18,"*oi*")</f>
        <v>0</v>
      </c>
      <c r="W18" s="1">
        <f>COUNTIF(B18,"*oe*")</f>
        <v>0</v>
      </c>
      <c r="X18" s="1">
        <f>COUNTIF(B18,"*oa*")</f>
        <v>0</v>
      </c>
      <c r="Y18" s="1">
        <f>COUNTIF(B18,"*ou*")</f>
        <v>0</v>
      </c>
      <c r="Z18" s="1">
        <f>COUNTIF(B18,"*ui*")</f>
        <v>0</v>
      </c>
      <c r="AA18" s="1">
        <f>COUNTIF(B18,"*ua*")</f>
        <v>0</v>
      </c>
      <c r="AB18">
        <f>SUM(G18:AA18)</f>
        <v>2</v>
      </c>
      <c r="AC18">
        <v>4</v>
      </c>
      <c r="AD18">
        <f>COUNTIF(AC18,"2")</f>
        <v>0</v>
      </c>
      <c r="AE18">
        <f>COUNTIF(AC18,"3")</f>
        <v>0</v>
      </c>
      <c r="AF18">
        <f>COUNTIF(AC18,"4")</f>
        <v>1</v>
      </c>
      <c r="AG18">
        <f>COUNTIF(AC18,"5")</f>
        <v>0</v>
      </c>
      <c r="AH18">
        <v>0</v>
      </c>
      <c r="AI18">
        <v>0</v>
      </c>
      <c r="AJ18">
        <v>1</v>
      </c>
      <c r="AK18">
        <v>1</v>
      </c>
      <c r="AL18">
        <v>1</v>
      </c>
      <c r="AO18" s="1">
        <f>COUNTIF(F18,"CVCV")+COUNTIF(F18,"CVVCV")</f>
        <v>0</v>
      </c>
      <c r="AP18" s="1">
        <f>COUNTIF(F18,"CVCVC")+COUNTIF(F18,"CVVCVC")</f>
        <v>0</v>
      </c>
      <c r="AQ18" s="1">
        <f>COUNTIF(F18,"VCV")+COUNTIF(F18,"VVCV")</f>
        <v>0</v>
      </c>
      <c r="AR18" s="1">
        <f>COUNTIF(F18,"VCVC")+COUNTIF(F18,"VVCVC")</f>
        <v>0</v>
      </c>
      <c r="AS18" s="1">
        <f>COUNTIF(F18,"CVV")</f>
        <v>0</v>
      </c>
      <c r="AT18" s="1">
        <f>COUNTIF(F18,"CVVC")</f>
        <v>0</v>
      </c>
      <c r="AU18" s="1">
        <f>COUNTIF(F18,"VV")</f>
        <v>0</v>
      </c>
      <c r="AV18" s="1">
        <f>COUNTIF(F18,"VVC")</f>
        <v>0</v>
      </c>
      <c r="AW18" s="1">
        <f>COUNTIF(F18,"CVVCVC")+COUNTIF(F18,"VVCVC")+COUNTIF(F18,"CVVCV")+COUNTIF(F18,"VVCV")</f>
        <v>0</v>
      </c>
      <c r="AY18" s="1">
        <f>COUNTIF(F18,"CCVCV")</f>
        <v>0</v>
      </c>
      <c r="AZ18" s="1">
        <f>COUNTIF(F18,"CCVCVC")</f>
        <v>0</v>
      </c>
      <c r="BA18" s="1">
        <f>COUNTIF(F18,"CCVV")</f>
        <v>0</v>
      </c>
      <c r="BB18" s="1">
        <f>COUNTIF(F18,"CCVVC")</f>
        <v>0</v>
      </c>
      <c r="BF18" s="1" t="str">
        <f>RIGHT(F18,4)</f>
        <v>VCVV</v>
      </c>
      <c r="BG18" s="1"/>
      <c r="BO18">
        <v>1</v>
      </c>
      <c r="BP18" s="1">
        <f>SUM(BG18:BO18)</f>
        <v>1</v>
      </c>
      <c r="BQ18">
        <v>0</v>
      </c>
      <c r="BS18" s="1" t="str">
        <f>LEFT(B18,1)</f>
        <v>a</v>
      </c>
      <c r="BT18" s="1" t="str">
        <f>LEFT(B18,2)</f>
        <v>ai</v>
      </c>
      <c r="BU18" s="1" t="str">
        <f>RIGHT(B18,1)</f>
        <v>o</v>
      </c>
      <c r="BX18" s="10">
        <v>1</v>
      </c>
      <c r="BY18" s="10" t="str">
        <f>LEFT(CA18,1)</f>
        <v>o</v>
      </c>
      <c r="BZ18" s="10" t="str">
        <f>RIGHT(B18,1)</f>
        <v>o</v>
      </c>
      <c r="CA18" s="10" t="str">
        <f>RIGHT(B18,2)</f>
        <v>oo</v>
      </c>
      <c r="CB18" s="10" t="str">
        <f>RIGHT(B18,3)</f>
        <v>roo</v>
      </c>
      <c r="CC18" s="10" t="str">
        <f>RIGHT(B18,2)</f>
        <v>oo</v>
      </c>
      <c r="CD18" s="10" t="str">
        <f>RIGHT(B18,1)</f>
        <v>o</v>
      </c>
    </row>
    <row r="19" spans="1:82">
      <c r="A19">
        <v>1262</v>
      </c>
      <c r="B19" s="30" t="s">
        <v>3613</v>
      </c>
      <c r="C19" t="s">
        <v>1408</v>
      </c>
      <c r="D19" t="s">
        <v>1141</v>
      </c>
      <c r="E19" t="s">
        <v>1141</v>
      </c>
      <c r="F19" t="s">
        <v>2891</v>
      </c>
      <c r="G19" s="1">
        <f>COUNTIF(B19,"*ii*")</f>
        <v>0</v>
      </c>
      <c r="H19" s="1">
        <f>COUNTIF(B19,"*ee*")</f>
        <v>1</v>
      </c>
      <c r="I19" s="1">
        <f>COUNTIF(B19,"*aa*")</f>
        <v>0</v>
      </c>
      <c r="J19" s="1">
        <f>COUNTIF(B19,"*oo*")</f>
        <v>0</v>
      </c>
      <c r="K19" s="1">
        <f>COUNTIF(B19,"*uu*")</f>
        <v>0</v>
      </c>
      <c r="L19" s="1">
        <f>COUNTIF(B19,"*ia*")</f>
        <v>0</v>
      </c>
      <c r="M19" s="1">
        <f>COUNTIF(B19,"*iu*")</f>
        <v>0</v>
      </c>
      <c r="N19" s="1">
        <f>COUNTIF(B19,"*ei*")</f>
        <v>0</v>
      </c>
      <c r="O19" s="1">
        <f>COUNTIF(B19,"*ea*")</f>
        <v>0</v>
      </c>
      <c r="P19" s="1">
        <f>COUNTIF(B19,"*eo*")</f>
        <v>0</v>
      </c>
      <c r="Q19" s="1">
        <f>COUNTIF(B19,"*eu*")</f>
        <v>0</v>
      </c>
      <c r="R19" s="1">
        <f>COUNTIF(B19,"*ai*")</f>
        <v>0</v>
      </c>
      <c r="S19" s="1">
        <f>COUNTIF(B19,"*ae*")</f>
        <v>0</v>
      </c>
      <c r="T19" s="1">
        <f>COUNTIF(B19,"*ao*")</f>
        <v>0</v>
      </c>
      <c r="U19" s="1">
        <f>COUNTIF(B19,"*au*")</f>
        <v>0</v>
      </c>
      <c r="V19" s="1">
        <f>COUNTIF(B19,"*oi*")</f>
        <v>0</v>
      </c>
      <c r="W19" s="1">
        <f>COUNTIF(B19,"*oe*")</f>
        <v>0</v>
      </c>
      <c r="X19" s="1">
        <f>COUNTIF(B19,"*oa*")</f>
        <v>0</v>
      </c>
      <c r="Y19" s="1">
        <f>COUNTIF(B19,"*ou*")</f>
        <v>0</v>
      </c>
      <c r="Z19" s="1">
        <f>COUNTIF(B19,"*ui*")</f>
        <v>0</v>
      </c>
      <c r="AA19" s="1">
        <f>COUNTIF(B19,"*ua*")</f>
        <v>0</v>
      </c>
      <c r="AB19">
        <f>SUM(G19:AA19)</f>
        <v>1</v>
      </c>
      <c r="AC19">
        <v>4</v>
      </c>
      <c r="AD19">
        <f>COUNTIF(AC19,"2")</f>
        <v>0</v>
      </c>
      <c r="AE19">
        <f>COUNTIF(AC19,"3")</f>
        <v>0</v>
      </c>
      <c r="AF19">
        <f>COUNTIF(AC19,"4")</f>
        <v>1</v>
      </c>
      <c r="AG19">
        <f>COUNTIF(AC19,"5")</f>
        <v>0</v>
      </c>
      <c r="AH19">
        <v>1</v>
      </c>
      <c r="AI19">
        <v>0.5</v>
      </c>
      <c r="AM19">
        <v>1</v>
      </c>
      <c r="AN19" t="str">
        <f>RIGHT(B19,1)</f>
        <v>ʔ</v>
      </c>
      <c r="AO19" s="1">
        <f>COUNTIF(F19,"CVCV")+COUNTIF(F19,"CVVCV")</f>
        <v>0</v>
      </c>
      <c r="AP19" s="1">
        <f>COUNTIF(F19,"CVCVC")+COUNTIF(F19,"CVVCVC")</f>
        <v>0</v>
      </c>
      <c r="AQ19" s="1">
        <f>COUNTIF(F19,"VCV")+COUNTIF(F19,"VVCV")</f>
        <v>0</v>
      </c>
      <c r="AR19" s="1">
        <f>COUNTIF(F19,"VCVC")+COUNTIF(F19,"VVCVC")</f>
        <v>0</v>
      </c>
      <c r="AS19" s="1">
        <f>COUNTIF(F19,"CVV")</f>
        <v>0</v>
      </c>
      <c r="AT19" s="1">
        <f>COUNTIF(F19,"CVVC")</f>
        <v>0</v>
      </c>
      <c r="AU19" s="1">
        <f>COUNTIF(F19,"VV")</f>
        <v>0</v>
      </c>
      <c r="AV19" s="1">
        <f>COUNTIF(F19,"VVC")</f>
        <v>0</v>
      </c>
      <c r="AW19" s="1">
        <f>COUNTIF(F19,"CVVCVC")+COUNTIF(F19,"VVCVC")+COUNTIF(F19,"CVVCV")+COUNTIF(F19,"VVCV")</f>
        <v>0</v>
      </c>
      <c r="AY19" s="1">
        <f>COUNTIF(F19,"CCVCV")</f>
        <v>0</v>
      </c>
      <c r="AZ19" s="1">
        <f>COUNTIF(F19,"CCVCVC")</f>
        <v>0</v>
      </c>
      <c r="BA19" s="1">
        <f>COUNTIF(F19,"CCVV")</f>
        <v>0</v>
      </c>
      <c r="BB19" s="1">
        <f>COUNTIF(F19,"CCVVC")</f>
        <v>0</v>
      </c>
      <c r="BC19">
        <v>1</v>
      </c>
      <c r="BD19" t="s">
        <v>3654</v>
      </c>
      <c r="BF19" s="1" t="str">
        <f>RIGHT(F19,4)</f>
        <v>VCVC</v>
      </c>
      <c r="BG19" s="1"/>
      <c r="BJ19">
        <v>1</v>
      </c>
      <c r="BK19">
        <v>1</v>
      </c>
      <c r="BP19" s="1">
        <f>SUM(BG19:BO19)</f>
        <v>2</v>
      </c>
      <c r="BQ19">
        <v>1</v>
      </c>
      <c r="BS19" s="1" t="str">
        <f>LEFT(B19,1)</f>
        <v>ʔ</v>
      </c>
      <c r="BT19" s="1" t="str">
        <f>LEFT(B19,2)</f>
        <v>ʔb</v>
      </c>
      <c r="BU19" s="1" t="str">
        <f>RIGHT(B19,1)</f>
        <v>ʔ</v>
      </c>
      <c r="BV19" t="s">
        <v>3654</v>
      </c>
      <c r="BX19" s="10">
        <v>0</v>
      </c>
      <c r="BY19" s="10" t="str">
        <f>LEFT(CA19,1)</f>
        <v>i</v>
      </c>
      <c r="BZ19" s="10" t="str">
        <f>LEFT(CC19,1)</f>
        <v>a</v>
      </c>
      <c r="CA19" s="10" t="str">
        <f>RIGHT(B19,4)</f>
        <v>isaʔ</v>
      </c>
      <c r="CB19" s="10" t="str">
        <f>RIGHT(B19,3)</f>
        <v>saʔ</v>
      </c>
      <c r="CC19" s="10" t="str">
        <f>RIGHT(B19,2)</f>
        <v>aʔ</v>
      </c>
      <c r="CD19" s="10" t="str">
        <f>RIGHT(B19,1)</f>
        <v>ʔ</v>
      </c>
    </row>
    <row r="20" spans="1:82">
      <c r="A20" s="28">
        <v>1241</v>
      </c>
      <c r="B20" s="32" t="s">
        <v>3610</v>
      </c>
      <c r="C20" s="28" t="s">
        <v>1255</v>
      </c>
      <c r="D20" s="28" t="s">
        <v>1150</v>
      </c>
      <c r="E20" s="28" t="s">
        <v>2821</v>
      </c>
      <c r="F20" s="28" t="s">
        <v>2894</v>
      </c>
      <c r="G20" s="29">
        <f>COUNTIF(B20,"*ii*")</f>
        <v>0</v>
      </c>
      <c r="H20" s="29">
        <f>COUNTIF(B20,"*ee*")</f>
        <v>1</v>
      </c>
      <c r="I20" s="29">
        <f>COUNTIF(B20,"*aa*")</f>
        <v>0</v>
      </c>
      <c r="J20" s="29">
        <f>COUNTIF(B20,"*oo*")</f>
        <v>0</v>
      </c>
      <c r="K20" s="29">
        <f>COUNTIF(B20,"*uu*")</f>
        <v>0</v>
      </c>
      <c r="L20" s="29">
        <f>COUNTIF(B20,"*ia*")</f>
        <v>0</v>
      </c>
      <c r="M20" s="29">
        <f>COUNTIF(B20,"*iu*")</f>
        <v>0</v>
      </c>
      <c r="N20" s="29">
        <f>COUNTIF(B20,"*ei*")</f>
        <v>0</v>
      </c>
      <c r="O20" s="29">
        <f>COUNTIF(B20,"*ea*")</f>
        <v>0</v>
      </c>
      <c r="P20" s="29">
        <f>COUNTIF(B20,"*eo*")</f>
        <v>0</v>
      </c>
      <c r="Q20" s="29">
        <f>COUNTIF(B20,"*eu*")</f>
        <v>0</v>
      </c>
      <c r="R20" s="29">
        <f>COUNTIF(B20,"*ai*")</f>
        <v>0</v>
      </c>
      <c r="S20" s="29">
        <f>COUNTIF(B20,"*ae*")</f>
        <v>0</v>
      </c>
      <c r="T20" s="29">
        <f>COUNTIF(B20,"*ao*")</f>
        <v>0</v>
      </c>
      <c r="U20" s="29">
        <f>COUNTIF(B20,"*au*")</f>
        <v>0</v>
      </c>
      <c r="V20" s="29">
        <f>COUNTIF(B20,"*oi*")</f>
        <v>0</v>
      </c>
      <c r="W20" s="29">
        <f>COUNTIF(B20,"*oe*")</f>
        <v>0</v>
      </c>
      <c r="X20" s="29">
        <f>COUNTIF(B20,"*oa*")</f>
        <v>0</v>
      </c>
      <c r="Y20" s="29">
        <f>COUNTIF(B20,"*ou*")</f>
        <v>0</v>
      </c>
      <c r="Z20" s="29">
        <f>COUNTIF(B20,"*ui*")</f>
        <v>0</v>
      </c>
      <c r="AA20" s="29">
        <f>COUNTIF(B20,"*ua*")</f>
        <v>0</v>
      </c>
      <c r="AB20" s="28">
        <f>SUM(G20:AA20)</f>
        <v>1</v>
      </c>
      <c r="AC20" s="28">
        <v>4</v>
      </c>
      <c r="AD20" s="28">
        <f>COUNTIF(AC20,"2")</f>
        <v>0</v>
      </c>
      <c r="AE20" s="28">
        <f>COUNTIF(AC20,"3")</f>
        <v>0</v>
      </c>
      <c r="AF20" s="28">
        <f>COUNTIF(AC20,"4")</f>
        <v>1</v>
      </c>
      <c r="AG20" s="28">
        <f>COUNTIF(AC20,"5")</f>
        <v>0</v>
      </c>
      <c r="AH20" s="28">
        <v>1</v>
      </c>
      <c r="AI20" s="28">
        <v>0</v>
      </c>
      <c r="AJ20" s="28"/>
      <c r="AK20" s="28"/>
      <c r="AL20" s="28"/>
      <c r="AM20" s="28">
        <v>1</v>
      </c>
      <c r="AN20" s="28" t="str">
        <f>RIGHT(B20,1)</f>
        <v>k</v>
      </c>
      <c r="AO20" s="1">
        <f>COUNTIF(F20,"CVCV")+COUNTIF(F20,"CVVCV")</f>
        <v>0</v>
      </c>
      <c r="AP20" s="1">
        <f>COUNTIF(F20,"CVCVC")+COUNTIF(F20,"CVVCVC")</f>
        <v>0</v>
      </c>
      <c r="AQ20" s="1">
        <f>COUNTIF(F20,"VCV")+COUNTIF(F20,"VVCV")</f>
        <v>0</v>
      </c>
      <c r="AR20" s="1">
        <f>COUNTIF(F20,"VCVC")+COUNTIF(F20,"VVCVC")</f>
        <v>0</v>
      </c>
      <c r="AS20" s="1">
        <f>COUNTIF(F20,"CVV")</f>
        <v>0</v>
      </c>
      <c r="AT20" s="1">
        <f>COUNTIF(F20,"CVVC")</f>
        <v>0</v>
      </c>
      <c r="AU20" s="1">
        <f>COUNTIF(F20,"VV")</f>
        <v>0</v>
      </c>
      <c r="AV20" s="1">
        <f>COUNTIF(F20,"VVC")</f>
        <v>0</v>
      </c>
      <c r="AW20" s="29">
        <f>COUNTIF(F20,"CVVCVC")+COUNTIF(F20,"VVCVC")+COUNTIF(F20,"CVVCV")+COUNTIF(F20,"VVCV")</f>
        <v>0</v>
      </c>
      <c r="AX20" s="28"/>
      <c r="AY20" s="29">
        <f>COUNTIF(F20,"CCVCV")</f>
        <v>0</v>
      </c>
      <c r="AZ20" s="29">
        <f>COUNTIF(F20,"CCVCVC")</f>
        <v>0</v>
      </c>
      <c r="BA20" s="29">
        <f>COUNTIF(F20,"CCVV")</f>
        <v>0</v>
      </c>
      <c r="BB20" s="29">
        <f>COUNTIF(F20,"CCVVC")</f>
        <v>0</v>
      </c>
      <c r="BC20" s="28"/>
      <c r="BD20" t="s">
        <v>3759</v>
      </c>
      <c r="BE20" s="28"/>
      <c r="BF20" s="29" t="str">
        <f>RIGHT(F20,4)</f>
        <v>CVVC</v>
      </c>
      <c r="BG20" s="29"/>
      <c r="BH20" s="28"/>
      <c r="BJ20" s="28"/>
      <c r="BK20" s="28"/>
      <c r="BL20" s="28"/>
      <c r="BM20" s="28"/>
      <c r="BN20" s="28">
        <v>1</v>
      </c>
      <c r="BO20" s="28"/>
      <c r="BP20" s="29">
        <f>SUM(BG20:BO20)</f>
        <v>1</v>
      </c>
      <c r="BQ20" s="28">
        <v>1</v>
      </c>
      <c r="BS20" s="1" t="str">
        <f>LEFT(B20,1)</f>
        <v>ʔ</v>
      </c>
      <c r="BT20" s="1" t="str">
        <f>LEFT(B20,2)</f>
        <v>ʔa</v>
      </c>
      <c r="BU20" s="1" t="str">
        <f>RIGHT(B20,1)</f>
        <v>k</v>
      </c>
      <c r="BV20" t="s">
        <v>3733</v>
      </c>
      <c r="BW20" s="10" t="str">
        <f>LEFT(BD20,1)</f>
        <v>n</v>
      </c>
      <c r="BX20" s="10">
        <v>0</v>
      </c>
      <c r="BY20" s="10" t="str">
        <f>LEFT(CA20,1)</f>
        <v>e</v>
      </c>
      <c r="BZ20" s="10" t="str">
        <f>LEFT(CC20,1)</f>
        <v>e</v>
      </c>
      <c r="CA20" s="10" t="str">
        <f>RIGHT(B20,3)</f>
        <v>eek</v>
      </c>
      <c r="CB20" s="10" t="str">
        <f>RIGHT(B20,3)</f>
        <v>eek</v>
      </c>
      <c r="CC20" s="10" t="str">
        <f>RIGHT(B20,2)</f>
        <v>ek</v>
      </c>
      <c r="CD20" s="10" t="str">
        <f>RIGHT(B20,1)</f>
        <v>k</v>
      </c>
    </row>
    <row r="21" spans="1:82">
      <c r="A21">
        <v>424</v>
      </c>
      <c r="B21" s="30" t="s">
        <v>3578</v>
      </c>
      <c r="C21" t="s">
        <v>2452</v>
      </c>
      <c r="D21" t="s">
        <v>1150</v>
      </c>
      <c r="E21" t="s">
        <v>2821</v>
      </c>
      <c r="F21" t="s">
        <v>2849</v>
      </c>
      <c r="G21" s="1">
        <f>COUNTIF(B21,"*ii*")</f>
        <v>0</v>
      </c>
      <c r="H21" s="1">
        <f>COUNTIF(B21,"*ee*")</f>
        <v>0</v>
      </c>
      <c r="I21" s="1">
        <f>COUNTIF(B21,"*aa*")</f>
        <v>0</v>
      </c>
      <c r="J21" s="1">
        <f>COUNTIF(B21,"*oo*")</f>
        <v>0</v>
      </c>
      <c r="K21" s="1">
        <f>COUNTIF(B21,"*uu*")</f>
        <v>0</v>
      </c>
      <c r="L21" s="1">
        <f>COUNTIF(B21,"*ia*")</f>
        <v>0</v>
      </c>
      <c r="M21" s="1">
        <f>COUNTIF(B21,"*iu*")</f>
        <v>0</v>
      </c>
      <c r="N21" s="1">
        <f>COUNTIF(B21,"*ei*")</f>
        <v>0</v>
      </c>
      <c r="O21" s="1">
        <f>COUNTIF(B21,"*ea*")</f>
        <v>0</v>
      </c>
      <c r="P21" s="1">
        <f>COUNTIF(B21,"*eo*")</f>
        <v>0</v>
      </c>
      <c r="Q21" s="1">
        <f>COUNTIF(B21,"*eu*")</f>
        <v>0</v>
      </c>
      <c r="R21" s="1">
        <f>COUNTIF(B21,"*ai*")</f>
        <v>0</v>
      </c>
      <c r="S21" s="1">
        <f>COUNTIF(B21,"*ae*")</f>
        <v>0</v>
      </c>
      <c r="T21" s="1">
        <f>COUNTIF(B21,"*ao*")</f>
        <v>0</v>
      </c>
      <c r="U21" s="1">
        <f>COUNTIF(B21,"*au*")</f>
        <v>0</v>
      </c>
      <c r="V21" s="1">
        <f>COUNTIF(B21,"*oi*")</f>
        <v>0</v>
      </c>
      <c r="W21" s="1">
        <f>COUNTIF(B21,"*oe*")</f>
        <v>1</v>
      </c>
      <c r="X21" s="1">
        <f>COUNTIF(B21,"*oa*")</f>
        <v>0</v>
      </c>
      <c r="Y21" s="1">
        <f>COUNTIF(B21,"*ou*")</f>
        <v>0</v>
      </c>
      <c r="Z21" s="1">
        <f>COUNTIF(B21,"*ui*")</f>
        <v>0</v>
      </c>
      <c r="AA21" s="1">
        <f>COUNTIF(B21,"*ua*")</f>
        <v>0</v>
      </c>
      <c r="AB21">
        <f>SUM(G21:AA21)</f>
        <v>1</v>
      </c>
      <c r="AC21">
        <v>4</v>
      </c>
      <c r="AD21">
        <f>COUNTIF(AC21,"2")</f>
        <v>0</v>
      </c>
      <c r="AE21">
        <f>COUNTIF(AC21,"3")</f>
        <v>0</v>
      </c>
      <c r="AF21">
        <f>COUNTIF(AC21,"4")</f>
        <v>1</v>
      </c>
      <c r="AG21">
        <f>COUNTIF(AC21,"5")</f>
        <v>0</v>
      </c>
      <c r="AH21">
        <v>1</v>
      </c>
      <c r="AI21">
        <v>0</v>
      </c>
      <c r="AL21">
        <v>1</v>
      </c>
      <c r="AO21" s="1">
        <f>COUNTIF(F21,"CVCV")+COUNTIF(F21,"CVVCV")</f>
        <v>0</v>
      </c>
      <c r="AP21" s="1">
        <f>COUNTIF(F21,"CVCVC")+COUNTIF(F21,"CVVCVC")</f>
        <v>0</v>
      </c>
      <c r="AQ21" s="1">
        <f>COUNTIF(F21,"VCV")+COUNTIF(F21,"VVCV")</f>
        <v>0</v>
      </c>
      <c r="AR21" s="1">
        <f>COUNTIF(F21,"VCVC")+COUNTIF(F21,"VVCVC")</f>
        <v>0</v>
      </c>
      <c r="AS21" s="1">
        <f>COUNTIF(F21,"CVV")</f>
        <v>0</v>
      </c>
      <c r="AT21" s="1">
        <f>COUNTIF(F21,"CVVC")</f>
        <v>0</v>
      </c>
      <c r="AU21" s="1">
        <f>COUNTIF(F21,"VV")</f>
        <v>0</v>
      </c>
      <c r="AV21" s="1">
        <f>COUNTIF(F21,"VVC")</f>
        <v>0</v>
      </c>
      <c r="AW21" s="1">
        <f>COUNTIF(F21,"CVVCVC")+COUNTIF(F21,"VVCVC")+COUNTIF(F21,"CVVCV")+COUNTIF(F21,"VVCV")</f>
        <v>0</v>
      </c>
      <c r="AY21" s="1">
        <f>COUNTIF(F21,"CCVCV")</f>
        <v>0</v>
      </c>
      <c r="AZ21" s="1">
        <f>COUNTIF(F21,"CCVCVC")</f>
        <v>0</v>
      </c>
      <c r="BA21" s="1">
        <f>COUNTIF(F21,"CCVV")</f>
        <v>0</v>
      </c>
      <c r="BB21" s="1">
        <f>COUNTIF(F21,"CCVVC")</f>
        <v>0</v>
      </c>
      <c r="BD21" t="s">
        <v>3691</v>
      </c>
      <c r="BF21" s="1" t="str">
        <f>RIGHT(F21,4)</f>
        <v>CCVV</v>
      </c>
      <c r="BG21" s="1"/>
      <c r="BO21">
        <v>1</v>
      </c>
      <c r="BP21" s="1">
        <f>SUM(BG21:BO21)</f>
        <v>1</v>
      </c>
      <c r="BQ21">
        <v>0</v>
      </c>
      <c r="BS21" s="1" t="str">
        <f>LEFT(B21,1)</f>
        <v>h</v>
      </c>
      <c r="BT21" s="1" t="str">
        <f>LEFT(B21,2)</f>
        <v>hu</v>
      </c>
      <c r="BU21" s="1" t="str">
        <f>RIGHT(B21,1)</f>
        <v>e</v>
      </c>
      <c r="BV21" t="s">
        <v>3691</v>
      </c>
      <c r="BX21" s="10">
        <v>0</v>
      </c>
      <c r="BY21" s="10" t="str">
        <f>LEFT(CA21,1)</f>
        <v>o</v>
      </c>
      <c r="BZ21" s="10" t="str">
        <f>RIGHT(B21,1)</f>
        <v>e</v>
      </c>
      <c r="CA21" s="10" t="str">
        <f>RIGHT(B21,2)</f>
        <v>oe</v>
      </c>
      <c r="CB21" s="10" t="str">
        <f>RIGHT(B21,3)</f>
        <v>moe</v>
      </c>
      <c r="CC21" s="10" t="str">
        <f>RIGHT(B21,2)</f>
        <v>oe</v>
      </c>
      <c r="CD21" s="10" t="str">
        <f>RIGHT(B21,1)</f>
        <v>e</v>
      </c>
    </row>
    <row r="22" spans="1:82">
      <c r="A22">
        <v>1528</v>
      </c>
      <c r="B22" s="30" t="s">
        <v>3621</v>
      </c>
      <c r="C22" t="s">
        <v>2572</v>
      </c>
      <c r="D22" t="s">
        <v>1150</v>
      </c>
      <c r="E22" t="s">
        <v>2821</v>
      </c>
      <c r="F22" t="s">
        <v>2849</v>
      </c>
      <c r="G22" s="1">
        <f>COUNTIF(B22,"*ii*")</f>
        <v>0</v>
      </c>
      <c r="H22" s="1">
        <f>COUNTIF(B22,"*ee*")</f>
        <v>0</v>
      </c>
      <c r="I22" s="1">
        <f>COUNTIF(B22,"*aa*")</f>
        <v>0</v>
      </c>
      <c r="J22" s="1">
        <f>COUNTIF(B22,"*oo*")</f>
        <v>0</v>
      </c>
      <c r="K22" s="1">
        <f>COUNTIF(B22,"*uu*")</f>
        <v>0</v>
      </c>
      <c r="L22" s="1">
        <f>COUNTIF(B22,"*ia*")</f>
        <v>0</v>
      </c>
      <c r="M22" s="1">
        <f>COUNTIF(B22,"*iu*")</f>
        <v>0</v>
      </c>
      <c r="N22" s="1">
        <f>COUNTIF(B22,"*ei*")</f>
        <v>0</v>
      </c>
      <c r="O22" s="1">
        <f>COUNTIF(B22,"*ea*")</f>
        <v>0</v>
      </c>
      <c r="P22" s="1">
        <f>COUNTIF(B22,"*eo*")</f>
        <v>0</v>
      </c>
      <c r="Q22" s="1">
        <f>COUNTIF(B22,"*eu*")</f>
        <v>0</v>
      </c>
      <c r="R22" s="1">
        <f>COUNTIF(B22,"*ai*")</f>
        <v>1</v>
      </c>
      <c r="S22" s="1">
        <f>COUNTIF(B22,"*ae*")</f>
        <v>0</v>
      </c>
      <c r="T22" s="1">
        <f>COUNTIF(B22,"*ao*")</f>
        <v>0</v>
      </c>
      <c r="U22" s="1">
        <f>COUNTIF(B22,"*au*")</f>
        <v>0</v>
      </c>
      <c r="V22" s="1">
        <f>COUNTIF(B22,"*oi*")</f>
        <v>0</v>
      </c>
      <c r="W22" s="1">
        <f>COUNTIF(B22,"*oe*")</f>
        <v>0</v>
      </c>
      <c r="X22" s="1">
        <f>COUNTIF(B22,"*oa*")</f>
        <v>0</v>
      </c>
      <c r="Y22" s="1">
        <f>COUNTIF(B22,"*ou*")</f>
        <v>0</v>
      </c>
      <c r="Z22" s="1">
        <f>COUNTIF(B22,"*ui*")</f>
        <v>0</v>
      </c>
      <c r="AA22" s="1">
        <f>COUNTIF(B22,"*ua*")</f>
        <v>0</v>
      </c>
      <c r="AB22">
        <f>SUM(G22:AA22)</f>
        <v>1</v>
      </c>
      <c r="AC22">
        <v>4</v>
      </c>
      <c r="AD22">
        <f>COUNTIF(AC22,"2")</f>
        <v>0</v>
      </c>
      <c r="AE22">
        <f>COUNTIF(AC22,"3")</f>
        <v>0</v>
      </c>
      <c r="AF22">
        <f>COUNTIF(AC22,"4")</f>
        <v>1</v>
      </c>
      <c r="AG22">
        <f>COUNTIF(AC22,"5")</f>
        <v>0</v>
      </c>
      <c r="AH22">
        <v>1</v>
      </c>
      <c r="AI22">
        <v>0</v>
      </c>
      <c r="AL22">
        <v>1</v>
      </c>
      <c r="AO22" s="1">
        <f>COUNTIF(F22,"CVCV")+COUNTIF(F22,"CVVCV")</f>
        <v>0</v>
      </c>
      <c r="AP22" s="1">
        <f>COUNTIF(F22,"CVCVC")+COUNTIF(F22,"CVVCVC")</f>
        <v>0</v>
      </c>
      <c r="AQ22" s="1">
        <f>COUNTIF(F22,"VCV")+COUNTIF(F22,"VVCV")</f>
        <v>0</v>
      </c>
      <c r="AR22" s="1">
        <f>COUNTIF(F22,"VCVC")+COUNTIF(F22,"VVCVC")</f>
        <v>0</v>
      </c>
      <c r="AS22" s="1">
        <f>COUNTIF(F22,"CVV")</f>
        <v>0</v>
      </c>
      <c r="AT22" s="1">
        <f>COUNTIF(F22,"CVVC")</f>
        <v>0</v>
      </c>
      <c r="AU22" s="1">
        <f>COUNTIF(F22,"VV")</f>
        <v>0</v>
      </c>
      <c r="AV22" s="1">
        <f>COUNTIF(F22,"VVC")</f>
        <v>0</v>
      </c>
      <c r="AW22" s="1">
        <f>COUNTIF(F22,"CVVCVC")+COUNTIF(F22,"VVCVC")+COUNTIF(F22,"CVVCV")+COUNTIF(F22,"VVCV")</f>
        <v>0</v>
      </c>
      <c r="AY22" s="1">
        <f>COUNTIF(F22,"CCVCV")</f>
        <v>0</v>
      </c>
      <c r="AZ22" s="1">
        <f>COUNTIF(F22,"CCVCVC")</f>
        <v>0</v>
      </c>
      <c r="BA22" s="1">
        <f>COUNTIF(F22,"CCVV")</f>
        <v>0</v>
      </c>
      <c r="BB22" s="1">
        <f>COUNTIF(F22,"CCVVC")</f>
        <v>0</v>
      </c>
      <c r="BD22" t="s">
        <v>3693</v>
      </c>
      <c r="BF22" s="1" t="str">
        <f>RIGHT(F22,4)</f>
        <v>CCVV</v>
      </c>
      <c r="BG22" s="1"/>
      <c r="BO22">
        <v>1</v>
      </c>
      <c r="BP22" s="1">
        <f>SUM(BG22:BO22)</f>
        <v>1</v>
      </c>
      <c r="BQ22">
        <v>0</v>
      </c>
      <c r="BS22" s="1" t="str">
        <f>LEFT(B22,1)</f>
        <v>r</v>
      </c>
      <c r="BT22" s="1" t="str">
        <f>LEFT(B22,2)</f>
        <v>ri</v>
      </c>
      <c r="BU22" s="1" t="str">
        <f>RIGHT(B22,1)</f>
        <v>i</v>
      </c>
      <c r="BV22" t="s">
        <v>3693</v>
      </c>
      <c r="BX22" s="10">
        <v>0</v>
      </c>
      <c r="BY22" s="10" t="str">
        <f>LEFT(CA22,1)</f>
        <v>a</v>
      </c>
      <c r="BZ22" s="10" t="str">
        <f>RIGHT(B22,1)</f>
        <v>i</v>
      </c>
      <c r="CA22" s="10" t="str">
        <f>RIGHT(B22,2)</f>
        <v>ai</v>
      </c>
      <c r="CB22" s="10" t="str">
        <f>RIGHT(B22,3)</f>
        <v>tai</v>
      </c>
      <c r="CC22" s="10" t="str">
        <f>RIGHT(B22,2)</f>
        <v>ai</v>
      </c>
      <c r="CD22" s="10" t="str">
        <f>RIGHT(B22,1)</f>
        <v>i</v>
      </c>
    </row>
    <row r="23" spans="1:82">
      <c r="A23">
        <v>1226</v>
      </c>
      <c r="B23" s="30" t="s">
        <v>3606</v>
      </c>
      <c r="C23" t="s">
        <v>2638</v>
      </c>
      <c r="D23" t="s">
        <v>1150</v>
      </c>
      <c r="E23" t="s">
        <v>2821</v>
      </c>
      <c r="F23" t="s">
        <v>2849</v>
      </c>
      <c r="G23" s="1">
        <f>COUNTIF(B23,"*ii*")</f>
        <v>0</v>
      </c>
      <c r="H23" s="1">
        <f>COUNTIF(B23,"*ee*")</f>
        <v>0</v>
      </c>
      <c r="I23" s="1">
        <f>COUNTIF(B23,"*aa*")</f>
        <v>0</v>
      </c>
      <c r="J23" s="1">
        <f>COUNTIF(B23,"*oo*")</f>
        <v>0</v>
      </c>
      <c r="K23" s="1">
        <f>COUNTIF(B23,"*uu*")</f>
        <v>0</v>
      </c>
      <c r="L23" s="1">
        <f>COUNTIF(B23,"*ia*")</f>
        <v>0</v>
      </c>
      <c r="M23" s="1">
        <f>COUNTIF(B23,"*iu*")</f>
        <v>0</v>
      </c>
      <c r="N23" s="1">
        <f>COUNTIF(B23,"*ei*")</f>
        <v>0</v>
      </c>
      <c r="O23" s="1">
        <f>COUNTIF(B23,"*ea*")</f>
        <v>0</v>
      </c>
      <c r="P23" s="1">
        <f>COUNTIF(B23,"*eo*")</f>
        <v>0</v>
      </c>
      <c r="Q23" s="1">
        <f>COUNTIF(B23,"*eu*")</f>
        <v>0</v>
      </c>
      <c r="R23" s="1">
        <f>COUNTIF(B23,"*ai*")</f>
        <v>1</v>
      </c>
      <c r="S23" s="1">
        <f>COUNTIF(B23,"*ae*")</f>
        <v>0</v>
      </c>
      <c r="T23" s="1">
        <f>COUNTIF(B23,"*ao*")</f>
        <v>0</v>
      </c>
      <c r="U23" s="1">
        <f>COUNTIF(B23,"*au*")</f>
        <v>0</v>
      </c>
      <c r="V23" s="1">
        <f>COUNTIF(B23,"*oi*")</f>
        <v>0</v>
      </c>
      <c r="W23" s="1">
        <f>COUNTIF(B23,"*oe*")</f>
        <v>0</v>
      </c>
      <c r="X23" s="1">
        <f>COUNTIF(B23,"*oa*")</f>
        <v>0</v>
      </c>
      <c r="Y23" s="1">
        <f>COUNTIF(B23,"*ou*")</f>
        <v>0</v>
      </c>
      <c r="Z23" s="1">
        <f>COUNTIF(B23,"*ui*")</f>
        <v>0</v>
      </c>
      <c r="AA23" s="1">
        <f>COUNTIF(B23,"*ua*")</f>
        <v>0</v>
      </c>
      <c r="AB23">
        <f>SUM(G23:AA23)</f>
        <v>1</v>
      </c>
      <c r="AC23">
        <v>4</v>
      </c>
      <c r="AD23">
        <f>COUNTIF(AC23,"2")</f>
        <v>0</v>
      </c>
      <c r="AE23">
        <f>COUNTIF(AC23,"3")</f>
        <v>0</v>
      </c>
      <c r="AF23">
        <f>COUNTIF(AC23,"4")</f>
        <v>1</v>
      </c>
      <c r="AG23">
        <f>COUNTIF(AC23,"5")</f>
        <v>0</v>
      </c>
      <c r="AH23">
        <v>1</v>
      </c>
      <c r="AI23">
        <v>0</v>
      </c>
      <c r="AL23">
        <v>1</v>
      </c>
      <c r="AO23" s="1">
        <f>COUNTIF(F23,"CVCV")+COUNTIF(F23,"CVVCV")</f>
        <v>0</v>
      </c>
      <c r="AP23" s="1">
        <f>COUNTIF(F23,"CVCVC")+COUNTIF(F23,"CVVCVC")</f>
        <v>0</v>
      </c>
      <c r="AQ23" s="1">
        <f>COUNTIF(F23,"VCV")+COUNTIF(F23,"VVCV")</f>
        <v>0</v>
      </c>
      <c r="AR23" s="1">
        <f>COUNTIF(F23,"VCVC")+COUNTIF(F23,"VVCVC")</f>
        <v>0</v>
      </c>
      <c r="AS23" s="1">
        <f>COUNTIF(F23,"CVV")</f>
        <v>0</v>
      </c>
      <c r="AT23" s="1">
        <f>COUNTIF(F23,"CVVC")</f>
        <v>0</v>
      </c>
      <c r="AU23" s="1">
        <f>COUNTIF(F23,"VV")</f>
        <v>0</v>
      </c>
      <c r="AV23" s="1">
        <f>COUNTIF(F23,"VVC")</f>
        <v>0</v>
      </c>
      <c r="AW23" s="1">
        <f>COUNTIF(F23,"CVVCVC")+COUNTIF(F23,"VVCVC")+COUNTIF(F23,"CVVCV")+COUNTIF(F23,"VVCV")</f>
        <v>0</v>
      </c>
      <c r="AY23" s="1">
        <f>COUNTIF(F23,"CCVCV")</f>
        <v>0</v>
      </c>
      <c r="AZ23" s="1">
        <f>COUNTIF(F23,"CCVCVC")</f>
        <v>0</v>
      </c>
      <c r="BA23" s="1">
        <f>COUNTIF(F23,"CCVV")</f>
        <v>0</v>
      </c>
      <c r="BB23" s="1">
        <f>COUNTIF(F23,"CCVVC")</f>
        <v>0</v>
      </c>
      <c r="BD23" t="s">
        <v>3693</v>
      </c>
      <c r="BF23" s="1" t="str">
        <f>RIGHT(F23,4)</f>
        <v>CCVV</v>
      </c>
      <c r="BG23" s="1"/>
      <c r="BO23">
        <v>1</v>
      </c>
      <c r="BP23" s="1">
        <f>SUM(BG23:BO23)</f>
        <v>1</v>
      </c>
      <c r="BQ23">
        <v>0</v>
      </c>
      <c r="BS23" s="1" t="str">
        <f>LEFT(B23,1)</f>
        <v>ʔ</v>
      </c>
      <c r="BT23" s="1" t="str">
        <f>LEFT(B23,2)</f>
        <v>ʔa</v>
      </c>
      <c r="BU23" s="1" t="str">
        <f>RIGHT(B23,1)</f>
        <v>i</v>
      </c>
      <c r="BV23" t="s">
        <v>3693</v>
      </c>
      <c r="BX23" s="10">
        <v>0</v>
      </c>
      <c r="BY23" s="10" t="str">
        <f>LEFT(CA23,1)</f>
        <v>a</v>
      </c>
      <c r="BZ23" s="10" t="str">
        <f>RIGHT(B23,1)</f>
        <v>i</v>
      </c>
      <c r="CA23" s="10" t="str">
        <f>RIGHT(B23,2)</f>
        <v>ai</v>
      </c>
      <c r="CB23" s="10" t="str">
        <f>RIGHT(B23,3)</f>
        <v>tai</v>
      </c>
      <c r="CC23" s="10" t="str">
        <f>RIGHT(B23,2)</f>
        <v>ai</v>
      </c>
      <c r="CD23" s="10" t="str">
        <f>RIGHT(B23,1)</f>
        <v>i</v>
      </c>
    </row>
    <row r="24" spans="1:82">
      <c r="A24">
        <v>1448</v>
      </c>
      <c r="B24" s="30" t="s">
        <v>3618</v>
      </c>
      <c r="C24" t="s">
        <v>1301</v>
      </c>
      <c r="D24" t="s">
        <v>1150</v>
      </c>
      <c r="E24" t="s">
        <v>2821</v>
      </c>
      <c r="F24" t="s">
        <v>2849</v>
      </c>
      <c r="G24" s="1">
        <f>COUNTIF(B24,"*ii*")</f>
        <v>0</v>
      </c>
      <c r="H24" s="1">
        <f>COUNTIF(B24,"*ee*")</f>
        <v>0</v>
      </c>
      <c r="I24" s="1">
        <f>COUNTIF(B24,"*aa*")</f>
        <v>0</v>
      </c>
      <c r="J24" s="1">
        <f>COUNTIF(B24,"*oo*")</f>
        <v>0</v>
      </c>
      <c r="K24" s="1">
        <f>COUNTIF(B24,"*uu*")</f>
        <v>0</v>
      </c>
      <c r="L24" s="1">
        <f>COUNTIF(B24,"*ia*")</f>
        <v>0</v>
      </c>
      <c r="M24" s="1">
        <f>COUNTIF(B24,"*iu*")</f>
        <v>0</v>
      </c>
      <c r="N24" s="1">
        <f>COUNTIF(B24,"*ei*")</f>
        <v>0</v>
      </c>
      <c r="O24" s="1">
        <f>COUNTIF(B24,"*ea*")</f>
        <v>0</v>
      </c>
      <c r="P24" s="1">
        <f>COUNTIF(B24,"*eo*")</f>
        <v>0</v>
      </c>
      <c r="Q24" s="1">
        <f>COUNTIF(B24,"*eu*")</f>
        <v>0</v>
      </c>
      <c r="R24" s="1">
        <f>COUNTIF(B24,"*ai*")</f>
        <v>0</v>
      </c>
      <c r="S24" s="1">
        <f>COUNTIF(B24,"*ae*")</f>
        <v>0</v>
      </c>
      <c r="T24" s="1">
        <f>COUNTIF(B24,"*ao*")</f>
        <v>0</v>
      </c>
      <c r="U24" s="1">
        <f>COUNTIF(B24,"*au*")</f>
        <v>0</v>
      </c>
      <c r="V24" s="1">
        <f>COUNTIF(B24,"*oi*")</f>
        <v>0</v>
      </c>
      <c r="W24" s="1">
        <f>COUNTIF(B24,"*oe*")</f>
        <v>0</v>
      </c>
      <c r="X24" s="1">
        <f>COUNTIF(B24,"*oa*")</f>
        <v>0</v>
      </c>
      <c r="Y24" s="1">
        <f>COUNTIF(B24,"*ou*")</f>
        <v>0</v>
      </c>
      <c r="Z24" s="1">
        <f>COUNTIF(B24,"*ui*")</f>
        <v>1</v>
      </c>
      <c r="AA24" s="1">
        <f>COUNTIF(B24,"*ua*")</f>
        <v>0</v>
      </c>
      <c r="AB24">
        <f>SUM(G24:AA24)</f>
        <v>1</v>
      </c>
      <c r="AC24">
        <v>4</v>
      </c>
      <c r="AD24">
        <f>COUNTIF(AC24,"2")</f>
        <v>0</v>
      </c>
      <c r="AE24">
        <f>COUNTIF(AC24,"3")</f>
        <v>0</v>
      </c>
      <c r="AF24">
        <f>COUNTIF(AC24,"4")</f>
        <v>1</v>
      </c>
      <c r="AG24">
        <f>COUNTIF(AC24,"5")</f>
        <v>0</v>
      </c>
      <c r="AH24">
        <v>1</v>
      </c>
      <c r="AI24">
        <v>0</v>
      </c>
      <c r="AL24">
        <v>1</v>
      </c>
      <c r="AO24" s="1">
        <f>COUNTIF(F24,"CVCV")+COUNTIF(F24,"CVVCV")</f>
        <v>0</v>
      </c>
      <c r="AP24" s="1">
        <f>COUNTIF(F24,"CVCVC")+COUNTIF(F24,"CVVCVC")</f>
        <v>0</v>
      </c>
      <c r="AQ24" s="1">
        <f>COUNTIF(F24,"VCV")+COUNTIF(F24,"VVCV")</f>
        <v>0</v>
      </c>
      <c r="AR24" s="1">
        <f>COUNTIF(F24,"VCVC")+COUNTIF(F24,"VVCVC")</f>
        <v>0</v>
      </c>
      <c r="AS24" s="1">
        <f>COUNTIF(F24,"CVV")</f>
        <v>0</v>
      </c>
      <c r="AT24" s="1">
        <f>COUNTIF(F24,"CVVC")</f>
        <v>0</v>
      </c>
      <c r="AU24" s="1">
        <f>COUNTIF(F24,"VV")</f>
        <v>0</v>
      </c>
      <c r="AV24" s="1">
        <f>COUNTIF(F24,"VVC")</f>
        <v>0</v>
      </c>
      <c r="AW24" s="1">
        <f>COUNTIF(F24,"CVVCVC")+COUNTIF(F24,"VVCVC")+COUNTIF(F24,"CVVCV")+COUNTIF(F24,"VVCV")</f>
        <v>0</v>
      </c>
      <c r="AY24" s="1">
        <f>COUNTIF(F24,"CCVCV")</f>
        <v>0</v>
      </c>
      <c r="AZ24" s="1">
        <f>COUNTIF(F24,"CCVCVC")</f>
        <v>0</v>
      </c>
      <c r="BA24" s="1">
        <f>COUNTIF(F24,"CCVV")</f>
        <v>0</v>
      </c>
      <c r="BB24" s="1">
        <f>COUNTIF(F24,"CCVVC")</f>
        <v>0</v>
      </c>
      <c r="BD24" t="s">
        <v>3695</v>
      </c>
      <c r="BF24" s="1" t="str">
        <f>RIGHT(F24,4)</f>
        <v>CCVV</v>
      </c>
      <c r="BG24" s="1"/>
      <c r="BO24">
        <v>1</v>
      </c>
      <c r="BP24" s="1">
        <f>SUM(BG24:BO24)</f>
        <v>1</v>
      </c>
      <c r="BQ24">
        <v>0</v>
      </c>
      <c r="BS24" s="1" t="str">
        <f>LEFT(B24,1)</f>
        <v>ʔ</v>
      </c>
      <c r="BT24" s="1" t="str">
        <f>LEFT(B24,2)</f>
        <v>ʔu</v>
      </c>
      <c r="BU24" s="1" t="str">
        <f>RIGHT(B24,1)</f>
        <v>i</v>
      </c>
      <c r="BV24" t="s">
        <v>3695</v>
      </c>
      <c r="BX24" s="10">
        <v>0</v>
      </c>
      <c r="BY24" s="10" t="str">
        <f>LEFT(CA24,1)</f>
        <v>u</v>
      </c>
      <c r="BZ24" s="10" t="str">
        <f>RIGHT(B24,1)</f>
        <v>i</v>
      </c>
      <c r="CA24" s="10" t="str">
        <f>RIGHT(B24,2)</f>
        <v>ui</v>
      </c>
      <c r="CB24" s="10" t="str">
        <f>RIGHT(B24,3)</f>
        <v>rui</v>
      </c>
      <c r="CC24" s="10" t="str">
        <f>RIGHT(B24,2)</f>
        <v>ui</v>
      </c>
      <c r="CD24" s="10" t="str">
        <f>RIGHT(B24,1)</f>
        <v>i</v>
      </c>
    </row>
    <row r="25" spans="1:82">
      <c r="A25">
        <v>1112</v>
      </c>
      <c r="B25" s="30" t="s">
        <v>236</v>
      </c>
      <c r="C25" t="s">
        <v>1471</v>
      </c>
      <c r="D25" t="s">
        <v>1141</v>
      </c>
      <c r="E25" t="s">
        <v>1141</v>
      </c>
      <c r="F25" t="s">
        <v>2849</v>
      </c>
      <c r="G25" s="1">
        <f>COUNTIF(B25,"*ii*")</f>
        <v>0</v>
      </c>
      <c r="H25" s="1">
        <f>COUNTIF(B25,"*ee*")</f>
        <v>0</v>
      </c>
      <c r="I25" s="1">
        <f>COUNTIF(B25,"*aa*")</f>
        <v>0</v>
      </c>
      <c r="J25" s="1">
        <f>COUNTIF(B25,"*oo*")</f>
        <v>0</v>
      </c>
      <c r="K25" s="1">
        <f>COUNTIF(B25,"*uu*")</f>
        <v>0</v>
      </c>
      <c r="L25" s="1">
        <f>COUNTIF(B25,"*ia*")</f>
        <v>0</v>
      </c>
      <c r="M25" s="1">
        <f>COUNTIF(B25,"*iu*")</f>
        <v>0</v>
      </c>
      <c r="N25" s="1">
        <f>COUNTIF(B25,"*ei*")</f>
        <v>0</v>
      </c>
      <c r="O25" s="1">
        <f>COUNTIF(B25,"*ea*")</f>
        <v>0</v>
      </c>
      <c r="P25" s="1">
        <f>COUNTIF(B25,"*eo*")</f>
        <v>0</v>
      </c>
      <c r="Q25" s="1">
        <f>COUNTIF(B25,"*eu*")</f>
        <v>0</v>
      </c>
      <c r="R25" s="1">
        <f>COUNTIF(B25,"*ai*")</f>
        <v>0</v>
      </c>
      <c r="S25" s="1">
        <f>COUNTIF(B25,"*ae*")</f>
        <v>0</v>
      </c>
      <c r="T25" s="1">
        <f>COUNTIF(B25,"*ao*")</f>
        <v>1</v>
      </c>
      <c r="U25" s="1">
        <f>COUNTIF(B25,"*au*")</f>
        <v>0</v>
      </c>
      <c r="V25" s="1">
        <f>COUNTIF(B25,"*oi*")</f>
        <v>0</v>
      </c>
      <c r="W25" s="1">
        <f>COUNTIF(B25,"*oe*")</f>
        <v>0</v>
      </c>
      <c r="X25" s="1">
        <f>COUNTIF(B25,"*oa*")</f>
        <v>0</v>
      </c>
      <c r="Y25" s="1">
        <f>COUNTIF(B25,"*ou*")</f>
        <v>0</v>
      </c>
      <c r="Z25" s="1">
        <f>COUNTIF(B25,"*ui*")</f>
        <v>0</v>
      </c>
      <c r="AA25" s="1">
        <f>COUNTIF(B25,"*ua*")</f>
        <v>0</v>
      </c>
      <c r="AB25">
        <f>SUM(G25:AA25)</f>
        <v>1</v>
      </c>
      <c r="AC25">
        <v>4</v>
      </c>
      <c r="AD25">
        <f>COUNTIF(AC25,"2")</f>
        <v>0</v>
      </c>
      <c r="AE25">
        <f>COUNTIF(AC25,"3")</f>
        <v>0</v>
      </c>
      <c r="AF25">
        <f>COUNTIF(AC25,"4")</f>
        <v>1</v>
      </c>
      <c r="AG25">
        <f>COUNTIF(AC25,"5")</f>
        <v>0</v>
      </c>
      <c r="AH25">
        <v>1</v>
      </c>
      <c r="AI25">
        <v>0</v>
      </c>
      <c r="AL25">
        <v>1</v>
      </c>
      <c r="AO25" s="1">
        <f>COUNTIF(F25,"CVCV")+COUNTIF(F25,"CVVCV")</f>
        <v>0</v>
      </c>
      <c r="AP25" s="1">
        <f>COUNTIF(F25,"CVCVC")+COUNTIF(F25,"CVVCVC")</f>
        <v>0</v>
      </c>
      <c r="AQ25" s="1">
        <f>COUNTIF(F25,"VCV")+COUNTIF(F25,"VVCV")</f>
        <v>0</v>
      </c>
      <c r="AR25" s="1">
        <f>COUNTIF(F25,"VCVC")+COUNTIF(F25,"VVCVC")</f>
        <v>0</v>
      </c>
      <c r="AS25" s="1">
        <f>COUNTIF(F25,"CVV")</f>
        <v>0</v>
      </c>
      <c r="AT25" s="1">
        <f>COUNTIF(F25,"CVVC")</f>
        <v>0</v>
      </c>
      <c r="AU25" s="1">
        <f>COUNTIF(F25,"VV")</f>
        <v>0</v>
      </c>
      <c r="AV25" s="1">
        <f>COUNTIF(F25,"VVC")</f>
        <v>0</v>
      </c>
      <c r="AW25" s="1">
        <f>COUNTIF(F25,"CVVCVC")+COUNTIF(F25,"VVCVC")+COUNTIF(F25,"CVVCV")+COUNTIF(F25,"VVCV")</f>
        <v>0</v>
      </c>
      <c r="AY25" s="1">
        <f>COUNTIF(F25,"CCVCV")</f>
        <v>0</v>
      </c>
      <c r="AZ25" s="1">
        <f>COUNTIF(F25,"CCVCVC")</f>
        <v>0</v>
      </c>
      <c r="BA25" s="1">
        <f>COUNTIF(F25,"CCVV")</f>
        <v>0</v>
      </c>
      <c r="BB25" s="1">
        <f>COUNTIF(F25,"CCVVC")</f>
        <v>0</v>
      </c>
      <c r="BD25" t="s">
        <v>2665</v>
      </c>
      <c r="BF25" s="1" t="str">
        <f>RIGHT(F25,4)</f>
        <v>CCVV</v>
      </c>
      <c r="BG25" s="1"/>
      <c r="BO25">
        <v>1</v>
      </c>
      <c r="BP25" s="1">
        <f>SUM(BG25:BO25)</f>
        <v>1</v>
      </c>
      <c r="BQ25">
        <v>0</v>
      </c>
      <c r="BS25" s="1" t="str">
        <f>LEFT(B25,1)</f>
        <v>p</v>
      </c>
      <c r="BT25" s="1" t="str">
        <f>LEFT(B25,2)</f>
        <v>pa</v>
      </c>
      <c r="BU25" s="1" t="str">
        <f>RIGHT(B25,1)</f>
        <v>o</v>
      </c>
      <c r="BV25" t="s">
        <v>2665</v>
      </c>
      <c r="BX25" s="10">
        <v>0</v>
      </c>
      <c r="BY25" s="10" t="str">
        <f>LEFT(CA25,1)</f>
        <v>a</v>
      </c>
      <c r="BZ25" s="10" t="str">
        <f>RIGHT(B25,1)</f>
        <v>o</v>
      </c>
      <c r="CA25" s="10" t="str">
        <f>RIGHT(B25,2)</f>
        <v>ao</v>
      </c>
      <c r="CB25" s="10" t="str">
        <f>RIGHT(B25,3)</f>
        <v>rao</v>
      </c>
      <c r="CC25" s="10" t="str">
        <f>RIGHT(B25,2)</f>
        <v>ao</v>
      </c>
      <c r="CD25" s="10" t="str">
        <f>RIGHT(B25,1)</f>
        <v>o</v>
      </c>
    </row>
    <row r="26" spans="1:82">
      <c r="A26">
        <v>1214</v>
      </c>
      <c r="B26" s="30" t="s">
        <v>292</v>
      </c>
      <c r="C26" t="s">
        <v>1546</v>
      </c>
      <c r="D26" t="s">
        <v>1150</v>
      </c>
      <c r="E26" t="s">
        <v>2821</v>
      </c>
      <c r="F26" t="s">
        <v>2849</v>
      </c>
      <c r="G26" s="1">
        <f>COUNTIF(B26,"*ii*")</f>
        <v>0</v>
      </c>
      <c r="H26" s="1">
        <f>COUNTIF(B26,"*ee*")</f>
        <v>0</v>
      </c>
      <c r="I26" s="1">
        <f>COUNTIF(B26,"*aa*")</f>
        <v>0</v>
      </c>
      <c r="J26" s="1">
        <f>COUNTIF(B26,"*oo*")</f>
        <v>0</v>
      </c>
      <c r="K26" s="1">
        <f>COUNTIF(B26,"*uu*")</f>
        <v>0</v>
      </c>
      <c r="L26" s="1">
        <f>COUNTIF(B26,"*ia*")</f>
        <v>0</v>
      </c>
      <c r="M26" s="1">
        <f>COUNTIF(B26,"*iu*")</f>
        <v>1</v>
      </c>
      <c r="N26" s="1">
        <f>COUNTIF(B26,"*ei*")</f>
        <v>0</v>
      </c>
      <c r="O26" s="1">
        <f>COUNTIF(B26,"*ea*")</f>
        <v>0</v>
      </c>
      <c r="P26" s="1">
        <f>COUNTIF(B26,"*eo*")</f>
        <v>0</v>
      </c>
      <c r="Q26" s="1">
        <f>COUNTIF(B26,"*eu*")</f>
        <v>0</v>
      </c>
      <c r="R26" s="1">
        <f>COUNTIF(B26,"*ai*")</f>
        <v>0</v>
      </c>
      <c r="S26" s="1">
        <f>COUNTIF(B26,"*ae*")</f>
        <v>0</v>
      </c>
      <c r="T26" s="1">
        <f>COUNTIF(B26,"*ao*")</f>
        <v>0</v>
      </c>
      <c r="U26" s="1">
        <f>COUNTIF(B26,"*au*")</f>
        <v>0</v>
      </c>
      <c r="V26" s="1">
        <f>COUNTIF(B26,"*oi*")</f>
        <v>0</v>
      </c>
      <c r="W26" s="1">
        <f>COUNTIF(B26,"*oe*")</f>
        <v>0</v>
      </c>
      <c r="X26" s="1">
        <f>COUNTIF(B26,"*oa*")</f>
        <v>0</v>
      </c>
      <c r="Y26" s="1">
        <f>COUNTIF(B26,"*ou*")</f>
        <v>0</v>
      </c>
      <c r="Z26" s="1">
        <f>COUNTIF(B26,"*ui*")</f>
        <v>0</v>
      </c>
      <c r="AA26" s="1">
        <f>COUNTIF(B26,"*ua*")</f>
        <v>0</v>
      </c>
      <c r="AB26">
        <f>SUM(G26:AA26)</f>
        <v>1</v>
      </c>
      <c r="AC26">
        <v>4</v>
      </c>
      <c r="AD26">
        <f>COUNTIF(AC26,"2")</f>
        <v>0</v>
      </c>
      <c r="AE26">
        <f>COUNTIF(AC26,"3")</f>
        <v>0</v>
      </c>
      <c r="AF26">
        <f>COUNTIF(AC26,"4")</f>
        <v>1</v>
      </c>
      <c r="AG26">
        <f>COUNTIF(AC26,"5")</f>
        <v>0</v>
      </c>
      <c r="AH26">
        <v>1</v>
      </c>
      <c r="AI26">
        <v>0</v>
      </c>
      <c r="AL26">
        <v>1</v>
      </c>
      <c r="AO26" s="1">
        <f>COUNTIF(F26,"CVCV")+COUNTIF(F26,"CVVCV")</f>
        <v>0</v>
      </c>
      <c r="AP26" s="1">
        <f>COUNTIF(F26,"CVCVC")+COUNTIF(F26,"CVVCVC")</f>
        <v>0</v>
      </c>
      <c r="AQ26" s="1">
        <f>COUNTIF(F26,"VCV")+COUNTIF(F26,"VVCV")</f>
        <v>0</v>
      </c>
      <c r="AR26" s="1">
        <f>COUNTIF(F26,"VCVC")+COUNTIF(F26,"VVCVC")</f>
        <v>0</v>
      </c>
      <c r="AS26" s="1">
        <f>COUNTIF(F26,"CVV")</f>
        <v>0</v>
      </c>
      <c r="AT26" s="1">
        <f>COUNTIF(F26,"CVVC")</f>
        <v>0</v>
      </c>
      <c r="AU26" s="1">
        <f>COUNTIF(F26,"VV")</f>
        <v>0</v>
      </c>
      <c r="AV26" s="1">
        <f>COUNTIF(F26,"VVC")</f>
        <v>0</v>
      </c>
      <c r="AW26" s="1">
        <f>COUNTIF(F26,"CVVCVC")+COUNTIF(F26,"VVCVC")+COUNTIF(F26,"CVVCV")+COUNTIF(F26,"VVCV")</f>
        <v>0</v>
      </c>
      <c r="AY26" s="1">
        <f>COUNTIF(F26,"CCVCV")</f>
        <v>0</v>
      </c>
      <c r="AZ26" s="1">
        <f>COUNTIF(F26,"CCVCVC")</f>
        <v>0</v>
      </c>
      <c r="BA26" s="1">
        <f>COUNTIF(F26,"CCVV")</f>
        <v>0</v>
      </c>
      <c r="BB26" s="1">
        <f>COUNTIF(F26,"CCVVC")</f>
        <v>0</v>
      </c>
      <c r="BD26" t="s">
        <v>3686</v>
      </c>
      <c r="BF26" s="1" t="str">
        <f>RIGHT(F26,4)</f>
        <v>CCVV</v>
      </c>
      <c r="BG26" s="1"/>
      <c r="BO26">
        <v>1</v>
      </c>
      <c r="BP26" s="1">
        <f>SUM(BG26:BO26)</f>
        <v>1</v>
      </c>
      <c r="BQ26">
        <v>0</v>
      </c>
      <c r="BS26" s="1" t="str">
        <f>LEFT(B26,1)</f>
        <v>p</v>
      </c>
      <c r="BT26" s="1" t="str">
        <f>LEFT(B26,2)</f>
        <v>pu</v>
      </c>
      <c r="BU26" s="1" t="str">
        <f>RIGHT(B26,1)</f>
        <v>u</v>
      </c>
      <c r="BV26" t="s">
        <v>3686</v>
      </c>
      <c r="BX26" s="10">
        <v>0</v>
      </c>
      <c r="BY26" s="10" t="str">
        <f>LEFT(CA26,1)</f>
        <v>i</v>
      </c>
      <c r="BZ26" s="10" t="str">
        <f>RIGHT(B26,1)</f>
        <v>u</v>
      </c>
      <c r="CA26" s="10" t="str">
        <f>RIGHT(B26,2)</f>
        <v>iu</v>
      </c>
      <c r="CB26" s="10" t="str">
        <f>RIGHT(B26,3)</f>
        <v>riu</v>
      </c>
      <c r="CC26" s="10" t="str">
        <f>RIGHT(B26,2)</f>
        <v>iu</v>
      </c>
      <c r="CD26" s="10" t="str">
        <f>RIGHT(B26,1)</f>
        <v>u</v>
      </c>
    </row>
    <row r="27" spans="1:82">
      <c r="A27">
        <v>251</v>
      </c>
      <c r="B27" s="30" t="s">
        <v>3831</v>
      </c>
      <c r="C27" t="s">
        <v>1635</v>
      </c>
      <c r="D27" t="s">
        <v>1141</v>
      </c>
      <c r="E27" t="s">
        <v>1141</v>
      </c>
      <c r="F27" t="s">
        <v>3836</v>
      </c>
      <c r="G27" s="1">
        <f>COUNTIF(B27,"*ii*")</f>
        <v>0</v>
      </c>
      <c r="H27" s="1">
        <f>COUNTIF(B27,"*ee*")</f>
        <v>1</v>
      </c>
      <c r="I27" s="1">
        <f>COUNTIF(B27,"*aa*")</f>
        <v>0</v>
      </c>
      <c r="J27" s="1">
        <f>COUNTIF(B27,"*oo*")</f>
        <v>0</v>
      </c>
      <c r="K27" s="1">
        <f>COUNTIF(B27,"*uu*")</f>
        <v>0</v>
      </c>
      <c r="L27" s="1">
        <f>COUNTIF(B27,"*ia*")</f>
        <v>0</v>
      </c>
      <c r="M27" s="1">
        <f>COUNTIF(B27,"*iu*")</f>
        <v>0</v>
      </c>
      <c r="N27" s="1">
        <f>COUNTIF(B27,"*ei*")</f>
        <v>0</v>
      </c>
      <c r="O27" s="1">
        <f>COUNTIF(B27,"*ea*")</f>
        <v>0</v>
      </c>
      <c r="P27" s="1">
        <f>COUNTIF(B27,"*eo*")</f>
        <v>0</v>
      </c>
      <c r="Q27" s="1">
        <f>COUNTIF(B27,"*eu*")</f>
        <v>0</v>
      </c>
      <c r="R27" s="1">
        <f>COUNTIF(B27,"*ai*")</f>
        <v>0</v>
      </c>
      <c r="S27" s="1">
        <f>COUNTIF(B27,"*ae*")</f>
        <v>0</v>
      </c>
      <c r="T27" s="1">
        <f>COUNTIF(B27,"*ao*")</f>
        <v>0</v>
      </c>
      <c r="U27" s="1">
        <f>COUNTIF(B27,"*au*")</f>
        <v>0</v>
      </c>
      <c r="V27" s="1">
        <f>COUNTIF(B27,"*oi*")</f>
        <v>0</v>
      </c>
      <c r="W27" s="1">
        <f>COUNTIF(B27,"*oe*")</f>
        <v>0</v>
      </c>
      <c r="X27" s="1">
        <f>COUNTIF(B27,"*oa*")</f>
        <v>0</v>
      </c>
      <c r="Y27" s="1">
        <f>COUNTIF(B27,"*ou*")</f>
        <v>0</v>
      </c>
      <c r="Z27" s="1">
        <f>COUNTIF(B27,"*ui*")</f>
        <v>0</v>
      </c>
      <c r="AA27" s="1">
        <f>COUNTIF(B27,"*ua*")</f>
        <v>0</v>
      </c>
      <c r="AB27">
        <f>SUM(G27:AA27)</f>
        <v>1</v>
      </c>
      <c r="AC27">
        <v>4</v>
      </c>
      <c r="AD27">
        <f>COUNTIF(AC27,"2")</f>
        <v>0</v>
      </c>
      <c r="AE27">
        <f>COUNTIF(AC27,"3")</f>
        <v>0</v>
      </c>
      <c r="AF27">
        <f>COUNTIF(AC27,"4")</f>
        <v>1</v>
      </c>
      <c r="AG27">
        <f>COUNTIF(AC27,"5")</f>
        <v>0</v>
      </c>
      <c r="AH27">
        <v>1</v>
      </c>
      <c r="AI27">
        <v>0</v>
      </c>
      <c r="AM27">
        <v>1</v>
      </c>
      <c r="AN27" t="str">
        <f>RIGHT(B27,1)</f>
        <v>s</v>
      </c>
      <c r="AO27" s="1">
        <f>COUNTIF(F27,"CVCV")+COUNTIF(F27,"CVVCV")</f>
        <v>0</v>
      </c>
      <c r="AP27" s="1">
        <f>COUNTIF(F27,"CVCVC")+COUNTIF(F27,"CVVCVC")</f>
        <v>0</v>
      </c>
      <c r="AQ27" s="1">
        <f>COUNTIF(F27,"VCV")+COUNTIF(F27,"VVCV")</f>
        <v>0</v>
      </c>
      <c r="AR27" s="1">
        <f>COUNTIF(F27,"VCVC")+COUNTIF(F27,"VVCVC")</f>
        <v>0</v>
      </c>
      <c r="AS27" s="1">
        <f>COUNTIF(F27,"CVV")</f>
        <v>0</v>
      </c>
      <c r="AT27" s="1">
        <f>COUNTIF(F27,"CVVC")</f>
        <v>0</v>
      </c>
      <c r="AU27" s="1">
        <f>COUNTIF(F27,"VV")</f>
        <v>0</v>
      </c>
      <c r="AV27" s="1">
        <f>COUNTIF(F27,"VVC")</f>
        <v>0</v>
      </c>
      <c r="AW27" s="1">
        <f>COUNTIF(F27,"CVVCVC")+COUNTIF(F27,"VVCVC")+COUNTIF(F27,"CVVCV")+COUNTIF(F27,"VVCV")</f>
        <v>0</v>
      </c>
      <c r="AY27" s="1">
        <f>COUNTIF(F27,"CCVCV")</f>
        <v>0</v>
      </c>
      <c r="AZ27" s="1">
        <f>COUNTIF(F27,"CCVCVC")</f>
        <v>0</v>
      </c>
      <c r="BA27" s="1">
        <f>COUNTIF(F27,"CCVV")</f>
        <v>0</v>
      </c>
      <c r="BB27" s="1">
        <f>COUNTIF(F27,"CCVVC")</f>
        <v>0</v>
      </c>
      <c r="BD27" t="s">
        <v>3686</v>
      </c>
      <c r="BF27" s="1" t="str">
        <f>RIGHT(F27,4)</f>
        <v>CVVC</v>
      </c>
      <c r="BG27" s="1"/>
      <c r="BN27">
        <v>1</v>
      </c>
      <c r="BP27" s="1">
        <f>SUM(BG27:BO27)</f>
        <v>1</v>
      </c>
      <c r="BQ27">
        <v>0</v>
      </c>
      <c r="BS27" s="1" t="str">
        <f>LEFT(B27,1)</f>
        <v>ʔ</v>
      </c>
      <c r="BT27" s="1" t="str">
        <f>LEFT(B27,2)</f>
        <v>ʔe</v>
      </c>
      <c r="BU27" s="1" t="str">
        <f>RIGHT(B27,1)</f>
        <v>s</v>
      </c>
      <c r="BV27" t="s">
        <v>3686</v>
      </c>
      <c r="BX27" s="10">
        <v>0</v>
      </c>
      <c r="BY27" s="10" t="str">
        <f>LEFT(CA27,1)</f>
        <v>e</v>
      </c>
      <c r="BZ27" s="10" t="str">
        <f>LEFT(CC27,1)</f>
        <v>e</v>
      </c>
      <c r="CA27" s="10" t="str">
        <f>RIGHT(B27,3)</f>
        <v>ees</v>
      </c>
      <c r="CB27" s="10" t="str">
        <f>RIGHT(B27,3)</f>
        <v>ees</v>
      </c>
      <c r="CC27" s="10" t="str">
        <f>RIGHT(B27,2)</f>
        <v>es</v>
      </c>
      <c r="CD27" s="10" t="str">
        <f>RIGHT(B27,1)</f>
        <v>s</v>
      </c>
    </row>
    <row r="28" spans="1:82">
      <c r="A28">
        <v>170</v>
      </c>
      <c r="B28" s="30" t="s">
        <v>602</v>
      </c>
      <c r="C28" t="s">
        <v>1976</v>
      </c>
      <c r="D28" t="s">
        <v>1150</v>
      </c>
      <c r="E28" t="s">
        <v>2821</v>
      </c>
      <c r="F28" t="s">
        <v>2871</v>
      </c>
      <c r="G28" s="1">
        <f>COUNTIF(B28,"*ii*")</f>
        <v>1</v>
      </c>
      <c r="H28" s="1">
        <f>COUNTIF(B28,"*ee*")</f>
        <v>0</v>
      </c>
      <c r="I28" s="1">
        <f>COUNTIF(B28,"*aa*")</f>
        <v>0</v>
      </c>
      <c r="J28" s="1">
        <f>COUNTIF(B28,"*oo*")</f>
        <v>0</v>
      </c>
      <c r="K28" s="1">
        <f>COUNTIF(B28,"*uu*")</f>
        <v>0</v>
      </c>
      <c r="L28" s="1">
        <f>COUNTIF(B28,"*ia*")</f>
        <v>0</v>
      </c>
      <c r="M28" s="1">
        <f>COUNTIF(B28,"*iu*")</f>
        <v>0</v>
      </c>
      <c r="N28" s="1">
        <f>COUNTIF(B28,"*ei*")</f>
        <v>0</v>
      </c>
      <c r="O28" s="1">
        <f>COUNTIF(B28,"*ea*")</f>
        <v>0</v>
      </c>
      <c r="P28" s="1">
        <f>COUNTIF(B28,"*eo*")</f>
        <v>0</v>
      </c>
      <c r="Q28" s="1">
        <f>COUNTIF(B28,"*eu*")</f>
        <v>0</v>
      </c>
      <c r="R28" s="1">
        <f>COUNTIF(B28,"*ai*")</f>
        <v>0</v>
      </c>
      <c r="S28" s="1">
        <f>COUNTIF(B28,"*ae*")</f>
        <v>0</v>
      </c>
      <c r="T28" s="1">
        <f>COUNTIF(B28,"*ao*")</f>
        <v>0</v>
      </c>
      <c r="U28" s="1">
        <f>COUNTIF(B28,"*au*")</f>
        <v>0</v>
      </c>
      <c r="V28" s="1">
        <f>COUNTIF(B28,"*oi*")</f>
        <v>0</v>
      </c>
      <c r="W28" s="1">
        <f>COUNTIF(B28,"*oe*")</f>
        <v>0</v>
      </c>
      <c r="X28" s="1">
        <f>COUNTIF(B28,"*oa*")</f>
        <v>0</v>
      </c>
      <c r="Y28" s="1">
        <f>COUNTIF(B28,"*ou*")</f>
        <v>0</v>
      </c>
      <c r="Z28" s="1">
        <f>COUNTIF(B28,"*ui*")</f>
        <v>0</v>
      </c>
      <c r="AA28" s="1">
        <f>COUNTIF(B28,"*ua*")</f>
        <v>0</v>
      </c>
      <c r="AB28">
        <f>SUM(G28:AA28)</f>
        <v>1</v>
      </c>
      <c r="AC28">
        <v>4</v>
      </c>
      <c r="AD28">
        <f>COUNTIF(AC28,"2")</f>
        <v>0</v>
      </c>
      <c r="AE28">
        <f>COUNTIF(AC28,"3")</f>
        <v>0</v>
      </c>
      <c r="AF28">
        <f>COUNTIF(AC28,"4")</f>
        <v>1</v>
      </c>
      <c r="AG28">
        <f>COUNTIF(AC28,"5")</f>
        <v>0</v>
      </c>
      <c r="AH28">
        <v>1</v>
      </c>
      <c r="AI28">
        <v>0</v>
      </c>
      <c r="AL28">
        <v>1</v>
      </c>
      <c r="AO28" s="1">
        <f>COUNTIF(F28,"CVCV")+COUNTIF(F28,"CVVCV")</f>
        <v>0</v>
      </c>
      <c r="AP28" s="1">
        <f>COUNTIF(F28,"CVCVC")+COUNTIF(F28,"CVVCVC")</f>
        <v>0</v>
      </c>
      <c r="AQ28" s="1">
        <f>COUNTIF(F28,"VCV")+COUNTIF(F28,"VVCV")</f>
        <v>0</v>
      </c>
      <c r="AR28" s="1">
        <f>COUNTIF(F28,"VCVC")+COUNTIF(F28,"VVCVC")</f>
        <v>0</v>
      </c>
      <c r="AS28" s="1">
        <f>COUNTIF(F28,"CVV")</f>
        <v>0</v>
      </c>
      <c r="AT28" s="1">
        <f>COUNTIF(F28,"CVVC")</f>
        <v>0</v>
      </c>
      <c r="AU28" s="1">
        <f>COUNTIF(F28,"VV")</f>
        <v>0</v>
      </c>
      <c r="AV28" s="1">
        <f>COUNTIF(F28,"VVC")</f>
        <v>0</v>
      </c>
      <c r="AW28" s="1">
        <f>COUNTIF(F28,"CVVCVC")+COUNTIF(F28,"VVCVC")+COUNTIF(F28,"CVVCV")+COUNTIF(F28,"VVCV")</f>
        <v>0</v>
      </c>
      <c r="AY28" s="1">
        <f>COUNTIF(F28,"CCVCV")</f>
        <v>0</v>
      </c>
      <c r="AZ28" s="1">
        <f>COUNTIF(F28,"CCVCVC")</f>
        <v>0</v>
      </c>
      <c r="BA28" s="1">
        <f>COUNTIF(F28,"CCVV")</f>
        <v>0</v>
      </c>
      <c r="BB28" s="1">
        <f>COUNTIF(F28,"CCVVC")</f>
        <v>0</v>
      </c>
      <c r="BD28" t="s">
        <v>3759</v>
      </c>
      <c r="BF28" s="1" t="str">
        <f>RIGHT(F28,4)</f>
        <v>CVCV</v>
      </c>
      <c r="BG28" s="1">
        <v>1</v>
      </c>
      <c r="BP28" s="1">
        <f>SUM(BG28:BO28)</f>
        <v>1</v>
      </c>
      <c r="BQ28" s="10">
        <v>0</v>
      </c>
      <c r="BS28" s="1" t="str">
        <f>LEFT(B28,1)</f>
        <v>b</v>
      </c>
      <c r="BT28" s="1" t="str">
        <f>LEFT(B28,2)</f>
        <v>bi</v>
      </c>
      <c r="BU28" s="1" t="str">
        <f>RIGHT(B28,1)</f>
        <v>o</v>
      </c>
      <c r="BV28" t="s">
        <v>3733</v>
      </c>
      <c r="BW28" s="10" t="str">
        <f>LEFT(BD28,1)</f>
        <v>n</v>
      </c>
      <c r="BX28" s="10">
        <v>0</v>
      </c>
      <c r="BY28" s="10" t="str">
        <f>LEFT(CA28,1)</f>
        <v>o</v>
      </c>
      <c r="BZ28" s="10" t="str">
        <f>RIGHT(B28,1)</f>
        <v>o</v>
      </c>
      <c r="CA28" s="10" t="str">
        <f>RIGHT(B28,3)</f>
        <v>obo</v>
      </c>
      <c r="CB28" s="10" t="str">
        <f>RIGHT(B28,3)</f>
        <v>obo</v>
      </c>
      <c r="CC28" s="10" t="str">
        <f>RIGHT(B28,2)</f>
        <v>bo</v>
      </c>
      <c r="CD28" s="10" t="str">
        <f>RIGHT(B28,1)</f>
        <v>o</v>
      </c>
    </row>
    <row r="29" spans="1:82">
      <c r="A29">
        <v>1833</v>
      </c>
      <c r="B29" s="30" t="s">
        <v>2943</v>
      </c>
      <c r="C29" t="s">
        <v>2721</v>
      </c>
      <c r="D29" t="s">
        <v>1150</v>
      </c>
      <c r="E29" t="s">
        <v>2821</v>
      </c>
      <c r="F29" t="s">
        <v>2871</v>
      </c>
      <c r="G29" s="1">
        <f>COUNTIF(B29,"*ii*")</f>
        <v>0</v>
      </c>
      <c r="H29" s="1">
        <f>COUNTIF(B29,"*ee*")</f>
        <v>1</v>
      </c>
      <c r="I29" s="1">
        <f>COUNTIF(B29,"*aa*")</f>
        <v>0</v>
      </c>
      <c r="J29" s="1">
        <f>COUNTIF(B29,"*oo*")</f>
        <v>0</v>
      </c>
      <c r="K29" s="1">
        <f>COUNTIF(B29,"*uu*")</f>
        <v>0</v>
      </c>
      <c r="L29" s="1">
        <f>COUNTIF(B29,"*ia*")</f>
        <v>0</v>
      </c>
      <c r="M29" s="1">
        <f>COUNTIF(B29,"*iu*")</f>
        <v>0</v>
      </c>
      <c r="N29" s="1">
        <f>COUNTIF(B29,"*ei*")</f>
        <v>0</v>
      </c>
      <c r="O29" s="1">
        <f>COUNTIF(B29,"*ea*")</f>
        <v>0</v>
      </c>
      <c r="P29" s="1">
        <f>COUNTIF(B29,"*eo*")</f>
        <v>0</v>
      </c>
      <c r="Q29" s="1">
        <f>COUNTIF(B29,"*eu*")</f>
        <v>0</v>
      </c>
      <c r="R29" s="1">
        <f>COUNTIF(B29,"*ai*")</f>
        <v>0</v>
      </c>
      <c r="S29" s="1">
        <f>COUNTIF(B29,"*ae*")</f>
        <v>0</v>
      </c>
      <c r="T29" s="1">
        <f>COUNTIF(B29,"*ao*")</f>
        <v>0</v>
      </c>
      <c r="U29" s="1">
        <f>COUNTIF(B29,"*au*")</f>
        <v>0</v>
      </c>
      <c r="V29" s="1">
        <f>COUNTIF(B29,"*oi*")</f>
        <v>0</v>
      </c>
      <c r="W29" s="1">
        <f>COUNTIF(B29,"*oe*")</f>
        <v>0</v>
      </c>
      <c r="X29" s="1">
        <f>COUNTIF(B29,"*oa*")</f>
        <v>0</v>
      </c>
      <c r="Y29" s="1">
        <f>COUNTIF(B29,"*ou*")</f>
        <v>0</v>
      </c>
      <c r="Z29" s="1">
        <f>COUNTIF(B29,"*ui*")</f>
        <v>0</v>
      </c>
      <c r="AA29" s="1">
        <f>COUNTIF(B29,"*ua*")</f>
        <v>0</v>
      </c>
      <c r="AB29">
        <f>SUM(G29:AA29)</f>
        <v>1</v>
      </c>
      <c r="AC29">
        <v>4</v>
      </c>
      <c r="AD29">
        <f>COUNTIF(AC29,"2")</f>
        <v>0</v>
      </c>
      <c r="AE29">
        <f>COUNTIF(AC29,"3")</f>
        <v>0</v>
      </c>
      <c r="AF29">
        <f>COUNTIF(AC29,"4")</f>
        <v>1</v>
      </c>
      <c r="AG29">
        <f>COUNTIF(AC29,"5")</f>
        <v>0</v>
      </c>
      <c r="AH29">
        <v>1</v>
      </c>
      <c r="AI29">
        <v>0</v>
      </c>
      <c r="AL29">
        <v>1</v>
      </c>
      <c r="AO29" s="1">
        <f>COUNTIF(F29,"CVCV")+COUNTIF(F29,"CVVCV")</f>
        <v>0</v>
      </c>
      <c r="AP29" s="1">
        <f>COUNTIF(F29,"CVCVC")+COUNTIF(F29,"CVVCVC")</f>
        <v>0</v>
      </c>
      <c r="AQ29" s="1">
        <f>COUNTIF(F29,"VCV")+COUNTIF(F29,"VVCV")</f>
        <v>0</v>
      </c>
      <c r="AR29" s="1">
        <f>COUNTIF(F29,"VCVC")+COUNTIF(F29,"VVCVC")</f>
        <v>0</v>
      </c>
      <c r="AS29" s="1">
        <f>COUNTIF(F29,"CVV")</f>
        <v>0</v>
      </c>
      <c r="AT29" s="1">
        <f>COUNTIF(F29,"CVVC")</f>
        <v>0</v>
      </c>
      <c r="AU29" s="1">
        <f>COUNTIF(F29,"VV")</f>
        <v>0</v>
      </c>
      <c r="AV29" s="1">
        <f>COUNTIF(F29,"VVC")</f>
        <v>0</v>
      </c>
      <c r="AW29" s="1">
        <f>COUNTIF(F29,"CVVCVC")+COUNTIF(F29,"VVCVC")+COUNTIF(F29,"CVVCV")+COUNTIF(F29,"VVCV")</f>
        <v>0</v>
      </c>
      <c r="AY29" s="1">
        <f>COUNTIF(F29,"CCVCV")</f>
        <v>0</v>
      </c>
      <c r="AZ29" s="1">
        <f>COUNTIF(F29,"CCVCVC")</f>
        <v>0</v>
      </c>
      <c r="BA29" s="1">
        <f>COUNTIF(F29,"CCVV")</f>
        <v>0</v>
      </c>
      <c r="BB29" s="1">
        <f>COUNTIF(F29,"CCVVC")</f>
        <v>0</v>
      </c>
      <c r="BD29" t="s">
        <v>3744</v>
      </c>
      <c r="BF29" s="1" t="str">
        <f>RIGHT(F29,4)</f>
        <v>CVCV</v>
      </c>
      <c r="BG29" s="1">
        <v>1</v>
      </c>
      <c r="BP29" s="1">
        <f>SUM(BG29:BO29)</f>
        <v>1</v>
      </c>
      <c r="BQ29">
        <v>0</v>
      </c>
      <c r="BS29" s="1" t="str">
        <f>LEFT(B29,1)</f>
        <v>t</v>
      </c>
      <c r="BT29" s="1" t="str">
        <f>LEFT(B29,2)</f>
        <v>te</v>
      </c>
      <c r="BU29" s="1" t="str">
        <f>RIGHT(B29,1)</f>
        <v>i</v>
      </c>
      <c r="BV29" t="s">
        <v>3744</v>
      </c>
      <c r="BX29" s="10">
        <v>0</v>
      </c>
      <c r="BY29" s="10" t="str">
        <f>LEFT(CA29,1)</f>
        <v>o</v>
      </c>
      <c r="BZ29" s="10" t="str">
        <f>RIGHT(B29,1)</f>
        <v>i</v>
      </c>
      <c r="CA29" s="10" t="str">
        <f>RIGHT(B29,3)</f>
        <v>oti</v>
      </c>
      <c r="CB29" s="10" t="str">
        <f>RIGHT(B29,3)</f>
        <v>oti</v>
      </c>
      <c r="CC29" s="10" t="str">
        <f>RIGHT(B29,2)</f>
        <v>ti</v>
      </c>
      <c r="CD29" s="10" t="str">
        <f>RIGHT(B29,1)</f>
        <v>i</v>
      </c>
    </row>
    <row r="30" spans="1:82">
      <c r="A30">
        <v>716</v>
      </c>
      <c r="B30" s="30" t="s">
        <v>3584</v>
      </c>
      <c r="C30" t="s">
        <v>2041</v>
      </c>
      <c r="D30" t="s">
        <v>1150</v>
      </c>
      <c r="E30" t="s">
        <v>2821</v>
      </c>
      <c r="F30" t="s">
        <v>2871</v>
      </c>
      <c r="G30" s="1">
        <f>COUNTIF(B30,"*ii*")</f>
        <v>0</v>
      </c>
      <c r="H30" s="1">
        <f>COUNTIF(B30,"*ee*")</f>
        <v>0</v>
      </c>
      <c r="I30" s="1">
        <f>COUNTIF(B30,"*aa*")</f>
        <v>1</v>
      </c>
      <c r="J30" s="1">
        <f>COUNTIF(B30,"*oo*")</f>
        <v>0</v>
      </c>
      <c r="K30" s="1">
        <f>COUNTIF(B30,"*uu*")</f>
        <v>0</v>
      </c>
      <c r="L30" s="1">
        <f>COUNTIF(B30,"*ia*")</f>
        <v>0</v>
      </c>
      <c r="M30" s="1">
        <f>COUNTIF(B30,"*iu*")</f>
        <v>0</v>
      </c>
      <c r="N30" s="1">
        <f>COUNTIF(B30,"*ei*")</f>
        <v>0</v>
      </c>
      <c r="O30" s="1">
        <f>COUNTIF(B30,"*ea*")</f>
        <v>0</v>
      </c>
      <c r="P30" s="1">
        <f>COUNTIF(B30,"*eo*")</f>
        <v>0</v>
      </c>
      <c r="Q30" s="1">
        <f>COUNTIF(B30,"*eu*")</f>
        <v>0</v>
      </c>
      <c r="R30" s="1">
        <f>COUNTIF(B30,"*ai*")</f>
        <v>0</v>
      </c>
      <c r="S30" s="1">
        <f>COUNTIF(B30,"*ae*")</f>
        <v>0</v>
      </c>
      <c r="T30" s="1">
        <f>COUNTIF(B30,"*ao*")</f>
        <v>0</v>
      </c>
      <c r="U30" s="1">
        <f>COUNTIF(B30,"*au*")</f>
        <v>0</v>
      </c>
      <c r="V30" s="1">
        <f>COUNTIF(B30,"*oi*")</f>
        <v>0</v>
      </c>
      <c r="W30" s="1">
        <f>COUNTIF(B30,"*oe*")</f>
        <v>0</v>
      </c>
      <c r="X30" s="1">
        <f>COUNTIF(B30,"*oa*")</f>
        <v>0</v>
      </c>
      <c r="Y30" s="1">
        <f>COUNTIF(B30,"*ou*")</f>
        <v>0</v>
      </c>
      <c r="Z30" s="1">
        <f>COUNTIF(B30,"*ui*")</f>
        <v>0</v>
      </c>
      <c r="AA30" s="1">
        <f>COUNTIF(B30,"*ua*")</f>
        <v>0</v>
      </c>
      <c r="AB30">
        <f>SUM(G30:AA30)</f>
        <v>1</v>
      </c>
      <c r="AC30">
        <v>4</v>
      </c>
      <c r="AD30">
        <f>COUNTIF(AC30,"2")</f>
        <v>0</v>
      </c>
      <c r="AE30">
        <f>COUNTIF(AC30,"3")</f>
        <v>0</v>
      </c>
      <c r="AF30">
        <f>COUNTIF(AC30,"4")</f>
        <v>1</v>
      </c>
      <c r="AG30">
        <f>COUNTIF(AC30,"5")</f>
        <v>0</v>
      </c>
      <c r="AH30">
        <v>1</v>
      </c>
      <c r="AI30">
        <v>0</v>
      </c>
      <c r="AL30">
        <v>1</v>
      </c>
      <c r="AO30" s="1">
        <f>COUNTIF(F30,"CVCV")+COUNTIF(F30,"CVVCV")</f>
        <v>0</v>
      </c>
      <c r="AP30" s="1">
        <f>COUNTIF(F30,"CVCVC")+COUNTIF(F30,"CVVCVC")</f>
        <v>0</v>
      </c>
      <c r="AQ30" s="1">
        <f>COUNTIF(F30,"VCV")+COUNTIF(F30,"VVCV")</f>
        <v>0</v>
      </c>
      <c r="AR30" s="1">
        <f>COUNTIF(F30,"VCVC")+COUNTIF(F30,"VVCVC")</f>
        <v>0</v>
      </c>
      <c r="AS30" s="1">
        <f>COUNTIF(F30,"CVV")</f>
        <v>0</v>
      </c>
      <c r="AT30" s="1">
        <f>COUNTIF(F30,"CVVC")</f>
        <v>0</v>
      </c>
      <c r="AU30" s="1">
        <f>COUNTIF(F30,"VV")</f>
        <v>0</v>
      </c>
      <c r="AV30" s="1">
        <f>COUNTIF(F30,"VVC")</f>
        <v>0</v>
      </c>
      <c r="AW30" s="1">
        <f>COUNTIF(F30,"CVVCVC")+COUNTIF(F30,"VVCVC")+COUNTIF(F30,"CVVCV")+COUNTIF(F30,"VVCV")</f>
        <v>0</v>
      </c>
      <c r="AY30" s="1">
        <f>COUNTIF(F30,"CCVCV")</f>
        <v>0</v>
      </c>
      <c r="AZ30" s="1">
        <f>COUNTIF(F30,"CCVCVC")</f>
        <v>0</v>
      </c>
      <c r="BA30" s="1">
        <f>COUNTIF(F30,"CCVV")</f>
        <v>0</v>
      </c>
      <c r="BB30" s="1">
        <f>COUNTIF(F30,"CCVVC")</f>
        <v>0</v>
      </c>
      <c r="BD30" t="s">
        <v>3729</v>
      </c>
      <c r="BF30" s="1" t="str">
        <f>RIGHT(F30,4)</f>
        <v>CVCV</v>
      </c>
      <c r="BG30" s="1">
        <v>1</v>
      </c>
      <c r="BH30">
        <v>1</v>
      </c>
      <c r="BP30" s="1">
        <f>SUM(BG30:BO30)</f>
        <v>2</v>
      </c>
      <c r="BQ30">
        <v>0</v>
      </c>
      <c r="BS30" s="1" t="str">
        <f>LEFT(B30,1)</f>
        <v>m</v>
      </c>
      <c r="BT30" s="1" t="str">
        <f>LEFT(B30,2)</f>
        <v>ma</v>
      </c>
      <c r="BU30" s="1" t="str">
        <f>RIGHT(B30,1)</f>
        <v>a</v>
      </c>
      <c r="BV30" t="s">
        <v>3750</v>
      </c>
      <c r="BW30" s="10" t="str">
        <f>LEFT(BD30,1)</f>
        <v>n</v>
      </c>
      <c r="BX30" s="10">
        <v>0</v>
      </c>
      <c r="BY30" s="10" t="str">
        <f>LEFT(CA30,1)</f>
        <v>i</v>
      </c>
      <c r="BZ30" s="10" t="str">
        <f>RIGHT(B30,1)</f>
        <v>a</v>
      </c>
      <c r="CA30" s="10" t="str">
        <f>RIGHT(B30,3)</f>
        <v>ita</v>
      </c>
      <c r="CB30" s="10" t="str">
        <f>RIGHT(B30,3)</f>
        <v>ita</v>
      </c>
      <c r="CC30" s="10" t="str">
        <f>RIGHT(B30,2)</f>
        <v>ta</v>
      </c>
      <c r="CD30" s="10" t="str">
        <f>RIGHT(B30,1)</f>
        <v>a</v>
      </c>
    </row>
    <row r="31" spans="1:82">
      <c r="A31">
        <v>621</v>
      </c>
      <c r="B31" s="30" t="s">
        <v>3583</v>
      </c>
      <c r="C31" t="s">
        <v>1528</v>
      </c>
      <c r="D31" t="s">
        <v>1150</v>
      </c>
      <c r="E31" t="s">
        <v>2821</v>
      </c>
      <c r="F31" t="s">
        <v>2871</v>
      </c>
      <c r="G31" s="1">
        <f>COUNTIF(B31,"*ii*")</f>
        <v>0</v>
      </c>
      <c r="H31" s="1">
        <f>COUNTIF(B31,"*ee*")</f>
        <v>0</v>
      </c>
      <c r="I31" s="1">
        <f>COUNTIF(B31,"*aa*")</f>
        <v>0</v>
      </c>
      <c r="J31" s="1">
        <f>COUNTIF(B31,"*oo*")</f>
        <v>1</v>
      </c>
      <c r="K31" s="1">
        <f>COUNTIF(B31,"*uu*")</f>
        <v>0</v>
      </c>
      <c r="L31" s="1">
        <f>COUNTIF(B31,"*ia*")</f>
        <v>0</v>
      </c>
      <c r="M31" s="1">
        <f>COUNTIF(B31,"*iu*")</f>
        <v>0</v>
      </c>
      <c r="N31" s="1">
        <f>COUNTIF(B31,"*ei*")</f>
        <v>0</v>
      </c>
      <c r="O31" s="1">
        <f>COUNTIF(B31,"*ea*")</f>
        <v>0</v>
      </c>
      <c r="P31" s="1">
        <f>COUNTIF(B31,"*eo*")</f>
        <v>0</v>
      </c>
      <c r="Q31" s="1">
        <f>COUNTIF(B31,"*eu*")</f>
        <v>0</v>
      </c>
      <c r="R31" s="1">
        <f>COUNTIF(B31,"*ai*")</f>
        <v>0</v>
      </c>
      <c r="S31" s="1">
        <f>COUNTIF(B31,"*ae*")</f>
        <v>0</v>
      </c>
      <c r="T31" s="1">
        <f>COUNTIF(B31,"*ao*")</f>
        <v>0</v>
      </c>
      <c r="U31" s="1">
        <f>COUNTIF(B31,"*au*")</f>
        <v>0</v>
      </c>
      <c r="V31" s="1">
        <f>COUNTIF(B31,"*oi*")</f>
        <v>0</v>
      </c>
      <c r="W31" s="1">
        <f>COUNTIF(B31,"*oe*")</f>
        <v>0</v>
      </c>
      <c r="X31" s="1">
        <f>COUNTIF(B31,"*oa*")</f>
        <v>0</v>
      </c>
      <c r="Y31" s="1">
        <f>COUNTIF(B31,"*ou*")</f>
        <v>0</v>
      </c>
      <c r="Z31" s="1">
        <f>COUNTIF(B31,"*ui*")</f>
        <v>0</v>
      </c>
      <c r="AA31" s="1">
        <f>COUNTIF(B31,"*ua*")</f>
        <v>0</v>
      </c>
      <c r="AB31">
        <f>SUM(G31:AA31)</f>
        <v>1</v>
      </c>
      <c r="AC31">
        <v>4</v>
      </c>
      <c r="AD31">
        <f>COUNTIF(AC31,"2")</f>
        <v>0</v>
      </c>
      <c r="AE31">
        <f>COUNTIF(AC31,"3")</f>
        <v>0</v>
      </c>
      <c r="AF31">
        <f>COUNTIF(AC31,"4")</f>
        <v>1</v>
      </c>
      <c r="AG31">
        <f>COUNTIF(AC31,"5")</f>
        <v>0</v>
      </c>
      <c r="AH31">
        <v>1</v>
      </c>
      <c r="AI31">
        <v>0</v>
      </c>
      <c r="AL31">
        <v>1</v>
      </c>
      <c r="AO31" s="1">
        <f>COUNTIF(F31,"CVCV")+COUNTIF(F31,"CVVCV")</f>
        <v>0</v>
      </c>
      <c r="AP31" s="1">
        <f>COUNTIF(F31,"CVCVC")+COUNTIF(F31,"CVVCVC")</f>
        <v>0</v>
      </c>
      <c r="AQ31" s="1">
        <f>COUNTIF(F31,"VCV")+COUNTIF(F31,"VVCV")</f>
        <v>0</v>
      </c>
      <c r="AR31" s="1">
        <f>COUNTIF(F31,"VCVC")+COUNTIF(F31,"VVCVC")</f>
        <v>0</v>
      </c>
      <c r="AS31" s="1">
        <f>COUNTIF(F31,"CVV")</f>
        <v>0</v>
      </c>
      <c r="AT31" s="1">
        <f>COUNTIF(F31,"CVVC")</f>
        <v>0</v>
      </c>
      <c r="AU31" s="1">
        <f>COUNTIF(F31,"VV")</f>
        <v>0</v>
      </c>
      <c r="AV31" s="1">
        <f>COUNTIF(F31,"VVC")</f>
        <v>0</v>
      </c>
      <c r="AW31" s="1">
        <f>COUNTIF(F31,"CVVCVC")+COUNTIF(F31,"VVCVC")+COUNTIF(F31,"CVVCV")+COUNTIF(F31,"VVCV")</f>
        <v>0</v>
      </c>
      <c r="AY31" s="1">
        <f>COUNTIF(F31,"CCVCV")</f>
        <v>0</v>
      </c>
      <c r="AZ31" s="1">
        <f>COUNTIF(F31,"CCVCVC")</f>
        <v>0</v>
      </c>
      <c r="BA31" s="1">
        <f>COUNTIF(F31,"CCVV")</f>
        <v>0</v>
      </c>
      <c r="BB31" s="1">
        <f>COUNTIF(F31,"CCVVC")</f>
        <v>0</v>
      </c>
      <c r="BD31" t="s">
        <v>3766</v>
      </c>
      <c r="BF31" s="1" t="str">
        <f>RIGHT(F31,4)</f>
        <v>CVCV</v>
      </c>
      <c r="BG31" s="1">
        <v>1</v>
      </c>
      <c r="BP31" s="1">
        <f>SUM(BG31:BO31)</f>
        <v>1</v>
      </c>
      <c r="BQ31">
        <v>0</v>
      </c>
      <c r="BS31" s="1" t="str">
        <f>LEFT(B31,1)</f>
        <v>k</v>
      </c>
      <c r="BT31" s="1" t="str">
        <f>LEFT(B31,2)</f>
        <v>ko</v>
      </c>
      <c r="BU31" s="1" t="str">
        <f>RIGHT(B31,1)</f>
        <v>o</v>
      </c>
      <c r="BV31" t="s">
        <v>3738</v>
      </c>
      <c r="BW31" s="10" t="str">
        <f>LEFT(BD31,1)</f>
        <v>r</v>
      </c>
      <c r="BX31" s="10">
        <v>0</v>
      </c>
      <c r="BY31" s="10" t="str">
        <f>LEFT(CA31,1)</f>
        <v>o</v>
      </c>
      <c r="BZ31" s="10" t="str">
        <f>RIGHT(B31,1)</f>
        <v>o</v>
      </c>
      <c r="CA31" s="10" t="str">
        <f>RIGHT(B31,3)</f>
        <v>oʔo</v>
      </c>
      <c r="CB31" s="10" t="str">
        <f>RIGHT(B31,3)</f>
        <v>oʔo</v>
      </c>
      <c r="CC31" s="10" t="str">
        <f>RIGHT(B31,2)</f>
        <v>ʔo</v>
      </c>
      <c r="CD31" s="10" t="str">
        <f>RIGHT(B31,1)</f>
        <v>o</v>
      </c>
    </row>
    <row r="32" spans="1:82">
      <c r="A32">
        <v>1902</v>
      </c>
      <c r="B32" s="30" t="s">
        <v>820</v>
      </c>
      <c r="C32" t="s">
        <v>2291</v>
      </c>
      <c r="D32" t="s">
        <v>1150</v>
      </c>
      <c r="E32" t="s">
        <v>2821</v>
      </c>
      <c r="F32" t="s">
        <v>2871</v>
      </c>
      <c r="G32" s="1">
        <f>COUNTIF(B32,"*ii*")</f>
        <v>0</v>
      </c>
      <c r="H32" s="1">
        <f>COUNTIF(B32,"*ee*")</f>
        <v>0</v>
      </c>
      <c r="I32" s="1">
        <f>COUNTIF(B32,"*aa*")</f>
        <v>0</v>
      </c>
      <c r="J32" s="1">
        <f>COUNTIF(B32,"*oo*")</f>
        <v>1</v>
      </c>
      <c r="K32" s="1">
        <f>COUNTIF(B32,"*uu*")</f>
        <v>0</v>
      </c>
      <c r="L32" s="1">
        <f>COUNTIF(B32,"*ia*")</f>
        <v>0</v>
      </c>
      <c r="M32" s="1">
        <f>COUNTIF(B32,"*iu*")</f>
        <v>0</v>
      </c>
      <c r="N32" s="1">
        <f>COUNTIF(B32,"*ei*")</f>
        <v>0</v>
      </c>
      <c r="O32" s="1">
        <f>COUNTIF(B32,"*ea*")</f>
        <v>0</v>
      </c>
      <c r="P32" s="1">
        <f>COUNTIF(B32,"*eo*")</f>
        <v>0</v>
      </c>
      <c r="Q32" s="1">
        <f>COUNTIF(B32,"*eu*")</f>
        <v>0</v>
      </c>
      <c r="R32" s="1">
        <f>COUNTIF(B32,"*ai*")</f>
        <v>0</v>
      </c>
      <c r="S32" s="1">
        <f>COUNTIF(B32,"*ae*")</f>
        <v>0</v>
      </c>
      <c r="T32" s="1">
        <f>COUNTIF(B32,"*ao*")</f>
        <v>0</v>
      </c>
      <c r="U32" s="1">
        <f>COUNTIF(B32,"*au*")</f>
        <v>0</v>
      </c>
      <c r="V32" s="1">
        <f>COUNTIF(B32,"*oi*")</f>
        <v>0</v>
      </c>
      <c r="W32" s="1">
        <f>COUNTIF(B32,"*oe*")</f>
        <v>0</v>
      </c>
      <c r="X32" s="1">
        <f>COUNTIF(B32,"*oa*")</f>
        <v>0</v>
      </c>
      <c r="Y32" s="1">
        <f>COUNTIF(B32,"*ou*")</f>
        <v>0</v>
      </c>
      <c r="Z32" s="1">
        <f>COUNTIF(B32,"*ui*")</f>
        <v>0</v>
      </c>
      <c r="AA32" s="1">
        <f>COUNTIF(B32,"*ua*")</f>
        <v>0</v>
      </c>
      <c r="AB32">
        <f>SUM(G32:AA32)</f>
        <v>1</v>
      </c>
      <c r="AC32">
        <v>4</v>
      </c>
      <c r="AD32">
        <f>COUNTIF(AC32,"2")</f>
        <v>0</v>
      </c>
      <c r="AE32">
        <f>COUNTIF(AC32,"3")</f>
        <v>0</v>
      </c>
      <c r="AF32">
        <f>COUNTIF(AC32,"4")</f>
        <v>1</v>
      </c>
      <c r="AG32">
        <f>COUNTIF(AC32,"5")</f>
        <v>0</v>
      </c>
      <c r="AH32">
        <v>1</v>
      </c>
      <c r="AI32">
        <v>0</v>
      </c>
      <c r="AL32">
        <v>1</v>
      </c>
      <c r="AO32" s="1">
        <f>COUNTIF(F32,"CVCV")+COUNTIF(F32,"CVVCV")</f>
        <v>0</v>
      </c>
      <c r="AP32" s="1">
        <f>COUNTIF(F32,"CVCVC")+COUNTIF(F32,"CVVCVC")</f>
        <v>0</v>
      </c>
      <c r="AQ32" s="1">
        <f>COUNTIF(F32,"VCV")+COUNTIF(F32,"VVCV")</f>
        <v>0</v>
      </c>
      <c r="AR32" s="1">
        <f>COUNTIF(F32,"VCVC")+COUNTIF(F32,"VVCVC")</f>
        <v>0</v>
      </c>
      <c r="AS32" s="1">
        <f>COUNTIF(F32,"CVV")</f>
        <v>0</v>
      </c>
      <c r="AT32" s="1">
        <f>COUNTIF(F32,"CVVC")</f>
        <v>0</v>
      </c>
      <c r="AU32" s="1">
        <f>COUNTIF(F32,"VV")</f>
        <v>0</v>
      </c>
      <c r="AV32" s="1">
        <f>COUNTIF(F32,"VVC")</f>
        <v>0</v>
      </c>
      <c r="AW32" s="1">
        <f>COUNTIF(F32,"CVVCVC")+COUNTIF(F32,"VVCVC")+COUNTIF(F32,"CVVCV")+COUNTIF(F32,"VVCV")</f>
        <v>0</v>
      </c>
      <c r="AY32" s="1">
        <f>COUNTIF(F32,"CCVCV")</f>
        <v>0</v>
      </c>
      <c r="AZ32" s="1">
        <f>COUNTIF(F32,"CCVCVC")</f>
        <v>0</v>
      </c>
      <c r="BA32" s="1">
        <f>COUNTIF(F32,"CCVV")</f>
        <v>0</v>
      </c>
      <c r="BB32" s="1">
        <f>COUNTIF(F32,"CCVVC")</f>
        <v>0</v>
      </c>
      <c r="BD32" t="s">
        <v>3766</v>
      </c>
      <c r="BF32" s="1" t="str">
        <f>RIGHT(F32,4)</f>
        <v>CVCV</v>
      </c>
      <c r="BG32" s="1">
        <v>1</v>
      </c>
      <c r="BP32" s="1">
        <f>SUM(BG32:BO32)</f>
        <v>1</v>
      </c>
      <c r="BQ32">
        <v>0</v>
      </c>
      <c r="BS32" s="1" t="str">
        <f>LEFT(B32,1)</f>
        <v>t</v>
      </c>
      <c r="BT32" s="1" t="str">
        <f>LEFT(B32,2)</f>
        <v>to</v>
      </c>
      <c r="BU32" s="1" t="str">
        <f>RIGHT(B32,1)</f>
        <v>u</v>
      </c>
      <c r="BV32" t="s">
        <v>3738</v>
      </c>
      <c r="BW32" s="10" t="str">
        <f>LEFT(BD32,1)</f>
        <v>r</v>
      </c>
      <c r="BX32" s="10">
        <v>0</v>
      </c>
      <c r="BY32" s="10" t="str">
        <f>LEFT(CA32,1)</f>
        <v>i</v>
      </c>
      <c r="BZ32" s="10" t="str">
        <f>RIGHT(B32,1)</f>
        <v>u</v>
      </c>
      <c r="CA32" s="10" t="str">
        <f>RIGHT(B32,3)</f>
        <v>inu</v>
      </c>
      <c r="CB32" s="10" t="str">
        <f>RIGHT(B32,3)</f>
        <v>inu</v>
      </c>
      <c r="CC32" s="10" t="str">
        <f>RIGHT(B32,2)</f>
        <v>nu</v>
      </c>
      <c r="CD32" s="10" t="str">
        <f>RIGHT(B32,1)</f>
        <v>u</v>
      </c>
    </row>
    <row r="33" spans="1:82">
      <c r="A33">
        <v>1714</v>
      </c>
      <c r="B33" s="30" t="s">
        <v>951</v>
      </c>
      <c r="C33" t="s">
        <v>2502</v>
      </c>
      <c r="D33" t="s">
        <v>1150</v>
      </c>
      <c r="E33" t="s">
        <v>2821</v>
      </c>
      <c r="F33" t="s">
        <v>2871</v>
      </c>
      <c r="G33" s="1">
        <f>COUNTIF(B33,"*ii*")</f>
        <v>0</v>
      </c>
      <c r="H33" s="1">
        <f>COUNTIF(B33,"*ee*")</f>
        <v>0</v>
      </c>
      <c r="I33" s="1">
        <f>COUNTIF(B33,"*aa*")</f>
        <v>0</v>
      </c>
      <c r="J33" s="1">
        <f>COUNTIF(B33,"*oo*")</f>
        <v>1</v>
      </c>
      <c r="K33" s="1">
        <f>COUNTIF(B33,"*uu*")</f>
        <v>0</v>
      </c>
      <c r="L33" s="1">
        <f>COUNTIF(B33,"*ia*")</f>
        <v>0</v>
      </c>
      <c r="M33" s="1">
        <f>COUNTIF(B33,"*iu*")</f>
        <v>0</v>
      </c>
      <c r="N33" s="1">
        <f>COUNTIF(B33,"*ei*")</f>
        <v>0</v>
      </c>
      <c r="O33" s="1">
        <f>COUNTIF(B33,"*ea*")</f>
        <v>0</v>
      </c>
      <c r="P33" s="1">
        <f>COUNTIF(B33,"*eo*")</f>
        <v>0</v>
      </c>
      <c r="Q33" s="1">
        <f>COUNTIF(B33,"*eu*")</f>
        <v>0</v>
      </c>
      <c r="R33" s="1">
        <f>COUNTIF(B33,"*ai*")</f>
        <v>0</v>
      </c>
      <c r="S33" s="1">
        <f>COUNTIF(B33,"*ae*")</f>
        <v>0</v>
      </c>
      <c r="T33" s="1">
        <f>COUNTIF(B33,"*ao*")</f>
        <v>0</v>
      </c>
      <c r="U33" s="1">
        <f>COUNTIF(B33,"*au*")</f>
        <v>0</v>
      </c>
      <c r="V33" s="1">
        <f>COUNTIF(B33,"*oi*")</f>
        <v>0</v>
      </c>
      <c r="W33" s="1">
        <f>COUNTIF(B33,"*oe*")</f>
        <v>0</v>
      </c>
      <c r="X33" s="1">
        <f>COUNTIF(B33,"*oa*")</f>
        <v>0</v>
      </c>
      <c r="Y33" s="1">
        <f>COUNTIF(B33,"*ou*")</f>
        <v>0</v>
      </c>
      <c r="Z33" s="1">
        <f>COUNTIF(B33,"*ui*")</f>
        <v>0</v>
      </c>
      <c r="AA33" s="1">
        <f>COUNTIF(B33,"*ua*")</f>
        <v>0</v>
      </c>
      <c r="AB33">
        <f>SUM(G33:AA33)</f>
        <v>1</v>
      </c>
      <c r="AC33">
        <v>4</v>
      </c>
      <c r="AD33">
        <f>COUNTIF(AC33,"2")</f>
        <v>0</v>
      </c>
      <c r="AE33">
        <f>COUNTIF(AC33,"3")</f>
        <v>0</v>
      </c>
      <c r="AF33">
        <f>COUNTIF(AC33,"4")</f>
        <v>1</v>
      </c>
      <c r="AG33">
        <f>COUNTIF(AC33,"5")</f>
        <v>0</v>
      </c>
      <c r="AH33">
        <v>1</v>
      </c>
      <c r="AI33">
        <v>0</v>
      </c>
      <c r="AL33">
        <v>1</v>
      </c>
      <c r="AO33" s="1">
        <f>COUNTIF(F33,"CVCV")+COUNTIF(F33,"CVVCV")</f>
        <v>0</v>
      </c>
      <c r="AP33" s="1">
        <f>COUNTIF(F33,"CVCVC")+COUNTIF(F33,"CVVCVC")</f>
        <v>0</v>
      </c>
      <c r="AQ33" s="1">
        <f>COUNTIF(F33,"VCV")+COUNTIF(F33,"VVCV")</f>
        <v>0</v>
      </c>
      <c r="AR33" s="1">
        <f>COUNTIF(F33,"VCVC")+COUNTIF(F33,"VVCVC")</f>
        <v>0</v>
      </c>
      <c r="AS33" s="1">
        <f>COUNTIF(F33,"CVV")</f>
        <v>0</v>
      </c>
      <c r="AT33" s="1">
        <f>COUNTIF(F33,"CVVC")</f>
        <v>0</v>
      </c>
      <c r="AU33" s="1">
        <f>COUNTIF(F33,"VV")</f>
        <v>0</v>
      </c>
      <c r="AV33" s="1">
        <f>COUNTIF(F33,"VVC")</f>
        <v>0</v>
      </c>
      <c r="AW33" s="1">
        <f>COUNTIF(F33,"CVVCVC")+COUNTIF(F33,"VVCVC")+COUNTIF(F33,"CVVCV")+COUNTIF(F33,"VVCV")</f>
        <v>0</v>
      </c>
      <c r="AY33" s="1">
        <f>COUNTIF(F33,"CCVCV")</f>
        <v>0</v>
      </c>
      <c r="AZ33" s="1">
        <f>COUNTIF(F33,"CCVCVC")</f>
        <v>0</v>
      </c>
      <c r="BA33" s="1">
        <f>COUNTIF(F33,"CCVV")</f>
        <v>0</v>
      </c>
      <c r="BB33" s="1">
        <f>COUNTIF(F33,"CCVVC")</f>
        <v>0</v>
      </c>
      <c r="BD33" t="s">
        <v>3759</v>
      </c>
      <c r="BF33" s="1" t="str">
        <f>RIGHT(F33,4)</f>
        <v>CVCV</v>
      </c>
      <c r="BG33" s="1">
        <v>1</v>
      </c>
      <c r="BP33" s="1">
        <f>SUM(BG33:BO33)</f>
        <v>1</v>
      </c>
      <c r="BQ33">
        <v>0</v>
      </c>
      <c r="BS33" s="1" t="str">
        <f>LEFT(B33,1)</f>
        <v>s</v>
      </c>
      <c r="BT33" s="1" t="str">
        <f>LEFT(B33,2)</f>
        <v>so</v>
      </c>
      <c r="BU33" s="1" t="str">
        <f>RIGHT(B33,1)</f>
        <v>u</v>
      </c>
      <c r="BV33" t="s">
        <v>3733</v>
      </c>
      <c r="BW33" s="10" t="str">
        <f>LEFT(BD33,1)</f>
        <v>n</v>
      </c>
      <c r="BX33" s="10">
        <v>0</v>
      </c>
      <c r="BY33" s="10" t="str">
        <f>LEFT(CA33,1)</f>
        <v>i</v>
      </c>
      <c r="BZ33" s="10" t="str">
        <f>RIGHT(B33,1)</f>
        <v>u</v>
      </c>
      <c r="CA33" s="10" t="str">
        <f>RIGHT(B33,3)</f>
        <v>iru</v>
      </c>
      <c r="CB33" s="10" t="str">
        <f>RIGHT(B33,3)</f>
        <v>iru</v>
      </c>
      <c r="CC33" s="10" t="str">
        <f>RIGHT(B33,2)</f>
        <v>ru</v>
      </c>
      <c r="CD33" s="10" t="str">
        <f>RIGHT(B33,1)</f>
        <v>u</v>
      </c>
    </row>
    <row r="34" spans="1:82">
      <c r="A34">
        <v>1178</v>
      </c>
      <c r="B34" s="30" t="s">
        <v>3604</v>
      </c>
      <c r="C34" t="s">
        <v>1309</v>
      </c>
      <c r="D34" t="s">
        <v>1141</v>
      </c>
      <c r="E34" t="s">
        <v>1141</v>
      </c>
      <c r="F34" t="s">
        <v>2871</v>
      </c>
      <c r="G34" s="1">
        <f>COUNTIF(B34,"*ii*")</f>
        <v>0</v>
      </c>
      <c r="H34" s="1">
        <f>COUNTIF(B34,"*ee*")</f>
        <v>0</v>
      </c>
      <c r="I34" s="1">
        <f>COUNTIF(B34,"*aa*")</f>
        <v>0</v>
      </c>
      <c r="J34" s="1">
        <f>COUNTIF(B34,"*oo*")</f>
        <v>1</v>
      </c>
      <c r="K34" s="1">
        <f>COUNTIF(B34,"*uu*")</f>
        <v>0</v>
      </c>
      <c r="L34" s="1">
        <f>COUNTIF(B34,"*ia*")</f>
        <v>0</v>
      </c>
      <c r="M34" s="1">
        <f>COUNTIF(B34,"*iu*")</f>
        <v>0</v>
      </c>
      <c r="N34" s="1">
        <f>COUNTIF(B34,"*ei*")</f>
        <v>0</v>
      </c>
      <c r="O34" s="1">
        <f>COUNTIF(B34,"*ea*")</f>
        <v>0</v>
      </c>
      <c r="P34" s="1">
        <f>COUNTIF(B34,"*eo*")</f>
        <v>0</v>
      </c>
      <c r="Q34" s="1">
        <f>COUNTIF(B34,"*eu*")</f>
        <v>0</v>
      </c>
      <c r="R34" s="1">
        <f>COUNTIF(B34,"*ai*")</f>
        <v>0</v>
      </c>
      <c r="S34" s="1">
        <f>COUNTIF(B34,"*ae*")</f>
        <v>0</v>
      </c>
      <c r="T34" s="1">
        <f>COUNTIF(B34,"*ao*")</f>
        <v>0</v>
      </c>
      <c r="U34" s="1">
        <f>COUNTIF(B34,"*au*")</f>
        <v>0</v>
      </c>
      <c r="V34" s="1">
        <f>COUNTIF(B34,"*oi*")</f>
        <v>0</v>
      </c>
      <c r="W34" s="1">
        <f>COUNTIF(B34,"*oe*")</f>
        <v>0</v>
      </c>
      <c r="X34" s="1">
        <f>COUNTIF(B34,"*oa*")</f>
        <v>0</v>
      </c>
      <c r="Y34" s="1">
        <f>COUNTIF(B34,"*ou*")</f>
        <v>0</v>
      </c>
      <c r="Z34" s="1">
        <f>COUNTIF(B34,"*ui*")</f>
        <v>0</v>
      </c>
      <c r="AA34" s="1">
        <f>COUNTIF(B34,"*ua*")</f>
        <v>0</v>
      </c>
      <c r="AB34">
        <f>SUM(G34:AA34)</f>
        <v>1</v>
      </c>
      <c r="AC34">
        <v>4</v>
      </c>
      <c r="AD34">
        <f>COUNTIF(AC34,"2")</f>
        <v>0</v>
      </c>
      <c r="AE34">
        <f>COUNTIF(AC34,"3")</f>
        <v>0</v>
      </c>
      <c r="AF34">
        <f>COUNTIF(AC34,"4")</f>
        <v>1</v>
      </c>
      <c r="AG34">
        <f>COUNTIF(AC34,"5")</f>
        <v>0</v>
      </c>
      <c r="AH34">
        <v>1</v>
      </c>
      <c r="AI34">
        <v>0</v>
      </c>
      <c r="AL34">
        <v>1</v>
      </c>
      <c r="AO34" s="1">
        <f>COUNTIF(F34,"CVCV")+COUNTIF(F34,"CVVCV")</f>
        <v>0</v>
      </c>
      <c r="AP34" s="1">
        <f>COUNTIF(F34,"CVCVC")+COUNTIF(F34,"CVVCVC")</f>
        <v>0</v>
      </c>
      <c r="AQ34" s="1">
        <f>COUNTIF(F34,"VCV")+COUNTIF(F34,"VVCV")</f>
        <v>0</v>
      </c>
      <c r="AR34" s="1">
        <f>COUNTIF(F34,"VCVC")+COUNTIF(F34,"VVCVC")</f>
        <v>0</v>
      </c>
      <c r="AS34" s="1">
        <f>COUNTIF(F34,"CVV")</f>
        <v>0</v>
      </c>
      <c r="AT34" s="1">
        <f>COUNTIF(F34,"CVVC")</f>
        <v>0</v>
      </c>
      <c r="AU34" s="1">
        <f>COUNTIF(F34,"VV")</f>
        <v>0</v>
      </c>
      <c r="AV34" s="1">
        <f>COUNTIF(F34,"VVC")</f>
        <v>0</v>
      </c>
      <c r="AW34" s="1">
        <f>COUNTIF(F34,"CVVCVC")+COUNTIF(F34,"VVCVC")+COUNTIF(F34,"CVVCV")+COUNTIF(F34,"VVCV")</f>
        <v>0</v>
      </c>
      <c r="AY34" s="1">
        <f>COUNTIF(F34,"CCVCV")</f>
        <v>0</v>
      </c>
      <c r="AZ34" s="1">
        <f>COUNTIF(F34,"CCVCVC")</f>
        <v>0</v>
      </c>
      <c r="BA34" s="1">
        <f>COUNTIF(F34,"CCVV")</f>
        <v>0</v>
      </c>
      <c r="BB34" s="1">
        <f>COUNTIF(F34,"CCVVC")</f>
        <v>0</v>
      </c>
      <c r="BD34" t="s">
        <v>3690</v>
      </c>
      <c r="BF34" s="1" t="str">
        <f>RIGHT(F34,4)</f>
        <v>CVCV</v>
      </c>
      <c r="BG34" s="1">
        <v>1</v>
      </c>
      <c r="BP34" s="1">
        <f>SUM(BG34:BO34)</f>
        <v>1</v>
      </c>
      <c r="BQ34">
        <v>0</v>
      </c>
      <c r="BS34" s="1" t="str">
        <f>LEFT(B34,1)</f>
        <v>p</v>
      </c>
      <c r="BT34" s="1" t="str">
        <f>LEFT(B34,2)</f>
        <v>po</v>
      </c>
      <c r="BU34" s="1" t="str">
        <f>RIGHT(B34,1)</f>
        <v>u</v>
      </c>
      <c r="BV34" t="s">
        <v>3690</v>
      </c>
      <c r="BX34" s="10">
        <v>0</v>
      </c>
      <c r="BY34" s="10" t="str">
        <f>LEFT(CA34,1)</f>
        <v>i</v>
      </c>
      <c r="BZ34" s="10" t="str">
        <f>RIGHT(B34,1)</f>
        <v>u</v>
      </c>
      <c r="CA34" s="10" t="str">
        <f>RIGHT(B34,3)</f>
        <v>isu</v>
      </c>
      <c r="CB34" s="10" t="str">
        <f>RIGHT(B34,3)</f>
        <v>isu</v>
      </c>
      <c r="CC34" s="10" t="str">
        <f>RIGHT(B34,2)</f>
        <v>su</v>
      </c>
      <c r="CD34" s="10" t="str">
        <f>RIGHT(B34,1)</f>
        <v>u</v>
      </c>
    </row>
    <row r="35" spans="1:82">
      <c r="A35">
        <v>739</v>
      </c>
      <c r="B35" s="30" t="s">
        <v>3590</v>
      </c>
      <c r="C35" t="s">
        <v>1676</v>
      </c>
      <c r="D35" t="s">
        <v>1150</v>
      </c>
      <c r="E35" t="s">
        <v>2821</v>
      </c>
      <c r="F35" t="s">
        <v>2871</v>
      </c>
      <c r="G35" s="1">
        <f>COUNTIF(B35,"*ii*")</f>
        <v>0</v>
      </c>
      <c r="H35" s="1">
        <f>COUNTIF(B35,"*ee*")</f>
        <v>0</v>
      </c>
      <c r="I35" s="1">
        <f>COUNTIF(B35,"*aa*")</f>
        <v>0</v>
      </c>
      <c r="J35" s="1">
        <f>COUNTIF(B35,"*oo*")</f>
        <v>0</v>
      </c>
      <c r="K35" s="1">
        <f>COUNTIF(B35,"*uu*")</f>
        <v>0</v>
      </c>
      <c r="L35" s="1">
        <f>COUNTIF(B35,"*ia*")</f>
        <v>0</v>
      </c>
      <c r="M35" s="1">
        <f>COUNTIF(B35,"*iu*")</f>
        <v>0</v>
      </c>
      <c r="N35" s="1">
        <f>COUNTIF(B35,"*ei*")</f>
        <v>0</v>
      </c>
      <c r="O35" s="1">
        <f>COUNTIF(B35,"*ea*")</f>
        <v>0</v>
      </c>
      <c r="P35" s="1">
        <f>COUNTIF(B35,"*eo*")</f>
        <v>0</v>
      </c>
      <c r="Q35" s="1">
        <f>COUNTIF(B35,"*eu*")</f>
        <v>0</v>
      </c>
      <c r="R35" s="1">
        <f>COUNTIF(B35,"*ai*")</f>
        <v>1</v>
      </c>
      <c r="S35" s="1">
        <f>COUNTIF(B35,"*ae*")</f>
        <v>0</v>
      </c>
      <c r="T35" s="1">
        <f>COUNTIF(B35,"*ao*")</f>
        <v>0</v>
      </c>
      <c r="U35" s="1">
        <f>COUNTIF(B35,"*au*")</f>
        <v>0</v>
      </c>
      <c r="V35" s="1">
        <f>COUNTIF(B35,"*oi*")</f>
        <v>0</v>
      </c>
      <c r="W35" s="1">
        <f>COUNTIF(B35,"*oe*")</f>
        <v>0</v>
      </c>
      <c r="X35" s="1">
        <f>COUNTIF(B35,"*oa*")</f>
        <v>0</v>
      </c>
      <c r="Y35" s="1">
        <f>COUNTIF(B35,"*ou*")</f>
        <v>0</v>
      </c>
      <c r="Z35" s="1">
        <f>COUNTIF(B35,"*ui*")</f>
        <v>0</v>
      </c>
      <c r="AA35" s="1">
        <f>COUNTIF(B35,"*ua*")</f>
        <v>0</v>
      </c>
      <c r="AB35">
        <f>SUM(G35:AA35)</f>
        <v>1</v>
      </c>
      <c r="AC35">
        <v>4</v>
      </c>
      <c r="AD35">
        <f>COUNTIF(AC35,"2")</f>
        <v>0</v>
      </c>
      <c r="AE35">
        <f>COUNTIF(AC35,"3")</f>
        <v>0</v>
      </c>
      <c r="AF35">
        <f>COUNTIF(AC35,"4")</f>
        <v>1</v>
      </c>
      <c r="AG35">
        <f>COUNTIF(AC35,"5")</f>
        <v>0</v>
      </c>
      <c r="AH35">
        <v>1</v>
      </c>
      <c r="AI35">
        <v>0</v>
      </c>
      <c r="AL35">
        <v>1</v>
      </c>
      <c r="AO35" s="1">
        <f>COUNTIF(F35,"CVCV")+COUNTIF(F35,"CVVCV")</f>
        <v>0</v>
      </c>
      <c r="AP35" s="1">
        <f>COUNTIF(F35,"CVCVC")+COUNTIF(F35,"CVVCVC")</f>
        <v>0</v>
      </c>
      <c r="AQ35" s="1">
        <f>COUNTIF(F35,"VCV")+COUNTIF(F35,"VVCV")</f>
        <v>0</v>
      </c>
      <c r="AR35" s="1">
        <f>COUNTIF(F35,"VCVC")+COUNTIF(F35,"VVCVC")</f>
        <v>0</v>
      </c>
      <c r="AS35" s="1">
        <f>COUNTIF(F35,"CVV")</f>
        <v>0</v>
      </c>
      <c r="AT35" s="1">
        <f>COUNTIF(F35,"CVVC")</f>
        <v>0</v>
      </c>
      <c r="AU35" s="1">
        <f>COUNTIF(F35,"VV")</f>
        <v>0</v>
      </c>
      <c r="AV35" s="1">
        <f>COUNTIF(F35,"VVC")</f>
        <v>0</v>
      </c>
      <c r="AW35" s="1">
        <f>COUNTIF(F35,"CVVCVC")+COUNTIF(F35,"VVCVC")+COUNTIF(F35,"CVVCV")+COUNTIF(F35,"VVCV")</f>
        <v>0</v>
      </c>
      <c r="AY35" s="1">
        <f>COUNTIF(F35,"CCVCV")</f>
        <v>0</v>
      </c>
      <c r="AZ35" s="1">
        <f>COUNTIF(F35,"CCVCVC")</f>
        <v>0</v>
      </c>
      <c r="BA35" s="1">
        <f>COUNTIF(F35,"CCVV")</f>
        <v>0</v>
      </c>
      <c r="BB35" s="1">
        <f>COUNTIF(F35,"CCVVC")</f>
        <v>0</v>
      </c>
      <c r="BD35" t="s">
        <v>3694</v>
      </c>
      <c r="BF35" s="1" t="str">
        <f>RIGHT(F35,4)</f>
        <v>CVCV</v>
      </c>
      <c r="BG35" s="1">
        <v>1</v>
      </c>
      <c r="BH35">
        <v>1</v>
      </c>
      <c r="BP35" s="1">
        <f>SUM(BG35:BO35)</f>
        <v>2</v>
      </c>
      <c r="BQ35">
        <v>0</v>
      </c>
      <c r="BS35" s="1" t="str">
        <f>LEFT(B35,1)</f>
        <v>m</v>
      </c>
      <c r="BT35" s="1" t="str">
        <f>LEFT(B35,2)</f>
        <v>ma</v>
      </c>
      <c r="BU35" s="1" t="str">
        <f>RIGHT(B35,1)</f>
        <v>a</v>
      </c>
      <c r="BV35" t="s">
        <v>3694</v>
      </c>
      <c r="BX35" s="10">
        <v>0</v>
      </c>
      <c r="BY35" s="10" t="str">
        <f>LEFT(CA35,1)</f>
        <v>u</v>
      </c>
      <c r="BZ35" s="10" t="str">
        <f>RIGHT(B35,1)</f>
        <v>a</v>
      </c>
      <c r="CA35" s="10" t="str">
        <f>RIGHT(B35,3)</f>
        <v>ura</v>
      </c>
      <c r="CB35" s="10" t="str">
        <f>RIGHT(B35,3)</f>
        <v>ura</v>
      </c>
      <c r="CC35" s="10" t="str">
        <f>RIGHT(B35,2)</f>
        <v>ra</v>
      </c>
      <c r="CD35" s="10" t="str">
        <f>RIGHT(B35,1)</f>
        <v>a</v>
      </c>
    </row>
    <row r="36" spans="1:82">
      <c r="A36">
        <v>1292</v>
      </c>
      <c r="B36" s="30" t="s">
        <v>3614</v>
      </c>
      <c r="C36" t="s">
        <v>2458</v>
      </c>
      <c r="D36" t="s">
        <v>1150</v>
      </c>
      <c r="E36" t="s">
        <v>2821</v>
      </c>
      <c r="F36" t="s">
        <v>2871</v>
      </c>
      <c r="G36" s="1">
        <f>COUNTIF(B36,"*ii*")</f>
        <v>0</v>
      </c>
      <c r="H36" s="1">
        <f>COUNTIF(B36,"*ee*")</f>
        <v>0</v>
      </c>
      <c r="I36" s="1">
        <f>COUNTIF(B36,"*aa*")</f>
        <v>0</v>
      </c>
      <c r="J36" s="1">
        <f>COUNTIF(B36,"*oo*")</f>
        <v>0</v>
      </c>
      <c r="K36" s="1">
        <f>COUNTIF(B36,"*uu*")</f>
        <v>0</v>
      </c>
      <c r="L36" s="1">
        <f>COUNTIF(B36,"*ia*")</f>
        <v>0</v>
      </c>
      <c r="M36" s="1">
        <f>COUNTIF(B36,"*iu*")</f>
        <v>0</v>
      </c>
      <c r="N36" s="1">
        <f>COUNTIF(B36,"*ei*")</f>
        <v>0</v>
      </c>
      <c r="O36" s="1">
        <f>COUNTIF(B36,"*ea*")</f>
        <v>0</v>
      </c>
      <c r="P36" s="1">
        <f>COUNTIF(B36,"*eo*")</f>
        <v>0</v>
      </c>
      <c r="Q36" s="1">
        <f>COUNTIF(B36,"*eu*")</f>
        <v>1</v>
      </c>
      <c r="R36" s="1">
        <f>COUNTIF(B36,"*ai*")</f>
        <v>0</v>
      </c>
      <c r="S36" s="1">
        <f>COUNTIF(B36,"*ae*")</f>
        <v>0</v>
      </c>
      <c r="T36" s="1">
        <f>COUNTIF(B36,"*ao*")</f>
        <v>0</v>
      </c>
      <c r="U36" s="1">
        <f>COUNTIF(B36,"*au*")</f>
        <v>0</v>
      </c>
      <c r="V36" s="1">
        <f>COUNTIF(B36,"*oi*")</f>
        <v>0</v>
      </c>
      <c r="W36" s="1">
        <f>COUNTIF(B36,"*oe*")</f>
        <v>0</v>
      </c>
      <c r="X36" s="1">
        <f>COUNTIF(B36,"*oa*")</f>
        <v>0</v>
      </c>
      <c r="Y36" s="1">
        <f>COUNTIF(B36,"*ou*")</f>
        <v>0</v>
      </c>
      <c r="Z36" s="1">
        <f>COUNTIF(B36,"*ui*")</f>
        <v>0</v>
      </c>
      <c r="AA36" s="1">
        <f>COUNTIF(B36,"*ua*")</f>
        <v>0</v>
      </c>
      <c r="AB36">
        <f>SUM(G36:AA36)</f>
        <v>1</v>
      </c>
      <c r="AC36">
        <v>4</v>
      </c>
      <c r="AD36">
        <f>COUNTIF(AC36,"2")</f>
        <v>0</v>
      </c>
      <c r="AE36">
        <f>COUNTIF(AC36,"3")</f>
        <v>0</v>
      </c>
      <c r="AF36">
        <f>COUNTIF(AC36,"4")</f>
        <v>1</v>
      </c>
      <c r="AG36">
        <f>COUNTIF(AC36,"5")</f>
        <v>0</v>
      </c>
      <c r="AH36">
        <v>1</v>
      </c>
      <c r="AI36">
        <v>0</v>
      </c>
      <c r="AL36">
        <v>1</v>
      </c>
      <c r="AO36" s="1">
        <f>COUNTIF(F36,"CVCV")+COUNTIF(F36,"CVVCV")</f>
        <v>0</v>
      </c>
      <c r="AP36" s="1">
        <f>COUNTIF(F36,"CVCVC")+COUNTIF(F36,"CVVCVC")</f>
        <v>0</v>
      </c>
      <c r="AQ36" s="1">
        <f>COUNTIF(F36,"VCV")+COUNTIF(F36,"VVCV")</f>
        <v>0</v>
      </c>
      <c r="AR36" s="1">
        <f>COUNTIF(F36,"VCVC")+COUNTIF(F36,"VVCVC")</f>
        <v>0</v>
      </c>
      <c r="AS36" s="1">
        <f>COUNTIF(F36,"CVV")</f>
        <v>0</v>
      </c>
      <c r="AT36" s="1">
        <f>COUNTIF(F36,"CVVC")</f>
        <v>0</v>
      </c>
      <c r="AU36" s="1">
        <f>COUNTIF(F36,"VV")</f>
        <v>0</v>
      </c>
      <c r="AV36" s="1">
        <f>COUNTIF(F36,"VVC")</f>
        <v>0</v>
      </c>
      <c r="AW36" s="1">
        <f>COUNTIF(F36,"CVVCVC")+COUNTIF(F36,"VVCVC")+COUNTIF(F36,"CVVCV")+COUNTIF(F36,"VVCV")</f>
        <v>0</v>
      </c>
      <c r="AY36" s="1">
        <f>COUNTIF(F36,"CCVCV")</f>
        <v>0</v>
      </c>
      <c r="AZ36" s="1">
        <f>COUNTIF(F36,"CCVCVC")</f>
        <v>0</v>
      </c>
      <c r="BA36" s="1">
        <f>COUNTIF(F36,"CCVV")</f>
        <v>0</v>
      </c>
      <c r="BB36" s="1">
        <f>COUNTIF(F36,"CCVVC")</f>
        <v>0</v>
      </c>
      <c r="BD36" t="s">
        <v>3675</v>
      </c>
      <c r="BF36" s="1" t="str">
        <f>RIGHT(F36,4)</f>
        <v>CVCV</v>
      </c>
      <c r="BG36" s="1">
        <v>1</v>
      </c>
      <c r="BP36" s="1">
        <f>SUM(BG36:BO36)</f>
        <v>1</v>
      </c>
      <c r="BQ36">
        <v>0</v>
      </c>
      <c r="BS36" s="1" t="str">
        <f>LEFT(B36,1)</f>
        <v>ʔ</v>
      </c>
      <c r="BT36" s="1" t="str">
        <f>LEFT(B36,2)</f>
        <v>ʔe</v>
      </c>
      <c r="BU36" s="1" t="str">
        <f>RIGHT(B36,1)</f>
        <v>i</v>
      </c>
      <c r="BV36" t="s">
        <v>3675</v>
      </c>
      <c r="BX36" s="10">
        <v>0</v>
      </c>
      <c r="BY36" s="10" t="str">
        <f>LEFT(CA36,1)</f>
        <v>a</v>
      </c>
      <c r="BZ36" s="10" t="str">
        <f>RIGHT(B36,1)</f>
        <v>i</v>
      </c>
      <c r="CA36" s="10" t="str">
        <f>RIGHT(B36,3)</f>
        <v>ani</v>
      </c>
      <c r="CB36" s="10" t="str">
        <f>RIGHT(B36,3)</f>
        <v>ani</v>
      </c>
      <c r="CC36" s="10" t="str">
        <f>RIGHT(B36,2)</f>
        <v>ni</v>
      </c>
      <c r="CD36" s="10" t="str">
        <f>RIGHT(B36,1)</f>
        <v>i</v>
      </c>
    </row>
    <row r="37" spans="1:82">
      <c r="A37">
        <v>916</v>
      </c>
      <c r="B37" s="30" t="s">
        <v>3595</v>
      </c>
      <c r="C37" t="s">
        <v>1513</v>
      </c>
      <c r="D37" t="s">
        <v>1141</v>
      </c>
      <c r="E37" t="s">
        <v>1141</v>
      </c>
      <c r="F37" t="s">
        <v>2871</v>
      </c>
      <c r="G37" s="1">
        <f>COUNTIF(B37,"*ii*")</f>
        <v>0</v>
      </c>
      <c r="H37" s="1">
        <f>COUNTIF(B37,"*ee*")</f>
        <v>0</v>
      </c>
      <c r="I37" s="1">
        <f>COUNTIF(B37,"*aa*")</f>
        <v>0</v>
      </c>
      <c r="J37" s="1">
        <f>COUNTIF(B37,"*oo*")</f>
        <v>0</v>
      </c>
      <c r="K37" s="1">
        <f>COUNTIF(B37,"*uu*")</f>
        <v>0</v>
      </c>
      <c r="L37" s="1">
        <f>COUNTIF(B37,"*ia*")</f>
        <v>0</v>
      </c>
      <c r="M37" s="1">
        <f>COUNTIF(B37,"*iu*")</f>
        <v>0</v>
      </c>
      <c r="N37" s="1">
        <f>COUNTIF(B37,"*ei*")</f>
        <v>0</v>
      </c>
      <c r="O37" s="1">
        <f>COUNTIF(B37,"*ea*")</f>
        <v>0</v>
      </c>
      <c r="P37" s="1">
        <f>COUNTIF(B37,"*eo*")</f>
        <v>0</v>
      </c>
      <c r="Q37" s="1">
        <f>COUNTIF(B37,"*eu*")</f>
        <v>0</v>
      </c>
      <c r="R37" s="1">
        <f>COUNTIF(B37,"*ai*")</f>
        <v>1</v>
      </c>
      <c r="S37" s="1">
        <f>COUNTIF(B37,"*ae*")</f>
        <v>0</v>
      </c>
      <c r="T37" s="1">
        <f>COUNTIF(B37,"*ao*")</f>
        <v>0</v>
      </c>
      <c r="U37" s="1">
        <f>COUNTIF(B37,"*au*")</f>
        <v>0</v>
      </c>
      <c r="V37" s="1">
        <f>COUNTIF(B37,"*oi*")</f>
        <v>0</v>
      </c>
      <c r="W37" s="1">
        <f>COUNTIF(B37,"*oe*")</f>
        <v>0</v>
      </c>
      <c r="X37" s="1">
        <f>COUNTIF(B37,"*oa*")</f>
        <v>0</v>
      </c>
      <c r="Y37" s="1">
        <f>COUNTIF(B37,"*ou*")</f>
        <v>0</v>
      </c>
      <c r="Z37" s="1">
        <f>COUNTIF(B37,"*ui*")</f>
        <v>0</v>
      </c>
      <c r="AA37" s="1">
        <f>COUNTIF(B37,"*ua*")</f>
        <v>0</v>
      </c>
      <c r="AB37">
        <f>SUM(G37:AA37)</f>
        <v>1</v>
      </c>
      <c r="AC37">
        <v>4</v>
      </c>
      <c r="AD37">
        <f>COUNTIF(AC37,"2")</f>
        <v>0</v>
      </c>
      <c r="AE37">
        <f>COUNTIF(AC37,"3")</f>
        <v>0</v>
      </c>
      <c r="AF37">
        <f>COUNTIF(AC37,"4")</f>
        <v>1</v>
      </c>
      <c r="AG37">
        <f>COUNTIF(AC37,"5")</f>
        <v>0</v>
      </c>
      <c r="AH37">
        <v>1</v>
      </c>
      <c r="AI37">
        <v>0</v>
      </c>
      <c r="AL37">
        <v>1</v>
      </c>
      <c r="AO37" s="1">
        <f>COUNTIF(F37,"CVCV")+COUNTIF(F37,"CVVCV")</f>
        <v>0</v>
      </c>
      <c r="AP37" s="1">
        <f>COUNTIF(F37,"CVCVC")+COUNTIF(F37,"CVVCVC")</f>
        <v>0</v>
      </c>
      <c r="AQ37" s="1">
        <f>COUNTIF(F37,"VCV")+COUNTIF(F37,"VVCV")</f>
        <v>0</v>
      </c>
      <c r="AR37" s="1">
        <f>COUNTIF(F37,"VCVC")+COUNTIF(F37,"VVCVC")</f>
        <v>0</v>
      </c>
      <c r="AS37" s="1">
        <f>COUNTIF(F37,"CVV")</f>
        <v>0</v>
      </c>
      <c r="AT37" s="1">
        <f>COUNTIF(F37,"CVVC")</f>
        <v>0</v>
      </c>
      <c r="AU37" s="1">
        <f>COUNTIF(F37,"VV")</f>
        <v>0</v>
      </c>
      <c r="AV37" s="1">
        <f>COUNTIF(F37,"VVC")</f>
        <v>0</v>
      </c>
      <c r="AW37" s="1">
        <f>COUNTIF(F37,"CVVCVC")+COUNTIF(F37,"VVCVC")+COUNTIF(F37,"CVVCV")+COUNTIF(F37,"VVCV")</f>
        <v>0</v>
      </c>
      <c r="AY37" s="1">
        <f>COUNTIF(F37,"CCVCV")</f>
        <v>0</v>
      </c>
      <c r="AZ37" s="1">
        <f>COUNTIF(F37,"CCVCVC")</f>
        <v>0</v>
      </c>
      <c r="BA37" s="1">
        <f>COUNTIF(F37,"CCVV")</f>
        <v>0</v>
      </c>
      <c r="BB37" s="1">
        <f>COUNTIF(F37,"CCVVC")</f>
        <v>0</v>
      </c>
      <c r="BD37" t="s">
        <v>3690</v>
      </c>
      <c r="BF37" s="1" t="str">
        <f>RIGHT(F37,4)</f>
        <v>CVCV</v>
      </c>
      <c r="BG37" s="1">
        <v>1</v>
      </c>
      <c r="BP37" s="1">
        <f>SUM(BG37:BO37)</f>
        <v>1</v>
      </c>
      <c r="BQ37">
        <v>0</v>
      </c>
      <c r="BS37" s="1" t="str">
        <f>LEFT(B37,1)</f>
        <v>n</v>
      </c>
      <c r="BT37" s="1" t="str">
        <f>LEFT(B37,2)</f>
        <v>na</v>
      </c>
      <c r="BU37" s="1" t="str">
        <f>RIGHT(B37,1)</f>
        <v>i</v>
      </c>
      <c r="BV37" t="s">
        <v>3690</v>
      </c>
      <c r="BX37" s="10">
        <v>0</v>
      </c>
      <c r="BY37" s="10" t="str">
        <f>LEFT(CA37,1)</f>
        <v>e</v>
      </c>
      <c r="BZ37" s="10" t="str">
        <f>RIGHT(B37,1)</f>
        <v>i</v>
      </c>
      <c r="CA37" s="10" t="str">
        <f>RIGHT(B37,3)</f>
        <v>esi</v>
      </c>
      <c r="CB37" s="10" t="str">
        <f>RIGHT(B37,3)</f>
        <v>esi</v>
      </c>
      <c r="CC37" s="10" t="str">
        <f>RIGHT(B37,2)</f>
        <v>si</v>
      </c>
      <c r="CD37" s="10" t="str">
        <f>RIGHT(B37,1)</f>
        <v>i</v>
      </c>
    </row>
    <row r="38" spans="1:82">
      <c r="A38">
        <v>1700</v>
      </c>
      <c r="B38" s="30" t="s">
        <v>3625</v>
      </c>
      <c r="C38" t="s">
        <v>1668</v>
      </c>
      <c r="D38" t="s">
        <v>1141</v>
      </c>
      <c r="E38" t="s">
        <v>1141</v>
      </c>
      <c r="F38" t="s">
        <v>2871</v>
      </c>
      <c r="G38" s="1">
        <f>COUNTIF(B38,"*ii*")</f>
        <v>0</v>
      </c>
      <c r="H38" s="1">
        <f>COUNTIF(B38,"*ee*")</f>
        <v>0</v>
      </c>
      <c r="I38" s="1">
        <f>COUNTIF(B38,"*aa*")</f>
        <v>0</v>
      </c>
      <c r="J38" s="1">
        <f>COUNTIF(B38,"*oo*")</f>
        <v>0</v>
      </c>
      <c r="K38" s="1">
        <f>COUNTIF(B38,"*uu*")</f>
        <v>0</v>
      </c>
      <c r="L38" s="1">
        <f>COUNTIF(B38,"*ia*")</f>
        <v>0</v>
      </c>
      <c r="M38" s="1">
        <f>COUNTIF(B38,"*iu*")</f>
        <v>0</v>
      </c>
      <c r="N38" s="1">
        <f>COUNTIF(B38,"*ei*")</f>
        <v>0</v>
      </c>
      <c r="O38" s="1">
        <f>COUNTIF(B38,"*ea*")</f>
        <v>0</v>
      </c>
      <c r="P38" s="1">
        <f>COUNTIF(B38,"*eo*")</f>
        <v>0</v>
      </c>
      <c r="Q38" s="1">
        <f>COUNTIF(B38,"*eu*")</f>
        <v>0</v>
      </c>
      <c r="R38" s="1">
        <f>COUNTIF(B38,"*ai*")</f>
        <v>0</v>
      </c>
      <c r="S38" s="1">
        <f>COUNTIF(B38,"*ae*")</f>
        <v>0</v>
      </c>
      <c r="T38" s="1">
        <f>COUNTIF(B38,"*ao*")</f>
        <v>0</v>
      </c>
      <c r="U38" s="1">
        <f>COUNTIF(B38,"*au*")</f>
        <v>0</v>
      </c>
      <c r="V38" s="1">
        <f>COUNTIF(B38,"*oi*")</f>
        <v>0</v>
      </c>
      <c r="W38" s="1">
        <f>COUNTIF(B38,"*oe*")</f>
        <v>0</v>
      </c>
      <c r="X38" s="1">
        <f>COUNTIF(B38,"*oa*")</f>
        <v>1</v>
      </c>
      <c r="Y38" s="1">
        <f>COUNTIF(B38,"*ou*")</f>
        <v>0</v>
      </c>
      <c r="Z38" s="1">
        <f>COUNTIF(B38,"*ui*")</f>
        <v>0</v>
      </c>
      <c r="AA38" s="1">
        <f>COUNTIF(B38,"*ua*")</f>
        <v>0</v>
      </c>
      <c r="AB38">
        <f>SUM(G38:AA38)</f>
        <v>1</v>
      </c>
      <c r="AC38">
        <v>4</v>
      </c>
      <c r="AD38">
        <f>COUNTIF(AC38,"2")</f>
        <v>0</v>
      </c>
      <c r="AE38">
        <f>COUNTIF(AC38,"3")</f>
        <v>0</v>
      </c>
      <c r="AF38">
        <f>COUNTIF(AC38,"4")</f>
        <v>1</v>
      </c>
      <c r="AG38">
        <f>COUNTIF(AC38,"5")</f>
        <v>0</v>
      </c>
      <c r="AH38">
        <v>1</v>
      </c>
      <c r="AI38">
        <v>0</v>
      </c>
      <c r="AL38">
        <v>1</v>
      </c>
      <c r="AO38" s="1">
        <f>COUNTIF(F38,"CVCV")+COUNTIF(F38,"CVVCV")</f>
        <v>0</v>
      </c>
      <c r="AP38" s="1">
        <f>COUNTIF(F38,"CVCVC")+COUNTIF(F38,"CVVCVC")</f>
        <v>0</v>
      </c>
      <c r="AQ38" s="1">
        <f>COUNTIF(F38,"VCV")+COUNTIF(F38,"VVCV")</f>
        <v>0</v>
      </c>
      <c r="AR38" s="1">
        <f>COUNTIF(F38,"VCVC")+COUNTIF(F38,"VVCVC")</f>
        <v>0</v>
      </c>
      <c r="AS38" s="1">
        <f>COUNTIF(F38,"CVV")</f>
        <v>0</v>
      </c>
      <c r="AT38" s="1">
        <f>COUNTIF(F38,"CVVC")</f>
        <v>0</v>
      </c>
      <c r="AU38" s="1">
        <f>COUNTIF(F38,"VV")</f>
        <v>0</v>
      </c>
      <c r="AV38" s="1">
        <f>COUNTIF(F38,"VVC")</f>
        <v>0</v>
      </c>
      <c r="AW38" s="1">
        <f>COUNTIF(F38,"CVVCVC")+COUNTIF(F38,"VVCVC")+COUNTIF(F38,"CVVCV")+COUNTIF(F38,"VVCV")</f>
        <v>0</v>
      </c>
      <c r="AY38" s="1">
        <f>COUNTIF(F38,"CCVCV")</f>
        <v>0</v>
      </c>
      <c r="AZ38" s="1">
        <f>COUNTIF(F38,"CCVCVC")</f>
        <v>0</v>
      </c>
      <c r="BA38" s="1">
        <f>COUNTIF(F38,"CCVV")</f>
        <v>0</v>
      </c>
      <c r="BB38" s="1">
        <f>COUNTIF(F38,"CCVVC")</f>
        <v>0</v>
      </c>
      <c r="BD38" t="s">
        <v>3729</v>
      </c>
      <c r="BF38" s="1" t="str">
        <f>RIGHT(F38,4)</f>
        <v>CVCV</v>
      </c>
      <c r="BG38" s="1">
        <v>1</v>
      </c>
      <c r="BP38" s="1">
        <f>SUM(BG38:BO38)</f>
        <v>1</v>
      </c>
      <c r="BQ38">
        <v>0</v>
      </c>
      <c r="BR38" t="s">
        <v>2827</v>
      </c>
      <c r="BS38" s="1" t="str">
        <f>LEFT(B38,1)</f>
        <v>s</v>
      </c>
      <c r="BT38" s="1" t="str">
        <f>LEFT(B38,2)</f>
        <v>so</v>
      </c>
      <c r="BU38" s="1" t="str">
        <f>RIGHT(B38,1)</f>
        <v>u</v>
      </c>
      <c r="BV38" t="s">
        <v>3750</v>
      </c>
      <c r="BW38" s="10" t="str">
        <f>LEFT(BD38,1)</f>
        <v>n</v>
      </c>
      <c r="BX38" s="10">
        <v>0</v>
      </c>
      <c r="BY38" s="10" t="str">
        <f>LEFT(CA38,1)</f>
        <v>i</v>
      </c>
      <c r="BZ38" s="10" t="str">
        <f>RIGHT(B38,1)</f>
        <v>u</v>
      </c>
      <c r="CA38" s="10" t="str">
        <f>RIGHT(B38,3)</f>
        <v>itu</v>
      </c>
      <c r="CB38" s="10" t="str">
        <f>RIGHT(B38,3)</f>
        <v>itu</v>
      </c>
      <c r="CC38" s="10" t="str">
        <f>RIGHT(B38,2)</f>
        <v>tu</v>
      </c>
      <c r="CD38" s="10" t="str">
        <f>RIGHT(B38,1)</f>
        <v>u</v>
      </c>
    </row>
    <row r="39" spans="1:82">
      <c r="A39">
        <v>417</v>
      </c>
      <c r="B39" s="30" t="s">
        <v>3577</v>
      </c>
      <c r="C39" t="s">
        <v>1515</v>
      </c>
      <c r="D39" t="s">
        <v>1150</v>
      </c>
      <c r="E39" t="s">
        <v>2821</v>
      </c>
      <c r="F39" t="s">
        <v>2890</v>
      </c>
      <c r="G39" s="1">
        <f>COUNTIF(B39,"*ii*")</f>
        <v>0</v>
      </c>
      <c r="H39" s="1">
        <f>COUNTIF(B39,"*ee*")</f>
        <v>0</v>
      </c>
      <c r="I39" s="1">
        <f>COUNTIF(B39,"*aa*")</f>
        <v>0</v>
      </c>
      <c r="J39" s="1">
        <f>COUNTIF(B39,"*oo*")</f>
        <v>1</v>
      </c>
      <c r="K39" s="1">
        <f>COUNTIF(B39,"*uu*")</f>
        <v>0</v>
      </c>
      <c r="L39" s="1">
        <f>COUNTIF(B39,"*ia*")</f>
        <v>0</v>
      </c>
      <c r="M39" s="1">
        <f>COUNTIF(B39,"*iu*")</f>
        <v>0</v>
      </c>
      <c r="N39" s="1">
        <f>COUNTIF(B39,"*ei*")</f>
        <v>0</v>
      </c>
      <c r="O39" s="1">
        <f>COUNTIF(B39,"*ea*")</f>
        <v>0</v>
      </c>
      <c r="P39" s="1">
        <f>COUNTIF(B39,"*eo*")</f>
        <v>0</v>
      </c>
      <c r="Q39" s="1">
        <f>COUNTIF(B39,"*eu*")</f>
        <v>0</v>
      </c>
      <c r="R39" s="1">
        <f>COUNTIF(B39,"*ai*")</f>
        <v>0</v>
      </c>
      <c r="S39" s="1">
        <f>COUNTIF(B39,"*ae*")</f>
        <v>0</v>
      </c>
      <c r="T39" s="1">
        <f>COUNTIF(B39,"*ao*")</f>
        <v>0</v>
      </c>
      <c r="U39" s="1">
        <f>COUNTIF(B39,"*au*")</f>
        <v>0</v>
      </c>
      <c r="V39" s="1">
        <f>COUNTIF(B39,"*oi*")</f>
        <v>0</v>
      </c>
      <c r="W39" s="1">
        <f>COUNTIF(B39,"*oe*")</f>
        <v>0</v>
      </c>
      <c r="X39" s="1">
        <f>COUNTIF(B39,"*oa*")</f>
        <v>0</v>
      </c>
      <c r="Y39" s="1">
        <f>COUNTIF(B39,"*ou*")</f>
        <v>0</v>
      </c>
      <c r="Z39" s="1">
        <f>COUNTIF(B39,"*ui*")</f>
        <v>0</v>
      </c>
      <c r="AA39" s="1">
        <f>COUNTIF(B39,"*ua*")</f>
        <v>0</v>
      </c>
      <c r="AB39">
        <f>SUM(G39:AA39)</f>
        <v>1</v>
      </c>
      <c r="AC39">
        <v>4</v>
      </c>
      <c r="AD39">
        <f>COUNTIF(AC39,"2")</f>
        <v>0</v>
      </c>
      <c r="AE39">
        <f>COUNTIF(AC39,"3")</f>
        <v>0</v>
      </c>
      <c r="AF39">
        <f>COUNTIF(AC39,"4")</f>
        <v>1</v>
      </c>
      <c r="AG39">
        <f>COUNTIF(AC39,"5")</f>
        <v>0</v>
      </c>
      <c r="AH39">
        <v>1</v>
      </c>
      <c r="AI39">
        <v>0</v>
      </c>
      <c r="AM39">
        <v>1</v>
      </c>
      <c r="AN39" t="str">
        <f>RIGHT(B39,1)</f>
        <v>n</v>
      </c>
      <c r="AO39" s="1">
        <f>COUNTIF(F39,"CVCV")+COUNTIF(F39,"CVVCV")</f>
        <v>0</v>
      </c>
      <c r="AP39" s="1">
        <f>COUNTIF(F39,"CVCVC")+COUNTIF(F39,"CVVCVC")</f>
        <v>0</v>
      </c>
      <c r="AQ39" s="1">
        <f>COUNTIF(F39,"VCV")+COUNTIF(F39,"VVCV")</f>
        <v>0</v>
      </c>
      <c r="AR39" s="1">
        <f>COUNTIF(F39,"VCVC")+COUNTIF(F39,"VVCVC")</f>
        <v>0</v>
      </c>
      <c r="AS39" s="1">
        <f>COUNTIF(F39,"CVV")</f>
        <v>0</v>
      </c>
      <c r="AT39" s="1">
        <f>COUNTIF(F39,"CVVC")</f>
        <v>0</v>
      </c>
      <c r="AU39" s="1">
        <f>COUNTIF(F39,"VV")</f>
        <v>0</v>
      </c>
      <c r="AV39" s="1">
        <f>COUNTIF(F39,"VVC")</f>
        <v>0</v>
      </c>
      <c r="AW39" s="1">
        <f>COUNTIF(F39,"CVVCVC")+COUNTIF(F39,"VVCVC")+COUNTIF(F39,"CVVCV")+COUNTIF(F39,"VVCV")</f>
        <v>0</v>
      </c>
      <c r="AY39" s="1">
        <f>COUNTIF(F39,"CCVCV")</f>
        <v>0</v>
      </c>
      <c r="AZ39" s="1">
        <f>COUNTIF(F39,"CCVCVC")</f>
        <v>0</v>
      </c>
      <c r="BA39" s="1">
        <f>COUNTIF(F39,"CCVV")</f>
        <v>0</v>
      </c>
      <c r="BB39" s="1">
        <f>COUNTIF(F39,"CCVVC")</f>
        <v>0</v>
      </c>
      <c r="BD39" t="s">
        <v>3654</v>
      </c>
      <c r="BF39" s="1" t="str">
        <f>RIGHT(F39,4)</f>
        <v>VCVC</v>
      </c>
      <c r="BG39" s="1"/>
      <c r="BJ39">
        <v>1</v>
      </c>
      <c r="BK39">
        <v>1</v>
      </c>
      <c r="BP39" s="1">
        <f>SUM(BG39:BO39)</f>
        <v>2</v>
      </c>
      <c r="BQ39">
        <v>0</v>
      </c>
      <c r="BS39" s="1" t="str">
        <f>LEFT(B39,1)</f>
        <v>h</v>
      </c>
      <c r="BT39" s="1" t="str">
        <f>LEFT(B39,2)</f>
        <v>ho</v>
      </c>
      <c r="BU39" s="1" t="str">
        <f>RIGHT(B39,1)</f>
        <v>n</v>
      </c>
      <c r="BV39" t="s">
        <v>3654</v>
      </c>
      <c r="BX39" s="10">
        <v>0</v>
      </c>
      <c r="BY39" s="10" t="str">
        <f>LEFT(CA39,1)</f>
        <v>a</v>
      </c>
      <c r="BZ39" s="10" t="str">
        <f>LEFT(CC39,1)</f>
        <v>a</v>
      </c>
      <c r="CA39" s="10" t="str">
        <f>RIGHT(B39,4)</f>
        <v>aʔan</v>
      </c>
      <c r="CB39" s="10" t="str">
        <f>RIGHT(B39,3)</f>
        <v>ʔan</v>
      </c>
      <c r="CC39" s="10" t="str">
        <f>RIGHT(B39,2)</f>
        <v>an</v>
      </c>
      <c r="CD39" s="10" t="str">
        <f>RIGHT(B39,1)</f>
        <v>n</v>
      </c>
    </row>
    <row r="40" spans="1:82">
      <c r="A40">
        <v>1767</v>
      </c>
      <c r="B40" s="30" t="s">
        <v>3626</v>
      </c>
      <c r="C40" t="s">
        <v>2455</v>
      </c>
      <c r="D40" t="s">
        <v>1141</v>
      </c>
      <c r="E40" t="s">
        <v>1141</v>
      </c>
      <c r="F40" t="s">
        <v>2890</v>
      </c>
      <c r="G40" s="1">
        <f>COUNTIF(B40,"*ii*")</f>
        <v>0</v>
      </c>
      <c r="H40" s="1">
        <f>COUNTIF(B40,"*ee*")</f>
        <v>0</v>
      </c>
      <c r="I40" s="1">
        <f>COUNTIF(B40,"*aa*")</f>
        <v>0</v>
      </c>
      <c r="J40" s="1">
        <f>COUNTIF(B40,"*oo*")</f>
        <v>0</v>
      </c>
      <c r="K40" s="1">
        <f>COUNTIF(B40,"*uu*")</f>
        <v>1</v>
      </c>
      <c r="L40" s="1">
        <f>COUNTIF(B40,"*ia*")</f>
        <v>0</v>
      </c>
      <c r="M40" s="1">
        <f>COUNTIF(B40,"*iu*")</f>
        <v>0</v>
      </c>
      <c r="N40" s="1">
        <f>COUNTIF(B40,"*ei*")</f>
        <v>0</v>
      </c>
      <c r="O40" s="1">
        <f>COUNTIF(B40,"*ea*")</f>
        <v>0</v>
      </c>
      <c r="P40" s="1">
        <f>COUNTIF(B40,"*eo*")</f>
        <v>0</v>
      </c>
      <c r="Q40" s="1">
        <f>COUNTIF(B40,"*eu*")</f>
        <v>0</v>
      </c>
      <c r="R40" s="1">
        <f>COUNTIF(B40,"*ai*")</f>
        <v>0</v>
      </c>
      <c r="S40" s="1">
        <f>COUNTIF(B40,"*ae*")</f>
        <v>0</v>
      </c>
      <c r="T40" s="1">
        <f>COUNTIF(B40,"*ao*")</f>
        <v>0</v>
      </c>
      <c r="U40" s="1">
        <f>COUNTIF(B40,"*au*")</f>
        <v>0</v>
      </c>
      <c r="V40" s="1">
        <f>COUNTIF(B40,"*oi*")</f>
        <v>0</v>
      </c>
      <c r="W40" s="1">
        <f>COUNTIF(B40,"*oe*")</f>
        <v>0</v>
      </c>
      <c r="X40" s="1">
        <f>COUNTIF(B40,"*oa*")</f>
        <v>0</v>
      </c>
      <c r="Y40" s="1">
        <f>COUNTIF(B40,"*ou*")</f>
        <v>0</v>
      </c>
      <c r="Z40" s="1">
        <f>COUNTIF(B40,"*ui*")</f>
        <v>0</v>
      </c>
      <c r="AA40" s="1">
        <f>COUNTIF(B40,"*ua*")</f>
        <v>0</v>
      </c>
      <c r="AB40">
        <f>SUM(G40:AA40)</f>
        <v>1</v>
      </c>
      <c r="AC40">
        <v>4</v>
      </c>
      <c r="AD40">
        <f>COUNTIF(AC40,"2")</f>
        <v>0</v>
      </c>
      <c r="AE40">
        <f>COUNTIF(AC40,"3")</f>
        <v>0</v>
      </c>
      <c r="AF40">
        <f>COUNTIF(AC40,"4")</f>
        <v>1</v>
      </c>
      <c r="AG40">
        <f>COUNTIF(AC40,"5")</f>
        <v>0</v>
      </c>
      <c r="AH40">
        <v>1</v>
      </c>
      <c r="AI40">
        <v>0</v>
      </c>
      <c r="AM40">
        <v>1</v>
      </c>
      <c r="AN40" t="str">
        <f>RIGHT(B40,1)</f>
        <v>ʔ</v>
      </c>
      <c r="AO40" s="1">
        <f>COUNTIF(F40,"CVCV")+COUNTIF(F40,"CVVCV")</f>
        <v>0</v>
      </c>
      <c r="AP40" s="1">
        <f>COUNTIF(F40,"CVCVC")+COUNTIF(F40,"CVVCVC")</f>
        <v>0</v>
      </c>
      <c r="AQ40" s="1">
        <f>COUNTIF(F40,"VCV")+COUNTIF(F40,"VVCV")</f>
        <v>0</v>
      </c>
      <c r="AR40" s="1">
        <f>COUNTIF(F40,"VCVC")+COUNTIF(F40,"VVCVC")</f>
        <v>0</v>
      </c>
      <c r="AS40" s="1">
        <f>COUNTIF(F40,"CVV")</f>
        <v>0</v>
      </c>
      <c r="AT40" s="1">
        <f>COUNTIF(F40,"CVVC")</f>
        <v>0</v>
      </c>
      <c r="AU40" s="1">
        <f>COUNTIF(F40,"VV")</f>
        <v>0</v>
      </c>
      <c r="AV40" s="1">
        <f>COUNTIF(F40,"VVC")</f>
        <v>0</v>
      </c>
      <c r="AW40" s="1">
        <f>COUNTIF(F40,"CVVCVC")+COUNTIF(F40,"VVCVC")+COUNTIF(F40,"CVVCV")+COUNTIF(F40,"VVCV")</f>
        <v>0</v>
      </c>
      <c r="AY40" s="1">
        <f>COUNTIF(F40,"CCVCV")</f>
        <v>0</v>
      </c>
      <c r="AZ40" s="1">
        <f>COUNTIF(F40,"CCVCVC")</f>
        <v>0</v>
      </c>
      <c r="BA40" s="1">
        <f>COUNTIF(F40,"CCVV")</f>
        <v>0</v>
      </c>
      <c r="BB40" s="1">
        <f>COUNTIF(F40,"CCVVC")</f>
        <v>0</v>
      </c>
      <c r="BD40" t="s">
        <v>3664</v>
      </c>
      <c r="BF40" s="1" t="str">
        <f>RIGHT(F40,4)</f>
        <v>VCVC</v>
      </c>
      <c r="BG40" s="1"/>
      <c r="BJ40">
        <v>1</v>
      </c>
      <c r="BP40" s="1">
        <f>SUM(BG40:BO40)</f>
        <v>1</v>
      </c>
      <c r="BQ40">
        <v>0</v>
      </c>
      <c r="BS40" s="1" t="str">
        <f>LEFT(B40,1)</f>
        <v>s</v>
      </c>
      <c r="BT40" s="1" t="str">
        <f>LEFT(B40,2)</f>
        <v>su</v>
      </c>
      <c r="BU40" s="1" t="str">
        <f>RIGHT(B40,1)</f>
        <v>ʔ</v>
      </c>
      <c r="BV40" t="s">
        <v>3664</v>
      </c>
      <c r="BX40" s="10">
        <v>0</v>
      </c>
      <c r="BY40" s="10" t="str">
        <f>LEFT(CA40,1)</f>
        <v>e</v>
      </c>
      <c r="BZ40" s="10" t="str">
        <f>LEFT(CC40,1)</f>
        <v>e</v>
      </c>
      <c r="CA40" s="10" t="str">
        <f>RIGHT(B40,4)</f>
        <v>eneʔ</v>
      </c>
      <c r="CB40" s="10" t="str">
        <f>RIGHT(B40,3)</f>
        <v>neʔ</v>
      </c>
      <c r="CC40" s="10" t="str">
        <f>RIGHT(B40,2)</f>
        <v>eʔ</v>
      </c>
      <c r="CD40" s="10" t="str">
        <f>RIGHT(B40,1)</f>
        <v>ʔ</v>
      </c>
    </row>
    <row r="41" spans="1:82">
      <c r="A41">
        <v>811</v>
      </c>
      <c r="B41" s="30" t="s">
        <v>3594</v>
      </c>
      <c r="C41" t="s">
        <v>1537</v>
      </c>
      <c r="D41" t="s">
        <v>1141</v>
      </c>
      <c r="E41" t="s">
        <v>1141</v>
      </c>
      <c r="F41" t="s">
        <v>2890</v>
      </c>
      <c r="G41" s="1">
        <f>COUNTIF(B41,"*ii*")</f>
        <v>0</v>
      </c>
      <c r="H41" s="1">
        <f>COUNTIF(B41,"*ee*")</f>
        <v>0</v>
      </c>
      <c r="I41" s="1">
        <f>COUNTIF(B41,"*aa*")</f>
        <v>0</v>
      </c>
      <c r="J41" s="1">
        <f>COUNTIF(B41,"*oo*")</f>
        <v>0</v>
      </c>
      <c r="K41" s="1">
        <f>COUNTIF(B41,"*uu*")</f>
        <v>0</v>
      </c>
      <c r="L41" s="1">
        <f>COUNTIF(B41,"*ia*")</f>
        <v>0</v>
      </c>
      <c r="M41" s="1">
        <f>COUNTIF(B41,"*iu*")</f>
        <v>0</v>
      </c>
      <c r="N41" s="1">
        <f>COUNTIF(B41,"*ei*")</f>
        <v>1</v>
      </c>
      <c r="O41" s="1">
        <f>COUNTIF(B41,"*ea*")</f>
        <v>0</v>
      </c>
      <c r="P41" s="1">
        <f>COUNTIF(B41,"*eo*")</f>
        <v>0</v>
      </c>
      <c r="Q41" s="1">
        <f>COUNTIF(B41,"*eu*")</f>
        <v>0</v>
      </c>
      <c r="R41" s="1">
        <f>COUNTIF(B41,"*ai*")</f>
        <v>0</v>
      </c>
      <c r="S41" s="1">
        <f>COUNTIF(B41,"*ae*")</f>
        <v>0</v>
      </c>
      <c r="T41" s="1">
        <f>COUNTIF(B41,"*ao*")</f>
        <v>0</v>
      </c>
      <c r="U41" s="1">
        <f>COUNTIF(B41,"*au*")</f>
        <v>0</v>
      </c>
      <c r="V41" s="1">
        <f>COUNTIF(B41,"*oi*")</f>
        <v>0</v>
      </c>
      <c r="W41" s="1">
        <f>COUNTIF(B41,"*oe*")</f>
        <v>0</v>
      </c>
      <c r="X41" s="1">
        <f>COUNTIF(B41,"*oa*")</f>
        <v>0</v>
      </c>
      <c r="Y41" s="1">
        <f>COUNTIF(B41,"*ou*")</f>
        <v>0</v>
      </c>
      <c r="Z41" s="1">
        <f>COUNTIF(B41,"*ui*")</f>
        <v>0</v>
      </c>
      <c r="AA41" s="1">
        <f>COUNTIF(B41,"*ua*")</f>
        <v>0</v>
      </c>
      <c r="AB41">
        <f>SUM(G41:AA41)</f>
        <v>1</v>
      </c>
      <c r="AC41">
        <v>4</v>
      </c>
      <c r="AD41">
        <f>COUNTIF(AC41,"2")</f>
        <v>0</v>
      </c>
      <c r="AE41">
        <f>COUNTIF(AC41,"3")</f>
        <v>0</v>
      </c>
      <c r="AF41">
        <f>COUNTIF(AC41,"4")</f>
        <v>1</v>
      </c>
      <c r="AG41">
        <f>COUNTIF(AC41,"5")</f>
        <v>0</v>
      </c>
      <c r="AH41">
        <v>1</v>
      </c>
      <c r="AI41">
        <v>0</v>
      </c>
      <c r="AM41">
        <v>1</v>
      </c>
      <c r="AN41" t="str">
        <f>RIGHT(B41,1)</f>
        <v>n</v>
      </c>
      <c r="AO41" s="1">
        <f>COUNTIF(F41,"CVCV")+COUNTIF(F41,"CVVCV")</f>
        <v>0</v>
      </c>
      <c r="AP41" s="1">
        <f>COUNTIF(F41,"CVCVC")+COUNTIF(F41,"CVVCVC")</f>
        <v>0</v>
      </c>
      <c r="AQ41" s="1">
        <f>COUNTIF(F41,"VCV")+COUNTIF(F41,"VVCV")</f>
        <v>0</v>
      </c>
      <c r="AR41" s="1">
        <f>COUNTIF(F41,"VCVC")+COUNTIF(F41,"VVCVC")</f>
        <v>0</v>
      </c>
      <c r="AS41" s="1">
        <f>COUNTIF(F41,"CVV")</f>
        <v>0</v>
      </c>
      <c r="AT41" s="1">
        <f>COUNTIF(F41,"CVVC")</f>
        <v>0</v>
      </c>
      <c r="AU41" s="1">
        <f>COUNTIF(F41,"VV")</f>
        <v>0</v>
      </c>
      <c r="AV41" s="1">
        <f>COUNTIF(F41,"VVC")</f>
        <v>0</v>
      </c>
      <c r="AW41" s="1">
        <f>COUNTIF(F41,"CVVCVC")+COUNTIF(F41,"VVCVC")+COUNTIF(F41,"CVVCV")+COUNTIF(F41,"VVCV")</f>
        <v>0</v>
      </c>
      <c r="AY41" s="1">
        <f>COUNTIF(F41,"CCVCV")</f>
        <v>0</v>
      </c>
      <c r="AZ41" s="1">
        <f>COUNTIF(F41,"CCVCVC")</f>
        <v>0</v>
      </c>
      <c r="BA41" s="1">
        <f>COUNTIF(F41,"CCVV")</f>
        <v>0</v>
      </c>
      <c r="BB41" s="1">
        <f>COUNTIF(F41,"CCVVC")</f>
        <v>0</v>
      </c>
      <c r="BD41" t="s">
        <v>3771</v>
      </c>
      <c r="BF41" s="1" t="str">
        <f>RIGHT(F41,4)</f>
        <v>VCVC</v>
      </c>
      <c r="BG41" s="1"/>
      <c r="BJ41">
        <v>1</v>
      </c>
      <c r="BK41">
        <v>1</v>
      </c>
      <c r="BP41" s="1">
        <f>SUM(BG41:BO41)</f>
        <v>2</v>
      </c>
      <c r="BQ41">
        <v>0</v>
      </c>
      <c r="BS41" s="1" t="str">
        <f>LEFT(B41,1)</f>
        <v>m</v>
      </c>
      <c r="BT41" s="1" t="str">
        <f>LEFT(B41,2)</f>
        <v>me</v>
      </c>
      <c r="BU41" s="1" t="str">
        <f>RIGHT(B41,1)</f>
        <v>n</v>
      </c>
      <c r="BV41" t="s">
        <v>3774</v>
      </c>
      <c r="BW41" s="10" t="str">
        <f>LEFT(BD41,1)</f>
        <v>s</v>
      </c>
      <c r="BX41" s="10">
        <v>0</v>
      </c>
      <c r="BY41" s="10" t="str">
        <f>LEFT(CA41,1)</f>
        <v>o</v>
      </c>
      <c r="BZ41" s="10" t="str">
        <f>LEFT(CC41,1)</f>
        <v>a</v>
      </c>
      <c r="CA41" s="10" t="str">
        <f>RIGHT(B41,4)</f>
        <v>okan</v>
      </c>
      <c r="CB41" s="10" t="str">
        <f>RIGHT(B41,3)</f>
        <v>kan</v>
      </c>
      <c r="CC41" s="10" t="str">
        <f>RIGHT(B41,2)</f>
        <v>an</v>
      </c>
      <c r="CD41" s="10" t="str">
        <f>RIGHT(B41,1)</f>
        <v>n</v>
      </c>
    </row>
    <row r="42" spans="1:82">
      <c r="A42">
        <v>1124</v>
      </c>
      <c r="B42" s="30" t="s">
        <v>574</v>
      </c>
      <c r="C42" t="s">
        <v>1939</v>
      </c>
      <c r="D42" t="s">
        <v>1141</v>
      </c>
      <c r="E42" t="s">
        <v>1141</v>
      </c>
      <c r="F42" t="s">
        <v>2890</v>
      </c>
      <c r="G42" s="1">
        <f>COUNTIF(B42,"*ii*")</f>
        <v>0</v>
      </c>
      <c r="H42" s="1">
        <f>COUNTIF(B42,"*ee*")</f>
        <v>0</v>
      </c>
      <c r="I42" s="1">
        <f>COUNTIF(B42,"*aa*")</f>
        <v>0</v>
      </c>
      <c r="J42" s="1">
        <f>COUNTIF(B42,"*oo*")</f>
        <v>0</v>
      </c>
      <c r="K42" s="1">
        <f>COUNTIF(B42,"*uu*")</f>
        <v>0</v>
      </c>
      <c r="L42" s="1">
        <f>COUNTIF(B42,"*ia*")</f>
        <v>0</v>
      </c>
      <c r="M42" s="1">
        <f>COUNTIF(B42,"*iu*")</f>
        <v>0</v>
      </c>
      <c r="N42" s="1">
        <f>COUNTIF(B42,"*ei*")</f>
        <v>0</v>
      </c>
      <c r="O42" s="1">
        <f>COUNTIF(B42,"*ea*")</f>
        <v>0</v>
      </c>
      <c r="P42" s="1">
        <f>COUNTIF(B42,"*eo*")</f>
        <v>0</v>
      </c>
      <c r="Q42" s="1">
        <f>COUNTIF(B42,"*eu*")</f>
        <v>0</v>
      </c>
      <c r="R42" s="1">
        <f>COUNTIF(B42,"*ai*")</f>
        <v>0</v>
      </c>
      <c r="S42" s="1">
        <f>COUNTIF(B42,"*ae*")</f>
        <v>0</v>
      </c>
      <c r="T42" s="1">
        <f>COUNTIF(B42,"*ao*")</f>
        <v>0</v>
      </c>
      <c r="U42" s="1">
        <f>COUNTIF(B42,"*au*")</f>
        <v>1</v>
      </c>
      <c r="V42" s="1">
        <f>COUNTIF(B42,"*oi*")</f>
        <v>0</v>
      </c>
      <c r="W42" s="1">
        <f>COUNTIF(B42,"*oe*")</f>
        <v>0</v>
      </c>
      <c r="X42" s="1">
        <f>COUNTIF(B42,"*oa*")</f>
        <v>0</v>
      </c>
      <c r="Y42" s="1">
        <f>COUNTIF(B42,"*ou*")</f>
        <v>0</v>
      </c>
      <c r="Z42" s="1">
        <f>COUNTIF(B42,"*ui*")</f>
        <v>0</v>
      </c>
      <c r="AA42" s="1">
        <f>COUNTIF(B42,"*ua*")</f>
        <v>0</v>
      </c>
      <c r="AB42">
        <f>SUM(G42:AA42)</f>
        <v>1</v>
      </c>
      <c r="AC42">
        <v>4</v>
      </c>
      <c r="AD42">
        <f>COUNTIF(AC42,"2")</f>
        <v>0</v>
      </c>
      <c r="AE42">
        <f>COUNTIF(AC42,"3")</f>
        <v>0</v>
      </c>
      <c r="AF42">
        <f>COUNTIF(AC42,"4")</f>
        <v>1</v>
      </c>
      <c r="AG42">
        <f>COUNTIF(AC42,"5")</f>
        <v>0</v>
      </c>
      <c r="AH42">
        <v>1</v>
      </c>
      <c r="AI42">
        <v>0</v>
      </c>
      <c r="AM42">
        <v>1</v>
      </c>
      <c r="AN42" t="str">
        <f>RIGHT(B42,1)</f>
        <v>t</v>
      </c>
      <c r="AO42" s="1">
        <f>COUNTIF(F42,"CVCV")+COUNTIF(F42,"CVVCV")</f>
        <v>0</v>
      </c>
      <c r="AP42" s="1">
        <f>COUNTIF(F42,"CVCVC")+COUNTIF(F42,"CVVCVC")</f>
        <v>0</v>
      </c>
      <c r="AQ42" s="1">
        <f>COUNTIF(F42,"VCV")+COUNTIF(F42,"VVCV")</f>
        <v>0</v>
      </c>
      <c r="AR42" s="1">
        <f>COUNTIF(F42,"VCVC")+COUNTIF(F42,"VVCVC")</f>
        <v>0</v>
      </c>
      <c r="AS42" s="1">
        <f>COUNTIF(F42,"CVV")</f>
        <v>0</v>
      </c>
      <c r="AT42" s="1">
        <f>COUNTIF(F42,"CVVC")</f>
        <v>0</v>
      </c>
      <c r="AU42" s="1">
        <f>COUNTIF(F42,"VV")</f>
        <v>0</v>
      </c>
      <c r="AV42" s="1">
        <f>COUNTIF(F42,"VVC")</f>
        <v>0</v>
      </c>
      <c r="AW42" s="1">
        <f>COUNTIF(F42,"CVVCVC")+COUNTIF(F42,"VVCVC")+COUNTIF(F42,"CVVCV")+COUNTIF(F42,"VVCV")</f>
        <v>0</v>
      </c>
      <c r="AY42" s="1">
        <f>COUNTIF(F42,"CCVCV")</f>
        <v>0</v>
      </c>
      <c r="AZ42" s="1">
        <f>COUNTIF(F42,"CCVCVC")</f>
        <v>0</v>
      </c>
      <c r="BA42" s="1">
        <f>COUNTIF(F42,"CCVV")</f>
        <v>0</v>
      </c>
      <c r="BB42" s="1">
        <f>COUNTIF(F42,"CCVVC")</f>
        <v>0</v>
      </c>
      <c r="BD42" t="s">
        <v>3686</v>
      </c>
      <c r="BF42" s="1" t="str">
        <f>RIGHT(F42,4)</f>
        <v>VCVC</v>
      </c>
      <c r="BG42" s="1"/>
      <c r="BJ42">
        <v>1</v>
      </c>
      <c r="BK42">
        <v>1</v>
      </c>
      <c r="BP42" s="1">
        <f>SUM(BG42:BO42)</f>
        <v>2</v>
      </c>
      <c r="BQ42">
        <v>0</v>
      </c>
      <c r="BS42" s="1" t="str">
        <f>LEFT(B42,1)</f>
        <v>p</v>
      </c>
      <c r="BT42" s="1" t="str">
        <f>LEFT(B42,2)</f>
        <v>pa</v>
      </c>
      <c r="BU42" s="1" t="str">
        <f>RIGHT(B42,1)</f>
        <v>t</v>
      </c>
      <c r="BV42" t="s">
        <v>3686</v>
      </c>
      <c r="BX42" s="10">
        <v>0</v>
      </c>
      <c r="BY42" s="10" t="str">
        <f>LEFT(CA42,1)</f>
        <v>u</v>
      </c>
      <c r="BZ42" s="10" t="str">
        <f>LEFT(CC42,1)</f>
        <v>a</v>
      </c>
      <c r="CA42" s="10" t="str">
        <f>RIGHT(B42,4)</f>
        <v>unat</v>
      </c>
      <c r="CB42" s="10" t="str">
        <f>RIGHT(B42,3)</f>
        <v>nat</v>
      </c>
      <c r="CC42" s="10" t="str">
        <f>RIGHT(B42,2)</f>
        <v>at</v>
      </c>
      <c r="CD42" s="10" t="str">
        <f>RIGHT(B42,1)</f>
        <v>t</v>
      </c>
    </row>
    <row r="43" spans="1:82">
      <c r="A43">
        <v>1933</v>
      </c>
      <c r="B43" s="30" t="s">
        <v>3629</v>
      </c>
      <c r="C43" t="s">
        <v>1899</v>
      </c>
      <c r="D43" t="s">
        <v>1141</v>
      </c>
      <c r="E43" t="s">
        <v>1141</v>
      </c>
      <c r="F43" t="s">
        <v>2890</v>
      </c>
      <c r="G43" s="1">
        <f>COUNTIF(B43,"*ii*")</f>
        <v>0</v>
      </c>
      <c r="H43" s="1">
        <f>COUNTIF(B43,"*ee*")</f>
        <v>0</v>
      </c>
      <c r="I43" s="1">
        <f>COUNTIF(B43,"*aa*")</f>
        <v>0</v>
      </c>
      <c r="J43" s="1">
        <f>COUNTIF(B43,"*oo*")</f>
        <v>0</v>
      </c>
      <c r="K43" s="1">
        <f>COUNTIF(B43,"*uu*")</f>
        <v>0</v>
      </c>
      <c r="L43" s="1">
        <f>COUNTIF(B43,"*ia*")</f>
        <v>0</v>
      </c>
      <c r="M43" s="1">
        <f>COUNTIF(B43,"*iu*")</f>
        <v>0</v>
      </c>
      <c r="N43" s="1">
        <f>COUNTIF(B43,"*ei*")</f>
        <v>0</v>
      </c>
      <c r="O43" s="1">
        <f>COUNTIF(B43,"*ea*")</f>
        <v>0</v>
      </c>
      <c r="P43" s="1">
        <f>COUNTIF(B43,"*eo*")</f>
        <v>0</v>
      </c>
      <c r="Q43" s="1">
        <f>COUNTIF(B43,"*eu*")</f>
        <v>0</v>
      </c>
      <c r="R43" s="1">
        <f>COUNTIF(B43,"*ai*")</f>
        <v>0</v>
      </c>
      <c r="S43" s="1">
        <f>COUNTIF(B43,"*ae*")</f>
        <v>0</v>
      </c>
      <c r="T43" s="1">
        <f>COUNTIF(B43,"*ao*")</f>
        <v>0</v>
      </c>
      <c r="U43" s="1">
        <f>COUNTIF(B43,"*au*")</f>
        <v>0</v>
      </c>
      <c r="V43" s="1">
        <f>COUNTIF(B43,"*oi*")</f>
        <v>0</v>
      </c>
      <c r="W43" s="1">
        <f>COUNTIF(B43,"*oe*")</f>
        <v>0</v>
      </c>
      <c r="X43" s="1">
        <f>COUNTIF(B43,"*oa*")</f>
        <v>0</v>
      </c>
      <c r="Y43" s="1">
        <f>COUNTIF(B43,"*ou*")</f>
        <v>0</v>
      </c>
      <c r="Z43" s="1">
        <f>COUNTIF(B43,"*ui*")</f>
        <v>1</v>
      </c>
      <c r="AA43" s="1">
        <f>COUNTIF(B43,"*ua*")</f>
        <v>0</v>
      </c>
      <c r="AB43">
        <f>SUM(G43:AA43)</f>
        <v>1</v>
      </c>
      <c r="AC43">
        <v>4</v>
      </c>
      <c r="AD43">
        <f>COUNTIF(AC43,"2")</f>
        <v>0</v>
      </c>
      <c r="AE43">
        <f>COUNTIF(AC43,"3")</f>
        <v>0</v>
      </c>
      <c r="AF43">
        <f>COUNTIF(AC43,"4")</f>
        <v>1</v>
      </c>
      <c r="AG43">
        <f>COUNTIF(AC43,"5")</f>
        <v>0</v>
      </c>
      <c r="AH43">
        <v>1</v>
      </c>
      <c r="AI43">
        <v>0</v>
      </c>
      <c r="AM43">
        <v>1</v>
      </c>
      <c r="AN43" t="str">
        <f>RIGHT(B43,1)</f>
        <v>ʔ</v>
      </c>
      <c r="AO43" s="1">
        <f>COUNTIF(F43,"CVCV")+COUNTIF(F43,"CVVCV")</f>
        <v>0</v>
      </c>
      <c r="AP43" s="1">
        <f>COUNTIF(F43,"CVCVC")+COUNTIF(F43,"CVVCVC")</f>
        <v>0</v>
      </c>
      <c r="AQ43" s="1">
        <f>COUNTIF(F43,"VCV")+COUNTIF(F43,"VVCV")</f>
        <v>0</v>
      </c>
      <c r="AR43" s="1">
        <f>COUNTIF(F43,"VCVC")+COUNTIF(F43,"VVCVC")</f>
        <v>0</v>
      </c>
      <c r="AS43" s="1">
        <f>COUNTIF(F43,"CVV")</f>
        <v>0</v>
      </c>
      <c r="AT43" s="1">
        <f>COUNTIF(F43,"CVVC")</f>
        <v>0</v>
      </c>
      <c r="AU43" s="1">
        <f>COUNTIF(F43,"VV")</f>
        <v>0</v>
      </c>
      <c r="AV43" s="1">
        <f>COUNTIF(F43,"VVC")</f>
        <v>0</v>
      </c>
      <c r="AW43" s="1">
        <f>COUNTIF(F43,"CVVCVC")+COUNTIF(F43,"VVCVC")+COUNTIF(F43,"CVVCV")+COUNTIF(F43,"VVCV")</f>
        <v>0</v>
      </c>
      <c r="AY43" s="1">
        <f>COUNTIF(F43,"CCVCV")</f>
        <v>0</v>
      </c>
      <c r="AZ43" s="1">
        <f>COUNTIF(F43,"CCVCVC")</f>
        <v>0</v>
      </c>
      <c r="BA43" s="1">
        <f>COUNTIF(F43,"CCVV")</f>
        <v>0</v>
      </c>
      <c r="BB43" s="1">
        <f>COUNTIF(F43,"CCVVC")</f>
        <v>0</v>
      </c>
      <c r="BD43" t="s">
        <v>3771</v>
      </c>
      <c r="BF43" s="1" t="str">
        <f>RIGHT(F43,4)</f>
        <v>VCVC</v>
      </c>
      <c r="BG43" s="1"/>
      <c r="BJ43">
        <v>1</v>
      </c>
      <c r="BK43">
        <v>1</v>
      </c>
      <c r="BP43" s="1">
        <f>SUM(BG43:BO43)</f>
        <v>2</v>
      </c>
      <c r="BQ43">
        <v>0</v>
      </c>
      <c r="BS43" s="1" t="str">
        <f>LEFT(B43,1)</f>
        <v>t</v>
      </c>
      <c r="BT43" s="1" t="str">
        <f>LEFT(B43,2)</f>
        <v>tu</v>
      </c>
      <c r="BU43" s="1" t="str">
        <f>RIGHT(B43,1)</f>
        <v>ʔ</v>
      </c>
      <c r="BV43" t="s">
        <v>3774</v>
      </c>
      <c r="BW43" s="10" t="str">
        <f>LEFT(BD43,1)</f>
        <v>s</v>
      </c>
      <c r="BX43" s="10">
        <v>0</v>
      </c>
      <c r="BY43" s="10" t="str">
        <f>LEFT(CA43,1)</f>
        <v>a</v>
      </c>
      <c r="BZ43" s="10" t="str">
        <f>LEFT(CC43,1)</f>
        <v>a</v>
      </c>
      <c r="CA43" s="10" t="str">
        <f>RIGHT(B43,4)</f>
        <v>anaʔ</v>
      </c>
      <c r="CB43" s="10" t="str">
        <f>RIGHT(B43,3)</f>
        <v>naʔ</v>
      </c>
      <c r="CC43" s="10" t="str">
        <f>RIGHT(B43,2)</f>
        <v>aʔ</v>
      </c>
      <c r="CD43" s="10" t="str">
        <f>RIGHT(B43,1)</f>
        <v>ʔ</v>
      </c>
    </row>
    <row r="44" spans="1:82">
      <c r="A44">
        <v>945</v>
      </c>
      <c r="B44" s="30" t="s">
        <v>3599</v>
      </c>
      <c r="C44" t="s">
        <v>1939</v>
      </c>
      <c r="D44" t="s">
        <v>1141</v>
      </c>
      <c r="E44" t="s">
        <v>1141</v>
      </c>
      <c r="F44" t="s">
        <v>2890</v>
      </c>
      <c r="G44" s="1">
        <f>COUNTIF(B44,"*ii*")</f>
        <v>0</v>
      </c>
      <c r="H44" s="1">
        <f>COUNTIF(B44,"*ee*")</f>
        <v>0</v>
      </c>
      <c r="I44" s="1">
        <f>COUNTIF(B44,"*aa*")</f>
        <v>0</v>
      </c>
      <c r="J44" s="1">
        <f>COUNTIF(B44,"*oo*")</f>
        <v>0</v>
      </c>
      <c r="K44" s="1">
        <f>COUNTIF(B44,"*uu*")</f>
        <v>0</v>
      </c>
      <c r="L44" s="1">
        <f>COUNTIF(B44,"*ia*")</f>
        <v>0</v>
      </c>
      <c r="M44" s="1">
        <f>COUNTIF(B44,"*iu*")</f>
        <v>0</v>
      </c>
      <c r="N44" s="1">
        <f>COUNTIF(B44,"*ei*")</f>
        <v>0</v>
      </c>
      <c r="O44" s="1">
        <f>COUNTIF(B44,"*ea*")</f>
        <v>0</v>
      </c>
      <c r="P44" s="1">
        <f>COUNTIF(B44,"*eo*")</f>
        <v>0</v>
      </c>
      <c r="Q44" s="1">
        <f>COUNTIF(B44,"*eu*")</f>
        <v>0</v>
      </c>
      <c r="R44" s="1">
        <f>COUNTIF(B44,"*ai*")</f>
        <v>0</v>
      </c>
      <c r="S44" s="1">
        <f>COUNTIF(B44,"*ae*")</f>
        <v>0</v>
      </c>
      <c r="T44" s="1">
        <f>COUNTIF(B44,"*ao*")</f>
        <v>0</v>
      </c>
      <c r="U44" s="1">
        <f>COUNTIF(B44,"*au*")</f>
        <v>1</v>
      </c>
      <c r="V44" s="1">
        <f>COUNTIF(B44,"*oi*")</f>
        <v>0</v>
      </c>
      <c r="W44" s="1">
        <f>COUNTIF(B44,"*oe*")</f>
        <v>0</v>
      </c>
      <c r="X44" s="1">
        <f>COUNTIF(B44,"*oa*")</f>
        <v>0</v>
      </c>
      <c r="Y44" s="1">
        <f>COUNTIF(B44,"*ou*")</f>
        <v>0</v>
      </c>
      <c r="Z44" s="1">
        <f>COUNTIF(B44,"*ui*")</f>
        <v>0</v>
      </c>
      <c r="AA44" s="1">
        <f>COUNTIF(B44,"*ua*")</f>
        <v>0</v>
      </c>
      <c r="AB44">
        <f>SUM(G44:AA44)</f>
        <v>1</v>
      </c>
      <c r="AC44">
        <v>4</v>
      </c>
      <c r="AD44">
        <f>COUNTIF(AC44,"2")</f>
        <v>0</v>
      </c>
      <c r="AE44">
        <f>COUNTIF(AC44,"3")</f>
        <v>0</v>
      </c>
      <c r="AF44">
        <f>COUNTIF(AC44,"4")</f>
        <v>1</v>
      </c>
      <c r="AG44">
        <f>COUNTIF(AC44,"5")</f>
        <v>0</v>
      </c>
      <c r="AH44">
        <v>1</v>
      </c>
      <c r="AI44">
        <v>0</v>
      </c>
      <c r="AM44">
        <v>1</v>
      </c>
      <c r="AN44" t="str">
        <f>RIGHT(B44,1)</f>
        <v>ʔ</v>
      </c>
      <c r="AO44" s="1">
        <f>COUNTIF(F44,"CVCV")+COUNTIF(F44,"CVVCV")</f>
        <v>0</v>
      </c>
      <c r="AP44" s="1">
        <f>COUNTIF(F44,"CVCVC")+COUNTIF(F44,"CVVCVC")</f>
        <v>0</v>
      </c>
      <c r="AQ44" s="1">
        <f>COUNTIF(F44,"VCV")+COUNTIF(F44,"VVCV")</f>
        <v>0</v>
      </c>
      <c r="AR44" s="1">
        <f>COUNTIF(F44,"VCVC")+COUNTIF(F44,"VVCVC")</f>
        <v>0</v>
      </c>
      <c r="AS44" s="1">
        <f>COUNTIF(F44,"CVV")</f>
        <v>0</v>
      </c>
      <c r="AT44" s="1">
        <f>COUNTIF(F44,"CVVC")</f>
        <v>0</v>
      </c>
      <c r="AU44" s="1">
        <f>COUNTIF(F44,"VV")</f>
        <v>0</v>
      </c>
      <c r="AV44" s="1">
        <f>COUNTIF(F44,"VVC")</f>
        <v>0</v>
      </c>
      <c r="AW44" s="1">
        <f>COUNTIF(F44,"CVVCVC")+COUNTIF(F44,"VVCVC")+COUNTIF(F44,"CVVCV")+COUNTIF(F44,"VVCV")</f>
        <v>0</v>
      </c>
      <c r="AY44" s="1">
        <f>COUNTIF(F44,"CCVCV")</f>
        <v>0</v>
      </c>
      <c r="AZ44" s="1">
        <f>COUNTIF(F44,"CCVCVC")</f>
        <v>0</v>
      </c>
      <c r="BA44" s="1">
        <f>COUNTIF(F44,"CCVV")</f>
        <v>0</v>
      </c>
      <c r="BB44" s="1">
        <f>COUNTIF(F44,"CCVVC")</f>
        <v>0</v>
      </c>
      <c r="BD44" t="s">
        <v>3667</v>
      </c>
      <c r="BF44" s="1" t="str">
        <f>RIGHT(F44,4)</f>
        <v>VCVC</v>
      </c>
      <c r="BG44" s="1"/>
      <c r="BJ44">
        <v>1</v>
      </c>
      <c r="BK44">
        <v>1</v>
      </c>
      <c r="BP44" s="1">
        <f>SUM(BG44:BO44)</f>
        <v>2</v>
      </c>
      <c r="BQ44">
        <v>0</v>
      </c>
      <c r="BS44" s="1" t="str">
        <f>LEFT(B44,1)</f>
        <v>n</v>
      </c>
      <c r="BT44" s="1" t="str">
        <f>LEFT(B44,2)</f>
        <v>na</v>
      </c>
      <c r="BU44" s="1" t="str">
        <f>RIGHT(B44,1)</f>
        <v>ʔ</v>
      </c>
      <c r="BV44" t="s">
        <v>3667</v>
      </c>
      <c r="BX44" s="10">
        <v>0</v>
      </c>
      <c r="BY44" s="10" t="str">
        <f>LEFT(CA44,1)</f>
        <v>e</v>
      </c>
      <c r="BZ44" s="10" t="str">
        <f>LEFT(CC44,1)</f>
        <v>a</v>
      </c>
      <c r="CA44" s="10" t="str">
        <f>RIGHT(B44,4)</f>
        <v>enaʔ</v>
      </c>
      <c r="CB44" s="10" t="str">
        <f>RIGHT(B44,3)</f>
        <v>naʔ</v>
      </c>
      <c r="CC44" s="10" t="str">
        <f>RIGHT(B44,2)</f>
        <v>aʔ</v>
      </c>
      <c r="CD44" s="10" t="str">
        <f>RIGHT(B44,1)</f>
        <v>ʔ</v>
      </c>
    </row>
    <row r="45" spans="1:82">
      <c r="A45">
        <v>946</v>
      </c>
      <c r="B45" s="30" t="s">
        <v>3600</v>
      </c>
      <c r="C45" t="s">
        <v>1939</v>
      </c>
      <c r="D45" t="s">
        <v>1141</v>
      </c>
      <c r="E45" t="s">
        <v>1141</v>
      </c>
      <c r="F45" t="s">
        <v>2890</v>
      </c>
      <c r="G45" s="1">
        <f>COUNTIF(B45,"*ii*")</f>
        <v>0</v>
      </c>
      <c r="H45" s="1">
        <f>COUNTIF(B45,"*ee*")</f>
        <v>0</v>
      </c>
      <c r="I45" s="1">
        <f>COUNTIF(B45,"*aa*")</f>
        <v>0</v>
      </c>
      <c r="J45" s="1">
        <f>COUNTIF(B45,"*oo*")</f>
        <v>0</v>
      </c>
      <c r="K45" s="1">
        <f>COUNTIF(B45,"*uu*")</f>
        <v>0</v>
      </c>
      <c r="L45" s="1">
        <f>COUNTIF(B45,"*ia*")</f>
        <v>0</v>
      </c>
      <c r="M45" s="1">
        <f>COUNTIF(B45,"*iu*")</f>
        <v>0</v>
      </c>
      <c r="N45" s="1">
        <f>COUNTIF(B45,"*ei*")</f>
        <v>0</v>
      </c>
      <c r="O45" s="1">
        <f>COUNTIF(B45,"*ea*")</f>
        <v>0</v>
      </c>
      <c r="P45" s="1">
        <f>COUNTIF(B45,"*eo*")</f>
        <v>0</v>
      </c>
      <c r="Q45" s="1">
        <f>COUNTIF(B45,"*eu*")</f>
        <v>0</v>
      </c>
      <c r="R45" s="1">
        <f>COUNTIF(B45,"*ai*")</f>
        <v>0</v>
      </c>
      <c r="S45" s="1">
        <f>COUNTIF(B45,"*ae*")</f>
        <v>0</v>
      </c>
      <c r="T45" s="1">
        <f>COUNTIF(B45,"*ao*")</f>
        <v>0</v>
      </c>
      <c r="U45" s="1">
        <f>COUNTIF(B45,"*au*")</f>
        <v>1</v>
      </c>
      <c r="V45" s="1">
        <f>COUNTIF(B45,"*oi*")</f>
        <v>0</v>
      </c>
      <c r="W45" s="1">
        <f>COUNTIF(B45,"*oe*")</f>
        <v>0</v>
      </c>
      <c r="X45" s="1">
        <f>COUNTIF(B45,"*oa*")</f>
        <v>0</v>
      </c>
      <c r="Y45" s="1">
        <f>COUNTIF(B45,"*ou*")</f>
        <v>0</v>
      </c>
      <c r="Z45" s="1">
        <f>COUNTIF(B45,"*ui*")</f>
        <v>0</v>
      </c>
      <c r="AA45" s="1">
        <f>COUNTIF(B45,"*ua*")</f>
        <v>0</v>
      </c>
      <c r="AB45">
        <f>SUM(G45:AA45)</f>
        <v>1</v>
      </c>
      <c r="AC45">
        <v>4</v>
      </c>
      <c r="AD45">
        <f>COUNTIF(AC45,"2")</f>
        <v>0</v>
      </c>
      <c r="AE45">
        <f>COUNTIF(AC45,"3")</f>
        <v>0</v>
      </c>
      <c r="AF45">
        <f>COUNTIF(AC45,"4")</f>
        <v>1</v>
      </c>
      <c r="AG45">
        <f>COUNTIF(AC45,"5")</f>
        <v>0</v>
      </c>
      <c r="AH45">
        <v>1</v>
      </c>
      <c r="AI45">
        <v>0</v>
      </c>
      <c r="AM45">
        <v>1</v>
      </c>
      <c r="AN45" t="str">
        <f>RIGHT(B45,1)</f>
        <v>ʔ</v>
      </c>
      <c r="AO45" s="1">
        <f>COUNTIF(F45,"CVCV")+COUNTIF(F45,"CVVCV")</f>
        <v>0</v>
      </c>
      <c r="AP45" s="1">
        <f>COUNTIF(F45,"CVCVC")+COUNTIF(F45,"CVVCVC")</f>
        <v>0</v>
      </c>
      <c r="AQ45" s="1">
        <f>COUNTIF(F45,"VCV")+COUNTIF(F45,"VVCV")</f>
        <v>0</v>
      </c>
      <c r="AR45" s="1">
        <f>COUNTIF(F45,"VCVC")+COUNTIF(F45,"VVCVC")</f>
        <v>0</v>
      </c>
      <c r="AS45" s="1">
        <f>COUNTIF(F45,"CVV")</f>
        <v>0</v>
      </c>
      <c r="AT45" s="1">
        <f>COUNTIF(F45,"CVVC")</f>
        <v>0</v>
      </c>
      <c r="AU45" s="1">
        <f>COUNTIF(F45,"VV")</f>
        <v>0</v>
      </c>
      <c r="AV45" s="1">
        <f>COUNTIF(F45,"VVC")</f>
        <v>0</v>
      </c>
      <c r="AW45" s="1">
        <f>COUNTIF(F45,"CVVCVC")+COUNTIF(F45,"VVCVC")+COUNTIF(F45,"CVVCV")+COUNTIF(F45,"VVCV")</f>
        <v>0</v>
      </c>
      <c r="AY45" s="1">
        <f>COUNTIF(F45,"CCVCV")</f>
        <v>0</v>
      </c>
      <c r="AZ45" s="1">
        <f>COUNTIF(F45,"CCVCVC")</f>
        <v>0</v>
      </c>
      <c r="BA45" s="1">
        <f>COUNTIF(F45,"CCVV")</f>
        <v>0</v>
      </c>
      <c r="BB45" s="1">
        <f>COUNTIF(F45,"CCVVC")</f>
        <v>0</v>
      </c>
      <c r="BD45" t="s">
        <v>3667</v>
      </c>
      <c r="BF45" s="1" t="str">
        <f>RIGHT(F45,4)</f>
        <v>VCVC</v>
      </c>
      <c r="BG45" s="1"/>
      <c r="BJ45">
        <v>1</v>
      </c>
      <c r="BK45">
        <v>1</v>
      </c>
      <c r="BP45" s="1">
        <f>SUM(BG45:BO45)</f>
        <v>2</v>
      </c>
      <c r="BQ45">
        <v>0</v>
      </c>
      <c r="BS45" s="1" t="str">
        <f>LEFT(B45,1)</f>
        <v>n</v>
      </c>
      <c r="BT45" s="1" t="str">
        <f>LEFT(B45,2)</f>
        <v>na</v>
      </c>
      <c r="BU45" s="1" t="str">
        <f>RIGHT(B45,1)</f>
        <v>ʔ</v>
      </c>
      <c r="BV45" t="s">
        <v>3667</v>
      </c>
      <c r="BX45" s="10">
        <v>0</v>
      </c>
      <c r="BY45" s="10" t="str">
        <f>LEFT(CA45,1)</f>
        <v>o</v>
      </c>
      <c r="BZ45" s="10" t="str">
        <f>LEFT(CC45,1)</f>
        <v>a</v>
      </c>
      <c r="CA45" s="10" t="str">
        <f>RIGHT(B45,4)</f>
        <v>onaʔ</v>
      </c>
      <c r="CB45" s="10" t="str">
        <f>RIGHT(B45,3)</f>
        <v>naʔ</v>
      </c>
      <c r="CC45" s="10" t="str">
        <f>RIGHT(B45,2)</f>
        <v>aʔ</v>
      </c>
      <c r="CD45" s="10" t="str">
        <f>RIGHT(B45,1)</f>
        <v>ʔ</v>
      </c>
    </row>
    <row r="46" spans="1:82">
      <c r="A46">
        <v>738</v>
      </c>
      <c r="B46" s="30" t="s">
        <v>3589</v>
      </c>
      <c r="C46" t="s">
        <v>2287</v>
      </c>
      <c r="D46" t="s">
        <v>1150</v>
      </c>
      <c r="E46" t="s">
        <v>2821</v>
      </c>
      <c r="F46" t="s">
        <v>2890</v>
      </c>
      <c r="G46" s="1">
        <f>COUNTIF(B46,"*ii*")</f>
        <v>0</v>
      </c>
      <c r="H46" s="1">
        <f>COUNTIF(B46,"*ee*")</f>
        <v>0</v>
      </c>
      <c r="I46" s="1">
        <f>COUNTIF(B46,"*aa*")</f>
        <v>0</v>
      </c>
      <c r="J46" s="1">
        <f>COUNTIF(B46,"*oo*")</f>
        <v>0</v>
      </c>
      <c r="K46" s="1">
        <f>COUNTIF(B46,"*uu*")</f>
        <v>0</v>
      </c>
      <c r="L46" s="1">
        <f>COUNTIF(B46,"*ia*")</f>
        <v>0</v>
      </c>
      <c r="M46" s="1">
        <f>COUNTIF(B46,"*iu*")</f>
        <v>0</v>
      </c>
      <c r="N46" s="1">
        <f>COUNTIF(B46,"*ei*")</f>
        <v>0</v>
      </c>
      <c r="O46" s="1">
        <f>COUNTIF(B46,"*ea*")</f>
        <v>0</v>
      </c>
      <c r="P46" s="1">
        <f>COUNTIF(B46,"*eo*")</f>
        <v>0</v>
      </c>
      <c r="Q46" s="1">
        <f>COUNTIF(B46,"*eu*")</f>
        <v>0</v>
      </c>
      <c r="R46" s="1">
        <f>COUNTIF(B46,"*ai*")</f>
        <v>1</v>
      </c>
      <c r="S46" s="1">
        <f>COUNTIF(B46,"*ae*")</f>
        <v>0</v>
      </c>
      <c r="T46" s="1">
        <f>COUNTIF(B46,"*ao*")</f>
        <v>0</v>
      </c>
      <c r="U46" s="1">
        <f>COUNTIF(B46,"*au*")</f>
        <v>0</v>
      </c>
      <c r="V46" s="1">
        <f>COUNTIF(B46,"*oi*")</f>
        <v>0</v>
      </c>
      <c r="W46" s="1">
        <f>COUNTIF(B46,"*oe*")</f>
        <v>0</v>
      </c>
      <c r="X46" s="1">
        <f>COUNTIF(B46,"*oa*")</f>
        <v>0</v>
      </c>
      <c r="Y46" s="1">
        <f>COUNTIF(B46,"*ou*")</f>
        <v>0</v>
      </c>
      <c r="Z46" s="1">
        <f>COUNTIF(B46,"*ui*")</f>
        <v>0</v>
      </c>
      <c r="AA46" s="1">
        <f>COUNTIF(B46,"*ua*")</f>
        <v>0</v>
      </c>
      <c r="AB46">
        <f>SUM(G46:AA46)</f>
        <v>1</v>
      </c>
      <c r="AC46">
        <v>4</v>
      </c>
      <c r="AD46">
        <f>COUNTIF(AC46,"2")</f>
        <v>0</v>
      </c>
      <c r="AE46">
        <f>COUNTIF(AC46,"3")</f>
        <v>0</v>
      </c>
      <c r="AF46">
        <f>COUNTIF(AC46,"4")</f>
        <v>1</v>
      </c>
      <c r="AG46">
        <f>COUNTIF(AC46,"5")</f>
        <v>0</v>
      </c>
      <c r="AH46">
        <v>1</v>
      </c>
      <c r="AI46">
        <v>0</v>
      </c>
      <c r="AM46">
        <v>1</v>
      </c>
      <c r="AN46" t="str">
        <f>RIGHT(B46,1)</f>
        <v>n</v>
      </c>
      <c r="AO46" s="1">
        <f>COUNTIF(F46,"CVCV")+COUNTIF(F46,"CVVCV")</f>
        <v>0</v>
      </c>
      <c r="AP46" s="1">
        <f>COUNTIF(F46,"CVCVC")+COUNTIF(F46,"CVVCVC")</f>
        <v>0</v>
      </c>
      <c r="AQ46" s="1">
        <f>COUNTIF(F46,"VCV")+COUNTIF(F46,"VVCV")</f>
        <v>0</v>
      </c>
      <c r="AR46" s="1">
        <f>COUNTIF(F46,"VCVC")+COUNTIF(F46,"VVCVC")</f>
        <v>0</v>
      </c>
      <c r="AS46" s="1">
        <f>COUNTIF(F46,"CVV")</f>
        <v>0</v>
      </c>
      <c r="AT46" s="1">
        <f>COUNTIF(F46,"CVVC")</f>
        <v>0</v>
      </c>
      <c r="AU46" s="1">
        <f>COUNTIF(F46,"VV")</f>
        <v>0</v>
      </c>
      <c r="AV46" s="1">
        <f>COUNTIF(F46,"VVC")</f>
        <v>0</v>
      </c>
      <c r="AW46" s="1">
        <f>COUNTIF(F46,"CVVCVC")+COUNTIF(F46,"VVCVC")+COUNTIF(F46,"CVVCV")+COUNTIF(F46,"VVCV")</f>
        <v>0</v>
      </c>
      <c r="AY46" s="1">
        <f>COUNTIF(F46,"CCVCV")</f>
        <v>0</v>
      </c>
      <c r="AZ46" s="1">
        <f>COUNTIF(F46,"CCVCVC")</f>
        <v>0</v>
      </c>
      <c r="BA46" s="1">
        <f>COUNTIF(F46,"CCVV")</f>
        <v>0</v>
      </c>
      <c r="BB46" s="1">
        <f>COUNTIF(F46,"CCVVC")</f>
        <v>0</v>
      </c>
      <c r="BD46" t="s">
        <v>3694</v>
      </c>
      <c r="BF46" s="1" t="str">
        <f>RIGHT(F46,4)</f>
        <v>VCVC</v>
      </c>
      <c r="BG46" s="1"/>
      <c r="BJ46">
        <v>1</v>
      </c>
      <c r="BP46" s="1">
        <f>SUM(BG46:BO46)</f>
        <v>1</v>
      </c>
      <c r="BQ46">
        <v>0</v>
      </c>
      <c r="BS46" s="1" t="str">
        <f>LEFT(B46,1)</f>
        <v>m</v>
      </c>
      <c r="BT46" s="1" t="str">
        <f>LEFT(B46,2)</f>
        <v>ma</v>
      </c>
      <c r="BU46" s="1" t="str">
        <f>RIGHT(B46,1)</f>
        <v>n</v>
      </c>
      <c r="BV46" t="s">
        <v>3694</v>
      </c>
      <c r="BX46" s="10">
        <v>0</v>
      </c>
      <c r="BY46" s="10" t="str">
        <f>LEFT(CA46,1)</f>
        <v>i</v>
      </c>
      <c r="BZ46" s="10" t="str">
        <f>LEFT(CC46,1)</f>
        <v>i</v>
      </c>
      <c r="CA46" s="10" t="str">
        <f>RIGHT(B46,4)</f>
        <v>isin</v>
      </c>
      <c r="CB46" s="10" t="str">
        <f>RIGHT(B46,3)</f>
        <v>sin</v>
      </c>
      <c r="CC46" s="10" t="str">
        <f>RIGHT(B46,2)</f>
        <v>in</v>
      </c>
      <c r="CD46" s="10" t="str">
        <f>RIGHT(B46,1)</f>
        <v>n</v>
      </c>
    </row>
    <row r="47" spans="1:82">
      <c r="A47">
        <v>279</v>
      </c>
      <c r="B47" s="30" t="s">
        <v>3575</v>
      </c>
      <c r="C47" t="s">
        <v>2191</v>
      </c>
      <c r="D47" t="s">
        <v>1141</v>
      </c>
      <c r="E47" t="s">
        <v>1141</v>
      </c>
      <c r="F47" t="s">
        <v>2890</v>
      </c>
      <c r="G47" s="1">
        <f>COUNTIF(B47,"*ii*")</f>
        <v>0</v>
      </c>
      <c r="H47" s="1">
        <f>COUNTIF(B47,"*ee*")</f>
        <v>0</v>
      </c>
      <c r="I47" s="1">
        <f>COUNTIF(B47,"*aa*")</f>
        <v>0</v>
      </c>
      <c r="J47" s="1">
        <f>COUNTIF(B47,"*oo*")</f>
        <v>0</v>
      </c>
      <c r="K47" s="1">
        <f>COUNTIF(B47,"*uu*")</f>
        <v>0</v>
      </c>
      <c r="L47" s="1">
        <f>COUNTIF(B47,"*ia*")</f>
        <v>0</v>
      </c>
      <c r="M47" s="1">
        <f>COUNTIF(B47,"*iu*")</f>
        <v>0</v>
      </c>
      <c r="N47" s="1">
        <f>COUNTIF(B47,"*ei*")</f>
        <v>0</v>
      </c>
      <c r="O47" s="1">
        <f>COUNTIF(B47,"*ea*")</f>
        <v>0</v>
      </c>
      <c r="P47" s="1">
        <f>COUNTIF(B47,"*eo*")</f>
        <v>0</v>
      </c>
      <c r="Q47" s="1">
        <f>COUNTIF(B47,"*eu*")</f>
        <v>0</v>
      </c>
      <c r="R47" s="1">
        <f>COUNTIF(B47,"*ai*")</f>
        <v>1</v>
      </c>
      <c r="S47" s="1">
        <f>COUNTIF(B47,"*ae*")</f>
        <v>0</v>
      </c>
      <c r="T47" s="1">
        <f>COUNTIF(B47,"*ao*")</f>
        <v>0</v>
      </c>
      <c r="U47" s="1">
        <f>COUNTIF(B47,"*au*")</f>
        <v>0</v>
      </c>
      <c r="V47" s="1">
        <f>COUNTIF(B47,"*oi*")</f>
        <v>0</v>
      </c>
      <c r="W47" s="1">
        <f>COUNTIF(B47,"*oe*")</f>
        <v>0</v>
      </c>
      <c r="X47" s="1">
        <f>COUNTIF(B47,"*oa*")</f>
        <v>0</v>
      </c>
      <c r="Y47" s="1">
        <f>COUNTIF(B47,"*ou*")</f>
        <v>0</v>
      </c>
      <c r="Z47" s="1">
        <f>COUNTIF(B47,"*ui*")</f>
        <v>0</v>
      </c>
      <c r="AA47" s="1">
        <f>COUNTIF(B47,"*ua*")</f>
        <v>0</v>
      </c>
      <c r="AB47">
        <f>SUM(G47:AA47)</f>
        <v>1</v>
      </c>
      <c r="AC47">
        <v>4</v>
      </c>
      <c r="AD47">
        <f>COUNTIF(AC47,"2")</f>
        <v>0</v>
      </c>
      <c r="AE47">
        <f>COUNTIF(AC47,"3")</f>
        <v>0</v>
      </c>
      <c r="AF47">
        <f>COUNTIF(AC47,"4")</f>
        <v>1</v>
      </c>
      <c r="AG47">
        <f>COUNTIF(AC47,"5")</f>
        <v>0</v>
      </c>
      <c r="AH47">
        <v>1</v>
      </c>
      <c r="AI47">
        <v>0</v>
      </c>
      <c r="AM47">
        <v>1</v>
      </c>
      <c r="AN47" t="str">
        <f>RIGHT(B47,1)</f>
        <v>ʔ</v>
      </c>
      <c r="AO47" s="1">
        <f>COUNTIF(F47,"CVCV")+COUNTIF(F47,"CVVCV")</f>
        <v>0</v>
      </c>
      <c r="AP47" s="1">
        <f>COUNTIF(F47,"CVCVC")+COUNTIF(F47,"CVVCVC")</f>
        <v>0</v>
      </c>
      <c r="AQ47" s="1">
        <f>COUNTIF(F47,"VCV")+COUNTIF(F47,"VVCV")</f>
        <v>0</v>
      </c>
      <c r="AR47" s="1">
        <f>COUNTIF(F47,"VCVC")+COUNTIF(F47,"VVCVC")</f>
        <v>0</v>
      </c>
      <c r="AS47" s="1">
        <f>COUNTIF(F47,"CVV")</f>
        <v>0</v>
      </c>
      <c r="AT47" s="1">
        <f>COUNTIF(F47,"CVVC")</f>
        <v>0</v>
      </c>
      <c r="AU47" s="1">
        <f>COUNTIF(F47,"VV")</f>
        <v>0</v>
      </c>
      <c r="AV47" s="1">
        <f>COUNTIF(F47,"VVC")</f>
        <v>0</v>
      </c>
      <c r="AW47" s="1">
        <f>COUNTIF(F47,"CVVCVC")+COUNTIF(F47,"VVCVC")+COUNTIF(F47,"CVVCV")+COUNTIF(F47,"VVCV")</f>
        <v>0</v>
      </c>
      <c r="AY47" s="1">
        <f>COUNTIF(F47,"CCVCV")</f>
        <v>0</v>
      </c>
      <c r="AZ47" s="1">
        <f>COUNTIF(F47,"CCVCVC")</f>
        <v>0</v>
      </c>
      <c r="BA47" s="1">
        <f>COUNTIF(F47,"CCVV")</f>
        <v>0</v>
      </c>
      <c r="BB47" s="1">
        <f>COUNTIF(F47,"CCVVC")</f>
        <v>0</v>
      </c>
      <c r="BD47" t="s">
        <v>3752</v>
      </c>
      <c r="BF47" s="1" t="str">
        <f>RIGHT(F47,4)</f>
        <v>VCVC</v>
      </c>
      <c r="BG47" s="1"/>
      <c r="BJ47">
        <v>1</v>
      </c>
      <c r="BP47" s="1">
        <f>SUM(BG47:BO47)</f>
        <v>1</v>
      </c>
      <c r="BQ47">
        <v>0</v>
      </c>
      <c r="BS47" s="1" t="str">
        <f>LEFT(B47,1)</f>
        <v>f</v>
      </c>
      <c r="BT47" s="1" t="str">
        <f>LEFT(B47,2)</f>
        <v>fa</v>
      </c>
      <c r="BU47" s="1" t="str">
        <f>RIGHT(B47,1)</f>
        <v>ʔ</v>
      </c>
      <c r="BV47" t="s">
        <v>3734</v>
      </c>
      <c r="BX47" s="10">
        <v>0</v>
      </c>
      <c r="BY47" s="10" t="str">
        <f>LEFT(CA47,1)</f>
        <v>o</v>
      </c>
      <c r="BZ47" s="10" t="str">
        <f>LEFT(CC47,1)</f>
        <v>o</v>
      </c>
      <c r="CA47" s="10" t="str">
        <f>RIGHT(B47,4)</f>
        <v>osoʔ</v>
      </c>
      <c r="CB47" s="10" t="str">
        <f>RIGHT(B47,3)</f>
        <v>soʔ</v>
      </c>
      <c r="CC47" s="10" t="str">
        <f>RIGHT(B47,2)</f>
        <v>oʔ</v>
      </c>
      <c r="CD47" s="10" t="str">
        <f>RIGHT(B47,1)</f>
        <v>ʔ</v>
      </c>
    </row>
    <row r="48" spans="1:82">
      <c r="A48">
        <v>737</v>
      </c>
      <c r="B48" s="30" t="s">
        <v>3588</v>
      </c>
      <c r="C48" t="s">
        <v>2471</v>
      </c>
      <c r="D48" t="s">
        <v>1141</v>
      </c>
      <c r="E48" t="s">
        <v>1141</v>
      </c>
      <c r="F48" t="s">
        <v>2890</v>
      </c>
      <c r="G48" s="1">
        <f>COUNTIF(B48,"*ii*")</f>
        <v>0</v>
      </c>
      <c r="H48" s="1">
        <f>COUNTIF(B48,"*ee*")</f>
        <v>0</v>
      </c>
      <c r="I48" s="1">
        <f>COUNTIF(B48,"*aa*")</f>
        <v>0</v>
      </c>
      <c r="J48" s="1">
        <f>COUNTIF(B48,"*oo*")</f>
        <v>0</v>
      </c>
      <c r="K48" s="1">
        <f>COUNTIF(B48,"*uu*")</f>
        <v>0</v>
      </c>
      <c r="L48" s="1">
        <f>COUNTIF(B48,"*ia*")</f>
        <v>0</v>
      </c>
      <c r="M48" s="1">
        <f>COUNTIF(B48,"*iu*")</f>
        <v>0</v>
      </c>
      <c r="N48" s="1">
        <f>COUNTIF(B48,"*ei*")</f>
        <v>0</v>
      </c>
      <c r="O48" s="1">
        <f>COUNTIF(B48,"*ea*")</f>
        <v>0</v>
      </c>
      <c r="P48" s="1">
        <f>COUNTIF(B48,"*eo*")</f>
        <v>0</v>
      </c>
      <c r="Q48" s="1">
        <f>COUNTIF(B48,"*eu*")</f>
        <v>0</v>
      </c>
      <c r="R48" s="1">
        <f>COUNTIF(B48,"*ai*")</f>
        <v>1</v>
      </c>
      <c r="S48" s="1">
        <f>COUNTIF(B48,"*ae*")</f>
        <v>0</v>
      </c>
      <c r="T48" s="1">
        <f>COUNTIF(B48,"*ao*")</f>
        <v>0</v>
      </c>
      <c r="U48" s="1">
        <f>COUNTIF(B48,"*au*")</f>
        <v>0</v>
      </c>
      <c r="V48" s="1">
        <f>COUNTIF(B48,"*oi*")</f>
        <v>0</v>
      </c>
      <c r="W48" s="1">
        <f>COUNTIF(B48,"*oe*")</f>
        <v>0</v>
      </c>
      <c r="X48" s="1">
        <f>COUNTIF(B48,"*oa*")</f>
        <v>0</v>
      </c>
      <c r="Y48" s="1">
        <f>COUNTIF(B48,"*ou*")</f>
        <v>0</v>
      </c>
      <c r="Z48" s="1">
        <f>COUNTIF(B48,"*ui*")</f>
        <v>0</v>
      </c>
      <c r="AA48" s="1">
        <f>COUNTIF(B48,"*ua*")</f>
        <v>0</v>
      </c>
      <c r="AB48">
        <f>SUM(G48:AA48)</f>
        <v>1</v>
      </c>
      <c r="AC48">
        <v>4</v>
      </c>
      <c r="AD48">
        <f>COUNTIF(AC48,"2")</f>
        <v>0</v>
      </c>
      <c r="AE48">
        <f>COUNTIF(AC48,"3")</f>
        <v>0</v>
      </c>
      <c r="AF48">
        <f>COUNTIF(AC48,"4")</f>
        <v>1</v>
      </c>
      <c r="AG48">
        <f>COUNTIF(AC48,"5")</f>
        <v>0</v>
      </c>
      <c r="AH48">
        <v>1</v>
      </c>
      <c r="AI48">
        <v>0</v>
      </c>
      <c r="AM48">
        <v>1</v>
      </c>
      <c r="AN48" t="str">
        <f>RIGHT(B48,1)</f>
        <v>ʔ</v>
      </c>
      <c r="AO48" s="1">
        <f>COUNTIF(F48,"CVCV")+COUNTIF(F48,"CVVCV")</f>
        <v>0</v>
      </c>
      <c r="AP48" s="1">
        <f>COUNTIF(F48,"CVCVC")+COUNTIF(F48,"CVVCVC")</f>
        <v>0</v>
      </c>
      <c r="AQ48" s="1">
        <f>COUNTIF(F48,"VCV")+COUNTIF(F48,"VVCV")</f>
        <v>0</v>
      </c>
      <c r="AR48" s="1">
        <f>COUNTIF(F48,"VCVC")+COUNTIF(F48,"VVCVC")</f>
        <v>0</v>
      </c>
      <c r="AS48" s="1">
        <f>COUNTIF(F48,"CVV")</f>
        <v>0</v>
      </c>
      <c r="AT48" s="1">
        <f>COUNTIF(F48,"CVVC")</f>
        <v>0</v>
      </c>
      <c r="AU48" s="1">
        <f>COUNTIF(F48,"VV")</f>
        <v>0</v>
      </c>
      <c r="AV48" s="1">
        <f>COUNTIF(F48,"VVC")</f>
        <v>0</v>
      </c>
      <c r="AW48" s="1">
        <f>COUNTIF(F48,"CVVCVC")+COUNTIF(F48,"VVCVC")+COUNTIF(F48,"CVVCV")+COUNTIF(F48,"VVCV")</f>
        <v>0</v>
      </c>
      <c r="AY48" s="1">
        <f>COUNTIF(F48,"CCVCV")</f>
        <v>0</v>
      </c>
      <c r="AZ48" s="1">
        <f>COUNTIF(F48,"CCVCVC")</f>
        <v>0</v>
      </c>
      <c r="BA48" s="1">
        <f>COUNTIF(F48,"CCVV")</f>
        <v>0</v>
      </c>
      <c r="BB48" s="1">
        <f>COUNTIF(F48,"CCVVC")</f>
        <v>0</v>
      </c>
      <c r="BD48" t="s">
        <v>3694</v>
      </c>
      <c r="BF48" s="1" t="str">
        <f>RIGHT(F48,4)</f>
        <v>VCVC</v>
      </c>
      <c r="BG48" s="1"/>
      <c r="BJ48">
        <v>1</v>
      </c>
      <c r="BP48" s="1">
        <f>SUM(BG48:BO48)</f>
        <v>1</v>
      </c>
      <c r="BQ48">
        <v>0</v>
      </c>
      <c r="BS48" s="1" t="str">
        <f>LEFT(B48,1)</f>
        <v>m</v>
      </c>
      <c r="BT48" s="1" t="str">
        <f>LEFT(B48,2)</f>
        <v>ma</v>
      </c>
      <c r="BU48" s="1" t="str">
        <f>RIGHT(B48,1)</f>
        <v>ʔ</v>
      </c>
      <c r="BV48" t="s">
        <v>3694</v>
      </c>
      <c r="BX48" s="10">
        <v>0</v>
      </c>
      <c r="BY48" s="10" t="str">
        <f>LEFT(CA48,1)</f>
        <v>i</v>
      </c>
      <c r="BZ48" s="10" t="str">
        <f>LEFT(CC48,1)</f>
        <v>u</v>
      </c>
      <c r="CA48" s="10" t="str">
        <f>RIGHT(B48,4)</f>
        <v>inuʔ</v>
      </c>
      <c r="CB48" s="10" t="str">
        <f>RIGHT(B48,3)</f>
        <v>nuʔ</v>
      </c>
      <c r="CC48" s="10" t="str">
        <f>RIGHT(B48,2)</f>
        <v>uʔ</v>
      </c>
      <c r="CD48" s="10" t="str">
        <f>RIGHT(B48,1)</f>
        <v>ʔ</v>
      </c>
    </row>
    <row r="49" spans="1:82">
      <c r="A49">
        <v>355</v>
      </c>
      <c r="B49" s="30" t="s">
        <v>1108</v>
      </c>
      <c r="C49" t="s">
        <v>2758</v>
      </c>
      <c r="D49" t="s">
        <v>1150</v>
      </c>
      <c r="E49" t="s">
        <v>2821</v>
      </c>
      <c r="F49" t="s">
        <v>2855</v>
      </c>
      <c r="G49" s="1">
        <f>COUNTIF(B49,"*ii*")</f>
        <v>0</v>
      </c>
      <c r="H49" s="1">
        <f>COUNTIF(B49,"*ee*")</f>
        <v>0</v>
      </c>
      <c r="I49" s="1">
        <f>COUNTIF(B49,"*aa*")</f>
        <v>0</v>
      </c>
      <c r="J49" s="1">
        <f>COUNTIF(B49,"*oo*")</f>
        <v>0</v>
      </c>
      <c r="K49" s="1">
        <f>COUNTIF(B49,"*uu*")</f>
        <v>1</v>
      </c>
      <c r="L49" s="1">
        <f>COUNTIF(B49,"*ia*")</f>
        <v>0</v>
      </c>
      <c r="M49" s="1">
        <f>COUNTIF(B49,"*iu*")</f>
        <v>0</v>
      </c>
      <c r="N49" s="1">
        <f>COUNTIF(B49,"*ei*")</f>
        <v>0</v>
      </c>
      <c r="O49" s="1">
        <f>COUNTIF(B49,"*ea*")</f>
        <v>0</v>
      </c>
      <c r="P49" s="1">
        <f>COUNTIF(B49,"*eo*")</f>
        <v>0</v>
      </c>
      <c r="Q49" s="1">
        <f>COUNTIF(B49,"*eu*")</f>
        <v>0</v>
      </c>
      <c r="R49" s="1">
        <f>COUNTIF(B49,"*ai*")</f>
        <v>0</v>
      </c>
      <c r="S49" s="1">
        <f>COUNTIF(B49,"*ae*")</f>
        <v>0</v>
      </c>
      <c r="T49" s="1">
        <f>COUNTIF(B49,"*ao*")</f>
        <v>0</v>
      </c>
      <c r="U49" s="1">
        <f>COUNTIF(B49,"*au*")</f>
        <v>0</v>
      </c>
      <c r="V49" s="1">
        <f>COUNTIF(B49,"*oi*")</f>
        <v>0</v>
      </c>
      <c r="W49" s="1">
        <f>COUNTIF(B49,"*oe*")</f>
        <v>0</v>
      </c>
      <c r="X49" s="1">
        <f>COUNTIF(B49,"*oa*")</f>
        <v>0</v>
      </c>
      <c r="Y49" s="1">
        <f>COUNTIF(B49,"*ou*")</f>
        <v>0</v>
      </c>
      <c r="Z49" s="1">
        <f>COUNTIF(B49,"*ui*")</f>
        <v>0</v>
      </c>
      <c r="AA49" s="1">
        <f>COUNTIF(B49,"*ua*")</f>
        <v>0</v>
      </c>
      <c r="AB49">
        <f>SUM(G49:AA49)</f>
        <v>1</v>
      </c>
      <c r="AC49">
        <v>4</v>
      </c>
      <c r="AD49">
        <f>COUNTIF(AC49,"2")</f>
        <v>0</v>
      </c>
      <c r="AE49">
        <f>COUNTIF(AC49,"3")</f>
        <v>0</v>
      </c>
      <c r="AF49">
        <f>COUNTIF(AC49,"4")</f>
        <v>1</v>
      </c>
      <c r="AG49">
        <f>COUNTIF(AC49,"5")</f>
        <v>0</v>
      </c>
      <c r="AH49">
        <v>1</v>
      </c>
      <c r="AI49">
        <v>0</v>
      </c>
      <c r="AL49">
        <v>1</v>
      </c>
      <c r="AO49" s="1">
        <f>COUNTIF(F49,"CVCV")+COUNTIF(F49,"CVVCV")</f>
        <v>0</v>
      </c>
      <c r="AP49" s="1">
        <f>COUNTIF(F49,"CVCVC")+COUNTIF(F49,"CVVCVC")</f>
        <v>0</v>
      </c>
      <c r="AQ49" s="1">
        <f>COUNTIF(F49,"VCV")+COUNTIF(F49,"VVCV")</f>
        <v>0</v>
      </c>
      <c r="AR49" s="1">
        <f>COUNTIF(F49,"VCVC")+COUNTIF(F49,"VVCVC")</f>
        <v>0</v>
      </c>
      <c r="AS49" s="1">
        <f>COUNTIF(F49,"CVV")</f>
        <v>0</v>
      </c>
      <c r="AT49" s="1">
        <f>COUNTIF(F49,"CVVC")</f>
        <v>0</v>
      </c>
      <c r="AU49" s="1">
        <f>COUNTIF(F49,"VV")</f>
        <v>0</v>
      </c>
      <c r="AV49" s="1">
        <f>COUNTIF(F49,"VVC")</f>
        <v>0</v>
      </c>
      <c r="AW49" s="1">
        <f>COUNTIF(F49,"CVVCVC")+COUNTIF(F49,"VVCVC")+COUNTIF(F49,"CVVCV")+COUNTIF(F49,"VVCV")</f>
        <v>0</v>
      </c>
      <c r="AY49" s="1">
        <f>COUNTIF(F49,"CCVCV")</f>
        <v>0</v>
      </c>
      <c r="AZ49" s="1">
        <f>COUNTIF(F49,"CCVCVC")</f>
        <v>0</v>
      </c>
      <c r="BA49" s="1">
        <f>COUNTIF(F49,"CCVV")</f>
        <v>0</v>
      </c>
      <c r="BB49" s="1">
        <f>COUNTIF(F49,"CCVVC")</f>
        <v>0</v>
      </c>
      <c r="BF49" s="1" t="str">
        <f>RIGHT(F49,4)</f>
        <v>CVCV</v>
      </c>
      <c r="BG49" s="1">
        <v>1</v>
      </c>
      <c r="BP49" s="1">
        <f>SUM(BG49:BO49)</f>
        <v>1</v>
      </c>
      <c r="BQ49">
        <v>0</v>
      </c>
      <c r="BS49" s="1" t="str">
        <f>LEFT(B49,1)</f>
        <v>f</v>
      </c>
      <c r="BT49" s="1" t="str">
        <f>LEFT(B49,2)</f>
        <v>fu</v>
      </c>
      <c r="BU49" s="1" t="str">
        <f>RIGHT(B49,1)</f>
        <v>u</v>
      </c>
      <c r="BX49" s="10">
        <v>0</v>
      </c>
      <c r="BY49" s="10" t="str">
        <f>LEFT(CA49,1)</f>
        <v>a</v>
      </c>
      <c r="BZ49" s="10" t="str">
        <f>RIGHT(B49,1)</f>
        <v>u</v>
      </c>
      <c r="CA49" s="10" t="str">
        <f>RIGHT(B49,3)</f>
        <v>aku</v>
      </c>
      <c r="CB49" s="10" t="str">
        <f>RIGHT(B49,3)</f>
        <v>aku</v>
      </c>
      <c r="CC49" s="10" t="str">
        <f>RIGHT(B49,2)</f>
        <v>ku</v>
      </c>
      <c r="CD49" s="10" t="str">
        <f>RIGHT(B49,1)</f>
        <v>u</v>
      </c>
    </row>
    <row r="50" spans="1:82">
      <c r="A50">
        <v>280</v>
      </c>
      <c r="B50" s="30" t="s">
        <v>43</v>
      </c>
      <c r="C50" t="s">
        <v>1209</v>
      </c>
      <c r="D50" t="s">
        <v>1150</v>
      </c>
      <c r="E50" t="s">
        <v>2821</v>
      </c>
      <c r="F50" t="s">
        <v>2855</v>
      </c>
      <c r="G50" s="1">
        <f>COUNTIF(B50,"*ii*")</f>
        <v>0</v>
      </c>
      <c r="H50" s="1">
        <f>COUNTIF(B50,"*ee*")</f>
        <v>0</v>
      </c>
      <c r="I50" s="1">
        <f>COUNTIF(B50,"*aa*")</f>
        <v>0</v>
      </c>
      <c r="J50" s="1">
        <f>COUNTIF(B50,"*oo*")</f>
        <v>0</v>
      </c>
      <c r="K50" s="1">
        <f>COUNTIF(B50,"*uu*")</f>
        <v>0</v>
      </c>
      <c r="L50" s="1">
        <f>COUNTIF(B50,"*ia*")</f>
        <v>0</v>
      </c>
      <c r="M50" s="1">
        <f>COUNTIF(B50,"*iu*")</f>
        <v>0</v>
      </c>
      <c r="N50" s="1">
        <f>COUNTIF(B50,"*ei*")</f>
        <v>0</v>
      </c>
      <c r="O50" s="1">
        <f>COUNTIF(B50,"*ea*")</f>
        <v>0</v>
      </c>
      <c r="P50" s="1">
        <f>COUNTIF(B50,"*eo*")</f>
        <v>0</v>
      </c>
      <c r="Q50" s="1">
        <f>COUNTIF(B50,"*eu*")</f>
        <v>0</v>
      </c>
      <c r="R50" s="1">
        <f>COUNTIF(B50,"*ai*")</f>
        <v>1</v>
      </c>
      <c r="S50" s="1">
        <f>COUNTIF(B50,"*ae*")</f>
        <v>0</v>
      </c>
      <c r="T50" s="1">
        <f>COUNTIF(B50,"*ao*")</f>
        <v>0</v>
      </c>
      <c r="U50" s="1">
        <f>COUNTIF(B50,"*au*")</f>
        <v>0</v>
      </c>
      <c r="V50" s="1">
        <f>COUNTIF(B50,"*oi*")</f>
        <v>0</v>
      </c>
      <c r="W50" s="1">
        <f>COUNTIF(B50,"*oe*")</f>
        <v>0</v>
      </c>
      <c r="X50" s="1">
        <f>COUNTIF(B50,"*oa*")</f>
        <v>0</v>
      </c>
      <c r="Y50" s="1">
        <f>COUNTIF(B50,"*ou*")</f>
        <v>0</v>
      </c>
      <c r="Z50" s="1">
        <f>COUNTIF(B50,"*ui*")</f>
        <v>0</v>
      </c>
      <c r="AA50" s="1">
        <f>COUNTIF(B50,"*ua*")</f>
        <v>0</v>
      </c>
      <c r="AB50">
        <f>SUM(G50:AA50)</f>
        <v>1</v>
      </c>
      <c r="AC50">
        <v>4</v>
      </c>
      <c r="AD50">
        <f>COUNTIF(AC50,"2")</f>
        <v>0</v>
      </c>
      <c r="AE50">
        <f>COUNTIF(AC50,"3")</f>
        <v>0</v>
      </c>
      <c r="AF50">
        <f>COUNTIF(AC50,"4")</f>
        <v>1</v>
      </c>
      <c r="AG50">
        <f>COUNTIF(AC50,"5")</f>
        <v>0</v>
      </c>
      <c r="AH50">
        <v>1</v>
      </c>
      <c r="AI50">
        <v>0</v>
      </c>
      <c r="AL50">
        <v>1</v>
      </c>
      <c r="AO50" s="1">
        <f>COUNTIF(F50,"CVCV")+COUNTIF(F50,"CVVCV")</f>
        <v>0</v>
      </c>
      <c r="AP50" s="1">
        <f>COUNTIF(F50,"CVCVC")+COUNTIF(F50,"CVVCVC")</f>
        <v>0</v>
      </c>
      <c r="AQ50" s="1">
        <f>COUNTIF(F50,"VCV")+COUNTIF(F50,"VVCV")</f>
        <v>0</v>
      </c>
      <c r="AR50" s="1">
        <f>COUNTIF(F50,"VCVC")+COUNTIF(F50,"VVCVC")</f>
        <v>0</v>
      </c>
      <c r="AS50" s="1">
        <f>COUNTIF(F50,"CVV")</f>
        <v>0</v>
      </c>
      <c r="AT50" s="1">
        <f>COUNTIF(F50,"CVVC")</f>
        <v>0</v>
      </c>
      <c r="AU50" s="1">
        <f>COUNTIF(F50,"VV")</f>
        <v>0</v>
      </c>
      <c r="AV50" s="1">
        <f>COUNTIF(F50,"VVC")</f>
        <v>0</v>
      </c>
      <c r="AW50" s="1">
        <f>COUNTIF(F50,"CVVCVC")+COUNTIF(F50,"VVCVC")+COUNTIF(F50,"CVVCV")+COUNTIF(F50,"VVCV")</f>
        <v>0</v>
      </c>
      <c r="AY50" s="1">
        <f>COUNTIF(F50,"CCVCV")</f>
        <v>0</v>
      </c>
      <c r="AZ50" s="1">
        <f>COUNTIF(F50,"CCVCVC")</f>
        <v>0</v>
      </c>
      <c r="BA50" s="1">
        <f>COUNTIF(F50,"CCVV")</f>
        <v>0</v>
      </c>
      <c r="BB50" s="1">
        <f>COUNTIF(F50,"CCVVC")</f>
        <v>0</v>
      </c>
      <c r="BF50" s="1" t="str">
        <f>RIGHT(F50,4)</f>
        <v>CVCV</v>
      </c>
      <c r="BG50" s="1">
        <v>1</v>
      </c>
      <c r="BH50">
        <v>1</v>
      </c>
      <c r="BP50" s="1">
        <f>SUM(BG50:BO50)</f>
        <v>2</v>
      </c>
      <c r="BQ50">
        <v>0</v>
      </c>
      <c r="BS50" s="1" t="str">
        <f>LEFT(B50,1)</f>
        <v>f</v>
      </c>
      <c r="BT50" s="1" t="str">
        <f>LEFT(B50,2)</f>
        <v>fa</v>
      </c>
      <c r="BU50" s="1" t="str">
        <f>RIGHT(B50,1)</f>
        <v>a</v>
      </c>
      <c r="BX50" s="10">
        <v>0</v>
      </c>
      <c r="BY50" s="10" t="str">
        <f>LEFT(CA50,1)</f>
        <v>e</v>
      </c>
      <c r="BZ50" s="10" t="str">
        <f>RIGHT(B50,1)</f>
        <v>a</v>
      </c>
      <c r="CA50" s="10" t="str">
        <f>RIGHT(B50,3)</f>
        <v>eka</v>
      </c>
      <c r="CB50" s="10" t="str">
        <f>RIGHT(B50,3)</f>
        <v>eka</v>
      </c>
      <c r="CC50" s="10" t="str">
        <f>RIGHT(B50,2)</f>
        <v>ka</v>
      </c>
      <c r="CD50" s="10" t="str">
        <f>RIGHT(B50,1)</f>
        <v>a</v>
      </c>
    </row>
    <row r="51" spans="1:82">
      <c r="A51">
        <v>1794</v>
      </c>
      <c r="B51" s="30" t="s">
        <v>1130</v>
      </c>
      <c r="C51" t="s">
        <v>2797</v>
      </c>
      <c r="D51" t="s">
        <v>1150</v>
      </c>
      <c r="E51" t="s">
        <v>2821</v>
      </c>
      <c r="F51" t="s">
        <v>2855</v>
      </c>
      <c r="G51" s="1">
        <f>COUNTIF(B51,"*ii*")</f>
        <v>0</v>
      </c>
      <c r="H51" s="1">
        <f>COUNTIF(B51,"*ee*")</f>
        <v>0</v>
      </c>
      <c r="I51" s="1">
        <f>COUNTIF(B51,"*aa*")</f>
        <v>0</v>
      </c>
      <c r="J51" s="1">
        <f>COUNTIF(B51,"*oo*")</f>
        <v>0</v>
      </c>
      <c r="K51" s="1">
        <f>COUNTIF(B51,"*uu*")</f>
        <v>0</v>
      </c>
      <c r="L51" s="1">
        <f>COUNTIF(B51,"*ia*")</f>
        <v>0</v>
      </c>
      <c r="M51" s="1">
        <f>COUNTIF(B51,"*iu*")</f>
        <v>0</v>
      </c>
      <c r="N51" s="1">
        <f>COUNTIF(B51,"*ei*")</f>
        <v>0</v>
      </c>
      <c r="O51" s="1">
        <f>COUNTIF(B51,"*ea*")</f>
        <v>0</v>
      </c>
      <c r="P51" s="1">
        <f>COUNTIF(B51,"*eo*")</f>
        <v>0</v>
      </c>
      <c r="Q51" s="1">
        <f>COUNTIF(B51,"*eu*")</f>
        <v>0</v>
      </c>
      <c r="R51" s="1">
        <f>COUNTIF(B51,"*ai*")</f>
        <v>1</v>
      </c>
      <c r="S51" s="1">
        <f>COUNTIF(B51,"*ae*")</f>
        <v>0</v>
      </c>
      <c r="T51" s="1">
        <f>COUNTIF(B51,"*ao*")</f>
        <v>0</v>
      </c>
      <c r="U51" s="1">
        <f>COUNTIF(B51,"*au*")</f>
        <v>0</v>
      </c>
      <c r="V51" s="1">
        <f>COUNTIF(B51,"*oi*")</f>
        <v>0</v>
      </c>
      <c r="W51" s="1">
        <f>COUNTIF(B51,"*oe*")</f>
        <v>0</v>
      </c>
      <c r="X51" s="1">
        <f>COUNTIF(B51,"*oa*")</f>
        <v>0</v>
      </c>
      <c r="Y51" s="1">
        <f>COUNTIF(B51,"*ou*")</f>
        <v>0</v>
      </c>
      <c r="Z51" s="1">
        <f>COUNTIF(B51,"*ui*")</f>
        <v>0</v>
      </c>
      <c r="AA51" s="1">
        <f>COUNTIF(B51,"*ua*")</f>
        <v>0</v>
      </c>
      <c r="AB51">
        <f>SUM(G51:AA51)</f>
        <v>1</v>
      </c>
      <c r="AC51">
        <v>4</v>
      </c>
      <c r="AD51">
        <f>COUNTIF(AC51,"2")</f>
        <v>0</v>
      </c>
      <c r="AE51">
        <f>COUNTIF(AC51,"3")</f>
        <v>0</v>
      </c>
      <c r="AF51">
        <f>COUNTIF(AC51,"4")</f>
        <v>1</v>
      </c>
      <c r="AG51">
        <f>COUNTIF(AC51,"5")</f>
        <v>0</v>
      </c>
      <c r="AH51">
        <v>1</v>
      </c>
      <c r="AI51">
        <v>0</v>
      </c>
      <c r="AL51">
        <v>1</v>
      </c>
      <c r="AO51" s="1">
        <f>COUNTIF(F51,"CVCV")+COUNTIF(F51,"CVVCV")</f>
        <v>0</v>
      </c>
      <c r="AP51" s="1">
        <f>COUNTIF(F51,"CVCVC")+COUNTIF(F51,"CVVCVC")</f>
        <v>0</v>
      </c>
      <c r="AQ51" s="1">
        <f>COUNTIF(F51,"VCV")+COUNTIF(F51,"VVCV")</f>
        <v>0</v>
      </c>
      <c r="AR51" s="1">
        <f>COUNTIF(F51,"VCVC")+COUNTIF(F51,"VVCVC")</f>
        <v>0</v>
      </c>
      <c r="AS51" s="1">
        <f>COUNTIF(F51,"CVV")</f>
        <v>0</v>
      </c>
      <c r="AT51" s="1">
        <f>COUNTIF(F51,"CVVC")</f>
        <v>0</v>
      </c>
      <c r="AU51" s="1">
        <f>COUNTIF(F51,"VV")</f>
        <v>0</v>
      </c>
      <c r="AV51" s="1">
        <f>COUNTIF(F51,"VVC")</f>
        <v>0</v>
      </c>
      <c r="AW51" s="1">
        <f>COUNTIF(F51,"CVVCVC")+COUNTIF(F51,"VVCVC")+COUNTIF(F51,"CVVCV")+COUNTIF(F51,"VVCV")</f>
        <v>0</v>
      </c>
      <c r="AY51" s="1">
        <f>COUNTIF(F51,"CCVCV")</f>
        <v>0</v>
      </c>
      <c r="AZ51" s="1">
        <f>COUNTIF(F51,"CCVCVC")</f>
        <v>0</v>
      </c>
      <c r="BA51" s="1">
        <f>COUNTIF(F51,"CCVV")</f>
        <v>0</v>
      </c>
      <c r="BB51" s="1">
        <f>COUNTIF(F51,"CCVVC")</f>
        <v>0</v>
      </c>
      <c r="BF51" s="1" t="str">
        <f>RIGHT(F51,4)</f>
        <v>CVCV</v>
      </c>
      <c r="BG51" s="1">
        <v>1</v>
      </c>
      <c r="BH51">
        <v>1</v>
      </c>
      <c r="BP51" s="1">
        <f>SUM(BG51:BO51)</f>
        <v>2</v>
      </c>
      <c r="BQ51">
        <v>0</v>
      </c>
      <c r="BS51" s="1" t="str">
        <f>LEFT(B51,1)</f>
        <v>t</v>
      </c>
      <c r="BT51" s="1" t="str">
        <f>LEFT(B51,2)</f>
        <v>ta</v>
      </c>
      <c r="BU51" s="1" t="str">
        <f>RIGHT(B51,1)</f>
        <v>a</v>
      </c>
      <c r="BX51" s="10">
        <v>0</v>
      </c>
      <c r="BY51" s="10" t="str">
        <f>LEFT(CA51,1)</f>
        <v>u</v>
      </c>
      <c r="BZ51" s="10" t="str">
        <f>RIGHT(B51,1)</f>
        <v>a</v>
      </c>
      <c r="CA51" s="10" t="str">
        <f>RIGHT(B51,3)</f>
        <v>usa</v>
      </c>
      <c r="CB51" s="10" t="str">
        <f>RIGHT(B51,3)</f>
        <v>usa</v>
      </c>
      <c r="CC51" s="10" t="str">
        <f>RIGHT(B51,2)</f>
        <v>sa</v>
      </c>
      <c r="CD51" s="10" t="str">
        <f>RIGHT(B51,1)</f>
        <v>a</v>
      </c>
    </row>
    <row r="52" spans="1:82">
      <c r="A52">
        <v>912</v>
      </c>
      <c r="B52" s="30" t="s">
        <v>924</v>
      </c>
      <c r="C52" t="s">
        <v>2455</v>
      </c>
      <c r="D52" t="s">
        <v>1141</v>
      </c>
      <c r="E52" t="s">
        <v>1141</v>
      </c>
      <c r="F52" t="s">
        <v>2855</v>
      </c>
      <c r="G52" s="1">
        <f>COUNTIF(B52,"*ii*")</f>
        <v>0</v>
      </c>
      <c r="H52" s="1">
        <f>COUNTIF(B52,"*ee*")</f>
        <v>0</v>
      </c>
      <c r="I52" s="1">
        <f>COUNTIF(B52,"*aa*")</f>
        <v>0</v>
      </c>
      <c r="J52" s="1">
        <f>COUNTIF(B52,"*oo*")</f>
        <v>0</v>
      </c>
      <c r="K52" s="1">
        <f>COUNTIF(B52,"*uu*")</f>
        <v>0</v>
      </c>
      <c r="L52" s="1">
        <f>COUNTIF(B52,"*ia*")</f>
        <v>0</v>
      </c>
      <c r="M52" s="1">
        <f>COUNTIF(B52,"*iu*")</f>
        <v>0</v>
      </c>
      <c r="N52" s="1">
        <f>COUNTIF(B52,"*ei*")</f>
        <v>0</v>
      </c>
      <c r="O52" s="1">
        <f>COUNTIF(B52,"*ea*")</f>
        <v>0</v>
      </c>
      <c r="P52" s="1">
        <f>COUNTIF(B52,"*eo*")</f>
        <v>0</v>
      </c>
      <c r="Q52" s="1">
        <f>COUNTIF(B52,"*eu*")</f>
        <v>0</v>
      </c>
      <c r="R52" s="1">
        <f>COUNTIF(B52,"*ai*")</f>
        <v>1</v>
      </c>
      <c r="S52" s="1">
        <f>COUNTIF(B52,"*ae*")</f>
        <v>0</v>
      </c>
      <c r="T52" s="1">
        <f>COUNTIF(B52,"*ao*")</f>
        <v>0</v>
      </c>
      <c r="U52" s="1">
        <f>COUNTIF(B52,"*au*")</f>
        <v>0</v>
      </c>
      <c r="V52" s="1">
        <f>COUNTIF(B52,"*oi*")</f>
        <v>0</v>
      </c>
      <c r="W52" s="1">
        <f>COUNTIF(B52,"*oe*")</f>
        <v>0</v>
      </c>
      <c r="X52" s="1">
        <f>COUNTIF(B52,"*oa*")</f>
        <v>0</v>
      </c>
      <c r="Y52" s="1">
        <f>COUNTIF(B52,"*ou*")</f>
        <v>0</v>
      </c>
      <c r="Z52" s="1">
        <f>COUNTIF(B52,"*ui*")</f>
        <v>0</v>
      </c>
      <c r="AA52" s="1">
        <f>COUNTIF(B52,"*ua*")</f>
        <v>0</v>
      </c>
      <c r="AB52">
        <f>SUM(G52:AA52)</f>
        <v>1</v>
      </c>
      <c r="AC52">
        <v>4</v>
      </c>
      <c r="AD52">
        <f>COUNTIF(AC52,"2")</f>
        <v>0</v>
      </c>
      <c r="AE52">
        <f>COUNTIF(AC52,"3")</f>
        <v>0</v>
      </c>
      <c r="AF52">
        <f>COUNTIF(AC52,"4")</f>
        <v>1</v>
      </c>
      <c r="AG52">
        <f>COUNTIF(AC52,"5")</f>
        <v>0</v>
      </c>
      <c r="AH52">
        <v>1</v>
      </c>
      <c r="AI52">
        <v>0</v>
      </c>
      <c r="AL52">
        <v>1</v>
      </c>
      <c r="AO52" s="1">
        <f>COUNTIF(F52,"CVCV")+COUNTIF(F52,"CVVCV")</f>
        <v>0</v>
      </c>
      <c r="AP52" s="1">
        <f>COUNTIF(F52,"CVCVC")+COUNTIF(F52,"CVVCVC")</f>
        <v>0</v>
      </c>
      <c r="AQ52" s="1">
        <f>COUNTIF(F52,"VCV")+COUNTIF(F52,"VVCV")</f>
        <v>0</v>
      </c>
      <c r="AR52" s="1">
        <f>COUNTIF(F52,"VCVC")+COUNTIF(F52,"VVCVC")</f>
        <v>0</v>
      </c>
      <c r="AS52" s="1">
        <f>COUNTIF(F52,"CVV")</f>
        <v>0</v>
      </c>
      <c r="AT52" s="1">
        <f>COUNTIF(F52,"CVVC")</f>
        <v>0</v>
      </c>
      <c r="AU52" s="1">
        <f>COUNTIF(F52,"VV")</f>
        <v>0</v>
      </c>
      <c r="AV52" s="1">
        <f>COUNTIF(F52,"VVC")</f>
        <v>0</v>
      </c>
      <c r="AW52" s="1">
        <f>COUNTIF(F52,"CVVCVC")+COUNTIF(F52,"VVCVC")+COUNTIF(F52,"CVVCV")+COUNTIF(F52,"VVCV")</f>
        <v>0</v>
      </c>
      <c r="AY52" s="1">
        <f>COUNTIF(F52,"CCVCV")</f>
        <v>0</v>
      </c>
      <c r="AZ52" s="1">
        <f>COUNTIF(F52,"CCVCVC")</f>
        <v>0</v>
      </c>
      <c r="BA52" s="1">
        <f>COUNTIF(F52,"CCVV")</f>
        <v>0</v>
      </c>
      <c r="BB52" s="1">
        <f>COUNTIF(F52,"CCVVC")</f>
        <v>0</v>
      </c>
      <c r="BF52" s="1" t="str">
        <f>RIGHT(F52,4)</f>
        <v>CVCV</v>
      </c>
      <c r="BG52" s="1">
        <v>1</v>
      </c>
      <c r="BP52" s="1">
        <f>SUM(BG52:BO52)</f>
        <v>1</v>
      </c>
      <c r="BQ52">
        <v>0</v>
      </c>
      <c r="BS52" s="1" t="str">
        <f>LEFT(B52,1)</f>
        <v>n</v>
      </c>
      <c r="BT52" s="1" t="str">
        <f>LEFT(B52,2)</f>
        <v>na</v>
      </c>
      <c r="BU52" s="1" t="str">
        <f>RIGHT(B52,1)</f>
        <v>e</v>
      </c>
      <c r="BX52" s="10">
        <v>0</v>
      </c>
      <c r="BY52" s="10" t="str">
        <f>LEFT(CA52,1)</f>
        <v>a</v>
      </c>
      <c r="BZ52" s="10" t="str">
        <f>RIGHT(B52,1)</f>
        <v>e</v>
      </c>
      <c r="CA52" s="10" t="str">
        <f>RIGHT(B52,3)</f>
        <v>ate</v>
      </c>
      <c r="CB52" s="10" t="str">
        <f>RIGHT(B52,3)</f>
        <v>ate</v>
      </c>
      <c r="CC52" s="10" t="str">
        <f>RIGHT(B52,2)</f>
        <v>te</v>
      </c>
      <c r="CD52" s="10" t="str">
        <f>RIGHT(B52,1)</f>
        <v>e</v>
      </c>
    </row>
    <row r="53" spans="1:82">
      <c r="A53">
        <v>1622</v>
      </c>
      <c r="B53" s="30" t="s">
        <v>2941</v>
      </c>
      <c r="C53" t="s">
        <v>1887</v>
      </c>
      <c r="D53" t="s">
        <v>1150</v>
      </c>
      <c r="E53" t="s">
        <v>2821</v>
      </c>
      <c r="F53" t="s">
        <v>2855</v>
      </c>
      <c r="G53" s="1">
        <f>COUNTIF(B53,"*ii*")</f>
        <v>0</v>
      </c>
      <c r="H53" s="1">
        <f>COUNTIF(B53,"*ee*")</f>
        <v>0</v>
      </c>
      <c r="I53" s="1">
        <f>COUNTIF(B53,"*aa*")</f>
        <v>0</v>
      </c>
      <c r="J53" s="1">
        <f>COUNTIF(B53,"*oo*")</f>
        <v>0</v>
      </c>
      <c r="K53" s="1">
        <f>COUNTIF(B53,"*uu*")</f>
        <v>0</v>
      </c>
      <c r="L53" s="1">
        <f>COUNTIF(B53,"*ia*")</f>
        <v>0</v>
      </c>
      <c r="M53" s="1">
        <f>COUNTIF(B53,"*iu*")</f>
        <v>0</v>
      </c>
      <c r="N53" s="1">
        <f>COUNTIF(B53,"*ei*")</f>
        <v>1</v>
      </c>
      <c r="O53" s="1">
        <f>COUNTIF(B53,"*ea*")</f>
        <v>0</v>
      </c>
      <c r="P53" s="1">
        <f>COUNTIF(B53,"*eo*")</f>
        <v>0</v>
      </c>
      <c r="Q53" s="1">
        <f>COUNTIF(B53,"*eu*")</f>
        <v>0</v>
      </c>
      <c r="R53" s="1">
        <f>COUNTIF(B53,"*ai*")</f>
        <v>0</v>
      </c>
      <c r="S53" s="1">
        <f>COUNTIF(B53,"*ae*")</f>
        <v>0</v>
      </c>
      <c r="T53" s="1">
        <f>COUNTIF(B53,"*ao*")</f>
        <v>0</v>
      </c>
      <c r="U53" s="1">
        <f>COUNTIF(B53,"*au*")</f>
        <v>0</v>
      </c>
      <c r="V53" s="1">
        <f>COUNTIF(B53,"*oi*")</f>
        <v>0</v>
      </c>
      <c r="W53" s="1">
        <f>COUNTIF(B53,"*oe*")</f>
        <v>0</v>
      </c>
      <c r="X53" s="1">
        <f>COUNTIF(B53,"*oa*")</f>
        <v>0</v>
      </c>
      <c r="Y53" s="1">
        <f>COUNTIF(B53,"*ou*")</f>
        <v>0</v>
      </c>
      <c r="Z53" s="1">
        <f>COUNTIF(B53,"*ui*")</f>
        <v>0</v>
      </c>
      <c r="AA53" s="1">
        <f>COUNTIF(B53,"*ua*")</f>
        <v>0</v>
      </c>
      <c r="AB53">
        <f>SUM(G53:AA53)</f>
        <v>1</v>
      </c>
      <c r="AC53">
        <v>4</v>
      </c>
      <c r="AD53">
        <f>COUNTIF(AC53,"2")</f>
        <v>0</v>
      </c>
      <c r="AE53">
        <f>COUNTIF(AC53,"3")</f>
        <v>0</v>
      </c>
      <c r="AF53">
        <f>COUNTIF(AC53,"4")</f>
        <v>1</v>
      </c>
      <c r="AG53">
        <f>COUNTIF(AC53,"5")</f>
        <v>0</v>
      </c>
      <c r="AH53">
        <v>1</v>
      </c>
      <c r="AI53">
        <v>0</v>
      </c>
      <c r="AL53">
        <v>1</v>
      </c>
      <c r="AO53" s="1">
        <f>COUNTIF(F53,"CVCV")+COUNTIF(F53,"CVVCV")</f>
        <v>0</v>
      </c>
      <c r="AP53" s="1">
        <f>COUNTIF(F53,"CVCVC")+COUNTIF(F53,"CVVCVC")</f>
        <v>0</v>
      </c>
      <c r="AQ53" s="1">
        <f>COUNTIF(F53,"VCV")+COUNTIF(F53,"VVCV")</f>
        <v>0</v>
      </c>
      <c r="AR53" s="1">
        <f>COUNTIF(F53,"VCVC")+COUNTIF(F53,"VVCVC")</f>
        <v>0</v>
      </c>
      <c r="AS53" s="1">
        <f>COUNTIF(F53,"CVV")</f>
        <v>0</v>
      </c>
      <c r="AT53" s="1">
        <f>COUNTIF(F53,"CVVC")</f>
        <v>0</v>
      </c>
      <c r="AU53" s="1">
        <f>COUNTIF(F53,"VV")</f>
        <v>0</v>
      </c>
      <c r="AV53" s="1">
        <f>COUNTIF(F53,"VVC")</f>
        <v>0</v>
      </c>
      <c r="AW53" s="1">
        <f>COUNTIF(F53,"CVVCVC")+COUNTIF(F53,"VVCVC")+COUNTIF(F53,"CVVCV")+COUNTIF(F53,"VVCV")</f>
        <v>0</v>
      </c>
      <c r="AY53" s="1">
        <f>COUNTIF(F53,"CCVCV")</f>
        <v>0</v>
      </c>
      <c r="AZ53" s="1">
        <f>COUNTIF(F53,"CCVCVC")</f>
        <v>0</v>
      </c>
      <c r="BA53" s="1">
        <f>COUNTIF(F53,"CCVV")</f>
        <v>0</v>
      </c>
      <c r="BB53" s="1">
        <f>COUNTIF(F53,"CCVVC")</f>
        <v>0</v>
      </c>
      <c r="BF53" s="1" t="str">
        <f>RIGHT(F53,4)</f>
        <v>CVCV</v>
      </c>
      <c r="BG53" s="1">
        <v>1</v>
      </c>
      <c r="BI53">
        <f>COUNTIFS(BY53,"i",BZ53,"e")+COUNTIFS(BY53,"i",BZ53,"o")+COUNTIFS(BY53,"u",BZ53,"e")+COUNTIFS(BY53,"u",BZ53,"o")</f>
        <v>1</v>
      </c>
      <c r="BP53" s="1">
        <f>SUM(BG53:BO53)</f>
        <v>2</v>
      </c>
      <c r="BQ53">
        <v>0</v>
      </c>
      <c r="BS53" s="1" t="str">
        <f>LEFT(B53,1)</f>
        <v>s</v>
      </c>
      <c r="BT53" s="1" t="str">
        <f>LEFT(B53,2)</f>
        <v>se</v>
      </c>
      <c r="BU53" s="1" t="str">
        <f>RIGHT(B53,1)</f>
        <v>e</v>
      </c>
      <c r="BX53" s="10">
        <v>0</v>
      </c>
      <c r="BY53" s="10" t="str">
        <f>LEFT(CA53,1)</f>
        <v>u</v>
      </c>
      <c r="BZ53" s="10" t="str">
        <f>RIGHT(B53,1)</f>
        <v>e</v>
      </c>
      <c r="CA53" s="10" t="str">
        <f>RIGHT(B53,3)</f>
        <v>ute</v>
      </c>
      <c r="CB53" s="10" t="str">
        <f>RIGHT(B53,3)</f>
        <v>ute</v>
      </c>
      <c r="CC53" s="10" t="str">
        <f>RIGHT(B53,2)</f>
        <v>te</v>
      </c>
      <c r="CD53" s="10" t="str">
        <f>RIGHT(B53,1)</f>
        <v>e</v>
      </c>
    </row>
    <row r="54" spans="1:82">
      <c r="A54">
        <v>1789</v>
      </c>
      <c r="B54" s="30" t="s">
        <v>365</v>
      </c>
      <c r="C54" t="s">
        <v>1660</v>
      </c>
      <c r="D54" t="s">
        <v>1150</v>
      </c>
      <c r="E54" t="s">
        <v>2821</v>
      </c>
      <c r="F54" t="s">
        <v>2855</v>
      </c>
      <c r="G54" s="1">
        <f>COUNTIF(B54,"*ii*")</f>
        <v>0</v>
      </c>
      <c r="H54" s="1">
        <f>COUNTIF(B54,"*ee*")</f>
        <v>0</v>
      </c>
      <c r="I54" s="1">
        <f>COUNTIF(B54,"*aa*")</f>
        <v>0</v>
      </c>
      <c r="J54" s="1">
        <f>COUNTIF(B54,"*oo*")</f>
        <v>0</v>
      </c>
      <c r="K54" s="1">
        <f>COUNTIF(B54,"*uu*")</f>
        <v>0</v>
      </c>
      <c r="L54" s="1">
        <f>COUNTIF(B54,"*ia*")</f>
        <v>0</v>
      </c>
      <c r="M54" s="1">
        <f>COUNTIF(B54,"*iu*")</f>
        <v>0</v>
      </c>
      <c r="N54" s="1">
        <f>COUNTIF(B54,"*ei*")</f>
        <v>0</v>
      </c>
      <c r="O54" s="1">
        <f>COUNTIF(B54,"*ea*")</f>
        <v>0</v>
      </c>
      <c r="P54" s="1">
        <f>COUNTIF(B54,"*eo*")</f>
        <v>0</v>
      </c>
      <c r="Q54" s="1">
        <f>COUNTIF(B54,"*eu*")</f>
        <v>0</v>
      </c>
      <c r="R54" s="1">
        <f>COUNTIF(B54,"*ai*")</f>
        <v>1</v>
      </c>
      <c r="S54" s="1">
        <f>COUNTIF(B54,"*ae*")</f>
        <v>0</v>
      </c>
      <c r="T54" s="1">
        <f>COUNTIF(B54,"*ao*")</f>
        <v>0</v>
      </c>
      <c r="U54" s="1">
        <f>COUNTIF(B54,"*au*")</f>
        <v>0</v>
      </c>
      <c r="V54" s="1">
        <f>COUNTIF(B54,"*oi*")</f>
        <v>0</v>
      </c>
      <c r="W54" s="1">
        <f>COUNTIF(B54,"*oe*")</f>
        <v>0</v>
      </c>
      <c r="X54" s="1">
        <f>COUNTIF(B54,"*oa*")</f>
        <v>0</v>
      </c>
      <c r="Y54" s="1">
        <f>COUNTIF(B54,"*ou*")</f>
        <v>0</v>
      </c>
      <c r="Z54" s="1">
        <f>COUNTIF(B54,"*ui*")</f>
        <v>0</v>
      </c>
      <c r="AA54" s="1">
        <f>COUNTIF(B54,"*ua*")</f>
        <v>0</v>
      </c>
      <c r="AB54">
        <f>SUM(G54:AA54)</f>
        <v>1</v>
      </c>
      <c r="AC54">
        <v>4</v>
      </c>
      <c r="AD54">
        <f>COUNTIF(AC54,"2")</f>
        <v>0</v>
      </c>
      <c r="AE54">
        <f>COUNTIF(AC54,"3")</f>
        <v>0</v>
      </c>
      <c r="AF54">
        <f>COUNTIF(AC54,"4")</f>
        <v>1</v>
      </c>
      <c r="AG54">
        <f>COUNTIF(AC54,"5")</f>
        <v>0</v>
      </c>
      <c r="AH54">
        <v>1</v>
      </c>
      <c r="AI54">
        <v>0</v>
      </c>
      <c r="AL54">
        <v>1</v>
      </c>
      <c r="AO54" s="1">
        <f>COUNTIF(F54,"CVCV")+COUNTIF(F54,"CVVCV")</f>
        <v>0</v>
      </c>
      <c r="AP54" s="1">
        <f>COUNTIF(F54,"CVCVC")+COUNTIF(F54,"CVVCVC")</f>
        <v>0</v>
      </c>
      <c r="AQ54" s="1">
        <f>COUNTIF(F54,"VCV")+COUNTIF(F54,"VVCV")</f>
        <v>0</v>
      </c>
      <c r="AR54" s="1">
        <f>COUNTIF(F54,"VCVC")+COUNTIF(F54,"VVCVC")</f>
        <v>0</v>
      </c>
      <c r="AS54" s="1">
        <f>COUNTIF(F54,"CVV")</f>
        <v>0</v>
      </c>
      <c r="AT54" s="1">
        <f>COUNTIF(F54,"CVVC")</f>
        <v>0</v>
      </c>
      <c r="AU54" s="1">
        <f>COUNTIF(F54,"VV")</f>
        <v>0</v>
      </c>
      <c r="AV54" s="1">
        <f>COUNTIF(F54,"VVC")</f>
        <v>0</v>
      </c>
      <c r="AW54" s="1">
        <f>COUNTIF(F54,"CVVCVC")+COUNTIF(F54,"VVCVC")+COUNTIF(F54,"CVVCV")+COUNTIF(F54,"VVCV")</f>
        <v>0</v>
      </c>
      <c r="AY54" s="1">
        <f>COUNTIF(F54,"CCVCV")</f>
        <v>0</v>
      </c>
      <c r="AZ54" s="1">
        <f>COUNTIF(F54,"CCVCVC")</f>
        <v>0</v>
      </c>
      <c r="BA54" s="1">
        <f>COUNTIF(F54,"CCVV")</f>
        <v>0</v>
      </c>
      <c r="BB54" s="1">
        <f>COUNTIF(F54,"CCVVC")</f>
        <v>0</v>
      </c>
      <c r="BF54" s="1" t="str">
        <f>RIGHT(F54,4)</f>
        <v>CVCV</v>
      </c>
      <c r="BG54" s="1">
        <v>1</v>
      </c>
      <c r="BP54" s="1">
        <f>SUM(BG54:BO54)</f>
        <v>1</v>
      </c>
      <c r="BQ54">
        <v>0</v>
      </c>
      <c r="BS54" s="1" t="str">
        <f>LEFT(B54,1)</f>
        <v>t</v>
      </c>
      <c r="BT54" s="1" t="str">
        <f>LEFT(B54,2)</f>
        <v>ta</v>
      </c>
      <c r="BU54" s="1" t="str">
        <f>RIGHT(B54,1)</f>
        <v>i</v>
      </c>
      <c r="BX54" s="10">
        <v>0</v>
      </c>
      <c r="BY54" s="10" t="str">
        <f>LEFT(CA54,1)</f>
        <v>o</v>
      </c>
      <c r="BZ54" s="10" t="str">
        <f>RIGHT(B54,1)</f>
        <v>i</v>
      </c>
      <c r="CA54" s="10" t="str">
        <f>RIGHT(B54,3)</f>
        <v>obi</v>
      </c>
      <c r="CB54" s="10" t="str">
        <f>RIGHT(B54,3)</f>
        <v>obi</v>
      </c>
      <c r="CC54" s="10" t="str">
        <f>RIGHT(B54,2)</f>
        <v>bi</v>
      </c>
      <c r="CD54" s="10" t="str">
        <f>RIGHT(B54,1)</f>
        <v>i</v>
      </c>
    </row>
    <row r="55" spans="1:82">
      <c r="A55">
        <v>504</v>
      </c>
      <c r="B55" s="30" t="s">
        <v>1043</v>
      </c>
      <c r="C55" t="s">
        <v>2655</v>
      </c>
      <c r="D55" t="s">
        <v>1141</v>
      </c>
      <c r="E55" t="s">
        <v>1141</v>
      </c>
      <c r="F55" t="s">
        <v>2855</v>
      </c>
      <c r="G55" s="1">
        <f>COUNTIF(B55,"*ii*")</f>
        <v>0</v>
      </c>
      <c r="H55" s="1">
        <f>COUNTIF(B55,"*ee*")</f>
        <v>0</v>
      </c>
      <c r="I55" s="1">
        <f>COUNTIF(B55,"*aa*")</f>
        <v>0</v>
      </c>
      <c r="J55" s="1">
        <f>COUNTIF(B55,"*oo*")</f>
        <v>0</v>
      </c>
      <c r="K55" s="1">
        <f>COUNTIF(B55,"*uu*")</f>
        <v>0</v>
      </c>
      <c r="L55" s="1">
        <f>COUNTIF(B55,"*ia*")</f>
        <v>0</v>
      </c>
      <c r="M55" s="1">
        <f>COUNTIF(B55,"*iu*")</f>
        <v>0</v>
      </c>
      <c r="N55" s="1">
        <f>COUNTIF(B55,"*ei*")</f>
        <v>0</v>
      </c>
      <c r="O55" s="1">
        <f>COUNTIF(B55,"*ea*")</f>
        <v>0</v>
      </c>
      <c r="P55" s="1">
        <f>COUNTIF(B55,"*eo*")</f>
        <v>0</v>
      </c>
      <c r="Q55" s="1">
        <f>COUNTIF(B55,"*eu*")</f>
        <v>0</v>
      </c>
      <c r="R55" s="1">
        <f>COUNTIF(B55,"*ai*")</f>
        <v>0</v>
      </c>
      <c r="S55" s="1">
        <f>COUNTIF(B55,"*ae*")</f>
        <v>0</v>
      </c>
      <c r="T55" s="1">
        <f>COUNTIF(B55,"*ao*")</f>
        <v>0</v>
      </c>
      <c r="U55" s="1">
        <f>COUNTIF(B55,"*au*")</f>
        <v>1</v>
      </c>
      <c r="V55" s="1">
        <f>COUNTIF(B55,"*oi*")</f>
        <v>0</v>
      </c>
      <c r="W55" s="1">
        <f>COUNTIF(B55,"*oe*")</f>
        <v>0</v>
      </c>
      <c r="X55" s="1">
        <f>COUNTIF(B55,"*oa*")</f>
        <v>0</v>
      </c>
      <c r="Y55" s="1">
        <f>COUNTIF(B55,"*ou*")</f>
        <v>0</v>
      </c>
      <c r="Z55" s="1">
        <f>COUNTIF(B55,"*ui*")</f>
        <v>0</v>
      </c>
      <c r="AA55" s="1">
        <f>COUNTIF(B55,"*ua*")</f>
        <v>0</v>
      </c>
      <c r="AB55">
        <f>SUM(G55:AA55)</f>
        <v>1</v>
      </c>
      <c r="AC55">
        <v>4</v>
      </c>
      <c r="AD55">
        <f>COUNTIF(AC55,"2")</f>
        <v>0</v>
      </c>
      <c r="AE55">
        <f>COUNTIF(AC55,"3")</f>
        <v>0</v>
      </c>
      <c r="AF55">
        <f>COUNTIF(AC55,"4")</f>
        <v>1</v>
      </c>
      <c r="AG55">
        <f>COUNTIF(AC55,"5")</f>
        <v>0</v>
      </c>
      <c r="AH55">
        <v>1</v>
      </c>
      <c r="AI55">
        <v>0</v>
      </c>
      <c r="AL55">
        <v>1</v>
      </c>
      <c r="AO55" s="1">
        <f>COUNTIF(F55,"CVCV")+COUNTIF(F55,"CVVCV")</f>
        <v>0</v>
      </c>
      <c r="AP55" s="1">
        <f>COUNTIF(F55,"CVCVC")+COUNTIF(F55,"CVVCVC")</f>
        <v>0</v>
      </c>
      <c r="AQ55" s="1">
        <f>COUNTIF(F55,"VCV")+COUNTIF(F55,"VVCV")</f>
        <v>0</v>
      </c>
      <c r="AR55" s="1">
        <f>COUNTIF(F55,"VCVC")+COUNTIF(F55,"VVCVC")</f>
        <v>0</v>
      </c>
      <c r="AS55" s="1">
        <f>COUNTIF(F55,"CVV")</f>
        <v>0</v>
      </c>
      <c r="AT55" s="1">
        <f>COUNTIF(F55,"CVVC")</f>
        <v>0</v>
      </c>
      <c r="AU55" s="1">
        <f>COUNTIF(F55,"VV")</f>
        <v>0</v>
      </c>
      <c r="AV55" s="1">
        <f>COUNTIF(F55,"VVC")</f>
        <v>0</v>
      </c>
      <c r="AW55" s="1">
        <f>COUNTIF(F55,"CVVCVC")+COUNTIF(F55,"VVCVC")+COUNTIF(F55,"CVVCV")+COUNTIF(F55,"VVCV")</f>
        <v>0</v>
      </c>
      <c r="AY55" s="1">
        <f>COUNTIF(F55,"CCVCV")</f>
        <v>0</v>
      </c>
      <c r="AZ55" s="1">
        <f>COUNTIF(F55,"CCVCVC")</f>
        <v>0</v>
      </c>
      <c r="BA55" s="1">
        <f>COUNTIF(F55,"CCVV")</f>
        <v>0</v>
      </c>
      <c r="BB55" s="1">
        <f>COUNTIF(F55,"CCVVC")</f>
        <v>0</v>
      </c>
      <c r="BF55" s="1" t="str">
        <f>RIGHT(F55,4)</f>
        <v>CVCV</v>
      </c>
      <c r="BG55" s="1">
        <v>1</v>
      </c>
      <c r="BP55" s="1">
        <f>SUM(BG55:BO55)</f>
        <v>1</v>
      </c>
      <c r="BQ55">
        <v>0</v>
      </c>
      <c r="BS55" s="1" t="str">
        <f>LEFT(B55,1)</f>
        <v>k</v>
      </c>
      <c r="BT55" s="1" t="str">
        <f>LEFT(B55,2)</f>
        <v>ka</v>
      </c>
      <c r="BU55" s="1" t="str">
        <f>RIGHT(B55,1)</f>
        <v>i</v>
      </c>
      <c r="BX55" s="10">
        <v>0</v>
      </c>
      <c r="BY55" s="10" t="str">
        <f>LEFT(CA55,1)</f>
        <v>i</v>
      </c>
      <c r="BZ55" s="10" t="str">
        <f>RIGHT(B55,1)</f>
        <v>i</v>
      </c>
      <c r="CA55" s="10" t="str">
        <f>RIGHT(B55,3)</f>
        <v>iri</v>
      </c>
      <c r="CB55" s="10" t="str">
        <f>RIGHT(B55,3)</f>
        <v>iri</v>
      </c>
      <c r="CC55" s="10" t="str">
        <f>RIGHT(B55,2)</f>
        <v>ri</v>
      </c>
      <c r="CD55" s="10" t="str">
        <f>RIGHT(B55,1)</f>
        <v>i</v>
      </c>
    </row>
    <row r="56" spans="1:82">
      <c r="A56">
        <v>281</v>
      </c>
      <c r="B56" s="30" t="s">
        <v>182</v>
      </c>
      <c r="C56" t="s">
        <v>1393</v>
      </c>
      <c r="D56" t="s">
        <v>1150</v>
      </c>
      <c r="E56" t="s">
        <v>2821</v>
      </c>
      <c r="F56" t="s">
        <v>2855</v>
      </c>
      <c r="G56" s="1">
        <f>COUNTIF(B56,"*ii*")</f>
        <v>0</v>
      </c>
      <c r="H56" s="1">
        <f>COUNTIF(B56,"*ee*")</f>
        <v>0</v>
      </c>
      <c r="I56" s="1">
        <f>COUNTIF(B56,"*aa*")</f>
        <v>0</v>
      </c>
      <c r="J56" s="1">
        <f>COUNTIF(B56,"*oo*")</f>
        <v>0</v>
      </c>
      <c r="K56" s="1">
        <f>COUNTIF(B56,"*uu*")</f>
        <v>0</v>
      </c>
      <c r="L56" s="1">
        <f>COUNTIF(B56,"*ia*")</f>
        <v>0</v>
      </c>
      <c r="M56" s="1">
        <f>COUNTIF(B56,"*iu*")</f>
        <v>0</v>
      </c>
      <c r="N56" s="1">
        <f>COUNTIF(B56,"*ei*")</f>
        <v>0</v>
      </c>
      <c r="O56" s="1">
        <f>COUNTIF(B56,"*ea*")</f>
        <v>0</v>
      </c>
      <c r="P56" s="1">
        <f>COUNTIF(B56,"*eo*")</f>
        <v>0</v>
      </c>
      <c r="Q56" s="1">
        <f>COUNTIF(B56,"*eu*")</f>
        <v>0</v>
      </c>
      <c r="R56" s="1">
        <f>COUNTIF(B56,"*ai*")</f>
        <v>1</v>
      </c>
      <c r="S56" s="1">
        <f>COUNTIF(B56,"*ae*")</f>
        <v>0</v>
      </c>
      <c r="T56" s="1">
        <f>COUNTIF(B56,"*ao*")</f>
        <v>0</v>
      </c>
      <c r="U56" s="1">
        <f>COUNTIF(B56,"*au*")</f>
        <v>0</v>
      </c>
      <c r="V56" s="1">
        <f>COUNTIF(B56,"*oi*")</f>
        <v>0</v>
      </c>
      <c r="W56" s="1">
        <f>COUNTIF(B56,"*oe*")</f>
        <v>0</v>
      </c>
      <c r="X56" s="1">
        <f>COUNTIF(B56,"*oa*")</f>
        <v>0</v>
      </c>
      <c r="Y56" s="1">
        <f>COUNTIF(B56,"*ou*")</f>
        <v>0</v>
      </c>
      <c r="Z56" s="1">
        <f>COUNTIF(B56,"*ui*")</f>
        <v>0</v>
      </c>
      <c r="AA56" s="1">
        <f>COUNTIF(B56,"*ua*")</f>
        <v>0</v>
      </c>
      <c r="AB56">
        <f>SUM(G56:AA56)</f>
        <v>1</v>
      </c>
      <c r="AC56">
        <v>4</v>
      </c>
      <c r="AD56">
        <f>COUNTIF(AC56,"2")</f>
        <v>0</v>
      </c>
      <c r="AE56">
        <f>COUNTIF(AC56,"3")</f>
        <v>0</v>
      </c>
      <c r="AF56">
        <f>COUNTIF(AC56,"4")</f>
        <v>1</v>
      </c>
      <c r="AG56">
        <f>COUNTIF(AC56,"5")</f>
        <v>0</v>
      </c>
      <c r="AH56">
        <v>1</v>
      </c>
      <c r="AI56">
        <v>0</v>
      </c>
      <c r="AL56">
        <v>1</v>
      </c>
      <c r="AO56" s="1">
        <f>COUNTIF(F56,"CVCV")+COUNTIF(F56,"CVVCV")</f>
        <v>0</v>
      </c>
      <c r="AP56" s="1">
        <f>COUNTIF(F56,"CVCVC")+COUNTIF(F56,"CVVCVC")</f>
        <v>0</v>
      </c>
      <c r="AQ56" s="1">
        <f>COUNTIF(F56,"VCV")+COUNTIF(F56,"VVCV")</f>
        <v>0</v>
      </c>
      <c r="AR56" s="1">
        <f>COUNTIF(F56,"VCVC")+COUNTIF(F56,"VVCVC")</f>
        <v>0</v>
      </c>
      <c r="AS56" s="1">
        <f>COUNTIF(F56,"CVV")</f>
        <v>0</v>
      </c>
      <c r="AT56" s="1">
        <f>COUNTIF(F56,"CVVC")</f>
        <v>0</v>
      </c>
      <c r="AU56" s="1">
        <f>COUNTIF(F56,"VV")</f>
        <v>0</v>
      </c>
      <c r="AV56" s="1">
        <f>COUNTIF(F56,"VVC")</f>
        <v>0</v>
      </c>
      <c r="AW56" s="1">
        <f>COUNTIF(F56,"CVVCVC")+COUNTIF(F56,"VVCVC")+COUNTIF(F56,"CVVCV")+COUNTIF(F56,"VVCV")</f>
        <v>0</v>
      </c>
      <c r="AY56" s="1">
        <f>COUNTIF(F56,"CCVCV")</f>
        <v>0</v>
      </c>
      <c r="AZ56" s="1">
        <f>COUNTIF(F56,"CCVCVC")</f>
        <v>0</v>
      </c>
      <c r="BA56" s="1">
        <f>COUNTIF(F56,"CCVV")</f>
        <v>0</v>
      </c>
      <c r="BB56" s="1">
        <f>COUNTIF(F56,"CCVVC")</f>
        <v>0</v>
      </c>
      <c r="BF56" s="1" t="str">
        <f>RIGHT(F56,4)</f>
        <v>CVCV</v>
      </c>
      <c r="BG56" s="1">
        <v>1</v>
      </c>
      <c r="BP56" s="1">
        <f>SUM(BG56:BO56)</f>
        <v>1</v>
      </c>
      <c r="BQ56">
        <v>0</v>
      </c>
      <c r="BS56" s="1" t="str">
        <f>LEFT(B56,1)</f>
        <v>f</v>
      </c>
      <c r="BT56" s="1" t="str">
        <f>LEFT(B56,2)</f>
        <v>fa</v>
      </c>
      <c r="BU56" s="1" t="str">
        <f>RIGHT(B56,1)</f>
        <v>i</v>
      </c>
      <c r="BX56" s="10">
        <v>0</v>
      </c>
      <c r="BY56" s="10" t="str">
        <f>LEFT(CA56,1)</f>
        <v>o</v>
      </c>
      <c r="BZ56" s="10" t="str">
        <f>RIGHT(B56,1)</f>
        <v>i</v>
      </c>
      <c r="CA56" s="10" t="str">
        <f>RIGHT(B56,3)</f>
        <v>ori</v>
      </c>
      <c r="CB56" s="10" t="str">
        <f>RIGHT(B56,3)</f>
        <v>ori</v>
      </c>
      <c r="CC56" s="10" t="str">
        <f>RIGHT(B56,2)</f>
        <v>ri</v>
      </c>
      <c r="CD56" s="10" t="str">
        <f>RIGHT(B56,1)</f>
        <v>i</v>
      </c>
    </row>
    <row r="57" spans="1:82">
      <c r="A57">
        <v>1088</v>
      </c>
      <c r="B57" s="30" t="s">
        <v>775</v>
      </c>
      <c r="C57" t="s">
        <v>2220</v>
      </c>
      <c r="D57" t="s">
        <v>1150</v>
      </c>
      <c r="E57" t="s">
        <v>2821</v>
      </c>
      <c r="F57" t="s">
        <v>2855</v>
      </c>
      <c r="G57" s="1">
        <f>COUNTIF(B57,"*ii*")</f>
        <v>0</v>
      </c>
      <c r="H57" s="1">
        <f>COUNTIF(B57,"*ee*")</f>
        <v>0</v>
      </c>
      <c r="I57" s="1">
        <f>COUNTIF(B57,"*aa*")</f>
        <v>0</v>
      </c>
      <c r="J57" s="1">
        <f>COUNTIF(B57,"*oo*")</f>
        <v>0</v>
      </c>
      <c r="K57" s="1">
        <f>COUNTIF(B57,"*uu*")</f>
        <v>0</v>
      </c>
      <c r="L57" s="1">
        <f>COUNTIF(B57,"*ia*")</f>
        <v>0</v>
      </c>
      <c r="M57" s="1">
        <f>COUNTIF(B57,"*iu*")</f>
        <v>0</v>
      </c>
      <c r="N57" s="1">
        <f>COUNTIF(B57,"*ei*")</f>
        <v>0</v>
      </c>
      <c r="O57" s="1">
        <f>COUNTIF(B57,"*ea*")</f>
        <v>0</v>
      </c>
      <c r="P57" s="1">
        <f>COUNTIF(B57,"*eo*")</f>
        <v>0</v>
      </c>
      <c r="Q57" s="1">
        <f>COUNTIF(B57,"*eu*")</f>
        <v>0</v>
      </c>
      <c r="R57" s="1">
        <f>COUNTIF(B57,"*ai*")</f>
        <v>1</v>
      </c>
      <c r="S57" s="1">
        <f>COUNTIF(B57,"*ae*")</f>
        <v>0</v>
      </c>
      <c r="T57" s="1">
        <f>COUNTIF(B57,"*ao*")</f>
        <v>0</v>
      </c>
      <c r="U57" s="1">
        <f>COUNTIF(B57,"*au*")</f>
        <v>0</v>
      </c>
      <c r="V57" s="1">
        <f>COUNTIF(B57,"*oi*")</f>
        <v>0</v>
      </c>
      <c r="W57" s="1">
        <f>COUNTIF(B57,"*oe*")</f>
        <v>0</v>
      </c>
      <c r="X57" s="1">
        <f>COUNTIF(B57,"*oa*")</f>
        <v>0</v>
      </c>
      <c r="Y57" s="1">
        <f>COUNTIF(B57,"*ou*")</f>
        <v>0</v>
      </c>
      <c r="Z57" s="1">
        <f>COUNTIF(B57,"*ui*")</f>
        <v>0</v>
      </c>
      <c r="AA57" s="1">
        <f>COUNTIF(B57,"*ua*")</f>
        <v>0</v>
      </c>
      <c r="AB57">
        <f>SUM(G57:AA57)</f>
        <v>1</v>
      </c>
      <c r="AC57">
        <v>4</v>
      </c>
      <c r="AD57">
        <f>COUNTIF(AC57,"2")</f>
        <v>0</v>
      </c>
      <c r="AE57">
        <f>COUNTIF(AC57,"3")</f>
        <v>0</v>
      </c>
      <c r="AF57">
        <f>COUNTIF(AC57,"4")</f>
        <v>1</v>
      </c>
      <c r="AG57">
        <f>COUNTIF(AC57,"5")</f>
        <v>0</v>
      </c>
      <c r="AH57">
        <v>1</v>
      </c>
      <c r="AI57">
        <v>0</v>
      </c>
      <c r="AL57">
        <v>1</v>
      </c>
      <c r="AO57" s="1">
        <f>COUNTIF(F57,"CVCV")+COUNTIF(F57,"CVVCV")</f>
        <v>0</v>
      </c>
      <c r="AP57" s="1">
        <f>COUNTIF(F57,"CVCVC")+COUNTIF(F57,"CVVCVC")</f>
        <v>0</v>
      </c>
      <c r="AQ57" s="1">
        <f>COUNTIF(F57,"VCV")+COUNTIF(F57,"VVCV")</f>
        <v>0</v>
      </c>
      <c r="AR57" s="1">
        <f>COUNTIF(F57,"VCVC")+COUNTIF(F57,"VVCVC")</f>
        <v>0</v>
      </c>
      <c r="AS57" s="1">
        <f>COUNTIF(F57,"CVV")</f>
        <v>0</v>
      </c>
      <c r="AT57" s="1">
        <f>COUNTIF(F57,"CVVC")</f>
        <v>0</v>
      </c>
      <c r="AU57" s="1">
        <f>COUNTIF(F57,"VV")</f>
        <v>0</v>
      </c>
      <c r="AV57" s="1">
        <f>COUNTIF(F57,"VVC")</f>
        <v>0</v>
      </c>
      <c r="AW57" s="1">
        <f>COUNTIF(F57,"CVVCVC")+COUNTIF(F57,"VVCVC")+COUNTIF(F57,"CVVCV")+COUNTIF(F57,"VVCV")</f>
        <v>0</v>
      </c>
      <c r="AY57" s="1">
        <f>COUNTIF(F57,"CCVCV")</f>
        <v>0</v>
      </c>
      <c r="AZ57" s="1">
        <f>COUNTIF(F57,"CCVCVC")</f>
        <v>0</v>
      </c>
      <c r="BA57" s="1">
        <f>COUNTIF(F57,"CCVV")</f>
        <v>0</v>
      </c>
      <c r="BB57" s="1">
        <f>COUNTIF(F57,"CCVVC")</f>
        <v>0</v>
      </c>
      <c r="BF57" s="1" t="str">
        <f>RIGHT(F57,4)</f>
        <v>CVCV</v>
      </c>
      <c r="BG57" s="1">
        <v>1</v>
      </c>
      <c r="BP57" s="1">
        <f>SUM(BG57:BO57)</f>
        <v>1</v>
      </c>
      <c r="BQ57">
        <v>0</v>
      </c>
      <c r="BS57" s="1" t="str">
        <f>LEFT(B57,1)</f>
        <v>p</v>
      </c>
      <c r="BT57" s="1" t="str">
        <f>LEFT(B57,2)</f>
        <v>pa</v>
      </c>
      <c r="BU57" s="1" t="str">
        <f>RIGHT(B57,1)</f>
        <v>i</v>
      </c>
      <c r="BX57" s="10">
        <v>0</v>
      </c>
      <c r="BY57" s="10" t="str">
        <f>LEFT(CA57,1)</f>
        <v>o</v>
      </c>
      <c r="BZ57" s="10" t="str">
        <f>RIGHT(B57,1)</f>
        <v>i</v>
      </c>
      <c r="CA57" s="10" t="str">
        <f>RIGHT(B57,3)</f>
        <v>ori</v>
      </c>
      <c r="CB57" s="10" t="str">
        <f>RIGHT(B57,3)</f>
        <v>ori</v>
      </c>
      <c r="CC57" s="10" t="str">
        <f>RIGHT(B57,2)</f>
        <v>ri</v>
      </c>
      <c r="CD57" s="10" t="str">
        <f>RIGHT(B57,1)</f>
        <v>i</v>
      </c>
    </row>
    <row r="58" spans="1:82">
      <c r="A58">
        <v>324</v>
      </c>
      <c r="B58" s="30" t="s">
        <v>669</v>
      </c>
      <c r="C58" t="s">
        <v>2073</v>
      </c>
      <c r="D58" t="s">
        <v>1150</v>
      </c>
      <c r="E58" t="s">
        <v>2821</v>
      </c>
      <c r="F58" t="s">
        <v>2855</v>
      </c>
      <c r="G58" s="1">
        <f>COUNTIF(B58,"*ii*")</f>
        <v>0</v>
      </c>
      <c r="H58" s="1">
        <f>COUNTIF(B58,"*ee*")</f>
        <v>0</v>
      </c>
      <c r="I58" s="1">
        <f>COUNTIF(B58,"*aa*")</f>
        <v>0</v>
      </c>
      <c r="J58" s="1">
        <f>COUNTIF(B58,"*oo*")</f>
        <v>0</v>
      </c>
      <c r="K58" s="1">
        <f>COUNTIF(B58,"*uu*")</f>
        <v>0</v>
      </c>
      <c r="L58" s="1">
        <f>COUNTIF(B58,"*ia*")</f>
        <v>0</v>
      </c>
      <c r="M58" s="1">
        <f>COUNTIF(B58,"*iu*")</f>
        <v>0</v>
      </c>
      <c r="N58" s="1">
        <f>COUNTIF(B58,"*ei*")</f>
        <v>0</v>
      </c>
      <c r="O58" s="1">
        <f>COUNTIF(B58,"*ea*")</f>
        <v>0</v>
      </c>
      <c r="P58" s="1">
        <f>COUNTIF(B58,"*eo*")</f>
        <v>0</v>
      </c>
      <c r="Q58" s="1">
        <f>COUNTIF(B58,"*eu*")</f>
        <v>0</v>
      </c>
      <c r="R58" s="1">
        <f>COUNTIF(B58,"*ai*")</f>
        <v>0</v>
      </c>
      <c r="S58" s="1">
        <f>COUNTIF(B58,"*ae*")</f>
        <v>0</v>
      </c>
      <c r="T58" s="1">
        <f>COUNTIF(B58,"*ao*")</f>
        <v>0</v>
      </c>
      <c r="U58" s="1">
        <f>COUNTIF(B58,"*au*")</f>
        <v>0</v>
      </c>
      <c r="V58" s="1">
        <f>COUNTIF(B58,"*oi*")</f>
        <v>0</v>
      </c>
      <c r="W58" s="1">
        <f>COUNTIF(B58,"*oe*")</f>
        <v>1</v>
      </c>
      <c r="X58" s="1">
        <f>COUNTIF(B58,"*oa*")</f>
        <v>0</v>
      </c>
      <c r="Y58" s="1">
        <f>COUNTIF(B58,"*ou*")</f>
        <v>0</v>
      </c>
      <c r="Z58" s="1">
        <f>COUNTIF(B58,"*ui*")</f>
        <v>0</v>
      </c>
      <c r="AA58" s="1">
        <f>COUNTIF(B58,"*ua*")</f>
        <v>0</v>
      </c>
      <c r="AB58">
        <f>SUM(G58:AA58)</f>
        <v>1</v>
      </c>
      <c r="AC58">
        <v>4</v>
      </c>
      <c r="AD58">
        <f>COUNTIF(AC58,"2")</f>
        <v>0</v>
      </c>
      <c r="AE58">
        <f>COUNTIF(AC58,"3")</f>
        <v>0</v>
      </c>
      <c r="AF58">
        <f>COUNTIF(AC58,"4")</f>
        <v>1</v>
      </c>
      <c r="AG58">
        <f>COUNTIF(AC58,"5")</f>
        <v>0</v>
      </c>
      <c r="AH58">
        <v>1</v>
      </c>
      <c r="AI58">
        <v>0</v>
      </c>
      <c r="AL58">
        <v>1</v>
      </c>
      <c r="AO58" s="1">
        <f>COUNTIF(F58,"CVCV")+COUNTIF(F58,"CVVCV")</f>
        <v>0</v>
      </c>
      <c r="AP58" s="1">
        <f>COUNTIF(F58,"CVCVC")+COUNTIF(F58,"CVVCVC")</f>
        <v>0</v>
      </c>
      <c r="AQ58" s="1">
        <f>COUNTIF(F58,"VCV")+COUNTIF(F58,"VVCV")</f>
        <v>0</v>
      </c>
      <c r="AR58" s="1">
        <f>COUNTIF(F58,"VCVC")+COUNTIF(F58,"VVCVC")</f>
        <v>0</v>
      </c>
      <c r="AS58" s="1">
        <f>COUNTIF(F58,"CVV")</f>
        <v>0</v>
      </c>
      <c r="AT58" s="1">
        <f>COUNTIF(F58,"CVVC")</f>
        <v>0</v>
      </c>
      <c r="AU58" s="1">
        <f>COUNTIF(F58,"VV")</f>
        <v>0</v>
      </c>
      <c r="AV58" s="1">
        <f>COUNTIF(F58,"VVC")</f>
        <v>0</v>
      </c>
      <c r="AW58" s="1">
        <f>COUNTIF(F58,"CVVCVC")+COUNTIF(F58,"VVCVC")+COUNTIF(F58,"CVVCV")+COUNTIF(F58,"VVCV")</f>
        <v>0</v>
      </c>
      <c r="AY58" s="1">
        <f>COUNTIF(F58,"CCVCV")</f>
        <v>0</v>
      </c>
      <c r="AZ58" s="1">
        <f>COUNTIF(F58,"CCVCVC")</f>
        <v>0</v>
      </c>
      <c r="BA58" s="1">
        <f>COUNTIF(F58,"CCVV")</f>
        <v>0</v>
      </c>
      <c r="BB58" s="1">
        <f>COUNTIF(F58,"CCVVC")</f>
        <v>0</v>
      </c>
      <c r="BF58" s="1" t="str">
        <f>RIGHT(F58,4)</f>
        <v>CVCV</v>
      </c>
      <c r="BG58" s="1">
        <v>1</v>
      </c>
      <c r="BP58" s="1">
        <f>SUM(BG58:BO58)</f>
        <v>1</v>
      </c>
      <c r="BQ58">
        <v>0</v>
      </c>
      <c r="BS58" s="1" t="str">
        <f>LEFT(B58,1)</f>
        <v>f</v>
      </c>
      <c r="BT58" s="1" t="str">
        <f>LEFT(B58,2)</f>
        <v>fo</v>
      </c>
      <c r="BU58" s="1" t="str">
        <f>RIGHT(B58,1)</f>
        <v>i</v>
      </c>
      <c r="BX58" s="10">
        <v>0</v>
      </c>
      <c r="BY58" s="10" t="str">
        <f>LEFT(CA58,1)</f>
        <v>a</v>
      </c>
      <c r="BZ58" s="10" t="str">
        <f>RIGHT(B58,1)</f>
        <v>i</v>
      </c>
      <c r="CA58" s="10" t="str">
        <f>RIGHT(B58,3)</f>
        <v>ati</v>
      </c>
      <c r="CB58" s="10" t="str">
        <f>RIGHT(B58,3)</f>
        <v>ati</v>
      </c>
      <c r="CC58" s="10" t="str">
        <f>RIGHT(B58,2)</f>
        <v>ti</v>
      </c>
      <c r="CD58" s="10" t="str">
        <f>RIGHT(B58,1)</f>
        <v>i</v>
      </c>
    </row>
    <row r="59" spans="1:82">
      <c r="A59">
        <v>604</v>
      </c>
      <c r="B59" s="30" t="s">
        <v>197</v>
      </c>
      <c r="C59" t="s">
        <v>1407</v>
      </c>
      <c r="D59" t="s">
        <v>1150</v>
      </c>
      <c r="E59" t="s">
        <v>2821</v>
      </c>
      <c r="F59" t="s">
        <v>2855</v>
      </c>
      <c r="G59" s="1">
        <f>COUNTIF(B59,"*ii*")</f>
        <v>0</v>
      </c>
      <c r="H59" s="1">
        <f>COUNTIF(B59,"*ee*")</f>
        <v>0</v>
      </c>
      <c r="I59" s="1">
        <f>COUNTIF(B59,"*aa*")</f>
        <v>0</v>
      </c>
      <c r="J59" s="1">
        <f>COUNTIF(B59,"*oo*")</f>
        <v>0</v>
      </c>
      <c r="K59" s="1">
        <f>COUNTIF(B59,"*uu*")</f>
        <v>0</v>
      </c>
      <c r="L59" s="1">
        <f>COUNTIF(B59,"*ia*")</f>
        <v>0</v>
      </c>
      <c r="M59" s="1">
        <f>COUNTIF(B59,"*iu*")</f>
        <v>0</v>
      </c>
      <c r="N59" s="1">
        <f>COUNTIF(B59,"*ei*")</f>
        <v>0</v>
      </c>
      <c r="O59" s="1">
        <f>COUNTIF(B59,"*ea*")</f>
        <v>0</v>
      </c>
      <c r="P59" s="1">
        <f>COUNTIF(B59,"*eo*")</f>
        <v>0</v>
      </c>
      <c r="Q59" s="1">
        <f>COUNTIF(B59,"*eu*")</f>
        <v>0</v>
      </c>
      <c r="R59" s="1">
        <f>COUNTIF(B59,"*ai*")</f>
        <v>0</v>
      </c>
      <c r="S59" s="1">
        <f>COUNTIF(B59,"*ae*")</f>
        <v>0</v>
      </c>
      <c r="T59" s="1">
        <f>COUNTIF(B59,"*ao*")</f>
        <v>0</v>
      </c>
      <c r="U59" s="1">
        <f>COUNTIF(B59,"*au*")</f>
        <v>0</v>
      </c>
      <c r="V59" s="1">
        <f>COUNTIF(B59,"*oi*")</f>
        <v>0</v>
      </c>
      <c r="W59" s="1">
        <f>COUNTIF(B59,"*oe*")</f>
        <v>1</v>
      </c>
      <c r="X59" s="1">
        <f>COUNTIF(B59,"*oa*")</f>
        <v>0</v>
      </c>
      <c r="Y59" s="1">
        <f>COUNTIF(B59,"*ou*")</f>
        <v>0</v>
      </c>
      <c r="Z59" s="1">
        <f>COUNTIF(B59,"*ui*")</f>
        <v>0</v>
      </c>
      <c r="AA59" s="1">
        <f>COUNTIF(B59,"*ua*")</f>
        <v>0</v>
      </c>
      <c r="AB59">
        <f>SUM(G59:AA59)</f>
        <v>1</v>
      </c>
      <c r="AC59">
        <v>4</v>
      </c>
      <c r="AD59">
        <f>COUNTIF(AC59,"2")</f>
        <v>0</v>
      </c>
      <c r="AE59">
        <f>COUNTIF(AC59,"3")</f>
        <v>0</v>
      </c>
      <c r="AF59">
        <f>COUNTIF(AC59,"4")</f>
        <v>1</v>
      </c>
      <c r="AG59">
        <f>COUNTIF(AC59,"5")</f>
        <v>0</v>
      </c>
      <c r="AH59">
        <v>1</v>
      </c>
      <c r="AI59">
        <v>0</v>
      </c>
      <c r="AL59">
        <v>1</v>
      </c>
      <c r="AO59" s="1">
        <f>COUNTIF(F59,"CVCV")+COUNTIF(F59,"CVVCV")</f>
        <v>0</v>
      </c>
      <c r="AP59" s="1">
        <f>COUNTIF(F59,"CVCVC")+COUNTIF(F59,"CVVCVC")</f>
        <v>0</v>
      </c>
      <c r="AQ59" s="1">
        <f>COUNTIF(F59,"VCV")+COUNTIF(F59,"VVCV")</f>
        <v>0</v>
      </c>
      <c r="AR59" s="1">
        <f>COUNTIF(F59,"VCVC")+COUNTIF(F59,"VVCVC")</f>
        <v>0</v>
      </c>
      <c r="AS59" s="1">
        <f>COUNTIF(F59,"CVV")</f>
        <v>0</v>
      </c>
      <c r="AT59" s="1">
        <f>COUNTIF(F59,"CVVC")</f>
        <v>0</v>
      </c>
      <c r="AU59" s="1">
        <f>COUNTIF(F59,"VV")</f>
        <v>0</v>
      </c>
      <c r="AV59" s="1">
        <f>COUNTIF(F59,"VVC")</f>
        <v>0</v>
      </c>
      <c r="AW59" s="1">
        <f>COUNTIF(F59,"CVVCVC")+COUNTIF(F59,"VVCVC")+COUNTIF(F59,"CVVCV")+COUNTIF(F59,"VVCV")</f>
        <v>0</v>
      </c>
      <c r="AY59" s="1">
        <f>COUNTIF(F59,"CCVCV")</f>
        <v>0</v>
      </c>
      <c r="AZ59" s="1">
        <f>COUNTIF(F59,"CCVCVC")</f>
        <v>0</v>
      </c>
      <c r="BA59" s="1">
        <f>COUNTIF(F59,"CCVV")</f>
        <v>0</v>
      </c>
      <c r="BB59" s="1">
        <f>COUNTIF(F59,"CCVVC")</f>
        <v>0</v>
      </c>
      <c r="BF59" s="1" t="str">
        <f>RIGHT(F59,4)</f>
        <v>CVCV</v>
      </c>
      <c r="BG59" s="1">
        <v>1</v>
      </c>
      <c r="BP59" s="1">
        <f>SUM(BG59:BO59)</f>
        <v>1</v>
      </c>
      <c r="BQ59">
        <v>0</v>
      </c>
      <c r="BS59" s="1" t="str">
        <f>LEFT(B59,1)</f>
        <v>k</v>
      </c>
      <c r="BT59" s="1" t="str">
        <f>LEFT(B59,2)</f>
        <v>ko</v>
      </c>
      <c r="BU59" s="1" t="str">
        <f>RIGHT(B59,1)</f>
        <v>o</v>
      </c>
      <c r="BX59" s="10">
        <v>0</v>
      </c>
      <c r="BY59" s="10" t="str">
        <f>LEFT(CA59,1)</f>
        <v>e</v>
      </c>
      <c r="BZ59" s="10" t="str">
        <f>RIGHT(B59,1)</f>
        <v>o</v>
      </c>
      <c r="CA59" s="10" t="str">
        <f>RIGHT(B59,3)</f>
        <v>eno</v>
      </c>
      <c r="CB59" s="10" t="str">
        <f>RIGHT(B59,3)</f>
        <v>eno</v>
      </c>
      <c r="CC59" s="10" t="str">
        <f>RIGHT(B59,2)</f>
        <v>no</v>
      </c>
      <c r="CD59" s="10" t="str">
        <f>RIGHT(B59,1)</f>
        <v>o</v>
      </c>
    </row>
    <row r="60" spans="1:82">
      <c r="B60" s="30" t="s">
        <v>4030</v>
      </c>
      <c r="C60" t="s">
        <v>4031</v>
      </c>
      <c r="D60" s="1" t="s">
        <v>1150</v>
      </c>
      <c r="E60" s="2" t="s">
        <v>2821</v>
      </c>
      <c r="F60" s="1" t="s">
        <v>2855</v>
      </c>
      <c r="G60" s="1">
        <f>COUNTIF(B60,"*ii*")</f>
        <v>0</v>
      </c>
      <c r="H60" s="1">
        <f>COUNTIF(B60,"*ee*")</f>
        <v>0</v>
      </c>
      <c r="I60" s="1">
        <f>COUNTIF(B60,"*aa*")</f>
        <v>0</v>
      </c>
      <c r="J60" s="1">
        <f>COUNTIF(B60,"*oo*")</f>
        <v>0</v>
      </c>
      <c r="K60" s="1">
        <f>COUNTIF(B60,"*uu*")</f>
        <v>0</v>
      </c>
      <c r="L60" s="1">
        <f>COUNTIF(B60,"*ia*")</f>
        <v>0</v>
      </c>
      <c r="M60" s="1">
        <f>COUNTIF(B60,"*iu*")</f>
        <v>0</v>
      </c>
      <c r="N60" s="1">
        <f>COUNTIF(B60,"*ei*")</f>
        <v>0</v>
      </c>
      <c r="O60" s="1">
        <f>COUNTIF(B60,"*ea*")</f>
        <v>0</v>
      </c>
      <c r="P60" s="1">
        <f>COUNTIF(B60,"*eo*")</f>
        <v>0</v>
      </c>
      <c r="Q60" s="1">
        <f>COUNTIF(B60,"*eu*")</f>
        <v>0</v>
      </c>
      <c r="R60" s="1">
        <f>COUNTIF(B60,"*ai*")</f>
        <v>0</v>
      </c>
      <c r="S60" s="1">
        <f>COUNTIF(B60,"*ae*")</f>
        <v>0</v>
      </c>
      <c r="T60" s="1">
        <f>COUNTIF(B60,"*ao*")</f>
        <v>0</v>
      </c>
      <c r="U60" s="1">
        <f>COUNTIF(B60,"*au*")</f>
        <v>0</v>
      </c>
      <c r="V60" s="1">
        <f>COUNTIF(B60,"*oi*")</f>
        <v>0</v>
      </c>
      <c r="W60" s="1">
        <f>COUNTIF(B60,"*oe*")</f>
        <v>0</v>
      </c>
      <c r="X60" s="1">
        <f>COUNTIF(B60,"*oa*")</f>
        <v>1</v>
      </c>
      <c r="Y60" s="1">
        <f>COUNTIF(B60,"*ou*")</f>
        <v>0</v>
      </c>
      <c r="Z60" s="1">
        <f>COUNTIF(B60,"*ui*")</f>
        <v>0</v>
      </c>
      <c r="AA60" s="1">
        <f>COUNTIF(B60,"*ua*")</f>
        <v>0</v>
      </c>
      <c r="AB60">
        <f>SUM(G60:AA60)</f>
        <v>1</v>
      </c>
      <c r="AC60">
        <v>4</v>
      </c>
      <c r="AD60">
        <f>COUNTIF(AC60,"2")</f>
        <v>0</v>
      </c>
      <c r="AE60">
        <f>COUNTIF(AC60,"3")</f>
        <v>0</v>
      </c>
      <c r="AF60">
        <f>COUNTIF(AC60,"4")</f>
        <v>1</v>
      </c>
      <c r="AG60">
        <f>COUNTIF(AC60,"5")</f>
        <v>0</v>
      </c>
      <c r="AH60">
        <v>1</v>
      </c>
      <c r="AI60">
        <v>0</v>
      </c>
      <c r="AL60">
        <v>1</v>
      </c>
      <c r="AO60" s="1">
        <f>COUNTIF(F60,"CVCV")+COUNTIF(F60,"CVVCV")</f>
        <v>0</v>
      </c>
      <c r="AP60" s="1">
        <f>COUNTIF(F60,"CVCVC")+COUNTIF(F60,"CVVCVC")</f>
        <v>0</v>
      </c>
      <c r="AQ60" s="1">
        <f>COUNTIF(F60,"VCV")+COUNTIF(F60,"VVCV")</f>
        <v>0</v>
      </c>
      <c r="AR60" s="1">
        <f>COUNTIF(F60,"VCVC")+COUNTIF(F60,"VVCVC")</f>
        <v>0</v>
      </c>
      <c r="AS60" s="1">
        <f>COUNTIF(F60,"CVV")</f>
        <v>0</v>
      </c>
      <c r="AT60" s="1">
        <f>COUNTIF(F60,"CVVC")</f>
        <v>0</v>
      </c>
      <c r="AU60" s="1">
        <f>COUNTIF(F60,"VV")</f>
        <v>0</v>
      </c>
      <c r="AV60" s="1">
        <f>COUNTIF(F60,"VVC")</f>
        <v>0</v>
      </c>
      <c r="AW60" s="1">
        <f>COUNTIF(F60,"CVVCVC")+COUNTIF(F60,"VVCVC")+COUNTIF(F60,"CVVCV")+COUNTIF(F60,"VVCV")</f>
        <v>0</v>
      </c>
      <c r="AX60" s="1"/>
      <c r="AY60" s="1">
        <f>COUNTIF(F60,"CCVCV")</f>
        <v>0</v>
      </c>
      <c r="AZ60" s="1">
        <f>COUNTIF(F60,"CCVCVC")</f>
        <v>0</v>
      </c>
      <c r="BA60" s="1">
        <f>COUNTIF(F60,"CCVV")</f>
        <v>0</v>
      </c>
      <c r="BB60" s="1">
        <f>COUNTIF(F60,"CCVVC")</f>
        <v>0</v>
      </c>
      <c r="BC60" s="1"/>
      <c r="BF60" s="1" t="str">
        <f>RIGHT(F60,4)</f>
        <v>CVCV</v>
      </c>
      <c r="BG60" s="1">
        <v>1</v>
      </c>
      <c r="BH60" s="1"/>
      <c r="BP60" s="1">
        <f>SUM(BG60:BO60)</f>
        <v>1</v>
      </c>
      <c r="BQ60">
        <v>0</v>
      </c>
      <c r="BR60" t="s">
        <v>2827</v>
      </c>
      <c r="BS60" s="1" t="str">
        <f>LEFT(B60,1)</f>
        <v>k</v>
      </c>
      <c r="BT60" s="1" t="str">
        <f>LEFT(B60,2)</f>
        <v>ko</v>
      </c>
      <c r="BU60" s="1" t="str">
        <f>RIGHT(B60,1)</f>
        <v>o</v>
      </c>
      <c r="BW60"/>
      <c r="BX60" s="10">
        <v>0</v>
      </c>
      <c r="BY60" s="10" t="str">
        <f>LEFT(CA60,1)</f>
        <v>n</v>
      </c>
      <c r="BZ60" s="10" t="str">
        <f>RIGHT(B60,1)</f>
        <v>o</v>
      </c>
      <c r="CA60" s="10" t="str">
        <f>RIGHT(B60,2)</f>
        <v>no</v>
      </c>
      <c r="CB60" s="10" t="str">
        <f>RIGHT(B60,3)</f>
        <v>eno</v>
      </c>
      <c r="CC60" s="10" t="str">
        <f>RIGHT(B60,2)</f>
        <v>no</v>
      </c>
      <c r="CD60" s="10" t="str">
        <f>RIGHT(B60,1)</f>
        <v>o</v>
      </c>
    </row>
    <row r="61" spans="1:82">
      <c r="A61">
        <v>225</v>
      </c>
      <c r="B61" s="30" t="s">
        <v>787</v>
      </c>
      <c r="C61" t="s">
        <v>2239</v>
      </c>
      <c r="D61" t="s">
        <v>1152</v>
      </c>
      <c r="E61" t="s">
        <v>1141</v>
      </c>
      <c r="F61" t="s">
        <v>2855</v>
      </c>
      <c r="G61" s="1">
        <f>COUNTIF(B61,"*ii*")</f>
        <v>0</v>
      </c>
      <c r="H61" s="1">
        <f>COUNTIF(B61,"*ee*")</f>
        <v>0</v>
      </c>
      <c r="I61" s="1">
        <f>COUNTIF(B61,"*aa*")</f>
        <v>0</v>
      </c>
      <c r="J61" s="1">
        <f>COUNTIF(B61,"*oo*")</f>
        <v>0</v>
      </c>
      <c r="K61" s="1">
        <f>COUNTIF(B61,"*uu*")</f>
        <v>0</v>
      </c>
      <c r="L61" s="1">
        <f>COUNTIF(B61,"*ia*")</f>
        <v>0</v>
      </c>
      <c r="M61" s="1">
        <f>COUNTIF(B61,"*iu*")</f>
        <v>0</v>
      </c>
      <c r="N61" s="1">
        <f>COUNTIF(B61,"*ei*")</f>
        <v>0</v>
      </c>
      <c r="O61" s="1">
        <f>COUNTIF(B61,"*ea*")</f>
        <v>0</v>
      </c>
      <c r="P61" s="1">
        <f>COUNTIF(B61,"*eo*")</f>
        <v>0</v>
      </c>
      <c r="Q61" s="1">
        <f>COUNTIF(B61,"*eu*")</f>
        <v>0</v>
      </c>
      <c r="R61" s="1">
        <f>COUNTIF(B61,"*ai*")</f>
        <v>0</v>
      </c>
      <c r="S61" s="1">
        <f>COUNTIF(B61,"*ae*")</f>
        <v>0</v>
      </c>
      <c r="T61" s="1">
        <f>COUNTIF(B61,"*ao*")</f>
        <v>0</v>
      </c>
      <c r="U61" s="1">
        <f>COUNTIF(B61,"*au*")</f>
        <v>0</v>
      </c>
      <c r="V61" s="1">
        <f>COUNTIF(B61,"*oi*")</f>
        <v>0</v>
      </c>
      <c r="W61" s="1">
        <f>COUNTIF(B61,"*oe*")</f>
        <v>0</v>
      </c>
      <c r="X61" s="1">
        <f>COUNTIF(B61,"*oa*")</f>
        <v>0</v>
      </c>
      <c r="Y61" s="1">
        <f>COUNTIF(B61,"*ou*")</f>
        <v>0</v>
      </c>
      <c r="Z61" s="1">
        <f>COUNTIF(B61,"*ui*")</f>
        <v>0</v>
      </c>
      <c r="AA61" s="1">
        <f>COUNTIF(B61,"*ua*")</f>
        <v>1</v>
      </c>
      <c r="AB61">
        <f>SUM(G61:AA61)</f>
        <v>1</v>
      </c>
      <c r="AC61">
        <v>4</v>
      </c>
      <c r="AD61">
        <f>COUNTIF(AC61,"2")</f>
        <v>0</v>
      </c>
      <c r="AE61">
        <f>COUNTIF(AC61,"3")</f>
        <v>0</v>
      </c>
      <c r="AF61">
        <f>COUNTIF(AC61,"4")</f>
        <v>1</v>
      </c>
      <c r="AG61">
        <f>COUNTIF(AC61,"5")</f>
        <v>0</v>
      </c>
      <c r="AH61">
        <v>1</v>
      </c>
      <c r="AI61">
        <v>0</v>
      </c>
      <c r="AL61">
        <v>1</v>
      </c>
      <c r="AO61" s="1">
        <f>COUNTIF(F61,"CVCV")+COUNTIF(F61,"CVVCV")</f>
        <v>0</v>
      </c>
      <c r="AP61" s="1">
        <f>COUNTIF(F61,"CVCVC")+COUNTIF(F61,"CVVCVC")</f>
        <v>0</v>
      </c>
      <c r="AQ61" s="1">
        <f>COUNTIF(F61,"VCV")+COUNTIF(F61,"VVCV")</f>
        <v>0</v>
      </c>
      <c r="AR61" s="1">
        <f>COUNTIF(F61,"VCVC")+COUNTIF(F61,"VVCVC")</f>
        <v>0</v>
      </c>
      <c r="AS61" s="1">
        <f>COUNTIF(F61,"CVV")</f>
        <v>0</v>
      </c>
      <c r="AT61" s="1">
        <f>COUNTIF(F61,"CVVC")</f>
        <v>0</v>
      </c>
      <c r="AU61" s="1">
        <f>COUNTIF(F61,"VV")</f>
        <v>0</v>
      </c>
      <c r="AV61" s="1">
        <f>COUNTIF(F61,"VVC")</f>
        <v>0</v>
      </c>
      <c r="AW61" s="1">
        <f>COUNTIF(F61,"CVVCVC")+COUNTIF(F61,"VVCVC")+COUNTIF(F61,"CVVCV")+COUNTIF(F61,"VVCV")</f>
        <v>0</v>
      </c>
      <c r="AY61" s="1">
        <f>COUNTIF(F61,"CCVCV")</f>
        <v>0</v>
      </c>
      <c r="AZ61" s="1">
        <f>COUNTIF(F61,"CCVCVC")</f>
        <v>0</v>
      </c>
      <c r="BA61" s="1">
        <f>COUNTIF(F61,"CCVV")</f>
        <v>0</v>
      </c>
      <c r="BB61" s="1">
        <f>COUNTIF(F61,"CCVVC")</f>
        <v>0</v>
      </c>
      <c r="BF61" s="1" t="str">
        <f>RIGHT(F61,4)</f>
        <v>CVCV</v>
      </c>
      <c r="BG61" s="1">
        <v>1</v>
      </c>
      <c r="BP61" s="1">
        <f>SUM(BG61:BO61)</f>
        <v>1</v>
      </c>
      <c r="BQ61">
        <v>0</v>
      </c>
      <c r="BR61" t="s">
        <v>715</v>
      </c>
      <c r="BS61" s="1" t="str">
        <f>LEFT(B61,1)</f>
        <v>b</v>
      </c>
      <c r="BT61" s="1" t="str">
        <f>LEFT(B61,2)</f>
        <v>bu</v>
      </c>
      <c r="BU61" s="1" t="str">
        <f>RIGHT(B61,1)</f>
        <v>o</v>
      </c>
      <c r="BX61" s="10">
        <v>0</v>
      </c>
      <c r="BY61" s="10" t="str">
        <f>LEFT(CA61,1)</f>
        <v>e</v>
      </c>
      <c r="BZ61" s="10" t="str">
        <f>RIGHT(B61,1)</f>
        <v>o</v>
      </c>
      <c r="CA61" s="10" t="str">
        <f>RIGHT(B61,3)</f>
        <v>ero</v>
      </c>
      <c r="CB61" s="10" t="str">
        <f>RIGHT(B61,3)</f>
        <v>ero</v>
      </c>
      <c r="CC61" s="10" t="str">
        <f>RIGHT(B61,2)</f>
        <v>ro</v>
      </c>
      <c r="CD61" s="10" t="str">
        <f>RIGHT(B61,1)</f>
        <v>o</v>
      </c>
    </row>
    <row r="62" spans="1:82">
      <c r="A62">
        <v>917</v>
      </c>
      <c r="B62" s="30" t="s">
        <v>3596</v>
      </c>
      <c r="C62" t="s">
        <v>2129</v>
      </c>
      <c r="D62" t="s">
        <v>1141</v>
      </c>
      <c r="E62" t="s">
        <v>1141</v>
      </c>
      <c r="F62" t="s">
        <v>2855</v>
      </c>
      <c r="G62" s="1">
        <f>COUNTIF(B62,"*ii*")</f>
        <v>0</v>
      </c>
      <c r="H62" s="1">
        <f>COUNTIF(B62,"*ee*")</f>
        <v>0</v>
      </c>
      <c r="I62" s="1">
        <f>COUNTIF(B62,"*aa*")</f>
        <v>0</v>
      </c>
      <c r="J62" s="1">
        <f>COUNTIF(B62,"*oo*")</f>
        <v>0</v>
      </c>
      <c r="K62" s="1">
        <f>COUNTIF(B62,"*uu*")</f>
        <v>0</v>
      </c>
      <c r="L62" s="1">
        <f>COUNTIF(B62,"*ia*")</f>
        <v>0</v>
      </c>
      <c r="M62" s="1">
        <f>COUNTIF(B62,"*iu*")</f>
        <v>0</v>
      </c>
      <c r="N62" s="1">
        <f>COUNTIF(B62,"*ei*")</f>
        <v>0</v>
      </c>
      <c r="O62" s="1">
        <f>COUNTIF(B62,"*ea*")</f>
        <v>0</v>
      </c>
      <c r="P62" s="1">
        <f>COUNTIF(B62,"*eo*")</f>
        <v>0</v>
      </c>
      <c r="Q62" s="1">
        <f>COUNTIF(B62,"*eu*")</f>
        <v>0</v>
      </c>
      <c r="R62" s="1">
        <f>COUNTIF(B62,"*ai*")</f>
        <v>1</v>
      </c>
      <c r="S62" s="1">
        <f>COUNTIF(B62,"*ae*")</f>
        <v>0</v>
      </c>
      <c r="T62" s="1">
        <f>COUNTIF(B62,"*ao*")</f>
        <v>0</v>
      </c>
      <c r="U62" s="1">
        <f>COUNTIF(B62,"*au*")</f>
        <v>0</v>
      </c>
      <c r="V62" s="1">
        <f>COUNTIF(B62,"*oi*")</f>
        <v>0</v>
      </c>
      <c r="W62" s="1">
        <f>COUNTIF(B62,"*oe*")</f>
        <v>0</v>
      </c>
      <c r="X62" s="1">
        <f>COUNTIF(B62,"*oa*")</f>
        <v>0</v>
      </c>
      <c r="Y62" s="1">
        <f>COUNTIF(B62,"*ou*")</f>
        <v>0</v>
      </c>
      <c r="Z62" s="1">
        <f>COUNTIF(B62,"*ui*")</f>
        <v>0</v>
      </c>
      <c r="AA62" s="1">
        <f>COUNTIF(B62,"*ua*")</f>
        <v>0</v>
      </c>
      <c r="AB62">
        <f>SUM(G62:AA62)</f>
        <v>1</v>
      </c>
      <c r="AC62">
        <v>4</v>
      </c>
      <c r="AD62">
        <f>COUNTIF(AC62,"2")</f>
        <v>0</v>
      </c>
      <c r="AE62">
        <f>COUNTIF(AC62,"3")</f>
        <v>0</v>
      </c>
      <c r="AF62">
        <f>COUNTIF(AC62,"4")</f>
        <v>1</v>
      </c>
      <c r="AG62">
        <f>COUNTIF(AC62,"5")</f>
        <v>0</v>
      </c>
      <c r="AH62">
        <v>1</v>
      </c>
      <c r="AI62">
        <v>0</v>
      </c>
      <c r="AL62">
        <v>1</v>
      </c>
      <c r="AO62" s="1">
        <f>COUNTIF(F62,"CVCV")+COUNTIF(F62,"CVVCV")</f>
        <v>0</v>
      </c>
      <c r="AP62" s="1">
        <f>COUNTIF(F62,"CVCVC")+COUNTIF(F62,"CVVCVC")</f>
        <v>0</v>
      </c>
      <c r="AQ62" s="1">
        <f>COUNTIF(F62,"VCV")+COUNTIF(F62,"VVCV")</f>
        <v>0</v>
      </c>
      <c r="AR62" s="1">
        <f>COUNTIF(F62,"VCVC")+COUNTIF(F62,"VVCVC")</f>
        <v>0</v>
      </c>
      <c r="AS62" s="1">
        <f>COUNTIF(F62,"CVV")</f>
        <v>0</v>
      </c>
      <c r="AT62" s="1">
        <f>COUNTIF(F62,"CVVC")</f>
        <v>0</v>
      </c>
      <c r="AU62" s="1">
        <f>COUNTIF(F62,"VV")</f>
        <v>0</v>
      </c>
      <c r="AV62" s="1">
        <f>COUNTIF(F62,"VVC")</f>
        <v>0</v>
      </c>
      <c r="AW62" s="1">
        <f>COUNTIF(F62,"CVVCVC")+COUNTIF(F62,"VVCVC")+COUNTIF(F62,"CVVCV")+COUNTIF(F62,"VVCV")</f>
        <v>0</v>
      </c>
      <c r="AY62" s="1">
        <f>COUNTIF(F62,"CCVCV")</f>
        <v>0</v>
      </c>
      <c r="AZ62" s="1">
        <f>COUNTIF(F62,"CCVCVC")</f>
        <v>0</v>
      </c>
      <c r="BA62" s="1">
        <f>COUNTIF(F62,"CCVV")</f>
        <v>0</v>
      </c>
      <c r="BB62" s="1">
        <f>COUNTIF(F62,"CCVVC")</f>
        <v>0</v>
      </c>
      <c r="BF62" s="1" t="str">
        <f>RIGHT(F62,4)</f>
        <v>CVCV</v>
      </c>
      <c r="BG62" s="1">
        <v>1</v>
      </c>
      <c r="BP62" s="1">
        <f>SUM(BG62:BO62)</f>
        <v>1</v>
      </c>
      <c r="BQ62">
        <v>0</v>
      </c>
      <c r="BS62" s="1" t="str">
        <f>LEFT(B62,1)</f>
        <v>n</v>
      </c>
      <c r="BT62" s="1" t="str">
        <f>LEFT(B62,2)</f>
        <v>na</v>
      </c>
      <c r="BU62" s="1" t="str">
        <f>RIGHT(B62,1)</f>
        <v>o</v>
      </c>
      <c r="BX62" s="10">
        <v>0</v>
      </c>
      <c r="BY62" s="10" t="str">
        <f>LEFT(CA62,1)</f>
        <v>o</v>
      </c>
      <c r="BZ62" s="10" t="str">
        <f>RIGHT(B62,1)</f>
        <v>o</v>
      </c>
      <c r="CA62" s="10" t="str">
        <f>RIGHT(B62,3)</f>
        <v>oʔo</v>
      </c>
      <c r="CB62" s="10" t="str">
        <f>RIGHT(B62,3)</f>
        <v>oʔo</v>
      </c>
      <c r="CC62" s="10" t="str">
        <f>RIGHT(B62,2)</f>
        <v>ʔo</v>
      </c>
      <c r="CD62" s="10" t="str">
        <f>RIGHT(B62,1)</f>
        <v>o</v>
      </c>
    </row>
    <row r="63" spans="1:82">
      <c r="A63" s="10">
        <v>21</v>
      </c>
      <c r="B63" s="34" t="s">
        <v>3817</v>
      </c>
      <c r="C63" s="10" t="s">
        <v>1400</v>
      </c>
      <c r="D63" s="10" t="s">
        <v>1141</v>
      </c>
      <c r="E63" s="10" t="s">
        <v>1141</v>
      </c>
      <c r="F63" s="10" t="s">
        <v>2855</v>
      </c>
      <c r="G63" s="2">
        <f>COUNTIF(B63,"*ii*")</f>
        <v>0</v>
      </c>
      <c r="H63" s="2">
        <f>COUNTIF(B63,"*ee*")</f>
        <v>0</v>
      </c>
      <c r="I63" s="2">
        <f>COUNTIF(B63,"*aa*")</f>
        <v>0</v>
      </c>
      <c r="J63" s="2">
        <f>COUNTIF(B63,"*oo*")</f>
        <v>0</v>
      </c>
      <c r="K63" s="2">
        <f>COUNTIF(B63,"*uu*")</f>
        <v>0</v>
      </c>
      <c r="L63" s="2">
        <f>COUNTIF(B63,"*ia*")</f>
        <v>0</v>
      </c>
      <c r="M63" s="2">
        <f>COUNTIF(B63,"*iu*")</f>
        <v>0</v>
      </c>
      <c r="N63" s="2">
        <f>COUNTIF(B63,"*ei*")</f>
        <v>0</v>
      </c>
      <c r="O63" s="2">
        <f>COUNTIF(B63,"*ea*")</f>
        <v>0</v>
      </c>
      <c r="P63" s="2">
        <f>COUNTIF(B63,"*eo*")</f>
        <v>0</v>
      </c>
      <c r="Q63" s="2">
        <f>COUNTIF(B63,"*eu*")</f>
        <v>0</v>
      </c>
      <c r="R63" s="2">
        <f>COUNTIF(B63,"*ai*")</f>
        <v>1</v>
      </c>
      <c r="S63" s="2">
        <f>COUNTIF(B63,"*ae*")</f>
        <v>0</v>
      </c>
      <c r="T63" s="2">
        <f>COUNTIF(B63,"*ao*")</f>
        <v>0</v>
      </c>
      <c r="U63" s="2">
        <f>COUNTIF(B63,"*au*")</f>
        <v>0</v>
      </c>
      <c r="V63" s="2">
        <f>COUNTIF(B63,"*oi*")</f>
        <v>0</v>
      </c>
      <c r="W63" s="2">
        <f>COUNTIF(B63,"*oe*")</f>
        <v>0</v>
      </c>
      <c r="X63" s="2">
        <f>COUNTIF(B63,"*oa*")</f>
        <v>0</v>
      </c>
      <c r="Y63" s="2">
        <f>COUNTIF(B63,"*ou*")</f>
        <v>0</v>
      </c>
      <c r="Z63" s="2">
        <f>COUNTIF(B63,"*ui*")</f>
        <v>0</v>
      </c>
      <c r="AA63" s="2">
        <f>COUNTIF(B63,"*ua*")</f>
        <v>0</v>
      </c>
      <c r="AB63" s="10">
        <f>SUM(G63:AA63)</f>
        <v>1</v>
      </c>
      <c r="AC63" s="10">
        <v>4</v>
      </c>
      <c r="AD63" s="10">
        <f>COUNTIF(AC63,"2")</f>
        <v>0</v>
      </c>
      <c r="AE63" s="10">
        <f>COUNTIF(AC63,"3")</f>
        <v>0</v>
      </c>
      <c r="AF63" s="10">
        <f>COUNTIF(AC63,"4")</f>
        <v>1</v>
      </c>
      <c r="AG63" s="10">
        <f>COUNTIF(AC63,"5")</f>
        <v>0</v>
      </c>
      <c r="AH63">
        <v>1</v>
      </c>
      <c r="AI63">
        <v>0</v>
      </c>
      <c r="AK63" s="10">
        <v>1</v>
      </c>
      <c r="AL63" s="10">
        <v>1</v>
      </c>
      <c r="AO63" s="1">
        <f>COUNTIF(F63,"CVCV")+COUNTIF(F63,"CVVCV")</f>
        <v>0</v>
      </c>
      <c r="AP63" s="1">
        <f>COUNTIF(F63,"CVCVC")+COUNTIF(F63,"CVVCVC")</f>
        <v>0</v>
      </c>
      <c r="AQ63" s="1">
        <f>COUNTIF(F63,"VCV")+COUNTIF(F63,"VVCV")</f>
        <v>0</v>
      </c>
      <c r="AR63" s="1">
        <f>COUNTIF(F63,"VCVC")+COUNTIF(F63,"VVCVC")</f>
        <v>0</v>
      </c>
      <c r="AS63" s="1">
        <f>COUNTIF(F63,"CVV")</f>
        <v>0</v>
      </c>
      <c r="AT63" s="1">
        <f>COUNTIF(F63,"CVVC")</f>
        <v>0</v>
      </c>
      <c r="AU63" s="1">
        <f>COUNTIF(F63,"VV")</f>
        <v>0</v>
      </c>
      <c r="AV63" s="1">
        <f>COUNTIF(F63,"VVC")</f>
        <v>0</v>
      </c>
      <c r="AW63" s="1">
        <f>COUNTIF(F63,"CVVCVC")+COUNTIF(F63,"VVCVC")+COUNTIF(F63,"CVVCV")+COUNTIF(F63,"VVCV")</f>
        <v>0</v>
      </c>
      <c r="AY63" s="1">
        <f>COUNTIF(F63,"CCVCV")</f>
        <v>0</v>
      </c>
      <c r="AZ63" s="1">
        <f>COUNTIF(F63,"CCVCVC")</f>
        <v>0</v>
      </c>
      <c r="BA63" s="1">
        <f>COUNTIF(F63,"CCVV")</f>
        <v>0</v>
      </c>
      <c r="BB63" s="1">
        <f>COUNTIF(F63,"CCVVC")</f>
        <v>0</v>
      </c>
      <c r="BF63" s="1" t="str">
        <f>RIGHT(F63,4)</f>
        <v>CVCV</v>
      </c>
      <c r="BG63" s="1">
        <v>1</v>
      </c>
      <c r="BP63" s="1">
        <f>SUM(BG63:BO63)</f>
        <v>1</v>
      </c>
      <c r="BQ63">
        <v>0</v>
      </c>
      <c r="BS63" s="1" t="str">
        <f>LEFT(B63,1)</f>
        <v>ʔ</v>
      </c>
      <c r="BT63" s="1" t="str">
        <f>LEFT(B63,2)</f>
        <v>ʔa</v>
      </c>
      <c r="BU63" s="1" t="str">
        <f>RIGHT(B63,1)</f>
        <v>o</v>
      </c>
      <c r="BX63" s="10">
        <v>0</v>
      </c>
      <c r="BY63" s="10" t="str">
        <f>LEFT(CA63,1)</f>
        <v>o</v>
      </c>
      <c r="BZ63" s="10" t="str">
        <f>RIGHT(B63,1)</f>
        <v>o</v>
      </c>
      <c r="CA63" s="10" t="str">
        <f>RIGHT(B63,3)</f>
        <v>oʔo</v>
      </c>
      <c r="CB63" s="10" t="str">
        <f>RIGHT(B63,3)</f>
        <v>oʔo</v>
      </c>
      <c r="CC63" s="10" t="str">
        <f>RIGHT(B63,2)</f>
        <v>ʔo</v>
      </c>
      <c r="CD63" s="10" t="str">
        <f>RIGHT(B63,1)</f>
        <v>o</v>
      </c>
    </row>
    <row r="64" spans="1:82">
      <c r="A64">
        <v>1796</v>
      </c>
      <c r="B64" s="30" t="s">
        <v>168</v>
      </c>
      <c r="C64" t="s">
        <v>1378</v>
      </c>
      <c r="D64" t="s">
        <v>1150</v>
      </c>
      <c r="E64" t="s">
        <v>2821</v>
      </c>
      <c r="F64" t="s">
        <v>2855</v>
      </c>
      <c r="G64" s="1">
        <f>COUNTIF(B64,"*ii*")</f>
        <v>0</v>
      </c>
      <c r="H64" s="1">
        <f>COUNTIF(B64,"*ee*")</f>
        <v>0</v>
      </c>
      <c r="I64" s="1">
        <f>COUNTIF(B64,"*aa*")</f>
        <v>0</v>
      </c>
      <c r="J64" s="1">
        <f>COUNTIF(B64,"*oo*")</f>
        <v>0</v>
      </c>
      <c r="K64" s="1">
        <f>COUNTIF(B64,"*uu*")</f>
        <v>0</v>
      </c>
      <c r="L64" s="1">
        <f>COUNTIF(B64,"*ia*")</f>
        <v>0</v>
      </c>
      <c r="M64" s="1">
        <f>COUNTIF(B64,"*iu*")</f>
        <v>0</v>
      </c>
      <c r="N64" s="1">
        <f>COUNTIF(B64,"*ei*")</f>
        <v>0</v>
      </c>
      <c r="O64" s="1">
        <f>COUNTIF(B64,"*ea*")</f>
        <v>0</v>
      </c>
      <c r="P64" s="1">
        <f>COUNTIF(B64,"*eo*")</f>
        <v>0</v>
      </c>
      <c r="Q64" s="1">
        <f>COUNTIF(B64,"*eu*")</f>
        <v>0</v>
      </c>
      <c r="R64" s="1">
        <f>COUNTIF(B64,"*ai*")</f>
        <v>1</v>
      </c>
      <c r="S64" s="1">
        <f>COUNTIF(B64,"*ae*")</f>
        <v>0</v>
      </c>
      <c r="T64" s="1">
        <f>COUNTIF(B64,"*ao*")</f>
        <v>0</v>
      </c>
      <c r="U64" s="1">
        <f>COUNTIF(B64,"*au*")</f>
        <v>0</v>
      </c>
      <c r="V64" s="1">
        <f>COUNTIF(B64,"*oi*")</f>
        <v>0</v>
      </c>
      <c r="W64" s="1">
        <f>COUNTIF(B64,"*oe*")</f>
        <v>0</v>
      </c>
      <c r="X64" s="1">
        <f>COUNTIF(B64,"*oa*")</f>
        <v>0</v>
      </c>
      <c r="Y64" s="1">
        <f>COUNTIF(B64,"*ou*")</f>
        <v>0</v>
      </c>
      <c r="Z64" s="1">
        <f>COUNTIF(B64,"*ui*")</f>
        <v>0</v>
      </c>
      <c r="AA64" s="1">
        <f>COUNTIF(B64,"*ua*")</f>
        <v>0</v>
      </c>
      <c r="AB64">
        <f>SUM(G64:AA64)</f>
        <v>1</v>
      </c>
      <c r="AC64">
        <v>4</v>
      </c>
      <c r="AD64">
        <f>COUNTIF(AC64,"2")</f>
        <v>0</v>
      </c>
      <c r="AE64">
        <f>COUNTIF(AC64,"3")</f>
        <v>0</v>
      </c>
      <c r="AF64">
        <f>COUNTIF(AC64,"4")</f>
        <v>1</v>
      </c>
      <c r="AG64">
        <f>COUNTIF(AC64,"5")</f>
        <v>0</v>
      </c>
      <c r="AH64">
        <v>1</v>
      </c>
      <c r="AI64">
        <v>0</v>
      </c>
      <c r="AL64">
        <v>1</v>
      </c>
      <c r="AO64" s="1">
        <f>COUNTIF(F64,"CVCV")+COUNTIF(F64,"CVVCV")</f>
        <v>0</v>
      </c>
      <c r="AP64" s="1">
        <f>COUNTIF(F64,"CVCVC")+COUNTIF(F64,"CVVCVC")</f>
        <v>0</v>
      </c>
      <c r="AQ64" s="1">
        <f>COUNTIF(F64,"VCV")+COUNTIF(F64,"VVCV")</f>
        <v>0</v>
      </c>
      <c r="AR64" s="1">
        <f>COUNTIF(F64,"VCVC")+COUNTIF(F64,"VVCVC")</f>
        <v>0</v>
      </c>
      <c r="AS64" s="1">
        <f>COUNTIF(F64,"CVV")</f>
        <v>0</v>
      </c>
      <c r="AT64" s="1">
        <f>COUNTIF(F64,"CVVC")</f>
        <v>0</v>
      </c>
      <c r="AU64" s="1">
        <f>COUNTIF(F64,"VV")</f>
        <v>0</v>
      </c>
      <c r="AV64" s="1">
        <f>COUNTIF(F64,"VVC")</f>
        <v>0</v>
      </c>
      <c r="AW64" s="1">
        <f>COUNTIF(F64,"CVVCVC")+COUNTIF(F64,"VVCVC")+COUNTIF(F64,"CVVCV")+COUNTIF(F64,"VVCV")</f>
        <v>0</v>
      </c>
      <c r="AY64" s="1">
        <f>COUNTIF(F64,"CCVCV")</f>
        <v>0</v>
      </c>
      <c r="AZ64" s="1">
        <f>COUNTIF(F64,"CCVCVC")</f>
        <v>0</v>
      </c>
      <c r="BA64" s="1">
        <f>COUNTIF(F64,"CCVV")</f>
        <v>0</v>
      </c>
      <c r="BB64" s="1">
        <f>COUNTIF(F64,"CCVVC")</f>
        <v>0</v>
      </c>
      <c r="BF64" s="1" t="str">
        <f>RIGHT(F64,4)</f>
        <v>CVCV</v>
      </c>
      <c r="BG64" s="1">
        <v>1</v>
      </c>
      <c r="BP64" s="1">
        <f>SUM(BG64:BO64)</f>
        <v>1</v>
      </c>
      <c r="BQ64">
        <v>0</v>
      </c>
      <c r="BS64" s="1" t="str">
        <f>LEFT(B64,1)</f>
        <v>t</v>
      </c>
      <c r="BT64" s="1" t="str">
        <f>LEFT(B64,2)</f>
        <v>ta</v>
      </c>
      <c r="BU64" s="1" t="str">
        <f>RIGHT(B64,1)</f>
        <v>u</v>
      </c>
      <c r="BX64" s="10">
        <v>0</v>
      </c>
      <c r="BY64" s="10" t="str">
        <f>LEFT(CA64,1)</f>
        <v>i</v>
      </c>
      <c r="BZ64" s="10" t="str">
        <f>RIGHT(B64,1)</f>
        <v>u</v>
      </c>
      <c r="CA64" s="10" t="str">
        <f>RIGHT(B64,3)</f>
        <v>ibu</v>
      </c>
      <c r="CB64" s="10" t="str">
        <f>RIGHT(B64,3)</f>
        <v>ibu</v>
      </c>
      <c r="CC64" s="10" t="str">
        <f>RIGHT(B64,2)</f>
        <v>bu</v>
      </c>
      <c r="CD64" s="10" t="str">
        <f>RIGHT(B64,1)</f>
        <v>u</v>
      </c>
    </row>
    <row r="65" spans="1:82">
      <c r="A65">
        <v>196</v>
      </c>
      <c r="B65" s="30" t="s">
        <v>382</v>
      </c>
      <c r="C65" t="s">
        <v>1684</v>
      </c>
      <c r="D65" t="s">
        <v>1150</v>
      </c>
      <c r="E65" t="s">
        <v>2821</v>
      </c>
      <c r="F65" t="s">
        <v>2855</v>
      </c>
      <c r="G65" s="1">
        <f>COUNTIF(B65,"*ii*")</f>
        <v>0</v>
      </c>
      <c r="H65" s="1">
        <f>COUNTIF(B65,"*ee*")</f>
        <v>0</v>
      </c>
      <c r="I65" s="1">
        <f>COUNTIF(B65,"*aa*")</f>
        <v>0</v>
      </c>
      <c r="J65" s="1">
        <f>COUNTIF(B65,"*oo*")</f>
        <v>0</v>
      </c>
      <c r="K65" s="1">
        <f>COUNTIF(B65,"*uu*")</f>
        <v>0</v>
      </c>
      <c r="L65" s="1">
        <f>COUNTIF(B65,"*ia*")</f>
        <v>0</v>
      </c>
      <c r="M65" s="1">
        <f>COUNTIF(B65,"*iu*")</f>
        <v>0</v>
      </c>
      <c r="N65" s="1">
        <f>COUNTIF(B65,"*ei*")</f>
        <v>0</v>
      </c>
      <c r="O65" s="1">
        <f>COUNTIF(B65,"*ea*")</f>
        <v>0</v>
      </c>
      <c r="P65" s="1">
        <f>COUNTIF(B65,"*eo*")</f>
        <v>0</v>
      </c>
      <c r="Q65" s="1">
        <f>COUNTIF(B65,"*eu*")</f>
        <v>0</v>
      </c>
      <c r="R65" s="1">
        <f>COUNTIF(B65,"*ai*")</f>
        <v>0</v>
      </c>
      <c r="S65" s="1">
        <f>COUNTIF(B65,"*ae*")</f>
        <v>0</v>
      </c>
      <c r="T65" s="1">
        <f>COUNTIF(B65,"*ao*")</f>
        <v>0</v>
      </c>
      <c r="U65" s="1">
        <f>COUNTIF(B65,"*au*")</f>
        <v>0</v>
      </c>
      <c r="V65" s="1">
        <f>COUNTIF(B65,"*oi*")</f>
        <v>0</v>
      </c>
      <c r="W65" s="1">
        <f>COUNTIF(B65,"*oe*")</f>
        <v>1</v>
      </c>
      <c r="X65" s="1">
        <f>COUNTIF(B65,"*oa*")</f>
        <v>0</v>
      </c>
      <c r="Y65" s="1">
        <f>COUNTIF(B65,"*ou*")</f>
        <v>0</v>
      </c>
      <c r="Z65" s="1">
        <f>COUNTIF(B65,"*ui*")</f>
        <v>0</v>
      </c>
      <c r="AA65" s="1">
        <f>COUNTIF(B65,"*ua*")</f>
        <v>0</v>
      </c>
      <c r="AB65">
        <f>SUM(G65:AA65)</f>
        <v>1</v>
      </c>
      <c r="AC65">
        <v>4</v>
      </c>
      <c r="AD65">
        <f>COUNTIF(AC65,"2")</f>
        <v>0</v>
      </c>
      <c r="AE65">
        <f>COUNTIF(AC65,"3")</f>
        <v>0</v>
      </c>
      <c r="AF65">
        <f>COUNTIF(AC65,"4")</f>
        <v>1</v>
      </c>
      <c r="AG65">
        <f>COUNTIF(AC65,"5")</f>
        <v>0</v>
      </c>
      <c r="AH65">
        <v>1</v>
      </c>
      <c r="AI65">
        <v>0</v>
      </c>
      <c r="AL65">
        <v>1</v>
      </c>
      <c r="AO65" s="1">
        <f>COUNTIF(F65,"CVCV")+COUNTIF(F65,"CVVCV")</f>
        <v>0</v>
      </c>
      <c r="AP65" s="1">
        <f>COUNTIF(F65,"CVCVC")+COUNTIF(F65,"CVVCVC")</f>
        <v>0</v>
      </c>
      <c r="AQ65" s="1">
        <f>COUNTIF(F65,"VCV")+COUNTIF(F65,"VVCV")</f>
        <v>0</v>
      </c>
      <c r="AR65" s="1">
        <f>COUNTIF(F65,"VCVC")+COUNTIF(F65,"VVCVC")</f>
        <v>0</v>
      </c>
      <c r="AS65" s="1">
        <f>COUNTIF(F65,"CVV")</f>
        <v>0</v>
      </c>
      <c r="AT65" s="1">
        <f>COUNTIF(F65,"CVVC")</f>
        <v>0</v>
      </c>
      <c r="AU65" s="1">
        <f>COUNTIF(F65,"VV")</f>
        <v>0</v>
      </c>
      <c r="AV65" s="1">
        <f>COUNTIF(F65,"VVC")</f>
        <v>0</v>
      </c>
      <c r="AW65" s="1">
        <f>COUNTIF(F65,"CVVCVC")+COUNTIF(F65,"VVCVC")+COUNTIF(F65,"CVVCV")+COUNTIF(F65,"VVCV")</f>
        <v>0</v>
      </c>
      <c r="AY65" s="1">
        <f>COUNTIF(F65,"CCVCV")</f>
        <v>0</v>
      </c>
      <c r="AZ65" s="1">
        <f>COUNTIF(F65,"CCVCVC")</f>
        <v>0</v>
      </c>
      <c r="BA65" s="1">
        <f>COUNTIF(F65,"CCVV")</f>
        <v>0</v>
      </c>
      <c r="BB65" s="1">
        <f>COUNTIF(F65,"CCVVC")</f>
        <v>0</v>
      </c>
      <c r="BF65" s="1" t="str">
        <f>RIGHT(F65,4)</f>
        <v>CVCV</v>
      </c>
      <c r="BG65" s="1">
        <v>1</v>
      </c>
      <c r="BP65" s="1">
        <f>SUM(BG65:BO65)</f>
        <v>1</v>
      </c>
      <c r="BQ65" s="10">
        <v>0</v>
      </c>
      <c r="BS65" s="1" t="str">
        <f>LEFT(B65,1)</f>
        <v>b</v>
      </c>
      <c r="BT65" s="1" t="str">
        <f>LEFT(B65,2)</f>
        <v>bo</v>
      </c>
      <c r="BU65" s="1" t="str">
        <f>RIGHT(B65,1)</f>
        <v>u</v>
      </c>
      <c r="BX65" s="10">
        <v>0</v>
      </c>
      <c r="BY65" s="10" t="str">
        <f>LEFT(CA65,1)</f>
        <v>a</v>
      </c>
      <c r="BZ65" s="10" t="str">
        <f>RIGHT(B65,1)</f>
        <v>u</v>
      </c>
      <c r="CA65" s="10" t="str">
        <f>RIGHT(B65,3)</f>
        <v>anu</v>
      </c>
      <c r="CB65" s="10" t="str">
        <f>RIGHT(B65,3)</f>
        <v>anu</v>
      </c>
      <c r="CC65" s="10" t="str">
        <f>RIGHT(B65,2)</f>
        <v>nu</v>
      </c>
      <c r="CD65" s="10" t="str">
        <f>RIGHT(B65,1)</f>
        <v>u</v>
      </c>
    </row>
    <row r="66" spans="1:82">
      <c r="A66">
        <v>1231</v>
      </c>
      <c r="B66" s="30" t="s">
        <v>3607</v>
      </c>
      <c r="C66" t="s">
        <v>1783</v>
      </c>
      <c r="D66" t="s">
        <v>1150</v>
      </c>
      <c r="E66" t="s">
        <v>2821</v>
      </c>
      <c r="F66" t="s">
        <v>2855</v>
      </c>
      <c r="G66" s="1">
        <f>COUNTIF(B66,"*ii*")</f>
        <v>0</v>
      </c>
      <c r="H66" s="1">
        <f>COUNTIF(B66,"*ee*")</f>
        <v>0</v>
      </c>
      <c r="I66" s="1">
        <f>COUNTIF(B66,"*aa*")</f>
        <v>0</v>
      </c>
      <c r="J66" s="1">
        <f>COUNTIF(B66,"*oo*")</f>
        <v>0</v>
      </c>
      <c r="K66" s="1">
        <f>COUNTIF(B66,"*uu*")</f>
        <v>0</v>
      </c>
      <c r="L66" s="1">
        <f>COUNTIF(B66,"*ia*")</f>
        <v>0</v>
      </c>
      <c r="M66" s="1">
        <f>COUNTIF(B66,"*iu*")</f>
        <v>0</v>
      </c>
      <c r="N66" s="1">
        <f>COUNTIF(B66,"*ei*")</f>
        <v>0</v>
      </c>
      <c r="O66" s="1">
        <f>COUNTIF(B66,"*ea*")</f>
        <v>0</v>
      </c>
      <c r="P66" s="1">
        <f>COUNTIF(B66,"*eo*")</f>
        <v>0</v>
      </c>
      <c r="Q66" s="1">
        <f>COUNTIF(B66,"*eu*")</f>
        <v>0</v>
      </c>
      <c r="R66" s="1">
        <f>COUNTIF(B66,"*ai*")</f>
        <v>1</v>
      </c>
      <c r="S66" s="1">
        <f>COUNTIF(B66,"*ae*")</f>
        <v>0</v>
      </c>
      <c r="T66" s="1">
        <f>COUNTIF(B66,"*ao*")</f>
        <v>0</v>
      </c>
      <c r="U66" s="1">
        <f>COUNTIF(B66,"*au*")</f>
        <v>0</v>
      </c>
      <c r="V66" s="1">
        <f>COUNTIF(B66,"*oi*")</f>
        <v>0</v>
      </c>
      <c r="W66" s="1">
        <f>COUNTIF(B66,"*oe*")</f>
        <v>0</v>
      </c>
      <c r="X66" s="1">
        <f>COUNTIF(B66,"*oa*")</f>
        <v>0</v>
      </c>
      <c r="Y66" s="1">
        <f>COUNTIF(B66,"*ou*")</f>
        <v>0</v>
      </c>
      <c r="Z66" s="1">
        <f>COUNTIF(B66,"*ui*")</f>
        <v>0</v>
      </c>
      <c r="AA66" s="1">
        <f>COUNTIF(B66,"*ua*")</f>
        <v>0</v>
      </c>
      <c r="AB66">
        <f>SUM(G66:AA66)</f>
        <v>1</v>
      </c>
      <c r="AC66">
        <v>4</v>
      </c>
      <c r="AD66">
        <f>COUNTIF(AC66,"2")</f>
        <v>0</v>
      </c>
      <c r="AE66">
        <f>COUNTIF(AC66,"3")</f>
        <v>0</v>
      </c>
      <c r="AF66">
        <f>COUNTIF(AC66,"4")</f>
        <v>1</v>
      </c>
      <c r="AG66">
        <f>COUNTIF(AC66,"5")</f>
        <v>0</v>
      </c>
      <c r="AH66">
        <v>1</v>
      </c>
      <c r="AI66">
        <v>0</v>
      </c>
      <c r="AL66">
        <v>1</v>
      </c>
      <c r="AO66" s="1">
        <f>COUNTIF(F66,"CVCV")+COUNTIF(F66,"CVVCV")</f>
        <v>0</v>
      </c>
      <c r="AP66" s="1">
        <f>COUNTIF(F66,"CVCVC")+COUNTIF(F66,"CVVCVC")</f>
        <v>0</v>
      </c>
      <c r="AQ66" s="1">
        <f>COUNTIF(F66,"VCV")+COUNTIF(F66,"VVCV")</f>
        <v>0</v>
      </c>
      <c r="AR66" s="1">
        <f>COUNTIF(F66,"VCVC")+COUNTIF(F66,"VVCVC")</f>
        <v>0</v>
      </c>
      <c r="AS66" s="1">
        <f>COUNTIF(F66,"CVV")</f>
        <v>0</v>
      </c>
      <c r="AT66" s="1">
        <f>COUNTIF(F66,"CVVC")</f>
        <v>0</v>
      </c>
      <c r="AU66" s="1">
        <f>COUNTIF(F66,"VV")</f>
        <v>0</v>
      </c>
      <c r="AV66" s="1">
        <f>COUNTIF(F66,"VVC")</f>
        <v>0</v>
      </c>
      <c r="AW66" s="1">
        <f>COUNTIF(F66,"CVVCVC")+COUNTIF(F66,"VVCVC")+COUNTIF(F66,"CVVCV")+COUNTIF(F66,"VVCV")</f>
        <v>0</v>
      </c>
      <c r="AY66" s="1">
        <f>COUNTIF(F66,"CCVCV")</f>
        <v>0</v>
      </c>
      <c r="AZ66" s="1">
        <f>COUNTIF(F66,"CCVCVC")</f>
        <v>0</v>
      </c>
      <c r="BA66" s="1">
        <f>COUNTIF(F66,"CCVV")</f>
        <v>0</v>
      </c>
      <c r="BB66" s="1">
        <f>COUNTIF(F66,"CCVVC")</f>
        <v>0</v>
      </c>
      <c r="BF66" s="1" t="str">
        <f>RIGHT(F66,4)</f>
        <v>CVCV</v>
      </c>
      <c r="BG66" s="1">
        <v>1</v>
      </c>
      <c r="BP66" s="1">
        <f>SUM(BG66:BO66)</f>
        <v>1</v>
      </c>
      <c r="BQ66">
        <v>0</v>
      </c>
      <c r="BS66" s="1" t="str">
        <f>LEFT(B66,1)</f>
        <v>ʔ</v>
      </c>
      <c r="BT66" s="1" t="str">
        <f>LEFT(B66,2)</f>
        <v>ʔa</v>
      </c>
      <c r="BU66" s="1" t="str">
        <f>RIGHT(B66,1)</f>
        <v>u</v>
      </c>
      <c r="BX66" s="10">
        <v>0</v>
      </c>
      <c r="BY66" s="10" t="str">
        <f>LEFT(CA66,1)</f>
        <v>a</v>
      </c>
      <c r="BZ66" s="10" t="str">
        <f>RIGHT(B66,1)</f>
        <v>u</v>
      </c>
      <c r="CA66" s="10" t="str">
        <f>RIGHT(B66,3)</f>
        <v>anu</v>
      </c>
      <c r="CB66" s="10" t="str">
        <f>RIGHT(B66,3)</f>
        <v>anu</v>
      </c>
      <c r="CC66" s="10" t="str">
        <f>RIGHT(B66,2)</f>
        <v>nu</v>
      </c>
      <c r="CD66" s="10" t="str">
        <f>RIGHT(B66,1)</f>
        <v>u</v>
      </c>
    </row>
    <row r="67" spans="1:82">
      <c r="A67">
        <v>100</v>
      </c>
      <c r="B67" s="30" t="s">
        <v>616</v>
      </c>
      <c r="C67" t="s">
        <v>2002</v>
      </c>
      <c r="D67" t="s">
        <v>1150</v>
      </c>
      <c r="E67" t="s">
        <v>2821</v>
      </c>
      <c r="F67" t="s">
        <v>2855</v>
      </c>
      <c r="G67" s="1">
        <f>COUNTIF(B67,"*ii*")</f>
        <v>0</v>
      </c>
      <c r="H67" s="1">
        <f>COUNTIF(B67,"*ee*")</f>
        <v>0</v>
      </c>
      <c r="I67" s="1">
        <f>COUNTIF(B67,"*aa*")</f>
        <v>0</v>
      </c>
      <c r="J67" s="1">
        <f>COUNTIF(B67,"*oo*")</f>
        <v>0</v>
      </c>
      <c r="K67" s="1">
        <f>COUNTIF(B67,"*uu*")</f>
        <v>0</v>
      </c>
      <c r="L67" s="1">
        <f>COUNTIF(B67,"*ia*")</f>
        <v>0</v>
      </c>
      <c r="M67" s="1">
        <f>COUNTIF(B67,"*iu*")</f>
        <v>0</v>
      </c>
      <c r="N67" s="1">
        <f>COUNTIF(B67,"*ei*")</f>
        <v>0</v>
      </c>
      <c r="O67" s="1">
        <f>COUNTIF(B67,"*ea*")</f>
        <v>0</v>
      </c>
      <c r="P67" s="1">
        <f>COUNTIF(B67,"*eo*")</f>
        <v>0</v>
      </c>
      <c r="Q67" s="1">
        <f>COUNTIF(B67,"*eu*")</f>
        <v>0</v>
      </c>
      <c r="R67" s="1">
        <f>COUNTIF(B67,"*ai*")</f>
        <v>1</v>
      </c>
      <c r="S67" s="1">
        <f>COUNTIF(B67,"*ae*")</f>
        <v>0</v>
      </c>
      <c r="T67" s="1">
        <f>COUNTIF(B67,"*ao*")</f>
        <v>0</v>
      </c>
      <c r="U67" s="1">
        <f>COUNTIF(B67,"*au*")</f>
        <v>0</v>
      </c>
      <c r="V67" s="1">
        <f>COUNTIF(B67,"*oi*")</f>
        <v>0</v>
      </c>
      <c r="W67" s="1">
        <f>COUNTIF(B67,"*oe*")</f>
        <v>0</v>
      </c>
      <c r="X67" s="1">
        <f>COUNTIF(B67,"*oa*")</f>
        <v>0</v>
      </c>
      <c r="Y67" s="1">
        <f>COUNTIF(B67,"*ou*")</f>
        <v>0</v>
      </c>
      <c r="Z67" s="1">
        <f>COUNTIF(B67,"*ui*")</f>
        <v>0</v>
      </c>
      <c r="AA67" s="1">
        <f>COUNTIF(B67,"*ua*")</f>
        <v>0</v>
      </c>
      <c r="AB67">
        <f>SUM(G67:AA67)</f>
        <v>1</v>
      </c>
      <c r="AC67">
        <v>4</v>
      </c>
      <c r="AD67">
        <f>COUNTIF(AC67,"2")</f>
        <v>0</v>
      </c>
      <c r="AE67">
        <f>COUNTIF(AC67,"3")</f>
        <v>0</v>
      </c>
      <c r="AF67">
        <f>COUNTIF(AC67,"4")</f>
        <v>1</v>
      </c>
      <c r="AG67">
        <f>COUNTIF(AC67,"5")</f>
        <v>0</v>
      </c>
      <c r="AH67">
        <v>1</v>
      </c>
      <c r="AI67">
        <v>0</v>
      </c>
      <c r="AL67">
        <v>1</v>
      </c>
      <c r="AO67" s="1">
        <f>COUNTIF(F67,"CVCV")+COUNTIF(F67,"CVVCV")</f>
        <v>0</v>
      </c>
      <c r="AP67" s="1">
        <f>COUNTIF(F67,"CVCVC")+COUNTIF(F67,"CVVCVC")</f>
        <v>0</v>
      </c>
      <c r="AQ67" s="1">
        <f>COUNTIF(F67,"VCV")+COUNTIF(F67,"VVCV")</f>
        <v>0</v>
      </c>
      <c r="AR67" s="1">
        <f>COUNTIF(F67,"VCVC")+COUNTIF(F67,"VVCVC")</f>
        <v>0</v>
      </c>
      <c r="AS67" s="1">
        <f>COUNTIF(F67,"CVV")</f>
        <v>0</v>
      </c>
      <c r="AT67" s="1">
        <f>COUNTIF(F67,"CVVC")</f>
        <v>0</v>
      </c>
      <c r="AU67" s="1">
        <f>COUNTIF(F67,"VV")</f>
        <v>0</v>
      </c>
      <c r="AV67" s="1">
        <f>COUNTIF(F67,"VVC")</f>
        <v>0</v>
      </c>
      <c r="AW67" s="1">
        <f>COUNTIF(F67,"CVVCVC")+COUNTIF(F67,"VVCVC")+COUNTIF(F67,"CVVCV")+COUNTIF(F67,"VVCV")</f>
        <v>0</v>
      </c>
      <c r="AY67" s="1">
        <f>COUNTIF(F67,"CCVCV")</f>
        <v>0</v>
      </c>
      <c r="AZ67" s="1">
        <f>COUNTIF(F67,"CCVCVC")</f>
        <v>0</v>
      </c>
      <c r="BA67" s="1">
        <f>COUNTIF(F67,"CCVV")</f>
        <v>0</v>
      </c>
      <c r="BB67" s="1">
        <f>COUNTIF(F67,"CCVVC")</f>
        <v>0</v>
      </c>
      <c r="BF67" s="1" t="str">
        <f>RIGHT(F67,4)</f>
        <v>CVCV</v>
      </c>
      <c r="BG67" s="1">
        <v>1</v>
      </c>
      <c r="BP67" s="1">
        <f>SUM(BG67:BO67)</f>
        <v>1</v>
      </c>
      <c r="BQ67">
        <v>0</v>
      </c>
      <c r="BS67" s="1" t="str">
        <f>LEFT(B67,1)</f>
        <v>b</v>
      </c>
      <c r="BT67" s="1" t="str">
        <f>LEFT(B67,2)</f>
        <v>ba</v>
      </c>
      <c r="BU67" s="1" t="str">
        <f>RIGHT(B67,1)</f>
        <v>u</v>
      </c>
      <c r="BX67" s="10">
        <v>0</v>
      </c>
      <c r="BY67" s="10" t="str">
        <f>LEFT(CA67,1)</f>
        <v>e</v>
      </c>
      <c r="BZ67" s="10" t="str">
        <f>RIGHT(B67,1)</f>
        <v>u</v>
      </c>
      <c r="CA67" s="10" t="str">
        <f>RIGHT(B67,3)</f>
        <v>enu</v>
      </c>
      <c r="CB67" s="10" t="str">
        <f>RIGHT(B67,3)</f>
        <v>enu</v>
      </c>
      <c r="CC67" s="10" t="str">
        <f>RIGHT(B67,2)</f>
        <v>nu</v>
      </c>
      <c r="CD67" s="10" t="str">
        <f>RIGHT(B67,1)</f>
        <v>u</v>
      </c>
    </row>
    <row r="68" spans="1:82">
      <c r="B68" s="30" t="s">
        <v>4033</v>
      </c>
      <c r="C68" t="s">
        <v>2704</v>
      </c>
      <c r="D68" s="1" t="s">
        <v>1141</v>
      </c>
      <c r="E68" s="2" t="s">
        <v>1141</v>
      </c>
      <c r="F68" s="1" t="s">
        <v>2865</v>
      </c>
      <c r="G68" s="1">
        <f>COUNTIF(B68,"*ii*")</f>
        <v>0</v>
      </c>
      <c r="H68" s="1">
        <f>COUNTIF(B68,"*ee*")</f>
        <v>0</v>
      </c>
      <c r="I68" s="1">
        <f>COUNTIF(B68,"*aa*")</f>
        <v>0</v>
      </c>
      <c r="J68" s="1">
        <f>COUNTIF(B68,"*oo*")</f>
        <v>1</v>
      </c>
      <c r="K68" s="1">
        <f>COUNTIF(B68,"*uu*")</f>
        <v>0</v>
      </c>
      <c r="L68" s="1">
        <f>COUNTIF(B68,"*ia*")</f>
        <v>0</v>
      </c>
      <c r="M68" s="1">
        <f>COUNTIF(B68,"*iu*")</f>
        <v>0</v>
      </c>
      <c r="N68" s="1">
        <f>COUNTIF(B68,"*ei*")</f>
        <v>0</v>
      </c>
      <c r="O68" s="1">
        <f>COUNTIF(B68,"*ea*")</f>
        <v>0</v>
      </c>
      <c r="P68" s="1">
        <f>COUNTIF(B68,"*eo*")</f>
        <v>0</v>
      </c>
      <c r="Q68" s="1">
        <f>COUNTIF(B68,"*eu*")</f>
        <v>0</v>
      </c>
      <c r="R68" s="1">
        <f>COUNTIF(B68,"*ai*")</f>
        <v>0</v>
      </c>
      <c r="S68" s="1">
        <f>COUNTIF(B68,"*ae*")</f>
        <v>0</v>
      </c>
      <c r="T68" s="1">
        <f>COUNTIF(B68,"*ao*")</f>
        <v>0</v>
      </c>
      <c r="U68" s="1">
        <f>COUNTIF(B68,"*au*")</f>
        <v>0</v>
      </c>
      <c r="V68" s="1">
        <f>COUNTIF(B68,"*oi*")</f>
        <v>0</v>
      </c>
      <c r="W68" s="1">
        <f>COUNTIF(B68,"*oe*")</f>
        <v>0</v>
      </c>
      <c r="X68" s="1">
        <f>COUNTIF(B68,"*oa*")</f>
        <v>0</v>
      </c>
      <c r="Y68" s="1">
        <f>COUNTIF(B68,"*ou*")</f>
        <v>0</v>
      </c>
      <c r="Z68" s="1">
        <f>COUNTIF(B68,"*ui*")</f>
        <v>0</v>
      </c>
      <c r="AA68" s="1">
        <f>COUNTIF(B68,"*ua*")</f>
        <v>0</v>
      </c>
      <c r="AB68">
        <f>SUM(G68:AA68)</f>
        <v>1</v>
      </c>
      <c r="AC68">
        <v>4</v>
      </c>
      <c r="AD68">
        <f>COUNTIF(AC68,"2")</f>
        <v>0</v>
      </c>
      <c r="AE68">
        <f>COUNTIF(AC68,"3")</f>
        <v>0</v>
      </c>
      <c r="AF68">
        <f>COUNTIF(AC68,"4")</f>
        <v>1</v>
      </c>
      <c r="AG68">
        <f>COUNTIF(AC68,"5")</f>
        <v>0</v>
      </c>
      <c r="AH68">
        <v>1</v>
      </c>
      <c r="AI68">
        <v>0</v>
      </c>
      <c r="AM68">
        <v>1</v>
      </c>
      <c r="AN68" t="str">
        <f>RIGHT(B68,1)</f>
        <v>f</v>
      </c>
      <c r="AO68" s="1">
        <f>COUNTIF(F68,"CVCV")+COUNTIF(F68,"CVVCV")</f>
        <v>0</v>
      </c>
      <c r="AP68" s="1">
        <f>COUNTIF(F68,"CVCVC")+COUNTIF(F68,"CVVCVC")</f>
        <v>0</v>
      </c>
      <c r="AQ68" s="1">
        <f>COUNTIF(F68,"VCV")+COUNTIF(F68,"VVCV")</f>
        <v>0</v>
      </c>
      <c r="AR68" s="1">
        <f>COUNTIF(F68,"VCVC")+COUNTIF(F68,"VVCVC")</f>
        <v>0</v>
      </c>
      <c r="AS68" s="1">
        <f>COUNTIF(F68,"CVV")</f>
        <v>0</v>
      </c>
      <c r="AT68" s="1">
        <f>COUNTIF(F68,"CVVC")</f>
        <v>0</v>
      </c>
      <c r="AU68" s="1">
        <f>COUNTIF(F68,"VV")</f>
        <v>0</v>
      </c>
      <c r="AV68" s="1">
        <f>COUNTIF(F68,"VVC")</f>
        <v>0</v>
      </c>
      <c r="AW68" s="1">
        <f>COUNTIF(F68,"CVVCVC")+COUNTIF(F68,"VVCVC")+COUNTIF(F68,"CVVCV")+COUNTIF(F68,"VVCV")</f>
        <v>0</v>
      </c>
      <c r="AX68" s="1"/>
      <c r="AY68" s="1">
        <f>COUNTIF(F68,"CCVCV")</f>
        <v>0</v>
      </c>
      <c r="AZ68" s="1">
        <f>COUNTIF(F68,"CCVCVC")</f>
        <v>0</v>
      </c>
      <c r="BA68" s="1">
        <f>COUNTIF(F68,"CCVV")</f>
        <v>0</v>
      </c>
      <c r="BB68" s="1">
        <f>COUNTIF(F68,"CCVVC")</f>
        <v>0</v>
      </c>
      <c r="BC68" s="1"/>
      <c r="BF68" s="1" t="str">
        <f>RIGHT(F68,4)</f>
        <v>VCVC</v>
      </c>
      <c r="BG68" s="1"/>
      <c r="BH68" s="1"/>
      <c r="BJ68">
        <v>1</v>
      </c>
      <c r="BP68" s="1">
        <f>SUM(BG68:BO68)</f>
        <v>1</v>
      </c>
      <c r="BQ68">
        <v>0</v>
      </c>
      <c r="BS68" s="1" t="str">
        <f>LEFT(B68,1)</f>
        <v>k</v>
      </c>
      <c r="BT68" s="1" t="str">
        <f>LEFT(B68,2)</f>
        <v>ko</v>
      </c>
      <c r="BU68" s="1" t="str">
        <f>RIGHT(B68,1)</f>
        <v>f</v>
      </c>
      <c r="BW68"/>
      <c r="BX68" s="10">
        <v>0</v>
      </c>
      <c r="BY68" s="10" t="str">
        <f>LEFT(CA68,1)</f>
        <v>a</v>
      </c>
      <c r="BZ68" s="10" t="str">
        <f>LEFT(CC68,1)</f>
        <v>i</v>
      </c>
      <c r="CA68" s="10" t="str">
        <f>RIGHT(B68,4)</f>
        <v>aʔif</v>
      </c>
      <c r="CB68" s="10" t="str">
        <f>RIGHT(B68,3)</f>
        <v>ʔif</v>
      </c>
      <c r="CC68" s="10" t="str">
        <f>RIGHT(B68,2)</f>
        <v>if</v>
      </c>
      <c r="CD68" s="10" t="str">
        <f>RIGHT(B68,1)</f>
        <v>f</v>
      </c>
    </row>
    <row r="69" spans="1:82">
      <c r="A69">
        <v>52</v>
      </c>
      <c r="B69" s="30" t="s">
        <v>3818</v>
      </c>
      <c r="C69" t="s">
        <v>1843</v>
      </c>
      <c r="D69" t="s">
        <v>1141</v>
      </c>
      <c r="E69" t="s">
        <v>1141</v>
      </c>
      <c r="F69" t="s">
        <v>2865</v>
      </c>
      <c r="G69" s="1">
        <f>COUNTIF(B69,"*ii*")</f>
        <v>0</v>
      </c>
      <c r="H69" s="1">
        <f>COUNTIF(B69,"*ee*")</f>
        <v>0</v>
      </c>
      <c r="I69" s="1">
        <f>COUNTIF(B69,"*aa*")</f>
        <v>0</v>
      </c>
      <c r="J69" s="1">
        <f>COUNTIF(B69,"*oo*")</f>
        <v>0</v>
      </c>
      <c r="K69" s="1">
        <f>COUNTIF(B69,"*uu*")</f>
        <v>0</v>
      </c>
      <c r="L69" s="1">
        <f>COUNTIF(B69,"*ia*")</f>
        <v>0</v>
      </c>
      <c r="M69" s="1">
        <f>COUNTIF(B69,"*iu*")</f>
        <v>0</v>
      </c>
      <c r="N69" s="1">
        <f>COUNTIF(B69,"*ei*")</f>
        <v>0</v>
      </c>
      <c r="O69" s="1">
        <f>COUNTIF(B69,"*ea*")</f>
        <v>0</v>
      </c>
      <c r="P69" s="1">
        <f>COUNTIF(B69,"*eo*")</f>
        <v>0</v>
      </c>
      <c r="Q69" s="1">
        <f>COUNTIF(B69,"*eu*")</f>
        <v>0</v>
      </c>
      <c r="R69" s="1">
        <f>COUNTIF(B69,"*ai*")</f>
        <v>0</v>
      </c>
      <c r="S69" s="1">
        <f>COUNTIF(B69,"*ae*")</f>
        <v>0</v>
      </c>
      <c r="T69" s="1">
        <f>COUNTIF(B69,"*ao*")</f>
        <v>1</v>
      </c>
      <c r="U69" s="1">
        <f>COUNTIF(B69,"*au*")</f>
        <v>0</v>
      </c>
      <c r="V69" s="1">
        <f>COUNTIF(B69,"*oi*")</f>
        <v>0</v>
      </c>
      <c r="W69" s="1">
        <f>COUNTIF(B69,"*oe*")</f>
        <v>0</v>
      </c>
      <c r="X69" s="1">
        <f>COUNTIF(B69,"*oa*")</f>
        <v>0</v>
      </c>
      <c r="Y69" s="1">
        <f>COUNTIF(B69,"*ou*")</f>
        <v>0</v>
      </c>
      <c r="Z69" s="1">
        <f>COUNTIF(B69,"*ui*")</f>
        <v>0</v>
      </c>
      <c r="AA69" s="1">
        <f>COUNTIF(B69,"*ua*")</f>
        <v>0</v>
      </c>
      <c r="AB69">
        <f>SUM(G69:AA69)</f>
        <v>1</v>
      </c>
      <c r="AC69">
        <v>4</v>
      </c>
      <c r="AD69">
        <f>COUNTIF(AC69,"2")</f>
        <v>0</v>
      </c>
      <c r="AE69">
        <f>COUNTIF(AC69,"3")</f>
        <v>0</v>
      </c>
      <c r="AF69">
        <f>COUNTIF(AC69,"4")</f>
        <v>1</v>
      </c>
      <c r="AG69">
        <f>COUNTIF(AC69,"5")</f>
        <v>0</v>
      </c>
      <c r="AH69">
        <v>1</v>
      </c>
      <c r="AI69">
        <v>0</v>
      </c>
      <c r="AK69">
        <v>1</v>
      </c>
      <c r="AM69">
        <v>1</v>
      </c>
      <c r="AN69" t="str">
        <f>RIGHT(B69,1)</f>
        <v>f</v>
      </c>
      <c r="AO69" s="1">
        <f>COUNTIF(F69,"CVCV")+COUNTIF(F69,"CVVCV")</f>
        <v>0</v>
      </c>
      <c r="AP69" s="1">
        <f>COUNTIF(F69,"CVCVC")+COUNTIF(F69,"CVVCVC")</f>
        <v>0</v>
      </c>
      <c r="AQ69" s="1">
        <f>COUNTIF(F69,"VCV")+COUNTIF(F69,"VVCV")</f>
        <v>0</v>
      </c>
      <c r="AR69" s="1">
        <f>COUNTIF(F69,"VCVC")+COUNTIF(F69,"VVCVC")</f>
        <v>0</v>
      </c>
      <c r="AS69" s="1">
        <f>COUNTIF(F69,"CVV")</f>
        <v>0</v>
      </c>
      <c r="AT69" s="1">
        <f>COUNTIF(F69,"CVVC")</f>
        <v>0</v>
      </c>
      <c r="AU69" s="1">
        <f>COUNTIF(F69,"VV")</f>
        <v>0</v>
      </c>
      <c r="AV69" s="1">
        <f>COUNTIF(F69,"VVC")</f>
        <v>0</v>
      </c>
      <c r="AW69" s="1">
        <f>COUNTIF(F69,"CVVCVC")+COUNTIF(F69,"VVCVC")+COUNTIF(F69,"CVVCV")+COUNTIF(F69,"VVCV")</f>
        <v>0</v>
      </c>
      <c r="AY69" s="1">
        <f>COUNTIF(F69,"CCVCV")</f>
        <v>0</v>
      </c>
      <c r="AZ69" s="1">
        <f>COUNTIF(F69,"CCVCVC")</f>
        <v>0</v>
      </c>
      <c r="BA69" s="1">
        <f>COUNTIF(F69,"CCVV")</f>
        <v>0</v>
      </c>
      <c r="BB69" s="1">
        <f>COUNTIF(F69,"CCVVC")</f>
        <v>0</v>
      </c>
      <c r="BF69" s="1" t="str">
        <f>RIGHT(F69,4)</f>
        <v>VCVC</v>
      </c>
      <c r="BG69" s="1"/>
      <c r="BJ69">
        <v>1</v>
      </c>
      <c r="BK69">
        <v>1</v>
      </c>
      <c r="BP69" s="1">
        <f>SUM(BG69:BO69)</f>
        <v>2</v>
      </c>
      <c r="BQ69">
        <v>0</v>
      </c>
      <c r="BS69" s="1" t="str">
        <f>LEFT(B69,1)</f>
        <v>ʔ</v>
      </c>
      <c r="BT69" s="1" t="str">
        <f>LEFT(B69,2)</f>
        <v>ʔa</v>
      </c>
      <c r="BU69" s="1" t="str">
        <f>RIGHT(B69,1)</f>
        <v>f</v>
      </c>
      <c r="BX69" s="10">
        <v>0</v>
      </c>
      <c r="BY69" s="10" t="str">
        <f>LEFT(CA69,1)</f>
        <v>i</v>
      </c>
      <c r="BZ69" s="10" t="str">
        <f>LEFT(CC69,1)</f>
        <v>a</v>
      </c>
      <c r="CA69" s="10" t="str">
        <f>RIGHT(B69,4)</f>
        <v>inaf</v>
      </c>
      <c r="CB69" s="10" t="str">
        <f>RIGHT(B69,3)</f>
        <v>naf</v>
      </c>
      <c r="CC69" s="10" t="str">
        <f>RIGHT(B69,2)</f>
        <v>af</v>
      </c>
      <c r="CD69" s="10" t="str">
        <f>RIGHT(B69,1)</f>
        <v>f</v>
      </c>
    </row>
    <row r="70" spans="1:82">
      <c r="A70">
        <v>732</v>
      </c>
      <c r="B70" s="30" t="s">
        <v>1014</v>
      </c>
      <c r="C70" t="s">
        <v>2616</v>
      </c>
      <c r="D70" t="s">
        <v>1141</v>
      </c>
      <c r="E70" t="s">
        <v>1141</v>
      </c>
      <c r="F70" t="s">
        <v>2865</v>
      </c>
      <c r="G70" s="1">
        <f>COUNTIF(B70,"*ii*")</f>
        <v>0</v>
      </c>
      <c r="H70" s="1">
        <f>COUNTIF(B70,"*ee*")</f>
        <v>0</v>
      </c>
      <c r="I70" s="1">
        <f>COUNTIF(B70,"*aa*")</f>
        <v>0</v>
      </c>
      <c r="J70" s="1">
        <f>COUNTIF(B70,"*oo*")</f>
        <v>0</v>
      </c>
      <c r="K70" s="1">
        <f>COUNTIF(B70,"*uu*")</f>
        <v>0</v>
      </c>
      <c r="L70" s="1">
        <f>COUNTIF(B70,"*ia*")</f>
        <v>0</v>
      </c>
      <c r="M70" s="1">
        <f>COUNTIF(B70,"*iu*")</f>
        <v>0</v>
      </c>
      <c r="N70" s="1">
        <f>COUNTIF(B70,"*ei*")</f>
        <v>0</v>
      </c>
      <c r="O70" s="1">
        <f>COUNTIF(B70,"*ea*")</f>
        <v>0</v>
      </c>
      <c r="P70" s="1">
        <f>COUNTIF(B70,"*eo*")</f>
        <v>0</v>
      </c>
      <c r="Q70" s="1">
        <f>COUNTIF(B70,"*eu*")</f>
        <v>0</v>
      </c>
      <c r="R70" s="1">
        <f>COUNTIF(B70,"*ai*")</f>
        <v>1</v>
      </c>
      <c r="S70" s="1">
        <f>COUNTIF(B70,"*ae*")</f>
        <v>0</v>
      </c>
      <c r="T70" s="1">
        <f>COUNTIF(B70,"*ao*")</f>
        <v>0</v>
      </c>
      <c r="U70" s="1">
        <f>COUNTIF(B70,"*au*")</f>
        <v>0</v>
      </c>
      <c r="V70" s="1">
        <f>COUNTIF(B70,"*oi*")</f>
        <v>0</v>
      </c>
      <c r="W70" s="1">
        <f>COUNTIF(B70,"*oe*")</f>
        <v>0</v>
      </c>
      <c r="X70" s="1">
        <f>COUNTIF(B70,"*oa*")</f>
        <v>0</v>
      </c>
      <c r="Y70" s="1">
        <f>COUNTIF(B70,"*ou*")</f>
        <v>0</v>
      </c>
      <c r="Z70" s="1">
        <f>COUNTIF(B70,"*ui*")</f>
        <v>0</v>
      </c>
      <c r="AA70" s="1">
        <f>COUNTIF(B70,"*ua*")</f>
        <v>0</v>
      </c>
      <c r="AB70">
        <f>SUM(G70:AA70)</f>
        <v>1</v>
      </c>
      <c r="AC70">
        <v>4</v>
      </c>
      <c r="AD70">
        <f>COUNTIF(AC70,"2")</f>
        <v>0</v>
      </c>
      <c r="AE70">
        <f>COUNTIF(AC70,"3")</f>
        <v>0</v>
      </c>
      <c r="AF70">
        <f>COUNTIF(AC70,"4")</f>
        <v>1</v>
      </c>
      <c r="AG70">
        <f>COUNTIF(AC70,"5")</f>
        <v>0</v>
      </c>
      <c r="AH70">
        <v>1</v>
      </c>
      <c r="AI70">
        <v>0</v>
      </c>
      <c r="AM70">
        <v>1</v>
      </c>
      <c r="AN70" t="str">
        <f>RIGHT(B70,1)</f>
        <v>s</v>
      </c>
      <c r="AO70" s="1">
        <f>COUNTIF(F70,"CVCV")+COUNTIF(F70,"CVVCV")</f>
        <v>0</v>
      </c>
      <c r="AP70" s="1">
        <f>COUNTIF(F70,"CVCVC")+COUNTIF(F70,"CVVCVC")</f>
        <v>0</v>
      </c>
      <c r="AQ70" s="1">
        <f>COUNTIF(F70,"VCV")+COUNTIF(F70,"VVCV")</f>
        <v>0</v>
      </c>
      <c r="AR70" s="1">
        <f>COUNTIF(F70,"VCVC")+COUNTIF(F70,"VVCVC")</f>
        <v>0</v>
      </c>
      <c r="AS70" s="1">
        <f>COUNTIF(F70,"CVV")</f>
        <v>0</v>
      </c>
      <c r="AT70" s="1">
        <f>COUNTIF(F70,"CVVC")</f>
        <v>0</v>
      </c>
      <c r="AU70" s="1">
        <f>COUNTIF(F70,"VV")</f>
        <v>0</v>
      </c>
      <c r="AV70" s="1">
        <f>COUNTIF(F70,"VVC")</f>
        <v>0</v>
      </c>
      <c r="AW70" s="1">
        <f>COUNTIF(F70,"CVVCVC")+COUNTIF(F70,"VVCVC")+COUNTIF(F70,"CVVCV")+COUNTIF(F70,"VVCV")</f>
        <v>0</v>
      </c>
      <c r="AY70" s="1">
        <f>COUNTIF(F70,"CCVCV")</f>
        <v>0</v>
      </c>
      <c r="AZ70" s="1">
        <f>COUNTIF(F70,"CCVCVC")</f>
        <v>0</v>
      </c>
      <c r="BA70" s="1">
        <f>COUNTIF(F70,"CCVV")</f>
        <v>0</v>
      </c>
      <c r="BB70" s="1">
        <f>COUNTIF(F70,"CCVVC")</f>
        <v>0</v>
      </c>
      <c r="BF70" s="1" t="str">
        <f>RIGHT(F70,4)</f>
        <v>VCVC</v>
      </c>
      <c r="BG70" s="1"/>
      <c r="BJ70">
        <v>1</v>
      </c>
      <c r="BK70">
        <v>1</v>
      </c>
      <c r="BP70" s="1">
        <f>SUM(BG70:BO70)</f>
        <v>2</v>
      </c>
      <c r="BQ70">
        <v>0</v>
      </c>
      <c r="BS70" s="1" t="str">
        <f>LEFT(B70,1)</f>
        <v>m</v>
      </c>
      <c r="BT70" s="1" t="str">
        <f>LEFT(B70,2)</f>
        <v>ma</v>
      </c>
      <c r="BU70" s="1" t="str">
        <f>RIGHT(B70,1)</f>
        <v>s</v>
      </c>
      <c r="BX70" s="10">
        <v>0</v>
      </c>
      <c r="BY70" s="10" t="str">
        <f>LEFT(CA70,1)</f>
        <v>i</v>
      </c>
      <c r="BZ70" s="10" t="str">
        <f>LEFT(CC70,1)</f>
        <v>a</v>
      </c>
      <c r="CA70" s="10" t="str">
        <f>RIGHT(B70,4)</f>
        <v>ihas</v>
      </c>
      <c r="CB70" s="10" t="str">
        <f>RIGHT(B70,3)</f>
        <v>has</v>
      </c>
      <c r="CC70" s="10" t="str">
        <f>RIGHT(B70,2)</f>
        <v>as</v>
      </c>
      <c r="CD70" s="10" t="str">
        <f>RIGHT(B70,1)</f>
        <v>s</v>
      </c>
    </row>
    <row r="71" spans="1:82">
      <c r="A71">
        <v>1125</v>
      </c>
      <c r="B71" s="30" t="s">
        <v>3603</v>
      </c>
      <c r="C71" t="s">
        <v>1276</v>
      </c>
      <c r="D71" t="s">
        <v>1150</v>
      </c>
      <c r="E71" t="s">
        <v>2821</v>
      </c>
      <c r="F71" t="s">
        <v>2865</v>
      </c>
      <c r="G71" s="1">
        <f>COUNTIF(B71,"*ii*")</f>
        <v>0</v>
      </c>
      <c r="H71" s="1">
        <f>COUNTIF(B71,"*ee*")</f>
        <v>0</v>
      </c>
      <c r="I71" s="1">
        <f>COUNTIF(B71,"*aa*")</f>
        <v>0</v>
      </c>
      <c r="J71" s="1">
        <f>COUNTIF(B71,"*oo*")</f>
        <v>0</v>
      </c>
      <c r="K71" s="1">
        <f>COUNTIF(B71,"*uu*")</f>
        <v>0</v>
      </c>
      <c r="L71" s="1">
        <f>COUNTIF(B71,"*ia*")</f>
        <v>0</v>
      </c>
      <c r="M71" s="1">
        <f>COUNTIF(B71,"*iu*")</f>
        <v>0</v>
      </c>
      <c r="N71" s="1">
        <f>COUNTIF(B71,"*ei*")</f>
        <v>0</v>
      </c>
      <c r="O71" s="1">
        <f>COUNTIF(B71,"*ea*")</f>
        <v>0</v>
      </c>
      <c r="P71" s="1">
        <f>COUNTIF(B71,"*eo*")</f>
        <v>0</v>
      </c>
      <c r="Q71" s="1">
        <f>COUNTIF(B71,"*eu*")</f>
        <v>0</v>
      </c>
      <c r="R71" s="1">
        <f>COUNTIF(B71,"*ai*")</f>
        <v>0</v>
      </c>
      <c r="S71" s="1">
        <f>COUNTIF(B71,"*ae*")</f>
        <v>0</v>
      </c>
      <c r="T71" s="1">
        <f>COUNTIF(B71,"*ao*")</f>
        <v>0</v>
      </c>
      <c r="U71" s="1">
        <f>COUNTIF(B71,"*au*")</f>
        <v>1</v>
      </c>
      <c r="V71" s="1">
        <f>COUNTIF(B71,"*oi*")</f>
        <v>0</v>
      </c>
      <c r="W71" s="1">
        <f>COUNTIF(B71,"*oe*")</f>
        <v>0</v>
      </c>
      <c r="X71" s="1">
        <f>COUNTIF(B71,"*oa*")</f>
        <v>0</v>
      </c>
      <c r="Y71" s="1">
        <f>COUNTIF(B71,"*ou*")</f>
        <v>0</v>
      </c>
      <c r="Z71" s="1">
        <f>COUNTIF(B71,"*ui*")</f>
        <v>0</v>
      </c>
      <c r="AA71" s="1">
        <f>COUNTIF(B71,"*ua*")</f>
        <v>0</v>
      </c>
      <c r="AB71">
        <f>SUM(G71:AA71)</f>
        <v>1</v>
      </c>
      <c r="AC71">
        <v>4</v>
      </c>
      <c r="AD71">
        <f>COUNTIF(AC71,"2")</f>
        <v>0</v>
      </c>
      <c r="AE71">
        <f>COUNTIF(AC71,"3")</f>
        <v>0</v>
      </c>
      <c r="AF71">
        <f>COUNTIF(AC71,"4")</f>
        <v>1</v>
      </c>
      <c r="AG71">
        <f>COUNTIF(AC71,"5")</f>
        <v>0</v>
      </c>
      <c r="AH71">
        <v>1</v>
      </c>
      <c r="AI71">
        <v>0</v>
      </c>
      <c r="AM71">
        <v>1</v>
      </c>
      <c r="AN71" t="str">
        <f>RIGHT(B71,1)</f>
        <v>ʔ</v>
      </c>
      <c r="AO71" s="1">
        <f>COUNTIF(F71,"CVCV")+COUNTIF(F71,"CVVCV")</f>
        <v>0</v>
      </c>
      <c r="AP71" s="1">
        <f>COUNTIF(F71,"CVCVC")+COUNTIF(F71,"CVVCVC")</f>
        <v>0</v>
      </c>
      <c r="AQ71" s="1">
        <f>COUNTIF(F71,"VCV")+COUNTIF(F71,"VVCV")</f>
        <v>0</v>
      </c>
      <c r="AR71" s="1">
        <f>COUNTIF(F71,"VCVC")+COUNTIF(F71,"VVCVC")</f>
        <v>0</v>
      </c>
      <c r="AS71" s="1">
        <f>COUNTIF(F71,"CVV")</f>
        <v>0</v>
      </c>
      <c r="AT71" s="1">
        <f>COUNTIF(F71,"CVVC")</f>
        <v>0</v>
      </c>
      <c r="AU71" s="1">
        <f>COUNTIF(F71,"VV")</f>
        <v>0</v>
      </c>
      <c r="AV71" s="1">
        <f>COUNTIF(F71,"VVC")</f>
        <v>0</v>
      </c>
      <c r="AW71" s="1">
        <f>COUNTIF(F71,"CVVCVC")+COUNTIF(F71,"VVCVC")+COUNTIF(F71,"CVVCV")+COUNTIF(F71,"VVCV")</f>
        <v>0</v>
      </c>
      <c r="AY71" s="1">
        <f>COUNTIF(F71,"CCVCV")</f>
        <v>0</v>
      </c>
      <c r="AZ71" s="1">
        <f>COUNTIF(F71,"CCVCVC")</f>
        <v>0</v>
      </c>
      <c r="BA71" s="1">
        <f>COUNTIF(F71,"CCVV")</f>
        <v>0</v>
      </c>
      <c r="BB71" s="1">
        <f>COUNTIF(F71,"CCVVC")</f>
        <v>0</v>
      </c>
      <c r="BF71" s="1" t="str">
        <f>RIGHT(F71,4)</f>
        <v>VCVC</v>
      </c>
      <c r="BG71" s="1"/>
      <c r="BJ71">
        <v>1</v>
      </c>
      <c r="BK71">
        <v>1</v>
      </c>
      <c r="BP71" s="1">
        <f>SUM(BG71:BO71)</f>
        <v>2</v>
      </c>
      <c r="BQ71">
        <v>0</v>
      </c>
      <c r="BS71" s="1" t="str">
        <f>LEFT(B71,1)</f>
        <v>p</v>
      </c>
      <c r="BT71" s="1" t="str">
        <f>LEFT(B71,2)</f>
        <v>pa</v>
      </c>
      <c r="BU71" s="1" t="str">
        <f>RIGHT(B71,1)</f>
        <v>ʔ</v>
      </c>
      <c r="BX71" s="10">
        <v>0</v>
      </c>
      <c r="BY71" s="10" t="str">
        <f>LEFT(CA71,1)</f>
        <v>a</v>
      </c>
      <c r="BZ71" s="10" t="str">
        <f>LEFT(CC71,1)</f>
        <v>a</v>
      </c>
      <c r="CA71" s="10" t="str">
        <f>RIGHT(B71,4)</f>
        <v>akaʔ</v>
      </c>
      <c r="CB71" s="10" t="str">
        <f>RIGHT(B71,3)</f>
        <v>kaʔ</v>
      </c>
      <c r="CC71" s="10" t="str">
        <f>RIGHT(B71,2)</f>
        <v>aʔ</v>
      </c>
      <c r="CD71" s="10" t="str">
        <f>RIGHT(B71,1)</f>
        <v>ʔ</v>
      </c>
    </row>
    <row r="72" spans="1:82">
      <c r="A72">
        <v>502</v>
      </c>
      <c r="B72" s="30" t="s">
        <v>3581</v>
      </c>
      <c r="C72" t="s">
        <v>1627</v>
      </c>
      <c r="D72" t="s">
        <v>1141</v>
      </c>
      <c r="E72" t="s">
        <v>1141</v>
      </c>
      <c r="F72" t="s">
        <v>2865</v>
      </c>
      <c r="G72" s="1">
        <f>COUNTIF(B72,"*ii*")</f>
        <v>0</v>
      </c>
      <c r="H72" s="1">
        <f>COUNTIF(B72,"*ee*")</f>
        <v>0</v>
      </c>
      <c r="I72" s="1">
        <f>COUNTIF(B72,"*aa*")</f>
        <v>0</v>
      </c>
      <c r="J72" s="1">
        <f>COUNTIF(B72,"*oo*")</f>
        <v>0</v>
      </c>
      <c r="K72" s="1">
        <f>COUNTIF(B72,"*uu*")</f>
        <v>0</v>
      </c>
      <c r="L72" s="1">
        <f>COUNTIF(B72,"*ia*")</f>
        <v>0</v>
      </c>
      <c r="M72" s="1">
        <f>COUNTIF(B72,"*iu*")</f>
        <v>0</v>
      </c>
      <c r="N72" s="1">
        <f>COUNTIF(B72,"*ei*")</f>
        <v>0</v>
      </c>
      <c r="O72" s="1">
        <f>COUNTIF(B72,"*ea*")</f>
        <v>0</v>
      </c>
      <c r="P72" s="1">
        <f>COUNTIF(B72,"*eo*")</f>
        <v>0</v>
      </c>
      <c r="Q72" s="1">
        <f>COUNTIF(B72,"*eu*")</f>
        <v>0</v>
      </c>
      <c r="R72" s="1">
        <f>COUNTIF(B72,"*ai*")</f>
        <v>0</v>
      </c>
      <c r="S72" s="1">
        <f>COUNTIF(B72,"*ae*")</f>
        <v>0</v>
      </c>
      <c r="T72" s="1">
        <f>COUNTIF(B72,"*ao*")</f>
        <v>0</v>
      </c>
      <c r="U72" s="1">
        <f>COUNTIF(B72,"*au*")</f>
        <v>1</v>
      </c>
      <c r="V72" s="1">
        <f>COUNTIF(B72,"*oi*")</f>
        <v>0</v>
      </c>
      <c r="W72" s="1">
        <f>COUNTIF(B72,"*oe*")</f>
        <v>0</v>
      </c>
      <c r="X72" s="1">
        <f>COUNTIF(B72,"*oa*")</f>
        <v>0</v>
      </c>
      <c r="Y72" s="1">
        <f>COUNTIF(B72,"*ou*")</f>
        <v>0</v>
      </c>
      <c r="Z72" s="1">
        <f>COUNTIF(B72,"*ui*")</f>
        <v>0</v>
      </c>
      <c r="AA72" s="1">
        <f>COUNTIF(B72,"*ua*")</f>
        <v>0</v>
      </c>
      <c r="AB72">
        <f>SUM(G72:AA72)</f>
        <v>1</v>
      </c>
      <c r="AC72">
        <v>4</v>
      </c>
      <c r="AD72">
        <f>COUNTIF(AC72,"2")</f>
        <v>0</v>
      </c>
      <c r="AE72">
        <f>COUNTIF(AC72,"3")</f>
        <v>0</v>
      </c>
      <c r="AF72">
        <f>COUNTIF(AC72,"4")</f>
        <v>1</v>
      </c>
      <c r="AG72">
        <f>COUNTIF(AC72,"5")</f>
        <v>0</v>
      </c>
      <c r="AH72">
        <v>1</v>
      </c>
      <c r="AI72">
        <v>0</v>
      </c>
      <c r="AM72">
        <v>1</v>
      </c>
      <c r="AN72" t="str">
        <f>RIGHT(B72,1)</f>
        <v>ʔ</v>
      </c>
      <c r="AO72" s="1">
        <f>COUNTIF(F72,"CVCV")+COUNTIF(F72,"CVVCV")</f>
        <v>0</v>
      </c>
      <c r="AP72" s="1">
        <f>COUNTIF(F72,"CVCVC")+COUNTIF(F72,"CVVCVC")</f>
        <v>0</v>
      </c>
      <c r="AQ72" s="1">
        <f>COUNTIF(F72,"VCV")+COUNTIF(F72,"VVCV")</f>
        <v>0</v>
      </c>
      <c r="AR72" s="1">
        <f>COUNTIF(F72,"VCVC")+COUNTIF(F72,"VVCVC")</f>
        <v>0</v>
      </c>
      <c r="AS72" s="1">
        <f>COUNTIF(F72,"CVV")</f>
        <v>0</v>
      </c>
      <c r="AT72" s="1">
        <f>COUNTIF(F72,"CVVC")</f>
        <v>0</v>
      </c>
      <c r="AU72" s="1">
        <f>COUNTIF(F72,"VV")</f>
        <v>0</v>
      </c>
      <c r="AV72" s="1">
        <f>COUNTIF(F72,"VVC")</f>
        <v>0</v>
      </c>
      <c r="AW72" s="1">
        <f>COUNTIF(F72,"CVVCVC")+COUNTIF(F72,"VVCVC")+COUNTIF(F72,"CVVCV")+COUNTIF(F72,"VVCV")</f>
        <v>0</v>
      </c>
      <c r="AY72" s="1">
        <f>COUNTIF(F72,"CCVCV")</f>
        <v>0</v>
      </c>
      <c r="AZ72" s="1">
        <f>COUNTIF(F72,"CCVCVC")</f>
        <v>0</v>
      </c>
      <c r="BA72" s="1">
        <f>COUNTIF(F72,"CCVV")</f>
        <v>0</v>
      </c>
      <c r="BB72" s="1">
        <f>COUNTIF(F72,"CCVVC")</f>
        <v>0</v>
      </c>
      <c r="BF72" s="1" t="str">
        <f>RIGHT(F72,4)</f>
        <v>VCVC</v>
      </c>
      <c r="BG72" s="1"/>
      <c r="BJ72">
        <v>1</v>
      </c>
      <c r="BK72">
        <v>1</v>
      </c>
      <c r="BP72" s="1">
        <f>SUM(BG72:BO72)</f>
        <v>2</v>
      </c>
      <c r="BQ72">
        <v>0</v>
      </c>
      <c r="BS72" s="1" t="str">
        <f>LEFT(B72,1)</f>
        <v>k</v>
      </c>
      <c r="BT72" s="1" t="str">
        <f>LEFT(B72,2)</f>
        <v>ka</v>
      </c>
      <c r="BU72" s="1" t="str">
        <f>RIGHT(B72,1)</f>
        <v>ʔ</v>
      </c>
      <c r="BX72" s="10">
        <v>0</v>
      </c>
      <c r="BY72" s="10" t="str">
        <f>LEFT(CA72,1)</f>
        <v>i</v>
      </c>
      <c r="BZ72" s="10" t="str">
        <f>LEFT(CC72,1)</f>
        <v>a</v>
      </c>
      <c r="CA72" s="10" t="str">
        <f>RIGHT(B72,4)</f>
        <v>inaʔ</v>
      </c>
      <c r="CB72" s="10" t="str">
        <f>RIGHT(B72,3)</f>
        <v>naʔ</v>
      </c>
      <c r="CC72" s="10" t="str">
        <f>RIGHT(B72,2)</f>
        <v>aʔ</v>
      </c>
      <c r="CD72" s="10" t="str">
        <f>RIGHT(B72,1)</f>
        <v>ʔ</v>
      </c>
    </row>
    <row r="73" spans="1:82">
      <c r="A73">
        <v>1791</v>
      </c>
      <c r="B73" s="30" t="s">
        <v>3627</v>
      </c>
      <c r="C73" t="s">
        <v>1387</v>
      </c>
      <c r="D73" t="s">
        <v>1141</v>
      </c>
      <c r="E73" t="s">
        <v>1141</v>
      </c>
      <c r="F73" t="s">
        <v>2865</v>
      </c>
      <c r="G73" s="1">
        <f>COUNTIF(B73,"*ii*")</f>
        <v>0</v>
      </c>
      <c r="H73" s="1">
        <f>COUNTIF(B73,"*ee*")</f>
        <v>0</v>
      </c>
      <c r="I73" s="1">
        <f>COUNTIF(B73,"*aa*")</f>
        <v>0</v>
      </c>
      <c r="J73" s="1">
        <f>COUNTIF(B73,"*oo*")</f>
        <v>0</v>
      </c>
      <c r="K73" s="1">
        <f>COUNTIF(B73,"*uu*")</f>
        <v>0</v>
      </c>
      <c r="L73" s="1">
        <f>COUNTIF(B73,"*ia*")</f>
        <v>0</v>
      </c>
      <c r="M73" s="1">
        <f>COUNTIF(B73,"*iu*")</f>
        <v>0</v>
      </c>
      <c r="N73" s="1">
        <f>COUNTIF(B73,"*ei*")</f>
        <v>0</v>
      </c>
      <c r="O73" s="1">
        <f>COUNTIF(B73,"*ea*")</f>
        <v>0</v>
      </c>
      <c r="P73" s="1">
        <f>COUNTIF(B73,"*eo*")</f>
        <v>0</v>
      </c>
      <c r="Q73" s="1">
        <f>COUNTIF(B73,"*eu*")</f>
        <v>0</v>
      </c>
      <c r="R73" s="1">
        <f>COUNTIF(B73,"*ai*")</f>
        <v>1</v>
      </c>
      <c r="S73" s="1">
        <f>COUNTIF(B73,"*ae*")</f>
        <v>0</v>
      </c>
      <c r="T73" s="1">
        <f>COUNTIF(B73,"*ao*")</f>
        <v>0</v>
      </c>
      <c r="U73" s="1">
        <f>COUNTIF(B73,"*au*")</f>
        <v>0</v>
      </c>
      <c r="V73" s="1">
        <f>COUNTIF(B73,"*oi*")</f>
        <v>0</v>
      </c>
      <c r="W73" s="1">
        <f>COUNTIF(B73,"*oe*")</f>
        <v>0</v>
      </c>
      <c r="X73" s="1">
        <f>COUNTIF(B73,"*oa*")</f>
        <v>0</v>
      </c>
      <c r="Y73" s="1">
        <f>COUNTIF(B73,"*ou*")</f>
        <v>0</v>
      </c>
      <c r="Z73" s="1">
        <f>COUNTIF(B73,"*ui*")</f>
        <v>0</v>
      </c>
      <c r="AA73" s="1">
        <f>COUNTIF(B73,"*ua*")</f>
        <v>0</v>
      </c>
      <c r="AB73">
        <f>SUM(G73:AA73)</f>
        <v>1</v>
      </c>
      <c r="AC73">
        <v>4</v>
      </c>
      <c r="AD73">
        <f>COUNTIF(AC73,"2")</f>
        <v>0</v>
      </c>
      <c r="AE73">
        <f>COUNTIF(AC73,"3")</f>
        <v>0</v>
      </c>
      <c r="AF73">
        <f>COUNTIF(AC73,"4")</f>
        <v>1</v>
      </c>
      <c r="AG73">
        <f>COUNTIF(AC73,"5")</f>
        <v>0</v>
      </c>
      <c r="AH73">
        <v>1</v>
      </c>
      <c r="AI73">
        <v>0</v>
      </c>
      <c r="AM73">
        <v>1</v>
      </c>
      <c r="AN73" t="str">
        <f>RIGHT(B73,1)</f>
        <v>ʔ</v>
      </c>
      <c r="AO73" s="1">
        <f>COUNTIF(F73,"CVCV")+COUNTIF(F73,"CVVCV")</f>
        <v>0</v>
      </c>
      <c r="AP73" s="1">
        <f>COUNTIF(F73,"CVCVC")+COUNTIF(F73,"CVVCVC")</f>
        <v>0</v>
      </c>
      <c r="AQ73" s="1">
        <f>COUNTIF(F73,"VCV")+COUNTIF(F73,"VVCV")</f>
        <v>0</v>
      </c>
      <c r="AR73" s="1">
        <f>COUNTIF(F73,"VCVC")+COUNTIF(F73,"VVCVC")</f>
        <v>0</v>
      </c>
      <c r="AS73" s="1">
        <f>COUNTIF(F73,"CVV")</f>
        <v>0</v>
      </c>
      <c r="AT73" s="1">
        <f>COUNTIF(F73,"CVVC")</f>
        <v>0</v>
      </c>
      <c r="AU73" s="1">
        <f>COUNTIF(F73,"VV")</f>
        <v>0</v>
      </c>
      <c r="AV73" s="1">
        <f>COUNTIF(F73,"VVC")</f>
        <v>0</v>
      </c>
      <c r="AW73" s="1">
        <f>COUNTIF(F73,"CVVCVC")+COUNTIF(F73,"VVCVC")+COUNTIF(F73,"CVVCV")+COUNTIF(F73,"VVCV")</f>
        <v>0</v>
      </c>
      <c r="AY73" s="1">
        <f>COUNTIF(F73,"CCVCV")</f>
        <v>0</v>
      </c>
      <c r="AZ73" s="1">
        <f>COUNTIF(F73,"CCVCVC")</f>
        <v>0</v>
      </c>
      <c r="BA73" s="1">
        <f>COUNTIF(F73,"CCVV")</f>
        <v>0</v>
      </c>
      <c r="BB73" s="1">
        <f>COUNTIF(F73,"CCVVC")</f>
        <v>0</v>
      </c>
      <c r="BF73" s="1" t="str">
        <f>RIGHT(F73,4)</f>
        <v>VCVC</v>
      </c>
      <c r="BG73" s="1"/>
      <c r="BJ73">
        <v>1</v>
      </c>
      <c r="BK73">
        <v>1</v>
      </c>
      <c r="BP73" s="1">
        <f>SUM(BG73:BO73)</f>
        <v>2</v>
      </c>
      <c r="BQ73">
        <v>0</v>
      </c>
      <c r="BS73" s="1" t="str">
        <f>LEFT(B73,1)</f>
        <v>t</v>
      </c>
      <c r="BT73" s="1" t="str">
        <f>LEFT(B73,2)</f>
        <v>ta</v>
      </c>
      <c r="BU73" s="1" t="str">
        <f>RIGHT(B73,1)</f>
        <v>ʔ</v>
      </c>
      <c r="BX73" s="10">
        <v>0</v>
      </c>
      <c r="BY73" s="10" t="str">
        <f>LEFT(CA73,1)</f>
        <v>i</v>
      </c>
      <c r="BZ73" s="10" t="str">
        <f>LEFT(CC73,1)</f>
        <v>a</v>
      </c>
      <c r="CA73" s="10" t="str">
        <f>RIGHT(B73,4)</f>
        <v>inaʔ</v>
      </c>
      <c r="CB73" s="10" t="str">
        <f>RIGHT(B73,3)</f>
        <v>naʔ</v>
      </c>
      <c r="CC73" s="10" t="str">
        <f>RIGHT(B73,2)</f>
        <v>aʔ</v>
      </c>
      <c r="CD73" s="10" t="str">
        <f>RIGHT(B73,1)</f>
        <v>ʔ</v>
      </c>
    </row>
    <row r="74" spans="1:82">
      <c r="A74">
        <v>341</v>
      </c>
      <c r="B74" s="30" t="s">
        <v>3576</v>
      </c>
      <c r="C74" t="s">
        <v>1715</v>
      </c>
      <c r="D74" t="s">
        <v>1141</v>
      </c>
      <c r="E74" t="s">
        <v>1141</v>
      </c>
      <c r="F74" t="s">
        <v>2865</v>
      </c>
      <c r="G74" s="1">
        <f>COUNTIF(B74,"*ii*")</f>
        <v>0</v>
      </c>
      <c r="H74" s="1">
        <f>COUNTIF(B74,"*ee*")</f>
        <v>0</v>
      </c>
      <c r="I74" s="1">
        <f>COUNTIF(B74,"*aa*")</f>
        <v>0</v>
      </c>
      <c r="J74" s="1">
        <f>COUNTIF(B74,"*oo*")</f>
        <v>0</v>
      </c>
      <c r="K74" s="1">
        <f>COUNTIF(B74,"*uu*")</f>
        <v>0</v>
      </c>
      <c r="L74" s="1">
        <f>COUNTIF(B74,"*ia*")</f>
        <v>0</v>
      </c>
      <c r="M74" s="1">
        <f>COUNTIF(B74,"*iu*")</f>
        <v>0</v>
      </c>
      <c r="N74" s="1">
        <f>COUNTIF(B74,"*ei*")</f>
        <v>0</v>
      </c>
      <c r="O74" s="1">
        <f>COUNTIF(B74,"*ea*")</f>
        <v>0</v>
      </c>
      <c r="P74" s="1">
        <f>COUNTIF(B74,"*eo*")</f>
        <v>0</v>
      </c>
      <c r="Q74" s="1">
        <f>COUNTIF(B74,"*eu*")</f>
        <v>0</v>
      </c>
      <c r="R74" s="1">
        <f>COUNTIF(B74,"*ai*")</f>
        <v>0</v>
      </c>
      <c r="S74" s="1">
        <f>COUNTIF(B74,"*ae*")</f>
        <v>0</v>
      </c>
      <c r="T74" s="1">
        <f>COUNTIF(B74,"*ao*")</f>
        <v>0</v>
      </c>
      <c r="U74" s="1">
        <f>COUNTIF(B74,"*au*")</f>
        <v>0</v>
      </c>
      <c r="V74" s="1">
        <f>COUNTIF(B74,"*oi*")</f>
        <v>0</v>
      </c>
      <c r="W74" s="1">
        <f>COUNTIF(B74,"*oe*")</f>
        <v>0</v>
      </c>
      <c r="X74" s="1">
        <f>COUNTIF(B74,"*oa*")</f>
        <v>0</v>
      </c>
      <c r="Y74" s="1">
        <f>COUNTIF(B74,"*ou*")</f>
        <v>0</v>
      </c>
      <c r="Z74" s="1">
        <f>COUNTIF(B74,"*ui*")</f>
        <v>0</v>
      </c>
      <c r="AA74" s="1">
        <f>COUNTIF(B74,"*ua*")</f>
        <v>1</v>
      </c>
      <c r="AB74">
        <f>SUM(G74:AA74)</f>
        <v>1</v>
      </c>
      <c r="AC74">
        <v>4</v>
      </c>
      <c r="AD74">
        <f>COUNTIF(AC74,"2")</f>
        <v>0</v>
      </c>
      <c r="AE74">
        <f>COUNTIF(AC74,"3")</f>
        <v>0</v>
      </c>
      <c r="AF74">
        <f>COUNTIF(AC74,"4")</f>
        <v>1</v>
      </c>
      <c r="AG74">
        <f>COUNTIF(AC74,"5")</f>
        <v>0</v>
      </c>
      <c r="AH74">
        <v>1</v>
      </c>
      <c r="AI74">
        <v>0</v>
      </c>
      <c r="AM74">
        <v>1</v>
      </c>
      <c r="AN74" t="str">
        <f>RIGHT(B74,1)</f>
        <v>ʔ</v>
      </c>
      <c r="AO74" s="1">
        <f>COUNTIF(F74,"CVCV")+COUNTIF(F74,"CVVCV")</f>
        <v>0</v>
      </c>
      <c r="AP74" s="1">
        <f>COUNTIF(F74,"CVCVC")+COUNTIF(F74,"CVVCVC")</f>
        <v>0</v>
      </c>
      <c r="AQ74" s="1">
        <f>COUNTIF(F74,"VCV")+COUNTIF(F74,"VVCV")</f>
        <v>0</v>
      </c>
      <c r="AR74" s="1">
        <f>COUNTIF(F74,"VCVC")+COUNTIF(F74,"VVCVC")</f>
        <v>0</v>
      </c>
      <c r="AS74" s="1">
        <f>COUNTIF(F74,"CVV")</f>
        <v>0</v>
      </c>
      <c r="AT74" s="1">
        <f>COUNTIF(F74,"CVVC")</f>
        <v>0</v>
      </c>
      <c r="AU74" s="1">
        <f>COUNTIF(F74,"VV")</f>
        <v>0</v>
      </c>
      <c r="AV74" s="1">
        <f>COUNTIF(F74,"VVC")</f>
        <v>0</v>
      </c>
      <c r="AW74" s="1">
        <f>COUNTIF(F74,"CVVCVC")+COUNTIF(F74,"VVCVC")+COUNTIF(F74,"CVVCV")+COUNTIF(F74,"VVCV")</f>
        <v>0</v>
      </c>
      <c r="AY74" s="1">
        <f>COUNTIF(F74,"CCVCV")</f>
        <v>0</v>
      </c>
      <c r="AZ74" s="1">
        <f>COUNTIF(F74,"CCVCVC")</f>
        <v>0</v>
      </c>
      <c r="BA74" s="1">
        <f>COUNTIF(F74,"CCVV")</f>
        <v>0</v>
      </c>
      <c r="BB74" s="1">
        <f>COUNTIF(F74,"CCVVC")</f>
        <v>0</v>
      </c>
      <c r="BF74" s="1" t="str">
        <f>RIGHT(F74,4)</f>
        <v>VCVC</v>
      </c>
      <c r="BG74" s="1"/>
      <c r="BJ74">
        <v>1</v>
      </c>
      <c r="BK74">
        <v>1</v>
      </c>
      <c r="BP74" s="1">
        <f>SUM(BG74:BO74)</f>
        <v>2</v>
      </c>
      <c r="BQ74">
        <v>0</v>
      </c>
      <c r="BR74" t="s">
        <v>715</v>
      </c>
      <c r="BS74" s="1" t="str">
        <f>LEFT(B74,1)</f>
        <v>f</v>
      </c>
      <c r="BT74" s="1" t="str">
        <f>LEFT(B74,2)</f>
        <v>fu</v>
      </c>
      <c r="BU74" s="1" t="str">
        <f>RIGHT(B74,1)</f>
        <v>ʔ</v>
      </c>
      <c r="BX74" s="10">
        <v>0</v>
      </c>
      <c r="BY74" s="10" t="str">
        <f>LEFT(CA74,1)</f>
        <v>o</v>
      </c>
      <c r="BZ74" s="10" t="str">
        <f>LEFT(CC74,1)</f>
        <v>a</v>
      </c>
      <c r="CA74" s="10" t="str">
        <f>RIGHT(B74,4)</f>
        <v>onaʔ</v>
      </c>
      <c r="CB74" s="10" t="str">
        <f>RIGHT(B74,3)</f>
        <v>naʔ</v>
      </c>
      <c r="CC74" s="10" t="str">
        <f>RIGHT(B74,2)</f>
        <v>aʔ</v>
      </c>
      <c r="CD74" s="10" t="str">
        <f>RIGHT(B74,1)</f>
        <v>ʔ</v>
      </c>
    </row>
    <row r="75" spans="1:82">
      <c r="A75">
        <v>501</v>
      </c>
      <c r="B75" s="30" t="s">
        <v>3580</v>
      </c>
      <c r="C75" t="s">
        <v>1302</v>
      </c>
      <c r="D75" t="s">
        <v>1141</v>
      </c>
      <c r="E75" t="s">
        <v>1141</v>
      </c>
      <c r="F75" t="s">
        <v>2865</v>
      </c>
      <c r="G75" s="1">
        <f>COUNTIF(B75,"*ii*")</f>
        <v>0</v>
      </c>
      <c r="H75" s="1">
        <f>COUNTIF(B75,"*ee*")</f>
        <v>0</v>
      </c>
      <c r="I75" s="1">
        <f>COUNTIF(B75,"*aa*")</f>
        <v>0</v>
      </c>
      <c r="J75" s="1">
        <f>COUNTIF(B75,"*oo*")</f>
        <v>0</v>
      </c>
      <c r="K75" s="1">
        <f>COUNTIF(B75,"*uu*")</f>
        <v>0</v>
      </c>
      <c r="L75" s="1">
        <f>COUNTIF(B75,"*ia*")</f>
        <v>0</v>
      </c>
      <c r="M75" s="1">
        <f>COUNTIF(B75,"*iu*")</f>
        <v>0</v>
      </c>
      <c r="N75" s="1">
        <f>COUNTIF(B75,"*ei*")</f>
        <v>0</v>
      </c>
      <c r="O75" s="1">
        <f>COUNTIF(B75,"*ea*")</f>
        <v>0</v>
      </c>
      <c r="P75" s="1">
        <f>COUNTIF(B75,"*eo*")</f>
        <v>0</v>
      </c>
      <c r="Q75" s="1">
        <f>COUNTIF(B75,"*eu*")</f>
        <v>0</v>
      </c>
      <c r="R75" s="1">
        <f>COUNTIF(B75,"*ai*")</f>
        <v>0</v>
      </c>
      <c r="S75" s="1">
        <f>COUNTIF(B75,"*ae*")</f>
        <v>0</v>
      </c>
      <c r="T75" s="1">
        <f>COUNTIF(B75,"*ao*")</f>
        <v>0</v>
      </c>
      <c r="U75" s="1">
        <f>COUNTIF(B75,"*au*")</f>
        <v>1</v>
      </c>
      <c r="V75" s="1">
        <f>COUNTIF(B75,"*oi*")</f>
        <v>0</v>
      </c>
      <c r="W75" s="1">
        <f>COUNTIF(B75,"*oe*")</f>
        <v>0</v>
      </c>
      <c r="X75" s="1">
        <f>COUNTIF(B75,"*oa*")</f>
        <v>0</v>
      </c>
      <c r="Y75" s="1">
        <f>COUNTIF(B75,"*ou*")</f>
        <v>0</v>
      </c>
      <c r="Z75" s="1">
        <f>COUNTIF(B75,"*ui*")</f>
        <v>0</v>
      </c>
      <c r="AA75" s="1">
        <f>COUNTIF(B75,"*ua*")</f>
        <v>0</v>
      </c>
      <c r="AB75">
        <f>SUM(G75:AA75)</f>
        <v>1</v>
      </c>
      <c r="AC75">
        <v>4</v>
      </c>
      <c r="AD75">
        <f>COUNTIF(AC75,"2")</f>
        <v>0</v>
      </c>
      <c r="AE75">
        <f>COUNTIF(AC75,"3")</f>
        <v>0</v>
      </c>
      <c r="AF75">
        <f>COUNTIF(AC75,"4")</f>
        <v>1</v>
      </c>
      <c r="AG75">
        <f>COUNTIF(AC75,"5")</f>
        <v>0</v>
      </c>
      <c r="AH75">
        <v>1</v>
      </c>
      <c r="AI75">
        <v>0</v>
      </c>
      <c r="AM75">
        <v>1</v>
      </c>
      <c r="AN75" t="str">
        <f>RIGHT(B75,1)</f>
        <v>ʔ</v>
      </c>
      <c r="AO75" s="1">
        <f>COUNTIF(F75,"CVCV")+COUNTIF(F75,"CVVCV")</f>
        <v>0</v>
      </c>
      <c r="AP75" s="1">
        <f>COUNTIF(F75,"CVCVC")+COUNTIF(F75,"CVVCVC")</f>
        <v>0</v>
      </c>
      <c r="AQ75" s="1">
        <f>COUNTIF(F75,"VCV")+COUNTIF(F75,"VVCV")</f>
        <v>0</v>
      </c>
      <c r="AR75" s="1">
        <f>COUNTIF(F75,"VCVC")+COUNTIF(F75,"VVCVC")</f>
        <v>0</v>
      </c>
      <c r="AS75" s="1">
        <f>COUNTIF(F75,"CVV")</f>
        <v>0</v>
      </c>
      <c r="AT75" s="1">
        <f>COUNTIF(F75,"CVVC")</f>
        <v>0</v>
      </c>
      <c r="AU75" s="1">
        <f>COUNTIF(F75,"VV")</f>
        <v>0</v>
      </c>
      <c r="AV75" s="1">
        <f>COUNTIF(F75,"VVC")</f>
        <v>0</v>
      </c>
      <c r="AW75" s="1">
        <f>COUNTIF(F75,"CVVCVC")+COUNTIF(F75,"VVCVC")+COUNTIF(F75,"CVVCV")+COUNTIF(F75,"VVCV")</f>
        <v>0</v>
      </c>
      <c r="AY75" s="1">
        <f>COUNTIF(F75,"CCVCV")</f>
        <v>0</v>
      </c>
      <c r="AZ75" s="1">
        <f>COUNTIF(F75,"CCVCVC")</f>
        <v>0</v>
      </c>
      <c r="BA75" s="1">
        <f>COUNTIF(F75,"CCVV")</f>
        <v>0</v>
      </c>
      <c r="BB75" s="1">
        <f>COUNTIF(F75,"CCVVC")</f>
        <v>0</v>
      </c>
      <c r="BF75" s="1" t="str">
        <f>RIGHT(F75,4)</f>
        <v>VCVC</v>
      </c>
      <c r="BG75" s="1"/>
      <c r="BJ75">
        <v>1</v>
      </c>
      <c r="BK75">
        <v>1</v>
      </c>
      <c r="BP75" s="1">
        <f>SUM(BG75:BO75)</f>
        <v>2</v>
      </c>
      <c r="BQ75">
        <v>0</v>
      </c>
      <c r="BS75" s="1" t="str">
        <f>LEFT(B75,1)</f>
        <v>k</v>
      </c>
      <c r="BT75" s="1" t="str">
        <f>LEFT(B75,2)</f>
        <v>ka</v>
      </c>
      <c r="BU75" s="1" t="str">
        <f>RIGHT(B75,1)</f>
        <v>ʔ</v>
      </c>
      <c r="BX75" s="10">
        <v>0</v>
      </c>
      <c r="BY75" s="10" t="str">
        <f>LEFT(CA75,1)</f>
        <v>u</v>
      </c>
      <c r="BZ75" s="10" t="str">
        <f>LEFT(CC75,1)</f>
        <v>a</v>
      </c>
      <c r="CA75" s="10" t="str">
        <f>RIGHT(B75,4)</f>
        <v>ukaʔ</v>
      </c>
      <c r="CB75" s="10" t="str">
        <f>RIGHT(B75,3)</f>
        <v>kaʔ</v>
      </c>
      <c r="CC75" s="10" t="str">
        <f>RIGHT(B75,2)</f>
        <v>aʔ</v>
      </c>
      <c r="CD75" s="10" t="str">
        <f>RIGHT(B75,1)</f>
        <v>ʔ</v>
      </c>
    </row>
    <row r="76" spans="1:82">
      <c r="A76">
        <v>99</v>
      </c>
      <c r="B76" s="30" t="s">
        <v>3574</v>
      </c>
      <c r="C76" t="s">
        <v>1654</v>
      </c>
      <c r="D76" t="s">
        <v>1156</v>
      </c>
      <c r="E76" t="s">
        <v>1156</v>
      </c>
      <c r="F76" t="s">
        <v>2865</v>
      </c>
      <c r="G76" s="1">
        <f>COUNTIF(B76,"*ii*")</f>
        <v>0</v>
      </c>
      <c r="H76" s="1">
        <f>COUNTIF(B76,"*ee*")</f>
        <v>0</v>
      </c>
      <c r="I76" s="1">
        <f>COUNTIF(B76,"*aa*")</f>
        <v>0</v>
      </c>
      <c r="J76" s="1">
        <f>COUNTIF(B76,"*oo*")</f>
        <v>0</v>
      </c>
      <c r="K76" s="1">
        <f>COUNTIF(B76,"*uu*")</f>
        <v>0</v>
      </c>
      <c r="L76" s="1">
        <f>COUNTIF(B76,"*ia*")</f>
        <v>0</v>
      </c>
      <c r="M76" s="1">
        <f>COUNTIF(B76,"*iu*")</f>
        <v>0</v>
      </c>
      <c r="N76" s="1">
        <f>COUNTIF(B76,"*ei*")</f>
        <v>0</v>
      </c>
      <c r="O76" s="1">
        <f>COUNTIF(B76,"*ea*")</f>
        <v>0</v>
      </c>
      <c r="P76" s="1">
        <f>COUNTIF(B76,"*eo*")</f>
        <v>0</v>
      </c>
      <c r="Q76" s="1">
        <f>COUNTIF(B76,"*eu*")</f>
        <v>0</v>
      </c>
      <c r="R76" s="1">
        <f>COUNTIF(B76,"*ai*")</f>
        <v>1</v>
      </c>
      <c r="S76" s="1">
        <f>COUNTIF(B76,"*ae*")</f>
        <v>0</v>
      </c>
      <c r="T76" s="1">
        <f>COUNTIF(B76,"*ao*")</f>
        <v>0</v>
      </c>
      <c r="U76" s="1">
        <f>COUNTIF(B76,"*au*")</f>
        <v>0</v>
      </c>
      <c r="V76" s="1">
        <f>COUNTIF(B76,"*oi*")</f>
        <v>0</v>
      </c>
      <c r="W76" s="1">
        <f>COUNTIF(B76,"*oe*")</f>
        <v>0</v>
      </c>
      <c r="X76" s="1">
        <f>COUNTIF(B76,"*oa*")</f>
        <v>0</v>
      </c>
      <c r="Y76" s="1">
        <f>COUNTIF(B76,"*ou*")</f>
        <v>0</v>
      </c>
      <c r="Z76" s="1">
        <f>COUNTIF(B76,"*ui*")</f>
        <v>0</v>
      </c>
      <c r="AA76" s="1">
        <f>COUNTIF(B76,"*ua*")</f>
        <v>0</v>
      </c>
      <c r="AB76">
        <f>SUM(G76:AA76)</f>
        <v>1</v>
      </c>
      <c r="AC76">
        <v>4</v>
      </c>
      <c r="AD76">
        <f>COUNTIF(AC76,"2")</f>
        <v>0</v>
      </c>
      <c r="AE76">
        <f>COUNTIF(AC76,"3")</f>
        <v>0</v>
      </c>
      <c r="AF76">
        <f>COUNTIF(AC76,"4")</f>
        <v>1</v>
      </c>
      <c r="AG76">
        <f>COUNTIF(AC76,"5")</f>
        <v>0</v>
      </c>
      <c r="AH76">
        <v>1</v>
      </c>
      <c r="AI76">
        <v>0</v>
      </c>
      <c r="AM76">
        <v>1</v>
      </c>
      <c r="AN76" t="str">
        <f>RIGHT(B76,1)</f>
        <v>ʔ</v>
      </c>
      <c r="AO76" s="1">
        <f>COUNTIF(F76,"CVCV")+COUNTIF(F76,"CVVCV")</f>
        <v>0</v>
      </c>
      <c r="AP76" s="1">
        <f>COUNTIF(F76,"CVCVC")+COUNTIF(F76,"CVVCVC")</f>
        <v>0</v>
      </c>
      <c r="AQ76" s="1">
        <f>COUNTIF(F76,"VCV")+COUNTIF(F76,"VVCV")</f>
        <v>0</v>
      </c>
      <c r="AR76" s="1">
        <f>COUNTIF(F76,"VCVC")+COUNTIF(F76,"VVCVC")</f>
        <v>0</v>
      </c>
      <c r="AS76" s="1">
        <f>COUNTIF(F76,"CVV")</f>
        <v>0</v>
      </c>
      <c r="AT76" s="1">
        <f>COUNTIF(F76,"CVVC")</f>
        <v>0</v>
      </c>
      <c r="AU76" s="1">
        <f>COUNTIF(F76,"VV")</f>
        <v>0</v>
      </c>
      <c r="AV76" s="1">
        <f>COUNTIF(F76,"VVC")</f>
        <v>0</v>
      </c>
      <c r="AW76" s="1">
        <f>COUNTIF(F76,"CVVCVC")+COUNTIF(F76,"VVCVC")+COUNTIF(F76,"CVVCV")+COUNTIF(F76,"VVCV")</f>
        <v>0</v>
      </c>
      <c r="AY76" s="1">
        <f>COUNTIF(F76,"CCVCV")</f>
        <v>0</v>
      </c>
      <c r="AZ76" s="1">
        <f>COUNTIF(F76,"CCVCVC")</f>
        <v>0</v>
      </c>
      <c r="BA76" s="1">
        <f>COUNTIF(F76,"CCVV")</f>
        <v>0</v>
      </c>
      <c r="BB76" s="1">
        <f>COUNTIF(F76,"CCVVC")</f>
        <v>0</v>
      </c>
      <c r="BF76" s="1" t="str">
        <f>RIGHT(F76,4)</f>
        <v>VCVC</v>
      </c>
      <c r="BG76" s="1"/>
      <c r="BJ76">
        <v>1</v>
      </c>
      <c r="BP76" s="1">
        <f>SUM(BG76:BO76)</f>
        <v>1</v>
      </c>
      <c r="BQ76">
        <v>0</v>
      </c>
      <c r="BS76" s="1" t="str">
        <f>LEFT(B76,1)</f>
        <v>b</v>
      </c>
      <c r="BT76" s="1" t="str">
        <f>LEFT(B76,2)</f>
        <v>ba</v>
      </c>
      <c r="BU76" s="1" t="str">
        <f>RIGHT(B76,1)</f>
        <v>ʔ</v>
      </c>
      <c r="BX76" s="10">
        <v>0</v>
      </c>
      <c r="BY76" s="10" t="str">
        <f>LEFT(CA76,1)</f>
        <v>e</v>
      </c>
      <c r="BZ76" s="10" t="str">
        <f>LEFT(CC76,1)</f>
        <v>e</v>
      </c>
      <c r="CA76" s="10" t="str">
        <f>RIGHT(B76,4)</f>
        <v>ekeʔ</v>
      </c>
      <c r="CB76" s="10" t="str">
        <f>RIGHT(B76,3)</f>
        <v>keʔ</v>
      </c>
      <c r="CC76" s="10" t="str">
        <f>RIGHT(B76,2)</f>
        <v>eʔ</v>
      </c>
      <c r="CD76" s="10" t="str">
        <f>RIGHT(B76,1)</f>
        <v>ʔ</v>
      </c>
    </row>
    <row r="77" spans="1:82">
      <c r="A77">
        <v>736</v>
      </c>
      <c r="B77" s="30" t="s">
        <v>3587</v>
      </c>
      <c r="C77" t="s">
        <v>2807</v>
      </c>
      <c r="D77" t="s">
        <v>1141</v>
      </c>
      <c r="E77" t="s">
        <v>1141</v>
      </c>
      <c r="F77" t="s">
        <v>2865</v>
      </c>
      <c r="G77" s="1">
        <f>COUNTIF(B77,"*ii*")</f>
        <v>0</v>
      </c>
      <c r="H77" s="1">
        <f>COUNTIF(B77,"*ee*")</f>
        <v>0</v>
      </c>
      <c r="I77" s="1">
        <f>COUNTIF(B77,"*aa*")</f>
        <v>0</v>
      </c>
      <c r="J77" s="1">
        <f>COUNTIF(B77,"*oo*")</f>
        <v>0</v>
      </c>
      <c r="K77" s="1">
        <f>COUNTIF(B77,"*uu*")</f>
        <v>0</v>
      </c>
      <c r="L77" s="1">
        <f>COUNTIF(B77,"*ia*")</f>
        <v>0</v>
      </c>
      <c r="M77" s="1">
        <f>COUNTIF(B77,"*iu*")</f>
        <v>0</v>
      </c>
      <c r="N77" s="1">
        <f>COUNTIF(B77,"*ei*")</f>
        <v>0</v>
      </c>
      <c r="O77" s="1">
        <f>COUNTIF(B77,"*ea*")</f>
        <v>0</v>
      </c>
      <c r="P77" s="1">
        <f>COUNTIF(B77,"*eo*")</f>
        <v>0</v>
      </c>
      <c r="Q77" s="1">
        <f>COUNTIF(B77,"*eu*")</f>
        <v>0</v>
      </c>
      <c r="R77" s="1">
        <f>COUNTIF(B77,"*ai*")</f>
        <v>1</v>
      </c>
      <c r="S77" s="1">
        <f>COUNTIF(B77,"*ae*")</f>
        <v>0</v>
      </c>
      <c r="T77" s="1">
        <f>COUNTIF(B77,"*ao*")</f>
        <v>0</v>
      </c>
      <c r="U77" s="1">
        <f>COUNTIF(B77,"*au*")</f>
        <v>0</v>
      </c>
      <c r="V77" s="1">
        <f>COUNTIF(B77,"*oi*")</f>
        <v>0</v>
      </c>
      <c r="W77" s="1">
        <f>COUNTIF(B77,"*oe*")</f>
        <v>0</v>
      </c>
      <c r="X77" s="1">
        <f>COUNTIF(B77,"*oa*")</f>
        <v>0</v>
      </c>
      <c r="Y77" s="1">
        <f>COUNTIF(B77,"*ou*")</f>
        <v>0</v>
      </c>
      <c r="Z77" s="1">
        <f>COUNTIF(B77,"*ui*")</f>
        <v>0</v>
      </c>
      <c r="AA77" s="1">
        <f>COUNTIF(B77,"*ua*")</f>
        <v>0</v>
      </c>
      <c r="AB77">
        <f>SUM(G77:AA77)</f>
        <v>1</v>
      </c>
      <c r="AC77">
        <v>4</v>
      </c>
      <c r="AD77">
        <f>COUNTIF(AC77,"2")</f>
        <v>0</v>
      </c>
      <c r="AE77">
        <f>COUNTIF(AC77,"3")</f>
        <v>0</v>
      </c>
      <c r="AF77">
        <f>COUNTIF(AC77,"4")</f>
        <v>1</v>
      </c>
      <c r="AG77">
        <f>COUNTIF(AC77,"5")</f>
        <v>0</v>
      </c>
      <c r="AH77">
        <v>1</v>
      </c>
      <c r="AI77">
        <v>0</v>
      </c>
      <c r="AM77">
        <v>1</v>
      </c>
      <c r="AN77" t="str">
        <f>RIGHT(B77,1)</f>
        <v>ʔ</v>
      </c>
      <c r="AO77" s="1">
        <f>COUNTIF(F77,"CVCV")+COUNTIF(F77,"CVVCV")</f>
        <v>0</v>
      </c>
      <c r="AP77" s="1">
        <f>COUNTIF(F77,"CVCVC")+COUNTIF(F77,"CVVCVC")</f>
        <v>0</v>
      </c>
      <c r="AQ77" s="1">
        <f>COUNTIF(F77,"VCV")+COUNTIF(F77,"VVCV")</f>
        <v>0</v>
      </c>
      <c r="AR77" s="1">
        <f>COUNTIF(F77,"VCVC")+COUNTIF(F77,"VVCVC")</f>
        <v>0</v>
      </c>
      <c r="AS77" s="1">
        <f>COUNTIF(F77,"CVV")</f>
        <v>0</v>
      </c>
      <c r="AT77" s="1">
        <f>COUNTIF(F77,"CVVC")</f>
        <v>0</v>
      </c>
      <c r="AU77" s="1">
        <f>COUNTIF(F77,"VV")</f>
        <v>0</v>
      </c>
      <c r="AV77" s="1">
        <f>COUNTIF(F77,"VVC")</f>
        <v>0</v>
      </c>
      <c r="AW77" s="1">
        <f>COUNTIF(F77,"CVVCVC")+COUNTIF(F77,"VVCVC")+COUNTIF(F77,"CVVCV")+COUNTIF(F77,"VVCV")</f>
        <v>0</v>
      </c>
      <c r="AY77" s="1">
        <f>COUNTIF(F77,"CCVCV")</f>
        <v>0</v>
      </c>
      <c r="AZ77" s="1">
        <f>COUNTIF(F77,"CCVCVC")</f>
        <v>0</v>
      </c>
      <c r="BA77" s="1">
        <f>COUNTIF(F77,"CCVV")</f>
        <v>0</v>
      </c>
      <c r="BB77" s="1">
        <f>COUNTIF(F77,"CCVVC")</f>
        <v>0</v>
      </c>
      <c r="BF77" s="1" t="str">
        <f>RIGHT(F77,4)</f>
        <v>VCVC</v>
      </c>
      <c r="BG77" s="1"/>
      <c r="BI77">
        <f>COUNTIFS(BY77,"i",BZ77,"e")+COUNTIFS(BY77,"i",BZ77,"o")+COUNTIFS(BY77,"u",BZ77,"e")+COUNTIFS(BY77,"u",BZ77,"o")</f>
        <v>1</v>
      </c>
      <c r="BJ77">
        <v>1</v>
      </c>
      <c r="BP77" s="1">
        <f>SUM(BG77:BO77)</f>
        <v>2</v>
      </c>
      <c r="BQ77">
        <v>0</v>
      </c>
      <c r="BS77" s="1" t="str">
        <f>LEFT(B77,1)</f>
        <v>m</v>
      </c>
      <c r="BT77" s="1" t="str">
        <f>LEFT(B77,2)</f>
        <v>ma</v>
      </c>
      <c r="BU77" s="1" t="str">
        <f>RIGHT(B77,1)</f>
        <v>ʔ</v>
      </c>
      <c r="BX77" s="10">
        <v>0</v>
      </c>
      <c r="BY77" s="10" t="str">
        <f>LEFT(CA77,1)</f>
        <v>u</v>
      </c>
      <c r="BZ77" s="10" t="str">
        <f>LEFT(CC77,1)</f>
        <v>e</v>
      </c>
      <c r="CA77" s="10" t="str">
        <f>RIGHT(B77,4)</f>
        <v>ukeʔ</v>
      </c>
      <c r="CB77" s="10" t="str">
        <f>RIGHT(B77,3)</f>
        <v>keʔ</v>
      </c>
      <c r="CC77" s="10" t="str">
        <f>RIGHT(B77,2)</f>
        <v>eʔ</v>
      </c>
      <c r="CD77" s="10" t="str">
        <f>RIGHT(B77,1)</f>
        <v>ʔ</v>
      </c>
    </row>
    <row r="78" spans="1:82">
      <c r="A78">
        <v>1788</v>
      </c>
      <c r="B78" s="30" t="s">
        <v>546</v>
      </c>
      <c r="C78" t="s">
        <v>1917</v>
      </c>
      <c r="D78" t="s">
        <v>1141</v>
      </c>
      <c r="E78" t="s">
        <v>1141</v>
      </c>
      <c r="F78" t="s">
        <v>2865</v>
      </c>
      <c r="G78" s="1">
        <f>COUNTIF(B78,"*ii*")</f>
        <v>0</v>
      </c>
      <c r="H78" s="1">
        <f>COUNTIF(B78,"*ee*")</f>
        <v>0</v>
      </c>
      <c r="I78" s="1">
        <f>COUNTIF(B78,"*aa*")</f>
        <v>0</v>
      </c>
      <c r="J78" s="1">
        <f>COUNTIF(B78,"*oo*")</f>
        <v>0</v>
      </c>
      <c r="K78" s="1">
        <f>COUNTIF(B78,"*uu*")</f>
        <v>0</v>
      </c>
      <c r="L78" s="1">
        <f>COUNTIF(B78,"*ia*")</f>
        <v>0</v>
      </c>
      <c r="M78" s="1">
        <f>COUNTIF(B78,"*iu*")</f>
        <v>0</v>
      </c>
      <c r="N78" s="1">
        <f>COUNTIF(B78,"*ei*")</f>
        <v>0</v>
      </c>
      <c r="O78" s="1">
        <f>COUNTIF(B78,"*ea*")</f>
        <v>0</v>
      </c>
      <c r="P78" s="1">
        <f>COUNTIF(B78,"*eo*")</f>
        <v>0</v>
      </c>
      <c r="Q78" s="1">
        <f>COUNTIF(B78,"*eu*")</f>
        <v>0</v>
      </c>
      <c r="R78" s="1">
        <f>COUNTIF(B78,"*ai*")</f>
        <v>1</v>
      </c>
      <c r="S78" s="1">
        <f>COUNTIF(B78,"*ae*")</f>
        <v>0</v>
      </c>
      <c r="T78" s="1">
        <f>COUNTIF(B78,"*ao*")</f>
        <v>0</v>
      </c>
      <c r="U78" s="1">
        <f>COUNTIF(B78,"*au*")</f>
        <v>0</v>
      </c>
      <c r="V78" s="1">
        <f>COUNTIF(B78,"*oi*")</f>
        <v>0</v>
      </c>
      <c r="W78" s="1">
        <f>COUNTIF(B78,"*oe*")</f>
        <v>0</v>
      </c>
      <c r="X78" s="1">
        <f>COUNTIF(B78,"*oa*")</f>
        <v>0</v>
      </c>
      <c r="Y78" s="1">
        <f>COUNTIF(B78,"*ou*")</f>
        <v>0</v>
      </c>
      <c r="Z78" s="1">
        <f>COUNTIF(B78,"*ui*")</f>
        <v>0</v>
      </c>
      <c r="AA78" s="1">
        <f>COUNTIF(B78,"*ua*")</f>
        <v>0</v>
      </c>
      <c r="AB78">
        <f>SUM(G78:AA78)</f>
        <v>1</v>
      </c>
      <c r="AC78">
        <v>4</v>
      </c>
      <c r="AD78">
        <f>COUNTIF(AC78,"2")</f>
        <v>0</v>
      </c>
      <c r="AE78">
        <f>COUNTIF(AC78,"3")</f>
        <v>0</v>
      </c>
      <c r="AF78">
        <f>COUNTIF(AC78,"4")</f>
        <v>1</v>
      </c>
      <c r="AG78">
        <f>COUNTIF(AC78,"5")</f>
        <v>0</v>
      </c>
      <c r="AH78">
        <v>1</v>
      </c>
      <c r="AI78">
        <v>0</v>
      </c>
      <c r="AM78">
        <v>1</v>
      </c>
      <c r="AN78" t="str">
        <f>RIGHT(B78,1)</f>
        <v>f</v>
      </c>
      <c r="AO78" s="1">
        <f>COUNTIF(F78,"CVCV")+COUNTIF(F78,"CVVCV")</f>
        <v>0</v>
      </c>
      <c r="AP78" s="1">
        <f>COUNTIF(F78,"CVCVC")+COUNTIF(F78,"CVVCVC")</f>
        <v>0</v>
      </c>
      <c r="AQ78" s="1">
        <f>COUNTIF(F78,"VCV")+COUNTIF(F78,"VVCV")</f>
        <v>0</v>
      </c>
      <c r="AR78" s="1">
        <f>COUNTIF(F78,"VCVC")+COUNTIF(F78,"VVCVC")</f>
        <v>0</v>
      </c>
      <c r="AS78" s="1">
        <f>COUNTIF(F78,"CVV")</f>
        <v>0</v>
      </c>
      <c r="AT78" s="1">
        <f>COUNTIF(F78,"CVVC")</f>
        <v>0</v>
      </c>
      <c r="AU78" s="1">
        <f>COUNTIF(F78,"VV")</f>
        <v>0</v>
      </c>
      <c r="AV78" s="1">
        <f>COUNTIF(F78,"VVC")</f>
        <v>0</v>
      </c>
      <c r="AW78" s="1">
        <f>COUNTIF(F78,"CVVCVC")+COUNTIF(F78,"VVCVC")+COUNTIF(F78,"CVVCV")+COUNTIF(F78,"VVCV")</f>
        <v>0</v>
      </c>
      <c r="AY78" s="1">
        <f>COUNTIF(F78,"CCVCV")</f>
        <v>0</v>
      </c>
      <c r="AZ78" s="1">
        <f>COUNTIF(F78,"CCVCVC")</f>
        <v>0</v>
      </c>
      <c r="BA78" s="1">
        <f>COUNTIF(F78,"CCVV")</f>
        <v>0</v>
      </c>
      <c r="BB78" s="1">
        <f>COUNTIF(F78,"CCVVC")</f>
        <v>0</v>
      </c>
      <c r="BF78" s="1" t="str">
        <f>RIGHT(F78,4)</f>
        <v>VCVC</v>
      </c>
      <c r="BG78" s="1"/>
      <c r="BJ78">
        <v>1</v>
      </c>
      <c r="BP78" s="1">
        <f>SUM(BG78:BO78)</f>
        <v>1</v>
      </c>
      <c r="BQ78">
        <v>0</v>
      </c>
      <c r="BS78" s="1" t="str">
        <f>LEFT(B78,1)</f>
        <v>t</v>
      </c>
      <c r="BT78" s="1" t="str">
        <f>LEFT(B78,2)</f>
        <v>ta</v>
      </c>
      <c r="BU78" s="1" t="str">
        <f>RIGHT(B78,1)</f>
        <v>f</v>
      </c>
      <c r="BX78" s="10">
        <v>0</v>
      </c>
      <c r="BY78" s="10" t="str">
        <f>LEFT(CA78,1)</f>
        <v>o</v>
      </c>
      <c r="BZ78" s="10" t="str">
        <f>LEFT(CC78,1)</f>
        <v>i</v>
      </c>
      <c r="CA78" s="10" t="str">
        <f>RIGHT(B78,4)</f>
        <v>onif</v>
      </c>
      <c r="CB78" s="10" t="str">
        <f>RIGHT(B78,3)</f>
        <v>nif</v>
      </c>
      <c r="CC78" s="10" t="str">
        <f>RIGHT(B78,2)</f>
        <v>if</v>
      </c>
      <c r="CD78" s="10" t="str">
        <f>RIGHT(B78,1)</f>
        <v>f</v>
      </c>
    </row>
    <row r="79" spans="1:82">
      <c r="A79">
        <v>733</v>
      </c>
      <c r="B79" s="30" t="s">
        <v>227</v>
      </c>
      <c r="C79" t="s">
        <v>1457</v>
      </c>
      <c r="D79" t="s">
        <v>1141</v>
      </c>
      <c r="E79" t="s">
        <v>1141</v>
      </c>
      <c r="F79" t="s">
        <v>2865</v>
      </c>
      <c r="G79" s="1">
        <f>COUNTIF(B79,"*ii*")</f>
        <v>0</v>
      </c>
      <c r="H79" s="1">
        <f>COUNTIF(B79,"*ee*")</f>
        <v>0</v>
      </c>
      <c r="I79" s="1">
        <f>COUNTIF(B79,"*aa*")</f>
        <v>0</v>
      </c>
      <c r="J79" s="1">
        <f>COUNTIF(B79,"*oo*")</f>
        <v>0</v>
      </c>
      <c r="K79" s="1">
        <f>COUNTIF(B79,"*uu*")</f>
        <v>0</v>
      </c>
      <c r="L79" s="1">
        <f>COUNTIF(B79,"*ia*")</f>
        <v>0</v>
      </c>
      <c r="M79" s="1">
        <f>COUNTIF(B79,"*iu*")</f>
        <v>0</v>
      </c>
      <c r="N79" s="1">
        <f>COUNTIF(B79,"*ei*")</f>
        <v>0</v>
      </c>
      <c r="O79" s="1">
        <f>COUNTIF(B79,"*ea*")</f>
        <v>0</v>
      </c>
      <c r="P79" s="1">
        <f>COUNTIF(B79,"*eo*")</f>
        <v>0</v>
      </c>
      <c r="Q79" s="1">
        <f>COUNTIF(B79,"*eu*")</f>
        <v>0</v>
      </c>
      <c r="R79" s="1">
        <f>COUNTIF(B79,"*ai*")</f>
        <v>1</v>
      </c>
      <c r="S79" s="1">
        <f>COUNTIF(B79,"*ae*")</f>
        <v>0</v>
      </c>
      <c r="T79" s="1">
        <f>COUNTIF(B79,"*ao*")</f>
        <v>0</v>
      </c>
      <c r="U79" s="1">
        <f>COUNTIF(B79,"*au*")</f>
        <v>0</v>
      </c>
      <c r="V79" s="1">
        <f>COUNTIF(B79,"*oi*")</f>
        <v>0</v>
      </c>
      <c r="W79" s="1">
        <f>COUNTIF(B79,"*oe*")</f>
        <v>0</v>
      </c>
      <c r="X79" s="1">
        <f>COUNTIF(B79,"*oa*")</f>
        <v>0</v>
      </c>
      <c r="Y79" s="1">
        <f>COUNTIF(B79,"*ou*")</f>
        <v>0</v>
      </c>
      <c r="Z79" s="1">
        <f>COUNTIF(B79,"*ui*")</f>
        <v>0</v>
      </c>
      <c r="AA79" s="1">
        <f>COUNTIF(B79,"*ua*")</f>
        <v>0</v>
      </c>
      <c r="AB79">
        <f>SUM(G79:AA79)</f>
        <v>1</v>
      </c>
      <c r="AC79">
        <v>4</v>
      </c>
      <c r="AD79">
        <f>COUNTIF(AC79,"2")</f>
        <v>0</v>
      </c>
      <c r="AE79">
        <f>COUNTIF(AC79,"3")</f>
        <v>0</v>
      </c>
      <c r="AF79">
        <f>COUNTIF(AC79,"4")</f>
        <v>1</v>
      </c>
      <c r="AG79">
        <f>COUNTIF(AC79,"5")</f>
        <v>0</v>
      </c>
      <c r="AH79">
        <v>1</v>
      </c>
      <c r="AI79">
        <v>0</v>
      </c>
      <c r="AM79">
        <v>1</v>
      </c>
      <c r="AN79" t="str">
        <f>RIGHT(B79,1)</f>
        <v>n</v>
      </c>
      <c r="AO79" s="1">
        <f>COUNTIF(F79,"CVCV")+COUNTIF(F79,"CVVCV")</f>
        <v>0</v>
      </c>
      <c r="AP79" s="1">
        <f>COUNTIF(F79,"CVCVC")+COUNTIF(F79,"CVVCVC")</f>
        <v>0</v>
      </c>
      <c r="AQ79" s="1">
        <f>COUNTIF(F79,"VCV")+COUNTIF(F79,"VVCV")</f>
        <v>0</v>
      </c>
      <c r="AR79" s="1">
        <f>COUNTIF(F79,"VCVC")+COUNTIF(F79,"VVCVC")</f>
        <v>0</v>
      </c>
      <c r="AS79" s="1">
        <f>COUNTIF(F79,"CVV")</f>
        <v>0</v>
      </c>
      <c r="AT79" s="1">
        <f>COUNTIF(F79,"CVVC")</f>
        <v>0</v>
      </c>
      <c r="AU79" s="1">
        <f>COUNTIF(F79,"VV")</f>
        <v>0</v>
      </c>
      <c r="AV79" s="1">
        <f>COUNTIF(F79,"VVC")</f>
        <v>0</v>
      </c>
      <c r="AW79" s="1">
        <f>COUNTIF(F79,"CVVCVC")+COUNTIF(F79,"VVCVC")+COUNTIF(F79,"CVVCV")+COUNTIF(F79,"VVCV")</f>
        <v>0</v>
      </c>
      <c r="AY79" s="1">
        <f>COUNTIF(F79,"CCVCV")</f>
        <v>0</v>
      </c>
      <c r="AZ79" s="1">
        <f>COUNTIF(F79,"CCVCVC")</f>
        <v>0</v>
      </c>
      <c r="BA79" s="1">
        <f>COUNTIF(F79,"CCVV")</f>
        <v>0</v>
      </c>
      <c r="BB79" s="1">
        <f>COUNTIF(F79,"CCVVC")</f>
        <v>0</v>
      </c>
      <c r="BF79" s="1" t="str">
        <f>RIGHT(F79,4)</f>
        <v>VCVC</v>
      </c>
      <c r="BG79" s="1"/>
      <c r="BJ79">
        <v>1</v>
      </c>
      <c r="BP79" s="1">
        <f>SUM(BG79:BO79)</f>
        <v>1</v>
      </c>
      <c r="BQ79">
        <v>0</v>
      </c>
      <c r="BS79" s="1" t="str">
        <f>LEFT(B79,1)</f>
        <v>m</v>
      </c>
      <c r="BT79" s="1" t="str">
        <f>LEFT(B79,2)</f>
        <v>ma</v>
      </c>
      <c r="BU79" s="1" t="str">
        <f>RIGHT(B79,1)</f>
        <v>n</v>
      </c>
      <c r="BX79" s="10">
        <v>0</v>
      </c>
      <c r="BY79" s="10" t="str">
        <f>LEFT(CA79,1)</f>
        <v>i</v>
      </c>
      <c r="BZ79" s="10" t="str">
        <f>LEFT(CC79,1)</f>
        <v>i</v>
      </c>
      <c r="CA79" s="10" t="str">
        <f>RIGHT(B79,4)</f>
        <v>ikin</v>
      </c>
      <c r="CB79" s="10" t="str">
        <f>RIGHT(B79,3)</f>
        <v>kin</v>
      </c>
      <c r="CC79" s="10" t="str">
        <f>RIGHT(B79,2)</f>
        <v>in</v>
      </c>
      <c r="CD79" s="10" t="str">
        <f>RIGHT(B79,1)</f>
        <v>n</v>
      </c>
    </row>
    <row r="80" spans="1:82">
      <c r="A80">
        <v>734</v>
      </c>
      <c r="B80" s="30" t="s">
        <v>3586</v>
      </c>
      <c r="C80" t="s">
        <v>2578</v>
      </c>
      <c r="D80" t="s">
        <v>1141</v>
      </c>
      <c r="E80" t="s">
        <v>1141</v>
      </c>
      <c r="F80" t="s">
        <v>2865</v>
      </c>
      <c r="G80" s="1">
        <f>COUNTIF(B80,"*ii*")</f>
        <v>0</v>
      </c>
      <c r="H80" s="1">
        <f>COUNTIF(B80,"*ee*")</f>
        <v>0</v>
      </c>
      <c r="I80" s="1">
        <f>COUNTIF(B80,"*aa*")</f>
        <v>0</v>
      </c>
      <c r="J80" s="1">
        <f>COUNTIF(B80,"*oo*")</f>
        <v>0</v>
      </c>
      <c r="K80" s="1">
        <f>COUNTIF(B80,"*uu*")</f>
        <v>0</v>
      </c>
      <c r="L80" s="1">
        <f>COUNTIF(B80,"*ia*")</f>
        <v>0</v>
      </c>
      <c r="M80" s="1">
        <f>COUNTIF(B80,"*iu*")</f>
        <v>0</v>
      </c>
      <c r="N80" s="1">
        <f>COUNTIF(B80,"*ei*")</f>
        <v>0</v>
      </c>
      <c r="O80" s="1">
        <f>COUNTIF(B80,"*ea*")</f>
        <v>0</v>
      </c>
      <c r="P80" s="1">
        <f>COUNTIF(B80,"*eo*")</f>
        <v>0</v>
      </c>
      <c r="Q80" s="1">
        <f>COUNTIF(B80,"*eu*")</f>
        <v>0</v>
      </c>
      <c r="R80" s="1">
        <f>COUNTIF(B80,"*ai*")</f>
        <v>1</v>
      </c>
      <c r="S80" s="1">
        <f>COUNTIF(B80,"*ae*")</f>
        <v>0</v>
      </c>
      <c r="T80" s="1">
        <f>COUNTIF(B80,"*ao*")</f>
        <v>0</v>
      </c>
      <c r="U80" s="1">
        <f>COUNTIF(B80,"*au*")</f>
        <v>0</v>
      </c>
      <c r="V80" s="1">
        <f>COUNTIF(B80,"*oi*")</f>
        <v>0</v>
      </c>
      <c r="W80" s="1">
        <f>COUNTIF(B80,"*oe*")</f>
        <v>0</v>
      </c>
      <c r="X80" s="1">
        <f>COUNTIF(B80,"*oa*")</f>
        <v>0</v>
      </c>
      <c r="Y80" s="1">
        <f>COUNTIF(B80,"*ou*")</f>
        <v>0</v>
      </c>
      <c r="Z80" s="1">
        <f>COUNTIF(B80,"*ui*")</f>
        <v>0</v>
      </c>
      <c r="AA80" s="1">
        <f>COUNTIF(B80,"*ua*")</f>
        <v>0</v>
      </c>
      <c r="AB80">
        <f>SUM(G80:AA80)</f>
        <v>1</v>
      </c>
      <c r="AC80">
        <v>4</v>
      </c>
      <c r="AD80">
        <f>COUNTIF(AC80,"2")</f>
        <v>0</v>
      </c>
      <c r="AE80">
        <f>COUNTIF(AC80,"3")</f>
        <v>0</v>
      </c>
      <c r="AF80">
        <f>COUNTIF(AC80,"4")</f>
        <v>1</v>
      </c>
      <c r="AG80">
        <f>COUNTIF(AC80,"5")</f>
        <v>0</v>
      </c>
      <c r="AH80">
        <v>1</v>
      </c>
      <c r="AI80">
        <v>0</v>
      </c>
      <c r="AM80">
        <v>1</v>
      </c>
      <c r="AN80" t="str">
        <f>RIGHT(B80,1)</f>
        <v>ʔ</v>
      </c>
      <c r="AO80" s="1">
        <f>COUNTIF(F80,"CVCV")+COUNTIF(F80,"CVVCV")</f>
        <v>0</v>
      </c>
      <c r="AP80" s="1">
        <f>COUNTIF(F80,"CVCVC")+COUNTIF(F80,"CVVCVC")</f>
        <v>0</v>
      </c>
      <c r="AQ80" s="1">
        <f>COUNTIF(F80,"VCV")+COUNTIF(F80,"VVCV")</f>
        <v>0</v>
      </c>
      <c r="AR80" s="1">
        <f>COUNTIF(F80,"VCVC")+COUNTIF(F80,"VVCVC")</f>
        <v>0</v>
      </c>
      <c r="AS80" s="1">
        <f>COUNTIF(F80,"CVV")</f>
        <v>0</v>
      </c>
      <c r="AT80" s="1">
        <f>COUNTIF(F80,"CVVC")</f>
        <v>0</v>
      </c>
      <c r="AU80" s="1">
        <f>COUNTIF(F80,"VV")</f>
        <v>0</v>
      </c>
      <c r="AV80" s="1">
        <f>COUNTIF(F80,"VVC")</f>
        <v>0</v>
      </c>
      <c r="AW80" s="1">
        <f>COUNTIF(F80,"CVVCVC")+COUNTIF(F80,"VVCVC")+COUNTIF(F80,"CVVCV")+COUNTIF(F80,"VVCV")</f>
        <v>0</v>
      </c>
      <c r="AY80" s="1">
        <f>COUNTIF(F80,"CCVCV")</f>
        <v>0</v>
      </c>
      <c r="AZ80" s="1">
        <f>COUNTIF(F80,"CCVCVC")</f>
        <v>0</v>
      </c>
      <c r="BA80" s="1">
        <f>COUNTIF(F80,"CCVV")</f>
        <v>0</v>
      </c>
      <c r="BB80" s="1">
        <f>COUNTIF(F80,"CCVVC")</f>
        <v>0</v>
      </c>
      <c r="BF80" s="1" t="str">
        <f>RIGHT(F80,4)</f>
        <v>VCVC</v>
      </c>
      <c r="BG80" s="1"/>
      <c r="BJ80">
        <v>1</v>
      </c>
      <c r="BP80" s="1">
        <f>SUM(BG80:BO80)</f>
        <v>1</v>
      </c>
      <c r="BQ80">
        <v>0</v>
      </c>
      <c r="BS80" s="1" t="str">
        <f>LEFT(B80,1)</f>
        <v>m</v>
      </c>
      <c r="BT80" s="1" t="str">
        <f>LEFT(B80,2)</f>
        <v>ma</v>
      </c>
      <c r="BU80" s="1" t="str">
        <f>RIGHT(B80,1)</f>
        <v>ʔ</v>
      </c>
      <c r="BX80" s="10">
        <v>0</v>
      </c>
      <c r="BY80" s="10" t="str">
        <f>LEFT(CA80,1)</f>
        <v>o</v>
      </c>
      <c r="BZ80" s="10" t="str">
        <f>LEFT(CC80,1)</f>
        <v>i</v>
      </c>
      <c r="CA80" s="10" t="str">
        <f>RIGHT(B80,4)</f>
        <v>oniʔ</v>
      </c>
      <c r="CB80" s="10" t="str">
        <f>RIGHT(B80,3)</f>
        <v>niʔ</v>
      </c>
      <c r="CC80" s="10" t="str">
        <f>RIGHT(B80,2)</f>
        <v>iʔ</v>
      </c>
      <c r="CD80" s="10" t="str">
        <f>RIGHT(B80,1)</f>
        <v>ʔ</v>
      </c>
    </row>
    <row r="81" spans="1:82">
      <c r="A81">
        <v>471</v>
      </c>
      <c r="B81" s="30" t="s">
        <v>4009</v>
      </c>
      <c r="C81" t="s">
        <v>2620</v>
      </c>
      <c r="D81" t="s">
        <v>1141</v>
      </c>
      <c r="E81" t="s">
        <v>1141</v>
      </c>
      <c r="F81" t="s">
        <v>2865</v>
      </c>
      <c r="G81" s="1">
        <f>COUNTIF(B81,"*ii*")</f>
        <v>0</v>
      </c>
      <c r="H81" s="1">
        <f>COUNTIF(B81,"*ee*")</f>
        <v>0</v>
      </c>
      <c r="I81" s="1">
        <f>COUNTIF(B81,"*aa*")</f>
        <v>0</v>
      </c>
      <c r="J81" s="1">
        <f>COUNTIF(B81,"*oo*")</f>
        <v>0</v>
      </c>
      <c r="K81" s="1">
        <f>COUNTIF(B81,"*uu*")</f>
        <v>0</v>
      </c>
      <c r="L81" s="1">
        <f>COUNTIF(B81,"*ia*")</f>
        <v>0</v>
      </c>
      <c r="M81" s="1">
        <f>COUNTIF(B81,"*iu*")</f>
        <v>0</v>
      </c>
      <c r="N81" s="1">
        <f>COUNTIF(B81,"*ei*")</f>
        <v>0</v>
      </c>
      <c r="O81" s="1">
        <f>COUNTIF(B81,"*ea*")</f>
        <v>0</v>
      </c>
      <c r="P81" s="1">
        <f>COUNTIF(B81,"*eo*")</f>
        <v>0</v>
      </c>
      <c r="Q81" s="1">
        <f>COUNTIF(B81,"*eu*")</f>
        <v>0</v>
      </c>
      <c r="R81" s="1">
        <f>COUNTIF(B81,"*ai*")</f>
        <v>1</v>
      </c>
      <c r="S81" s="1">
        <f>COUNTIF(B81,"*ae*")</f>
        <v>0</v>
      </c>
      <c r="T81" s="1">
        <f>COUNTIF(B81,"*ao*")</f>
        <v>0</v>
      </c>
      <c r="U81" s="1">
        <f>COUNTIF(B81,"*au*")</f>
        <v>0</v>
      </c>
      <c r="V81" s="1">
        <f>COUNTIF(B81,"*oi*")</f>
        <v>0</v>
      </c>
      <c r="W81" s="1">
        <f>COUNTIF(B81,"*oe*")</f>
        <v>0</v>
      </c>
      <c r="X81" s="1">
        <f>COUNTIF(B81,"*oa*")</f>
        <v>0</v>
      </c>
      <c r="Y81" s="1">
        <f>COUNTIF(B81,"*ou*")</f>
        <v>0</v>
      </c>
      <c r="Z81" s="1">
        <f>COUNTIF(B81,"*ui*")</f>
        <v>0</v>
      </c>
      <c r="AA81" s="1">
        <f>COUNTIF(B81,"*ua*")</f>
        <v>0</v>
      </c>
      <c r="AB81">
        <f>SUM(G81:AA81)</f>
        <v>1</v>
      </c>
      <c r="AC81">
        <v>4</v>
      </c>
      <c r="AD81">
        <f>COUNTIF(AC81,"2")</f>
        <v>0</v>
      </c>
      <c r="AE81">
        <f>COUNTIF(AC81,"3")</f>
        <v>0</v>
      </c>
      <c r="AF81">
        <f>COUNTIF(AC81,"4")</f>
        <v>1</v>
      </c>
      <c r="AG81">
        <f>COUNTIF(AC81,"5")</f>
        <v>0</v>
      </c>
      <c r="AH81">
        <v>1</v>
      </c>
      <c r="AI81">
        <v>0</v>
      </c>
      <c r="AM81">
        <v>1</v>
      </c>
      <c r="AN81" t="str">
        <f>RIGHT(B81,1)</f>
        <v>i</v>
      </c>
      <c r="AO81" s="1">
        <f>COUNTIF(F81,"CVCV")+COUNTIF(F81,"CVVCV")</f>
        <v>0</v>
      </c>
      <c r="AP81" s="1">
        <f>COUNTIF(F81,"CVCVC")+COUNTIF(F81,"CVVCVC")</f>
        <v>0</v>
      </c>
      <c r="AQ81" s="1">
        <f>COUNTIF(F81,"VCV")+COUNTIF(F81,"VVCV")</f>
        <v>0</v>
      </c>
      <c r="AR81" s="1">
        <f>COUNTIF(F81,"VCVC")+COUNTIF(F81,"VVCVC")</f>
        <v>0</v>
      </c>
      <c r="AS81" s="1">
        <f>COUNTIF(F81,"CVV")</f>
        <v>0</v>
      </c>
      <c r="AT81" s="1">
        <f>COUNTIF(F81,"CVVC")</f>
        <v>0</v>
      </c>
      <c r="AU81" s="1">
        <f>COUNTIF(F81,"VV")</f>
        <v>0</v>
      </c>
      <c r="AV81" s="1">
        <f>COUNTIF(F81,"VVC")</f>
        <v>0</v>
      </c>
      <c r="AW81" s="1">
        <f>COUNTIF(F81,"CVVCVC")+COUNTIF(F81,"VVCVC")+COUNTIF(F81,"CVVCV")+COUNTIF(F81,"VVCV")</f>
        <v>0</v>
      </c>
      <c r="AY81" s="1">
        <f>COUNTIF(F81,"CCVCV")</f>
        <v>0</v>
      </c>
      <c r="AZ81" s="1">
        <f>COUNTIF(F81,"CCVCVC")</f>
        <v>0</v>
      </c>
      <c r="BA81" s="1">
        <f>COUNTIF(F81,"CCVV")</f>
        <v>0</v>
      </c>
      <c r="BB81" s="1">
        <f>COUNTIF(F81,"CCVVC")</f>
        <v>0</v>
      </c>
      <c r="BF81" s="1" t="str">
        <f>RIGHT(F81,4)</f>
        <v>VCVC</v>
      </c>
      <c r="BG81" s="1">
        <v>1</v>
      </c>
      <c r="BP81" s="1">
        <f>SUM(BG81:BO81)</f>
        <v>1</v>
      </c>
      <c r="BQ81">
        <v>0</v>
      </c>
      <c r="BS81" s="1" t="str">
        <f>LEFT(B81,1)</f>
        <v>k</v>
      </c>
      <c r="BT81" s="1" t="str">
        <f>LEFT(B81,2)</f>
        <v>ka</v>
      </c>
      <c r="BU81" s="1" t="str">
        <f>RIGHT(B81,1)</f>
        <v>i</v>
      </c>
      <c r="BX81" s="10">
        <v>0</v>
      </c>
      <c r="BY81" s="10" t="str">
        <f>LEFT(CA81,1)</f>
        <v>s</v>
      </c>
      <c r="BZ81" s="10" t="str">
        <f>LEFT(CC81,1)</f>
        <v>r</v>
      </c>
      <c r="CA81" s="10" t="str">
        <f>RIGHT(B81,4)</f>
        <v>siri</v>
      </c>
      <c r="CB81" s="10" t="str">
        <f>RIGHT(B81,3)</f>
        <v>iri</v>
      </c>
      <c r="CC81" s="10" t="str">
        <f>RIGHT(B81,2)</f>
        <v>ri</v>
      </c>
      <c r="CD81" s="10" t="str">
        <f>RIGHT(B81,1)</f>
        <v>i</v>
      </c>
    </row>
    <row r="82" spans="1:82">
      <c r="A82">
        <v>1792</v>
      </c>
      <c r="B82" s="30" t="s">
        <v>341</v>
      </c>
      <c r="C82" t="s">
        <v>1621</v>
      </c>
      <c r="D82" t="s">
        <v>1141</v>
      </c>
      <c r="E82" t="s">
        <v>1141</v>
      </c>
      <c r="F82" t="s">
        <v>2865</v>
      </c>
      <c r="G82" s="1">
        <f>COUNTIF(B82,"*ii*")</f>
        <v>0</v>
      </c>
      <c r="H82" s="1">
        <f>COUNTIF(B82,"*ee*")</f>
        <v>0</v>
      </c>
      <c r="I82" s="1">
        <f>COUNTIF(B82,"*aa*")</f>
        <v>0</v>
      </c>
      <c r="J82" s="1">
        <f>COUNTIF(B82,"*oo*")</f>
        <v>0</v>
      </c>
      <c r="K82" s="1">
        <f>COUNTIF(B82,"*uu*")</f>
        <v>0</v>
      </c>
      <c r="L82" s="1">
        <f>COUNTIF(B82,"*ia*")</f>
        <v>0</v>
      </c>
      <c r="M82" s="1">
        <f>COUNTIF(B82,"*iu*")</f>
        <v>0</v>
      </c>
      <c r="N82" s="1">
        <f>COUNTIF(B82,"*ei*")</f>
        <v>0</v>
      </c>
      <c r="O82" s="1">
        <f>COUNTIF(B82,"*ea*")</f>
        <v>0</v>
      </c>
      <c r="P82" s="1">
        <f>COUNTIF(B82,"*eo*")</f>
        <v>0</v>
      </c>
      <c r="Q82" s="1">
        <f>COUNTIF(B82,"*eu*")</f>
        <v>0</v>
      </c>
      <c r="R82" s="1">
        <f>COUNTIF(B82,"*ai*")</f>
        <v>1</v>
      </c>
      <c r="S82" s="1">
        <f>COUNTIF(B82,"*ae*")</f>
        <v>0</v>
      </c>
      <c r="T82" s="1">
        <f>COUNTIF(B82,"*ao*")</f>
        <v>0</v>
      </c>
      <c r="U82" s="1">
        <f>COUNTIF(B82,"*au*")</f>
        <v>0</v>
      </c>
      <c r="V82" s="1">
        <f>COUNTIF(B82,"*oi*")</f>
        <v>0</v>
      </c>
      <c r="W82" s="1">
        <f>COUNTIF(B82,"*oe*")</f>
        <v>0</v>
      </c>
      <c r="X82" s="1">
        <f>COUNTIF(B82,"*oa*")</f>
        <v>0</v>
      </c>
      <c r="Y82" s="1">
        <f>COUNTIF(B82,"*ou*")</f>
        <v>0</v>
      </c>
      <c r="Z82" s="1">
        <f>COUNTIF(B82,"*ui*")</f>
        <v>0</v>
      </c>
      <c r="AA82" s="1">
        <f>COUNTIF(B82,"*ua*")</f>
        <v>0</v>
      </c>
      <c r="AB82">
        <f>SUM(G82:AA82)</f>
        <v>1</v>
      </c>
      <c r="AC82">
        <v>4</v>
      </c>
      <c r="AD82">
        <f>COUNTIF(AC82,"2")</f>
        <v>0</v>
      </c>
      <c r="AE82">
        <f>COUNTIF(AC82,"3")</f>
        <v>0</v>
      </c>
      <c r="AF82">
        <f>COUNTIF(AC82,"4")</f>
        <v>1</v>
      </c>
      <c r="AG82">
        <f>COUNTIF(AC82,"5")</f>
        <v>0</v>
      </c>
      <c r="AH82">
        <v>1</v>
      </c>
      <c r="AI82">
        <v>0</v>
      </c>
      <c r="AM82">
        <v>1</v>
      </c>
      <c r="AN82" t="str">
        <f>RIGHT(B82,1)</f>
        <v>s</v>
      </c>
      <c r="AO82" s="1">
        <f>COUNTIF(F82,"CVCV")+COUNTIF(F82,"CVVCV")</f>
        <v>0</v>
      </c>
      <c r="AP82" s="1">
        <f>COUNTIF(F82,"CVCVC")+COUNTIF(F82,"CVVCVC")</f>
        <v>0</v>
      </c>
      <c r="AQ82" s="1">
        <f>COUNTIF(F82,"VCV")+COUNTIF(F82,"VVCV")</f>
        <v>0</v>
      </c>
      <c r="AR82" s="1">
        <f>COUNTIF(F82,"VCVC")+COUNTIF(F82,"VVCVC")</f>
        <v>0</v>
      </c>
      <c r="AS82" s="1">
        <f>COUNTIF(F82,"CVV")</f>
        <v>0</v>
      </c>
      <c r="AT82" s="1">
        <f>COUNTIF(F82,"CVVC")</f>
        <v>0</v>
      </c>
      <c r="AU82" s="1">
        <f>COUNTIF(F82,"VV")</f>
        <v>0</v>
      </c>
      <c r="AV82" s="1">
        <f>COUNTIF(F82,"VVC")</f>
        <v>0</v>
      </c>
      <c r="AW82" s="1">
        <f>COUNTIF(F82,"CVVCVC")+COUNTIF(F82,"VVCVC")+COUNTIF(F82,"CVVCV")+COUNTIF(F82,"VVCV")</f>
        <v>0</v>
      </c>
      <c r="AY82" s="1">
        <f>COUNTIF(F82,"CCVCV")</f>
        <v>0</v>
      </c>
      <c r="AZ82" s="1">
        <f>COUNTIF(F82,"CCVCVC")</f>
        <v>0</v>
      </c>
      <c r="BA82" s="1">
        <f>COUNTIF(F82,"CCVV")</f>
        <v>0</v>
      </c>
      <c r="BB82" s="1">
        <f>COUNTIF(F82,"CCVVC")</f>
        <v>0</v>
      </c>
      <c r="BF82" s="1" t="str">
        <f>RIGHT(F82,4)</f>
        <v>VCVC</v>
      </c>
      <c r="BG82" s="1"/>
      <c r="BJ82">
        <v>1</v>
      </c>
      <c r="BP82" s="1">
        <f>SUM(BG82:BO82)</f>
        <v>1</v>
      </c>
      <c r="BQ82">
        <v>0</v>
      </c>
      <c r="BS82" s="1" t="str">
        <f>LEFT(B82,1)</f>
        <v>t</v>
      </c>
      <c r="BT82" s="1" t="str">
        <f>LEFT(B82,2)</f>
        <v>ta</v>
      </c>
      <c r="BU82" s="1" t="str">
        <f>RIGHT(B82,1)</f>
        <v>s</v>
      </c>
      <c r="BX82" s="10">
        <v>0</v>
      </c>
      <c r="BY82" s="10" t="str">
        <f>LEFT(CA82,1)</f>
        <v>o</v>
      </c>
      <c r="BZ82" s="10" t="str">
        <f>LEFT(CC82,1)</f>
        <v>u</v>
      </c>
      <c r="CA82" s="10" t="str">
        <f>RIGHT(B82,4)</f>
        <v>onus</v>
      </c>
      <c r="CB82" s="10" t="str">
        <f>RIGHT(B82,3)</f>
        <v>nus</v>
      </c>
      <c r="CC82" s="10" t="str">
        <f>RIGHT(B82,2)</f>
        <v>us</v>
      </c>
      <c r="CD82" s="10" t="str">
        <f>RIGHT(B82,1)</f>
        <v>s</v>
      </c>
    </row>
    <row r="83" spans="1:82">
      <c r="A83">
        <v>731</v>
      </c>
      <c r="B83" s="30" t="s">
        <v>3585</v>
      </c>
      <c r="C83" t="s">
        <v>2766</v>
      </c>
      <c r="D83" t="s">
        <v>1141</v>
      </c>
      <c r="E83" t="s">
        <v>1141</v>
      </c>
      <c r="F83" t="s">
        <v>2865</v>
      </c>
      <c r="G83" s="1">
        <f>COUNTIF(B83,"*ii*")</f>
        <v>0</v>
      </c>
      <c r="H83" s="1">
        <f>COUNTIF(B83,"*ee*")</f>
        <v>0</v>
      </c>
      <c r="I83" s="1">
        <f>COUNTIF(B83,"*aa*")</f>
        <v>0</v>
      </c>
      <c r="J83" s="1">
        <f>COUNTIF(B83,"*oo*")</f>
        <v>0</v>
      </c>
      <c r="K83" s="1">
        <f>COUNTIF(B83,"*uu*")</f>
        <v>0</v>
      </c>
      <c r="L83" s="1">
        <f>COUNTIF(B83,"*ia*")</f>
        <v>0</v>
      </c>
      <c r="M83" s="1">
        <f>COUNTIF(B83,"*iu*")</f>
        <v>0</v>
      </c>
      <c r="N83" s="1">
        <f>COUNTIF(B83,"*ei*")</f>
        <v>0</v>
      </c>
      <c r="O83" s="1">
        <f>COUNTIF(B83,"*ea*")</f>
        <v>0</v>
      </c>
      <c r="P83" s="1">
        <f>COUNTIF(B83,"*eo*")</f>
        <v>0</v>
      </c>
      <c r="Q83" s="1">
        <f>COUNTIF(B83,"*eu*")</f>
        <v>0</v>
      </c>
      <c r="R83" s="1">
        <f>COUNTIF(B83,"*ai*")</f>
        <v>1</v>
      </c>
      <c r="S83" s="1">
        <f>COUNTIF(B83,"*ae*")</f>
        <v>0</v>
      </c>
      <c r="T83" s="1">
        <f>COUNTIF(B83,"*ao*")</f>
        <v>0</v>
      </c>
      <c r="U83" s="1">
        <f>COUNTIF(B83,"*au*")</f>
        <v>0</v>
      </c>
      <c r="V83" s="1">
        <f>COUNTIF(B83,"*oi*")</f>
        <v>0</v>
      </c>
      <c r="W83" s="1">
        <f>COUNTIF(B83,"*oe*")</f>
        <v>0</v>
      </c>
      <c r="X83" s="1">
        <f>COUNTIF(B83,"*oa*")</f>
        <v>0</v>
      </c>
      <c r="Y83" s="1">
        <f>COUNTIF(B83,"*ou*")</f>
        <v>0</v>
      </c>
      <c r="Z83" s="1">
        <f>COUNTIF(B83,"*ui*")</f>
        <v>0</v>
      </c>
      <c r="AA83" s="1">
        <f>COUNTIF(B83,"*ua*")</f>
        <v>0</v>
      </c>
      <c r="AB83">
        <f>SUM(G83:AA83)</f>
        <v>1</v>
      </c>
      <c r="AC83">
        <v>4</v>
      </c>
      <c r="AD83">
        <f>COUNTIF(AC83,"2")</f>
        <v>0</v>
      </c>
      <c r="AE83">
        <f>COUNTIF(AC83,"3")</f>
        <v>0</v>
      </c>
      <c r="AF83">
        <f>COUNTIF(AC83,"4")</f>
        <v>1</v>
      </c>
      <c r="AG83">
        <f>COUNTIF(AC83,"5")</f>
        <v>0</v>
      </c>
      <c r="AH83">
        <v>1</v>
      </c>
      <c r="AI83">
        <v>0</v>
      </c>
      <c r="AM83">
        <v>1</v>
      </c>
      <c r="AN83" t="str">
        <f>RIGHT(B83,1)</f>
        <v>ʔ</v>
      </c>
      <c r="AO83" s="1">
        <f>COUNTIF(F83,"CVCV")+COUNTIF(F83,"CVVCV")</f>
        <v>0</v>
      </c>
      <c r="AP83" s="1">
        <f>COUNTIF(F83,"CVCVC")+COUNTIF(F83,"CVVCVC")</f>
        <v>0</v>
      </c>
      <c r="AQ83" s="1">
        <f>COUNTIF(F83,"VCV")+COUNTIF(F83,"VVCV")</f>
        <v>0</v>
      </c>
      <c r="AR83" s="1">
        <f>COUNTIF(F83,"VCVC")+COUNTIF(F83,"VVCVC")</f>
        <v>0</v>
      </c>
      <c r="AS83" s="1">
        <f>COUNTIF(F83,"CVV")</f>
        <v>0</v>
      </c>
      <c r="AT83" s="1">
        <f>COUNTIF(F83,"CVVC")</f>
        <v>0</v>
      </c>
      <c r="AU83" s="1">
        <f>COUNTIF(F83,"VV")</f>
        <v>0</v>
      </c>
      <c r="AV83" s="1">
        <f>COUNTIF(F83,"VVC")</f>
        <v>0</v>
      </c>
      <c r="AW83" s="1">
        <f>COUNTIF(F83,"CVVCVC")+COUNTIF(F83,"VVCVC")+COUNTIF(F83,"CVVCV")+COUNTIF(F83,"VVCV")</f>
        <v>0</v>
      </c>
      <c r="AY83" s="1">
        <f>COUNTIF(F83,"CCVCV")</f>
        <v>0</v>
      </c>
      <c r="AZ83" s="1">
        <f>COUNTIF(F83,"CCVCVC")</f>
        <v>0</v>
      </c>
      <c r="BA83" s="1">
        <f>COUNTIF(F83,"CCVV")</f>
        <v>0</v>
      </c>
      <c r="BB83" s="1">
        <f>COUNTIF(F83,"CCVVC")</f>
        <v>0</v>
      </c>
      <c r="BF83" s="1" t="str">
        <f>RIGHT(F83,4)</f>
        <v>VCVC</v>
      </c>
      <c r="BG83" s="1"/>
      <c r="BJ83">
        <v>1</v>
      </c>
      <c r="BP83" s="1">
        <f>SUM(BG83:BO83)</f>
        <v>1</v>
      </c>
      <c r="BQ83">
        <v>0</v>
      </c>
      <c r="BS83" s="1" t="str">
        <f>LEFT(B83,1)</f>
        <v>m</v>
      </c>
      <c r="BT83" s="1" t="str">
        <f>LEFT(B83,2)</f>
        <v>ma</v>
      </c>
      <c r="BU83" s="1" t="str">
        <f>RIGHT(B83,1)</f>
        <v>ʔ</v>
      </c>
      <c r="BX83" s="10">
        <v>0</v>
      </c>
      <c r="BY83" s="10" t="str">
        <f>LEFT(CA83,1)</f>
        <v>e</v>
      </c>
      <c r="BZ83" s="10" t="str">
        <f>LEFT(CC83,1)</f>
        <v>u</v>
      </c>
      <c r="CA83" s="10" t="str">
        <f>RIGHT(B83,4)</f>
        <v>enuʔ</v>
      </c>
      <c r="CB83" s="10" t="str">
        <f>RIGHT(B83,3)</f>
        <v>nuʔ</v>
      </c>
      <c r="CC83" s="10" t="str">
        <f>RIGHT(B83,2)</f>
        <v>uʔ</v>
      </c>
      <c r="CD83" s="10" t="str">
        <f>RIGHT(B83,1)</f>
        <v>ʔ</v>
      </c>
    </row>
    <row r="84" spans="1:82">
      <c r="A84">
        <v>500</v>
      </c>
      <c r="B84" s="30" t="s">
        <v>3579</v>
      </c>
      <c r="C84" t="s">
        <v>1762</v>
      </c>
      <c r="D84" t="s">
        <v>1150</v>
      </c>
      <c r="E84" t="s">
        <v>2821</v>
      </c>
      <c r="F84" t="s">
        <v>2865</v>
      </c>
      <c r="G84" s="1">
        <f>COUNTIF(B84,"*ii*")</f>
        <v>0</v>
      </c>
      <c r="H84" s="1">
        <f>COUNTIF(B84,"*ee*")</f>
        <v>0</v>
      </c>
      <c r="I84" s="1">
        <f>COUNTIF(B84,"*aa*")</f>
        <v>0</v>
      </c>
      <c r="J84" s="1">
        <f>COUNTIF(B84,"*oo*")</f>
        <v>0</v>
      </c>
      <c r="K84" s="1">
        <f>COUNTIF(B84,"*uu*")</f>
        <v>0</v>
      </c>
      <c r="L84" s="1">
        <f>COUNTIF(B84,"*ia*")</f>
        <v>0</v>
      </c>
      <c r="M84" s="1">
        <f>COUNTIF(B84,"*iu*")</f>
        <v>0</v>
      </c>
      <c r="N84" s="1">
        <f>COUNTIF(B84,"*ei*")</f>
        <v>0</v>
      </c>
      <c r="O84" s="1">
        <f>COUNTIF(B84,"*ea*")</f>
        <v>0</v>
      </c>
      <c r="P84" s="1">
        <f>COUNTIF(B84,"*eo*")</f>
        <v>0</v>
      </c>
      <c r="Q84" s="1">
        <f>COUNTIF(B84,"*eu*")</f>
        <v>0</v>
      </c>
      <c r="R84" s="1">
        <f>COUNTIF(B84,"*ai*")</f>
        <v>0</v>
      </c>
      <c r="S84" s="1">
        <f>COUNTIF(B84,"*ae*")</f>
        <v>0</v>
      </c>
      <c r="T84" s="1">
        <f>COUNTIF(B84,"*ao*")</f>
        <v>0</v>
      </c>
      <c r="U84" s="1">
        <f>COUNTIF(B84,"*au*")</f>
        <v>1</v>
      </c>
      <c r="V84" s="1">
        <f>COUNTIF(B84,"*oi*")</f>
        <v>0</v>
      </c>
      <c r="W84" s="1">
        <f>COUNTIF(B84,"*oe*")</f>
        <v>0</v>
      </c>
      <c r="X84" s="1">
        <f>COUNTIF(B84,"*oa*")</f>
        <v>0</v>
      </c>
      <c r="Y84" s="1">
        <f>COUNTIF(B84,"*ou*")</f>
        <v>0</v>
      </c>
      <c r="Z84" s="1">
        <f>COUNTIF(B84,"*ui*")</f>
        <v>0</v>
      </c>
      <c r="AA84" s="1">
        <f>COUNTIF(B84,"*ua*")</f>
        <v>0</v>
      </c>
      <c r="AB84">
        <f>SUM(G84:AA84)</f>
        <v>1</v>
      </c>
      <c r="AC84">
        <v>4</v>
      </c>
      <c r="AD84">
        <f>COUNTIF(AC84,"2")</f>
        <v>0</v>
      </c>
      <c r="AE84">
        <f>COUNTIF(AC84,"3")</f>
        <v>0</v>
      </c>
      <c r="AF84">
        <f>COUNTIF(AC84,"4")</f>
        <v>1</v>
      </c>
      <c r="AG84">
        <f>COUNTIF(AC84,"5")</f>
        <v>0</v>
      </c>
      <c r="AH84">
        <v>1</v>
      </c>
      <c r="AI84">
        <v>0</v>
      </c>
      <c r="AM84">
        <v>1</v>
      </c>
      <c r="AN84" t="str">
        <f>RIGHT(B84,1)</f>
        <v>ʔ</v>
      </c>
      <c r="AO84" s="1">
        <f>COUNTIF(F84,"CVCV")+COUNTIF(F84,"CVVCV")</f>
        <v>0</v>
      </c>
      <c r="AP84" s="1">
        <f>COUNTIF(F84,"CVCVC")+COUNTIF(F84,"CVVCVC")</f>
        <v>0</v>
      </c>
      <c r="AQ84" s="1">
        <f>COUNTIF(F84,"VCV")+COUNTIF(F84,"VVCV")</f>
        <v>0</v>
      </c>
      <c r="AR84" s="1">
        <f>COUNTIF(F84,"VCVC")+COUNTIF(F84,"VVCVC")</f>
        <v>0</v>
      </c>
      <c r="AS84" s="1">
        <f>COUNTIF(F84,"CVV")</f>
        <v>0</v>
      </c>
      <c r="AT84" s="1">
        <f>COUNTIF(F84,"CVVC")</f>
        <v>0</v>
      </c>
      <c r="AU84" s="1">
        <f>COUNTIF(F84,"VV")</f>
        <v>0</v>
      </c>
      <c r="AV84" s="1">
        <f>COUNTIF(F84,"VVC")</f>
        <v>0</v>
      </c>
      <c r="AW84" s="1">
        <f>COUNTIF(F84,"CVVCVC")+COUNTIF(F84,"VVCVC")+COUNTIF(F84,"CVVCV")+COUNTIF(F84,"VVCV")</f>
        <v>0</v>
      </c>
      <c r="AY84" s="1">
        <f>COUNTIF(F84,"CCVCV")</f>
        <v>0</v>
      </c>
      <c r="AZ84" s="1">
        <f>COUNTIF(F84,"CCVCVC")</f>
        <v>0</v>
      </c>
      <c r="BA84" s="1">
        <f>COUNTIF(F84,"CCVV")</f>
        <v>0</v>
      </c>
      <c r="BB84" s="1">
        <f>COUNTIF(F84,"CCVVC")</f>
        <v>0</v>
      </c>
      <c r="BF84" s="1" t="str">
        <f>RIGHT(F84,4)</f>
        <v>VCVC</v>
      </c>
      <c r="BG84" s="1"/>
      <c r="BJ84">
        <v>1</v>
      </c>
      <c r="BP84" s="1">
        <f>SUM(BG84:BO84)</f>
        <v>1</v>
      </c>
      <c r="BQ84">
        <v>0</v>
      </c>
      <c r="BS84" s="1" t="str">
        <f>LEFT(B84,1)</f>
        <v>k</v>
      </c>
      <c r="BT84" s="1" t="str">
        <f>LEFT(B84,2)</f>
        <v>ka</v>
      </c>
      <c r="BU84" s="1" t="str">
        <f>RIGHT(B84,1)</f>
        <v>ʔ</v>
      </c>
      <c r="BX84" s="10">
        <v>0</v>
      </c>
      <c r="BY84" s="10" t="str">
        <f>LEFT(CA84,1)</f>
        <v>u</v>
      </c>
      <c r="BZ84" s="10" t="str">
        <f>LEFT(CC84,1)</f>
        <v>u</v>
      </c>
      <c r="CA84" s="10" t="str">
        <f>RIGHT(B84,4)</f>
        <v>ubuʔ</v>
      </c>
      <c r="CB84" s="10" t="str">
        <f>RIGHT(B84,3)</f>
        <v>buʔ</v>
      </c>
      <c r="CC84" s="10" t="str">
        <f>RIGHT(B84,2)</f>
        <v>uʔ</v>
      </c>
      <c r="CD84" s="10" t="str">
        <f>RIGHT(B84,1)</f>
        <v>ʔ</v>
      </c>
    </row>
    <row r="85" spans="1:82">
      <c r="A85">
        <v>254</v>
      </c>
      <c r="B85" s="30" t="s">
        <v>2946</v>
      </c>
      <c r="C85" t="s">
        <v>2777</v>
      </c>
      <c r="D85" t="s">
        <v>1141</v>
      </c>
      <c r="E85" t="s">
        <v>1141</v>
      </c>
      <c r="F85" t="s">
        <v>2888</v>
      </c>
      <c r="G85" s="1">
        <f>COUNTIF(B85,"*ii*")</f>
        <v>0</v>
      </c>
      <c r="H85" s="1">
        <f>COUNTIF(B85,"*ee*")</f>
        <v>1</v>
      </c>
      <c r="I85" s="1">
        <f>COUNTIF(B85,"*aa*")</f>
        <v>0</v>
      </c>
      <c r="J85" s="1">
        <f>COUNTIF(B85,"*oo*")</f>
        <v>0</v>
      </c>
      <c r="K85" s="1">
        <f>COUNTIF(B85,"*uu*")</f>
        <v>0</v>
      </c>
      <c r="L85" s="1">
        <f>COUNTIF(B85,"*ia*")</f>
        <v>0</v>
      </c>
      <c r="M85" s="1">
        <f>COUNTIF(B85,"*iu*")</f>
        <v>0</v>
      </c>
      <c r="N85" s="1">
        <f>COUNTIF(B85,"*ei*")</f>
        <v>0</v>
      </c>
      <c r="O85" s="1">
        <f>COUNTIF(B85,"*ea*")</f>
        <v>0</v>
      </c>
      <c r="P85" s="1">
        <f>COUNTIF(B85,"*eo*")</f>
        <v>0</v>
      </c>
      <c r="Q85" s="1">
        <f>COUNTIF(B85,"*eu*")</f>
        <v>0</v>
      </c>
      <c r="R85" s="1">
        <f>COUNTIF(B85,"*ai*")</f>
        <v>0</v>
      </c>
      <c r="S85" s="1">
        <f>COUNTIF(B85,"*ae*")</f>
        <v>0</v>
      </c>
      <c r="T85" s="1">
        <f>COUNTIF(B85,"*ao*")</f>
        <v>0</v>
      </c>
      <c r="U85" s="1">
        <f>COUNTIF(B85,"*au*")</f>
        <v>0</v>
      </c>
      <c r="V85" s="1">
        <f>COUNTIF(B85,"*oi*")</f>
        <v>0</v>
      </c>
      <c r="W85" s="1">
        <f>COUNTIF(B85,"*oe*")</f>
        <v>0</v>
      </c>
      <c r="X85" s="1">
        <f>COUNTIF(B85,"*oa*")</f>
        <v>0</v>
      </c>
      <c r="Y85" s="1">
        <f>COUNTIF(B85,"*ou*")</f>
        <v>0</v>
      </c>
      <c r="Z85" s="1">
        <f>COUNTIF(B85,"*ui*")</f>
        <v>0</v>
      </c>
      <c r="AA85" s="1">
        <f>COUNTIF(B85,"*ua*")</f>
        <v>0</v>
      </c>
      <c r="AB85">
        <f>SUM(G85:AA85)</f>
        <v>1</v>
      </c>
      <c r="AC85">
        <v>4</v>
      </c>
      <c r="AD85">
        <f>COUNTIF(AC85,"2")</f>
        <v>0</v>
      </c>
      <c r="AE85">
        <f>COUNTIF(AC85,"3")</f>
        <v>0</v>
      </c>
      <c r="AF85">
        <f>COUNTIF(AC85,"4")</f>
        <v>1</v>
      </c>
      <c r="AG85">
        <f>COUNTIF(AC85,"5")</f>
        <v>0</v>
      </c>
      <c r="AH85">
        <v>0</v>
      </c>
      <c r="AI85">
        <v>0</v>
      </c>
      <c r="AJ85">
        <v>1</v>
      </c>
      <c r="AM85">
        <v>1</v>
      </c>
      <c r="AN85" t="str">
        <f>RIGHT(B85,1)</f>
        <v>r</v>
      </c>
      <c r="AO85" s="1">
        <f>COUNTIF(F85,"CVCV")+COUNTIF(F85,"CVVCV")</f>
        <v>0</v>
      </c>
      <c r="AP85" s="1">
        <f>COUNTIF(F85,"CVCVC")+COUNTIF(F85,"CVVCVC")</f>
        <v>0</v>
      </c>
      <c r="AQ85" s="1">
        <f>COUNTIF(F85,"VCV")+COUNTIF(F85,"VVCV")</f>
        <v>0</v>
      </c>
      <c r="AR85" s="1">
        <f>COUNTIF(F85,"VCVC")+COUNTIF(F85,"VVCVC")</f>
        <v>0</v>
      </c>
      <c r="AS85" s="1">
        <f>COUNTIF(F85,"CVV")</f>
        <v>0</v>
      </c>
      <c r="AT85" s="1">
        <f>COUNTIF(F85,"CVVC")</f>
        <v>0</v>
      </c>
      <c r="AU85" s="1">
        <f>COUNTIF(F85,"VV")</f>
        <v>0</v>
      </c>
      <c r="AV85" s="1">
        <f>COUNTIF(F85,"VVC")</f>
        <v>0</v>
      </c>
      <c r="AW85" s="1">
        <f>COUNTIF(F85,"CVVCVC")+COUNTIF(F85,"VVCVC")+COUNTIF(F85,"CVVCV")+COUNTIF(F85,"VVCV")</f>
        <v>0</v>
      </c>
      <c r="AY85" s="1">
        <f>COUNTIF(F85,"CCVCV")</f>
        <v>0</v>
      </c>
      <c r="AZ85" s="1">
        <f>COUNTIF(F85,"CCVCVC")</f>
        <v>0</v>
      </c>
      <c r="BA85" s="1">
        <f>COUNTIF(F85,"CCVV")</f>
        <v>0</v>
      </c>
      <c r="BB85" s="1">
        <f>COUNTIF(F85,"CCVVC")</f>
        <v>0</v>
      </c>
      <c r="BD85" t="s">
        <v>3767</v>
      </c>
      <c r="BF85" s="1" t="str">
        <f>RIGHT(F85,4)</f>
        <v>CVVC</v>
      </c>
      <c r="BG85" s="1"/>
      <c r="BN85">
        <v>1</v>
      </c>
      <c r="BP85" s="1">
        <f>SUM(BG85:BO85)</f>
        <v>1</v>
      </c>
      <c r="BQ85">
        <v>0</v>
      </c>
      <c r="BS85" s="1" t="str">
        <f>LEFT(B85,1)</f>
        <v>e</v>
      </c>
      <c r="BT85" s="1" t="str">
        <f>LEFT(B85,2)</f>
        <v>en</v>
      </c>
      <c r="BU85" s="1" t="str">
        <f>RIGHT(B85,1)</f>
        <v>r</v>
      </c>
      <c r="BV85" t="s">
        <v>3677</v>
      </c>
      <c r="BW85" s="10" t="str">
        <f>LEFT(BD85,1)</f>
        <v>s</v>
      </c>
      <c r="BX85" s="10">
        <v>1</v>
      </c>
      <c r="BY85" s="10" t="str">
        <f>LEFT(CA85,1)</f>
        <v>e</v>
      </c>
      <c r="BZ85" s="10" t="str">
        <f>LEFT(CC85,1)</f>
        <v>e</v>
      </c>
      <c r="CA85" s="10" t="str">
        <f>RIGHT(B85,3)</f>
        <v>eer</v>
      </c>
      <c r="CB85" s="10" t="str">
        <f>RIGHT(B85,3)</f>
        <v>eer</v>
      </c>
      <c r="CC85" s="10" t="str">
        <f>RIGHT(B85,2)</f>
        <v>er</v>
      </c>
      <c r="CD85" s="10" t="str">
        <f>RIGHT(B85,1)</f>
        <v>r</v>
      </c>
    </row>
    <row r="86" spans="1:82">
      <c r="A86">
        <v>1984</v>
      </c>
      <c r="B86" s="30" t="s">
        <v>577</v>
      </c>
      <c r="C86" t="s">
        <v>1939</v>
      </c>
      <c r="D86" t="s">
        <v>1141</v>
      </c>
      <c r="E86" t="s">
        <v>1141</v>
      </c>
      <c r="F86" t="s">
        <v>2888</v>
      </c>
      <c r="G86" s="1">
        <f>COUNTIF(B86,"*ii*")</f>
        <v>0</v>
      </c>
      <c r="H86" s="1">
        <f>COUNTIF(B86,"*ee*")</f>
        <v>0</v>
      </c>
      <c r="I86" s="1">
        <f>COUNTIF(B86,"*aa*")</f>
        <v>0</v>
      </c>
      <c r="J86" s="1">
        <f>COUNTIF(B86,"*oo*")</f>
        <v>0</v>
      </c>
      <c r="K86" s="1">
        <f>COUNTIF(B86,"*uu*")</f>
        <v>0</v>
      </c>
      <c r="L86" s="1">
        <f>COUNTIF(B86,"*ia*")</f>
        <v>0</v>
      </c>
      <c r="M86" s="1">
        <f>COUNTIF(B86,"*iu*")</f>
        <v>0</v>
      </c>
      <c r="N86" s="1">
        <f>COUNTIF(B86,"*ei*")</f>
        <v>0</v>
      </c>
      <c r="O86" s="1">
        <f>COUNTIF(B86,"*ea*")</f>
        <v>0</v>
      </c>
      <c r="P86" s="1">
        <f>COUNTIF(B86,"*eo*")</f>
        <v>1</v>
      </c>
      <c r="Q86" s="1">
        <f>COUNTIF(B86,"*eu*")</f>
        <v>0</v>
      </c>
      <c r="R86" s="1">
        <f>COUNTIF(B86,"*ai*")</f>
        <v>0</v>
      </c>
      <c r="S86" s="1">
        <f>COUNTIF(B86,"*ae*")</f>
        <v>0</v>
      </c>
      <c r="T86" s="1">
        <f>COUNTIF(B86,"*ao*")</f>
        <v>0</v>
      </c>
      <c r="U86" s="1">
        <f>COUNTIF(B86,"*au*")</f>
        <v>0</v>
      </c>
      <c r="V86" s="1">
        <f>COUNTIF(B86,"*oi*")</f>
        <v>0</v>
      </c>
      <c r="W86" s="1">
        <f>COUNTIF(B86,"*oe*")</f>
        <v>0</v>
      </c>
      <c r="X86" s="1">
        <f>COUNTIF(B86,"*oa*")</f>
        <v>0</v>
      </c>
      <c r="Y86" s="1">
        <f>COUNTIF(B86,"*ou*")</f>
        <v>0</v>
      </c>
      <c r="Z86" s="1">
        <f>COUNTIF(B86,"*ui*")</f>
        <v>0</v>
      </c>
      <c r="AA86" s="1">
        <f>COUNTIF(B86,"*ua*")</f>
        <v>0</v>
      </c>
      <c r="AB86">
        <f>SUM(G86:AA86)</f>
        <v>1</v>
      </c>
      <c r="AC86">
        <v>4</v>
      </c>
      <c r="AD86">
        <f>COUNTIF(AC86,"2")</f>
        <v>0</v>
      </c>
      <c r="AE86">
        <f>COUNTIF(AC86,"3")</f>
        <v>0</v>
      </c>
      <c r="AF86">
        <f>COUNTIF(AC86,"4")</f>
        <v>1</v>
      </c>
      <c r="AG86">
        <f>COUNTIF(AC86,"5")</f>
        <v>0</v>
      </c>
      <c r="AH86">
        <v>0</v>
      </c>
      <c r="AI86">
        <v>0</v>
      </c>
      <c r="AJ86">
        <v>1</v>
      </c>
      <c r="AM86">
        <v>1</v>
      </c>
      <c r="AN86" t="str">
        <f>RIGHT(B86,1)</f>
        <v>t</v>
      </c>
      <c r="AO86" s="1">
        <f>COUNTIF(F86,"CVCV")+COUNTIF(F86,"CVVCV")</f>
        <v>0</v>
      </c>
      <c r="AP86" s="1">
        <f>COUNTIF(F86,"CVCVC")+COUNTIF(F86,"CVVCVC")</f>
        <v>0</v>
      </c>
      <c r="AQ86" s="1">
        <f>COUNTIF(F86,"VCV")+COUNTIF(F86,"VVCV")</f>
        <v>0</v>
      </c>
      <c r="AR86" s="1">
        <f>COUNTIF(F86,"VCVC")+COUNTIF(F86,"VVCVC")</f>
        <v>0</v>
      </c>
      <c r="AS86" s="1">
        <f>COUNTIF(F86,"CVV")</f>
        <v>0</v>
      </c>
      <c r="AT86" s="1">
        <f>COUNTIF(F86,"CVVC")</f>
        <v>0</v>
      </c>
      <c r="AU86" s="1">
        <f>COUNTIF(F86,"VV")</f>
        <v>0</v>
      </c>
      <c r="AV86" s="1">
        <f>COUNTIF(F86,"VVC")</f>
        <v>0</v>
      </c>
      <c r="AW86" s="1">
        <f>COUNTIF(F86,"CVVCVC")+COUNTIF(F86,"VVCVC")+COUNTIF(F86,"CVVCV")+COUNTIF(F86,"VVCV")</f>
        <v>0</v>
      </c>
      <c r="AY86" s="1">
        <f>COUNTIF(F86,"CCVCV")</f>
        <v>0</v>
      </c>
      <c r="AZ86" s="1">
        <f>COUNTIF(F86,"CCVCVC")</f>
        <v>0</v>
      </c>
      <c r="BA86" s="1">
        <f>COUNTIF(F86,"CCVV")</f>
        <v>0</v>
      </c>
      <c r="BB86" s="1">
        <f>COUNTIF(F86,"CCVVC")</f>
        <v>0</v>
      </c>
      <c r="BD86" t="s">
        <v>3685</v>
      </c>
      <c r="BF86" s="1" t="str">
        <f>RIGHT(F86,4)</f>
        <v>CVVC</v>
      </c>
      <c r="BG86" s="1"/>
      <c r="BN86">
        <v>1</v>
      </c>
      <c r="BP86" s="1">
        <f>SUM(BG86:BO86)</f>
        <v>1</v>
      </c>
      <c r="BQ86">
        <v>0</v>
      </c>
      <c r="BS86" s="1" t="str">
        <f>LEFT(B86,1)</f>
        <v>u</v>
      </c>
      <c r="BT86" s="1" t="str">
        <f>LEFT(B86,2)</f>
        <v>us</v>
      </c>
      <c r="BU86" s="1" t="str">
        <f>RIGHT(B86,1)</f>
        <v>t</v>
      </c>
      <c r="BV86" t="s">
        <v>3685</v>
      </c>
      <c r="BX86" s="10">
        <v>1</v>
      </c>
      <c r="BY86" s="10" t="str">
        <f>LEFT(CA86,1)</f>
        <v>e</v>
      </c>
      <c r="BZ86" s="10" t="str">
        <f>LEFT(CC86,1)</f>
        <v>o</v>
      </c>
      <c r="CA86" s="10" t="str">
        <f>RIGHT(B86,3)</f>
        <v>eot</v>
      </c>
      <c r="CB86" s="10" t="str">
        <f>RIGHT(B86,3)</f>
        <v>eot</v>
      </c>
      <c r="CC86" s="10" t="str">
        <f>RIGHT(B86,2)</f>
        <v>ot</v>
      </c>
      <c r="CD86" s="10" t="str">
        <f>RIGHT(B86,1)</f>
        <v>t</v>
      </c>
    </row>
    <row r="87" spans="1:82">
      <c r="A87">
        <v>10</v>
      </c>
      <c r="B87" s="30" t="s">
        <v>2945</v>
      </c>
      <c r="C87" t="s">
        <v>2428</v>
      </c>
      <c r="D87" t="s">
        <v>1150</v>
      </c>
      <c r="E87" t="s">
        <v>2821</v>
      </c>
      <c r="F87" t="s">
        <v>2911</v>
      </c>
      <c r="G87" s="1">
        <f>COUNTIF(B87,"*ii*")</f>
        <v>0</v>
      </c>
      <c r="H87" s="1">
        <f>COUNTIF(B87,"*ee*")</f>
        <v>0</v>
      </c>
      <c r="I87" s="1">
        <f>COUNTIF(B87,"*aa*")</f>
        <v>0</v>
      </c>
      <c r="J87" s="1">
        <f>COUNTIF(B87,"*oo*")</f>
        <v>0</v>
      </c>
      <c r="K87" s="1">
        <f>COUNTIF(B87,"*uu*")</f>
        <v>0</v>
      </c>
      <c r="L87" s="1">
        <f>COUNTIF(B87,"*ia*")</f>
        <v>0</v>
      </c>
      <c r="M87" s="1">
        <f>COUNTIF(B87,"*iu*")</f>
        <v>0</v>
      </c>
      <c r="N87" s="1">
        <f>COUNTIF(B87,"*ei*")</f>
        <v>0</v>
      </c>
      <c r="O87" s="1">
        <f>COUNTIF(B87,"*ea*")</f>
        <v>0</v>
      </c>
      <c r="P87" s="1">
        <f>COUNTIF(B87,"*eo*")</f>
        <v>0</v>
      </c>
      <c r="Q87" s="1">
        <f>COUNTIF(B87,"*eu*")</f>
        <v>0</v>
      </c>
      <c r="R87" s="1">
        <f>COUNTIF(B87,"*ai*")</f>
        <v>0</v>
      </c>
      <c r="S87" s="1">
        <f>COUNTIF(B87,"*ae*")</f>
        <v>1</v>
      </c>
      <c r="T87" s="1">
        <f>COUNTIF(B87,"*ao*")</f>
        <v>0</v>
      </c>
      <c r="U87" s="1">
        <f>COUNTIF(B87,"*au*")</f>
        <v>0</v>
      </c>
      <c r="V87" s="1">
        <f>COUNTIF(B87,"*oi*")</f>
        <v>0</v>
      </c>
      <c r="W87" s="1">
        <f>COUNTIF(B87,"*oe*")</f>
        <v>0</v>
      </c>
      <c r="X87" s="1">
        <f>COUNTIF(B87,"*oa*")</f>
        <v>0</v>
      </c>
      <c r="Y87" s="1">
        <f>COUNTIF(B87,"*ou*")</f>
        <v>0</v>
      </c>
      <c r="Z87" s="1">
        <f>COUNTIF(B87,"*ui*")</f>
        <v>0</v>
      </c>
      <c r="AA87" s="1">
        <f>COUNTIF(B87,"*ua*")</f>
        <v>0</v>
      </c>
      <c r="AB87">
        <f>SUM(G87:AA87)</f>
        <v>1</v>
      </c>
      <c r="AC87">
        <v>4</v>
      </c>
      <c r="AD87">
        <f>COUNTIF(AC87,"2")</f>
        <v>0</v>
      </c>
      <c r="AE87">
        <f>COUNTIF(AC87,"3")</f>
        <v>0</v>
      </c>
      <c r="AF87">
        <f>COUNTIF(AC87,"4")</f>
        <v>1</v>
      </c>
      <c r="AG87">
        <f>COUNTIF(AC87,"5")</f>
        <v>0</v>
      </c>
      <c r="AH87">
        <v>0</v>
      </c>
      <c r="AI87">
        <v>0</v>
      </c>
      <c r="AJ87">
        <v>1</v>
      </c>
      <c r="AK87">
        <v>1</v>
      </c>
      <c r="AM87">
        <v>1</v>
      </c>
      <c r="AN87" t="str">
        <f>RIGHT(B87,1)</f>
        <v>f</v>
      </c>
      <c r="AO87" s="1">
        <f>COUNTIF(F87,"CVCV")+COUNTIF(F87,"CVVCV")</f>
        <v>0</v>
      </c>
      <c r="AP87" s="1">
        <f>COUNTIF(F87,"CVCVC")+COUNTIF(F87,"CVVCVC")</f>
        <v>0</v>
      </c>
      <c r="AQ87" s="1">
        <f>COUNTIF(F87,"VCV")+COUNTIF(F87,"VVCV")</f>
        <v>0</v>
      </c>
      <c r="AR87" s="1">
        <f>COUNTIF(F87,"VCVC")+COUNTIF(F87,"VVCVC")</f>
        <v>0</v>
      </c>
      <c r="AS87" s="1">
        <f>COUNTIF(F87,"CVV")</f>
        <v>0</v>
      </c>
      <c r="AT87" s="1">
        <f>COUNTIF(F87,"CVVC")</f>
        <v>0</v>
      </c>
      <c r="AU87" s="1">
        <f>COUNTIF(F87,"VV")</f>
        <v>0</v>
      </c>
      <c r="AV87" s="1">
        <f>COUNTIF(F87,"VVC")</f>
        <v>0</v>
      </c>
      <c r="AW87" s="1">
        <f>COUNTIF(F87,"CVVCVC")+COUNTIF(F87,"VVCVC")+COUNTIF(F87,"CVVCV")+COUNTIF(F87,"VVCV")</f>
        <v>0</v>
      </c>
      <c r="AY87" s="1">
        <f>COUNTIF(F87,"CCVCV")</f>
        <v>0</v>
      </c>
      <c r="AZ87" s="1">
        <f>COUNTIF(F87,"CCVCVC")</f>
        <v>0</v>
      </c>
      <c r="BA87" s="1">
        <f>COUNTIF(F87,"CCVV")</f>
        <v>0</v>
      </c>
      <c r="BB87" s="1">
        <f>COUNTIF(F87,"CCVVC")</f>
        <v>0</v>
      </c>
      <c r="BD87" t="s">
        <v>3728</v>
      </c>
      <c r="BF87" s="1" t="str">
        <f>RIGHT(F87,4)</f>
        <v>CVVC</v>
      </c>
      <c r="BG87" s="1"/>
      <c r="BN87">
        <v>1</v>
      </c>
      <c r="BP87" s="1">
        <f>SUM(BG87:BO87)</f>
        <v>1</v>
      </c>
      <c r="BQ87">
        <v>0</v>
      </c>
      <c r="BS87" s="1" t="str">
        <f>LEFT(B87,1)</f>
        <v>a</v>
      </c>
      <c r="BT87" s="1" t="str">
        <f>LEFT(B87,2)</f>
        <v>ae</v>
      </c>
      <c r="BU87" s="1" t="str">
        <f>RIGHT(B87,1)</f>
        <v>f</v>
      </c>
      <c r="BV87" t="s">
        <v>3751</v>
      </c>
      <c r="BW87" s="10" t="str">
        <f>LEFT(BD87,1)</f>
        <v>f</v>
      </c>
      <c r="BX87" s="10">
        <v>0</v>
      </c>
      <c r="BY87" s="10" t="str">
        <f>LEFT(CA87,1)</f>
        <v>a</v>
      </c>
      <c r="BZ87" s="10" t="str">
        <f>LEFT(CC87,1)</f>
        <v>e</v>
      </c>
      <c r="CA87" s="10" t="str">
        <f>RIGHT(B87,3)</f>
        <v>aef</v>
      </c>
      <c r="CB87" s="10" t="str">
        <f>RIGHT(B87,3)</f>
        <v>aef</v>
      </c>
      <c r="CC87" s="10" t="str">
        <f>RIGHT(B87,2)</f>
        <v>ef</v>
      </c>
      <c r="CD87" s="10" t="str">
        <f>RIGHT(B87,1)</f>
        <v>f</v>
      </c>
    </row>
    <row r="88" spans="1:82">
      <c r="A88">
        <v>24</v>
      </c>
      <c r="B88" s="30" t="s">
        <v>694</v>
      </c>
      <c r="C88" t="s">
        <v>2114</v>
      </c>
      <c r="D88" t="s">
        <v>1150</v>
      </c>
      <c r="E88" t="s">
        <v>2821</v>
      </c>
      <c r="F88" t="s">
        <v>2861</v>
      </c>
      <c r="G88" s="1">
        <f>COUNTIF(B88,"*ii*")</f>
        <v>0</v>
      </c>
      <c r="H88" s="1">
        <f>COUNTIF(B88,"*ee*")</f>
        <v>0</v>
      </c>
      <c r="I88" s="1">
        <f>COUNTIF(B88,"*aa*")</f>
        <v>0</v>
      </c>
      <c r="J88" s="1">
        <f>COUNTIF(B88,"*oo*")</f>
        <v>0</v>
      </c>
      <c r="K88" s="1">
        <f>COUNTIF(B88,"*uu*")</f>
        <v>0</v>
      </c>
      <c r="L88" s="1">
        <f>COUNTIF(B88,"*ia*")</f>
        <v>0</v>
      </c>
      <c r="M88" s="1">
        <f>COUNTIF(B88,"*iu*")</f>
        <v>0</v>
      </c>
      <c r="N88" s="1">
        <f>COUNTIF(B88,"*ei*")</f>
        <v>0</v>
      </c>
      <c r="O88" s="1">
        <f>COUNTIF(B88,"*ea*")</f>
        <v>0</v>
      </c>
      <c r="P88" s="1">
        <f>COUNTIF(B88,"*eo*")</f>
        <v>0</v>
      </c>
      <c r="Q88" s="1">
        <f>COUNTIF(B88,"*eu*")</f>
        <v>0</v>
      </c>
      <c r="R88" s="1">
        <f>COUNTIF(B88,"*ai*")</f>
        <v>1</v>
      </c>
      <c r="S88" s="1">
        <f>COUNTIF(B88,"*ae*")</f>
        <v>0</v>
      </c>
      <c r="T88" s="1">
        <f>COUNTIF(B88,"*ao*")</f>
        <v>0</v>
      </c>
      <c r="U88" s="1">
        <f>COUNTIF(B88,"*au*")</f>
        <v>0</v>
      </c>
      <c r="V88" s="1">
        <f>COUNTIF(B88,"*oi*")</f>
        <v>0</v>
      </c>
      <c r="W88" s="1">
        <f>COUNTIF(B88,"*oe*")</f>
        <v>0</v>
      </c>
      <c r="X88" s="1">
        <f>COUNTIF(B88,"*oa*")</f>
        <v>0</v>
      </c>
      <c r="Y88" s="1">
        <f>COUNTIF(B88,"*ou*")</f>
        <v>0</v>
      </c>
      <c r="Z88" s="1">
        <f>COUNTIF(B88,"*ui*")</f>
        <v>0</v>
      </c>
      <c r="AA88" s="1">
        <f>COUNTIF(B88,"*ua*")</f>
        <v>0</v>
      </c>
      <c r="AB88">
        <f>SUM(G88:AA88)</f>
        <v>1</v>
      </c>
      <c r="AC88">
        <v>4</v>
      </c>
      <c r="AD88">
        <f>COUNTIF(AC88,"2")</f>
        <v>0</v>
      </c>
      <c r="AE88">
        <f>COUNTIF(AC88,"3")</f>
        <v>0</v>
      </c>
      <c r="AF88">
        <f>COUNTIF(AC88,"4")</f>
        <v>1</v>
      </c>
      <c r="AG88">
        <f>COUNTIF(AC88,"5")</f>
        <v>0</v>
      </c>
      <c r="AH88">
        <v>0</v>
      </c>
      <c r="AI88">
        <v>0</v>
      </c>
      <c r="AJ88">
        <v>1</v>
      </c>
      <c r="AK88">
        <v>1</v>
      </c>
      <c r="AL88">
        <v>1</v>
      </c>
      <c r="AO88" s="1">
        <f>COUNTIF(F88,"CVCV")+COUNTIF(F88,"CVVCV")</f>
        <v>0</v>
      </c>
      <c r="AP88" s="1">
        <f>COUNTIF(F88,"CVCVC")+COUNTIF(F88,"CVVCVC")</f>
        <v>0</v>
      </c>
      <c r="AQ88" s="1">
        <f>COUNTIF(F88,"VCV")+COUNTIF(F88,"VVCV")</f>
        <v>0</v>
      </c>
      <c r="AR88" s="1">
        <f>COUNTIF(F88,"VCVC")+COUNTIF(F88,"VVCVC")</f>
        <v>0</v>
      </c>
      <c r="AS88" s="1">
        <f>COUNTIF(F88,"CVV")</f>
        <v>0</v>
      </c>
      <c r="AT88" s="1">
        <f>COUNTIF(F88,"CVVC")</f>
        <v>0</v>
      </c>
      <c r="AU88" s="1">
        <f>COUNTIF(F88,"VV")</f>
        <v>0</v>
      </c>
      <c r="AV88" s="1">
        <f>COUNTIF(F88,"VVC")</f>
        <v>0</v>
      </c>
      <c r="AW88" s="1">
        <f>COUNTIF(F88,"CVVCVC")+COUNTIF(F88,"VVCVC")+COUNTIF(F88,"CVVCV")+COUNTIF(F88,"VVCV")</f>
        <v>0</v>
      </c>
      <c r="AY88" s="1">
        <f>COUNTIF(F88,"CCVCV")</f>
        <v>0</v>
      </c>
      <c r="AZ88" s="1">
        <f>COUNTIF(F88,"CCVCVC")</f>
        <v>0</v>
      </c>
      <c r="BA88" s="1">
        <f>COUNTIF(F88,"CCVV")</f>
        <v>0</v>
      </c>
      <c r="BB88" s="1">
        <f>COUNTIF(F88,"CCVVC")</f>
        <v>0</v>
      </c>
      <c r="BF88" s="1" t="str">
        <f>RIGHT(F88,4)</f>
        <v>CVCV</v>
      </c>
      <c r="BG88" s="1">
        <v>1</v>
      </c>
      <c r="BP88" s="1">
        <f>SUM(BG88:BO88)</f>
        <v>1</v>
      </c>
      <c r="BQ88">
        <v>0</v>
      </c>
      <c r="BS88" s="1" t="str">
        <f>LEFT(B88,1)</f>
        <v>a</v>
      </c>
      <c r="BT88" s="1" t="str">
        <f>LEFT(B88,2)</f>
        <v>ai</v>
      </c>
      <c r="BU88" s="1" t="str">
        <f>RIGHT(B88,1)</f>
        <v>i</v>
      </c>
      <c r="BX88" s="10">
        <v>0</v>
      </c>
      <c r="BY88" s="10" t="str">
        <f>LEFT(CA88,1)</f>
        <v>o</v>
      </c>
      <c r="BZ88" s="10" t="str">
        <f>RIGHT(B88,1)</f>
        <v>i</v>
      </c>
      <c r="CA88" s="10" t="str">
        <f>RIGHT(B88,3)</f>
        <v>oti</v>
      </c>
      <c r="CB88" s="10" t="str">
        <f>RIGHT(B88,3)</f>
        <v>oti</v>
      </c>
      <c r="CC88" s="10" t="str">
        <f>RIGHT(B88,2)</f>
        <v>ti</v>
      </c>
      <c r="CD88" s="10" t="str">
        <f>RIGHT(B88,1)</f>
        <v>i</v>
      </c>
    </row>
    <row r="89" spans="1:82">
      <c r="A89" s="28">
        <v>1312</v>
      </c>
      <c r="B89" s="32" t="s">
        <v>3616</v>
      </c>
      <c r="C89" s="28" t="s">
        <v>2650</v>
      </c>
      <c r="D89" s="28" t="s">
        <v>1150</v>
      </c>
      <c r="E89" s="28" t="s">
        <v>2821</v>
      </c>
      <c r="F89" s="28" t="s">
        <v>2873</v>
      </c>
      <c r="G89" s="29">
        <f>COUNTIF(B89,"*ii*")</f>
        <v>0</v>
      </c>
      <c r="H89" s="29">
        <f>COUNTIF(B89,"*ee*")</f>
        <v>0</v>
      </c>
      <c r="I89" s="29">
        <f>COUNTIF(B89,"*aa*")</f>
        <v>0</v>
      </c>
      <c r="J89" s="29">
        <f>COUNTIF(B89,"*oo*")</f>
        <v>0</v>
      </c>
      <c r="K89" s="29">
        <f>COUNTIF(B89,"*uu*")</f>
        <v>0</v>
      </c>
      <c r="L89" s="29">
        <f>COUNTIF(B89,"*ia*")</f>
        <v>0</v>
      </c>
      <c r="M89" s="29">
        <f>COUNTIF(B89,"*iu*")</f>
        <v>0</v>
      </c>
      <c r="N89" s="29">
        <f>COUNTIF(B89,"*ei*")</f>
        <v>0</v>
      </c>
      <c r="O89" s="29">
        <f>COUNTIF(B89,"*ea*")</f>
        <v>0</v>
      </c>
      <c r="P89" s="29">
        <f>COUNTIF(B89,"*eo*")</f>
        <v>0</v>
      </c>
      <c r="Q89" s="29">
        <f>COUNTIF(B89,"*eu*")</f>
        <v>0</v>
      </c>
      <c r="R89" s="29">
        <f>COUNTIF(B89,"*ai*")</f>
        <v>0</v>
      </c>
      <c r="S89" s="29">
        <f>COUNTIF(B89,"*ae*")</f>
        <v>0</v>
      </c>
      <c r="T89" s="29">
        <f>COUNTIF(B89,"*ao*")</f>
        <v>0</v>
      </c>
      <c r="U89" s="29">
        <f>COUNTIF(B89,"*au*")</f>
        <v>0</v>
      </c>
      <c r="V89" s="29">
        <f>COUNTIF(B89,"*oi*")</f>
        <v>0</v>
      </c>
      <c r="W89" s="29">
        <f>COUNTIF(B89,"*oe*")</f>
        <v>0</v>
      </c>
      <c r="X89" s="29">
        <f>COUNTIF(B89,"*oa*")</f>
        <v>0</v>
      </c>
      <c r="Y89" s="29">
        <f>COUNTIF(B89,"*ou*")</f>
        <v>0</v>
      </c>
      <c r="Z89" s="29">
        <f>COUNTIF(B89,"*ui*")</f>
        <v>0</v>
      </c>
      <c r="AA89" s="29">
        <f>COUNTIF(B89,"*ua*")</f>
        <v>0</v>
      </c>
      <c r="AB89" s="28">
        <f>SUM(G89:AA89)</f>
        <v>0</v>
      </c>
      <c r="AC89" s="28">
        <v>4</v>
      </c>
      <c r="AD89" s="28">
        <f>COUNTIF(AC89,"2")</f>
        <v>0</v>
      </c>
      <c r="AE89" s="28">
        <f>COUNTIF(AC89,"3")</f>
        <v>0</v>
      </c>
      <c r="AF89" s="28">
        <f>COUNTIF(AC89,"4")</f>
        <v>1</v>
      </c>
      <c r="AG89" s="28">
        <f>COUNTIF(AC89,"5")</f>
        <v>0</v>
      </c>
      <c r="AH89" s="28">
        <v>1</v>
      </c>
      <c r="AI89" s="28">
        <v>0</v>
      </c>
      <c r="AJ89" s="28"/>
      <c r="AK89" s="28"/>
      <c r="AL89" s="28">
        <v>1</v>
      </c>
      <c r="AM89" s="28"/>
      <c r="AN89" s="28"/>
      <c r="AO89" s="1">
        <f>COUNTIF(F89,"CVCV")+COUNTIF(F89,"CVVCV")</f>
        <v>0</v>
      </c>
      <c r="AP89" s="1">
        <f>COUNTIF(F89,"CVCVC")+COUNTIF(F89,"CVVCVC")</f>
        <v>0</v>
      </c>
      <c r="AQ89" s="1">
        <f>COUNTIF(F89,"VCV")+COUNTIF(F89,"VVCV")</f>
        <v>0</v>
      </c>
      <c r="AR89" s="1">
        <f>COUNTIF(F89,"VCVC")+COUNTIF(F89,"VVCVC")</f>
        <v>0</v>
      </c>
      <c r="AS89" s="1">
        <f>COUNTIF(F89,"CVV")</f>
        <v>0</v>
      </c>
      <c r="AT89" s="1">
        <f>COUNTIF(F89,"CVVC")</f>
        <v>0</v>
      </c>
      <c r="AU89" s="1">
        <f>COUNTIF(F89,"VV")</f>
        <v>0</v>
      </c>
      <c r="AV89" s="1">
        <f>COUNTIF(F89,"VVC")</f>
        <v>0</v>
      </c>
      <c r="AW89" s="29">
        <f>COUNTIF(F89,"CVVCVC")+COUNTIF(F89,"VVCVC")+COUNTIF(F89,"CVVCV")+COUNTIF(F89,"VVCV")</f>
        <v>0</v>
      </c>
      <c r="AX89" s="28"/>
      <c r="AY89" s="29">
        <f>COUNTIF(F89,"CCVCV")</f>
        <v>0</v>
      </c>
      <c r="AZ89" s="29">
        <f>COUNTIF(F89,"CCVCVC")</f>
        <v>0</v>
      </c>
      <c r="BA89" s="29">
        <f>COUNTIF(F89,"CCVV")</f>
        <v>0</v>
      </c>
      <c r="BB89" s="29">
        <f>COUNTIF(F89,"CCVVC")</f>
        <v>0</v>
      </c>
      <c r="BC89" s="28"/>
      <c r="BD89" t="s">
        <v>3676</v>
      </c>
      <c r="BE89" s="28"/>
      <c r="BF89" s="29" t="str">
        <f>RIGHT(F89,4)</f>
        <v>CVCV</v>
      </c>
      <c r="BG89" s="29">
        <v>1</v>
      </c>
      <c r="BH89" s="28">
        <v>1</v>
      </c>
      <c r="BJ89" s="28"/>
      <c r="BK89" s="28"/>
      <c r="BL89" s="28"/>
      <c r="BM89" s="28"/>
      <c r="BN89" s="28"/>
      <c r="BO89" s="28"/>
      <c r="BP89" s="29">
        <f>SUM(BG89:BO89)</f>
        <v>2</v>
      </c>
      <c r="BQ89" s="28">
        <v>1</v>
      </c>
      <c r="BS89" s="1" t="str">
        <f>LEFT(B89,1)</f>
        <v>ʔ</v>
      </c>
      <c r="BT89" s="1" t="str">
        <f>LEFT(B89,2)</f>
        <v>ʔi</v>
      </c>
      <c r="BU89" s="1" t="str">
        <f>RIGHT(B89,1)</f>
        <v>a</v>
      </c>
      <c r="BV89" t="s">
        <v>3676</v>
      </c>
      <c r="BX89" s="10">
        <v>0</v>
      </c>
      <c r="BY89" s="10" t="str">
        <f>LEFT(CA89,1)</f>
        <v>i</v>
      </c>
      <c r="BZ89" s="10" t="str">
        <f>RIGHT(B89,1)</f>
        <v>a</v>
      </c>
      <c r="CA89" s="10" t="str">
        <f>RIGHT(B89,3)</f>
        <v>ika</v>
      </c>
      <c r="CB89" s="10" t="str">
        <f>RIGHT(B89,3)</f>
        <v>ika</v>
      </c>
      <c r="CC89" s="10" t="str">
        <f>RIGHT(B89,2)</f>
        <v>ka</v>
      </c>
      <c r="CD89" s="10" t="str">
        <f>RIGHT(B89,1)</f>
        <v>a</v>
      </c>
    </row>
    <row r="90" spans="1:82">
      <c r="A90">
        <v>1248</v>
      </c>
      <c r="B90" s="30" t="s">
        <v>3612</v>
      </c>
      <c r="C90" t="s">
        <v>1937</v>
      </c>
      <c r="D90" t="s">
        <v>1150</v>
      </c>
      <c r="E90" t="s">
        <v>2821</v>
      </c>
      <c r="F90" t="s">
        <v>2868</v>
      </c>
      <c r="G90" s="1">
        <f>COUNTIF(B90,"*ii*")</f>
        <v>0</v>
      </c>
      <c r="H90" s="1">
        <f>COUNTIF(B90,"*ee*")</f>
        <v>0</v>
      </c>
      <c r="I90" s="1">
        <f>COUNTIF(B90,"*aa*")</f>
        <v>0</v>
      </c>
      <c r="J90" s="1">
        <f>COUNTIF(B90,"*oo*")</f>
        <v>0</v>
      </c>
      <c r="K90" s="1">
        <f>COUNTIF(B90,"*uu*")</f>
        <v>0</v>
      </c>
      <c r="L90" s="1">
        <f>COUNTIF(B90,"*ia*")</f>
        <v>0</v>
      </c>
      <c r="M90" s="1">
        <f>COUNTIF(B90,"*iu*")</f>
        <v>0</v>
      </c>
      <c r="N90" s="1">
        <f>COUNTIF(B90,"*ei*")</f>
        <v>0</v>
      </c>
      <c r="O90" s="1">
        <f>COUNTIF(B90,"*ea*")</f>
        <v>0</v>
      </c>
      <c r="P90" s="1">
        <f>COUNTIF(B90,"*eo*")</f>
        <v>0</v>
      </c>
      <c r="Q90" s="1">
        <f>COUNTIF(B90,"*eu*")</f>
        <v>0</v>
      </c>
      <c r="R90" s="1">
        <f>COUNTIF(B90,"*ai*")</f>
        <v>0</v>
      </c>
      <c r="S90" s="1">
        <f>COUNTIF(B90,"*ae*")</f>
        <v>0</v>
      </c>
      <c r="T90" s="1">
        <f>COUNTIF(B90,"*ao*")</f>
        <v>0</v>
      </c>
      <c r="U90" s="1">
        <f>COUNTIF(B90,"*au*")</f>
        <v>0</v>
      </c>
      <c r="V90" s="1">
        <f>COUNTIF(B90,"*oi*")</f>
        <v>0</v>
      </c>
      <c r="W90" s="1">
        <f>COUNTIF(B90,"*oe*")</f>
        <v>0</v>
      </c>
      <c r="X90" s="1">
        <f>COUNTIF(B90,"*oa*")</f>
        <v>0</v>
      </c>
      <c r="Y90" s="1">
        <f>COUNTIF(B90,"*ou*")</f>
        <v>0</v>
      </c>
      <c r="Z90" s="1">
        <f>COUNTIF(B90,"*ui*")</f>
        <v>0</v>
      </c>
      <c r="AA90" s="1">
        <f>COUNTIF(B90,"*ua*")</f>
        <v>0</v>
      </c>
      <c r="AB90">
        <f>SUM(G90:AA90)</f>
        <v>0</v>
      </c>
      <c r="AC90">
        <v>4</v>
      </c>
      <c r="AD90">
        <f>COUNTIF(AC90,"2")</f>
        <v>0</v>
      </c>
      <c r="AE90">
        <f>COUNTIF(AC90,"3")</f>
        <v>0</v>
      </c>
      <c r="AF90">
        <f>COUNTIF(AC90,"4")</f>
        <v>1</v>
      </c>
      <c r="AG90">
        <f>COUNTIF(AC90,"5")</f>
        <v>0</v>
      </c>
      <c r="AH90">
        <v>1</v>
      </c>
      <c r="AI90">
        <v>0</v>
      </c>
      <c r="AL90">
        <v>1</v>
      </c>
      <c r="AO90" s="1">
        <f>COUNTIF(F90,"CVCV")+COUNTIF(F90,"CVVCV")</f>
        <v>0</v>
      </c>
      <c r="AP90" s="1">
        <f>COUNTIF(F90,"CVCVC")+COUNTIF(F90,"CVVCVC")</f>
        <v>0</v>
      </c>
      <c r="AQ90" s="1">
        <f>COUNTIF(F90,"VCV")+COUNTIF(F90,"VVCV")</f>
        <v>0</v>
      </c>
      <c r="AR90" s="1">
        <f>COUNTIF(F90,"VCVC")+COUNTIF(F90,"VVCVC")</f>
        <v>0</v>
      </c>
      <c r="AS90" s="1">
        <f>COUNTIF(F90,"CVV")</f>
        <v>0</v>
      </c>
      <c r="AT90" s="1">
        <f>COUNTIF(F90,"CVVC")</f>
        <v>0</v>
      </c>
      <c r="AU90" s="1">
        <f>COUNTIF(F90,"VV")</f>
        <v>0</v>
      </c>
      <c r="AV90" s="1">
        <f>COUNTIF(F90,"VVC")</f>
        <v>0</v>
      </c>
      <c r="AW90" s="1">
        <f>COUNTIF(F90,"CVVCVC")+COUNTIF(F90,"VVCVC")+COUNTIF(F90,"CVVCV")+COUNTIF(F90,"VVCV")</f>
        <v>0</v>
      </c>
      <c r="AY90" s="1">
        <f>COUNTIF(F90,"CCVCV")</f>
        <v>0</v>
      </c>
      <c r="AZ90" s="1">
        <f>COUNTIF(F90,"CCVCVC")</f>
        <v>0</v>
      </c>
      <c r="BA90" s="1">
        <f>COUNTIF(F90,"CCVV")</f>
        <v>0</v>
      </c>
      <c r="BB90" s="1">
        <f>COUNTIF(F90,"CCVVC")</f>
        <v>0</v>
      </c>
      <c r="BD90" t="s">
        <v>3694</v>
      </c>
      <c r="BF90" s="1" t="str">
        <f>RIGHT(F90,4)</f>
        <v>CVCV</v>
      </c>
      <c r="BG90" s="1">
        <v>1</v>
      </c>
      <c r="BH90">
        <v>1</v>
      </c>
      <c r="BP90" s="1">
        <f>SUM(BG90:BO90)</f>
        <v>2</v>
      </c>
      <c r="BQ90">
        <v>0</v>
      </c>
      <c r="BS90" s="1" t="str">
        <f>LEFT(B90,1)</f>
        <v>ʔ</v>
      </c>
      <c r="BT90" s="1" t="str">
        <f>LEFT(B90,2)</f>
        <v>ʔa</v>
      </c>
      <c r="BU90" s="1" t="str">
        <f>RIGHT(B90,1)</f>
        <v>a</v>
      </c>
      <c r="BV90" t="s">
        <v>3694</v>
      </c>
      <c r="BX90" s="10">
        <v>0</v>
      </c>
      <c r="BY90" s="10" t="str">
        <f>LEFT(CA90,1)</f>
        <v>a</v>
      </c>
      <c r="BZ90" s="10" t="str">
        <f>RIGHT(B90,1)</f>
        <v>a</v>
      </c>
      <c r="CA90" s="10" t="str">
        <f>RIGHT(B90,3)</f>
        <v>aka</v>
      </c>
      <c r="CB90" s="10" t="str">
        <f>RIGHT(B90,3)</f>
        <v>aka</v>
      </c>
      <c r="CC90" s="10" t="str">
        <f>RIGHT(B90,2)</f>
        <v>ka</v>
      </c>
      <c r="CD90" s="10" t="str">
        <f>RIGHT(B90,1)</f>
        <v>a</v>
      </c>
    </row>
    <row r="91" spans="1:82">
      <c r="A91">
        <v>1798</v>
      </c>
      <c r="B91" s="30" t="s">
        <v>3628</v>
      </c>
      <c r="C91" t="s">
        <v>1479</v>
      </c>
      <c r="D91" t="s">
        <v>1150</v>
      </c>
      <c r="E91" t="s">
        <v>2821</v>
      </c>
      <c r="F91" t="s">
        <v>2868</v>
      </c>
      <c r="G91" s="1">
        <f>COUNTIF(B91,"*ii*")</f>
        <v>0</v>
      </c>
      <c r="H91" s="1">
        <f>COUNTIF(B91,"*ee*")</f>
        <v>0</v>
      </c>
      <c r="I91" s="1">
        <f>COUNTIF(B91,"*aa*")</f>
        <v>0</v>
      </c>
      <c r="J91" s="1">
        <f>COUNTIF(B91,"*oo*")</f>
        <v>0</v>
      </c>
      <c r="K91" s="1">
        <f>COUNTIF(B91,"*uu*")</f>
        <v>0</v>
      </c>
      <c r="L91" s="1">
        <f>COUNTIF(B91,"*ia*")</f>
        <v>0</v>
      </c>
      <c r="M91" s="1">
        <f>COUNTIF(B91,"*iu*")</f>
        <v>0</v>
      </c>
      <c r="N91" s="1">
        <f>COUNTIF(B91,"*ei*")</f>
        <v>0</v>
      </c>
      <c r="O91" s="1">
        <f>COUNTIF(B91,"*ea*")</f>
        <v>0</v>
      </c>
      <c r="P91" s="1">
        <f>COUNTIF(B91,"*eo*")</f>
        <v>0</v>
      </c>
      <c r="Q91" s="1">
        <f>COUNTIF(B91,"*eu*")</f>
        <v>0</v>
      </c>
      <c r="R91" s="1">
        <f>COUNTIF(B91,"*ai*")</f>
        <v>0</v>
      </c>
      <c r="S91" s="1">
        <f>COUNTIF(B91,"*ae*")</f>
        <v>0</v>
      </c>
      <c r="T91" s="1">
        <f>COUNTIF(B91,"*ao*")</f>
        <v>0</v>
      </c>
      <c r="U91" s="1">
        <f>COUNTIF(B91,"*au*")</f>
        <v>0</v>
      </c>
      <c r="V91" s="1">
        <f>COUNTIF(B91,"*oi*")</f>
        <v>0</v>
      </c>
      <c r="W91" s="1">
        <f>COUNTIF(B91,"*oe*")</f>
        <v>0</v>
      </c>
      <c r="X91" s="1">
        <f>COUNTIF(B91,"*oa*")</f>
        <v>0</v>
      </c>
      <c r="Y91" s="1">
        <f>COUNTIF(B91,"*ou*")</f>
        <v>0</v>
      </c>
      <c r="Z91" s="1">
        <f>COUNTIF(B91,"*ui*")</f>
        <v>0</v>
      </c>
      <c r="AA91" s="1">
        <f>COUNTIF(B91,"*ua*")</f>
        <v>0</v>
      </c>
      <c r="AB91">
        <f>SUM(G91:AA91)</f>
        <v>0</v>
      </c>
      <c r="AC91">
        <v>4</v>
      </c>
      <c r="AD91">
        <f>COUNTIF(AC91,"2")</f>
        <v>0</v>
      </c>
      <c r="AE91">
        <f>COUNTIF(AC91,"3")</f>
        <v>0</v>
      </c>
      <c r="AF91">
        <f>COUNTIF(AC91,"4")</f>
        <v>1</v>
      </c>
      <c r="AG91">
        <f>COUNTIF(AC91,"5")</f>
        <v>0</v>
      </c>
      <c r="AH91">
        <v>1</v>
      </c>
      <c r="AI91">
        <v>0</v>
      </c>
      <c r="AL91">
        <v>1</v>
      </c>
      <c r="AO91" s="1">
        <f>COUNTIF(F91,"CVCV")+COUNTIF(F91,"CVVCV")</f>
        <v>0</v>
      </c>
      <c r="AP91" s="1">
        <f>COUNTIF(F91,"CVCVC")+COUNTIF(F91,"CVVCVC")</f>
        <v>0</v>
      </c>
      <c r="AQ91" s="1">
        <f>COUNTIF(F91,"VCV")+COUNTIF(F91,"VVCV")</f>
        <v>0</v>
      </c>
      <c r="AR91" s="1">
        <f>COUNTIF(F91,"VCVC")+COUNTIF(F91,"VVCVC")</f>
        <v>0</v>
      </c>
      <c r="AS91" s="1">
        <f>COUNTIF(F91,"CVV")</f>
        <v>0</v>
      </c>
      <c r="AT91" s="1">
        <f>COUNTIF(F91,"CVVC")</f>
        <v>0</v>
      </c>
      <c r="AU91" s="1">
        <f>COUNTIF(F91,"VV")</f>
        <v>0</v>
      </c>
      <c r="AV91" s="1">
        <f>COUNTIF(F91,"VVC")</f>
        <v>0</v>
      </c>
      <c r="AW91" s="1">
        <f>COUNTIF(F91,"CVVCVC")+COUNTIF(F91,"VVCVC")+COUNTIF(F91,"CVVCV")+COUNTIF(F91,"VVCV")</f>
        <v>0</v>
      </c>
      <c r="AY91" s="1">
        <f>COUNTIF(F91,"CCVCV")</f>
        <v>0</v>
      </c>
      <c r="AZ91" s="1">
        <f>COUNTIF(F91,"CCVCVC")</f>
        <v>0</v>
      </c>
      <c r="BA91" s="1">
        <f>COUNTIF(F91,"CCVV")</f>
        <v>0</v>
      </c>
      <c r="BB91" s="1">
        <f>COUNTIF(F91,"CCVVC")</f>
        <v>0</v>
      </c>
      <c r="BD91" t="s">
        <v>3694</v>
      </c>
      <c r="BF91" s="1" t="str">
        <f>RIGHT(F91,4)</f>
        <v>CVCV</v>
      </c>
      <c r="BG91" s="1">
        <v>1</v>
      </c>
      <c r="BH91">
        <v>1</v>
      </c>
      <c r="BP91" s="1">
        <f>SUM(BG91:BO91)</f>
        <v>2</v>
      </c>
      <c r="BQ91">
        <v>0</v>
      </c>
      <c r="BS91" s="1" t="str">
        <f>LEFT(B91,1)</f>
        <v>t</v>
      </c>
      <c r="BT91" s="1" t="str">
        <f>LEFT(B91,2)</f>
        <v>ta</v>
      </c>
      <c r="BU91" s="1" t="str">
        <f>RIGHT(B91,1)</f>
        <v>a</v>
      </c>
      <c r="BV91" t="s">
        <v>3694</v>
      </c>
      <c r="BX91" s="10">
        <v>0</v>
      </c>
      <c r="BY91" s="10" t="str">
        <f>LEFT(CA91,1)</f>
        <v>a</v>
      </c>
      <c r="BZ91" s="10" t="str">
        <f>RIGHT(B91,1)</f>
        <v>a</v>
      </c>
      <c r="CA91" s="10" t="str">
        <f>RIGHT(B91,3)</f>
        <v>ana</v>
      </c>
      <c r="CB91" s="10" t="str">
        <f>RIGHT(B91,3)</f>
        <v>ana</v>
      </c>
      <c r="CC91" s="10" t="str">
        <f>RIGHT(B91,2)</f>
        <v>na</v>
      </c>
      <c r="CD91" s="10" t="str">
        <f>RIGHT(B91,1)</f>
        <v>a</v>
      </c>
    </row>
    <row r="92" spans="1:82">
      <c r="A92">
        <v>73</v>
      </c>
      <c r="B92" s="30" t="s">
        <v>3827</v>
      </c>
      <c r="C92" t="s">
        <v>2218</v>
      </c>
      <c r="D92" t="s">
        <v>1141</v>
      </c>
      <c r="E92" t="s">
        <v>1141</v>
      </c>
      <c r="F92" t="s">
        <v>2868</v>
      </c>
      <c r="G92" s="1">
        <f>COUNTIF(B92,"*ii*")</f>
        <v>0</v>
      </c>
      <c r="H92" s="1">
        <f>COUNTIF(B92,"*ee*")</f>
        <v>0</v>
      </c>
      <c r="I92" s="1">
        <f>COUNTIF(B92,"*aa*")</f>
        <v>0</v>
      </c>
      <c r="J92" s="1">
        <f>COUNTIF(B92,"*oo*")</f>
        <v>0</v>
      </c>
      <c r="K92" s="1">
        <f>COUNTIF(B92,"*uu*")</f>
        <v>0</v>
      </c>
      <c r="L92" s="1">
        <f>COUNTIF(B92,"*ia*")</f>
        <v>0</v>
      </c>
      <c r="M92" s="1">
        <f>COUNTIF(B92,"*iu*")</f>
        <v>0</v>
      </c>
      <c r="N92" s="1">
        <f>COUNTIF(B92,"*ei*")</f>
        <v>0</v>
      </c>
      <c r="O92" s="1">
        <f>COUNTIF(B92,"*ea*")</f>
        <v>0</v>
      </c>
      <c r="P92" s="1">
        <f>COUNTIF(B92,"*eo*")</f>
        <v>0</v>
      </c>
      <c r="Q92" s="1">
        <f>COUNTIF(B92,"*eu*")</f>
        <v>0</v>
      </c>
      <c r="R92" s="1">
        <f>COUNTIF(B92,"*ai*")</f>
        <v>0</v>
      </c>
      <c r="S92" s="1">
        <f>COUNTIF(B92,"*ae*")</f>
        <v>0</v>
      </c>
      <c r="T92" s="1">
        <f>COUNTIF(B92,"*ao*")</f>
        <v>0</v>
      </c>
      <c r="U92" s="1">
        <f>COUNTIF(B92,"*au*")</f>
        <v>0</v>
      </c>
      <c r="V92" s="1">
        <f>COUNTIF(B92,"*oi*")</f>
        <v>0</v>
      </c>
      <c r="W92" s="1">
        <f>COUNTIF(B92,"*oe*")</f>
        <v>0</v>
      </c>
      <c r="X92" s="1">
        <f>COUNTIF(B92,"*oa*")</f>
        <v>0</v>
      </c>
      <c r="Y92" s="1">
        <f>COUNTIF(B92,"*ou*")</f>
        <v>0</v>
      </c>
      <c r="Z92" s="1">
        <f>COUNTIF(B92,"*ui*")</f>
        <v>0</v>
      </c>
      <c r="AA92" s="1">
        <f>COUNTIF(B92,"*ua*")</f>
        <v>0</v>
      </c>
      <c r="AB92">
        <f>SUM(G92:AA92)</f>
        <v>0</v>
      </c>
      <c r="AC92">
        <v>4</v>
      </c>
      <c r="AD92">
        <f>COUNTIF(AC92,"2")</f>
        <v>0</v>
      </c>
      <c r="AE92">
        <f>COUNTIF(AC92,"3")</f>
        <v>0</v>
      </c>
      <c r="AF92">
        <f>COUNTIF(AC92,"4")</f>
        <v>1</v>
      </c>
      <c r="AG92">
        <f>COUNTIF(AC92,"5")</f>
        <v>0</v>
      </c>
      <c r="AH92">
        <v>1</v>
      </c>
      <c r="AI92">
        <v>0</v>
      </c>
      <c r="AL92">
        <v>1</v>
      </c>
      <c r="AO92" s="1">
        <f>COUNTIF(F92,"CVCV")+COUNTIF(F92,"CVVCV")</f>
        <v>0</v>
      </c>
      <c r="AP92" s="1">
        <f>COUNTIF(F92,"CVCVC")+COUNTIF(F92,"CVVCVC")</f>
        <v>0</v>
      </c>
      <c r="AQ92" s="1">
        <f>COUNTIF(F92,"VCV")+COUNTIF(F92,"VVCV")</f>
        <v>0</v>
      </c>
      <c r="AR92" s="1">
        <f>COUNTIF(F92,"VCVC")+COUNTIF(F92,"VVCVC")</f>
        <v>0</v>
      </c>
      <c r="AS92" s="1">
        <f>COUNTIF(F92,"CVV")</f>
        <v>0</v>
      </c>
      <c r="AT92" s="1">
        <f>COUNTIF(F92,"CVVC")</f>
        <v>0</v>
      </c>
      <c r="AU92" s="1">
        <f>COUNTIF(F92,"VV")</f>
        <v>0</v>
      </c>
      <c r="AV92" s="1">
        <f>COUNTIF(F92,"VVC")</f>
        <v>0</v>
      </c>
      <c r="AW92" s="1">
        <f>COUNTIF(F92,"CVVCVC")+COUNTIF(F92,"VVCVC")+COUNTIF(F92,"CVVCV")+COUNTIF(F92,"VVCV")</f>
        <v>0</v>
      </c>
      <c r="AY92" s="1">
        <f>COUNTIF(F92,"CCVCV")</f>
        <v>0</v>
      </c>
      <c r="AZ92" s="1">
        <f>COUNTIF(F92,"CCVCVC")</f>
        <v>0</v>
      </c>
      <c r="BA92" s="1">
        <f>COUNTIF(F92,"CCVV")</f>
        <v>0</v>
      </c>
      <c r="BB92" s="1">
        <f>COUNTIF(F92,"CCVVC")</f>
        <v>0</v>
      </c>
      <c r="BD92" t="s">
        <v>3695</v>
      </c>
      <c r="BF92" s="1" t="str">
        <f>RIGHT(F92,4)</f>
        <v>CVCV</v>
      </c>
      <c r="BG92" s="1">
        <v>1</v>
      </c>
      <c r="BP92" s="1">
        <f>SUM(BG92:BO92)</f>
        <v>1</v>
      </c>
      <c r="BQ92">
        <v>0</v>
      </c>
      <c r="BS92" s="1" t="str">
        <f>LEFT(B92,1)</f>
        <v>ʔ</v>
      </c>
      <c r="BT92" s="1" t="str">
        <f>LEFT(B92,2)</f>
        <v>ʔa</v>
      </c>
      <c r="BU92" s="1" t="str">
        <f>RIGHT(B92,1)</f>
        <v>e</v>
      </c>
      <c r="BV92" t="s">
        <v>3695</v>
      </c>
      <c r="BX92" s="10">
        <v>0</v>
      </c>
      <c r="BY92" s="10" t="str">
        <f>LEFT(CA92,1)</f>
        <v>a</v>
      </c>
      <c r="BZ92" s="10" t="str">
        <f>RIGHT(B92,1)</f>
        <v>e</v>
      </c>
      <c r="CA92" s="10" t="str">
        <f>RIGHT(B92,3)</f>
        <v>aʔe</v>
      </c>
      <c r="CB92" s="10" t="str">
        <f>RIGHT(B92,3)</f>
        <v>aʔe</v>
      </c>
      <c r="CC92" s="10" t="str">
        <f>RIGHT(B92,2)</f>
        <v>ʔe</v>
      </c>
      <c r="CD92" s="10" t="str">
        <f>RIGHT(B92,1)</f>
        <v>e</v>
      </c>
    </row>
    <row r="93" spans="1:82">
      <c r="A93">
        <v>763</v>
      </c>
      <c r="B93" s="30" t="s">
        <v>3592</v>
      </c>
      <c r="C93" t="s">
        <v>2416</v>
      </c>
      <c r="D93" t="s">
        <v>1150</v>
      </c>
      <c r="E93" t="s">
        <v>2821</v>
      </c>
      <c r="F93" t="s">
        <v>2868</v>
      </c>
      <c r="G93" s="1">
        <f>COUNTIF(B93,"*ii*")</f>
        <v>0</v>
      </c>
      <c r="H93" s="1">
        <f>COUNTIF(B93,"*ee*")</f>
        <v>0</v>
      </c>
      <c r="I93" s="1">
        <f>COUNTIF(B93,"*aa*")</f>
        <v>0</v>
      </c>
      <c r="J93" s="1">
        <f>COUNTIF(B93,"*oo*")</f>
        <v>0</v>
      </c>
      <c r="K93" s="1">
        <f>COUNTIF(B93,"*uu*")</f>
        <v>0</v>
      </c>
      <c r="L93" s="1">
        <f>COUNTIF(B93,"*ia*")</f>
        <v>0</v>
      </c>
      <c r="M93" s="1">
        <f>COUNTIF(B93,"*iu*")</f>
        <v>0</v>
      </c>
      <c r="N93" s="1">
        <f>COUNTIF(B93,"*ei*")</f>
        <v>0</v>
      </c>
      <c r="O93" s="1">
        <f>COUNTIF(B93,"*ea*")</f>
        <v>0</v>
      </c>
      <c r="P93" s="1">
        <f>COUNTIF(B93,"*eo*")</f>
        <v>0</v>
      </c>
      <c r="Q93" s="1">
        <f>COUNTIF(B93,"*eu*")</f>
        <v>0</v>
      </c>
      <c r="R93" s="1">
        <f>COUNTIF(B93,"*ai*")</f>
        <v>0</v>
      </c>
      <c r="S93" s="1">
        <f>COUNTIF(B93,"*ae*")</f>
        <v>0</v>
      </c>
      <c r="T93" s="1">
        <f>COUNTIF(B93,"*ao*")</f>
        <v>0</v>
      </c>
      <c r="U93" s="1">
        <f>COUNTIF(B93,"*au*")</f>
        <v>0</v>
      </c>
      <c r="V93" s="1">
        <f>COUNTIF(B93,"*oi*")</f>
        <v>0</v>
      </c>
      <c r="W93" s="1">
        <f>COUNTIF(B93,"*oe*")</f>
        <v>0</v>
      </c>
      <c r="X93" s="1">
        <f>COUNTIF(B93,"*oa*")</f>
        <v>0</v>
      </c>
      <c r="Y93" s="1">
        <f>COUNTIF(B93,"*ou*")</f>
        <v>0</v>
      </c>
      <c r="Z93" s="1">
        <f>COUNTIF(B93,"*ui*")</f>
        <v>0</v>
      </c>
      <c r="AA93" s="1">
        <f>COUNTIF(B93,"*ua*")</f>
        <v>0</v>
      </c>
      <c r="AB93">
        <f>SUM(G93:AA93)</f>
        <v>0</v>
      </c>
      <c r="AC93">
        <v>4</v>
      </c>
      <c r="AD93">
        <f>COUNTIF(AC93,"2")</f>
        <v>0</v>
      </c>
      <c r="AE93">
        <f>COUNTIF(AC93,"3")</f>
        <v>0</v>
      </c>
      <c r="AF93">
        <f>COUNTIF(AC93,"4")</f>
        <v>1</v>
      </c>
      <c r="AG93">
        <f>COUNTIF(AC93,"5")</f>
        <v>0</v>
      </c>
      <c r="AH93">
        <v>1</v>
      </c>
      <c r="AI93">
        <v>0</v>
      </c>
      <c r="AL93">
        <v>1</v>
      </c>
      <c r="AO93" s="1">
        <f>COUNTIF(F93,"CVCV")+COUNTIF(F93,"CVVCV")</f>
        <v>0</v>
      </c>
      <c r="AP93" s="1">
        <f>COUNTIF(F93,"CVCVC")+COUNTIF(F93,"CVVCVC")</f>
        <v>0</v>
      </c>
      <c r="AQ93" s="1">
        <f>COUNTIF(F93,"VCV")+COUNTIF(F93,"VVCV")</f>
        <v>0</v>
      </c>
      <c r="AR93" s="1">
        <f>COUNTIF(F93,"VCVC")+COUNTIF(F93,"VVCVC")</f>
        <v>0</v>
      </c>
      <c r="AS93" s="1">
        <f>COUNTIF(F93,"CVV")</f>
        <v>0</v>
      </c>
      <c r="AT93" s="1">
        <f>COUNTIF(F93,"CVVC")</f>
        <v>0</v>
      </c>
      <c r="AU93" s="1">
        <f>COUNTIF(F93,"VV")</f>
        <v>0</v>
      </c>
      <c r="AV93" s="1">
        <f>COUNTIF(F93,"VVC")</f>
        <v>0</v>
      </c>
      <c r="AW93" s="1">
        <f>COUNTIF(F93,"CVVCVC")+COUNTIF(F93,"VVCVC")+COUNTIF(F93,"CVVCV")+COUNTIF(F93,"VVCV")</f>
        <v>0</v>
      </c>
      <c r="AY93" s="1">
        <f>COUNTIF(F93,"CCVCV")</f>
        <v>0</v>
      </c>
      <c r="AZ93" s="1">
        <f>COUNTIF(F93,"CCVCVC")</f>
        <v>0</v>
      </c>
      <c r="BA93" s="1">
        <f>COUNTIF(F93,"CCVV")</f>
        <v>0</v>
      </c>
      <c r="BB93" s="1">
        <f>COUNTIF(F93,"CCVVC")</f>
        <v>0</v>
      </c>
      <c r="BD93" t="s">
        <v>3698</v>
      </c>
      <c r="BF93" s="1" t="str">
        <f>RIGHT(F93,4)</f>
        <v>CVCV</v>
      </c>
      <c r="BG93" s="1">
        <v>1</v>
      </c>
      <c r="BP93" s="1">
        <f>SUM(BG93:BO93)</f>
        <v>1</v>
      </c>
      <c r="BQ93">
        <v>0</v>
      </c>
      <c r="BS93" s="1" t="str">
        <f>LEFT(B93,1)</f>
        <v>m</v>
      </c>
      <c r="BT93" s="1" t="str">
        <f>LEFT(B93,2)</f>
        <v>ma</v>
      </c>
      <c r="BU93" s="1" t="str">
        <f>RIGHT(B93,1)</f>
        <v>i</v>
      </c>
      <c r="BV93" t="s">
        <v>3698</v>
      </c>
      <c r="BX93" s="10">
        <v>0</v>
      </c>
      <c r="BY93" s="10" t="str">
        <f>LEFT(CA93,1)</f>
        <v>a</v>
      </c>
      <c r="BZ93" s="10" t="str">
        <f>RIGHT(B93,1)</f>
        <v>i</v>
      </c>
      <c r="CA93" s="10" t="str">
        <f>RIGHT(B93,3)</f>
        <v>ani</v>
      </c>
      <c r="CB93" s="10" t="str">
        <f>RIGHT(B93,3)</f>
        <v>ani</v>
      </c>
      <c r="CC93" s="10" t="str">
        <f>RIGHT(B93,2)</f>
        <v>ni</v>
      </c>
      <c r="CD93" s="10" t="str">
        <f>RIGHT(B93,1)</f>
        <v>i</v>
      </c>
    </row>
    <row r="94" spans="1:82">
      <c r="A94">
        <v>764</v>
      </c>
      <c r="B94" s="30" t="s">
        <v>3593</v>
      </c>
      <c r="C94" t="s">
        <v>1458</v>
      </c>
      <c r="D94" t="s">
        <v>1152</v>
      </c>
      <c r="E94" t="s">
        <v>1141</v>
      </c>
      <c r="F94" t="s">
        <v>2868</v>
      </c>
      <c r="G94" s="1">
        <f>COUNTIF(B94,"*ii*")</f>
        <v>0</v>
      </c>
      <c r="H94" s="1">
        <f>COUNTIF(B94,"*ee*")</f>
        <v>0</v>
      </c>
      <c r="I94" s="1">
        <f>COUNTIF(B94,"*aa*")</f>
        <v>0</v>
      </c>
      <c r="J94" s="1">
        <f>COUNTIF(B94,"*oo*")</f>
        <v>0</v>
      </c>
      <c r="K94" s="1">
        <f>COUNTIF(B94,"*uu*")</f>
        <v>0</v>
      </c>
      <c r="L94" s="1">
        <f>COUNTIF(B94,"*ia*")</f>
        <v>0</v>
      </c>
      <c r="M94" s="1">
        <f>COUNTIF(B94,"*iu*")</f>
        <v>0</v>
      </c>
      <c r="N94" s="1">
        <f>COUNTIF(B94,"*ei*")</f>
        <v>0</v>
      </c>
      <c r="O94" s="1">
        <f>COUNTIF(B94,"*ea*")</f>
        <v>0</v>
      </c>
      <c r="P94" s="1">
        <f>COUNTIF(B94,"*eo*")</f>
        <v>0</v>
      </c>
      <c r="Q94" s="1">
        <f>COUNTIF(B94,"*eu*")</f>
        <v>0</v>
      </c>
      <c r="R94" s="1">
        <f>COUNTIF(B94,"*ai*")</f>
        <v>0</v>
      </c>
      <c r="S94" s="1">
        <f>COUNTIF(B94,"*ae*")</f>
        <v>0</v>
      </c>
      <c r="T94" s="1">
        <f>COUNTIF(B94,"*ao*")</f>
        <v>0</v>
      </c>
      <c r="U94" s="1">
        <f>COUNTIF(B94,"*au*")</f>
        <v>0</v>
      </c>
      <c r="V94" s="1">
        <f>COUNTIF(B94,"*oi*")</f>
        <v>0</v>
      </c>
      <c r="W94" s="1">
        <f>COUNTIF(B94,"*oe*")</f>
        <v>0</v>
      </c>
      <c r="X94" s="1">
        <f>COUNTIF(B94,"*oa*")</f>
        <v>0</v>
      </c>
      <c r="Y94" s="1">
        <f>COUNTIF(B94,"*ou*")</f>
        <v>0</v>
      </c>
      <c r="Z94" s="1">
        <f>COUNTIF(B94,"*ui*")</f>
        <v>0</v>
      </c>
      <c r="AA94" s="1">
        <f>COUNTIF(B94,"*ua*")</f>
        <v>0</v>
      </c>
      <c r="AB94">
        <f>SUM(G94:AA94)</f>
        <v>0</v>
      </c>
      <c r="AC94">
        <v>4</v>
      </c>
      <c r="AD94">
        <f>COUNTIF(AC94,"2")</f>
        <v>0</v>
      </c>
      <c r="AE94">
        <f>COUNTIF(AC94,"3")</f>
        <v>0</v>
      </c>
      <c r="AF94">
        <f>COUNTIF(AC94,"4")</f>
        <v>1</v>
      </c>
      <c r="AG94">
        <f>COUNTIF(AC94,"5")</f>
        <v>0</v>
      </c>
      <c r="AH94">
        <v>1</v>
      </c>
      <c r="AI94">
        <v>0</v>
      </c>
      <c r="AL94">
        <v>1</v>
      </c>
      <c r="AO94" s="1">
        <f>COUNTIF(F94,"CVCV")+COUNTIF(F94,"CVVCV")</f>
        <v>0</v>
      </c>
      <c r="AP94" s="1">
        <f>COUNTIF(F94,"CVCVC")+COUNTIF(F94,"CVVCVC")</f>
        <v>0</v>
      </c>
      <c r="AQ94" s="1">
        <f>COUNTIF(F94,"VCV")+COUNTIF(F94,"VVCV")</f>
        <v>0</v>
      </c>
      <c r="AR94" s="1">
        <f>COUNTIF(F94,"VCVC")+COUNTIF(F94,"VVCVC")</f>
        <v>0</v>
      </c>
      <c r="AS94" s="1">
        <f>COUNTIF(F94,"CVV")</f>
        <v>0</v>
      </c>
      <c r="AT94" s="1">
        <f>COUNTIF(F94,"CVVC")</f>
        <v>0</v>
      </c>
      <c r="AU94" s="1">
        <f>COUNTIF(F94,"VV")</f>
        <v>0</v>
      </c>
      <c r="AV94" s="1">
        <f>COUNTIF(F94,"VVC")</f>
        <v>0</v>
      </c>
      <c r="AW94" s="1">
        <f>COUNTIF(F94,"CVVCVC")+COUNTIF(F94,"VVCVC")+COUNTIF(F94,"CVVCV")+COUNTIF(F94,"VVCV")</f>
        <v>0</v>
      </c>
      <c r="AY94" s="1">
        <f>COUNTIF(F94,"CCVCV")</f>
        <v>0</v>
      </c>
      <c r="AZ94" s="1">
        <f>COUNTIF(F94,"CCVCVC")</f>
        <v>0</v>
      </c>
      <c r="BA94" s="1">
        <f>COUNTIF(F94,"CCVV")</f>
        <v>0</v>
      </c>
      <c r="BB94" s="1">
        <f>COUNTIF(F94,"CCVVC")</f>
        <v>0</v>
      </c>
      <c r="BD94" t="s">
        <v>3697</v>
      </c>
      <c r="BF94" s="1" t="str">
        <f>RIGHT(F94,4)</f>
        <v>CVCV</v>
      </c>
      <c r="BG94" s="1">
        <v>1</v>
      </c>
      <c r="BP94" s="1">
        <f>SUM(BG94:BO94)</f>
        <v>1</v>
      </c>
      <c r="BQ94">
        <v>0</v>
      </c>
      <c r="BS94" s="1" t="str">
        <f>LEFT(B94,1)</f>
        <v>m</v>
      </c>
      <c r="BT94" s="1" t="str">
        <f>LEFT(B94,2)</f>
        <v>ma</v>
      </c>
      <c r="BU94" s="1" t="str">
        <f>RIGHT(B94,1)</f>
        <v>i</v>
      </c>
      <c r="BV94" t="s">
        <v>3697</v>
      </c>
      <c r="BX94" s="10">
        <v>0</v>
      </c>
      <c r="BY94" s="10" t="str">
        <f>LEFT(CA94,1)</f>
        <v>a</v>
      </c>
      <c r="BZ94" s="10" t="str">
        <f>RIGHT(B94,1)</f>
        <v>i</v>
      </c>
      <c r="CA94" s="10" t="str">
        <f>RIGHT(B94,3)</f>
        <v>aʔi</v>
      </c>
      <c r="CB94" s="10" t="str">
        <f>RIGHT(B94,3)</f>
        <v>aʔi</v>
      </c>
      <c r="CC94" s="10" t="str">
        <f>RIGHT(B94,2)</f>
        <v>ʔi</v>
      </c>
      <c r="CD94" s="10" t="str">
        <f>RIGHT(B94,1)</f>
        <v>i</v>
      </c>
    </row>
    <row r="95" spans="1:82">
      <c r="A95">
        <v>1642</v>
      </c>
      <c r="B95" s="30" t="s">
        <v>3623</v>
      </c>
      <c r="C95" t="s">
        <v>2134</v>
      </c>
      <c r="D95" t="s">
        <v>1141</v>
      </c>
      <c r="E95" t="s">
        <v>1141</v>
      </c>
      <c r="F95" t="s">
        <v>2868</v>
      </c>
      <c r="G95" s="1">
        <f>COUNTIF(B95,"*ii*")</f>
        <v>0</v>
      </c>
      <c r="H95" s="1">
        <f>COUNTIF(B95,"*ee*")</f>
        <v>0</v>
      </c>
      <c r="I95" s="1">
        <f>COUNTIF(B95,"*aa*")</f>
        <v>0</v>
      </c>
      <c r="J95" s="1">
        <f>COUNTIF(B95,"*oo*")</f>
        <v>0</v>
      </c>
      <c r="K95" s="1">
        <f>COUNTIF(B95,"*uu*")</f>
        <v>0</v>
      </c>
      <c r="L95" s="1">
        <f>COUNTIF(B95,"*ia*")</f>
        <v>0</v>
      </c>
      <c r="M95" s="1">
        <f>COUNTIF(B95,"*iu*")</f>
        <v>0</v>
      </c>
      <c r="N95" s="1">
        <f>COUNTIF(B95,"*ei*")</f>
        <v>0</v>
      </c>
      <c r="O95" s="1">
        <f>COUNTIF(B95,"*ea*")</f>
        <v>0</v>
      </c>
      <c r="P95" s="1">
        <f>COUNTIF(B95,"*eo*")</f>
        <v>0</v>
      </c>
      <c r="Q95" s="1">
        <f>COUNTIF(B95,"*eu*")</f>
        <v>0</v>
      </c>
      <c r="R95" s="1">
        <f>COUNTIF(B95,"*ai*")</f>
        <v>0</v>
      </c>
      <c r="S95" s="1">
        <f>COUNTIF(B95,"*ae*")</f>
        <v>0</v>
      </c>
      <c r="T95" s="1">
        <f>COUNTIF(B95,"*ao*")</f>
        <v>0</v>
      </c>
      <c r="U95" s="1">
        <f>COUNTIF(B95,"*au*")</f>
        <v>0</v>
      </c>
      <c r="V95" s="1">
        <f>COUNTIF(B95,"*oi*")</f>
        <v>0</v>
      </c>
      <c r="W95" s="1">
        <f>COUNTIF(B95,"*oe*")</f>
        <v>0</v>
      </c>
      <c r="X95" s="1">
        <f>COUNTIF(B95,"*oa*")</f>
        <v>0</v>
      </c>
      <c r="Y95" s="1">
        <f>COUNTIF(B95,"*ou*")</f>
        <v>0</v>
      </c>
      <c r="Z95" s="1">
        <f>COUNTIF(B95,"*ui*")</f>
        <v>0</v>
      </c>
      <c r="AA95" s="1">
        <f>COUNTIF(B95,"*ua*")</f>
        <v>0</v>
      </c>
      <c r="AB95">
        <f>SUM(G95:AA95)</f>
        <v>0</v>
      </c>
      <c r="AC95">
        <v>4</v>
      </c>
      <c r="AD95">
        <f>COUNTIF(AC95,"2")</f>
        <v>0</v>
      </c>
      <c r="AE95">
        <f>COUNTIF(AC95,"3")</f>
        <v>0</v>
      </c>
      <c r="AF95">
        <f>COUNTIF(AC95,"4")</f>
        <v>1</v>
      </c>
      <c r="AG95">
        <f>COUNTIF(AC95,"5")</f>
        <v>0</v>
      </c>
      <c r="AH95">
        <v>1</v>
      </c>
      <c r="AI95">
        <v>0</v>
      </c>
      <c r="AL95">
        <v>1</v>
      </c>
      <c r="AO95" s="1">
        <f>COUNTIF(F95,"CVCV")+COUNTIF(F95,"CVVCV")</f>
        <v>0</v>
      </c>
      <c r="AP95" s="1">
        <f>COUNTIF(F95,"CVCVC")+COUNTIF(F95,"CVVCVC")</f>
        <v>0</v>
      </c>
      <c r="AQ95" s="1">
        <f>COUNTIF(F95,"VCV")+COUNTIF(F95,"VVCV")</f>
        <v>0</v>
      </c>
      <c r="AR95" s="1">
        <f>COUNTIF(F95,"VCVC")+COUNTIF(F95,"VVCVC")</f>
        <v>0</v>
      </c>
      <c r="AS95" s="1">
        <f>COUNTIF(F95,"CVV")</f>
        <v>0</v>
      </c>
      <c r="AT95" s="1">
        <f>COUNTIF(F95,"CVVC")</f>
        <v>0</v>
      </c>
      <c r="AU95" s="1">
        <f>COUNTIF(F95,"VV")</f>
        <v>0</v>
      </c>
      <c r="AV95" s="1">
        <f>COUNTIF(F95,"VVC")</f>
        <v>0</v>
      </c>
      <c r="AW95" s="1">
        <f>COUNTIF(F95,"CVVCVC")+COUNTIF(F95,"VVCVC")+COUNTIF(F95,"CVVCV")+COUNTIF(F95,"VVCV")</f>
        <v>0</v>
      </c>
      <c r="AY95" s="1">
        <f>COUNTIF(F95,"CCVCV")</f>
        <v>0</v>
      </c>
      <c r="AZ95" s="1">
        <f>COUNTIF(F95,"CCVCVC")</f>
        <v>0</v>
      </c>
      <c r="BA95" s="1">
        <f>COUNTIF(F95,"CCVV")</f>
        <v>0</v>
      </c>
      <c r="BB95" s="1">
        <f>COUNTIF(F95,"CCVVC")</f>
        <v>0</v>
      </c>
      <c r="BD95" t="s">
        <v>3684</v>
      </c>
      <c r="BF95" s="1" t="str">
        <f>RIGHT(F95,4)</f>
        <v>CVCV</v>
      </c>
      <c r="BG95" s="1">
        <v>1</v>
      </c>
      <c r="BP95" s="1">
        <f>SUM(BG95:BO95)</f>
        <v>1</v>
      </c>
      <c r="BQ95">
        <v>0</v>
      </c>
      <c r="BS95" s="1" t="str">
        <f>LEFT(B95,1)</f>
        <v>s</v>
      </c>
      <c r="BT95" s="1" t="str">
        <f>LEFT(B95,2)</f>
        <v>se</v>
      </c>
      <c r="BU95" s="1" t="str">
        <f>RIGHT(B95,1)</f>
        <v>i</v>
      </c>
      <c r="BV95" t="s">
        <v>3684</v>
      </c>
      <c r="BX95" s="10">
        <v>0</v>
      </c>
      <c r="BY95" s="10" t="str">
        <f>LEFT(CA95,1)</f>
        <v>e</v>
      </c>
      <c r="BZ95" s="10" t="str">
        <f>RIGHT(B95,1)</f>
        <v>i</v>
      </c>
      <c r="CA95" s="10" t="str">
        <f>RIGHT(B95,3)</f>
        <v>eʔi</v>
      </c>
      <c r="CB95" s="10" t="str">
        <f>RIGHT(B95,3)</f>
        <v>eʔi</v>
      </c>
      <c r="CC95" s="10" t="str">
        <f>RIGHT(B95,2)</f>
        <v>ʔi</v>
      </c>
      <c r="CD95" s="10" t="str">
        <f>RIGHT(B95,1)</f>
        <v>i</v>
      </c>
    </row>
    <row r="96" spans="1:82">
      <c r="A96">
        <v>47</v>
      </c>
      <c r="B96" s="30" t="s">
        <v>3826</v>
      </c>
      <c r="C96" t="s">
        <v>2064</v>
      </c>
      <c r="D96" t="s">
        <v>1141</v>
      </c>
      <c r="E96" t="s">
        <v>1141</v>
      </c>
      <c r="F96" t="s">
        <v>2868</v>
      </c>
      <c r="G96" s="1">
        <f>COUNTIF(B96,"*ii*")</f>
        <v>0</v>
      </c>
      <c r="H96" s="1">
        <f>COUNTIF(B96,"*ee*")</f>
        <v>0</v>
      </c>
      <c r="I96" s="1">
        <f>COUNTIF(B96,"*aa*")</f>
        <v>0</v>
      </c>
      <c r="J96" s="1">
        <f>COUNTIF(B96,"*oo*")</f>
        <v>0</v>
      </c>
      <c r="K96" s="1">
        <f>COUNTIF(B96,"*uu*")</f>
        <v>0</v>
      </c>
      <c r="L96" s="1">
        <f>COUNTIF(B96,"*ia*")</f>
        <v>0</v>
      </c>
      <c r="M96" s="1">
        <f>COUNTIF(B96,"*iu*")</f>
        <v>0</v>
      </c>
      <c r="N96" s="1">
        <f>COUNTIF(B96,"*ei*")</f>
        <v>0</v>
      </c>
      <c r="O96" s="1">
        <f>COUNTIF(B96,"*ea*")</f>
        <v>0</v>
      </c>
      <c r="P96" s="1">
        <f>COUNTIF(B96,"*eo*")</f>
        <v>0</v>
      </c>
      <c r="Q96" s="1">
        <f>COUNTIF(B96,"*eu*")</f>
        <v>0</v>
      </c>
      <c r="R96" s="1">
        <f>COUNTIF(B96,"*ai*")</f>
        <v>0</v>
      </c>
      <c r="S96" s="1">
        <f>COUNTIF(B96,"*ae*")</f>
        <v>0</v>
      </c>
      <c r="T96" s="1">
        <f>COUNTIF(B96,"*ao*")</f>
        <v>0</v>
      </c>
      <c r="U96" s="1">
        <f>COUNTIF(B96,"*au*")</f>
        <v>0</v>
      </c>
      <c r="V96" s="1">
        <f>COUNTIF(B96,"*oi*")</f>
        <v>0</v>
      </c>
      <c r="W96" s="1">
        <f>COUNTIF(B96,"*oe*")</f>
        <v>0</v>
      </c>
      <c r="X96" s="1">
        <f>COUNTIF(B96,"*oa*")</f>
        <v>0</v>
      </c>
      <c r="Y96" s="1">
        <f>COUNTIF(B96,"*ou*")</f>
        <v>0</v>
      </c>
      <c r="Z96" s="1">
        <f>COUNTIF(B96,"*ui*")</f>
        <v>0</v>
      </c>
      <c r="AA96" s="1">
        <f>COUNTIF(B96,"*ua*")</f>
        <v>0</v>
      </c>
      <c r="AB96">
        <f>SUM(G96:AA96)</f>
        <v>0</v>
      </c>
      <c r="AC96">
        <v>4</v>
      </c>
      <c r="AD96">
        <f>COUNTIF(AC96,"2")</f>
        <v>0</v>
      </c>
      <c r="AE96">
        <f>COUNTIF(AC96,"3")</f>
        <v>0</v>
      </c>
      <c r="AF96">
        <f>COUNTIF(AC96,"4")</f>
        <v>1</v>
      </c>
      <c r="AG96">
        <f>COUNTIF(AC96,"5")</f>
        <v>0</v>
      </c>
      <c r="AH96">
        <v>1</v>
      </c>
      <c r="AI96">
        <v>0</v>
      </c>
      <c r="AL96">
        <v>1</v>
      </c>
      <c r="AO96" s="1">
        <f>COUNTIF(F96,"CVCV")+COUNTIF(F96,"CVVCV")</f>
        <v>0</v>
      </c>
      <c r="AP96" s="1">
        <f>COUNTIF(F96,"CVCVC")+COUNTIF(F96,"CVVCVC")</f>
        <v>0</v>
      </c>
      <c r="AQ96" s="1">
        <f>COUNTIF(F96,"VCV")+COUNTIF(F96,"VVCV")</f>
        <v>0</v>
      </c>
      <c r="AR96" s="1">
        <f>COUNTIF(F96,"VCVC")+COUNTIF(F96,"VVCVC")</f>
        <v>0</v>
      </c>
      <c r="AS96" s="1">
        <f>COUNTIF(F96,"CVV")</f>
        <v>0</v>
      </c>
      <c r="AT96" s="1">
        <f>COUNTIF(F96,"CVVC")</f>
        <v>0</v>
      </c>
      <c r="AU96" s="1">
        <f>COUNTIF(F96,"VV")</f>
        <v>0</v>
      </c>
      <c r="AV96" s="1">
        <f>COUNTIF(F96,"VVC")</f>
        <v>0</v>
      </c>
      <c r="AW96" s="1">
        <f>COUNTIF(F96,"CVVCVC")+COUNTIF(F96,"VVCVC")+COUNTIF(F96,"CVVCV")+COUNTIF(F96,"VVCV")</f>
        <v>0</v>
      </c>
      <c r="AY96" s="1">
        <f>COUNTIF(F96,"CCVCV")</f>
        <v>0</v>
      </c>
      <c r="AZ96" s="1">
        <f>COUNTIF(F96,"CCVCVC")</f>
        <v>0</v>
      </c>
      <c r="BA96" s="1">
        <f>COUNTIF(F96,"CCVV")</f>
        <v>0</v>
      </c>
      <c r="BB96" s="1">
        <f>COUNTIF(F96,"CCVVC")</f>
        <v>0</v>
      </c>
      <c r="BD96" t="s">
        <v>3693</v>
      </c>
      <c r="BF96" s="1" t="str">
        <f>RIGHT(F96,4)</f>
        <v>CVCV</v>
      </c>
      <c r="BG96" s="1">
        <v>1</v>
      </c>
      <c r="BP96" s="1">
        <f>SUM(BG96:BO96)</f>
        <v>1</v>
      </c>
      <c r="BQ96">
        <v>0</v>
      </c>
      <c r="BS96" s="1" t="str">
        <f>LEFT(B96,1)</f>
        <v>ʔ</v>
      </c>
      <c r="BT96" s="1" t="str">
        <f>LEFT(B96,2)</f>
        <v>ʔa</v>
      </c>
      <c r="BU96" s="1" t="str">
        <f>RIGHT(B96,1)</f>
        <v>i</v>
      </c>
      <c r="BV96" t="s">
        <v>3693</v>
      </c>
      <c r="BX96" s="10">
        <v>0</v>
      </c>
      <c r="BY96" s="10" t="str">
        <f>LEFT(CA96,1)</f>
        <v>e</v>
      </c>
      <c r="BZ96" s="10" t="str">
        <f>RIGHT(B96,1)</f>
        <v>i</v>
      </c>
      <c r="CA96" s="10" t="str">
        <f>RIGHT(B96,3)</f>
        <v>eʔi</v>
      </c>
      <c r="CB96" s="10" t="str">
        <f>RIGHT(B96,3)</f>
        <v>eʔi</v>
      </c>
      <c r="CC96" s="10" t="str">
        <f>RIGHT(B96,2)</f>
        <v>ʔi</v>
      </c>
      <c r="CD96" s="10" t="str">
        <f>RIGHT(B96,1)</f>
        <v>i</v>
      </c>
    </row>
    <row r="97" spans="1:82">
      <c r="A97" s="10">
        <v>126</v>
      </c>
      <c r="B97" s="34" t="s">
        <v>804</v>
      </c>
      <c r="C97" s="10" t="s">
        <v>2262</v>
      </c>
      <c r="D97" s="10" t="s">
        <v>1150</v>
      </c>
      <c r="E97" s="10" t="s">
        <v>2821</v>
      </c>
      <c r="F97" s="10" t="s">
        <v>2872</v>
      </c>
      <c r="G97" s="2">
        <f>COUNTIF(B97,"*ii*")</f>
        <v>0</v>
      </c>
      <c r="H97" s="2">
        <f>COUNTIF(B97,"*ee*")</f>
        <v>0</v>
      </c>
      <c r="I97" s="2">
        <f>COUNTIF(B97,"*aa*")</f>
        <v>0</v>
      </c>
      <c r="J97" s="2">
        <f>COUNTIF(B97,"*oo*")</f>
        <v>0</v>
      </c>
      <c r="K97" s="2">
        <f>COUNTIF(B97,"*uu*")</f>
        <v>0</v>
      </c>
      <c r="L97" s="2">
        <f>COUNTIF(B97,"*ia*")</f>
        <v>0</v>
      </c>
      <c r="M97" s="2">
        <f>COUNTIF(B97,"*iu*")</f>
        <v>0</v>
      </c>
      <c r="N97" s="2">
        <f>COUNTIF(B97,"*ei*")</f>
        <v>0</v>
      </c>
      <c r="O97" s="2">
        <f>COUNTIF(B97,"*ea*")</f>
        <v>0</v>
      </c>
      <c r="P97" s="2">
        <f>COUNTIF(B97,"*eo*")</f>
        <v>0</v>
      </c>
      <c r="Q97" s="2">
        <f>COUNTIF(B97,"*eu*")</f>
        <v>0</v>
      </c>
      <c r="R97" s="2">
        <f>COUNTIF(B97,"*ai*")</f>
        <v>0</v>
      </c>
      <c r="S97" s="2">
        <f>COUNTIF(B97,"*ae*")</f>
        <v>0</v>
      </c>
      <c r="T97" s="2">
        <f>COUNTIF(B97,"*ao*")</f>
        <v>0</v>
      </c>
      <c r="U97" s="2">
        <f>COUNTIF(B97,"*au*")</f>
        <v>0</v>
      </c>
      <c r="V97" s="2">
        <f>COUNTIF(B97,"*oi*")</f>
        <v>0</v>
      </c>
      <c r="W97" s="2">
        <f>COUNTIF(B97,"*oe*")</f>
        <v>0</v>
      </c>
      <c r="X97" s="2">
        <f>COUNTIF(B97,"*oa*")</f>
        <v>0</v>
      </c>
      <c r="Y97" s="2">
        <f>COUNTIF(B97,"*ou*")</f>
        <v>0</v>
      </c>
      <c r="Z97" s="2">
        <f>COUNTIF(B97,"*ui*")</f>
        <v>0</v>
      </c>
      <c r="AA97" s="2">
        <f>COUNTIF(B97,"*ua*")</f>
        <v>0</v>
      </c>
      <c r="AB97" s="10">
        <f>SUM(G97:AA97)</f>
        <v>0</v>
      </c>
      <c r="AC97" s="10">
        <v>4</v>
      </c>
      <c r="AD97" s="10">
        <f>COUNTIF(AC97,"2")</f>
        <v>0</v>
      </c>
      <c r="AE97" s="10">
        <f>COUNTIF(AC97,"3")</f>
        <v>0</v>
      </c>
      <c r="AF97" s="10">
        <f>COUNTIF(AC97,"4")</f>
        <v>1</v>
      </c>
      <c r="AG97" s="10">
        <f>COUNTIF(AC97,"5")</f>
        <v>0</v>
      </c>
      <c r="AH97" s="10">
        <v>1</v>
      </c>
      <c r="AI97" s="10">
        <v>0</v>
      </c>
      <c r="AJ97" s="10"/>
      <c r="AK97" s="10"/>
      <c r="AL97" s="10"/>
      <c r="AM97" s="10">
        <v>1</v>
      </c>
      <c r="AN97" s="10" t="str">
        <f>RIGHT(B97,1)</f>
        <v>n</v>
      </c>
      <c r="AO97" s="1">
        <f>COUNTIF(F97,"CVCV")+COUNTIF(F97,"CVVCV")</f>
        <v>0</v>
      </c>
      <c r="AP97" s="1">
        <f>COUNTIF(F97,"CVCVC")+COUNTIF(F97,"CVVCVC")</f>
        <v>0</v>
      </c>
      <c r="AQ97" s="1">
        <f>COUNTIF(F97,"VCV")+COUNTIF(F97,"VVCV")</f>
        <v>0</v>
      </c>
      <c r="AR97" s="1">
        <f>COUNTIF(F97,"VCVC")+COUNTIF(F97,"VVCVC")</f>
        <v>0</v>
      </c>
      <c r="AS97" s="1">
        <f>COUNTIF(F97,"CVV")</f>
        <v>0</v>
      </c>
      <c r="AT97" s="1">
        <f>COUNTIF(F97,"CVVC")</f>
        <v>0</v>
      </c>
      <c r="AU97" s="1">
        <f>COUNTIF(F97,"VV")</f>
        <v>0</v>
      </c>
      <c r="AV97" s="1">
        <f>COUNTIF(F97,"VVC")</f>
        <v>0</v>
      </c>
      <c r="AW97" s="2">
        <f>COUNTIF(F97,"CVVCVC")+COUNTIF(F97,"VVCVC")+COUNTIF(F97,"CVVCV")+COUNTIF(F97,"VVCV")</f>
        <v>0</v>
      </c>
      <c r="AX97" s="10"/>
      <c r="AY97" s="2">
        <f>COUNTIF(F97,"CCVCV")</f>
        <v>0</v>
      </c>
      <c r="AZ97" s="2">
        <f>COUNTIF(F97,"CCVCVC")</f>
        <v>0</v>
      </c>
      <c r="BA97" s="2">
        <f>COUNTIF(F97,"CCVV")</f>
        <v>0</v>
      </c>
      <c r="BB97" s="2">
        <f>COUNTIF(F97,"CCVVC")</f>
        <v>0</v>
      </c>
      <c r="BC97" s="10"/>
      <c r="BD97" t="s">
        <v>3687</v>
      </c>
      <c r="BE97" s="10"/>
      <c r="BF97" s="2" t="str">
        <f>RIGHT(F97,4)</f>
        <v>VCVC</v>
      </c>
      <c r="BG97" s="2"/>
      <c r="BH97" s="10"/>
      <c r="BJ97" s="10">
        <v>1</v>
      </c>
      <c r="BK97" s="10">
        <v>1</v>
      </c>
      <c r="BL97" s="10"/>
      <c r="BM97" s="10"/>
      <c r="BN97" s="10"/>
      <c r="BO97" s="10"/>
      <c r="BP97" s="2">
        <f>SUM(BG97:BO97)</f>
        <v>2</v>
      </c>
      <c r="BQ97" s="10">
        <v>0</v>
      </c>
      <c r="BS97" s="1" t="str">
        <f>LEFT(B97,1)</f>
        <v>b</v>
      </c>
      <c r="BT97" s="1" t="str">
        <f>LEFT(B97,2)</f>
        <v>ba</v>
      </c>
      <c r="BU97" s="1" t="str">
        <f>RIGHT(B97,1)</f>
        <v>n</v>
      </c>
      <c r="BV97" t="s">
        <v>3687</v>
      </c>
      <c r="BX97" s="10">
        <v>0</v>
      </c>
      <c r="BY97" s="10" t="str">
        <f>LEFT(CA97,1)</f>
        <v>a</v>
      </c>
      <c r="BZ97" s="10" t="str">
        <f>LEFT(CC97,1)</f>
        <v>a</v>
      </c>
      <c r="CA97" s="10" t="str">
        <f>RIGHT(B97,4)</f>
        <v>akan</v>
      </c>
      <c r="CB97" s="10" t="str">
        <f>RIGHT(B97,3)</f>
        <v>kan</v>
      </c>
      <c r="CC97" s="10" t="str">
        <f>RIGHT(B97,2)</f>
        <v>an</v>
      </c>
      <c r="CD97" s="10" t="str">
        <f>RIGHT(B97,1)</f>
        <v>n</v>
      </c>
    </row>
    <row r="98" spans="1:82">
      <c r="A98">
        <v>611</v>
      </c>
      <c r="B98" s="30" t="s">
        <v>3582</v>
      </c>
      <c r="C98" t="s">
        <v>2136</v>
      </c>
      <c r="D98" t="s">
        <v>1141</v>
      </c>
      <c r="E98" t="s">
        <v>1141</v>
      </c>
      <c r="F98" t="s">
        <v>2872</v>
      </c>
      <c r="G98" s="1">
        <f>COUNTIF(B98,"*ii*")</f>
        <v>0</v>
      </c>
      <c r="H98" s="1">
        <f>COUNTIF(B98,"*ee*")</f>
        <v>0</v>
      </c>
      <c r="I98" s="1">
        <f>COUNTIF(B98,"*aa*")</f>
        <v>0</v>
      </c>
      <c r="J98" s="1">
        <f>COUNTIF(B98,"*oo*")</f>
        <v>0</v>
      </c>
      <c r="K98" s="1">
        <f>COUNTIF(B98,"*uu*")</f>
        <v>0</v>
      </c>
      <c r="L98" s="1">
        <f>COUNTIF(B98,"*ia*")</f>
        <v>0</v>
      </c>
      <c r="M98" s="1">
        <f>COUNTIF(B98,"*iu*")</f>
        <v>0</v>
      </c>
      <c r="N98" s="1">
        <f>COUNTIF(B98,"*ei*")</f>
        <v>0</v>
      </c>
      <c r="O98" s="1">
        <f>COUNTIF(B98,"*ea*")</f>
        <v>0</v>
      </c>
      <c r="P98" s="1">
        <f>COUNTIF(B98,"*eo*")</f>
        <v>0</v>
      </c>
      <c r="Q98" s="1">
        <f>COUNTIF(B98,"*eu*")</f>
        <v>0</v>
      </c>
      <c r="R98" s="1">
        <f>COUNTIF(B98,"*ai*")</f>
        <v>0</v>
      </c>
      <c r="S98" s="1">
        <f>COUNTIF(B98,"*ae*")</f>
        <v>0</v>
      </c>
      <c r="T98" s="1">
        <f>COUNTIF(B98,"*ao*")</f>
        <v>0</v>
      </c>
      <c r="U98" s="1">
        <f>COUNTIF(B98,"*au*")</f>
        <v>0</v>
      </c>
      <c r="V98" s="1">
        <f>COUNTIF(B98,"*oi*")</f>
        <v>0</v>
      </c>
      <c r="W98" s="1">
        <f>COUNTIF(B98,"*oe*")</f>
        <v>0</v>
      </c>
      <c r="X98" s="1">
        <f>COUNTIF(B98,"*oa*")</f>
        <v>0</v>
      </c>
      <c r="Y98" s="1">
        <f>COUNTIF(B98,"*ou*")</f>
        <v>0</v>
      </c>
      <c r="Z98" s="1">
        <f>COUNTIF(B98,"*ui*")</f>
        <v>0</v>
      </c>
      <c r="AA98" s="1">
        <f>COUNTIF(B98,"*ua*")</f>
        <v>0</v>
      </c>
      <c r="AB98">
        <f>SUM(G98:AA98)</f>
        <v>0</v>
      </c>
      <c r="AC98">
        <v>4</v>
      </c>
      <c r="AD98">
        <f>COUNTIF(AC98,"2")</f>
        <v>0</v>
      </c>
      <c r="AE98">
        <f>COUNTIF(AC98,"3")</f>
        <v>0</v>
      </c>
      <c r="AF98">
        <f>COUNTIF(AC98,"4")</f>
        <v>1</v>
      </c>
      <c r="AG98">
        <f>COUNTIF(AC98,"5")</f>
        <v>0</v>
      </c>
      <c r="AH98">
        <v>1</v>
      </c>
      <c r="AI98">
        <v>0</v>
      </c>
      <c r="AM98">
        <v>1</v>
      </c>
      <c r="AN98" t="str">
        <f>RIGHT(B98,1)</f>
        <v>t</v>
      </c>
      <c r="AO98" s="1">
        <f>COUNTIF(F98,"CVCV")+COUNTIF(F98,"CVVCV")</f>
        <v>0</v>
      </c>
      <c r="AP98" s="1">
        <f>COUNTIF(F98,"CVCVC")+COUNTIF(F98,"CVVCVC")</f>
        <v>0</v>
      </c>
      <c r="AQ98" s="1">
        <f>COUNTIF(F98,"VCV")+COUNTIF(F98,"VVCV")</f>
        <v>0</v>
      </c>
      <c r="AR98" s="1">
        <f>COUNTIF(F98,"VCVC")+COUNTIF(F98,"VVCVC")</f>
        <v>0</v>
      </c>
      <c r="AS98" s="1">
        <f>COUNTIF(F98,"CVV")</f>
        <v>0</v>
      </c>
      <c r="AT98" s="1">
        <f>COUNTIF(F98,"CVVC")</f>
        <v>0</v>
      </c>
      <c r="AU98" s="1">
        <f>COUNTIF(F98,"VV")</f>
        <v>0</v>
      </c>
      <c r="AV98" s="1">
        <f>COUNTIF(F98,"VVC")</f>
        <v>0</v>
      </c>
      <c r="AW98" s="1">
        <f>COUNTIF(F98,"CVVCVC")+COUNTIF(F98,"VVCVC")+COUNTIF(F98,"CVVCV")+COUNTIF(F98,"VVCV")</f>
        <v>0</v>
      </c>
      <c r="AY98" s="1">
        <f>COUNTIF(F98,"CCVCV")</f>
        <v>0</v>
      </c>
      <c r="AZ98" s="1">
        <f>COUNTIF(F98,"CCVCVC")</f>
        <v>0</v>
      </c>
      <c r="BA98" s="1">
        <f>COUNTIF(F98,"CCVV")</f>
        <v>0</v>
      </c>
      <c r="BB98" s="1">
        <f>COUNTIF(F98,"CCVVC")</f>
        <v>0</v>
      </c>
      <c r="BD98" t="s">
        <v>3691</v>
      </c>
      <c r="BF98" s="1" t="str">
        <f>RIGHT(F98,4)</f>
        <v>VCVC</v>
      </c>
      <c r="BG98" s="1"/>
      <c r="BJ98">
        <v>1</v>
      </c>
      <c r="BK98">
        <v>1</v>
      </c>
      <c r="BP98" s="1">
        <f>SUM(BG98:BO98)</f>
        <v>2</v>
      </c>
      <c r="BQ98">
        <v>0</v>
      </c>
      <c r="BS98" s="1" t="str">
        <f>LEFT(B98,1)</f>
        <v>k</v>
      </c>
      <c r="BT98" s="1" t="str">
        <f>LEFT(B98,2)</f>
        <v>ko</v>
      </c>
      <c r="BU98" s="1" t="str">
        <f>RIGHT(B98,1)</f>
        <v>t</v>
      </c>
      <c r="BV98" t="s">
        <v>3691</v>
      </c>
      <c r="BX98" s="10">
        <v>0</v>
      </c>
      <c r="BY98" s="10" t="str">
        <f>LEFT(CA98,1)</f>
        <v>a</v>
      </c>
      <c r="BZ98" s="10" t="str">
        <f>LEFT(CC98,1)</f>
        <v>a</v>
      </c>
      <c r="CA98" s="10" t="str">
        <f>RIGHT(B98,4)</f>
        <v>anat</v>
      </c>
      <c r="CB98" s="10" t="str">
        <f>RIGHT(B98,3)</f>
        <v>nat</v>
      </c>
      <c r="CC98" s="10" t="str">
        <f>RIGHT(B98,2)</f>
        <v>at</v>
      </c>
      <c r="CD98" s="10" t="str">
        <f>RIGHT(B98,1)</f>
        <v>t</v>
      </c>
    </row>
    <row r="99" spans="1:82">
      <c r="A99">
        <v>1247</v>
      </c>
      <c r="B99" s="30" t="s">
        <v>3611</v>
      </c>
      <c r="C99" t="s">
        <v>2428</v>
      </c>
      <c r="D99" t="s">
        <v>1150</v>
      </c>
      <c r="E99" t="s">
        <v>2821</v>
      </c>
      <c r="F99" t="s">
        <v>2872</v>
      </c>
      <c r="G99" s="1">
        <f>COUNTIF(B99,"*ii*")</f>
        <v>0</v>
      </c>
      <c r="H99" s="1">
        <f>COUNTIF(B99,"*ee*")</f>
        <v>0</v>
      </c>
      <c r="I99" s="1">
        <f>COUNTIF(B99,"*aa*")</f>
        <v>0</v>
      </c>
      <c r="J99" s="1">
        <f>COUNTIF(B99,"*oo*")</f>
        <v>0</v>
      </c>
      <c r="K99" s="1">
        <f>COUNTIF(B99,"*uu*")</f>
        <v>0</v>
      </c>
      <c r="L99" s="1">
        <f>COUNTIF(B99,"*ia*")</f>
        <v>0</v>
      </c>
      <c r="M99" s="1">
        <f>COUNTIF(B99,"*iu*")</f>
        <v>0</v>
      </c>
      <c r="N99" s="1">
        <f>COUNTIF(B99,"*ei*")</f>
        <v>0</v>
      </c>
      <c r="O99" s="1">
        <f>COUNTIF(B99,"*ea*")</f>
        <v>0</v>
      </c>
      <c r="P99" s="1">
        <f>COUNTIF(B99,"*eo*")</f>
        <v>0</v>
      </c>
      <c r="Q99" s="1">
        <f>COUNTIF(B99,"*eu*")</f>
        <v>0</v>
      </c>
      <c r="R99" s="1">
        <f>COUNTIF(B99,"*ai*")</f>
        <v>0</v>
      </c>
      <c r="S99" s="1">
        <f>COUNTIF(B99,"*ae*")</f>
        <v>0</v>
      </c>
      <c r="T99" s="1">
        <f>COUNTIF(B99,"*ao*")</f>
        <v>0</v>
      </c>
      <c r="U99" s="1">
        <f>COUNTIF(B99,"*au*")</f>
        <v>0</v>
      </c>
      <c r="V99" s="1">
        <f>COUNTIF(B99,"*oi*")</f>
        <v>0</v>
      </c>
      <c r="W99" s="1">
        <f>COUNTIF(B99,"*oe*")</f>
        <v>0</v>
      </c>
      <c r="X99" s="1">
        <f>COUNTIF(B99,"*oa*")</f>
        <v>0</v>
      </c>
      <c r="Y99" s="1">
        <f>COUNTIF(B99,"*ou*")</f>
        <v>0</v>
      </c>
      <c r="Z99" s="1">
        <f>COUNTIF(B99,"*ui*")</f>
        <v>0</v>
      </c>
      <c r="AA99" s="1">
        <f>COUNTIF(B99,"*ua*")</f>
        <v>0</v>
      </c>
      <c r="AB99">
        <f>SUM(G99:AA99)</f>
        <v>0</v>
      </c>
      <c r="AC99">
        <v>4</v>
      </c>
      <c r="AD99">
        <f>COUNTIF(AC99,"2")</f>
        <v>0</v>
      </c>
      <c r="AE99">
        <f>COUNTIF(AC99,"3")</f>
        <v>0</v>
      </c>
      <c r="AF99">
        <f>COUNTIF(AC99,"4")</f>
        <v>1</v>
      </c>
      <c r="AG99">
        <f>COUNTIF(AC99,"5")</f>
        <v>0</v>
      </c>
      <c r="AH99">
        <v>1</v>
      </c>
      <c r="AI99">
        <v>0</v>
      </c>
      <c r="AM99">
        <v>1</v>
      </c>
      <c r="AN99" t="str">
        <f>RIGHT(B99,1)</f>
        <v>ʔ</v>
      </c>
      <c r="AO99" s="1">
        <f>COUNTIF(F99,"CVCV")+COUNTIF(F99,"CVVCV")</f>
        <v>0</v>
      </c>
      <c r="AP99" s="1">
        <f>COUNTIF(F99,"CVCVC")+COUNTIF(F99,"CVVCVC")</f>
        <v>0</v>
      </c>
      <c r="AQ99" s="1">
        <f>COUNTIF(F99,"VCV")+COUNTIF(F99,"VVCV")</f>
        <v>0</v>
      </c>
      <c r="AR99" s="1">
        <f>COUNTIF(F99,"VCVC")+COUNTIF(F99,"VVCVC")</f>
        <v>0</v>
      </c>
      <c r="AS99" s="1">
        <f>COUNTIF(F99,"CVV")</f>
        <v>0</v>
      </c>
      <c r="AT99" s="1">
        <f>COUNTIF(F99,"CVVC")</f>
        <v>0</v>
      </c>
      <c r="AU99" s="1">
        <f>COUNTIF(F99,"VV")</f>
        <v>0</v>
      </c>
      <c r="AV99" s="1">
        <f>COUNTIF(F99,"VVC")</f>
        <v>0</v>
      </c>
      <c r="AW99" s="1">
        <f>COUNTIF(F99,"CVVCVC")+COUNTIF(F99,"VVCVC")+COUNTIF(F99,"CVVCV")+COUNTIF(F99,"VVCV")</f>
        <v>0</v>
      </c>
      <c r="AY99" s="1">
        <f>COUNTIF(F99,"CCVCV")</f>
        <v>0</v>
      </c>
      <c r="AZ99" s="1">
        <f>COUNTIF(F99,"CCVCVC")</f>
        <v>0</v>
      </c>
      <c r="BA99" s="1">
        <f>COUNTIF(F99,"CCVV")</f>
        <v>0</v>
      </c>
      <c r="BB99" s="1">
        <f>COUNTIF(F99,"CCVVC")</f>
        <v>0</v>
      </c>
      <c r="BC99">
        <v>1</v>
      </c>
      <c r="BD99" t="s">
        <v>3689</v>
      </c>
      <c r="BF99" s="1" t="str">
        <f>RIGHT(F99,4)</f>
        <v>VCVC</v>
      </c>
      <c r="BG99" s="1"/>
      <c r="BJ99">
        <v>1</v>
      </c>
      <c r="BK99">
        <v>1</v>
      </c>
      <c r="BP99" s="1">
        <f>SUM(BG99:BO99)</f>
        <v>2</v>
      </c>
      <c r="BQ99">
        <v>0</v>
      </c>
      <c r="BS99" s="1" t="str">
        <f>LEFT(B99,1)</f>
        <v>ʔ</v>
      </c>
      <c r="BT99" s="1" t="str">
        <f>LEFT(B99,2)</f>
        <v>ʔa</v>
      </c>
      <c r="BU99" s="1" t="str">
        <f>RIGHT(B99,1)</f>
        <v>ʔ</v>
      </c>
      <c r="BV99" t="s">
        <v>3689</v>
      </c>
      <c r="BX99" s="10">
        <v>0</v>
      </c>
      <c r="BY99" s="10" t="str">
        <f>LEFT(CA99,1)</f>
        <v>a</v>
      </c>
      <c r="BZ99" s="10" t="str">
        <f>LEFT(CC99,1)</f>
        <v>a</v>
      </c>
      <c r="CA99" s="10" t="str">
        <f>RIGHT(B99,4)</f>
        <v>anaʔ</v>
      </c>
      <c r="CB99" s="10" t="str">
        <f>RIGHT(B99,3)</f>
        <v>naʔ</v>
      </c>
      <c r="CC99" s="10" t="str">
        <f>RIGHT(B99,2)</f>
        <v>aʔ</v>
      </c>
      <c r="CD99" s="10" t="str">
        <f>RIGHT(B99,1)</f>
        <v>ʔ</v>
      </c>
    </row>
    <row r="100" spans="1:82">
      <c r="A100">
        <v>923</v>
      </c>
      <c r="B100" s="30" t="s">
        <v>3598</v>
      </c>
      <c r="C100" t="s">
        <v>1565</v>
      </c>
      <c r="D100" t="s">
        <v>1141</v>
      </c>
      <c r="E100" t="s">
        <v>1141</v>
      </c>
      <c r="F100" t="s">
        <v>2872</v>
      </c>
      <c r="G100" s="1">
        <f>COUNTIF(B100,"*ii*")</f>
        <v>0</v>
      </c>
      <c r="H100" s="1">
        <f>COUNTIF(B100,"*ee*")</f>
        <v>0</v>
      </c>
      <c r="I100" s="1">
        <f>COUNTIF(B100,"*aa*")</f>
        <v>0</v>
      </c>
      <c r="J100" s="1">
        <f>COUNTIF(B100,"*oo*")</f>
        <v>0</v>
      </c>
      <c r="K100" s="1">
        <f>COUNTIF(B100,"*uu*")</f>
        <v>0</v>
      </c>
      <c r="L100" s="1">
        <f>COUNTIF(B100,"*ia*")</f>
        <v>0</v>
      </c>
      <c r="M100" s="1">
        <f>COUNTIF(B100,"*iu*")</f>
        <v>0</v>
      </c>
      <c r="N100" s="1">
        <f>COUNTIF(B100,"*ei*")</f>
        <v>0</v>
      </c>
      <c r="O100" s="1">
        <f>COUNTIF(B100,"*ea*")</f>
        <v>0</v>
      </c>
      <c r="P100" s="1">
        <f>COUNTIF(B100,"*eo*")</f>
        <v>0</v>
      </c>
      <c r="Q100" s="1">
        <f>COUNTIF(B100,"*eu*")</f>
        <v>0</v>
      </c>
      <c r="R100" s="1">
        <f>COUNTIF(B100,"*ai*")</f>
        <v>0</v>
      </c>
      <c r="S100" s="1">
        <f>COUNTIF(B100,"*ae*")</f>
        <v>0</v>
      </c>
      <c r="T100" s="1">
        <f>COUNTIF(B100,"*ao*")</f>
        <v>0</v>
      </c>
      <c r="U100" s="1">
        <f>COUNTIF(B100,"*au*")</f>
        <v>0</v>
      </c>
      <c r="V100" s="1">
        <f>COUNTIF(B100,"*oi*")</f>
        <v>0</v>
      </c>
      <c r="W100" s="1">
        <f>COUNTIF(B100,"*oe*")</f>
        <v>0</v>
      </c>
      <c r="X100" s="1">
        <f>COUNTIF(B100,"*oa*")</f>
        <v>0</v>
      </c>
      <c r="Y100" s="1">
        <f>COUNTIF(B100,"*ou*")</f>
        <v>0</v>
      </c>
      <c r="Z100" s="1">
        <f>COUNTIF(B100,"*ui*")</f>
        <v>0</v>
      </c>
      <c r="AA100" s="1">
        <f>COUNTIF(B100,"*ua*")</f>
        <v>0</v>
      </c>
      <c r="AB100">
        <f>SUM(G100:AA100)</f>
        <v>0</v>
      </c>
      <c r="AC100">
        <v>4</v>
      </c>
      <c r="AD100">
        <f>COUNTIF(AC100,"2")</f>
        <v>0</v>
      </c>
      <c r="AE100">
        <f>COUNTIF(AC100,"3")</f>
        <v>0</v>
      </c>
      <c r="AF100">
        <f>COUNTIF(AC100,"4")</f>
        <v>1</v>
      </c>
      <c r="AG100">
        <f>COUNTIF(AC100,"5")</f>
        <v>0</v>
      </c>
      <c r="AH100">
        <v>1</v>
      </c>
      <c r="AI100">
        <v>0</v>
      </c>
      <c r="AM100">
        <v>1</v>
      </c>
      <c r="AN100" t="str">
        <f>RIGHT(B100,1)</f>
        <v>ʔ</v>
      </c>
      <c r="AO100" s="1">
        <f>COUNTIF(F100,"CVCV")+COUNTIF(F100,"CVVCV")</f>
        <v>0</v>
      </c>
      <c r="AP100" s="1">
        <f>COUNTIF(F100,"CVCVC")+COUNTIF(F100,"CVVCVC")</f>
        <v>0</v>
      </c>
      <c r="AQ100" s="1">
        <f>COUNTIF(F100,"VCV")+COUNTIF(F100,"VVCV")</f>
        <v>0</v>
      </c>
      <c r="AR100" s="1">
        <f>COUNTIF(F100,"VCVC")+COUNTIF(F100,"VVCVC")</f>
        <v>0</v>
      </c>
      <c r="AS100" s="1">
        <f>COUNTIF(F100,"CVV")</f>
        <v>0</v>
      </c>
      <c r="AT100" s="1">
        <f>COUNTIF(F100,"CVVC")</f>
        <v>0</v>
      </c>
      <c r="AU100" s="1">
        <f>COUNTIF(F100,"VV")</f>
        <v>0</v>
      </c>
      <c r="AV100" s="1">
        <f>COUNTIF(F100,"VVC")</f>
        <v>0</v>
      </c>
      <c r="AW100" s="1">
        <f>COUNTIF(F100,"CVVCVC")+COUNTIF(F100,"VVCVC")+COUNTIF(F100,"CVVCV")+COUNTIF(F100,"VVCV")</f>
        <v>0</v>
      </c>
      <c r="AY100" s="1">
        <f>COUNTIF(F100,"CCVCV")</f>
        <v>0</v>
      </c>
      <c r="AZ100" s="1">
        <f>COUNTIF(F100,"CCVCVC")</f>
        <v>0</v>
      </c>
      <c r="BA100" s="1">
        <f>COUNTIF(F100,"CCVV")</f>
        <v>0</v>
      </c>
      <c r="BB100" s="1">
        <f>COUNTIF(F100,"CCVVC")</f>
        <v>0</v>
      </c>
      <c r="BD100" t="s">
        <v>3695</v>
      </c>
      <c r="BF100" s="1" t="str">
        <f>RIGHT(F100,4)</f>
        <v>VCVC</v>
      </c>
      <c r="BG100" s="1"/>
      <c r="BJ100">
        <v>1</v>
      </c>
      <c r="BK100">
        <v>1</v>
      </c>
      <c r="BP100" s="1">
        <f>SUM(BG100:BO100)</f>
        <v>2</v>
      </c>
      <c r="BQ100">
        <v>0</v>
      </c>
      <c r="BS100" s="1" t="str">
        <f>LEFT(B100,1)</f>
        <v>n</v>
      </c>
      <c r="BT100" s="1" t="str">
        <f>LEFT(B100,2)</f>
        <v>na</v>
      </c>
      <c r="BU100" s="1" t="str">
        <f>RIGHT(B100,1)</f>
        <v>ʔ</v>
      </c>
      <c r="BV100" t="s">
        <v>3695</v>
      </c>
      <c r="BX100" s="10">
        <v>0</v>
      </c>
      <c r="BY100" s="10" t="str">
        <f>LEFT(CA100,1)</f>
        <v>e</v>
      </c>
      <c r="BZ100" s="10" t="str">
        <f>LEFT(CC100,1)</f>
        <v>a</v>
      </c>
      <c r="CA100" s="10" t="str">
        <f>RIGHT(B100,4)</f>
        <v>enaʔ</v>
      </c>
      <c r="CB100" s="10" t="str">
        <f>RIGHT(B100,3)</f>
        <v>naʔ</v>
      </c>
      <c r="CC100" s="10" t="str">
        <f>RIGHT(B100,2)</f>
        <v>aʔ</v>
      </c>
      <c r="CD100" s="10" t="str">
        <f>RIGHT(B100,1)</f>
        <v>ʔ</v>
      </c>
    </row>
    <row r="101" spans="1:82">
      <c r="A101">
        <v>1225</v>
      </c>
      <c r="B101" s="30" t="s">
        <v>3605</v>
      </c>
      <c r="C101" t="s">
        <v>1446</v>
      </c>
      <c r="D101" t="s">
        <v>1141</v>
      </c>
      <c r="E101" t="s">
        <v>1141</v>
      </c>
      <c r="F101" t="s">
        <v>2872</v>
      </c>
      <c r="G101" s="1">
        <f>COUNTIF(B101,"*ii*")</f>
        <v>0</v>
      </c>
      <c r="H101" s="1">
        <f>COUNTIF(B101,"*ee*")</f>
        <v>0</v>
      </c>
      <c r="I101" s="1">
        <f>COUNTIF(B101,"*aa*")</f>
        <v>0</v>
      </c>
      <c r="J101" s="1">
        <f>COUNTIF(B101,"*oo*")</f>
        <v>0</v>
      </c>
      <c r="K101" s="1">
        <f>COUNTIF(B101,"*uu*")</f>
        <v>0</v>
      </c>
      <c r="L101" s="1">
        <f>COUNTIF(B101,"*ia*")</f>
        <v>0</v>
      </c>
      <c r="M101" s="1">
        <f>COUNTIF(B101,"*iu*")</f>
        <v>0</v>
      </c>
      <c r="N101" s="1">
        <f>COUNTIF(B101,"*ei*")</f>
        <v>0</v>
      </c>
      <c r="O101" s="1">
        <f>COUNTIF(B101,"*ea*")</f>
        <v>0</v>
      </c>
      <c r="P101" s="1">
        <f>COUNTIF(B101,"*eo*")</f>
        <v>0</v>
      </c>
      <c r="Q101" s="1">
        <f>COUNTIF(B101,"*eu*")</f>
        <v>0</v>
      </c>
      <c r="R101" s="1">
        <f>COUNTIF(B101,"*ai*")</f>
        <v>0</v>
      </c>
      <c r="S101" s="1">
        <f>COUNTIF(B101,"*ae*")</f>
        <v>0</v>
      </c>
      <c r="T101" s="1">
        <f>COUNTIF(B101,"*ao*")</f>
        <v>0</v>
      </c>
      <c r="U101" s="1">
        <f>COUNTIF(B101,"*au*")</f>
        <v>0</v>
      </c>
      <c r="V101" s="1">
        <f>COUNTIF(B101,"*oi*")</f>
        <v>0</v>
      </c>
      <c r="W101" s="1">
        <f>COUNTIF(B101,"*oe*")</f>
        <v>0</v>
      </c>
      <c r="X101" s="1">
        <f>COUNTIF(B101,"*oa*")</f>
        <v>0</v>
      </c>
      <c r="Y101" s="1">
        <f>COUNTIF(B101,"*ou*")</f>
        <v>0</v>
      </c>
      <c r="Z101" s="1">
        <f>COUNTIF(B101,"*ui*")</f>
        <v>0</v>
      </c>
      <c r="AA101" s="1">
        <f>COUNTIF(B101,"*ua*")</f>
        <v>0</v>
      </c>
      <c r="AB101">
        <f>SUM(G101:AA101)</f>
        <v>0</v>
      </c>
      <c r="AC101">
        <v>4</v>
      </c>
      <c r="AD101">
        <f>COUNTIF(AC101,"2")</f>
        <v>0</v>
      </c>
      <c r="AE101">
        <f>COUNTIF(AC101,"3")</f>
        <v>0</v>
      </c>
      <c r="AF101">
        <f>COUNTIF(AC101,"4")</f>
        <v>1</v>
      </c>
      <c r="AG101">
        <f>COUNTIF(AC101,"5")</f>
        <v>0</v>
      </c>
      <c r="AH101">
        <v>1</v>
      </c>
      <c r="AI101">
        <v>0</v>
      </c>
      <c r="AM101">
        <v>1</v>
      </c>
      <c r="AN101" t="str">
        <f>RIGHT(B101,1)</f>
        <v>ʔ</v>
      </c>
      <c r="AO101" s="1">
        <f>COUNTIF(F101,"CVCV")+COUNTIF(F101,"CVVCV")</f>
        <v>0</v>
      </c>
      <c r="AP101" s="1">
        <f>COUNTIF(F101,"CVCVC")+COUNTIF(F101,"CVVCVC")</f>
        <v>0</v>
      </c>
      <c r="AQ101" s="1">
        <f>COUNTIF(F101,"VCV")+COUNTIF(F101,"VVCV")</f>
        <v>0</v>
      </c>
      <c r="AR101" s="1">
        <f>COUNTIF(F101,"VCVC")+COUNTIF(F101,"VVCVC")</f>
        <v>0</v>
      </c>
      <c r="AS101" s="1">
        <f>COUNTIF(F101,"CVV")</f>
        <v>0</v>
      </c>
      <c r="AT101" s="1">
        <f>COUNTIF(F101,"CVVC")</f>
        <v>0</v>
      </c>
      <c r="AU101" s="1">
        <f>COUNTIF(F101,"VV")</f>
        <v>0</v>
      </c>
      <c r="AV101" s="1">
        <f>COUNTIF(F101,"VVC")</f>
        <v>0</v>
      </c>
      <c r="AW101" s="1">
        <f>COUNTIF(F101,"CVVCVC")+COUNTIF(F101,"VVCVC")+COUNTIF(F101,"CVVCV")+COUNTIF(F101,"VVCV")</f>
        <v>0</v>
      </c>
      <c r="AY101" s="1">
        <f>COUNTIF(F101,"CCVCV")</f>
        <v>0</v>
      </c>
      <c r="AZ101" s="1">
        <f>COUNTIF(F101,"CCVCVC")</f>
        <v>0</v>
      </c>
      <c r="BA101" s="1">
        <f>COUNTIF(F101,"CCVV")</f>
        <v>0</v>
      </c>
      <c r="BB101" s="1">
        <f>COUNTIF(F101,"CCVVC")</f>
        <v>0</v>
      </c>
      <c r="BC101">
        <v>1</v>
      </c>
      <c r="BD101" t="s">
        <v>3697</v>
      </c>
      <c r="BF101" s="1" t="str">
        <f>RIGHT(F101,4)</f>
        <v>VCVC</v>
      </c>
      <c r="BG101" s="1"/>
      <c r="BJ101">
        <v>1</v>
      </c>
      <c r="BK101">
        <v>1</v>
      </c>
      <c r="BP101" s="1">
        <f>SUM(BG101:BO101)</f>
        <v>2</v>
      </c>
      <c r="BQ101">
        <v>0</v>
      </c>
      <c r="BS101" s="1" t="str">
        <f>LEFT(B101,1)</f>
        <v>ʔ</v>
      </c>
      <c r="BT101" s="1" t="str">
        <f>LEFT(B101,2)</f>
        <v>ʔa</v>
      </c>
      <c r="BU101" s="1" t="str">
        <f>RIGHT(B101,1)</f>
        <v>ʔ</v>
      </c>
      <c r="BV101" t="s">
        <v>3697</v>
      </c>
      <c r="BX101" s="10">
        <v>0</v>
      </c>
      <c r="BY101" s="10" t="str">
        <f>LEFT(CA101,1)</f>
        <v>e</v>
      </c>
      <c r="BZ101" s="10" t="str">
        <f>LEFT(CC101,1)</f>
        <v>a</v>
      </c>
      <c r="CA101" s="10" t="str">
        <f>RIGHT(B101,4)</f>
        <v>enaʔ</v>
      </c>
      <c r="CB101" s="10" t="str">
        <f>RIGHT(B101,3)</f>
        <v>naʔ</v>
      </c>
      <c r="CC101" s="10" t="str">
        <f>RIGHT(B101,2)</f>
        <v>aʔ</v>
      </c>
      <c r="CD101" s="10" t="str">
        <f>RIGHT(B101,1)</f>
        <v>ʔ</v>
      </c>
    </row>
    <row r="102" spans="1:82">
      <c r="A102">
        <v>1234</v>
      </c>
      <c r="B102" s="30" t="s">
        <v>3608</v>
      </c>
      <c r="C102" t="s">
        <v>1586</v>
      </c>
      <c r="D102" t="s">
        <v>1150</v>
      </c>
      <c r="E102" t="s">
        <v>2821</v>
      </c>
      <c r="F102" t="s">
        <v>2872</v>
      </c>
      <c r="G102" s="1">
        <f>COUNTIF(B102,"*ii*")</f>
        <v>0</v>
      </c>
      <c r="H102" s="1">
        <f>COUNTIF(B102,"*ee*")</f>
        <v>0</v>
      </c>
      <c r="I102" s="1">
        <f>COUNTIF(B102,"*aa*")</f>
        <v>0</v>
      </c>
      <c r="J102" s="1">
        <f>COUNTIF(B102,"*oo*")</f>
        <v>0</v>
      </c>
      <c r="K102" s="1">
        <f>COUNTIF(B102,"*uu*")</f>
        <v>0</v>
      </c>
      <c r="L102" s="1">
        <f>COUNTIF(B102,"*ia*")</f>
        <v>0</v>
      </c>
      <c r="M102" s="1">
        <f>COUNTIF(B102,"*iu*")</f>
        <v>0</v>
      </c>
      <c r="N102" s="1">
        <f>COUNTIF(B102,"*ei*")</f>
        <v>0</v>
      </c>
      <c r="O102" s="1">
        <f>COUNTIF(B102,"*ea*")</f>
        <v>0</v>
      </c>
      <c r="P102" s="1">
        <f>COUNTIF(B102,"*eo*")</f>
        <v>0</v>
      </c>
      <c r="Q102" s="1">
        <f>COUNTIF(B102,"*eu*")</f>
        <v>0</v>
      </c>
      <c r="R102" s="1">
        <f>COUNTIF(B102,"*ai*")</f>
        <v>0</v>
      </c>
      <c r="S102" s="1">
        <f>COUNTIF(B102,"*ae*")</f>
        <v>0</v>
      </c>
      <c r="T102" s="1">
        <f>COUNTIF(B102,"*ao*")</f>
        <v>0</v>
      </c>
      <c r="U102" s="1">
        <f>COUNTIF(B102,"*au*")</f>
        <v>0</v>
      </c>
      <c r="V102" s="1">
        <f>COUNTIF(B102,"*oi*")</f>
        <v>0</v>
      </c>
      <c r="W102" s="1">
        <f>COUNTIF(B102,"*oe*")</f>
        <v>0</v>
      </c>
      <c r="X102" s="1">
        <f>COUNTIF(B102,"*oa*")</f>
        <v>0</v>
      </c>
      <c r="Y102" s="1">
        <f>COUNTIF(B102,"*ou*")</f>
        <v>0</v>
      </c>
      <c r="Z102" s="1">
        <f>COUNTIF(B102,"*ui*")</f>
        <v>0</v>
      </c>
      <c r="AA102" s="1">
        <f>COUNTIF(B102,"*ua*")</f>
        <v>0</v>
      </c>
      <c r="AB102">
        <f>SUM(G102:AA102)</f>
        <v>0</v>
      </c>
      <c r="AC102">
        <v>4</v>
      </c>
      <c r="AD102">
        <f>COUNTIF(AC102,"2")</f>
        <v>0</v>
      </c>
      <c r="AE102">
        <f>COUNTIF(AC102,"3")</f>
        <v>0</v>
      </c>
      <c r="AF102">
        <f>COUNTIF(AC102,"4")</f>
        <v>1</v>
      </c>
      <c r="AG102">
        <f>COUNTIF(AC102,"5")</f>
        <v>0</v>
      </c>
      <c r="AH102">
        <v>1</v>
      </c>
      <c r="AI102">
        <v>0</v>
      </c>
      <c r="AM102">
        <v>1</v>
      </c>
      <c r="AN102" t="str">
        <f>RIGHT(B102,1)</f>
        <v>ʔ</v>
      </c>
      <c r="AO102" s="1">
        <f>COUNTIF(F102,"CVCV")+COUNTIF(F102,"CVVCV")</f>
        <v>0</v>
      </c>
      <c r="AP102" s="1">
        <f>COUNTIF(F102,"CVCVC")+COUNTIF(F102,"CVVCVC")</f>
        <v>0</v>
      </c>
      <c r="AQ102" s="1">
        <f>COUNTIF(F102,"VCV")+COUNTIF(F102,"VVCV")</f>
        <v>0</v>
      </c>
      <c r="AR102" s="1">
        <f>COUNTIF(F102,"VCVC")+COUNTIF(F102,"VVCVC")</f>
        <v>0</v>
      </c>
      <c r="AS102" s="1">
        <f>COUNTIF(F102,"CVV")</f>
        <v>0</v>
      </c>
      <c r="AT102" s="1">
        <f>COUNTIF(F102,"CVVC")</f>
        <v>0</v>
      </c>
      <c r="AU102" s="1">
        <f>COUNTIF(F102,"VV")</f>
        <v>0</v>
      </c>
      <c r="AV102" s="1">
        <f>COUNTIF(F102,"VVC")</f>
        <v>0</v>
      </c>
      <c r="AW102" s="1">
        <f>COUNTIF(F102,"CVVCVC")+COUNTIF(F102,"VVCVC")+COUNTIF(F102,"CVVCV")+COUNTIF(F102,"VVCV")</f>
        <v>0</v>
      </c>
      <c r="AY102" s="1">
        <f>COUNTIF(F102,"CCVCV")</f>
        <v>0</v>
      </c>
      <c r="AZ102" s="1">
        <f>COUNTIF(F102,"CCVCVC")</f>
        <v>0</v>
      </c>
      <c r="BA102" s="1">
        <f>COUNTIF(F102,"CCVV")</f>
        <v>0</v>
      </c>
      <c r="BB102" s="1">
        <f>COUNTIF(F102,"CCVVC")</f>
        <v>0</v>
      </c>
      <c r="BC102">
        <v>1</v>
      </c>
      <c r="BD102" t="s">
        <v>3695</v>
      </c>
      <c r="BF102" s="1" t="str">
        <f>RIGHT(F102,4)</f>
        <v>VCVC</v>
      </c>
      <c r="BG102" s="1"/>
      <c r="BJ102">
        <v>1</v>
      </c>
      <c r="BK102">
        <v>1</v>
      </c>
      <c r="BP102" s="1">
        <f>SUM(BG102:BO102)</f>
        <v>2</v>
      </c>
      <c r="BQ102">
        <v>0</v>
      </c>
      <c r="BS102" s="1" t="str">
        <f>LEFT(B102,1)</f>
        <v>ʔ</v>
      </c>
      <c r="BT102" s="1" t="str">
        <f>LEFT(B102,2)</f>
        <v>ʔa</v>
      </c>
      <c r="BU102" s="1" t="str">
        <f>RIGHT(B102,1)</f>
        <v>ʔ</v>
      </c>
      <c r="BV102" t="s">
        <v>3695</v>
      </c>
      <c r="BX102" s="10">
        <v>0</v>
      </c>
      <c r="BY102" s="10" t="str">
        <f>LEFT(CA102,1)</f>
        <v>i</v>
      </c>
      <c r="BZ102" s="10" t="str">
        <f>LEFT(CC102,1)</f>
        <v>a</v>
      </c>
      <c r="CA102" s="10" t="str">
        <f>RIGHT(B102,4)</f>
        <v>ibaʔ</v>
      </c>
      <c r="CB102" s="10" t="str">
        <f>RIGHT(B102,3)</f>
        <v>baʔ</v>
      </c>
      <c r="CC102" s="10" t="str">
        <f>RIGHT(B102,2)</f>
        <v>aʔ</v>
      </c>
      <c r="CD102" s="10" t="str">
        <f>RIGHT(B102,1)</f>
        <v>ʔ</v>
      </c>
    </row>
    <row r="103" spans="1:82">
      <c r="A103">
        <v>1235</v>
      </c>
      <c r="B103" s="30" t="s">
        <v>3609</v>
      </c>
      <c r="C103" t="s">
        <v>2648</v>
      </c>
      <c r="D103" t="s">
        <v>1150</v>
      </c>
      <c r="E103" t="s">
        <v>2821</v>
      </c>
      <c r="F103" t="s">
        <v>2872</v>
      </c>
      <c r="G103" s="1">
        <f>COUNTIF(B103,"*ii*")</f>
        <v>0</v>
      </c>
      <c r="H103" s="1">
        <f>COUNTIF(B103,"*ee*")</f>
        <v>0</v>
      </c>
      <c r="I103" s="1">
        <f>COUNTIF(B103,"*aa*")</f>
        <v>0</v>
      </c>
      <c r="J103" s="1">
        <f>COUNTIF(B103,"*oo*")</f>
        <v>0</v>
      </c>
      <c r="K103" s="1">
        <f>COUNTIF(B103,"*uu*")</f>
        <v>0</v>
      </c>
      <c r="L103" s="1">
        <f>COUNTIF(B103,"*ia*")</f>
        <v>0</v>
      </c>
      <c r="M103" s="1">
        <f>COUNTIF(B103,"*iu*")</f>
        <v>0</v>
      </c>
      <c r="N103" s="1">
        <f>COUNTIF(B103,"*ei*")</f>
        <v>0</v>
      </c>
      <c r="O103" s="1">
        <f>COUNTIF(B103,"*ea*")</f>
        <v>0</v>
      </c>
      <c r="P103" s="1">
        <f>COUNTIF(B103,"*eo*")</f>
        <v>0</v>
      </c>
      <c r="Q103" s="1">
        <f>COUNTIF(B103,"*eu*")</f>
        <v>0</v>
      </c>
      <c r="R103" s="1">
        <f>COUNTIF(B103,"*ai*")</f>
        <v>0</v>
      </c>
      <c r="S103" s="1">
        <f>COUNTIF(B103,"*ae*")</f>
        <v>0</v>
      </c>
      <c r="T103" s="1">
        <f>COUNTIF(B103,"*ao*")</f>
        <v>0</v>
      </c>
      <c r="U103" s="1">
        <f>COUNTIF(B103,"*au*")</f>
        <v>0</v>
      </c>
      <c r="V103" s="1">
        <f>COUNTIF(B103,"*oi*")</f>
        <v>0</v>
      </c>
      <c r="W103" s="1">
        <f>COUNTIF(B103,"*oe*")</f>
        <v>0</v>
      </c>
      <c r="X103" s="1">
        <f>COUNTIF(B103,"*oa*")</f>
        <v>0</v>
      </c>
      <c r="Y103" s="1">
        <f>COUNTIF(B103,"*ou*")</f>
        <v>0</v>
      </c>
      <c r="Z103" s="1">
        <f>COUNTIF(B103,"*ui*")</f>
        <v>0</v>
      </c>
      <c r="AA103" s="1">
        <f>COUNTIF(B103,"*ua*")</f>
        <v>0</v>
      </c>
      <c r="AB103">
        <f>SUM(G103:AA103)</f>
        <v>0</v>
      </c>
      <c r="AC103">
        <v>4</v>
      </c>
      <c r="AD103">
        <f>COUNTIF(AC103,"2")</f>
        <v>0</v>
      </c>
      <c r="AE103">
        <f>COUNTIF(AC103,"3")</f>
        <v>0</v>
      </c>
      <c r="AF103">
        <f>COUNTIF(AC103,"4")</f>
        <v>1</v>
      </c>
      <c r="AG103">
        <f>COUNTIF(AC103,"5")</f>
        <v>0</v>
      </c>
      <c r="AH103">
        <v>1</v>
      </c>
      <c r="AI103">
        <v>0</v>
      </c>
      <c r="AM103">
        <v>1</v>
      </c>
      <c r="AN103" t="str">
        <f>RIGHT(B103,1)</f>
        <v>ʔ</v>
      </c>
      <c r="AO103" s="1">
        <f>COUNTIF(F103,"CVCV")+COUNTIF(F103,"CVVCV")</f>
        <v>0</v>
      </c>
      <c r="AP103" s="1">
        <f>COUNTIF(F103,"CVCVC")+COUNTIF(F103,"CVVCVC")</f>
        <v>0</v>
      </c>
      <c r="AQ103" s="1">
        <f>COUNTIF(F103,"VCV")+COUNTIF(F103,"VVCV")</f>
        <v>0</v>
      </c>
      <c r="AR103" s="1">
        <f>COUNTIF(F103,"VCVC")+COUNTIF(F103,"VVCVC")</f>
        <v>0</v>
      </c>
      <c r="AS103" s="1">
        <f>COUNTIF(F103,"CVV")</f>
        <v>0</v>
      </c>
      <c r="AT103" s="1">
        <f>COUNTIF(F103,"CVVC")</f>
        <v>0</v>
      </c>
      <c r="AU103" s="1">
        <f>COUNTIF(F103,"VV")</f>
        <v>0</v>
      </c>
      <c r="AV103" s="1">
        <f>COUNTIF(F103,"VVC")</f>
        <v>0</v>
      </c>
      <c r="AW103" s="1">
        <f>COUNTIF(F103,"CVVCVC")+COUNTIF(F103,"VVCVC")+COUNTIF(F103,"CVVCV")+COUNTIF(F103,"VVCV")</f>
        <v>0</v>
      </c>
      <c r="AY103" s="1">
        <f>COUNTIF(F103,"CCVCV")</f>
        <v>0</v>
      </c>
      <c r="AZ103" s="1">
        <f>COUNTIF(F103,"CCVCVC")</f>
        <v>0</v>
      </c>
      <c r="BA103" s="1">
        <f>COUNTIF(F103,"CCVV")</f>
        <v>0</v>
      </c>
      <c r="BB103" s="1">
        <f>COUNTIF(F103,"CCVVC")</f>
        <v>0</v>
      </c>
      <c r="BC103">
        <v>1</v>
      </c>
      <c r="BD103" t="s">
        <v>3693</v>
      </c>
      <c r="BF103" s="1" t="str">
        <f>RIGHT(F103,4)</f>
        <v>VCVC</v>
      </c>
      <c r="BG103" s="1"/>
      <c r="BJ103">
        <v>1</v>
      </c>
      <c r="BK103">
        <v>1</v>
      </c>
      <c r="BP103" s="1">
        <f>SUM(BG103:BO103)</f>
        <v>2</v>
      </c>
      <c r="BQ103">
        <v>0</v>
      </c>
      <c r="BS103" s="1" t="str">
        <f>LEFT(B103,1)</f>
        <v>ʔ</v>
      </c>
      <c r="BT103" s="1" t="str">
        <f>LEFT(B103,2)</f>
        <v>ʔa</v>
      </c>
      <c r="BU103" s="1" t="str">
        <f>RIGHT(B103,1)</f>
        <v>ʔ</v>
      </c>
      <c r="BV103" t="s">
        <v>3693</v>
      </c>
      <c r="BX103" s="10">
        <v>0</v>
      </c>
      <c r="BY103" s="10" t="str">
        <f>LEFT(CA103,1)</f>
        <v>u</v>
      </c>
      <c r="BZ103" s="10" t="str">
        <f>LEFT(CC103,1)</f>
        <v>a</v>
      </c>
      <c r="CA103" s="10" t="str">
        <f>RIGHT(B103,4)</f>
        <v>utaʔ</v>
      </c>
      <c r="CB103" s="10" t="str">
        <f>RIGHT(B103,3)</f>
        <v>taʔ</v>
      </c>
      <c r="CC103" s="10" t="str">
        <f>RIGHT(B103,2)</f>
        <v>aʔ</v>
      </c>
      <c r="CD103" s="10" t="str">
        <f>RIGHT(B103,1)</f>
        <v>ʔ</v>
      </c>
    </row>
    <row r="104" spans="1:82">
      <c r="A104">
        <v>742</v>
      </c>
      <c r="B104" s="30" t="s">
        <v>3591</v>
      </c>
      <c r="C104" t="s">
        <v>1578</v>
      </c>
      <c r="D104" t="s">
        <v>1150</v>
      </c>
      <c r="E104" t="s">
        <v>2821</v>
      </c>
      <c r="F104" t="s">
        <v>2872</v>
      </c>
      <c r="G104" s="1">
        <f>COUNTIF(B104,"*ii*")</f>
        <v>0</v>
      </c>
      <c r="H104" s="1">
        <f>COUNTIF(B104,"*ee*")</f>
        <v>0</v>
      </c>
      <c r="I104" s="1">
        <f>COUNTIF(B104,"*aa*")</f>
        <v>0</v>
      </c>
      <c r="J104" s="1">
        <f>COUNTIF(B104,"*oo*")</f>
        <v>0</v>
      </c>
      <c r="K104" s="1">
        <f>COUNTIF(B104,"*uu*")</f>
        <v>0</v>
      </c>
      <c r="L104" s="1">
        <f>COUNTIF(B104,"*ia*")</f>
        <v>0</v>
      </c>
      <c r="M104" s="1">
        <f>COUNTIF(B104,"*iu*")</f>
        <v>0</v>
      </c>
      <c r="N104" s="1">
        <f>COUNTIF(B104,"*ei*")</f>
        <v>0</v>
      </c>
      <c r="O104" s="1">
        <f>COUNTIF(B104,"*ea*")</f>
        <v>0</v>
      </c>
      <c r="P104" s="1">
        <f>COUNTIF(B104,"*eo*")</f>
        <v>0</v>
      </c>
      <c r="Q104" s="1">
        <f>COUNTIF(B104,"*eu*")</f>
        <v>0</v>
      </c>
      <c r="R104" s="1">
        <f>COUNTIF(B104,"*ai*")</f>
        <v>0</v>
      </c>
      <c r="S104" s="1">
        <f>COUNTIF(B104,"*ae*")</f>
        <v>0</v>
      </c>
      <c r="T104" s="1">
        <f>COUNTIF(B104,"*ao*")</f>
        <v>0</v>
      </c>
      <c r="U104" s="1">
        <f>COUNTIF(B104,"*au*")</f>
        <v>0</v>
      </c>
      <c r="V104" s="1">
        <f>COUNTIF(B104,"*oi*")</f>
        <v>0</v>
      </c>
      <c r="W104" s="1">
        <f>COUNTIF(B104,"*oe*")</f>
        <v>0</v>
      </c>
      <c r="X104" s="1">
        <f>COUNTIF(B104,"*oa*")</f>
        <v>0</v>
      </c>
      <c r="Y104" s="1">
        <f>COUNTIF(B104,"*ou*")</f>
        <v>0</v>
      </c>
      <c r="Z104" s="1">
        <f>COUNTIF(B104,"*ui*")</f>
        <v>0</v>
      </c>
      <c r="AA104" s="1">
        <f>COUNTIF(B104,"*ua*")</f>
        <v>0</v>
      </c>
      <c r="AB104">
        <f>SUM(G104:AA104)</f>
        <v>0</v>
      </c>
      <c r="AC104">
        <v>4</v>
      </c>
      <c r="AD104">
        <f>COUNTIF(AC104,"2")</f>
        <v>0</v>
      </c>
      <c r="AE104">
        <f>COUNTIF(AC104,"3")</f>
        <v>0</v>
      </c>
      <c r="AF104">
        <f>COUNTIF(AC104,"4")</f>
        <v>1</v>
      </c>
      <c r="AG104">
        <f>COUNTIF(AC104,"5")</f>
        <v>0</v>
      </c>
      <c r="AH104">
        <v>1</v>
      </c>
      <c r="AI104">
        <v>0</v>
      </c>
      <c r="AM104">
        <v>1</v>
      </c>
      <c r="AN104" t="str">
        <f>RIGHT(B104,1)</f>
        <v>ʔ</v>
      </c>
      <c r="AO104" s="1">
        <f>COUNTIF(F104,"CVCV")+COUNTIF(F104,"CVVCV")</f>
        <v>0</v>
      </c>
      <c r="AP104" s="1">
        <f>COUNTIF(F104,"CVCVC")+COUNTIF(F104,"CVVCVC")</f>
        <v>0</v>
      </c>
      <c r="AQ104" s="1">
        <f>COUNTIF(F104,"VCV")+COUNTIF(F104,"VVCV")</f>
        <v>0</v>
      </c>
      <c r="AR104" s="1">
        <f>COUNTIF(F104,"VCVC")+COUNTIF(F104,"VVCVC")</f>
        <v>0</v>
      </c>
      <c r="AS104" s="1">
        <f>COUNTIF(F104,"CVV")</f>
        <v>0</v>
      </c>
      <c r="AT104" s="1">
        <f>COUNTIF(F104,"CVVC")</f>
        <v>0</v>
      </c>
      <c r="AU104" s="1">
        <f>COUNTIF(F104,"VV")</f>
        <v>0</v>
      </c>
      <c r="AV104" s="1">
        <f>COUNTIF(F104,"VVC")</f>
        <v>0</v>
      </c>
      <c r="AW104" s="1">
        <f>COUNTIF(F104,"CVVCVC")+COUNTIF(F104,"VVCVC")+COUNTIF(F104,"CVVCV")+COUNTIF(F104,"VVCV")</f>
        <v>0</v>
      </c>
      <c r="AY104" s="1">
        <f>COUNTIF(F104,"CCVCV")</f>
        <v>0</v>
      </c>
      <c r="AZ104" s="1">
        <f>COUNTIF(F104,"CCVCVC")</f>
        <v>0</v>
      </c>
      <c r="BA104" s="1">
        <f>COUNTIF(F104,"CCVV")</f>
        <v>0</v>
      </c>
      <c r="BB104" s="1">
        <f>COUNTIF(F104,"CCVVC")</f>
        <v>0</v>
      </c>
      <c r="BD104" t="s">
        <v>3695</v>
      </c>
      <c r="BF104" s="1" t="str">
        <f>RIGHT(F104,4)</f>
        <v>VCVC</v>
      </c>
      <c r="BG104" s="1"/>
      <c r="BJ104">
        <v>1</v>
      </c>
      <c r="BP104" s="1">
        <f>SUM(BG104:BO104)</f>
        <v>1</v>
      </c>
      <c r="BQ104">
        <v>0</v>
      </c>
      <c r="BS104" s="1" t="str">
        <f>LEFT(B104,1)</f>
        <v>m</v>
      </c>
      <c r="BT104" s="1" t="str">
        <f>LEFT(B104,2)</f>
        <v>ma</v>
      </c>
      <c r="BU104" s="1" t="str">
        <f>RIGHT(B104,1)</f>
        <v>ʔ</v>
      </c>
      <c r="BV104" t="s">
        <v>3695</v>
      </c>
      <c r="BX104" s="10">
        <v>0</v>
      </c>
      <c r="BY104" s="10" t="str">
        <f>LEFT(CA104,1)</f>
        <v>a</v>
      </c>
      <c r="BZ104" s="10" t="str">
        <f>LEFT(CC104,1)</f>
        <v>i</v>
      </c>
      <c r="CA104" s="10" t="str">
        <f>RIGHT(B104,4)</f>
        <v>asiʔ</v>
      </c>
      <c r="CB104" s="10" t="str">
        <f>RIGHT(B104,3)</f>
        <v>siʔ</v>
      </c>
      <c r="CC104" s="10" t="str">
        <f>RIGHT(B104,2)</f>
        <v>iʔ</v>
      </c>
      <c r="CD104" s="10" t="str">
        <f>RIGHT(B104,1)</f>
        <v>ʔ</v>
      </c>
    </row>
    <row r="105" spans="1:82">
      <c r="A105">
        <v>918</v>
      </c>
      <c r="B105" s="30" t="s">
        <v>3597</v>
      </c>
      <c r="C105" t="s">
        <v>2552</v>
      </c>
      <c r="D105" t="s">
        <v>1150</v>
      </c>
      <c r="E105" t="s">
        <v>2821</v>
      </c>
      <c r="F105" t="s">
        <v>2872</v>
      </c>
      <c r="G105" s="1">
        <f>COUNTIF(B105,"*ii*")</f>
        <v>0</v>
      </c>
      <c r="H105" s="1">
        <f>COUNTIF(B105,"*ee*")</f>
        <v>0</v>
      </c>
      <c r="I105" s="1">
        <f>COUNTIF(B105,"*aa*")</f>
        <v>0</v>
      </c>
      <c r="J105" s="1">
        <f>COUNTIF(B105,"*oo*")</f>
        <v>0</v>
      </c>
      <c r="K105" s="1">
        <f>COUNTIF(B105,"*uu*")</f>
        <v>0</v>
      </c>
      <c r="L105" s="1">
        <f>COUNTIF(B105,"*ia*")</f>
        <v>0</v>
      </c>
      <c r="M105" s="1">
        <f>COUNTIF(B105,"*iu*")</f>
        <v>0</v>
      </c>
      <c r="N105" s="1">
        <f>COUNTIF(B105,"*ei*")</f>
        <v>0</v>
      </c>
      <c r="O105" s="1">
        <f>COUNTIF(B105,"*ea*")</f>
        <v>0</v>
      </c>
      <c r="P105" s="1">
        <f>COUNTIF(B105,"*eo*")</f>
        <v>0</v>
      </c>
      <c r="Q105" s="1">
        <f>COUNTIF(B105,"*eu*")</f>
        <v>0</v>
      </c>
      <c r="R105" s="1">
        <f>COUNTIF(B105,"*ai*")</f>
        <v>0</v>
      </c>
      <c r="S105" s="1">
        <f>COUNTIF(B105,"*ae*")</f>
        <v>0</v>
      </c>
      <c r="T105" s="1">
        <f>COUNTIF(B105,"*ao*")</f>
        <v>0</v>
      </c>
      <c r="U105" s="1">
        <f>COUNTIF(B105,"*au*")</f>
        <v>0</v>
      </c>
      <c r="V105" s="1">
        <f>COUNTIF(B105,"*oi*")</f>
        <v>0</v>
      </c>
      <c r="W105" s="1">
        <f>COUNTIF(B105,"*oe*")</f>
        <v>0</v>
      </c>
      <c r="X105" s="1">
        <f>COUNTIF(B105,"*oa*")</f>
        <v>0</v>
      </c>
      <c r="Y105" s="1">
        <f>COUNTIF(B105,"*ou*")</f>
        <v>0</v>
      </c>
      <c r="Z105" s="1">
        <f>COUNTIF(B105,"*ui*")</f>
        <v>0</v>
      </c>
      <c r="AA105" s="1">
        <f>COUNTIF(B105,"*ua*")</f>
        <v>0</v>
      </c>
      <c r="AB105">
        <f>SUM(G105:AA105)</f>
        <v>0</v>
      </c>
      <c r="AC105">
        <v>4</v>
      </c>
      <c r="AD105">
        <f>COUNTIF(AC105,"2")</f>
        <v>0</v>
      </c>
      <c r="AE105">
        <f>COUNTIF(AC105,"3")</f>
        <v>0</v>
      </c>
      <c r="AF105">
        <f>COUNTIF(AC105,"4")</f>
        <v>1</v>
      </c>
      <c r="AG105">
        <f>COUNTIF(AC105,"5")</f>
        <v>0</v>
      </c>
      <c r="AH105">
        <v>1</v>
      </c>
      <c r="AI105">
        <v>0</v>
      </c>
      <c r="AM105">
        <v>1</v>
      </c>
      <c r="AN105" t="str">
        <f>RIGHT(B105,1)</f>
        <v>n</v>
      </c>
      <c r="AO105" s="1">
        <f>COUNTIF(F105,"CVCV")+COUNTIF(F105,"CVVCV")</f>
        <v>0</v>
      </c>
      <c r="AP105" s="1">
        <f>COUNTIF(F105,"CVCVC")+COUNTIF(F105,"CVVCVC")</f>
        <v>0</v>
      </c>
      <c r="AQ105" s="1">
        <f>COUNTIF(F105,"VCV")+COUNTIF(F105,"VVCV")</f>
        <v>0</v>
      </c>
      <c r="AR105" s="1">
        <f>COUNTIF(F105,"VCVC")+COUNTIF(F105,"VVCVC")</f>
        <v>0</v>
      </c>
      <c r="AS105" s="1">
        <f>COUNTIF(F105,"CVV")</f>
        <v>0</v>
      </c>
      <c r="AT105" s="1">
        <f>COUNTIF(F105,"CVVC")</f>
        <v>0</v>
      </c>
      <c r="AU105" s="1">
        <f>COUNTIF(F105,"VV")</f>
        <v>0</v>
      </c>
      <c r="AV105" s="1">
        <f>COUNTIF(F105,"VVC")</f>
        <v>0</v>
      </c>
      <c r="AW105" s="1">
        <f>COUNTIF(F105,"CVVCVC")+COUNTIF(F105,"VVCVC")+COUNTIF(F105,"CVVCV")+COUNTIF(F105,"VVCV")</f>
        <v>0</v>
      </c>
      <c r="AY105" s="1">
        <f>COUNTIF(F105,"CCVCV")</f>
        <v>0</v>
      </c>
      <c r="AZ105" s="1">
        <f>COUNTIF(F105,"CCVCVC")</f>
        <v>0</v>
      </c>
      <c r="BA105" s="1">
        <f>COUNTIF(F105,"CCVV")</f>
        <v>0</v>
      </c>
      <c r="BB105" s="1">
        <f>COUNTIF(F105,"CCVVC")</f>
        <v>0</v>
      </c>
      <c r="BD105" t="s">
        <v>3692</v>
      </c>
      <c r="BF105" s="1" t="str">
        <f>RIGHT(F105,4)</f>
        <v>VCVC</v>
      </c>
      <c r="BG105" s="1"/>
      <c r="BJ105">
        <v>1</v>
      </c>
      <c r="BP105" s="1">
        <f>SUM(BG105:BO105)</f>
        <v>1</v>
      </c>
      <c r="BQ105">
        <v>0</v>
      </c>
      <c r="BS105" s="1" t="str">
        <f>LEFT(B105,1)</f>
        <v>n</v>
      </c>
      <c r="BT105" s="1" t="str">
        <f>LEFT(B105,2)</f>
        <v>na</v>
      </c>
      <c r="BU105" s="1" t="str">
        <f>RIGHT(B105,1)</f>
        <v>n</v>
      </c>
      <c r="BV105" t="s">
        <v>3692</v>
      </c>
      <c r="BX105" s="10">
        <v>0</v>
      </c>
      <c r="BY105" s="10" t="str">
        <f>LEFT(CA105,1)</f>
        <v>a</v>
      </c>
      <c r="BZ105" s="10" t="str">
        <f>LEFT(CC105,1)</f>
        <v>u</v>
      </c>
      <c r="CA105" s="10" t="str">
        <f>RIGHT(B105,4)</f>
        <v>atun</v>
      </c>
      <c r="CB105" s="10" t="str">
        <f>RIGHT(B105,3)</f>
        <v>tun</v>
      </c>
      <c r="CC105" s="10" t="str">
        <f>RIGHT(B105,2)</f>
        <v>un</v>
      </c>
      <c r="CD105" s="10" t="str">
        <f>RIGHT(B105,1)</f>
        <v>n</v>
      </c>
    </row>
    <row r="106" spans="1:82">
      <c r="A106">
        <v>33</v>
      </c>
      <c r="B106" s="30" t="s">
        <v>3839</v>
      </c>
      <c r="C106" t="s">
        <v>2179</v>
      </c>
      <c r="D106" t="s">
        <v>1141</v>
      </c>
      <c r="E106" t="s">
        <v>1141</v>
      </c>
      <c r="F106" t="s">
        <v>2872</v>
      </c>
      <c r="G106" s="1">
        <f>COUNTIF(B106,"*ii*")</f>
        <v>0</v>
      </c>
      <c r="H106" s="1">
        <f>COUNTIF(B106,"*ee*")</f>
        <v>0</v>
      </c>
      <c r="I106" s="1">
        <f>COUNTIF(B106,"*aa*")</f>
        <v>0</v>
      </c>
      <c r="J106" s="1">
        <f>COUNTIF(B106,"*oo*")</f>
        <v>0</v>
      </c>
      <c r="K106" s="1">
        <f>COUNTIF(B106,"*uu*")</f>
        <v>0</v>
      </c>
      <c r="L106" s="1">
        <f>COUNTIF(B106,"*ia*")</f>
        <v>0</v>
      </c>
      <c r="M106" s="1">
        <f>COUNTIF(B106,"*iu*")</f>
        <v>0</v>
      </c>
      <c r="N106" s="1">
        <f>COUNTIF(B106,"*ei*")</f>
        <v>0</v>
      </c>
      <c r="O106" s="1">
        <f>COUNTIF(B106,"*ea*")</f>
        <v>0</v>
      </c>
      <c r="P106" s="1">
        <f>COUNTIF(B106,"*eo*")</f>
        <v>0</v>
      </c>
      <c r="Q106" s="1">
        <f>COUNTIF(B106,"*eu*")</f>
        <v>0</v>
      </c>
      <c r="R106" s="1">
        <f>COUNTIF(B106,"*ai*")</f>
        <v>0</v>
      </c>
      <c r="S106" s="1">
        <f>COUNTIF(B106,"*ae*")</f>
        <v>0</v>
      </c>
      <c r="T106" s="1">
        <f>COUNTIF(B106,"*ao*")</f>
        <v>0</v>
      </c>
      <c r="U106" s="1">
        <f>COUNTIF(B106,"*au*")</f>
        <v>0</v>
      </c>
      <c r="V106" s="1">
        <f>COUNTIF(B106,"*oi*")</f>
        <v>0</v>
      </c>
      <c r="W106" s="1">
        <f>COUNTIF(B106,"*oe*")</f>
        <v>0</v>
      </c>
      <c r="X106" s="1">
        <f>COUNTIF(B106,"*oa*")</f>
        <v>0</v>
      </c>
      <c r="Y106" s="1">
        <f>COUNTIF(B106,"*ou*")</f>
        <v>0</v>
      </c>
      <c r="Z106" s="1">
        <f>COUNTIF(B106,"*ui*")</f>
        <v>0</v>
      </c>
      <c r="AA106" s="1">
        <f>COUNTIF(B106,"*ua*")</f>
        <v>0</v>
      </c>
      <c r="AB106">
        <f>SUM(G106:AA106)</f>
        <v>0</v>
      </c>
      <c r="AC106">
        <v>4</v>
      </c>
      <c r="AD106">
        <f>COUNTIF(AC106,"2")</f>
        <v>0</v>
      </c>
      <c r="AE106">
        <f>COUNTIF(AC106,"3")</f>
        <v>0</v>
      </c>
      <c r="AF106">
        <f>COUNTIF(AC106,"4")</f>
        <v>1</v>
      </c>
      <c r="AG106">
        <f>COUNTIF(AC106,"5")</f>
        <v>0</v>
      </c>
      <c r="AH106">
        <v>1</v>
      </c>
      <c r="AI106">
        <v>0</v>
      </c>
      <c r="AM106">
        <v>1</v>
      </c>
      <c r="AN106" t="str">
        <f>RIGHT(B106,1)</f>
        <v>ʔ</v>
      </c>
      <c r="AO106" s="1">
        <f>COUNTIF(F106,"CVCV")+COUNTIF(F106,"CVVCV")</f>
        <v>0</v>
      </c>
      <c r="AP106" s="1">
        <f>COUNTIF(F106,"CVCVC")+COUNTIF(F106,"CVVCVC")</f>
        <v>0</v>
      </c>
      <c r="AQ106" s="1">
        <f>COUNTIF(F106,"VCV")+COUNTIF(F106,"VVCV")</f>
        <v>0</v>
      </c>
      <c r="AR106" s="1">
        <f>COUNTIF(F106,"VCVC")+COUNTIF(F106,"VVCVC")</f>
        <v>0</v>
      </c>
      <c r="AS106" s="1">
        <f>COUNTIF(F106,"CVV")</f>
        <v>0</v>
      </c>
      <c r="AT106" s="1">
        <f>COUNTIF(F106,"CVVC")</f>
        <v>0</v>
      </c>
      <c r="AU106" s="1">
        <f>COUNTIF(F106,"VV")</f>
        <v>0</v>
      </c>
      <c r="AV106" s="1">
        <f>COUNTIF(F106,"VVC")</f>
        <v>0</v>
      </c>
      <c r="AW106" s="1">
        <f>COUNTIF(F106,"CVVCVC")+COUNTIF(F106,"VVCVC")+COUNTIF(F106,"CVVCV")+COUNTIF(F106,"VVCV")</f>
        <v>0</v>
      </c>
      <c r="AY106" s="1">
        <f>COUNTIF(F106,"CCVCV")</f>
        <v>0</v>
      </c>
      <c r="AZ106" s="1">
        <f>COUNTIF(F106,"CCVCVC")</f>
        <v>0</v>
      </c>
      <c r="BA106" s="1">
        <f>COUNTIF(F106,"CCVV")</f>
        <v>0</v>
      </c>
      <c r="BB106" s="1">
        <f>COUNTIF(F106,"CCVVC")</f>
        <v>0</v>
      </c>
      <c r="BD106" t="s">
        <v>3694</v>
      </c>
      <c r="BF106" s="1" t="str">
        <f>RIGHT(F106,4)</f>
        <v>VCVC</v>
      </c>
      <c r="BG106" s="1"/>
      <c r="BJ106">
        <v>1</v>
      </c>
      <c r="BP106" s="1">
        <f>SUM(BG106:BO106)</f>
        <v>1</v>
      </c>
      <c r="BQ106">
        <v>0</v>
      </c>
      <c r="BS106" s="1" t="str">
        <f>LEFT(B106,1)</f>
        <v>ʔ</v>
      </c>
      <c r="BT106" s="1" t="str">
        <f>LEFT(B106,2)</f>
        <v>ʔa</v>
      </c>
      <c r="BU106" s="1" t="str">
        <f>RIGHT(B106,1)</f>
        <v>ʔ</v>
      </c>
      <c r="BV106" t="s">
        <v>3694</v>
      </c>
      <c r="BX106" s="10">
        <v>0</v>
      </c>
      <c r="BY106" s="10" t="str">
        <f>LEFT(CA106,1)</f>
        <v>u</v>
      </c>
      <c r="BZ106" s="10" t="str">
        <f>LEFT(CC106,1)</f>
        <v>u</v>
      </c>
      <c r="CA106" s="10" t="str">
        <f>RIGHT(B106,4)</f>
        <v>unuʔ</v>
      </c>
      <c r="CB106" s="10" t="str">
        <f>RIGHT(B106,3)</f>
        <v>nuʔ</v>
      </c>
      <c r="CC106" s="10" t="str">
        <f>RIGHT(B106,2)</f>
        <v>uʔ</v>
      </c>
      <c r="CD106" s="10" t="str">
        <f>RIGHT(B106,1)</f>
        <v>ʔ</v>
      </c>
    </row>
    <row r="107" spans="1:82">
      <c r="A107">
        <v>1656</v>
      </c>
      <c r="B107" s="30" t="s">
        <v>3624</v>
      </c>
      <c r="C107" t="s">
        <v>1885</v>
      </c>
      <c r="D107" t="s">
        <v>1150</v>
      </c>
      <c r="E107" t="s">
        <v>2821</v>
      </c>
      <c r="F107" t="s">
        <v>2874</v>
      </c>
      <c r="G107" s="1">
        <f>COUNTIF(B107,"*ii*")</f>
        <v>0</v>
      </c>
      <c r="H107" s="1">
        <f>COUNTIF(B107,"*ee*")</f>
        <v>0</v>
      </c>
      <c r="I107" s="1">
        <f>COUNTIF(B107,"*aa*")</f>
        <v>0</v>
      </c>
      <c r="J107" s="1">
        <f>COUNTIF(B107,"*oo*")</f>
        <v>0</v>
      </c>
      <c r="K107" s="1">
        <f>COUNTIF(B107,"*uu*")</f>
        <v>0</v>
      </c>
      <c r="L107" s="1">
        <f>COUNTIF(B107,"*ia*")</f>
        <v>0</v>
      </c>
      <c r="M107" s="1">
        <f>COUNTIF(B107,"*iu*")</f>
        <v>0</v>
      </c>
      <c r="N107" s="1">
        <f>COUNTIF(B107,"*ei*")</f>
        <v>0</v>
      </c>
      <c r="O107" s="1">
        <f>COUNTIF(B107,"*ea*")</f>
        <v>0</v>
      </c>
      <c r="P107" s="1">
        <f>COUNTIF(B107,"*eo*")</f>
        <v>0</v>
      </c>
      <c r="Q107" s="1">
        <f>COUNTIF(B107,"*eu*")</f>
        <v>0</v>
      </c>
      <c r="R107" s="1">
        <f>COUNTIF(B107,"*ai*")</f>
        <v>0</v>
      </c>
      <c r="S107" s="1">
        <f>COUNTIF(B107,"*ae*")</f>
        <v>0</v>
      </c>
      <c r="T107" s="1">
        <f>COUNTIF(B107,"*ao*")</f>
        <v>0</v>
      </c>
      <c r="U107" s="1">
        <f>COUNTIF(B107,"*au*")</f>
        <v>0</v>
      </c>
      <c r="V107" s="1">
        <f>COUNTIF(B107,"*oi*")</f>
        <v>0</v>
      </c>
      <c r="W107" s="1">
        <f>COUNTIF(B107,"*oe*")</f>
        <v>0</v>
      </c>
      <c r="X107" s="1">
        <f>COUNTIF(B107,"*oa*")</f>
        <v>0</v>
      </c>
      <c r="Y107" s="1">
        <f>COUNTIF(B107,"*ou*")</f>
        <v>0</v>
      </c>
      <c r="Z107" s="1">
        <f>COUNTIF(B107,"*ui*")</f>
        <v>0</v>
      </c>
      <c r="AA107" s="1">
        <f>COUNTIF(B107,"*ua*")</f>
        <v>0</v>
      </c>
      <c r="AB107">
        <f>SUM(G107:AA107)</f>
        <v>0</v>
      </c>
      <c r="AC107">
        <v>4</v>
      </c>
      <c r="AD107">
        <f>COUNTIF(AC107,"2")</f>
        <v>0</v>
      </c>
      <c r="AE107">
        <f>COUNTIF(AC107,"3")</f>
        <v>0</v>
      </c>
      <c r="AF107">
        <f>COUNTIF(AC107,"4")</f>
        <v>1</v>
      </c>
      <c r="AG107">
        <f>COUNTIF(AC107,"5")</f>
        <v>0</v>
      </c>
      <c r="AH107">
        <v>1</v>
      </c>
      <c r="AI107">
        <v>0</v>
      </c>
      <c r="AM107">
        <v>1</v>
      </c>
      <c r="AN107" t="str">
        <f>RIGHT(B107,1)</f>
        <v>ʔ</v>
      </c>
      <c r="AO107" s="1">
        <f>COUNTIF(F107,"CVCV")+COUNTIF(F107,"CVVCV")</f>
        <v>0</v>
      </c>
      <c r="AP107" s="1">
        <f>COUNTIF(F107,"CVCVC")+COUNTIF(F107,"CVVCVC")</f>
        <v>0</v>
      </c>
      <c r="AQ107" s="1">
        <f>COUNTIF(F107,"VCV")+COUNTIF(F107,"VVCV")</f>
        <v>0</v>
      </c>
      <c r="AR107" s="1">
        <f>COUNTIF(F107,"VCVC")+COUNTIF(F107,"VVCVC")</f>
        <v>0</v>
      </c>
      <c r="AS107" s="1">
        <f>COUNTIF(F107,"CVV")</f>
        <v>0</v>
      </c>
      <c r="AT107" s="1">
        <f>COUNTIF(F107,"CVVC")</f>
        <v>0</v>
      </c>
      <c r="AU107" s="1">
        <f>COUNTIF(F107,"VV")</f>
        <v>0</v>
      </c>
      <c r="AV107" s="1">
        <f>COUNTIF(F107,"VVC")</f>
        <v>0</v>
      </c>
      <c r="AW107" s="1">
        <f>COUNTIF(F107,"CVVCVC")+COUNTIF(F107,"VVCVC")+COUNTIF(F107,"CVVCV")+COUNTIF(F107,"VVCV")</f>
        <v>0</v>
      </c>
      <c r="AY107" s="1">
        <f>COUNTIF(F107,"CCVCV")</f>
        <v>0</v>
      </c>
      <c r="AZ107" s="1">
        <f>COUNTIF(F107,"CCVCVC")</f>
        <v>0</v>
      </c>
      <c r="BA107" s="1">
        <f>COUNTIF(F107,"CCVV")</f>
        <v>0</v>
      </c>
      <c r="BB107" s="1">
        <f>COUNTIF(F107,"CCVVC")</f>
        <v>0</v>
      </c>
      <c r="BF107" s="1" t="str">
        <f>RIGHT(F107,4)</f>
        <v>VCVC</v>
      </c>
      <c r="BG107" s="1"/>
      <c r="BJ107">
        <v>1</v>
      </c>
      <c r="BP107" s="1">
        <f>SUM(BG107:BO107)</f>
        <v>1</v>
      </c>
      <c r="BQ107">
        <v>1</v>
      </c>
      <c r="BS107" s="1" t="str">
        <f>LEFT(B107,1)</f>
        <v>s</v>
      </c>
      <c r="BT107" s="1" t="str">
        <f>LEFT(B107,2)</f>
        <v>si</v>
      </c>
      <c r="BU107" s="1" t="str">
        <f>RIGHT(B107,1)</f>
        <v>ʔ</v>
      </c>
      <c r="BX107" s="10">
        <v>0</v>
      </c>
      <c r="BY107" s="10" t="str">
        <f>LEFT(CA107,1)</f>
        <v>o</v>
      </c>
      <c r="BZ107" s="10" t="str">
        <f>LEFT(CC107,1)</f>
        <v>i</v>
      </c>
      <c r="CA107" s="10" t="str">
        <f>RIGHT(B107,4)</f>
        <v>otiʔ</v>
      </c>
      <c r="CB107" s="10" t="str">
        <f>RIGHT(B107,3)</f>
        <v>tiʔ</v>
      </c>
      <c r="CC107" s="10" t="str">
        <f>RIGHT(B107,2)</f>
        <v>iʔ</v>
      </c>
      <c r="CD107" s="10" t="str">
        <f>RIGHT(B107,1)</f>
        <v>ʔ</v>
      </c>
    </row>
    <row r="108" spans="1:82">
      <c r="A108">
        <v>771</v>
      </c>
      <c r="B108" s="30" t="s">
        <v>3132</v>
      </c>
      <c r="C108" t="s">
        <v>2259</v>
      </c>
      <c r="D108" t="s">
        <v>1150</v>
      </c>
      <c r="E108" t="s">
        <v>2821</v>
      </c>
      <c r="F108" t="s">
        <v>2879</v>
      </c>
      <c r="G108" s="1">
        <f>COUNTIF(B108,"*ii*")</f>
        <v>0</v>
      </c>
      <c r="H108" s="1">
        <f>COUNTIF(B108,"*ee*")</f>
        <v>0</v>
      </c>
      <c r="I108" s="1">
        <f>COUNTIF(B108,"*aa*")</f>
        <v>0</v>
      </c>
      <c r="J108" s="1">
        <f>COUNTIF(B108,"*oo*")</f>
        <v>0</v>
      </c>
      <c r="K108" s="1">
        <f>COUNTIF(B108,"*uu*")</f>
        <v>1</v>
      </c>
      <c r="L108" s="1">
        <f>COUNTIF(B108,"*ia*")</f>
        <v>0</v>
      </c>
      <c r="M108" s="1">
        <f>COUNTIF(B108,"*iu*")</f>
        <v>0</v>
      </c>
      <c r="N108" s="1">
        <f>COUNTIF(B108,"*ei*")</f>
        <v>0</v>
      </c>
      <c r="O108" s="1">
        <f>COUNTIF(B108,"*ea*")</f>
        <v>0</v>
      </c>
      <c r="P108" s="1">
        <f>COUNTIF(B108,"*eo*")</f>
        <v>0</v>
      </c>
      <c r="Q108" s="1">
        <f>COUNTIF(B108,"*eu*")</f>
        <v>0</v>
      </c>
      <c r="R108" s="1">
        <f>COUNTIF(B108,"*ai*")</f>
        <v>0</v>
      </c>
      <c r="S108" s="1">
        <f>COUNTIF(B108,"*ae*")</f>
        <v>0</v>
      </c>
      <c r="T108" s="1">
        <f>COUNTIF(B108,"*ao*")</f>
        <v>0</v>
      </c>
      <c r="U108" s="1">
        <f>COUNTIF(B108,"*au*")</f>
        <v>1</v>
      </c>
      <c r="V108" s="1">
        <f>COUNTIF(B108,"*oi*")</f>
        <v>0</v>
      </c>
      <c r="W108" s="1">
        <f>COUNTIF(B108,"*oe*")</f>
        <v>0</v>
      </c>
      <c r="X108" s="1">
        <f>COUNTIF(B108,"*oa*")</f>
        <v>0</v>
      </c>
      <c r="Y108" s="1">
        <f>COUNTIF(B108,"*ou*")</f>
        <v>0</v>
      </c>
      <c r="Z108" s="1">
        <f>COUNTIF(B108,"*ui*")</f>
        <v>0</v>
      </c>
      <c r="AA108" s="1">
        <f>COUNTIF(B108,"*ua*")</f>
        <v>0</v>
      </c>
      <c r="AB108">
        <f>SUM(G108:AA108)</f>
        <v>2</v>
      </c>
      <c r="AC108">
        <v>5</v>
      </c>
      <c r="AD108">
        <f>COUNTIF(AC108,"2")</f>
        <v>0</v>
      </c>
      <c r="AE108">
        <f>COUNTIF(AC108,"3")</f>
        <v>0</v>
      </c>
      <c r="AF108">
        <f>COUNTIF(AC108,"4")</f>
        <v>0</v>
      </c>
      <c r="AG108">
        <f>COUNTIF(AC108,"5")</f>
        <v>1</v>
      </c>
      <c r="AH108">
        <v>1</v>
      </c>
      <c r="AI108">
        <v>0</v>
      </c>
      <c r="AL108">
        <v>1</v>
      </c>
      <c r="AO108" s="1">
        <f>COUNTIF(F108,"CVCV")+COUNTIF(F108,"CVVCV")</f>
        <v>0</v>
      </c>
      <c r="AP108" s="1">
        <f>COUNTIF(F108,"CVCVC")+COUNTIF(F108,"CVVCVC")</f>
        <v>0</v>
      </c>
      <c r="AQ108" s="1">
        <f>COUNTIF(F108,"VCV")+COUNTIF(F108,"VVCV")</f>
        <v>0</v>
      </c>
      <c r="AR108" s="1">
        <f>COUNTIF(F108,"VCVC")+COUNTIF(F108,"VVCVC")</f>
        <v>0</v>
      </c>
      <c r="AS108" s="1">
        <f>COUNTIF(F108,"CVV")</f>
        <v>0</v>
      </c>
      <c r="AT108" s="1">
        <f>COUNTIF(F108,"CVVC")</f>
        <v>0</v>
      </c>
      <c r="AU108" s="1">
        <f>COUNTIF(F108,"VV")</f>
        <v>0</v>
      </c>
      <c r="AV108" s="1">
        <f>COUNTIF(F108,"VVC")</f>
        <v>0</v>
      </c>
      <c r="AW108" s="1">
        <f>COUNTIF(F108,"CVVCVC")+COUNTIF(F108,"VVCVC")+COUNTIF(F108,"CVVCV")+COUNTIF(F108,"VVCV")</f>
        <v>0</v>
      </c>
      <c r="AY108" s="1">
        <f>COUNTIF(F108,"CCVCV")</f>
        <v>0</v>
      </c>
      <c r="AZ108" s="1">
        <f>COUNTIF(F108,"CCVCVC")</f>
        <v>0</v>
      </c>
      <c r="BA108" s="1">
        <f>COUNTIF(F108,"CCVV")</f>
        <v>0</v>
      </c>
      <c r="BB108" s="1">
        <f>COUNTIF(F108,"CCVVC")</f>
        <v>0</v>
      </c>
      <c r="BF108" s="1" t="str">
        <f>RIGHT(F108,4)</f>
        <v>VCVV</v>
      </c>
      <c r="BG108" s="1"/>
      <c r="BO108">
        <v>1</v>
      </c>
      <c r="BP108" s="1">
        <f>SUM(BG108:BO108)</f>
        <v>1</v>
      </c>
      <c r="BQ108">
        <v>1</v>
      </c>
      <c r="BS108" s="1" t="str">
        <f>LEFT(B108,1)</f>
        <v>m</v>
      </c>
      <c r="BT108" s="1" t="str">
        <f>LEFT(B108,2)</f>
        <v>ma</v>
      </c>
      <c r="BU108" s="1" t="str">
        <f>RIGHT(B108,1)</f>
        <v>u</v>
      </c>
      <c r="BX108" s="10">
        <v>0</v>
      </c>
      <c r="BY108" s="10" t="str">
        <f>LEFT(CA108,1)</f>
        <v>u</v>
      </c>
      <c r="BZ108" s="10" t="str">
        <f>RIGHT(B108,1)</f>
        <v>u</v>
      </c>
      <c r="CA108" s="10" t="str">
        <f>RIGHT(B108,2)</f>
        <v>uu</v>
      </c>
      <c r="CB108" s="10" t="str">
        <f>RIGHT(B108,3)</f>
        <v>tuu</v>
      </c>
      <c r="CC108" s="10" t="str">
        <f>RIGHT(B108,2)</f>
        <v>uu</v>
      </c>
      <c r="CD108" s="10" t="str">
        <f>RIGHT(B108,1)</f>
        <v>u</v>
      </c>
    </row>
    <row r="109" spans="1:82">
      <c r="A109">
        <v>88</v>
      </c>
      <c r="B109" s="30" t="s">
        <v>3012</v>
      </c>
      <c r="C109" t="s">
        <v>1234</v>
      </c>
      <c r="D109" t="s">
        <v>1141</v>
      </c>
      <c r="E109" t="s">
        <v>1141</v>
      </c>
      <c r="F109" t="s">
        <v>2882</v>
      </c>
      <c r="G109" s="1">
        <f>COUNTIF(B109,"*ii*")</f>
        <v>0</v>
      </c>
      <c r="H109" s="1">
        <f>COUNTIF(B109,"*ee*")</f>
        <v>0</v>
      </c>
      <c r="I109" s="1">
        <f>COUNTIF(B109,"*aa*")</f>
        <v>1</v>
      </c>
      <c r="J109" s="1">
        <f>COUNTIF(B109,"*oo*")</f>
        <v>1</v>
      </c>
      <c r="K109" s="1">
        <f>COUNTIF(B109,"*uu*")</f>
        <v>0</v>
      </c>
      <c r="L109" s="1">
        <f>COUNTIF(B109,"*ia*")</f>
        <v>0</v>
      </c>
      <c r="M109" s="1">
        <f>COUNTIF(B109,"*iu*")</f>
        <v>0</v>
      </c>
      <c r="N109" s="1">
        <f>COUNTIF(B109,"*ei*")</f>
        <v>0</v>
      </c>
      <c r="O109" s="1">
        <f>COUNTIF(B109,"*ea*")</f>
        <v>0</v>
      </c>
      <c r="P109" s="1">
        <f>COUNTIF(B109,"*eo*")</f>
        <v>0</v>
      </c>
      <c r="Q109" s="1">
        <f>COUNTIF(B109,"*eu*")</f>
        <v>0</v>
      </c>
      <c r="R109" s="1">
        <f>COUNTIF(B109,"*ai*")</f>
        <v>0</v>
      </c>
      <c r="S109" s="1">
        <f>COUNTIF(B109,"*ae*")</f>
        <v>0</v>
      </c>
      <c r="T109" s="1">
        <f>COUNTIF(B109,"*ao*")</f>
        <v>0</v>
      </c>
      <c r="U109" s="1">
        <f>COUNTIF(B109,"*au*")</f>
        <v>0</v>
      </c>
      <c r="V109" s="1">
        <f>COUNTIF(B109,"*oi*")</f>
        <v>0</v>
      </c>
      <c r="W109" s="1">
        <f>COUNTIF(B109,"*oe*")</f>
        <v>0</v>
      </c>
      <c r="X109" s="1">
        <f>COUNTIF(B109,"*oa*")</f>
        <v>0</v>
      </c>
      <c r="Y109" s="1">
        <f>COUNTIF(B109,"*ou*")</f>
        <v>0</v>
      </c>
      <c r="Z109" s="1">
        <f>COUNTIF(B109,"*ui*")</f>
        <v>0</v>
      </c>
      <c r="AA109" s="1">
        <f>COUNTIF(B109,"*ua*")</f>
        <v>0</v>
      </c>
      <c r="AB109">
        <f>SUM(G109:AA109)</f>
        <v>2</v>
      </c>
      <c r="AC109">
        <v>5</v>
      </c>
      <c r="AD109">
        <f>COUNTIF(AC109,"2")</f>
        <v>0</v>
      </c>
      <c r="AE109">
        <f>COUNTIF(AC109,"3")</f>
        <v>0</v>
      </c>
      <c r="AF109">
        <f>COUNTIF(AC109,"4")</f>
        <v>0</v>
      </c>
      <c r="AG109">
        <f>COUNTIF(AC109,"5")</f>
        <v>1</v>
      </c>
      <c r="AH109">
        <v>1</v>
      </c>
      <c r="AI109">
        <v>0</v>
      </c>
      <c r="AL109">
        <v>1</v>
      </c>
      <c r="AO109" s="1">
        <f>COUNTIF(F109,"CVCV")+COUNTIF(F109,"CVVCV")</f>
        <v>0</v>
      </c>
      <c r="AP109" s="1">
        <f>COUNTIF(F109,"CVCVC")+COUNTIF(F109,"CVVCVC")</f>
        <v>0</v>
      </c>
      <c r="AQ109" s="1">
        <f>COUNTIF(F109,"VCV")+COUNTIF(F109,"VVCV")</f>
        <v>0</v>
      </c>
      <c r="AR109" s="1">
        <f>COUNTIF(F109,"VCVC")+COUNTIF(F109,"VVCVC")</f>
        <v>0</v>
      </c>
      <c r="AS109" s="1">
        <f>COUNTIF(F109,"CVV")</f>
        <v>0</v>
      </c>
      <c r="AT109" s="1">
        <f>COUNTIF(F109,"CVVC")</f>
        <v>0</v>
      </c>
      <c r="AU109" s="1">
        <f>COUNTIF(F109,"VV")</f>
        <v>0</v>
      </c>
      <c r="AV109" s="1">
        <f>COUNTIF(F109,"VVC")</f>
        <v>0</v>
      </c>
      <c r="AW109" s="1">
        <f>COUNTIF(F109,"CVVCVC")+COUNTIF(F109,"VVCVC")+COUNTIF(F109,"CVVCV")+COUNTIF(F109,"VVCV")</f>
        <v>0</v>
      </c>
      <c r="AY109" s="1">
        <f>COUNTIF(F109,"CCVCV")</f>
        <v>0</v>
      </c>
      <c r="AZ109" s="1">
        <f>COUNTIF(F109,"CCVCVC")</f>
        <v>0</v>
      </c>
      <c r="BA109" s="1">
        <f>COUNTIF(F109,"CCVV")</f>
        <v>0</v>
      </c>
      <c r="BB109" s="1">
        <f>COUNTIF(F109,"CCVVC")</f>
        <v>0</v>
      </c>
      <c r="BD109" t="s">
        <v>3667</v>
      </c>
      <c r="BF109" s="1" t="str">
        <f>RIGHT(F109,4)</f>
        <v>CCVV</v>
      </c>
      <c r="BG109" s="1"/>
      <c r="BO109">
        <v>1</v>
      </c>
      <c r="BP109" s="1">
        <f>SUM(BG109:BO109)</f>
        <v>1</v>
      </c>
      <c r="BQ109">
        <v>1</v>
      </c>
      <c r="BS109" s="1" t="str">
        <f>LEFT(B109,1)</f>
        <v>b</v>
      </c>
      <c r="BT109" s="1" t="str">
        <f>LEFT(B109,2)</f>
        <v>ba</v>
      </c>
      <c r="BU109" s="1" t="str">
        <f>RIGHT(B109,1)</f>
        <v>o</v>
      </c>
      <c r="BV109" t="s">
        <v>3667</v>
      </c>
      <c r="BX109" s="10">
        <v>0</v>
      </c>
      <c r="BY109" s="10" t="str">
        <f>LEFT(CA109,1)</f>
        <v>o</v>
      </c>
      <c r="BZ109" s="10" t="str">
        <f>RIGHT(B109,1)</f>
        <v>o</v>
      </c>
      <c r="CA109" s="10" t="str">
        <f>RIGHT(B109,2)</f>
        <v>oo</v>
      </c>
      <c r="CB109" s="10" t="str">
        <f>RIGHT(B109,3)</f>
        <v>ʔoo</v>
      </c>
      <c r="CC109" s="10" t="str">
        <f>RIGHT(B109,2)</f>
        <v>oo</v>
      </c>
      <c r="CD109" s="10" t="str">
        <f>RIGHT(B109,1)</f>
        <v>o</v>
      </c>
    </row>
    <row r="110" spans="1:82">
      <c r="A110">
        <v>20</v>
      </c>
      <c r="B110" s="30" t="s">
        <v>3816</v>
      </c>
      <c r="C110" t="s">
        <v>1853</v>
      </c>
      <c r="D110" t="s">
        <v>1141</v>
      </c>
      <c r="E110" t="s">
        <v>1141</v>
      </c>
      <c r="F110" t="s">
        <v>3835</v>
      </c>
      <c r="G110" s="1">
        <f>COUNTIF(B110,"*ii*")</f>
        <v>0</v>
      </c>
      <c r="H110" s="1">
        <f>COUNTIF(B110,"*ee*")</f>
        <v>0</v>
      </c>
      <c r="I110" s="1">
        <f>COUNTIF(B110,"*aa*")</f>
        <v>0</v>
      </c>
      <c r="J110" s="1">
        <f>COUNTIF(B110,"*oo*")</f>
        <v>0</v>
      </c>
      <c r="K110" s="1">
        <f>COUNTIF(B110,"*uu*")</f>
        <v>1</v>
      </c>
      <c r="L110" s="1">
        <f>COUNTIF(B110,"*ia*")</f>
        <v>0</v>
      </c>
      <c r="M110" s="1">
        <f>COUNTIF(B110,"*iu*")</f>
        <v>0</v>
      </c>
      <c r="N110" s="1">
        <f>COUNTIF(B110,"*ei*")</f>
        <v>0</v>
      </c>
      <c r="O110" s="1">
        <f>COUNTIF(B110,"*ea*")</f>
        <v>0</v>
      </c>
      <c r="P110" s="1">
        <f>COUNTIF(B110,"*eo*")</f>
        <v>0</v>
      </c>
      <c r="Q110" s="1">
        <f>COUNTIF(B110,"*eu*")</f>
        <v>0</v>
      </c>
      <c r="R110" s="1">
        <f>COUNTIF(B110,"*ai*")</f>
        <v>1</v>
      </c>
      <c r="S110" s="1">
        <f>COUNTIF(B110,"*ae*")</f>
        <v>0</v>
      </c>
      <c r="T110" s="1">
        <f>COUNTIF(B110,"*ao*")</f>
        <v>0</v>
      </c>
      <c r="U110" s="1">
        <f>COUNTIF(B110,"*au*")</f>
        <v>0</v>
      </c>
      <c r="V110" s="1">
        <f>COUNTIF(B110,"*oi*")</f>
        <v>0</v>
      </c>
      <c r="W110" s="1">
        <f>COUNTIF(B110,"*oe*")</f>
        <v>0</v>
      </c>
      <c r="X110" s="1">
        <f>COUNTIF(B110,"*oa*")</f>
        <v>0</v>
      </c>
      <c r="Y110" s="1">
        <f>COUNTIF(B110,"*ou*")</f>
        <v>0</v>
      </c>
      <c r="Z110" s="1">
        <f>COUNTIF(B110,"*ui*")</f>
        <v>0</v>
      </c>
      <c r="AA110" s="1">
        <f>COUNTIF(B110,"*ua*")</f>
        <v>0</v>
      </c>
      <c r="AB110">
        <f>SUM(G110:AA110)</f>
        <v>2</v>
      </c>
      <c r="AC110">
        <v>5</v>
      </c>
      <c r="AD110">
        <f>COUNTIF(AC110,"2")</f>
        <v>0</v>
      </c>
      <c r="AE110">
        <f>COUNTIF(AC110,"3")</f>
        <v>0</v>
      </c>
      <c r="AF110">
        <f>COUNTIF(AC110,"4")</f>
        <v>0</v>
      </c>
      <c r="AG110">
        <f>COUNTIF(AC110,"5")</f>
        <v>1</v>
      </c>
      <c r="AH110">
        <v>1</v>
      </c>
      <c r="AI110">
        <v>0</v>
      </c>
      <c r="AK110">
        <v>1</v>
      </c>
      <c r="AM110">
        <v>1</v>
      </c>
      <c r="AN110" t="str">
        <f>RIGHT(B110,1)</f>
        <v>s</v>
      </c>
      <c r="AO110" s="1">
        <f>COUNTIF(F110,"CVCV")+COUNTIF(F110,"CVVCV")</f>
        <v>0</v>
      </c>
      <c r="AP110" s="1">
        <f>COUNTIF(F110,"CVCVC")+COUNTIF(F110,"CVVCVC")</f>
        <v>0</v>
      </c>
      <c r="AQ110" s="1">
        <f>COUNTIF(F110,"VCV")+COUNTIF(F110,"VVCV")</f>
        <v>0</v>
      </c>
      <c r="AR110" s="1">
        <f>COUNTIF(F110,"VCVC")+COUNTIF(F110,"VVCVC")</f>
        <v>0</v>
      </c>
      <c r="AS110" s="1">
        <f>COUNTIF(F110,"CVV")</f>
        <v>0</v>
      </c>
      <c r="AT110" s="1">
        <f>COUNTIF(F110,"CVVC")</f>
        <v>0</v>
      </c>
      <c r="AU110" s="1">
        <f>COUNTIF(F110,"VV")</f>
        <v>0</v>
      </c>
      <c r="AV110" s="1">
        <f>COUNTIF(F110,"VVC")</f>
        <v>0</v>
      </c>
      <c r="AW110" s="1">
        <f>COUNTIF(F110,"CVVCVC")+COUNTIF(F110,"VVCVC")+COUNTIF(F110,"CVVCV")+COUNTIF(F110,"VVCV")</f>
        <v>0</v>
      </c>
      <c r="AY110" s="1">
        <f>COUNTIF(F110,"CCVCV")</f>
        <v>0</v>
      </c>
      <c r="AZ110" s="1">
        <f>COUNTIF(F110,"CCVCVC")</f>
        <v>0</v>
      </c>
      <c r="BA110" s="1">
        <f>COUNTIF(F110,"CCVV")</f>
        <v>0</v>
      </c>
      <c r="BB110" s="1">
        <f>COUNTIF(F110,"CCVVC")</f>
        <v>0</v>
      </c>
      <c r="BF110" s="1" t="str">
        <f>RIGHT(F110,4)</f>
        <v>CVVC</v>
      </c>
      <c r="BG110" s="1"/>
      <c r="BN110">
        <v>1</v>
      </c>
      <c r="BP110" s="1">
        <f>SUM(BG110:BO110)</f>
        <v>1</v>
      </c>
      <c r="BQ110">
        <v>1</v>
      </c>
      <c r="BS110" s="1" t="str">
        <f>LEFT(B110,1)</f>
        <v>ʔ</v>
      </c>
      <c r="BT110" s="1" t="str">
        <f>LEFT(B110,2)</f>
        <v>ʔa</v>
      </c>
      <c r="BU110" s="1" t="str">
        <f>RIGHT(B110,1)</f>
        <v>s</v>
      </c>
      <c r="BX110" s="10">
        <v>0</v>
      </c>
      <c r="BY110" s="10" t="str">
        <f>LEFT(CA110,1)</f>
        <v>u</v>
      </c>
      <c r="BZ110" s="10" t="str">
        <f>LEFT(CC110,1)</f>
        <v>u</v>
      </c>
      <c r="CA110" s="10" t="str">
        <f>RIGHT(B110,3)</f>
        <v>uus</v>
      </c>
      <c r="CB110" s="10" t="str">
        <f>RIGHT(B110,3)</f>
        <v>uus</v>
      </c>
      <c r="CC110" s="10" t="str">
        <f>RIGHT(B110,2)</f>
        <v>us</v>
      </c>
      <c r="CD110" s="10" t="str">
        <f>RIGHT(B110,1)</f>
        <v>s</v>
      </c>
    </row>
    <row r="111" spans="1:82">
      <c r="A111" s="3">
        <v>646</v>
      </c>
      <c r="B111" s="31" t="s">
        <v>3000</v>
      </c>
      <c r="C111" s="3" t="s">
        <v>1343</v>
      </c>
      <c r="D111" s="3" t="s">
        <v>1151</v>
      </c>
      <c r="E111" s="3" t="s">
        <v>2821</v>
      </c>
      <c r="F111" s="3" t="s">
        <v>2838</v>
      </c>
      <c r="G111" s="4">
        <f>COUNTIF(B111,"*ii*")</f>
        <v>0</v>
      </c>
      <c r="H111" s="4">
        <f>COUNTIF(B111,"*ee*")</f>
        <v>0</v>
      </c>
      <c r="I111" s="4">
        <f>COUNTIF(B111,"*aa*")</f>
        <v>0</v>
      </c>
      <c r="J111" s="4">
        <f>COUNTIF(B111,"*oo*")</f>
        <v>0</v>
      </c>
      <c r="K111" s="4">
        <f>COUNTIF(B111,"*uu*")</f>
        <v>0</v>
      </c>
      <c r="L111" s="4">
        <f>COUNTIF(B111,"*ia*")</f>
        <v>0</v>
      </c>
      <c r="M111" s="4">
        <f>COUNTIF(B111,"*iu*")</f>
        <v>0</v>
      </c>
      <c r="N111" s="4">
        <f>COUNTIF(B111,"*ei*")</f>
        <v>0</v>
      </c>
      <c r="O111" s="4">
        <f>COUNTIF(B111,"*ea*")</f>
        <v>0</v>
      </c>
      <c r="P111" s="4">
        <f>COUNTIF(B111,"*eo*")</f>
        <v>0</v>
      </c>
      <c r="Q111" s="4">
        <f>COUNTIF(B111,"*eu*")</f>
        <v>0</v>
      </c>
      <c r="R111" s="4">
        <f>COUNTIF(B111,"*ai*")</f>
        <v>0</v>
      </c>
      <c r="S111" s="4">
        <f>COUNTIF(B111,"*ae*")</f>
        <v>0</v>
      </c>
      <c r="T111" s="4">
        <f>COUNTIF(B111,"*ao*")</f>
        <v>0</v>
      </c>
      <c r="U111" s="4">
        <f>COUNTIF(B111,"*au*")</f>
        <v>1</v>
      </c>
      <c r="V111" s="4">
        <f>COUNTIF(B111,"*oi*")</f>
        <v>0</v>
      </c>
      <c r="W111" s="4">
        <f>COUNTIF(B111,"*oe*")</f>
        <v>0</v>
      </c>
      <c r="X111" s="4">
        <f>COUNTIF(B111,"*oa*")</f>
        <v>0</v>
      </c>
      <c r="Y111" s="4">
        <f>COUNTIF(B111,"*ou*")</f>
        <v>0</v>
      </c>
      <c r="Z111" s="4">
        <f>COUNTIF(B111,"*ui*")</f>
        <v>0</v>
      </c>
      <c r="AA111" s="4">
        <f>COUNTIF(B111,"*ua*")</f>
        <v>0</v>
      </c>
      <c r="AB111" s="3">
        <f>SUM(G111:AA111)</f>
        <v>1</v>
      </c>
      <c r="AC111">
        <v>2</v>
      </c>
      <c r="AD111">
        <f>COUNTIF(AC111,"2")</f>
        <v>1</v>
      </c>
      <c r="AE111">
        <f>COUNTIF(AC111,"3")</f>
        <v>0</v>
      </c>
      <c r="AF111">
        <f>COUNTIF(AC111,"4")</f>
        <v>0</v>
      </c>
      <c r="AG111">
        <f>COUNTIF(AC111,"5")</f>
        <v>0</v>
      </c>
      <c r="AH111" s="3">
        <v>1</v>
      </c>
      <c r="AI111" s="3">
        <v>1</v>
      </c>
      <c r="AJ111" s="3"/>
      <c r="AK111" s="3"/>
      <c r="AL111" s="3"/>
      <c r="AM111" s="3">
        <v>1</v>
      </c>
      <c r="AN111" s="3" t="str">
        <f>RIGHT(B111,1)</f>
        <v>ʔ</v>
      </c>
      <c r="AO111" s="1">
        <f>COUNTIF(F111,"CVCV")+COUNTIF(F111,"CVVCV")</f>
        <v>0</v>
      </c>
      <c r="AP111" s="1">
        <f>COUNTIF(F111,"CVCVC")+COUNTIF(F111,"CVVCVC")</f>
        <v>0</v>
      </c>
      <c r="AQ111" s="1">
        <f>COUNTIF(F111,"VCV")+COUNTIF(F111,"VVCV")</f>
        <v>0</v>
      </c>
      <c r="AR111" s="1">
        <f>COUNTIF(F111,"VCVC")+COUNTIF(F111,"VVCVC")</f>
        <v>0</v>
      </c>
      <c r="AS111" s="1">
        <f>COUNTIF(F111,"CVV")</f>
        <v>0</v>
      </c>
      <c r="AT111" s="1">
        <f>COUNTIF(F111,"CVVC")</f>
        <v>0</v>
      </c>
      <c r="AU111" s="1">
        <f>COUNTIF(F111,"VV")</f>
        <v>0</v>
      </c>
      <c r="AV111" s="1">
        <f>COUNTIF(F111,"VVC")</f>
        <v>0</v>
      </c>
      <c r="AW111" s="4">
        <f>COUNTIF(F111,"CVVCVC")+COUNTIF(F111,"VVCVC")+COUNTIF(F111,"CVVCV")+COUNTIF(F111,"VVCV")</f>
        <v>0</v>
      </c>
      <c r="AX111" s="3" t="s">
        <v>22</v>
      </c>
      <c r="AY111" s="4">
        <f>COUNTIF(F111,"CCVCV")</f>
        <v>0</v>
      </c>
      <c r="AZ111" s="4">
        <f>COUNTIF(F111,"CCVCVC")</f>
        <v>1</v>
      </c>
      <c r="BA111" s="4">
        <f>COUNTIF(F111,"CCVV")</f>
        <v>0</v>
      </c>
      <c r="BB111" s="4">
        <f>COUNTIF(F111,"CCVVC")</f>
        <v>0</v>
      </c>
      <c r="BC111" s="3">
        <v>1</v>
      </c>
      <c r="BE111" s="3"/>
      <c r="BF111" s="4" t="str">
        <f>RIGHT(F111,4)</f>
        <v>VCVC</v>
      </c>
      <c r="BG111" s="4"/>
      <c r="BH111" s="3"/>
      <c r="BJ111" s="3">
        <v>1</v>
      </c>
      <c r="BL111" s="3"/>
      <c r="BM111" s="3">
        <v>1</v>
      </c>
      <c r="BP111" s="4">
        <f>SUM(BG111:BO111)</f>
        <v>2</v>
      </c>
      <c r="BQ111" s="3">
        <v>0</v>
      </c>
      <c r="BS111" s="1" t="str">
        <f>LEFT(B111,1)</f>
        <v>ʔ</v>
      </c>
      <c r="BT111" s="1" t="str">
        <f>LEFT(B111,2)</f>
        <v>ʔk</v>
      </c>
      <c r="BU111" s="1" t="str">
        <f>RIGHT(B111,1)</f>
        <v>ʔ</v>
      </c>
      <c r="BX111" s="10">
        <v>0</v>
      </c>
      <c r="BY111" s="10" t="str">
        <f>LEFT(CA111,1)</f>
        <v>u</v>
      </c>
      <c r="BZ111" s="10" t="str">
        <f>LEFT(CC111,1)</f>
        <v>u</v>
      </c>
      <c r="CA111" s="10" t="str">
        <f>RIGHT(B111,4)</f>
        <v>unuʔ</v>
      </c>
      <c r="CB111" s="10" t="str">
        <f>RIGHT(B111,3)</f>
        <v>nuʔ</v>
      </c>
      <c r="CC111" s="10" t="str">
        <f>RIGHT(B111,2)</f>
        <v>uʔ</v>
      </c>
      <c r="CD111" s="10" t="str">
        <f>RIGHT(B111,1)</f>
        <v>ʔ</v>
      </c>
    </row>
    <row r="112" spans="1:82">
      <c r="B112" s="30" t="s">
        <v>4017</v>
      </c>
      <c r="C112" t="s">
        <v>1939</v>
      </c>
      <c r="D112" s="10" t="s">
        <v>1141</v>
      </c>
      <c r="E112" s="10" t="s">
        <v>1141</v>
      </c>
      <c r="F112" s="1" t="s">
        <v>4070</v>
      </c>
      <c r="G112" s="1">
        <f>COUNTIF(B112,"*ii*")</f>
        <v>0</v>
      </c>
      <c r="H112" s="1">
        <f>COUNTIF(B112,"*ee*")</f>
        <v>1</v>
      </c>
      <c r="I112" s="1">
        <f>COUNTIF(B112,"*aa*")</f>
        <v>0</v>
      </c>
      <c r="J112" s="1">
        <f>COUNTIF(B112,"*oo*")</f>
        <v>0</v>
      </c>
      <c r="K112" s="1">
        <f>COUNTIF(B112,"*uu*")</f>
        <v>0</v>
      </c>
      <c r="L112" s="1">
        <f>COUNTIF(B112,"*ia*")</f>
        <v>0</v>
      </c>
      <c r="M112" s="1">
        <f>COUNTIF(B112,"*iu*")</f>
        <v>0</v>
      </c>
      <c r="N112" s="1">
        <f>COUNTIF(B112,"*ei*")</f>
        <v>0</v>
      </c>
      <c r="O112" s="1">
        <f>COUNTIF(B112,"*ea*")</f>
        <v>0</v>
      </c>
      <c r="P112" s="1">
        <f>COUNTIF(B112,"*eo*")</f>
        <v>0</v>
      </c>
      <c r="Q112" s="1">
        <f>COUNTIF(B112,"*eu*")</f>
        <v>0</v>
      </c>
      <c r="R112" s="1">
        <f>COUNTIF(B112,"*ai*")</f>
        <v>0</v>
      </c>
      <c r="S112" s="1">
        <f>COUNTIF(B112,"*ae*")</f>
        <v>0</v>
      </c>
      <c r="T112" s="1">
        <f>COUNTIF(B112,"*ao*")</f>
        <v>0</v>
      </c>
      <c r="U112" s="1">
        <f>COUNTIF(B112,"*au*")</f>
        <v>0</v>
      </c>
      <c r="V112" s="1">
        <f>COUNTIF(B112,"*oi*")</f>
        <v>0</v>
      </c>
      <c r="W112" s="1">
        <f>COUNTIF(B112,"*oe*")</f>
        <v>0</v>
      </c>
      <c r="X112" s="1">
        <f>COUNTIF(B112,"*oa*")</f>
        <v>0</v>
      </c>
      <c r="Y112" s="1">
        <f>COUNTIF(B112,"*ou*")</f>
        <v>0</v>
      </c>
      <c r="Z112" s="1">
        <f>COUNTIF(B112,"*ui*")</f>
        <v>0</v>
      </c>
      <c r="AA112" s="1">
        <f>COUNTIF(B112,"*ua*")</f>
        <v>0</v>
      </c>
      <c r="AB112">
        <f>SUM(G112:AA112)</f>
        <v>1</v>
      </c>
      <c r="AC112">
        <v>3</v>
      </c>
      <c r="AD112">
        <f>COUNTIF(AC112,"2")</f>
        <v>0</v>
      </c>
      <c r="AE112">
        <f>COUNTIF(AC112,"3")</f>
        <v>1</v>
      </c>
      <c r="AF112">
        <f>COUNTIF(AC112,"4")</f>
        <v>0</v>
      </c>
      <c r="AG112">
        <f>COUNTIF(AC112,"5")</f>
        <v>0</v>
      </c>
      <c r="AH112">
        <v>1</v>
      </c>
      <c r="AI112">
        <v>1</v>
      </c>
      <c r="AL112">
        <v>1</v>
      </c>
      <c r="AO112" s="1">
        <f>COUNTIF(F112,"CVCV")+COUNTIF(F112,"CVVCV")</f>
        <v>0</v>
      </c>
      <c r="AP112" s="1">
        <f>COUNTIF(F112,"CVCVC")+COUNTIF(F112,"CVVCVC")</f>
        <v>0</v>
      </c>
      <c r="AQ112" s="1">
        <f>COUNTIF(F112,"VCV")+COUNTIF(F112,"VVCV")</f>
        <v>0</v>
      </c>
      <c r="AR112" s="1">
        <f>COUNTIF(F112,"VCVC")+COUNTIF(F112,"VVCVC")</f>
        <v>0</v>
      </c>
      <c r="AS112" s="1">
        <f>COUNTIF(F112,"CVV")</f>
        <v>0</v>
      </c>
      <c r="AT112" s="1">
        <f>COUNTIF(F112,"CVVC")</f>
        <v>0</v>
      </c>
      <c r="AU112" s="1">
        <f>COUNTIF(F112,"VV")</f>
        <v>0</v>
      </c>
      <c r="AV112" s="1">
        <f>COUNTIF(F112,"VVC")</f>
        <v>0</v>
      </c>
      <c r="AW112" s="1">
        <f>COUNTIF(F112,"CVVCVC")+COUNTIF(F112,"VVCVC")+COUNTIF(F112,"CVVCV")+COUNTIF(F112,"VVCV")</f>
        <v>0</v>
      </c>
      <c r="AX112" s="1"/>
      <c r="AY112" s="1">
        <f>COUNTIF(F112,"CCVCV")</f>
        <v>0</v>
      </c>
      <c r="AZ112" s="1">
        <f>COUNTIF(F112,"CCVCVC")</f>
        <v>0</v>
      </c>
      <c r="BA112" s="1">
        <f>COUNTIF(F112,"CCVV")</f>
        <v>0</v>
      </c>
      <c r="BB112" s="1">
        <f>COUNTIF(F112,"CCVVC")</f>
        <v>0</v>
      </c>
      <c r="BC112" s="1"/>
      <c r="BF112" s="1" t="str">
        <f>RIGHT(F112,4)</f>
        <v>VCVV</v>
      </c>
      <c r="BG112" s="1"/>
      <c r="BH112" s="1"/>
      <c r="BO112">
        <v>1</v>
      </c>
      <c r="BP112" s="1">
        <f>SUM(BG112:BO112)</f>
        <v>1</v>
      </c>
      <c r="BQ112">
        <v>1</v>
      </c>
      <c r="BS112" s="1" t="str">
        <f>LEFT(B112,1)</f>
        <v>ʔ</v>
      </c>
      <c r="BT112" s="1" t="str">
        <f>LEFT(B112,2)</f>
        <v>ʔn</v>
      </c>
      <c r="BU112" s="1" t="str">
        <f>RIGHT(B112,1)</f>
        <v>e</v>
      </c>
      <c r="BW112"/>
      <c r="BX112" s="10">
        <v>0</v>
      </c>
      <c r="BY112" s="10" t="str">
        <f>LEFT(CA112,1)</f>
        <v>e</v>
      </c>
      <c r="BZ112" s="10" t="str">
        <f>RIGHT(B112,1)</f>
        <v>e</v>
      </c>
      <c r="CA112" s="10" t="str">
        <f>RIGHT(B112,2)</f>
        <v>ee</v>
      </c>
      <c r="CB112" s="10" t="str">
        <f>RIGHT(B112,3)</f>
        <v>mee</v>
      </c>
      <c r="CC112" s="10" t="str">
        <f>RIGHT(B112,2)</f>
        <v>ee</v>
      </c>
      <c r="CD112" s="10" t="str">
        <f>RIGHT(B112,1)</f>
        <v>e</v>
      </c>
    </row>
    <row r="113" spans="1:82">
      <c r="A113">
        <v>572</v>
      </c>
      <c r="B113" s="30" t="s">
        <v>1073</v>
      </c>
      <c r="C113" t="s">
        <v>2699</v>
      </c>
      <c r="D113" t="s">
        <v>1141</v>
      </c>
      <c r="E113" t="s">
        <v>1141</v>
      </c>
      <c r="F113" t="s">
        <v>2837</v>
      </c>
      <c r="G113" s="1">
        <f>COUNTIF(B113,"*ii*")</f>
        <v>1</v>
      </c>
      <c r="H113" s="1">
        <f>COUNTIF(B113,"*ee*")</f>
        <v>0</v>
      </c>
      <c r="I113" s="1">
        <f>COUNTIF(B113,"*aa*")</f>
        <v>0</v>
      </c>
      <c r="J113" s="1">
        <f>COUNTIF(B113,"*oo*")</f>
        <v>0</v>
      </c>
      <c r="K113" s="1">
        <f>COUNTIF(B113,"*uu*")</f>
        <v>0</v>
      </c>
      <c r="L113" s="1">
        <f>COUNTIF(B113,"*ia*")</f>
        <v>0</v>
      </c>
      <c r="M113" s="1">
        <f>COUNTIF(B113,"*iu*")</f>
        <v>0</v>
      </c>
      <c r="N113" s="1">
        <f>COUNTIF(B113,"*ei*")</f>
        <v>0</v>
      </c>
      <c r="O113" s="1">
        <f>COUNTIF(B113,"*ea*")</f>
        <v>0</v>
      </c>
      <c r="P113" s="1">
        <f>COUNTIF(B113,"*eo*")</f>
        <v>0</v>
      </c>
      <c r="Q113" s="1">
        <f>COUNTIF(B113,"*eu*")</f>
        <v>0</v>
      </c>
      <c r="R113" s="1">
        <f>COUNTIF(B113,"*ai*")</f>
        <v>0</v>
      </c>
      <c r="S113" s="1">
        <f>COUNTIF(B113,"*ae*")</f>
        <v>0</v>
      </c>
      <c r="T113" s="1">
        <f>COUNTIF(B113,"*ao*")</f>
        <v>0</v>
      </c>
      <c r="U113" s="1">
        <f>COUNTIF(B113,"*au*")</f>
        <v>0</v>
      </c>
      <c r="V113" s="1">
        <f>COUNTIF(B113,"*oi*")</f>
        <v>0</v>
      </c>
      <c r="W113" s="1">
        <f>COUNTIF(B113,"*oe*")</f>
        <v>0</v>
      </c>
      <c r="X113" s="1">
        <f>COUNTIF(B113,"*oa*")</f>
        <v>0</v>
      </c>
      <c r="Y113" s="1">
        <f>COUNTIF(B113,"*ou*")</f>
        <v>0</v>
      </c>
      <c r="Z113" s="1">
        <f>COUNTIF(B113,"*ui*")</f>
        <v>0</v>
      </c>
      <c r="AA113" s="1">
        <f>COUNTIF(B113,"*ua*")</f>
        <v>0</v>
      </c>
      <c r="AB113">
        <f>SUM(G113:AA113)</f>
        <v>1</v>
      </c>
      <c r="AC113">
        <v>2</v>
      </c>
      <c r="AD113">
        <f>COUNTIF(AC113,"2")</f>
        <v>1</v>
      </c>
      <c r="AE113">
        <f>COUNTIF(AC113,"3")</f>
        <v>0</v>
      </c>
      <c r="AF113">
        <f>COUNTIF(AC113,"4")</f>
        <v>0</v>
      </c>
      <c r="AG113">
        <f>COUNTIF(AC113,"5")</f>
        <v>0</v>
      </c>
      <c r="AH113">
        <v>1</v>
      </c>
      <c r="AI113">
        <v>1</v>
      </c>
      <c r="AL113">
        <v>1</v>
      </c>
      <c r="AO113" s="1">
        <f>COUNTIF(F113,"CVCV")+COUNTIF(F113,"CVVCV")</f>
        <v>0</v>
      </c>
      <c r="AP113" s="1">
        <f>COUNTIF(F113,"CVCVC")+COUNTIF(F113,"CVVCVC")</f>
        <v>0</v>
      </c>
      <c r="AQ113" s="1">
        <f>COUNTIF(F113,"VCV")+COUNTIF(F113,"VVCV")</f>
        <v>0</v>
      </c>
      <c r="AR113" s="1">
        <f>COUNTIF(F113,"VCVC")+COUNTIF(F113,"VVCVC")</f>
        <v>0</v>
      </c>
      <c r="AS113" s="1">
        <f>COUNTIF(F113,"CVV")</f>
        <v>0</v>
      </c>
      <c r="AT113" s="1">
        <f>COUNTIF(F113,"CVVC")</f>
        <v>0</v>
      </c>
      <c r="AU113" s="1">
        <f>COUNTIF(F113,"VV")</f>
        <v>0</v>
      </c>
      <c r="AV113" s="1">
        <f>COUNTIF(F113,"VVC")</f>
        <v>0</v>
      </c>
      <c r="AW113" s="1">
        <f>COUNTIF(F113,"CVVCVC")+COUNTIF(F113,"VVCVC")+COUNTIF(F113,"CVVCV")+COUNTIF(F113,"VVCV")</f>
        <v>0</v>
      </c>
      <c r="AY113" s="1">
        <f>COUNTIF(F113,"CCVCV")</f>
        <v>0</v>
      </c>
      <c r="AZ113" s="1">
        <f>COUNTIF(F113,"CCVCVC")</f>
        <v>0</v>
      </c>
      <c r="BA113" s="1">
        <f>COUNTIF(F113,"CCVV")</f>
        <v>1</v>
      </c>
      <c r="BB113" s="1">
        <f>COUNTIF(F113,"CCVVC")</f>
        <v>0</v>
      </c>
      <c r="BF113" s="1" t="str">
        <f>RIGHT(F113,4)</f>
        <v>CCVV</v>
      </c>
      <c r="BG113" s="1"/>
      <c r="BO113">
        <v>1</v>
      </c>
      <c r="BP113" s="1">
        <f>SUM(BG113:BO113)</f>
        <v>1</v>
      </c>
      <c r="BQ113">
        <v>0</v>
      </c>
      <c r="BS113" s="1" t="str">
        <f>LEFT(B113,1)</f>
        <v>k</v>
      </c>
      <c r="BT113" s="1" t="str">
        <f>LEFT(B113,2)</f>
        <v>km</v>
      </c>
      <c r="BU113" s="1" t="str">
        <f>RIGHT(B113,1)</f>
        <v>i</v>
      </c>
      <c r="BX113" s="10">
        <v>0</v>
      </c>
      <c r="BY113" s="10" t="str">
        <f>LEFT(CA113,1)</f>
        <v>i</v>
      </c>
      <c r="BZ113" s="10" t="str">
        <f>RIGHT(B113,1)</f>
        <v>i</v>
      </c>
      <c r="CA113" s="10" t="str">
        <f>RIGHT(B113,2)</f>
        <v>ii</v>
      </c>
      <c r="CB113" s="10" t="str">
        <f>RIGHT(B113,3)</f>
        <v>mii</v>
      </c>
      <c r="CC113" s="10" t="str">
        <f>RIGHT(B113,2)</f>
        <v>ii</v>
      </c>
      <c r="CD113" s="10" t="str">
        <f>RIGHT(B113,1)</f>
        <v>i</v>
      </c>
    </row>
    <row r="114" spans="1:82">
      <c r="A114">
        <v>1397</v>
      </c>
      <c r="B114" s="30" t="s">
        <v>3357</v>
      </c>
      <c r="C114" t="s">
        <v>1969</v>
      </c>
      <c r="D114" t="s">
        <v>1141</v>
      </c>
      <c r="E114" t="s">
        <v>1141</v>
      </c>
      <c r="F114" t="s">
        <v>2837</v>
      </c>
      <c r="G114" s="1">
        <f>COUNTIF(B114,"*ii*")</f>
        <v>1</v>
      </c>
      <c r="H114" s="1">
        <f>COUNTIF(B114,"*ee*")</f>
        <v>0</v>
      </c>
      <c r="I114" s="1">
        <f>COUNTIF(B114,"*aa*")</f>
        <v>0</v>
      </c>
      <c r="J114" s="1">
        <f>COUNTIF(B114,"*oo*")</f>
        <v>0</v>
      </c>
      <c r="K114" s="1">
        <f>COUNTIF(B114,"*uu*")</f>
        <v>0</v>
      </c>
      <c r="L114" s="1">
        <f>COUNTIF(B114,"*ia*")</f>
        <v>0</v>
      </c>
      <c r="M114" s="1">
        <f>COUNTIF(B114,"*iu*")</f>
        <v>0</v>
      </c>
      <c r="N114" s="1">
        <f>COUNTIF(B114,"*ei*")</f>
        <v>0</v>
      </c>
      <c r="O114" s="1">
        <f>COUNTIF(B114,"*ea*")</f>
        <v>0</v>
      </c>
      <c r="P114" s="1">
        <f>COUNTIF(B114,"*eo*")</f>
        <v>0</v>
      </c>
      <c r="Q114" s="1">
        <f>COUNTIF(B114,"*eu*")</f>
        <v>0</v>
      </c>
      <c r="R114" s="1">
        <f>COUNTIF(B114,"*ai*")</f>
        <v>0</v>
      </c>
      <c r="S114" s="1">
        <f>COUNTIF(B114,"*ae*")</f>
        <v>0</v>
      </c>
      <c r="T114" s="1">
        <f>COUNTIF(B114,"*ao*")</f>
        <v>0</v>
      </c>
      <c r="U114" s="1">
        <f>COUNTIF(B114,"*au*")</f>
        <v>0</v>
      </c>
      <c r="V114" s="1">
        <f>COUNTIF(B114,"*oi*")</f>
        <v>0</v>
      </c>
      <c r="W114" s="1">
        <f>COUNTIF(B114,"*oe*")</f>
        <v>0</v>
      </c>
      <c r="X114" s="1">
        <f>COUNTIF(B114,"*oa*")</f>
        <v>0</v>
      </c>
      <c r="Y114" s="1">
        <f>COUNTIF(B114,"*ou*")</f>
        <v>0</v>
      </c>
      <c r="Z114" s="1">
        <f>COUNTIF(B114,"*ui*")</f>
        <v>0</v>
      </c>
      <c r="AA114" s="1">
        <f>COUNTIF(B114,"*ua*")</f>
        <v>0</v>
      </c>
      <c r="AB114">
        <f>SUM(G114:AA114)</f>
        <v>1</v>
      </c>
      <c r="AC114">
        <v>2</v>
      </c>
      <c r="AD114">
        <f>COUNTIF(AC114,"2")</f>
        <v>1</v>
      </c>
      <c r="AE114">
        <f>COUNTIF(AC114,"3")</f>
        <v>0</v>
      </c>
      <c r="AF114">
        <f>COUNTIF(AC114,"4")</f>
        <v>0</v>
      </c>
      <c r="AG114">
        <f>COUNTIF(AC114,"5")</f>
        <v>0</v>
      </c>
      <c r="AH114">
        <v>1</v>
      </c>
      <c r="AI114">
        <v>1</v>
      </c>
      <c r="AL114">
        <v>1</v>
      </c>
      <c r="AO114" s="1">
        <f>COUNTIF(F114,"CVCV")+COUNTIF(F114,"CVVCV")</f>
        <v>0</v>
      </c>
      <c r="AP114" s="1">
        <f>COUNTIF(F114,"CVCVC")+COUNTIF(F114,"CVVCVC")</f>
        <v>0</v>
      </c>
      <c r="AQ114" s="1">
        <f>COUNTIF(F114,"VCV")+COUNTIF(F114,"VVCV")</f>
        <v>0</v>
      </c>
      <c r="AR114" s="1">
        <f>COUNTIF(F114,"VCVC")+COUNTIF(F114,"VVCVC")</f>
        <v>0</v>
      </c>
      <c r="AS114" s="1">
        <f>COUNTIF(F114,"CVV")</f>
        <v>0</v>
      </c>
      <c r="AT114" s="1">
        <f>COUNTIF(F114,"CVVC")</f>
        <v>0</v>
      </c>
      <c r="AU114" s="1">
        <f>COUNTIF(F114,"VV")</f>
        <v>0</v>
      </c>
      <c r="AV114" s="1">
        <f>COUNTIF(F114,"VVC")</f>
        <v>0</v>
      </c>
      <c r="AW114" s="1">
        <f>COUNTIF(F114,"CVVCVC")+COUNTIF(F114,"VVCVC")+COUNTIF(F114,"CVVCV")+COUNTIF(F114,"VVCV")</f>
        <v>0</v>
      </c>
      <c r="AY114" s="1">
        <f>COUNTIF(F114,"CCVCV")</f>
        <v>0</v>
      </c>
      <c r="AZ114" s="1">
        <f>COUNTIF(F114,"CCVCVC")</f>
        <v>0</v>
      </c>
      <c r="BA114" s="1">
        <f>COUNTIF(F114,"CCVV")</f>
        <v>1</v>
      </c>
      <c r="BB114" s="1">
        <f>COUNTIF(F114,"CCVVC")</f>
        <v>0</v>
      </c>
      <c r="BF114" s="1" t="str">
        <f>RIGHT(F114,4)</f>
        <v>CCVV</v>
      </c>
      <c r="BG114" s="1"/>
      <c r="BO114">
        <v>1</v>
      </c>
      <c r="BP114" s="1">
        <f>SUM(BG114:BO114)</f>
        <v>1</v>
      </c>
      <c r="BQ114">
        <v>0</v>
      </c>
      <c r="BS114" s="1" t="str">
        <f>LEFT(B114,1)</f>
        <v>ʔ</v>
      </c>
      <c r="BT114" s="1" t="str">
        <f>LEFT(B114,2)</f>
        <v>ʔr</v>
      </c>
      <c r="BU114" s="1" t="str">
        <f>RIGHT(B114,1)</f>
        <v>i</v>
      </c>
      <c r="BX114" s="10">
        <v>0</v>
      </c>
      <c r="BY114" s="10" t="str">
        <f>LEFT(CA114,1)</f>
        <v>i</v>
      </c>
      <c r="BZ114" s="10" t="str">
        <f>RIGHT(B114,1)</f>
        <v>i</v>
      </c>
      <c r="CA114" s="10" t="str">
        <f>RIGHT(B114,2)</f>
        <v>ii</v>
      </c>
      <c r="CB114" s="10" t="str">
        <f>RIGHT(B114,3)</f>
        <v>rii</v>
      </c>
      <c r="CC114" s="10" t="str">
        <f>RIGHT(B114,2)</f>
        <v>ii</v>
      </c>
      <c r="CD114" s="10" t="str">
        <f>RIGHT(B114,1)</f>
        <v>i</v>
      </c>
    </row>
    <row r="115" spans="1:82">
      <c r="A115">
        <v>1697</v>
      </c>
      <c r="B115" s="30" t="s">
        <v>920</v>
      </c>
      <c r="C115" t="s">
        <v>2442</v>
      </c>
      <c r="D115" t="s">
        <v>1151</v>
      </c>
      <c r="E115" t="s">
        <v>2821</v>
      </c>
      <c r="F115" t="s">
        <v>2837</v>
      </c>
      <c r="G115" s="1">
        <f>COUNTIF(B115,"*ii*")</f>
        <v>1</v>
      </c>
      <c r="H115" s="1">
        <f>COUNTIF(B115,"*ee*")</f>
        <v>0</v>
      </c>
      <c r="I115" s="1">
        <f>COUNTIF(B115,"*aa*")</f>
        <v>0</v>
      </c>
      <c r="J115" s="1">
        <f>COUNTIF(B115,"*oo*")</f>
        <v>0</v>
      </c>
      <c r="K115" s="1">
        <f>COUNTIF(B115,"*uu*")</f>
        <v>0</v>
      </c>
      <c r="L115" s="1">
        <f>COUNTIF(B115,"*ia*")</f>
        <v>0</v>
      </c>
      <c r="M115" s="1">
        <f>COUNTIF(B115,"*iu*")</f>
        <v>0</v>
      </c>
      <c r="N115" s="1">
        <f>COUNTIF(B115,"*ei*")</f>
        <v>0</v>
      </c>
      <c r="O115" s="1">
        <f>COUNTIF(B115,"*ea*")</f>
        <v>0</v>
      </c>
      <c r="P115" s="1">
        <f>COUNTIF(B115,"*eo*")</f>
        <v>0</v>
      </c>
      <c r="Q115" s="1">
        <f>COUNTIF(B115,"*eu*")</f>
        <v>0</v>
      </c>
      <c r="R115" s="1">
        <f>COUNTIF(B115,"*ai*")</f>
        <v>0</v>
      </c>
      <c r="S115" s="1">
        <f>COUNTIF(B115,"*ae*")</f>
        <v>0</v>
      </c>
      <c r="T115" s="1">
        <f>COUNTIF(B115,"*ao*")</f>
        <v>0</v>
      </c>
      <c r="U115" s="1">
        <f>COUNTIF(B115,"*au*")</f>
        <v>0</v>
      </c>
      <c r="V115" s="1">
        <f>COUNTIF(B115,"*oi*")</f>
        <v>0</v>
      </c>
      <c r="W115" s="1">
        <f>COUNTIF(B115,"*oe*")</f>
        <v>0</v>
      </c>
      <c r="X115" s="1">
        <f>COUNTIF(B115,"*oa*")</f>
        <v>0</v>
      </c>
      <c r="Y115" s="1">
        <f>COUNTIF(B115,"*ou*")</f>
        <v>0</v>
      </c>
      <c r="Z115" s="1">
        <f>COUNTIF(B115,"*ui*")</f>
        <v>0</v>
      </c>
      <c r="AA115" s="1">
        <f>COUNTIF(B115,"*ua*")</f>
        <v>0</v>
      </c>
      <c r="AB115">
        <f>SUM(G115:AA115)</f>
        <v>1</v>
      </c>
      <c r="AC115">
        <v>2</v>
      </c>
      <c r="AD115">
        <f>COUNTIF(AC115,"2")</f>
        <v>1</v>
      </c>
      <c r="AE115">
        <f>COUNTIF(AC115,"3")</f>
        <v>0</v>
      </c>
      <c r="AF115">
        <f>COUNTIF(AC115,"4")</f>
        <v>0</v>
      </c>
      <c r="AG115">
        <f>COUNTIF(AC115,"5")</f>
        <v>0</v>
      </c>
      <c r="AH115">
        <v>1</v>
      </c>
      <c r="AI115">
        <v>1</v>
      </c>
      <c r="AL115">
        <v>1</v>
      </c>
      <c r="AO115" s="1">
        <f>COUNTIF(F115,"CVCV")+COUNTIF(F115,"CVVCV")</f>
        <v>0</v>
      </c>
      <c r="AP115" s="1">
        <f>COUNTIF(F115,"CVCVC")+COUNTIF(F115,"CVVCVC")</f>
        <v>0</v>
      </c>
      <c r="AQ115" s="1">
        <f>COUNTIF(F115,"VCV")+COUNTIF(F115,"VVCV")</f>
        <v>0</v>
      </c>
      <c r="AR115" s="1">
        <f>COUNTIF(F115,"VCVC")+COUNTIF(F115,"VVCVC")</f>
        <v>0</v>
      </c>
      <c r="AS115" s="1">
        <f>COUNTIF(F115,"CVV")</f>
        <v>0</v>
      </c>
      <c r="AT115" s="1">
        <f>COUNTIF(F115,"CVVC")</f>
        <v>0</v>
      </c>
      <c r="AU115" s="1">
        <f>COUNTIF(F115,"VV")</f>
        <v>0</v>
      </c>
      <c r="AV115" s="1">
        <f>COUNTIF(F115,"VVC")</f>
        <v>0</v>
      </c>
      <c r="AW115" s="1">
        <f>COUNTIF(F115,"CVVCVC")+COUNTIF(F115,"VVCVC")+COUNTIF(F115,"CVVCV")+COUNTIF(F115,"VVCV")</f>
        <v>0</v>
      </c>
      <c r="AY115" s="1">
        <f>COUNTIF(F115,"CCVCV")</f>
        <v>0</v>
      </c>
      <c r="AZ115" s="1">
        <f>COUNTIF(F115,"CCVCVC")</f>
        <v>0</v>
      </c>
      <c r="BA115" s="1">
        <f>COUNTIF(F115,"CCVV")</f>
        <v>1</v>
      </c>
      <c r="BB115" s="1">
        <f>COUNTIF(F115,"CCVVC")</f>
        <v>0</v>
      </c>
      <c r="BF115" s="1" t="str">
        <f>RIGHT(F115,4)</f>
        <v>CCVV</v>
      </c>
      <c r="BG115" s="1"/>
      <c r="BO115">
        <v>1</v>
      </c>
      <c r="BP115" s="1">
        <f>SUM(BG115:BO115)</f>
        <v>1</v>
      </c>
      <c r="BQ115">
        <v>0</v>
      </c>
      <c r="BS115" s="1" t="str">
        <f>LEFT(B115,1)</f>
        <v>s</v>
      </c>
      <c r="BT115" s="1" t="str">
        <f>LEFT(B115,2)</f>
        <v>sn</v>
      </c>
      <c r="BU115" s="1" t="str">
        <f>RIGHT(B115,1)</f>
        <v>i</v>
      </c>
      <c r="BX115" s="10">
        <v>0</v>
      </c>
      <c r="BY115" s="10" t="str">
        <f>LEFT(CA115,1)</f>
        <v>i</v>
      </c>
      <c r="BZ115" s="10" t="str">
        <f>RIGHT(B115,1)</f>
        <v>i</v>
      </c>
      <c r="CA115" s="10" t="str">
        <f>RIGHT(B115,2)</f>
        <v>ii</v>
      </c>
      <c r="CB115" s="10" t="str">
        <f>RIGHT(B115,3)</f>
        <v>nii</v>
      </c>
      <c r="CC115" s="10" t="str">
        <f>RIGHT(B115,2)</f>
        <v>ii</v>
      </c>
      <c r="CD115" s="10" t="str">
        <f>RIGHT(B115,1)</f>
        <v>i</v>
      </c>
    </row>
    <row r="116" spans="1:82">
      <c r="A116">
        <v>1381</v>
      </c>
      <c r="B116" s="30" t="s">
        <v>3341</v>
      </c>
      <c r="C116" t="s">
        <v>2637</v>
      </c>
      <c r="D116" t="s">
        <v>1151</v>
      </c>
      <c r="E116" t="s">
        <v>2821</v>
      </c>
      <c r="F116" t="s">
        <v>2837</v>
      </c>
      <c r="G116" s="1">
        <f>COUNTIF(B116,"*ii*")</f>
        <v>1</v>
      </c>
      <c r="H116" s="1">
        <f>COUNTIF(B116,"*ee*")</f>
        <v>0</v>
      </c>
      <c r="I116" s="1">
        <f>COUNTIF(B116,"*aa*")</f>
        <v>0</v>
      </c>
      <c r="J116" s="1">
        <f>COUNTIF(B116,"*oo*")</f>
        <v>0</v>
      </c>
      <c r="K116" s="1">
        <f>COUNTIF(B116,"*uu*")</f>
        <v>0</v>
      </c>
      <c r="L116" s="1">
        <f>COUNTIF(B116,"*ia*")</f>
        <v>0</v>
      </c>
      <c r="M116" s="1">
        <f>COUNTIF(B116,"*iu*")</f>
        <v>0</v>
      </c>
      <c r="N116" s="1">
        <f>COUNTIF(B116,"*ei*")</f>
        <v>0</v>
      </c>
      <c r="O116" s="1">
        <f>COUNTIF(B116,"*ea*")</f>
        <v>0</v>
      </c>
      <c r="P116" s="1">
        <f>COUNTIF(B116,"*eo*")</f>
        <v>0</v>
      </c>
      <c r="Q116" s="1">
        <f>COUNTIF(B116,"*eu*")</f>
        <v>0</v>
      </c>
      <c r="R116" s="1">
        <f>COUNTIF(B116,"*ai*")</f>
        <v>0</v>
      </c>
      <c r="S116" s="1">
        <f>COUNTIF(B116,"*ae*")</f>
        <v>0</v>
      </c>
      <c r="T116" s="1">
        <f>COUNTIF(B116,"*ao*")</f>
        <v>0</v>
      </c>
      <c r="U116" s="1">
        <f>COUNTIF(B116,"*au*")</f>
        <v>0</v>
      </c>
      <c r="V116" s="1">
        <f>COUNTIF(B116,"*oi*")</f>
        <v>0</v>
      </c>
      <c r="W116" s="1">
        <f>COUNTIF(B116,"*oe*")</f>
        <v>0</v>
      </c>
      <c r="X116" s="1">
        <f>COUNTIF(B116,"*oa*")</f>
        <v>0</v>
      </c>
      <c r="Y116" s="1">
        <f>COUNTIF(B116,"*ou*")</f>
        <v>0</v>
      </c>
      <c r="Z116" s="1">
        <f>COUNTIF(B116,"*ui*")</f>
        <v>0</v>
      </c>
      <c r="AA116" s="1">
        <f>COUNTIF(B116,"*ua*")</f>
        <v>0</v>
      </c>
      <c r="AB116">
        <f>SUM(G116:AA116)</f>
        <v>1</v>
      </c>
      <c r="AC116">
        <v>2</v>
      </c>
      <c r="AD116">
        <f>COUNTIF(AC116,"2")</f>
        <v>1</v>
      </c>
      <c r="AE116">
        <f>COUNTIF(AC116,"3")</f>
        <v>0</v>
      </c>
      <c r="AF116">
        <f>COUNTIF(AC116,"4")</f>
        <v>0</v>
      </c>
      <c r="AG116">
        <f>COUNTIF(AC116,"5")</f>
        <v>0</v>
      </c>
      <c r="AH116">
        <v>1</v>
      </c>
      <c r="AI116">
        <v>1</v>
      </c>
      <c r="AL116">
        <v>1</v>
      </c>
      <c r="AO116" s="1">
        <f>COUNTIF(F116,"CVCV")+COUNTIF(F116,"CVVCV")</f>
        <v>0</v>
      </c>
      <c r="AP116" s="1">
        <f>COUNTIF(F116,"CVCVC")+COUNTIF(F116,"CVVCVC")</f>
        <v>0</v>
      </c>
      <c r="AQ116" s="1">
        <f>COUNTIF(F116,"VCV")+COUNTIF(F116,"VVCV")</f>
        <v>0</v>
      </c>
      <c r="AR116" s="1">
        <f>COUNTIF(F116,"VCVC")+COUNTIF(F116,"VVCVC")</f>
        <v>0</v>
      </c>
      <c r="AS116" s="1">
        <f>COUNTIF(F116,"CVV")</f>
        <v>0</v>
      </c>
      <c r="AT116" s="1">
        <f>COUNTIF(F116,"CVVC")</f>
        <v>0</v>
      </c>
      <c r="AU116" s="1">
        <f>COUNTIF(F116,"VV")</f>
        <v>0</v>
      </c>
      <c r="AV116" s="1">
        <f>COUNTIF(F116,"VVC")</f>
        <v>0</v>
      </c>
      <c r="AW116" s="1">
        <f>COUNTIF(F116,"CVVCVC")+COUNTIF(F116,"VVCVC")+COUNTIF(F116,"CVVCV")+COUNTIF(F116,"VVCV")</f>
        <v>0</v>
      </c>
      <c r="AY116" s="1">
        <f>COUNTIF(F116,"CCVCV")</f>
        <v>0</v>
      </c>
      <c r="AZ116" s="1">
        <f>COUNTIF(F116,"CCVCVC")</f>
        <v>0</v>
      </c>
      <c r="BA116" s="1">
        <f>COUNTIF(F116,"CCVV")</f>
        <v>1</v>
      </c>
      <c r="BB116" s="1">
        <f>COUNTIF(F116,"CCVVC")</f>
        <v>0</v>
      </c>
      <c r="BF116" s="1" t="str">
        <f>RIGHT(F116,4)</f>
        <v>CCVV</v>
      </c>
      <c r="BG116" s="1"/>
      <c r="BO116">
        <v>1</v>
      </c>
      <c r="BP116" s="1">
        <f>SUM(BG116:BO116)</f>
        <v>1</v>
      </c>
      <c r="BQ116">
        <v>0</v>
      </c>
      <c r="BS116" s="1" t="str">
        <f>LEFT(B116,1)</f>
        <v>ʔ</v>
      </c>
      <c r="BT116" s="1" t="str">
        <f>LEFT(B116,2)</f>
        <v>ʔp</v>
      </c>
      <c r="BU116" s="1" t="str">
        <f>RIGHT(B116,1)</f>
        <v>i</v>
      </c>
      <c r="BX116" s="10">
        <v>0</v>
      </c>
      <c r="BY116" s="10" t="str">
        <f>LEFT(CA116,1)</f>
        <v>i</v>
      </c>
      <c r="BZ116" s="10" t="str">
        <f>RIGHT(B116,1)</f>
        <v>i</v>
      </c>
      <c r="CA116" s="10" t="str">
        <f>RIGHT(B116,2)</f>
        <v>ii</v>
      </c>
      <c r="CB116" s="10" t="str">
        <f>RIGHT(B116,3)</f>
        <v>pii</v>
      </c>
      <c r="CC116" s="10" t="str">
        <f>RIGHT(B116,2)</f>
        <v>ii</v>
      </c>
      <c r="CD116" s="10" t="str">
        <f>RIGHT(B116,1)</f>
        <v>i</v>
      </c>
    </row>
    <row r="117" spans="1:82">
      <c r="A117">
        <v>849</v>
      </c>
      <c r="B117" s="30" t="s">
        <v>178</v>
      </c>
      <c r="C117" t="s">
        <v>1387</v>
      </c>
      <c r="D117" t="s">
        <v>1141</v>
      </c>
      <c r="E117" t="s">
        <v>1141</v>
      </c>
      <c r="F117" t="s">
        <v>2837</v>
      </c>
      <c r="G117" s="1">
        <f>COUNTIF(B117,"*ii*")</f>
        <v>0</v>
      </c>
      <c r="H117" s="1">
        <f>COUNTIF(B117,"*ee*")</f>
        <v>1</v>
      </c>
      <c r="I117" s="1">
        <f>COUNTIF(B117,"*aa*")</f>
        <v>0</v>
      </c>
      <c r="J117" s="1">
        <f>COUNTIF(B117,"*oo*")</f>
        <v>0</v>
      </c>
      <c r="K117" s="1">
        <f>COUNTIF(B117,"*uu*")</f>
        <v>0</v>
      </c>
      <c r="L117" s="1">
        <f>COUNTIF(B117,"*ia*")</f>
        <v>0</v>
      </c>
      <c r="M117" s="1">
        <f>COUNTIF(B117,"*iu*")</f>
        <v>0</v>
      </c>
      <c r="N117" s="1">
        <f>COUNTIF(B117,"*ei*")</f>
        <v>0</v>
      </c>
      <c r="O117" s="1">
        <f>COUNTIF(B117,"*ea*")</f>
        <v>0</v>
      </c>
      <c r="P117" s="1">
        <f>COUNTIF(B117,"*eo*")</f>
        <v>0</v>
      </c>
      <c r="Q117" s="1">
        <f>COUNTIF(B117,"*eu*")</f>
        <v>0</v>
      </c>
      <c r="R117" s="1">
        <f>COUNTIF(B117,"*ai*")</f>
        <v>0</v>
      </c>
      <c r="S117" s="1">
        <f>COUNTIF(B117,"*ae*")</f>
        <v>0</v>
      </c>
      <c r="T117" s="1">
        <f>COUNTIF(B117,"*ao*")</f>
        <v>0</v>
      </c>
      <c r="U117" s="1">
        <f>COUNTIF(B117,"*au*")</f>
        <v>0</v>
      </c>
      <c r="V117" s="1">
        <f>COUNTIF(B117,"*oi*")</f>
        <v>0</v>
      </c>
      <c r="W117" s="1">
        <f>COUNTIF(B117,"*oe*")</f>
        <v>0</v>
      </c>
      <c r="X117" s="1">
        <f>COUNTIF(B117,"*oa*")</f>
        <v>0</v>
      </c>
      <c r="Y117" s="1">
        <f>COUNTIF(B117,"*ou*")</f>
        <v>0</v>
      </c>
      <c r="Z117" s="1">
        <f>COUNTIF(B117,"*ui*")</f>
        <v>0</v>
      </c>
      <c r="AA117" s="1">
        <f>COUNTIF(B117,"*ua*")</f>
        <v>0</v>
      </c>
      <c r="AB117">
        <f>SUM(G117:AA117)</f>
        <v>1</v>
      </c>
      <c r="AC117">
        <v>2</v>
      </c>
      <c r="AD117">
        <f>COUNTIF(AC117,"2")</f>
        <v>1</v>
      </c>
      <c r="AE117">
        <f>COUNTIF(AC117,"3")</f>
        <v>0</v>
      </c>
      <c r="AF117">
        <f>COUNTIF(AC117,"4")</f>
        <v>0</v>
      </c>
      <c r="AG117">
        <f>COUNTIF(AC117,"5")</f>
        <v>0</v>
      </c>
      <c r="AH117">
        <v>1</v>
      </c>
      <c r="AI117">
        <v>1</v>
      </c>
      <c r="AL117">
        <v>1</v>
      </c>
      <c r="AO117" s="1">
        <f>COUNTIF(F117,"CVCV")+COUNTIF(F117,"CVVCV")</f>
        <v>0</v>
      </c>
      <c r="AP117" s="1">
        <f>COUNTIF(F117,"CVCVC")+COUNTIF(F117,"CVVCVC")</f>
        <v>0</v>
      </c>
      <c r="AQ117" s="1">
        <f>COUNTIF(F117,"VCV")+COUNTIF(F117,"VVCV")</f>
        <v>0</v>
      </c>
      <c r="AR117" s="1">
        <f>COUNTIF(F117,"VCVC")+COUNTIF(F117,"VVCVC")</f>
        <v>0</v>
      </c>
      <c r="AS117" s="1">
        <f>COUNTIF(F117,"CVV")</f>
        <v>0</v>
      </c>
      <c r="AT117" s="1">
        <f>COUNTIF(F117,"CVVC")</f>
        <v>0</v>
      </c>
      <c r="AU117" s="1">
        <f>COUNTIF(F117,"VV")</f>
        <v>0</v>
      </c>
      <c r="AV117" s="1">
        <f>COUNTIF(F117,"VVC")</f>
        <v>0</v>
      </c>
      <c r="AW117" s="1">
        <f>COUNTIF(F117,"CVVCVC")+COUNTIF(F117,"VVCVC")+COUNTIF(F117,"CVVCV")+COUNTIF(F117,"VVCV")</f>
        <v>0</v>
      </c>
      <c r="AY117" s="1">
        <f>COUNTIF(F117,"CCVCV")</f>
        <v>0</v>
      </c>
      <c r="AZ117" s="1">
        <f>COUNTIF(F117,"CCVCVC")</f>
        <v>0</v>
      </c>
      <c r="BA117" s="1">
        <f>COUNTIF(F117,"CCVV")</f>
        <v>1</v>
      </c>
      <c r="BB117" s="1">
        <f>COUNTIF(F117,"CCVVC")</f>
        <v>0</v>
      </c>
      <c r="BF117" s="1" t="str">
        <f>RIGHT(F117,4)</f>
        <v>CCVV</v>
      </c>
      <c r="BG117" s="1"/>
      <c r="BO117">
        <v>1</v>
      </c>
      <c r="BP117" s="1">
        <f>SUM(BG117:BO117)</f>
        <v>1</v>
      </c>
      <c r="BQ117">
        <v>0</v>
      </c>
      <c r="BS117" s="1" t="str">
        <f>LEFT(B117,1)</f>
        <v>m</v>
      </c>
      <c r="BT117" s="1" t="str">
        <f>LEFT(B117,2)</f>
        <v>mn</v>
      </c>
      <c r="BU117" s="1" t="str">
        <f>RIGHT(B117,1)</f>
        <v>e</v>
      </c>
      <c r="BX117" s="10">
        <v>0</v>
      </c>
      <c r="BY117" s="10" t="str">
        <f>LEFT(CA117,1)</f>
        <v>e</v>
      </c>
      <c r="BZ117" s="10" t="str">
        <f>RIGHT(B117,1)</f>
        <v>e</v>
      </c>
      <c r="CA117" s="10" t="str">
        <f>RIGHT(B117,2)</f>
        <v>ee</v>
      </c>
      <c r="CB117" s="10" t="str">
        <f>RIGHT(B117,3)</f>
        <v>nee</v>
      </c>
      <c r="CC117" s="10" t="str">
        <f>RIGHT(B117,2)</f>
        <v>ee</v>
      </c>
      <c r="CD117" s="10" t="str">
        <f>RIGHT(B117,1)</f>
        <v>e</v>
      </c>
    </row>
    <row r="118" spans="1:82">
      <c r="A118">
        <v>1691</v>
      </c>
      <c r="B118" s="30" t="s">
        <v>605</v>
      </c>
      <c r="C118" t="s">
        <v>1980</v>
      </c>
      <c r="D118" t="s">
        <v>1141</v>
      </c>
      <c r="E118" t="s">
        <v>1141</v>
      </c>
      <c r="F118" t="s">
        <v>2837</v>
      </c>
      <c r="G118" s="1">
        <f>COUNTIF(B118,"*ii*")</f>
        <v>0</v>
      </c>
      <c r="H118" s="1">
        <f>COUNTIF(B118,"*ee*")</f>
        <v>0</v>
      </c>
      <c r="I118" s="1">
        <f>COUNTIF(B118,"*aa*")</f>
        <v>1</v>
      </c>
      <c r="J118" s="1">
        <f>COUNTIF(B118,"*oo*")</f>
        <v>0</v>
      </c>
      <c r="K118" s="1">
        <f>COUNTIF(B118,"*uu*")</f>
        <v>0</v>
      </c>
      <c r="L118" s="1">
        <f>COUNTIF(B118,"*ia*")</f>
        <v>0</v>
      </c>
      <c r="M118" s="1">
        <f>COUNTIF(B118,"*iu*")</f>
        <v>0</v>
      </c>
      <c r="N118" s="1">
        <f>COUNTIF(B118,"*ei*")</f>
        <v>0</v>
      </c>
      <c r="O118" s="1">
        <f>COUNTIF(B118,"*ea*")</f>
        <v>0</v>
      </c>
      <c r="P118" s="1">
        <f>COUNTIF(B118,"*eo*")</f>
        <v>0</v>
      </c>
      <c r="Q118" s="1">
        <f>COUNTIF(B118,"*eu*")</f>
        <v>0</v>
      </c>
      <c r="R118" s="1">
        <f>COUNTIF(B118,"*ai*")</f>
        <v>0</v>
      </c>
      <c r="S118" s="1">
        <f>COUNTIF(B118,"*ae*")</f>
        <v>0</v>
      </c>
      <c r="T118" s="1">
        <f>COUNTIF(B118,"*ao*")</f>
        <v>0</v>
      </c>
      <c r="U118" s="1">
        <f>COUNTIF(B118,"*au*")</f>
        <v>0</v>
      </c>
      <c r="V118" s="1">
        <f>COUNTIF(B118,"*oi*")</f>
        <v>0</v>
      </c>
      <c r="W118" s="1">
        <f>COUNTIF(B118,"*oe*")</f>
        <v>0</v>
      </c>
      <c r="X118" s="1">
        <f>COUNTIF(B118,"*oa*")</f>
        <v>0</v>
      </c>
      <c r="Y118" s="1">
        <f>COUNTIF(B118,"*ou*")</f>
        <v>0</v>
      </c>
      <c r="Z118" s="1">
        <f>COUNTIF(B118,"*ui*")</f>
        <v>0</v>
      </c>
      <c r="AA118" s="1">
        <f>COUNTIF(B118,"*ua*")</f>
        <v>0</v>
      </c>
      <c r="AB118">
        <f>SUM(G118:AA118)</f>
        <v>1</v>
      </c>
      <c r="AC118">
        <v>2</v>
      </c>
      <c r="AD118">
        <f>COUNTIF(AC118,"2")</f>
        <v>1</v>
      </c>
      <c r="AE118">
        <f>COUNTIF(AC118,"3")</f>
        <v>0</v>
      </c>
      <c r="AF118">
        <f>COUNTIF(AC118,"4")</f>
        <v>0</v>
      </c>
      <c r="AG118">
        <f>COUNTIF(AC118,"5")</f>
        <v>0</v>
      </c>
      <c r="AH118">
        <v>1</v>
      </c>
      <c r="AI118">
        <v>1</v>
      </c>
      <c r="AL118">
        <v>1</v>
      </c>
      <c r="AO118" s="1">
        <f>COUNTIF(F118,"CVCV")+COUNTIF(F118,"CVVCV")</f>
        <v>0</v>
      </c>
      <c r="AP118" s="1">
        <f>COUNTIF(F118,"CVCVC")+COUNTIF(F118,"CVVCVC")</f>
        <v>0</v>
      </c>
      <c r="AQ118" s="1">
        <f>COUNTIF(F118,"VCV")+COUNTIF(F118,"VVCV")</f>
        <v>0</v>
      </c>
      <c r="AR118" s="1">
        <f>COUNTIF(F118,"VCVC")+COUNTIF(F118,"VVCVC")</f>
        <v>0</v>
      </c>
      <c r="AS118" s="1">
        <f>COUNTIF(F118,"CVV")</f>
        <v>0</v>
      </c>
      <c r="AT118" s="1">
        <f>COUNTIF(F118,"CVVC")</f>
        <v>0</v>
      </c>
      <c r="AU118" s="1">
        <f>COUNTIF(F118,"VV")</f>
        <v>0</v>
      </c>
      <c r="AV118" s="1">
        <f>COUNTIF(F118,"VVC")</f>
        <v>0</v>
      </c>
      <c r="AW118" s="1">
        <f>COUNTIF(F118,"CVVCVC")+COUNTIF(F118,"VVCVC")+COUNTIF(F118,"CVVCV")+COUNTIF(F118,"VVCV")</f>
        <v>0</v>
      </c>
      <c r="AY118" s="1">
        <f>COUNTIF(F118,"CCVCV")</f>
        <v>0</v>
      </c>
      <c r="AZ118" s="1">
        <f>COUNTIF(F118,"CCVCVC")</f>
        <v>0</v>
      </c>
      <c r="BA118" s="1">
        <f>COUNTIF(F118,"CCVV")</f>
        <v>1</v>
      </c>
      <c r="BB118" s="1">
        <f>COUNTIF(F118,"CCVVC")</f>
        <v>0</v>
      </c>
      <c r="BF118" s="1" t="str">
        <f>RIGHT(F118,4)</f>
        <v>CCVV</v>
      </c>
      <c r="BG118" s="1"/>
      <c r="BO118">
        <v>1</v>
      </c>
      <c r="BP118" s="1">
        <f>SUM(BG118:BO118)</f>
        <v>1</v>
      </c>
      <c r="BQ118">
        <v>0</v>
      </c>
      <c r="BS118" s="1" t="str">
        <f>LEFT(B118,1)</f>
        <v>s</v>
      </c>
      <c r="BT118" s="1" t="str">
        <f>LEFT(B118,2)</f>
        <v>sn</v>
      </c>
      <c r="BU118" s="1" t="str">
        <f>RIGHT(B118,1)</f>
        <v>a</v>
      </c>
      <c r="BX118" s="10">
        <v>0</v>
      </c>
      <c r="BY118" s="10" t="str">
        <f>LEFT(CA118,1)</f>
        <v>a</v>
      </c>
      <c r="BZ118" s="10" t="str">
        <f>RIGHT(B118,1)</f>
        <v>a</v>
      </c>
      <c r="CA118" s="10" t="str">
        <f>RIGHT(B118,2)</f>
        <v>aa</v>
      </c>
      <c r="CB118" s="10" t="str">
        <f>RIGHT(B118,3)</f>
        <v>naa</v>
      </c>
      <c r="CC118" s="10" t="str">
        <f>RIGHT(B118,2)</f>
        <v>aa</v>
      </c>
      <c r="CD118" s="10" t="str">
        <f>RIGHT(B118,1)</f>
        <v>a</v>
      </c>
    </row>
    <row r="119" spans="1:82">
      <c r="A119">
        <v>515</v>
      </c>
      <c r="B119" s="30" t="s">
        <v>570</v>
      </c>
      <c r="C119" t="s">
        <v>1939</v>
      </c>
      <c r="D119" t="s">
        <v>1141</v>
      </c>
      <c r="E119" t="s">
        <v>1141</v>
      </c>
      <c r="F119" t="s">
        <v>2837</v>
      </c>
      <c r="G119" s="1">
        <f>COUNTIF(B119,"*ii*")</f>
        <v>0</v>
      </c>
      <c r="H119" s="1">
        <f>COUNTIF(B119,"*ee*")</f>
        <v>0</v>
      </c>
      <c r="I119" s="1">
        <f>COUNTIF(B119,"*aa*")</f>
        <v>0</v>
      </c>
      <c r="J119" s="1">
        <f>COUNTIF(B119,"*oo*")</f>
        <v>1</v>
      </c>
      <c r="K119" s="1">
        <f>COUNTIF(B119,"*uu*")</f>
        <v>0</v>
      </c>
      <c r="L119" s="1">
        <f>COUNTIF(B119,"*ia*")</f>
        <v>0</v>
      </c>
      <c r="M119" s="1">
        <f>COUNTIF(B119,"*iu*")</f>
        <v>0</v>
      </c>
      <c r="N119" s="1">
        <f>COUNTIF(B119,"*ei*")</f>
        <v>0</v>
      </c>
      <c r="O119" s="1">
        <f>COUNTIF(B119,"*ea*")</f>
        <v>0</v>
      </c>
      <c r="P119" s="1">
        <f>COUNTIF(B119,"*eo*")</f>
        <v>0</v>
      </c>
      <c r="Q119" s="1">
        <f>COUNTIF(B119,"*eu*")</f>
        <v>0</v>
      </c>
      <c r="R119" s="1">
        <f>COUNTIF(B119,"*ai*")</f>
        <v>0</v>
      </c>
      <c r="S119" s="1">
        <f>COUNTIF(B119,"*ae*")</f>
        <v>0</v>
      </c>
      <c r="T119" s="1">
        <f>COUNTIF(B119,"*ao*")</f>
        <v>0</v>
      </c>
      <c r="U119" s="1">
        <f>COUNTIF(B119,"*au*")</f>
        <v>0</v>
      </c>
      <c r="V119" s="1">
        <f>COUNTIF(B119,"*oi*")</f>
        <v>0</v>
      </c>
      <c r="W119" s="1">
        <f>COUNTIF(B119,"*oe*")</f>
        <v>0</v>
      </c>
      <c r="X119" s="1">
        <f>COUNTIF(B119,"*oa*")</f>
        <v>0</v>
      </c>
      <c r="Y119" s="1">
        <f>COUNTIF(B119,"*ou*")</f>
        <v>0</v>
      </c>
      <c r="Z119" s="1">
        <f>COUNTIF(B119,"*ui*")</f>
        <v>0</v>
      </c>
      <c r="AA119" s="1">
        <f>COUNTIF(B119,"*ua*")</f>
        <v>0</v>
      </c>
      <c r="AB119">
        <f>SUM(G119:AA119)</f>
        <v>1</v>
      </c>
      <c r="AC119">
        <v>2</v>
      </c>
      <c r="AD119">
        <f>COUNTIF(AC119,"2")</f>
        <v>1</v>
      </c>
      <c r="AE119">
        <f>COUNTIF(AC119,"3")</f>
        <v>0</v>
      </c>
      <c r="AF119">
        <f>COUNTIF(AC119,"4")</f>
        <v>0</v>
      </c>
      <c r="AG119">
        <f>COUNTIF(AC119,"5")</f>
        <v>0</v>
      </c>
      <c r="AH119">
        <v>1</v>
      </c>
      <c r="AI119">
        <v>1</v>
      </c>
      <c r="AL119">
        <v>1</v>
      </c>
      <c r="AO119" s="1">
        <f>COUNTIF(F119,"CVCV")+COUNTIF(F119,"CVVCV")</f>
        <v>0</v>
      </c>
      <c r="AP119" s="1">
        <f>COUNTIF(F119,"CVCVC")+COUNTIF(F119,"CVVCVC")</f>
        <v>0</v>
      </c>
      <c r="AQ119" s="1">
        <f>COUNTIF(F119,"VCV")+COUNTIF(F119,"VVCV")</f>
        <v>0</v>
      </c>
      <c r="AR119" s="1">
        <f>COUNTIF(F119,"VCVC")+COUNTIF(F119,"VVCVC")</f>
        <v>0</v>
      </c>
      <c r="AS119" s="1">
        <f>COUNTIF(F119,"CVV")</f>
        <v>0</v>
      </c>
      <c r="AT119" s="1">
        <f>COUNTIF(F119,"CVVC")</f>
        <v>0</v>
      </c>
      <c r="AU119" s="1">
        <f>COUNTIF(F119,"VV")</f>
        <v>0</v>
      </c>
      <c r="AV119" s="1">
        <f>COUNTIF(F119,"VVC")</f>
        <v>0</v>
      </c>
      <c r="AW119" s="1">
        <f>COUNTIF(F119,"CVVCVC")+COUNTIF(F119,"VVCVC")+COUNTIF(F119,"CVVCV")+COUNTIF(F119,"VVCV")</f>
        <v>0</v>
      </c>
      <c r="AY119" s="1">
        <f>COUNTIF(F119,"CCVCV")</f>
        <v>0</v>
      </c>
      <c r="AZ119" s="1">
        <f>COUNTIF(F119,"CCVCVC")</f>
        <v>0</v>
      </c>
      <c r="BA119" s="1">
        <f>COUNTIF(F119,"CCVV")</f>
        <v>1</v>
      </c>
      <c r="BB119" s="1">
        <f>COUNTIF(F119,"CCVVC")</f>
        <v>0</v>
      </c>
      <c r="BF119" s="1" t="str">
        <f>RIGHT(F119,4)</f>
        <v>CCVV</v>
      </c>
      <c r="BG119" s="1"/>
      <c r="BO119">
        <v>1</v>
      </c>
      <c r="BP119" s="1">
        <f>SUM(BG119:BO119)</f>
        <v>1</v>
      </c>
      <c r="BQ119">
        <v>0</v>
      </c>
      <c r="BS119" s="1" t="str">
        <f>LEFT(B119,1)</f>
        <v>k</v>
      </c>
      <c r="BT119" s="1" t="str">
        <f>LEFT(B119,2)</f>
        <v>kb</v>
      </c>
      <c r="BU119" s="1" t="str">
        <f>RIGHT(B119,1)</f>
        <v>o</v>
      </c>
      <c r="BX119" s="10">
        <v>0</v>
      </c>
      <c r="BY119" s="10" t="str">
        <f>LEFT(CA119,1)</f>
        <v>o</v>
      </c>
      <c r="BZ119" s="10" t="str">
        <f>RIGHT(B119,1)</f>
        <v>o</v>
      </c>
      <c r="CA119" s="10" t="str">
        <f>RIGHT(B119,2)</f>
        <v>oo</v>
      </c>
      <c r="CB119" s="10" t="str">
        <f>RIGHT(B119,3)</f>
        <v>boo</v>
      </c>
      <c r="CC119" s="10" t="str">
        <f>RIGHT(B119,2)</f>
        <v>oo</v>
      </c>
      <c r="CD119" s="10" t="str">
        <f>RIGHT(B119,1)</f>
        <v>o</v>
      </c>
    </row>
    <row r="120" spans="1:82">
      <c r="A120">
        <v>1618</v>
      </c>
      <c r="B120" s="30" t="s">
        <v>923</v>
      </c>
      <c r="C120" t="s">
        <v>2453</v>
      </c>
      <c r="D120" t="s">
        <v>1151</v>
      </c>
      <c r="E120" t="s">
        <v>2821</v>
      </c>
      <c r="F120" t="s">
        <v>2837</v>
      </c>
      <c r="G120" s="1">
        <f>COUNTIF(B120,"*ii*")</f>
        <v>0</v>
      </c>
      <c r="H120" s="1">
        <f>COUNTIF(B120,"*ee*")</f>
        <v>0</v>
      </c>
      <c r="I120" s="1">
        <f>COUNTIF(B120,"*aa*")</f>
        <v>0</v>
      </c>
      <c r="J120" s="1">
        <f>COUNTIF(B120,"*oo*")</f>
        <v>1</v>
      </c>
      <c r="K120" s="1">
        <f>COUNTIF(B120,"*uu*")</f>
        <v>0</v>
      </c>
      <c r="L120" s="1">
        <f>COUNTIF(B120,"*ia*")</f>
        <v>0</v>
      </c>
      <c r="M120" s="1">
        <f>COUNTIF(B120,"*iu*")</f>
        <v>0</v>
      </c>
      <c r="N120" s="1">
        <f>COUNTIF(B120,"*ei*")</f>
        <v>0</v>
      </c>
      <c r="O120" s="1">
        <f>COUNTIF(B120,"*ea*")</f>
        <v>0</v>
      </c>
      <c r="P120" s="1">
        <f>COUNTIF(B120,"*eo*")</f>
        <v>0</v>
      </c>
      <c r="Q120" s="1">
        <f>COUNTIF(B120,"*eu*")</f>
        <v>0</v>
      </c>
      <c r="R120" s="1">
        <f>COUNTIF(B120,"*ai*")</f>
        <v>0</v>
      </c>
      <c r="S120" s="1">
        <f>COUNTIF(B120,"*ae*")</f>
        <v>0</v>
      </c>
      <c r="T120" s="1">
        <f>COUNTIF(B120,"*ao*")</f>
        <v>0</v>
      </c>
      <c r="U120" s="1">
        <f>COUNTIF(B120,"*au*")</f>
        <v>0</v>
      </c>
      <c r="V120" s="1">
        <f>COUNTIF(B120,"*oi*")</f>
        <v>0</v>
      </c>
      <c r="W120" s="1">
        <f>COUNTIF(B120,"*oe*")</f>
        <v>0</v>
      </c>
      <c r="X120" s="1">
        <f>COUNTIF(B120,"*oa*")</f>
        <v>0</v>
      </c>
      <c r="Y120" s="1">
        <f>COUNTIF(B120,"*ou*")</f>
        <v>0</v>
      </c>
      <c r="Z120" s="1">
        <f>COUNTIF(B120,"*ui*")</f>
        <v>0</v>
      </c>
      <c r="AA120" s="1">
        <f>COUNTIF(B120,"*ua*")</f>
        <v>0</v>
      </c>
      <c r="AB120">
        <f>SUM(G120:AA120)</f>
        <v>1</v>
      </c>
      <c r="AC120">
        <v>2</v>
      </c>
      <c r="AD120">
        <f>COUNTIF(AC120,"2")</f>
        <v>1</v>
      </c>
      <c r="AE120">
        <f>COUNTIF(AC120,"3")</f>
        <v>0</v>
      </c>
      <c r="AF120">
        <f>COUNTIF(AC120,"4")</f>
        <v>0</v>
      </c>
      <c r="AG120">
        <f>COUNTIF(AC120,"5")</f>
        <v>0</v>
      </c>
      <c r="AH120">
        <v>1</v>
      </c>
      <c r="AI120">
        <v>1</v>
      </c>
      <c r="AL120">
        <v>1</v>
      </c>
      <c r="AO120" s="1">
        <f>COUNTIF(F120,"CVCV")+COUNTIF(F120,"CVVCV")</f>
        <v>0</v>
      </c>
      <c r="AP120" s="1">
        <f>COUNTIF(F120,"CVCVC")+COUNTIF(F120,"CVVCVC")</f>
        <v>0</v>
      </c>
      <c r="AQ120" s="1">
        <f>COUNTIF(F120,"VCV")+COUNTIF(F120,"VVCV")</f>
        <v>0</v>
      </c>
      <c r="AR120" s="1">
        <f>COUNTIF(F120,"VCVC")+COUNTIF(F120,"VVCVC")</f>
        <v>0</v>
      </c>
      <c r="AS120" s="1">
        <f>COUNTIF(F120,"CVV")</f>
        <v>0</v>
      </c>
      <c r="AT120" s="1">
        <f>COUNTIF(F120,"CVVC")</f>
        <v>0</v>
      </c>
      <c r="AU120" s="1">
        <f>COUNTIF(F120,"VV")</f>
        <v>0</v>
      </c>
      <c r="AV120" s="1">
        <f>COUNTIF(F120,"VVC")</f>
        <v>0</v>
      </c>
      <c r="AW120" s="1">
        <f>COUNTIF(F120,"CVVCVC")+COUNTIF(F120,"VVCVC")+COUNTIF(F120,"CVVCV")+COUNTIF(F120,"VVCV")</f>
        <v>0</v>
      </c>
      <c r="AY120" s="1">
        <f>COUNTIF(F120,"CCVCV")</f>
        <v>0</v>
      </c>
      <c r="AZ120" s="1">
        <f>COUNTIF(F120,"CCVCVC")</f>
        <v>0</v>
      </c>
      <c r="BA120" s="1">
        <f>COUNTIF(F120,"CCVV")</f>
        <v>1</v>
      </c>
      <c r="BB120" s="1">
        <f>COUNTIF(F120,"CCVVC")</f>
        <v>0</v>
      </c>
      <c r="BF120" s="1" t="str">
        <f>RIGHT(F120,4)</f>
        <v>CCVV</v>
      </c>
      <c r="BG120" s="1"/>
      <c r="BO120">
        <v>1</v>
      </c>
      <c r="BP120" s="1">
        <f>SUM(BG120:BO120)</f>
        <v>1</v>
      </c>
      <c r="BQ120">
        <v>0</v>
      </c>
      <c r="BS120" s="1" t="str">
        <f>LEFT(B120,1)</f>
        <v>s</v>
      </c>
      <c r="BT120" s="1" t="str">
        <f>LEFT(B120,2)</f>
        <v>sb</v>
      </c>
      <c r="BU120" s="1" t="str">
        <f>RIGHT(B120,1)</f>
        <v>o</v>
      </c>
      <c r="BX120" s="10">
        <v>0</v>
      </c>
      <c r="BY120" s="10" t="str">
        <f>LEFT(CA120,1)</f>
        <v>o</v>
      </c>
      <c r="BZ120" s="10" t="str">
        <f>RIGHT(B120,1)</f>
        <v>o</v>
      </c>
      <c r="CA120" s="10" t="str">
        <f>RIGHT(B120,2)</f>
        <v>oo</v>
      </c>
      <c r="CB120" s="10" t="str">
        <f>RIGHT(B120,3)</f>
        <v>boo</v>
      </c>
      <c r="CC120" s="10" t="str">
        <f>RIGHT(B120,2)</f>
        <v>oo</v>
      </c>
      <c r="CD120" s="10" t="str">
        <f>RIGHT(B120,1)</f>
        <v>o</v>
      </c>
    </row>
    <row r="121" spans="1:82">
      <c r="A121">
        <v>1342</v>
      </c>
      <c r="B121" s="30" t="s">
        <v>3304</v>
      </c>
      <c r="C121" t="s">
        <v>2245</v>
      </c>
      <c r="D121" t="s">
        <v>1151</v>
      </c>
      <c r="E121" t="s">
        <v>2821</v>
      </c>
      <c r="F121" t="s">
        <v>2837</v>
      </c>
      <c r="G121" s="1">
        <f>COUNTIF(B121,"*ii*")</f>
        <v>0</v>
      </c>
      <c r="H121" s="1">
        <f>COUNTIF(B121,"*ee*")</f>
        <v>0</v>
      </c>
      <c r="I121" s="1">
        <f>COUNTIF(B121,"*aa*")</f>
        <v>0</v>
      </c>
      <c r="J121" s="1">
        <f>COUNTIF(B121,"*oo*")</f>
        <v>1</v>
      </c>
      <c r="K121" s="1">
        <f>COUNTIF(B121,"*uu*")</f>
        <v>0</v>
      </c>
      <c r="L121" s="1">
        <f>COUNTIF(B121,"*ia*")</f>
        <v>0</v>
      </c>
      <c r="M121" s="1">
        <f>COUNTIF(B121,"*iu*")</f>
        <v>0</v>
      </c>
      <c r="N121" s="1">
        <f>COUNTIF(B121,"*ei*")</f>
        <v>0</v>
      </c>
      <c r="O121" s="1">
        <f>COUNTIF(B121,"*ea*")</f>
        <v>0</v>
      </c>
      <c r="P121" s="1">
        <f>COUNTIF(B121,"*eo*")</f>
        <v>0</v>
      </c>
      <c r="Q121" s="1">
        <f>COUNTIF(B121,"*eu*")</f>
        <v>0</v>
      </c>
      <c r="R121" s="1">
        <f>COUNTIF(B121,"*ai*")</f>
        <v>0</v>
      </c>
      <c r="S121" s="1">
        <f>COUNTIF(B121,"*ae*")</f>
        <v>0</v>
      </c>
      <c r="T121" s="1">
        <f>COUNTIF(B121,"*ao*")</f>
        <v>0</v>
      </c>
      <c r="U121" s="1">
        <f>COUNTIF(B121,"*au*")</f>
        <v>0</v>
      </c>
      <c r="V121" s="1">
        <f>COUNTIF(B121,"*oi*")</f>
        <v>0</v>
      </c>
      <c r="W121" s="1">
        <f>COUNTIF(B121,"*oe*")</f>
        <v>0</v>
      </c>
      <c r="X121" s="1">
        <f>COUNTIF(B121,"*oa*")</f>
        <v>0</v>
      </c>
      <c r="Y121" s="1">
        <f>COUNTIF(B121,"*ou*")</f>
        <v>0</v>
      </c>
      <c r="Z121" s="1">
        <f>COUNTIF(B121,"*ui*")</f>
        <v>0</v>
      </c>
      <c r="AA121" s="1">
        <f>COUNTIF(B121,"*ua*")</f>
        <v>0</v>
      </c>
      <c r="AB121">
        <f>SUM(G121:AA121)</f>
        <v>1</v>
      </c>
      <c r="AC121">
        <v>2</v>
      </c>
      <c r="AD121">
        <f>COUNTIF(AC121,"2")</f>
        <v>1</v>
      </c>
      <c r="AE121">
        <f>COUNTIF(AC121,"3")</f>
        <v>0</v>
      </c>
      <c r="AF121">
        <f>COUNTIF(AC121,"4")</f>
        <v>0</v>
      </c>
      <c r="AG121">
        <f>COUNTIF(AC121,"5")</f>
        <v>0</v>
      </c>
      <c r="AH121">
        <v>1</v>
      </c>
      <c r="AI121">
        <v>1</v>
      </c>
      <c r="AL121">
        <v>1</v>
      </c>
      <c r="AO121" s="1">
        <f>COUNTIF(F121,"CVCV")+COUNTIF(F121,"CVVCV")</f>
        <v>0</v>
      </c>
      <c r="AP121" s="1">
        <f>COUNTIF(F121,"CVCVC")+COUNTIF(F121,"CVVCVC")</f>
        <v>0</v>
      </c>
      <c r="AQ121" s="1">
        <f>COUNTIF(F121,"VCV")+COUNTIF(F121,"VVCV")</f>
        <v>0</v>
      </c>
      <c r="AR121" s="1">
        <f>COUNTIF(F121,"VCVC")+COUNTIF(F121,"VVCVC")</f>
        <v>0</v>
      </c>
      <c r="AS121" s="1">
        <f>COUNTIF(F121,"CVV")</f>
        <v>0</v>
      </c>
      <c r="AT121" s="1">
        <f>COUNTIF(F121,"CVVC")</f>
        <v>0</v>
      </c>
      <c r="AU121" s="1">
        <f>COUNTIF(F121,"VV")</f>
        <v>0</v>
      </c>
      <c r="AV121" s="1">
        <f>COUNTIF(F121,"VVC")</f>
        <v>0</v>
      </c>
      <c r="AW121" s="1">
        <f>COUNTIF(F121,"CVVCVC")+COUNTIF(F121,"VVCVC")+COUNTIF(F121,"CVVCV")+COUNTIF(F121,"VVCV")</f>
        <v>0</v>
      </c>
      <c r="AY121" s="1">
        <f>COUNTIF(F121,"CCVCV")</f>
        <v>0</v>
      </c>
      <c r="AZ121" s="1">
        <f>COUNTIF(F121,"CCVCVC")</f>
        <v>0</v>
      </c>
      <c r="BA121" s="1">
        <f>COUNTIF(F121,"CCVV")</f>
        <v>1</v>
      </c>
      <c r="BB121" s="1">
        <f>COUNTIF(F121,"CCVVC")</f>
        <v>0</v>
      </c>
      <c r="BF121" s="1" t="str">
        <f>RIGHT(F121,4)</f>
        <v>CCVV</v>
      </c>
      <c r="BG121" s="1"/>
      <c r="BO121">
        <v>1</v>
      </c>
      <c r="BP121" s="1">
        <f>SUM(BG121:BO121)</f>
        <v>1</v>
      </c>
      <c r="BQ121">
        <v>0</v>
      </c>
      <c r="BS121" s="1" t="str">
        <f>LEFT(B121,1)</f>
        <v>ʔ</v>
      </c>
      <c r="BT121" s="1" t="str">
        <f>LEFT(B121,2)</f>
        <v>ʔm</v>
      </c>
      <c r="BU121" s="1" t="str">
        <f>RIGHT(B121,1)</f>
        <v>o</v>
      </c>
      <c r="BX121" s="10">
        <v>0</v>
      </c>
      <c r="BY121" s="10" t="str">
        <f>LEFT(CA121,1)</f>
        <v>o</v>
      </c>
      <c r="BZ121" s="10" t="str">
        <f>RIGHT(B121,1)</f>
        <v>o</v>
      </c>
      <c r="CA121" s="10" t="str">
        <f>RIGHT(B121,2)</f>
        <v>oo</v>
      </c>
      <c r="CB121" s="10" t="str">
        <f>RIGHT(B121,3)</f>
        <v>moo</v>
      </c>
      <c r="CC121" s="10" t="str">
        <f>RIGHT(B121,2)</f>
        <v>oo</v>
      </c>
      <c r="CD121" s="10" t="str">
        <f>RIGHT(B121,1)</f>
        <v>o</v>
      </c>
    </row>
    <row r="122" spans="1:82">
      <c r="A122">
        <v>1402</v>
      </c>
      <c r="B122" s="30" t="s">
        <v>3361</v>
      </c>
      <c r="C122" t="s">
        <v>1669</v>
      </c>
      <c r="D122" t="s">
        <v>1151</v>
      </c>
      <c r="E122" t="s">
        <v>2821</v>
      </c>
      <c r="F122" t="s">
        <v>2837</v>
      </c>
      <c r="G122" s="1">
        <f>COUNTIF(B122,"*ii*")</f>
        <v>0</v>
      </c>
      <c r="H122" s="1">
        <f>COUNTIF(B122,"*ee*")</f>
        <v>0</v>
      </c>
      <c r="I122" s="1">
        <f>COUNTIF(B122,"*aa*")</f>
        <v>0</v>
      </c>
      <c r="J122" s="1">
        <f>COUNTIF(B122,"*oo*")</f>
        <v>1</v>
      </c>
      <c r="K122" s="1">
        <f>COUNTIF(B122,"*uu*")</f>
        <v>0</v>
      </c>
      <c r="L122" s="1">
        <f>COUNTIF(B122,"*ia*")</f>
        <v>0</v>
      </c>
      <c r="M122" s="1">
        <f>COUNTIF(B122,"*iu*")</f>
        <v>0</v>
      </c>
      <c r="N122" s="1">
        <f>COUNTIF(B122,"*ei*")</f>
        <v>0</v>
      </c>
      <c r="O122" s="1">
        <f>COUNTIF(B122,"*ea*")</f>
        <v>0</v>
      </c>
      <c r="P122" s="1">
        <f>COUNTIF(B122,"*eo*")</f>
        <v>0</v>
      </c>
      <c r="Q122" s="1">
        <f>COUNTIF(B122,"*eu*")</f>
        <v>0</v>
      </c>
      <c r="R122" s="1">
        <f>COUNTIF(B122,"*ai*")</f>
        <v>0</v>
      </c>
      <c r="S122" s="1">
        <f>COUNTIF(B122,"*ae*")</f>
        <v>0</v>
      </c>
      <c r="T122" s="1">
        <f>COUNTIF(B122,"*ao*")</f>
        <v>0</v>
      </c>
      <c r="U122" s="1">
        <f>COUNTIF(B122,"*au*")</f>
        <v>0</v>
      </c>
      <c r="V122" s="1">
        <f>COUNTIF(B122,"*oi*")</f>
        <v>0</v>
      </c>
      <c r="W122" s="1">
        <f>COUNTIF(B122,"*oe*")</f>
        <v>0</v>
      </c>
      <c r="X122" s="1">
        <f>COUNTIF(B122,"*oa*")</f>
        <v>0</v>
      </c>
      <c r="Y122" s="1">
        <f>COUNTIF(B122,"*ou*")</f>
        <v>0</v>
      </c>
      <c r="Z122" s="1">
        <f>COUNTIF(B122,"*ui*")</f>
        <v>0</v>
      </c>
      <c r="AA122" s="1">
        <f>COUNTIF(B122,"*ua*")</f>
        <v>0</v>
      </c>
      <c r="AB122">
        <f>SUM(G122:AA122)</f>
        <v>1</v>
      </c>
      <c r="AC122">
        <v>2</v>
      </c>
      <c r="AD122">
        <f>COUNTIF(AC122,"2")</f>
        <v>1</v>
      </c>
      <c r="AE122">
        <f>COUNTIF(AC122,"3")</f>
        <v>0</v>
      </c>
      <c r="AF122">
        <f>COUNTIF(AC122,"4")</f>
        <v>0</v>
      </c>
      <c r="AG122">
        <f>COUNTIF(AC122,"5")</f>
        <v>0</v>
      </c>
      <c r="AH122">
        <v>1</v>
      </c>
      <c r="AI122">
        <v>1</v>
      </c>
      <c r="AL122">
        <v>1</v>
      </c>
      <c r="AO122" s="1">
        <f>COUNTIF(F122,"CVCV")+COUNTIF(F122,"CVVCV")</f>
        <v>0</v>
      </c>
      <c r="AP122" s="1">
        <f>COUNTIF(F122,"CVCVC")+COUNTIF(F122,"CVVCVC")</f>
        <v>0</v>
      </c>
      <c r="AQ122" s="1">
        <f>COUNTIF(F122,"VCV")+COUNTIF(F122,"VVCV")</f>
        <v>0</v>
      </c>
      <c r="AR122" s="1">
        <f>COUNTIF(F122,"VCVC")+COUNTIF(F122,"VVCVC")</f>
        <v>0</v>
      </c>
      <c r="AS122" s="1">
        <f>COUNTIF(F122,"CVV")</f>
        <v>0</v>
      </c>
      <c r="AT122" s="1">
        <f>COUNTIF(F122,"CVVC")</f>
        <v>0</v>
      </c>
      <c r="AU122" s="1">
        <f>COUNTIF(F122,"VV")</f>
        <v>0</v>
      </c>
      <c r="AV122" s="1">
        <f>COUNTIF(F122,"VVC")</f>
        <v>0</v>
      </c>
      <c r="AW122" s="1">
        <f>COUNTIF(F122,"CVVCVC")+COUNTIF(F122,"VVCVC")+COUNTIF(F122,"CVVCV")+COUNTIF(F122,"VVCV")</f>
        <v>0</v>
      </c>
      <c r="AY122" s="1">
        <f>COUNTIF(F122,"CCVCV")</f>
        <v>0</v>
      </c>
      <c r="AZ122" s="1">
        <f>COUNTIF(F122,"CCVCVC")</f>
        <v>0</v>
      </c>
      <c r="BA122" s="1">
        <f>COUNTIF(F122,"CCVV")</f>
        <v>1</v>
      </c>
      <c r="BB122" s="1">
        <f>COUNTIF(F122,"CCVVC")</f>
        <v>0</v>
      </c>
      <c r="BF122" s="1" t="str">
        <f>RIGHT(F122,4)</f>
        <v>CCVV</v>
      </c>
      <c r="BG122" s="1"/>
      <c r="BO122">
        <v>1</v>
      </c>
      <c r="BP122" s="1">
        <f>SUM(BG122:BO122)</f>
        <v>1</v>
      </c>
      <c r="BQ122">
        <v>0</v>
      </c>
      <c r="BS122" s="1" t="str">
        <f>LEFT(B122,1)</f>
        <v>ʔ</v>
      </c>
      <c r="BT122" s="1" t="str">
        <f>LEFT(B122,2)</f>
        <v>ʔr</v>
      </c>
      <c r="BU122" s="1" t="str">
        <f>RIGHT(B122,1)</f>
        <v>o</v>
      </c>
      <c r="BX122" s="10">
        <v>0</v>
      </c>
      <c r="BY122" s="10" t="str">
        <f>LEFT(CA122,1)</f>
        <v>o</v>
      </c>
      <c r="BZ122" s="10" t="str">
        <f>RIGHT(B122,1)</f>
        <v>o</v>
      </c>
      <c r="CA122" s="10" t="str">
        <f>RIGHT(B122,2)</f>
        <v>oo</v>
      </c>
      <c r="CB122" s="10" t="str">
        <f>RIGHT(B122,3)</f>
        <v>roo</v>
      </c>
      <c r="CC122" s="10" t="str">
        <f>RIGHT(B122,2)</f>
        <v>oo</v>
      </c>
      <c r="CD122" s="10" t="str">
        <f>RIGHT(B122,1)</f>
        <v>o</v>
      </c>
    </row>
    <row r="123" spans="1:82">
      <c r="A123">
        <v>542</v>
      </c>
      <c r="B123" s="30" t="s">
        <v>958</v>
      </c>
      <c r="C123" t="s">
        <v>2514</v>
      </c>
      <c r="D123" t="s">
        <v>1141</v>
      </c>
      <c r="E123" t="s">
        <v>1141</v>
      </c>
      <c r="F123" t="s">
        <v>2837</v>
      </c>
      <c r="G123" s="1">
        <f>COUNTIF(B123,"*ii*")</f>
        <v>0</v>
      </c>
      <c r="H123" s="1">
        <f>COUNTIF(B123,"*ee*")</f>
        <v>0</v>
      </c>
      <c r="I123" s="1">
        <f>COUNTIF(B123,"*aa*")</f>
        <v>0</v>
      </c>
      <c r="J123" s="1">
        <f>COUNTIF(B123,"*oo*")</f>
        <v>0</v>
      </c>
      <c r="K123" s="1">
        <f>COUNTIF(B123,"*uu*")</f>
        <v>1</v>
      </c>
      <c r="L123" s="1">
        <f>COUNTIF(B123,"*ia*")</f>
        <v>0</v>
      </c>
      <c r="M123" s="1">
        <f>COUNTIF(B123,"*iu*")</f>
        <v>0</v>
      </c>
      <c r="N123" s="1">
        <f>COUNTIF(B123,"*ei*")</f>
        <v>0</v>
      </c>
      <c r="O123" s="1">
        <f>COUNTIF(B123,"*ea*")</f>
        <v>0</v>
      </c>
      <c r="P123" s="1">
        <f>COUNTIF(B123,"*eo*")</f>
        <v>0</v>
      </c>
      <c r="Q123" s="1">
        <f>COUNTIF(B123,"*eu*")</f>
        <v>0</v>
      </c>
      <c r="R123" s="1">
        <f>COUNTIF(B123,"*ai*")</f>
        <v>0</v>
      </c>
      <c r="S123" s="1">
        <f>COUNTIF(B123,"*ae*")</f>
        <v>0</v>
      </c>
      <c r="T123" s="1">
        <f>COUNTIF(B123,"*ao*")</f>
        <v>0</v>
      </c>
      <c r="U123" s="1">
        <f>COUNTIF(B123,"*au*")</f>
        <v>0</v>
      </c>
      <c r="V123" s="1">
        <f>COUNTIF(B123,"*oi*")</f>
        <v>0</v>
      </c>
      <c r="W123" s="1">
        <f>COUNTIF(B123,"*oe*")</f>
        <v>0</v>
      </c>
      <c r="X123" s="1">
        <f>COUNTIF(B123,"*oa*")</f>
        <v>0</v>
      </c>
      <c r="Y123" s="1">
        <f>COUNTIF(B123,"*ou*")</f>
        <v>0</v>
      </c>
      <c r="Z123" s="1">
        <f>COUNTIF(B123,"*ui*")</f>
        <v>0</v>
      </c>
      <c r="AA123" s="1">
        <f>COUNTIF(B123,"*ua*")</f>
        <v>0</v>
      </c>
      <c r="AB123">
        <f>SUM(G123:AA123)</f>
        <v>1</v>
      </c>
      <c r="AC123">
        <v>2</v>
      </c>
      <c r="AD123">
        <f>COUNTIF(AC123,"2")</f>
        <v>1</v>
      </c>
      <c r="AE123">
        <f>COUNTIF(AC123,"3")</f>
        <v>0</v>
      </c>
      <c r="AF123">
        <f>COUNTIF(AC123,"4")</f>
        <v>0</v>
      </c>
      <c r="AG123">
        <f>COUNTIF(AC123,"5")</f>
        <v>0</v>
      </c>
      <c r="AH123">
        <v>1</v>
      </c>
      <c r="AI123">
        <v>1</v>
      </c>
      <c r="AL123">
        <v>1</v>
      </c>
      <c r="AO123" s="1">
        <f>COUNTIF(F123,"CVCV")+COUNTIF(F123,"CVVCV")</f>
        <v>0</v>
      </c>
      <c r="AP123" s="1">
        <f>COUNTIF(F123,"CVCVC")+COUNTIF(F123,"CVVCVC")</f>
        <v>0</v>
      </c>
      <c r="AQ123" s="1">
        <f>COUNTIF(F123,"VCV")+COUNTIF(F123,"VVCV")</f>
        <v>0</v>
      </c>
      <c r="AR123" s="1">
        <f>COUNTIF(F123,"VCVC")+COUNTIF(F123,"VVCVC")</f>
        <v>0</v>
      </c>
      <c r="AS123" s="1">
        <f>COUNTIF(F123,"CVV")</f>
        <v>0</v>
      </c>
      <c r="AT123" s="1">
        <f>COUNTIF(F123,"CVVC")</f>
        <v>0</v>
      </c>
      <c r="AU123" s="1">
        <f>COUNTIF(F123,"VV")</f>
        <v>0</v>
      </c>
      <c r="AV123" s="1">
        <f>COUNTIF(F123,"VVC")</f>
        <v>0</v>
      </c>
      <c r="AW123" s="1">
        <f>COUNTIF(F123,"CVVCVC")+COUNTIF(F123,"VVCVC")+COUNTIF(F123,"CVVCV")+COUNTIF(F123,"VVCV")</f>
        <v>0</v>
      </c>
      <c r="AY123" s="1">
        <f>COUNTIF(F123,"CCVCV")</f>
        <v>0</v>
      </c>
      <c r="AZ123" s="1">
        <f>COUNTIF(F123,"CCVCVC")</f>
        <v>0</v>
      </c>
      <c r="BA123" s="1">
        <f>COUNTIF(F123,"CCVV")</f>
        <v>1</v>
      </c>
      <c r="BB123" s="1">
        <f>COUNTIF(F123,"CCVVC")</f>
        <v>0</v>
      </c>
      <c r="BF123" s="1" t="str">
        <f>RIGHT(F123,4)</f>
        <v>CCVV</v>
      </c>
      <c r="BG123" s="1"/>
      <c r="BO123">
        <v>1</v>
      </c>
      <c r="BP123" s="1">
        <f>SUM(BG123:BO123)</f>
        <v>1</v>
      </c>
      <c r="BQ123">
        <v>0</v>
      </c>
      <c r="BS123" s="1" t="str">
        <f>LEFT(B123,1)</f>
        <v>k</v>
      </c>
      <c r="BT123" s="1" t="str">
        <f>LEFT(B123,2)</f>
        <v>kf</v>
      </c>
      <c r="BU123" s="1" t="str">
        <f>RIGHT(B123,1)</f>
        <v>u</v>
      </c>
      <c r="BX123" s="10">
        <v>0</v>
      </c>
      <c r="BY123" s="10" t="str">
        <f>LEFT(CA123,1)</f>
        <v>u</v>
      </c>
      <c r="BZ123" s="10" t="str">
        <f>RIGHT(B123,1)</f>
        <v>u</v>
      </c>
      <c r="CA123" s="10" t="str">
        <f>RIGHT(B123,2)</f>
        <v>uu</v>
      </c>
      <c r="CB123" s="10" t="str">
        <f>RIGHT(B123,3)</f>
        <v>fuu</v>
      </c>
      <c r="CC123" s="10" t="str">
        <f>RIGHT(B123,2)</f>
        <v>uu</v>
      </c>
      <c r="CD123" s="10" t="str">
        <f>RIGHT(B123,1)</f>
        <v>u</v>
      </c>
    </row>
    <row r="124" spans="1:82">
      <c r="A124">
        <v>876</v>
      </c>
      <c r="B124" s="30" t="s">
        <v>380</v>
      </c>
      <c r="C124" t="s">
        <v>1683</v>
      </c>
      <c r="D124" t="s">
        <v>1151</v>
      </c>
      <c r="E124" t="s">
        <v>2821</v>
      </c>
      <c r="F124" t="s">
        <v>2837</v>
      </c>
      <c r="G124" s="1">
        <f>COUNTIF(B124,"*ii*")</f>
        <v>0</v>
      </c>
      <c r="H124" s="1">
        <f>COUNTIF(B124,"*ee*")</f>
        <v>0</v>
      </c>
      <c r="I124" s="1">
        <f>COUNTIF(B124,"*aa*")</f>
        <v>0</v>
      </c>
      <c r="J124" s="1">
        <f>COUNTIF(B124,"*oo*")</f>
        <v>0</v>
      </c>
      <c r="K124" s="1">
        <f>COUNTIF(B124,"*uu*")</f>
        <v>0</v>
      </c>
      <c r="L124" s="1">
        <f>COUNTIF(B124,"*ia*")</f>
        <v>1</v>
      </c>
      <c r="M124" s="1">
        <f>COUNTIF(B124,"*iu*")</f>
        <v>0</v>
      </c>
      <c r="N124" s="1">
        <f>COUNTIF(B124,"*ei*")</f>
        <v>0</v>
      </c>
      <c r="O124" s="1">
        <f>COUNTIF(B124,"*ea*")</f>
        <v>0</v>
      </c>
      <c r="P124" s="1">
        <f>COUNTIF(B124,"*eo*")</f>
        <v>0</v>
      </c>
      <c r="Q124" s="1">
        <f>COUNTIF(B124,"*eu*")</f>
        <v>0</v>
      </c>
      <c r="R124" s="1">
        <f>COUNTIF(B124,"*ai*")</f>
        <v>0</v>
      </c>
      <c r="S124" s="1">
        <f>COUNTIF(B124,"*ae*")</f>
        <v>0</v>
      </c>
      <c r="T124" s="1">
        <f>COUNTIF(B124,"*ao*")</f>
        <v>0</v>
      </c>
      <c r="U124" s="1">
        <f>COUNTIF(B124,"*au*")</f>
        <v>0</v>
      </c>
      <c r="V124" s="1">
        <f>COUNTIF(B124,"*oi*")</f>
        <v>0</v>
      </c>
      <c r="W124" s="1">
        <f>COUNTIF(B124,"*oe*")</f>
        <v>0</v>
      </c>
      <c r="X124" s="1">
        <f>COUNTIF(B124,"*oa*")</f>
        <v>0</v>
      </c>
      <c r="Y124" s="1">
        <f>COUNTIF(B124,"*ou*")</f>
        <v>0</v>
      </c>
      <c r="Z124" s="1">
        <f>COUNTIF(B124,"*ui*")</f>
        <v>0</v>
      </c>
      <c r="AA124" s="1">
        <f>COUNTIF(B124,"*ua*")</f>
        <v>0</v>
      </c>
      <c r="AB124">
        <f>SUM(G124:AA124)</f>
        <v>1</v>
      </c>
      <c r="AC124">
        <v>2</v>
      </c>
      <c r="AD124">
        <f>COUNTIF(AC124,"2")</f>
        <v>1</v>
      </c>
      <c r="AE124">
        <f>COUNTIF(AC124,"3")</f>
        <v>0</v>
      </c>
      <c r="AF124">
        <f>COUNTIF(AC124,"4")</f>
        <v>0</v>
      </c>
      <c r="AG124">
        <f>COUNTIF(AC124,"5")</f>
        <v>0</v>
      </c>
      <c r="AH124">
        <v>1</v>
      </c>
      <c r="AI124">
        <v>1</v>
      </c>
      <c r="AL124">
        <v>1</v>
      </c>
      <c r="AO124" s="1">
        <f>COUNTIF(F124,"CVCV")+COUNTIF(F124,"CVVCV")</f>
        <v>0</v>
      </c>
      <c r="AP124" s="1">
        <f>COUNTIF(F124,"CVCVC")+COUNTIF(F124,"CVVCVC")</f>
        <v>0</v>
      </c>
      <c r="AQ124" s="1">
        <f>COUNTIF(F124,"VCV")+COUNTIF(F124,"VVCV")</f>
        <v>0</v>
      </c>
      <c r="AR124" s="1">
        <f>COUNTIF(F124,"VCVC")+COUNTIF(F124,"VVCVC")</f>
        <v>0</v>
      </c>
      <c r="AS124" s="1">
        <f>COUNTIF(F124,"CVV")</f>
        <v>0</v>
      </c>
      <c r="AT124" s="1">
        <f>COUNTIF(F124,"CVVC")</f>
        <v>0</v>
      </c>
      <c r="AU124" s="1">
        <f>COUNTIF(F124,"VV")</f>
        <v>0</v>
      </c>
      <c r="AV124" s="1">
        <f>COUNTIF(F124,"VVC")</f>
        <v>0</v>
      </c>
      <c r="AW124" s="1">
        <f>COUNTIF(F124,"CVVCVC")+COUNTIF(F124,"VVCVC")+COUNTIF(F124,"CVVCV")+COUNTIF(F124,"VVCV")</f>
        <v>0</v>
      </c>
      <c r="AY124" s="1">
        <f>COUNTIF(F124,"CCVCV")</f>
        <v>0</v>
      </c>
      <c r="AZ124" s="1">
        <f>COUNTIF(F124,"CCVCVC")</f>
        <v>0</v>
      </c>
      <c r="BA124" s="1">
        <f>COUNTIF(F124,"CCVV")</f>
        <v>1</v>
      </c>
      <c r="BB124" s="1">
        <f>COUNTIF(F124,"CCVVC")</f>
        <v>0</v>
      </c>
      <c r="BF124" s="1" t="str">
        <f>RIGHT(F124,4)</f>
        <v>CCVV</v>
      </c>
      <c r="BG124" s="1"/>
      <c r="BO124">
        <v>1</v>
      </c>
      <c r="BP124" s="1">
        <f>SUM(BG124:BO124)</f>
        <v>1</v>
      </c>
      <c r="BQ124">
        <v>0</v>
      </c>
      <c r="BR124" t="s">
        <v>10</v>
      </c>
      <c r="BS124" s="1" t="str">
        <f>LEFT(B124,1)</f>
        <v>m</v>
      </c>
      <c r="BT124" s="1" t="str">
        <f>LEFT(B124,2)</f>
        <v>mr</v>
      </c>
      <c r="BU124" s="1" t="str">
        <f>RIGHT(B124,1)</f>
        <v>a</v>
      </c>
      <c r="BX124" s="10">
        <v>0</v>
      </c>
      <c r="BY124" s="10" t="str">
        <f>LEFT(CA124,1)</f>
        <v>i</v>
      </c>
      <c r="BZ124" s="10" t="str">
        <f>RIGHT(B124,1)</f>
        <v>a</v>
      </c>
      <c r="CA124" s="10" t="str">
        <f>RIGHT(B124,2)</f>
        <v>ia</v>
      </c>
      <c r="CB124" s="10" t="str">
        <f>RIGHT(B124,3)</f>
        <v>ria</v>
      </c>
      <c r="CC124" s="10" t="str">
        <f>RIGHT(B124,2)</f>
        <v>ia</v>
      </c>
      <c r="CD124" s="10" t="str">
        <f>RIGHT(B124,1)</f>
        <v>a</v>
      </c>
    </row>
    <row r="125" spans="1:82">
      <c r="A125">
        <v>1364</v>
      </c>
      <c r="B125" s="30" t="s">
        <v>3324</v>
      </c>
      <c r="C125" t="s">
        <v>1337</v>
      </c>
      <c r="D125" t="s">
        <v>1151</v>
      </c>
      <c r="E125" t="s">
        <v>2821</v>
      </c>
      <c r="F125" t="s">
        <v>2837</v>
      </c>
      <c r="G125" s="1">
        <f>COUNTIF(B125,"*ii*")</f>
        <v>0</v>
      </c>
      <c r="H125" s="1">
        <f>COUNTIF(B125,"*ee*")</f>
        <v>0</v>
      </c>
      <c r="I125" s="1">
        <f>COUNTIF(B125,"*aa*")</f>
        <v>0</v>
      </c>
      <c r="J125" s="1">
        <f>COUNTIF(B125,"*oo*")</f>
        <v>0</v>
      </c>
      <c r="K125" s="1">
        <f>COUNTIF(B125,"*uu*")</f>
        <v>0</v>
      </c>
      <c r="L125" s="1">
        <f>COUNTIF(B125,"*ia*")</f>
        <v>0</v>
      </c>
      <c r="M125" s="1">
        <f>COUNTIF(B125,"*iu*")</f>
        <v>0</v>
      </c>
      <c r="N125" s="1">
        <f>COUNTIF(B125,"*ei*")</f>
        <v>0</v>
      </c>
      <c r="O125" s="1">
        <f>COUNTIF(B125,"*ea*")</f>
        <v>0</v>
      </c>
      <c r="P125" s="1">
        <f>COUNTIF(B125,"*eo*")</f>
        <v>0</v>
      </c>
      <c r="Q125" s="1">
        <f>COUNTIF(B125,"*eu*")</f>
        <v>0</v>
      </c>
      <c r="R125" s="1">
        <f>COUNTIF(B125,"*ai*")</f>
        <v>0</v>
      </c>
      <c r="S125" s="1">
        <f>COUNTIF(B125,"*ae*")</f>
        <v>0</v>
      </c>
      <c r="T125" s="1">
        <f>COUNTIF(B125,"*ao*")</f>
        <v>0</v>
      </c>
      <c r="U125" s="1">
        <f>COUNTIF(B125,"*au*")</f>
        <v>0</v>
      </c>
      <c r="V125" s="1">
        <f>COUNTIF(B125,"*oi*")</f>
        <v>0</v>
      </c>
      <c r="W125" s="1">
        <f>COUNTIF(B125,"*oe*")</f>
        <v>0</v>
      </c>
      <c r="X125" s="1">
        <f>COUNTIF(B125,"*oa*")</f>
        <v>0</v>
      </c>
      <c r="Y125" s="1">
        <f>COUNTIF(B125,"*ou*")</f>
        <v>0</v>
      </c>
      <c r="Z125" s="1">
        <f>COUNTIF(B125,"*ui*")</f>
        <v>0</v>
      </c>
      <c r="AA125" s="1">
        <f>COUNTIF(B125,"*ua*")</f>
        <v>1</v>
      </c>
      <c r="AB125">
        <f>SUM(G125:AA125)</f>
        <v>1</v>
      </c>
      <c r="AC125">
        <v>2</v>
      </c>
      <c r="AD125">
        <f>COUNTIF(AC125,"2")</f>
        <v>1</v>
      </c>
      <c r="AE125">
        <f>COUNTIF(AC125,"3")</f>
        <v>0</v>
      </c>
      <c r="AF125">
        <f>COUNTIF(AC125,"4")</f>
        <v>0</v>
      </c>
      <c r="AG125">
        <f>COUNTIF(AC125,"5")</f>
        <v>0</v>
      </c>
      <c r="AH125">
        <v>1</v>
      </c>
      <c r="AI125">
        <v>1</v>
      </c>
      <c r="AL125">
        <v>1</v>
      </c>
      <c r="AO125" s="1">
        <f>COUNTIF(F125,"CVCV")+COUNTIF(F125,"CVVCV")</f>
        <v>0</v>
      </c>
      <c r="AP125" s="1">
        <f>COUNTIF(F125,"CVCVC")+COUNTIF(F125,"CVVCVC")</f>
        <v>0</v>
      </c>
      <c r="AQ125" s="1">
        <f>COUNTIF(F125,"VCV")+COUNTIF(F125,"VVCV")</f>
        <v>0</v>
      </c>
      <c r="AR125" s="1">
        <f>COUNTIF(F125,"VCVC")+COUNTIF(F125,"VVCVC")</f>
        <v>0</v>
      </c>
      <c r="AS125" s="1">
        <f>COUNTIF(F125,"CVV")</f>
        <v>0</v>
      </c>
      <c r="AT125" s="1">
        <f>COUNTIF(F125,"CVVC")</f>
        <v>0</v>
      </c>
      <c r="AU125" s="1">
        <f>COUNTIF(F125,"VV")</f>
        <v>0</v>
      </c>
      <c r="AV125" s="1">
        <f>COUNTIF(F125,"VVC")</f>
        <v>0</v>
      </c>
      <c r="AW125" s="1">
        <f>COUNTIF(F125,"CVVCVC")+COUNTIF(F125,"VVCVC")+COUNTIF(F125,"CVVCV")+COUNTIF(F125,"VVCV")</f>
        <v>0</v>
      </c>
      <c r="AY125" s="1">
        <f>COUNTIF(F125,"CCVCV")</f>
        <v>0</v>
      </c>
      <c r="AZ125" s="1">
        <f>COUNTIF(F125,"CCVCVC")</f>
        <v>0</v>
      </c>
      <c r="BA125" s="1">
        <f>COUNTIF(F125,"CCVV")</f>
        <v>1</v>
      </c>
      <c r="BB125" s="1">
        <f>COUNTIF(F125,"CCVVC")</f>
        <v>0</v>
      </c>
      <c r="BF125" s="1" t="str">
        <f>RIGHT(F125,4)</f>
        <v>CCVV</v>
      </c>
      <c r="BG125" s="1"/>
      <c r="BO125">
        <v>1</v>
      </c>
      <c r="BP125" s="1">
        <f>SUM(BG125:BO125)</f>
        <v>1</v>
      </c>
      <c r="BQ125">
        <v>0</v>
      </c>
      <c r="BR125" t="s">
        <v>715</v>
      </c>
      <c r="BS125" s="1" t="str">
        <f>LEFT(B125,1)</f>
        <v>ʔ</v>
      </c>
      <c r="BT125" s="1" t="str">
        <f>LEFT(B125,2)</f>
        <v>ʔn</v>
      </c>
      <c r="BU125" s="1" t="str">
        <f>RIGHT(B125,1)</f>
        <v>a</v>
      </c>
      <c r="BX125" s="10">
        <v>0</v>
      </c>
      <c r="BY125" s="10" t="str">
        <f>LEFT(CA125,1)</f>
        <v>u</v>
      </c>
      <c r="BZ125" s="10" t="str">
        <f>RIGHT(B125,1)</f>
        <v>a</v>
      </c>
      <c r="CA125" s="10" t="str">
        <f>RIGHT(B125,2)</f>
        <v>ua</v>
      </c>
      <c r="CB125" s="10" t="str">
        <f>RIGHT(B125,3)</f>
        <v>nua</v>
      </c>
      <c r="CC125" s="10" t="str">
        <f>RIGHT(B125,2)</f>
        <v>ua</v>
      </c>
      <c r="CD125" s="10" t="str">
        <f>RIGHT(B125,1)</f>
        <v>a</v>
      </c>
    </row>
    <row r="126" spans="1:82">
      <c r="A126">
        <v>671</v>
      </c>
      <c r="B126" s="30" t="s">
        <v>326</v>
      </c>
      <c r="C126" t="s">
        <v>1599</v>
      </c>
      <c r="D126" t="s">
        <v>1151</v>
      </c>
      <c r="E126" t="s">
        <v>2821</v>
      </c>
      <c r="F126" t="s">
        <v>2837</v>
      </c>
      <c r="G126" s="1">
        <f>COUNTIF(B126,"*ii*")</f>
        <v>0</v>
      </c>
      <c r="H126" s="1">
        <f>COUNTIF(B126,"*ee*")</f>
        <v>0</v>
      </c>
      <c r="I126" s="1">
        <f>COUNTIF(B126,"*aa*")</f>
        <v>0</v>
      </c>
      <c r="J126" s="1">
        <f>COUNTIF(B126,"*oo*")</f>
        <v>0</v>
      </c>
      <c r="K126" s="1">
        <f>COUNTIF(B126,"*uu*")</f>
        <v>0</v>
      </c>
      <c r="L126" s="1">
        <f>COUNTIF(B126,"*ia*")</f>
        <v>0</v>
      </c>
      <c r="M126" s="1">
        <f>COUNTIF(B126,"*iu*")</f>
        <v>0</v>
      </c>
      <c r="N126" s="1">
        <f>COUNTIF(B126,"*ei*")</f>
        <v>0</v>
      </c>
      <c r="O126" s="1">
        <f>COUNTIF(B126,"*ea*")</f>
        <v>0</v>
      </c>
      <c r="P126" s="1">
        <f>COUNTIF(B126,"*eo*")</f>
        <v>0</v>
      </c>
      <c r="Q126" s="1">
        <f>COUNTIF(B126,"*eu*")</f>
        <v>0</v>
      </c>
      <c r="R126" s="1">
        <f>COUNTIF(B126,"*ai*")</f>
        <v>0</v>
      </c>
      <c r="S126" s="1">
        <f>COUNTIF(B126,"*ae*")</f>
        <v>0</v>
      </c>
      <c r="T126" s="1">
        <f>COUNTIF(B126,"*ao*")</f>
        <v>0</v>
      </c>
      <c r="U126" s="1">
        <f>COUNTIF(B126,"*au*")</f>
        <v>0</v>
      </c>
      <c r="V126" s="1">
        <f>COUNTIF(B126,"*oi*")</f>
        <v>0</v>
      </c>
      <c r="W126" s="1">
        <f>COUNTIF(B126,"*oe*")</f>
        <v>0</v>
      </c>
      <c r="X126" s="1">
        <f>COUNTIF(B126,"*oa*")</f>
        <v>0</v>
      </c>
      <c r="Y126" s="1">
        <f>COUNTIF(B126,"*ou*")</f>
        <v>0</v>
      </c>
      <c r="Z126" s="1">
        <f>COUNTIF(B126,"*ui*")</f>
        <v>0</v>
      </c>
      <c r="AA126" s="1">
        <f>COUNTIF(B126,"*ua*")</f>
        <v>1</v>
      </c>
      <c r="AB126">
        <f>SUM(G126:AA126)</f>
        <v>1</v>
      </c>
      <c r="AC126">
        <v>2</v>
      </c>
      <c r="AD126">
        <f>COUNTIF(AC126,"2")</f>
        <v>1</v>
      </c>
      <c r="AE126">
        <f>COUNTIF(AC126,"3")</f>
        <v>0</v>
      </c>
      <c r="AF126">
        <f>COUNTIF(AC126,"4")</f>
        <v>0</v>
      </c>
      <c r="AG126">
        <f>COUNTIF(AC126,"5")</f>
        <v>0</v>
      </c>
      <c r="AH126">
        <v>1</v>
      </c>
      <c r="AI126">
        <v>1</v>
      </c>
      <c r="AL126">
        <v>1</v>
      </c>
      <c r="AO126" s="1">
        <f>COUNTIF(F126,"CVCV")+COUNTIF(F126,"CVVCV")</f>
        <v>0</v>
      </c>
      <c r="AP126" s="1">
        <f>COUNTIF(F126,"CVCVC")+COUNTIF(F126,"CVVCVC")</f>
        <v>0</v>
      </c>
      <c r="AQ126" s="1">
        <f>COUNTIF(F126,"VCV")+COUNTIF(F126,"VVCV")</f>
        <v>0</v>
      </c>
      <c r="AR126" s="1">
        <f>COUNTIF(F126,"VCVC")+COUNTIF(F126,"VVCVC")</f>
        <v>0</v>
      </c>
      <c r="AS126" s="1">
        <f>COUNTIF(F126,"CVV")</f>
        <v>0</v>
      </c>
      <c r="AT126" s="1">
        <f>COUNTIF(F126,"CVVC")</f>
        <v>0</v>
      </c>
      <c r="AU126" s="1">
        <f>COUNTIF(F126,"VV")</f>
        <v>0</v>
      </c>
      <c r="AV126" s="1">
        <f>COUNTIF(F126,"VVC")</f>
        <v>0</v>
      </c>
      <c r="AW126" s="1">
        <f>COUNTIF(F126,"CVVCVC")+COUNTIF(F126,"VVCVC")+COUNTIF(F126,"CVVCV")+COUNTIF(F126,"VVCV")</f>
        <v>0</v>
      </c>
      <c r="AY126" s="1">
        <f>COUNTIF(F126,"CCVCV")</f>
        <v>0</v>
      </c>
      <c r="AZ126" s="1">
        <f>COUNTIF(F126,"CCVCVC")</f>
        <v>0</v>
      </c>
      <c r="BA126" s="1">
        <f>COUNTIF(F126,"CCVV")</f>
        <v>1</v>
      </c>
      <c r="BB126" s="1">
        <f>COUNTIF(F126,"CCVVC")</f>
        <v>0</v>
      </c>
      <c r="BF126" s="1" t="str">
        <f>RIGHT(F126,4)</f>
        <v>CCVV</v>
      </c>
      <c r="BG126" s="1"/>
      <c r="BO126">
        <v>1</v>
      </c>
      <c r="BP126" s="1">
        <f>SUM(BG126:BO126)</f>
        <v>1</v>
      </c>
      <c r="BQ126">
        <v>0</v>
      </c>
      <c r="BR126" t="s">
        <v>715</v>
      </c>
      <c r="BS126" s="1" t="str">
        <f>LEFT(B126,1)</f>
        <v>k</v>
      </c>
      <c r="BT126" s="1" t="str">
        <f>LEFT(B126,2)</f>
        <v>kr</v>
      </c>
      <c r="BU126" s="1" t="str">
        <f>RIGHT(B126,1)</f>
        <v>a</v>
      </c>
      <c r="BX126" s="10">
        <v>0</v>
      </c>
      <c r="BY126" s="10" t="str">
        <f>LEFT(CA126,1)</f>
        <v>u</v>
      </c>
      <c r="BZ126" s="10" t="str">
        <f>RIGHT(B126,1)</f>
        <v>a</v>
      </c>
      <c r="CA126" s="10" t="str">
        <f>RIGHT(B126,2)</f>
        <v>ua</v>
      </c>
      <c r="CB126" s="10" t="str">
        <f>RIGHT(B126,3)</f>
        <v>rua</v>
      </c>
      <c r="CC126" s="10" t="str">
        <f>RIGHT(B126,2)</f>
        <v>ua</v>
      </c>
      <c r="CD126" s="10" t="str">
        <f>RIGHT(B126,1)</f>
        <v>a</v>
      </c>
    </row>
    <row r="127" spans="1:82">
      <c r="A127">
        <v>677</v>
      </c>
      <c r="B127" s="30" t="s">
        <v>218</v>
      </c>
      <c r="C127" t="s">
        <v>1441</v>
      </c>
      <c r="D127" t="s">
        <v>1141</v>
      </c>
      <c r="E127" t="s">
        <v>1141</v>
      </c>
      <c r="F127" t="s">
        <v>2837</v>
      </c>
      <c r="G127" s="1">
        <f>COUNTIF(B127,"*ii*")</f>
        <v>0</v>
      </c>
      <c r="H127" s="1">
        <f>COUNTIF(B127,"*ee*")</f>
        <v>0</v>
      </c>
      <c r="I127" s="1">
        <f>COUNTIF(B127,"*aa*")</f>
        <v>0</v>
      </c>
      <c r="J127" s="1">
        <f>COUNTIF(B127,"*oo*")</f>
        <v>0</v>
      </c>
      <c r="K127" s="1">
        <f>COUNTIF(B127,"*uu*")</f>
        <v>0</v>
      </c>
      <c r="L127" s="1">
        <f>COUNTIF(B127,"*ia*")</f>
        <v>0</v>
      </c>
      <c r="M127" s="1">
        <f>COUNTIF(B127,"*iu*")</f>
        <v>0</v>
      </c>
      <c r="N127" s="1">
        <f>COUNTIF(B127,"*ei*")</f>
        <v>0</v>
      </c>
      <c r="O127" s="1">
        <f>COUNTIF(B127,"*ea*")</f>
        <v>0</v>
      </c>
      <c r="P127" s="1">
        <f>COUNTIF(B127,"*eo*")</f>
        <v>0</v>
      </c>
      <c r="Q127" s="1">
        <f>COUNTIF(B127,"*eu*")</f>
        <v>0</v>
      </c>
      <c r="R127" s="1">
        <f>COUNTIF(B127,"*ai*")</f>
        <v>0</v>
      </c>
      <c r="S127" s="1">
        <f>COUNTIF(B127,"*ae*")</f>
        <v>1</v>
      </c>
      <c r="T127" s="1">
        <f>COUNTIF(B127,"*ao*")</f>
        <v>0</v>
      </c>
      <c r="U127" s="1">
        <f>COUNTIF(B127,"*au*")</f>
        <v>0</v>
      </c>
      <c r="V127" s="1">
        <f>COUNTIF(B127,"*oi*")</f>
        <v>0</v>
      </c>
      <c r="W127" s="1">
        <f>COUNTIF(B127,"*oe*")</f>
        <v>0</v>
      </c>
      <c r="X127" s="1">
        <f>COUNTIF(B127,"*oa*")</f>
        <v>0</v>
      </c>
      <c r="Y127" s="1">
        <f>COUNTIF(B127,"*ou*")</f>
        <v>0</v>
      </c>
      <c r="Z127" s="1">
        <f>COUNTIF(B127,"*ui*")</f>
        <v>0</v>
      </c>
      <c r="AA127" s="1">
        <f>COUNTIF(B127,"*ua*")</f>
        <v>0</v>
      </c>
      <c r="AB127">
        <f>SUM(G127:AA127)</f>
        <v>1</v>
      </c>
      <c r="AC127">
        <v>2</v>
      </c>
      <c r="AD127">
        <f>COUNTIF(AC127,"2")</f>
        <v>1</v>
      </c>
      <c r="AE127">
        <f>COUNTIF(AC127,"3")</f>
        <v>0</v>
      </c>
      <c r="AF127">
        <f>COUNTIF(AC127,"4")</f>
        <v>0</v>
      </c>
      <c r="AG127">
        <f>COUNTIF(AC127,"5")</f>
        <v>0</v>
      </c>
      <c r="AH127">
        <v>1</v>
      </c>
      <c r="AI127">
        <v>1</v>
      </c>
      <c r="AL127">
        <v>1</v>
      </c>
      <c r="AO127" s="1">
        <f>COUNTIF(F127,"CVCV")+COUNTIF(F127,"CVVCV")</f>
        <v>0</v>
      </c>
      <c r="AP127" s="1">
        <f>COUNTIF(F127,"CVCVC")+COUNTIF(F127,"CVVCVC")</f>
        <v>0</v>
      </c>
      <c r="AQ127" s="1">
        <f>COUNTIF(F127,"VCV")+COUNTIF(F127,"VVCV")</f>
        <v>0</v>
      </c>
      <c r="AR127" s="1">
        <f>COUNTIF(F127,"VCVC")+COUNTIF(F127,"VVCVC")</f>
        <v>0</v>
      </c>
      <c r="AS127" s="1">
        <f>COUNTIF(F127,"CVV")</f>
        <v>0</v>
      </c>
      <c r="AT127" s="1">
        <f>COUNTIF(F127,"CVVC")</f>
        <v>0</v>
      </c>
      <c r="AU127" s="1">
        <f>COUNTIF(F127,"VV")</f>
        <v>0</v>
      </c>
      <c r="AV127" s="1">
        <f>COUNTIF(F127,"VVC")</f>
        <v>0</v>
      </c>
      <c r="AW127" s="1">
        <f>COUNTIF(F127,"CVVCVC")+COUNTIF(F127,"VVCVC")+COUNTIF(F127,"CVVCV")+COUNTIF(F127,"VVCV")</f>
        <v>0</v>
      </c>
      <c r="AY127" s="1">
        <f>COUNTIF(F127,"CCVCV")</f>
        <v>0</v>
      </c>
      <c r="AZ127" s="1">
        <f>COUNTIF(F127,"CCVCVC")</f>
        <v>0</v>
      </c>
      <c r="BA127" s="1">
        <f>COUNTIF(F127,"CCVV")</f>
        <v>1</v>
      </c>
      <c r="BB127" s="1">
        <f>COUNTIF(F127,"CCVVC")</f>
        <v>0</v>
      </c>
      <c r="BF127" s="1" t="str">
        <f>RIGHT(F127,4)</f>
        <v>CCVV</v>
      </c>
      <c r="BG127" s="1"/>
      <c r="BO127">
        <v>1</v>
      </c>
      <c r="BP127" s="1">
        <f>SUM(BG127:BO127)</f>
        <v>1</v>
      </c>
      <c r="BQ127">
        <v>0</v>
      </c>
      <c r="BS127" s="1" t="str">
        <f>LEFT(B127,1)</f>
        <v>k</v>
      </c>
      <c r="BT127" s="1" t="str">
        <f>LEFT(B127,2)</f>
        <v>kt</v>
      </c>
      <c r="BU127" s="1" t="str">
        <f>RIGHT(B127,1)</f>
        <v>e</v>
      </c>
      <c r="BX127" s="10">
        <v>0</v>
      </c>
      <c r="BY127" s="10" t="str">
        <f>LEFT(CA127,1)</f>
        <v>a</v>
      </c>
      <c r="BZ127" s="10" t="str">
        <f>RIGHT(B127,1)</f>
        <v>e</v>
      </c>
      <c r="CA127" s="10" t="str">
        <f>RIGHT(B127,2)</f>
        <v>ae</v>
      </c>
      <c r="CB127" s="10" t="str">
        <f>RIGHT(B127,3)</f>
        <v>tae</v>
      </c>
      <c r="CC127" s="10" t="str">
        <f>RIGHT(B127,2)</f>
        <v>ae</v>
      </c>
      <c r="CD127" s="10" t="str">
        <f>RIGHT(B127,1)</f>
        <v>e</v>
      </c>
    </row>
    <row r="128" spans="1:82">
      <c r="A128">
        <v>1725</v>
      </c>
      <c r="B128" s="30" t="s">
        <v>1066</v>
      </c>
      <c r="C128" t="s">
        <v>2688</v>
      </c>
      <c r="D128" t="s">
        <v>1151</v>
      </c>
      <c r="E128" t="s">
        <v>2821</v>
      </c>
      <c r="F128" t="s">
        <v>2837</v>
      </c>
      <c r="G128" s="1">
        <f>COUNTIF(B128,"*ii*")</f>
        <v>0</v>
      </c>
      <c r="H128" s="1">
        <f>COUNTIF(B128,"*ee*")</f>
        <v>0</v>
      </c>
      <c r="I128" s="1">
        <f>COUNTIF(B128,"*aa*")</f>
        <v>0</v>
      </c>
      <c r="J128" s="1">
        <f>COUNTIF(B128,"*oo*")</f>
        <v>0</v>
      </c>
      <c r="K128" s="1">
        <f>COUNTIF(B128,"*uu*")</f>
        <v>0</v>
      </c>
      <c r="L128" s="1">
        <f>COUNTIF(B128,"*ia*")</f>
        <v>0</v>
      </c>
      <c r="M128" s="1">
        <f>COUNTIF(B128,"*iu*")</f>
        <v>0</v>
      </c>
      <c r="N128" s="1">
        <f>COUNTIF(B128,"*ei*")</f>
        <v>0</v>
      </c>
      <c r="O128" s="1">
        <f>COUNTIF(B128,"*ea*")</f>
        <v>0</v>
      </c>
      <c r="P128" s="1">
        <f>COUNTIF(B128,"*eo*")</f>
        <v>0</v>
      </c>
      <c r="Q128" s="1">
        <f>COUNTIF(B128,"*eu*")</f>
        <v>0</v>
      </c>
      <c r="R128" s="1">
        <f>COUNTIF(B128,"*ai*")</f>
        <v>0</v>
      </c>
      <c r="S128" s="1">
        <f>COUNTIF(B128,"*ae*")</f>
        <v>1</v>
      </c>
      <c r="T128" s="1">
        <f>COUNTIF(B128,"*ao*")</f>
        <v>0</v>
      </c>
      <c r="U128" s="1">
        <f>COUNTIF(B128,"*au*")</f>
        <v>0</v>
      </c>
      <c r="V128" s="1">
        <f>COUNTIF(B128,"*oi*")</f>
        <v>0</v>
      </c>
      <c r="W128" s="1">
        <f>COUNTIF(B128,"*oe*")</f>
        <v>0</v>
      </c>
      <c r="X128" s="1">
        <f>COUNTIF(B128,"*oa*")</f>
        <v>0</v>
      </c>
      <c r="Y128" s="1">
        <f>COUNTIF(B128,"*ou*")</f>
        <v>0</v>
      </c>
      <c r="Z128" s="1">
        <f>COUNTIF(B128,"*ui*")</f>
        <v>0</v>
      </c>
      <c r="AA128" s="1">
        <f>COUNTIF(B128,"*ua*")</f>
        <v>0</v>
      </c>
      <c r="AB128">
        <f>SUM(G128:AA128)</f>
        <v>1</v>
      </c>
      <c r="AC128">
        <v>2</v>
      </c>
      <c r="AD128">
        <f>COUNTIF(AC128,"2")</f>
        <v>1</v>
      </c>
      <c r="AE128">
        <f>COUNTIF(AC128,"3")</f>
        <v>0</v>
      </c>
      <c r="AF128">
        <f>COUNTIF(AC128,"4")</f>
        <v>0</v>
      </c>
      <c r="AG128">
        <f>COUNTIF(AC128,"5")</f>
        <v>0</v>
      </c>
      <c r="AH128">
        <v>1</v>
      </c>
      <c r="AI128">
        <v>1</v>
      </c>
      <c r="AL128">
        <v>1</v>
      </c>
      <c r="AO128" s="1">
        <f>COUNTIF(F128,"CVCV")+COUNTIF(F128,"CVVCV")</f>
        <v>0</v>
      </c>
      <c r="AP128" s="1">
        <f>COUNTIF(F128,"CVCVC")+COUNTIF(F128,"CVVCVC")</f>
        <v>0</v>
      </c>
      <c r="AQ128" s="1">
        <f>COUNTIF(F128,"VCV")+COUNTIF(F128,"VVCV")</f>
        <v>0</v>
      </c>
      <c r="AR128" s="1">
        <f>COUNTIF(F128,"VCVC")+COUNTIF(F128,"VVCVC")</f>
        <v>0</v>
      </c>
      <c r="AS128" s="1">
        <f>COUNTIF(F128,"CVV")</f>
        <v>0</v>
      </c>
      <c r="AT128" s="1">
        <f>COUNTIF(F128,"CVVC")</f>
        <v>0</v>
      </c>
      <c r="AU128" s="1">
        <f>COUNTIF(F128,"VV")</f>
        <v>0</v>
      </c>
      <c r="AV128" s="1">
        <f>COUNTIF(F128,"VVC")</f>
        <v>0</v>
      </c>
      <c r="AW128" s="1">
        <f>COUNTIF(F128,"CVVCVC")+COUNTIF(F128,"VVCVC")+COUNTIF(F128,"CVVCV")+COUNTIF(F128,"VVCV")</f>
        <v>0</v>
      </c>
      <c r="AY128" s="1">
        <f>COUNTIF(F128,"CCVCV")</f>
        <v>0</v>
      </c>
      <c r="AZ128" s="1">
        <f>COUNTIF(F128,"CCVCVC")</f>
        <v>0</v>
      </c>
      <c r="BA128" s="1">
        <f>COUNTIF(F128,"CCVV")</f>
        <v>1</v>
      </c>
      <c r="BB128" s="1">
        <f>COUNTIF(F128,"CCVVC")</f>
        <v>0</v>
      </c>
      <c r="BF128" s="1" t="str">
        <f>RIGHT(F128,4)</f>
        <v>CCVV</v>
      </c>
      <c r="BG128" s="1"/>
      <c r="BO128">
        <v>1</v>
      </c>
      <c r="BP128" s="1">
        <f>SUM(BG128:BO128)</f>
        <v>1</v>
      </c>
      <c r="BQ128">
        <v>0</v>
      </c>
      <c r="BS128" s="1" t="str">
        <f>LEFT(B128,1)</f>
        <v>s</v>
      </c>
      <c r="BT128" s="1" t="str">
        <f>LEFT(B128,2)</f>
        <v>sp</v>
      </c>
      <c r="BU128" s="1" t="str">
        <f>RIGHT(B128,1)</f>
        <v>e</v>
      </c>
      <c r="BX128" s="10">
        <v>0</v>
      </c>
      <c r="BY128" s="10" t="str">
        <f>LEFT(CA128,1)</f>
        <v>a</v>
      </c>
      <c r="BZ128" s="10" t="str">
        <f>RIGHT(B128,1)</f>
        <v>e</v>
      </c>
      <c r="CA128" s="10" t="str">
        <f>RIGHT(B128,2)</f>
        <v>ae</v>
      </c>
      <c r="CB128" s="10" t="str">
        <f>RIGHT(B128,3)</f>
        <v>pae</v>
      </c>
      <c r="CC128" s="10" t="str">
        <f>RIGHT(B128,2)</f>
        <v>ae</v>
      </c>
      <c r="CD128" s="10" t="str">
        <f>RIGHT(B128,1)</f>
        <v>e</v>
      </c>
    </row>
    <row r="129" spans="1:82">
      <c r="A129">
        <v>213</v>
      </c>
      <c r="B129" s="30" t="s">
        <v>520</v>
      </c>
      <c r="C129" t="s">
        <v>1877</v>
      </c>
      <c r="D129" t="s">
        <v>1151</v>
      </c>
      <c r="E129" t="s">
        <v>2821</v>
      </c>
      <c r="F129" t="s">
        <v>2837</v>
      </c>
      <c r="G129" s="1">
        <f>COUNTIF(B129,"*ii*")</f>
        <v>0</v>
      </c>
      <c r="H129" s="1">
        <f>COUNTIF(B129,"*ee*")</f>
        <v>0</v>
      </c>
      <c r="I129" s="1">
        <f>COUNTIF(B129,"*aa*")</f>
        <v>0</v>
      </c>
      <c r="J129" s="1">
        <f>COUNTIF(B129,"*oo*")</f>
        <v>0</v>
      </c>
      <c r="K129" s="1">
        <f>COUNTIF(B129,"*uu*")</f>
        <v>0</v>
      </c>
      <c r="L129" s="1">
        <f>COUNTIF(B129,"*ia*")</f>
        <v>0</v>
      </c>
      <c r="M129" s="1">
        <f>COUNTIF(B129,"*iu*")</f>
        <v>0</v>
      </c>
      <c r="N129" s="1">
        <f>COUNTIF(B129,"*ei*")</f>
        <v>0</v>
      </c>
      <c r="O129" s="1">
        <f>COUNTIF(B129,"*ea*")</f>
        <v>0</v>
      </c>
      <c r="P129" s="1">
        <f>COUNTIF(B129,"*eo*")</f>
        <v>0</v>
      </c>
      <c r="Q129" s="1">
        <f>COUNTIF(B129,"*eu*")</f>
        <v>0</v>
      </c>
      <c r="R129" s="1">
        <f>COUNTIF(B129,"*ai*")</f>
        <v>0</v>
      </c>
      <c r="S129" s="1">
        <f>COUNTIF(B129,"*ae*")</f>
        <v>1</v>
      </c>
      <c r="T129" s="1">
        <f>COUNTIF(B129,"*ao*")</f>
        <v>0</v>
      </c>
      <c r="U129" s="1">
        <f>COUNTIF(B129,"*au*")</f>
        <v>0</v>
      </c>
      <c r="V129" s="1">
        <f>COUNTIF(B129,"*oi*")</f>
        <v>0</v>
      </c>
      <c r="W129" s="1">
        <f>COUNTIF(B129,"*oe*")</f>
        <v>0</v>
      </c>
      <c r="X129" s="1">
        <f>COUNTIF(B129,"*oa*")</f>
        <v>0</v>
      </c>
      <c r="Y129" s="1">
        <f>COUNTIF(B129,"*ou*")</f>
        <v>0</v>
      </c>
      <c r="Z129" s="1">
        <f>COUNTIF(B129,"*ui*")</f>
        <v>0</v>
      </c>
      <c r="AA129" s="1">
        <f>COUNTIF(B129,"*ua*")</f>
        <v>0</v>
      </c>
      <c r="AB129">
        <f>SUM(G129:AA129)</f>
        <v>1</v>
      </c>
      <c r="AC129">
        <v>2</v>
      </c>
      <c r="AD129">
        <f>COUNTIF(AC129,"2")</f>
        <v>1</v>
      </c>
      <c r="AE129">
        <f>COUNTIF(AC129,"3")</f>
        <v>0</v>
      </c>
      <c r="AF129">
        <f>COUNTIF(AC129,"4")</f>
        <v>0</v>
      </c>
      <c r="AG129">
        <f>COUNTIF(AC129,"5")</f>
        <v>0</v>
      </c>
      <c r="AH129">
        <v>1</v>
      </c>
      <c r="AI129">
        <v>1</v>
      </c>
      <c r="AL129">
        <v>1</v>
      </c>
      <c r="AO129" s="1">
        <f>COUNTIF(F129,"CVCV")+COUNTIF(F129,"CVVCV")</f>
        <v>0</v>
      </c>
      <c r="AP129" s="1">
        <f>COUNTIF(F129,"CVCVC")+COUNTIF(F129,"CVVCVC")</f>
        <v>0</v>
      </c>
      <c r="AQ129" s="1">
        <f>COUNTIF(F129,"VCV")+COUNTIF(F129,"VVCV")</f>
        <v>0</v>
      </c>
      <c r="AR129" s="1">
        <f>COUNTIF(F129,"VCVC")+COUNTIF(F129,"VVCVC")</f>
        <v>0</v>
      </c>
      <c r="AS129" s="1">
        <f>COUNTIF(F129,"CVV")</f>
        <v>0</v>
      </c>
      <c r="AT129" s="1">
        <f>COUNTIF(F129,"CVVC")</f>
        <v>0</v>
      </c>
      <c r="AU129" s="1">
        <f>COUNTIF(F129,"VV")</f>
        <v>0</v>
      </c>
      <c r="AV129" s="1">
        <f>COUNTIF(F129,"VVC")</f>
        <v>0</v>
      </c>
      <c r="AW129" s="1">
        <f>COUNTIF(F129,"CVVCVC")+COUNTIF(F129,"VVCVC")+COUNTIF(F129,"CVVCV")+COUNTIF(F129,"VVCV")</f>
        <v>0</v>
      </c>
      <c r="AY129" s="1">
        <f>COUNTIF(F129,"CCVCV")</f>
        <v>0</v>
      </c>
      <c r="AZ129" s="1">
        <f>COUNTIF(F129,"CCVCVC")</f>
        <v>0</v>
      </c>
      <c r="BA129" s="1">
        <f>COUNTIF(F129,"CCVV")</f>
        <v>1</v>
      </c>
      <c r="BB129" s="1">
        <f>COUNTIF(F129,"CCVVC")</f>
        <v>0</v>
      </c>
      <c r="BF129" s="1" t="str">
        <f>RIGHT(F129,4)</f>
        <v>CCVV</v>
      </c>
      <c r="BG129" s="1"/>
      <c r="BO129">
        <v>1</v>
      </c>
      <c r="BP129" s="1">
        <f>SUM(BG129:BO129)</f>
        <v>1</v>
      </c>
      <c r="BQ129">
        <v>0</v>
      </c>
      <c r="BS129" s="1" t="str">
        <f>LEFT(B129,1)</f>
        <v>b</v>
      </c>
      <c r="BT129" s="1" t="str">
        <f>LEFT(B129,2)</f>
        <v>br</v>
      </c>
      <c r="BU129" s="1" t="str">
        <f>RIGHT(B129,1)</f>
        <v>e</v>
      </c>
      <c r="BX129" s="10">
        <v>0</v>
      </c>
      <c r="BY129" s="10" t="str">
        <f>LEFT(CA129,1)</f>
        <v>a</v>
      </c>
      <c r="BZ129" s="10" t="str">
        <f>RIGHT(B129,1)</f>
        <v>e</v>
      </c>
      <c r="CA129" s="10" t="str">
        <f>RIGHT(B129,2)</f>
        <v>ae</v>
      </c>
      <c r="CB129" s="10" t="str">
        <f>RIGHT(B129,3)</f>
        <v>rae</v>
      </c>
      <c r="CC129" s="10" t="str">
        <f>RIGHT(B129,2)</f>
        <v>ae</v>
      </c>
      <c r="CD129" s="10" t="str">
        <f>RIGHT(B129,1)</f>
        <v>e</v>
      </c>
    </row>
    <row r="130" spans="1:82">
      <c r="A130">
        <v>1730</v>
      </c>
      <c r="B130" s="30" t="s">
        <v>454</v>
      </c>
      <c r="C130" t="s">
        <v>1782</v>
      </c>
      <c r="D130" t="s">
        <v>1151</v>
      </c>
      <c r="E130" t="s">
        <v>2821</v>
      </c>
      <c r="F130" t="s">
        <v>2837</v>
      </c>
      <c r="G130" s="1">
        <f>COUNTIF(B130,"*ii*")</f>
        <v>0</v>
      </c>
      <c r="H130" s="1">
        <f>COUNTIF(B130,"*ee*")</f>
        <v>0</v>
      </c>
      <c r="I130" s="1">
        <f>COUNTIF(B130,"*aa*")</f>
        <v>0</v>
      </c>
      <c r="J130" s="1">
        <f>COUNTIF(B130,"*oo*")</f>
        <v>0</v>
      </c>
      <c r="K130" s="1">
        <f>COUNTIF(B130,"*uu*")</f>
        <v>0</v>
      </c>
      <c r="L130" s="1">
        <f>COUNTIF(B130,"*ia*")</f>
        <v>0</v>
      </c>
      <c r="M130" s="1">
        <f>COUNTIF(B130,"*iu*")</f>
        <v>0</v>
      </c>
      <c r="N130" s="1">
        <f>COUNTIF(B130,"*ei*")</f>
        <v>0</v>
      </c>
      <c r="O130" s="1">
        <f>COUNTIF(B130,"*ea*")</f>
        <v>0</v>
      </c>
      <c r="P130" s="1">
        <f>COUNTIF(B130,"*eo*")</f>
        <v>0</v>
      </c>
      <c r="Q130" s="1">
        <f>COUNTIF(B130,"*eu*")</f>
        <v>0</v>
      </c>
      <c r="R130" s="1">
        <f>COUNTIF(B130,"*ai*")</f>
        <v>0</v>
      </c>
      <c r="S130" s="1">
        <f>COUNTIF(B130,"*ae*")</f>
        <v>1</v>
      </c>
      <c r="T130" s="1">
        <f>COUNTIF(B130,"*ao*")</f>
        <v>0</v>
      </c>
      <c r="U130" s="1">
        <f>COUNTIF(B130,"*au*")</f>
        <v>0</v>
      </c>
      <c r="V130" s="1">
        <f>COUNTIF(B130,"*oi*")</f>
        <v>0</v>
      </c>
      <c r="W130" s="1">
        <f>COUNTIF(B130,"*oe*")</f>
        <v>0</v>
      </c>
      <c r="X130" s="1">
        <f>COUNTIF(B130,"*oa*")</f>
        <v>0</v>
      </c>
      <c r="Y130" s="1">
        <f>COUNTIF(B130,"*ou*")</f>
        <v>0</v>
      </c>
      <c r="Z130" s="1">
        <f>COUNTIF(B130,"*ui*")</f>
        <v>0</v>
      </c>
      <c r="AA130" s="1">
        <f>COUNTIF(B130,"*ua*")</f>
        <v>0</v>
      </c>
      <c r="AB130">
        <f>SUM(G130:AA130)</f>
        <v>1</v>
      </c>
      <c r="AC130">
        <v>2</v>
      </c>
      <c r="AD130">
        <f>COUNTIF(AC130,"2")</f>
        <v>1</v>
      </c>
      <c r="AE130">
        <f>COUNTIF(AC130,"3")</f>
        <v>0</v>
      </c>
      <c r="AF130">
        <f>COUNTIF(AC130,"4")</f>
        <v>0</v>
      </c>
      <c r="AG130">
        <f>COUNTIF(AC130,"5")</f>
        <v>0</v>
      </c>
      <c r="AH130">
        <v>1</v>
      </c>
      <c r="AI130">
        <v>1</v>
      </c>
      <c r="AL130">
        <v>1</v>
      </c>
      <c r="AO130" s="1">
        <f>COUNTIF(F130,"CVCV")+COUNTIF(F130,"CVVCV")</f>
        <v>0</v>
      </c>
      <c r="AP130" s="1">
        <f>COUNTIF(F130,"CVCVC")+COUNTIF(F130,"CVVCVC")</f>
        <v>0</v>
      </c>
      <c r="AQ130" s="1">
        <f>COUNTIF(F130,"VCV")+COUNTIF(F130,"VVCV")</f>
        <v>0</v>
      </c>
      <c r="AR130" s="1">
        <f>COUNTIF(F130,"VCVC")+COUNTIF(F130,"VVCVC")</f>
        <v>0</v>
      </c>
      <c r="AS130" s="1">
        <f>COUNTIF(F130,"CVV")</f>
        <v>0</v>
      </c>
      <c r="AT130" s="1">
        <f>COUNTIF(F130,"CVVC")</f>
        <v>0</v>
      </c>
      <c r="AU130" s="1">
        <f>COUNTIF(F130,"VV")</f>
        <v>0</v>
      </c>
      <c r="AV130" s="1">
        <f>COUNTIF(F130,"VVC")</f>
        <v>0</v>
      </c>
      <c r="AW130" s="1">
        <f>COUNTIF(F130,"CVVCVC")+COUNTIF(F130,"VVCVC")+COUNTIF(F130,"CVVCV")+COUNTIF(F130,"VVCV")</f>
        <v>0</v>
      </c>
      <c r="AY130" s="1">
        <f>COUNTIF(F130,"CCVCV")</f>
        <v>0</v>
      </c>
      <c r="AZ130" s="1">
        <f>COUNTIF(F130,"CCVCVC")</f>
        <v>0</v>
      </c>
      <c r="BA130" s="1">
        <f>COUNTIF(F130,"CCVV")</f>
        <v>1</v>
      </c>
      <c r="BB130" s="1">
        <f>COUNTIF(F130,"CCVVC")</f>
        <v>0</v>
      </c>
      <c r="BF130" s="1" t="str">
        <f>RIGHT(F130,4)</f>
        <v>CCVV</v>
      </c>
      <c r="BG130" s="1"/>
      <c r="BO130">
        <v>1</v>
      </c>
      <c r="BP130" s="1">
        <f>SUM(BG130:BO130)</f>
        <v>1</v>
      </c>
      <c r="BQ130">
        <v>0</v>
      </c>
      <c r="BS130" s="1" t="str">
        <f>LEFT(B130,1)</f>
        <v>s</v>
      </c>
      <c r="BT130" s="1" t="str">
        <f>LEFT(B130,2)</f>
        <v>sr</v>
      </c>
      <c r="BU130" s="1" t="str">
        <f>RIGHT(B130,1)</f>
        <v>e</v>
      </c>
      <c r="BX130" s="10">
        <v>0</v>
      </c>
      <c r="BY130" s="10" t="str">
        <f>LEFT(CA130,1)</f>
        <v>a</v>
      </c>
      <c r="BZ130" s="10" t="str">
        <f>RIGHT(B130,1)</f>
        <v>e</v>
      </c>
      <c r="CA130" s="10" t="str">
        <f>RIGHT(B130,2)</f>
        <v>ae</v>
      </c>
      <c r="CB130" s="10" t="str">
        <f>RIGHT(B130,3)</f>
        <v>rae</v>
      </c>
      <c r="CC130" s="10" t="str">
        <f>RIGHT(B130,2)</f>
        <v>ae</v>
      </c>
      <c r="CD130" s="10" t="str">
        <f>RIGHT(B130,1)</f>
        <v>e</v>
      </c>
    </row>
    <row r="131" spans="1:82">
      <c r="A131">
        <v>1270</v>
      </c>
      <c r="B131" s="30" t="s">
        <v>3777</v>
      </c>
      <c r="C131" t="s">
        <v>1857</v>
      </c>
      <c r="D131" t="s">
        <v>1141</v>
      </c>
      <c r="E131" t="s">
        <v>1141</v>
      </c>
      <c r="F131" t="s">
        <v>2837</v>
      </c>
      <c r="G131" s="1">
        <f>COUNTIF(B131,"*ii*")</f>
        <v>0</v>
      </c>
      <c r="H131" s="1">
        <f>COUNTIF(B131,"*ee*")</f>
        <v>0</v>
      </c>
      <c r="I131" s="1">
        <f>COUNTIF(B131,"*aa*")</f>
        <v>0</v>
      </c>
      <c r="J131" s="1">
        <f>COUNTIF(B131,"*oo*")</f>
        <v>0</v>
      </c>
      <c r="K131" s="1">
        <f>COUNTIF(B131,"*uu*")</f>
        <v>0</v>
      </c>
      <c r="L131" s="1">
        <f>COUNTIF(B131,"*ia*")</f>
        <v>0</v>
      </c>
      <c r="M131" s="1">
        <f>COUNTIF(B131,"*iu*")</f>
        <v>0</v>
      </c>
      <c r="N131" s="1">
        <f>COUNTIF(B131,"*ei*")</f>
        <v>0</v>
      </c>
      <c r="O131" s="1">
        <f>COUNTIF(B131,"*ea*")</f>
        <v>0</v>
      </c>
      <c r="P131" s="1">
        <f>COUNTIF(B131,"*eo*")</f>
        <v>0</v>
      </c>
      <c r="Q131" s="1">
        <f>COUNTIF(B131,"*eu*")</f>
        <v>0</v>
      </c>
      <c r="R131" s="1">
        <f>COUNTIF(B131,"*ai*")</f>
        <v>0</v>
      </c>
      <c r="S131" s="1">
        <f>COUNTIF(B131,"*ae*")</f>
        <v>0</v>
      </c>
      <c r="T131" s="1">
        <f>COUNTIF(B131,"*ao*")</f>
        <v>0</v>
      </c>
      <c r="U131" s="1">
        <f>COUNTIF(B131,"*au*")</f>
        <v>0</v>
      </c>
      <c r="V131" s="1">
        <f>COUNTIF(B131,"*oi*")</f>
        <v>0</v>
      </c>
      <c r="W131" s="1">
        <f>COUNTIF(B131,"*oe*")</f>
        <v>1</v>
      </c>
      <c r="X131" s="1">
        <f>COUNTIF(B131,"*oa*")</f>
        <v>0</v>
      </c>
      <c r="Y131" s="1">
        <f>COUNTIF(B131,"*ou*")</f>
        <v>0</v>
      </c>
      <c r="Z131" s="1">
        <f>COUNTIF(B131,"*ui*")</f>
        <v>0</v>
      </c>
      <c r="AA131" s="1">
        <f>COUNTIF(B131,"*ua*")</f>
        <v>0</v>
      </c>
      <c r="AB131">
        <f>SUM(G131:AA131)</f>
        <v>1</v>
      </c>
      <c r="AC131">
        <v>2</v>
      </c>
      <c r="AD131">
        <f>COUNTIF(AC131,"2")</f>
        <v>1</v>
      </c>
      <c r="AE131">
        <f>COUNTIF(AC131,"3")</f>
        <v>0</v>
      </c>
      <c r="AF131">
        <f>COUNTIF(AC131,"4")</f>
        <v>0</v>
      </c>
      <c r="AG131">
        <f>COUNTIF(AC131,"5")</f>
        <v>0</v>
      </c>
      <c r="AH131">
        <v>1</v>
      </c>
      <c r="AI131">
        <v>1</v>
      </c>
      <c r="AL131">
        <v>1</v>
      </c>
      <c r="AO131" s="1">
        <f>COUNTIF(F131,"CVCV")+COUNTIF(F131,"CVVCV")</f>
        <v>0</v>
      </c>
      <c r="AP131" s="1">
        <f>COUNTIF(F131,"CVCVC")+COUNTIF(F131,"CVVCVC")</f>
        <v>0</v>
      </c>
      <c r="AQ131" s="1">
        <f>COUNTIF(F131,"VCV")+COUNTIF(F131,"VVCV")</f>
        <v>0</v>
      </c>
      <c r="AR131" s="1">
        <f>COUNTIF(F131,"VCVC")+COUNTIF(F131,"VVCVC")</f>
        <v>0</v>
      </c>
      <c r="AS131" s="1">
        <f>COUNTIF(F131,"CVV")</f>
        <v>0</v>
      </c>
      <c r="AT131" s="1">
        <f>COUNTIF(F131,"CVVC")</f>
        <v>0</v>
      </c>
      <c r="AU131" s="1">
        <f>COUNTIF(F131,"VV")</f>
        <v>0</v>
      </c>
      <c r="AV131" s="1">
        <f>COUNTIF(F131,"VVC")</f>
        <v>0</v>
      </c>
      <c r="AW131" s="1">
        <f>COUNTIF(F131,"CVVCVC")+COUNTIF(F131,"VVCVC")+COUNTIF(F131,"CVVCV")+COUNTIF(F131,"VVCV")</f>
        <v>0</v>
      </c>
      <c r="AY131" s="1">
        <f>COUNTIF(F131,"CCVCV")</f>
        <v>0</v>
      </c>
      <c r="AZ131" s="1">
        <f>COUNTIF(F131,"CCVCVC")</f>
        <v>0</v>
      </c>
      <c r="BA131" s="1">
        <f>COUNTIF(F131,"CCVV")</f>
        <v>1</v>
      </c>
      <c r="BB131" s="1">
        <f>COUNTIF(F131,"CCVVC")</f>
        <v>0</v>
      </c>
      <c r="BE131" t="s">
        <v>3558</v>
      </c>
      <c r="BF131" s="1" t="str">
        <f>RIGHT(F131,4)</f>
        <v>CCVV</v>
      </c>
      <c r="BG131" s="1"/>
      <c r="BO131">
        <v>1</v>
      </c>
      <c r="BP131" s="1">
        <f>SUM(BG131:BO131)</f>
        <v>1</v>
      </c>
      <c r="BQ131">
        <v>0</v>
      </c>
      <c r="BS131" s="1" t="str">
        <f>LEFT(B131,1)</f>
        <v>ʔ</v>
      </c>
      <c r="BT131" s="1" t="str">
        <f>LEFT(B131,2)</f>
        <v>ʔb</v>
      </c>
      <c r="BU131" s="1" t="str">
        <f>RIGHT(B131,1)</f>
        <v>e</v>
      </c>
      <c r="BX131" s="10">
        <v>0</v>
      </c>
      <c r="BY131" s="10" t="str">
        <f>LEFT(CA131,1)</f>
        <v>o</v>
      </c>
      <c r="BZ131" s="10" t="str">
        <f>RIGHT(B131,1)</f>
        <v>e</v>
      </c>
      <c r="CA131" s="10" t="str">
        <f>RIGHT(B131,2)</f>
        <v>oe</v>
      </c>
      <c r="CB131" s="10" t="str">
        <f>RIGHT(B131,3)</f>
        <v>boe</v>
      </c>
      <c r="CC131" s="10" t="str">
        <f>RIGHT(B131,2)</f>
        <v>oe</v>
      </c>
      <c r="CD131" s="10" t="str">
        <f>RIGHT(B131,1)</f>
        <v>e</v>
      </c>
    </row>
    <row r="132" spans="1:82">
      <c r="A132">
        <v>1866</v>
      </c>
      <c r="B132" s="30" t="s">
        <v>36</v>
      </c>
      <c r="C132" t="s">
        <v>1202</v>
      </c>
      <c r="D132" t="s">
        <v>1151</v>
      </c>
      <c r="E132" t="s">
        <v>2821</v>
      </c>
      <c r="F132" t="s">
        <v>2837</v>
      </c>
      <c r="G132" s="1">
        <f>COUNTIF(B132,"*ii*")</f>
        <v>0</v>
      </c>
      <c r="H132" s="1">
        <f>COUNTIF(B132,"*ee*")</f>
        <v>0</v>
      </c>
      <c r="I132" s="1">
        <f>COUNTIF(B132,"*aa*")</f>
        <v>0</v>
      </c>
      <c r="J132" s="1">
        <f>COUNTIF(B132,"*oo*")</f>
        <v>0</v>
      </c>
      <c r="K132" s="1">
        <f>COUNTIF(B132,"*uu*")</f>
        <v>0</v>
      </c>
      <c r="L132" s="1">
        <f>COUNTIF(B132,"*ia*")</f>
        <v>0</v>
      </c>
      <c r="M132" s="1">
        <f>COUNTIF(B132,"*iu*")</f>
        <v>0</v>
      </c>
      <c r="N132" s="1">
        <f>COUNTIF(B132,"*ei*")</f>
        <v>0</v>
      </c>
      <c r="O132" s="1">
        <f>COUNTIF(B132,"*ea*")</f>
        <v>0</v>
      </c>
      <c r="P132" s="1">
        <f>COUNTIF(B132,"*eo*")</f>
        <v>0</v>
      </c>
      <c r="Q132" s="1">
        <f>COUNTIF(B132,"*eu*")</f>
        <v>0</v>
      </c>
      <c r="R132" s="1">
        <f>COUNTIF(B132,"*ai*")</f>
        <v>0</v>
      </c>
      <c r="S132" s="1">
        <f>COUNTIF(B132,"*ae*")</f>
        <v>0</v>
      </c>
      <c r="T132" s="1">
        <f>COUNTIF(B132,"*ao*")</f>
        <v>0</v>
      </c>
      <c r="U132" s="1">
        <f>COUNTIF(B132,"*au*")</f>
        <v>0</v>
      </c>
      <c r="V132" s="1">
        <f>COUNTIF(B132,"*oi*")</f>
        <v>0</v>
      </c>
      <c r="W132" s="1">
        <f>COUNTIF(B132,"*oe*")</f>
        <v>1</v>
      </c>
      <c r="X132" s="1">
        <f>COUNTIF(B132,"*oa*")</f>
        <v>0</v>
      </c>
      <c r="Y132" s="1">
        <f>COUNTIF(B132,"*ou*")</f>
        <v>0</v>
      </c>
      <c r="Z132" s="1">
        <f>COUNTIF(B132,"*ui*")</f>
        <v>0</v>
      </c>
      <c r="AA132" s="1">
        <f>COUNTIF(B132,"*ua*")</f>
        <v>0</v>
      </c>
      <c r="AB132">
        <f>SUM(G132:AA132)</f>
        <v>1</v>
      </c>
      <c r="AC132">
        <v>2</v>
      </c>
      <c r="AD132">
        <f>COUNTIF(AC132,"2")</f>
        <v>1</v>
      </c>
      <c r="AE132">
        <f>COUNTIF(AC132,"3")</f>
        <v>0</v>
      </c>
      <c r="AF132">
        <f>COUNTIF(AC132,"4")</f>
        <v>0</v>
      </c>
      <c r="AG132">
        <f>COUNTIF(AC132,"5")</f>
        <v>0</v>
      </c>
      <c r="AH132">
        <v>1</v>
      </c>
      <c r="AI132">
        <v>1</v>
      </c>
      <c r="AL132">
        <v>1</v>
      </c>
      <c r="AO132" s="1">
        <f>COUNTIF(F132,"CVCV")+COUNTIF(F132,"CVVCV")</f>
        <v>0</v>
      </c>
      <c r="AP132" s="1">
        <f>COUNTIF(F132,"CVCVC")+COUNTIF(F132,"CVVCVC")</f>
        <v>0</v>
      </c>
      <c r="AQ132" s="1">
        <f>COUNTIF(F132,"VCV")+COUNTIF(F132,"VVCV")</f>
        <v>0</v>
      </c>
      <c r="AR132" s="1">
        <f>COUNTIF(F132,"VCVC")+COUNTIF(F132,"VVCVC")</f>
        <v>0</v>
      </c>
      <c r="AS132" s="1">
        <f>COUNTIF(F132,"CVV")</f>
        <v>0</v>
      </c>
      <c r="AT132" s="1">
        <f>COUNTIF(F132,"CVVC")</f>
        <v>0</v>
      </c>
      <c r="AU132" s="1">
        <f>COUNTIF(F132,"VV")</f>
        <v>0</v>
      </c>
      <c r="AV132" s="1">
        <f>COUNTIF(F132,"VVC")</f>
        <v>0</v>
      </c>
      <c r="AW132" s="1">
        <f>COUNTIF(F132,"CVVCVC")+COUNTIF(F132,"VVCVC")+COUNTIF(F132,"CVVCV")+COUNTIF(F132,"VVCV")</f>
        <v>0</v>
      </c>
      <c r="AY132" s="1">
        <f>COUNTIF(F132,"CCVCV")</f>
        <v>0</v>
      </c>
      <c r="AZ132" s="1">
        <f>COUNTIF(F132,"CCVCVC")</f>
        <v>0</v>
      </c>
      <c r="BA132" s="1">
        <f>COUNTIF(F132,"CCVV")</f>
        <v>1</v>
      </c>
      <c r="BB132" s="1">
        <f>COUNTIF(F132,"CCVVC")</f>
        <v>0</v>
      </c>
      <c r="BF132" s="1" t="str">
        <f>RIGHT(F132,4)</f>
        <v>CCVV</v>
      </c>
      <c r="BG132" s="1"/>
      <c r="BO132">
        <v>1</v>
      </c>
      <c r="BP132" s="1">
        <f>SUM(BG132:BO132)</f>
        <v>1</v>
      </c>
      <c r="BQ132">
        <v>0</v>
      </c>
      <c r="BS132" s="1" t="str">
        <f>LEFT(B132,1)</f>
        <v>t</v>
      </c>
      <c r="BT132" s="1" t="str">
        <f>LEFT(B132,2)</f>
        <v>th</v>
      </c>
      <c r="BU132" s="1" t="str">
        <f>RIGHT(B132,1)</f>
        <v>e</v>
      </c>
      <c r="BX132" s="10">
        <v>0</v>
      </c>
      <c r="BY132" s="10" t="str">
        <f>LEFT(CA132,1)</f>
        <v>o</v>
      </c>
      <c r="BZ132" s="10" t="str">
        <f>RIGHT(B132,1)</f>
        <v>e</v>
      </c>
      <c r="CA132" s="10" t="str">
        <f>RIGHT(B132,2)</f>
        <v>oe</v>
      </c>
      <c r="CB132" s="10" t="str">
        <f>RIGHT(B132,3)</f>
        <v>hoe</v>
      </c>
      <c r="CC132" s="10" t="str">
        <f>RIGHT(B132,2)</f>
        <v>oe</v>
      </c>
      <c r="CD132" s="10" t="str">
        <f>RIGHT(B132,1)</f>
        <v>e</v>
      </c>
    </row>
    <row r="133" spans="1:82">
      <c r="A133">
        <v>593</v>
      </c>
      <c r="B133" s="30" t="s">
        <v>489</v>
      </c>
      <c r="C133" t="s">
        <v>1828</v>
      </c>
      <c r="D133" t="s">
        <v>1151</v>
      </c>
      <c r="E133" t="s">
        <v>2821</v>
      </c>
      <c r="F133" t="s">
        <v>2837</v>
      </c>
      <c r="G133" s="1">
        <f>COUNTIF(B133,"*ii*")</f>
        <v>0</v>
      </c>
      <c r="H133" s="1">
        <f>COUNTIF(B133,"*ee*")</f>
        <v>0</v>
      </c>
      <c r="I133" s="1">
        <f>COUNTIF(B133,"*aa*")</f>
        <v>0</v>
      </c>
      <c r="J133" s="1">
        <f>COUNTIF(B133,"*oo*")</f>
        <v>0</v>
      </c>
      <c r="K133" s="1">
        <f>COUNTIF(B133,"*uu*")</f>
        <v>0</v>
      </c>
      <c r="L133" s="1">
        <f>COUNTIF(B133,"*ia*")</f>
        <v>0</v>
      </c>
      <c r="M133" s="1">
        <f>COUNTIF(B133,"*iu*")</f>
        <v>0</v>
      </c>
      <c r="N133" s="1">
        <f>COUNTIF(B133,"*ei*")</f>
        <v>0</v>
      </c>
      <c r="O133" s="1">
        <f>COUNTIF(B133,"*ea*")</f>
        <v>0</v>
      </c>
      <c r="P133" s="1">
        <f>COUNTIF(B133,"*eo*")</f>
        <v>0</v>
      </c>
      <c r="Q133" s="1">
        <f>COUNTIF(B133,"*eu*")</f>
        <v>0</v>
      </c>
      <c r="R133" s="1">
        <f>COUNTIF(B133,"*ai*")</f>
        <v>0</v>
      </c>
      <c r="S133" s="1">
        <f>COUNTIF(B133,"*ae*")</f>
        <v>0</v>
      </c>
      <c r="T133" s="1">
        <f>COUNTIF(B133,"*ao*")</f>
        <v>0</v>
      </c>
      <c r="U133" s="1">
        <f>COUNTIF(B133,"*au*")</f>
        <v>0</v>
      </c>
      <c r="V133" s="1">
        <f>COUNTIF(B133,"*oi*")</f>
        <v>0</v>
      </c>
      <c r="W133" s="1">
        <f>COUNTIF(B133,"*oe*")</f>
        <v>1</v>
      </c>
      <c r="X133" s="1">
        <f>COUNTIF(B133,"*oa*")</f>
        <v>0</v>
      </c>
      <c r="Y133" s="1">
        <f>COUNTIF(B133,"*ou*")</f>
        <v>0</v>
      </c>
      <c r="Z133" s="1">
        <f>COUNTIF(B133,"*ui*")</f>
        <v>0</v>
      </c>
      <c r="AA133" s="1">
        <f>COUNTIF(B133,"*ua*")</f>
        <v>0</v>
      </c>
      <c r="AB133">
        <f>SUM(G133:AA133)</f>
        <v>1</v>
      </c>
      <c r="AC133">
        <v>2</v>
      </c>
      <c r="AD133">
        <f>COUNTIF(AC133,"2")</f>
        <v>1</v>
      </c>
      <c r="AE133">
        <f>COUNTIF(AC133,"3")</f>
        <v>0</v>
      </c>
      <c r="AF133">
        <f>COUNTIF(AC133,"4")</f>
        <v>0</v>
      </c>
      <c r="AG133">
        <f>COUNTIF(AC133,"5")</f>
        <v>0</v>
      </c>
      <c r="AH133">
        <v>1</v>
      </c>
      <c r="AI133">
        <v>1</v>
      </c>
      <c r="AL133">
        <v>1</v>
      </c>
      <c r="AO133" s="1">
        <f>COUNTIF(F133,"CVCV")+COUNTIF(F133,"CVVCV")</f>
        <v>0</v>
      </c>
      <c r="AP133" s="1">
        <f>COUNTIF(F133,"CVCVC")+COUNTIF(F133,"CVVCVC")</f>
        <v>0</v>
      </c>
      <c r="AQ133" s="1">
        <f>COUNTIF(F133,"VCV")+COUNTIF(F133,"VVCV")</f>
        <v>0</v>
      </c>
      <c r="AR133" s="1">
        <f>COUNTIF(F133,"VCVC")+COUNTIF(F133,"VVCVC")</f>
        <v>0</v>
      </c>
      <c r="AS133" s="1">
        <f>COUNTIF(F133,"CVV")</f>
        <v>0</v>
      </c>
      <c r="AT133" s="1">
        <f>COUNTIF(F133,"CVVC")</f>
        <v>0</v>
      </c>
      <c r="AU133" s="1">
        <f>COUNTIF(F133,"VV")</f>
        <v>0</v>
      </c>
      <c r="AV133" s="1">
        <f>COUNTIF(F133,"VVC")</f>
        <v>0</v>
      </c>
      <c r="AW133" s="1">
        <f>COUNTIF(F133,"CVVCVC")+COUNTIF(F133,"VVCVC")+COUNTIF(F133,"CVVCV")+COUNTIF(F133,"VVCV")</f>
        <v>0</v>
      </c>
      <c r="AY133" s="1">
        <f>COUNTIF(F133,"CCVCV")</f>
        <v>0</v>
      </c>
      <c r="AZ133" s="1">
        <f>COUNTIF(F133,"CCVCVC")</f>
        <v>0</v>
      </c>
      <c r="BA133" s="1">
        <f>COUNTIF(F133,"CCVV")</f>
        <v>1</v>
      </c>
      <c r="BB133" s="1">
        <f>COUNTIF(F133,"CCVVC")</f>
        <v>0</v>
      </c>
      <c r="BF133" s="1" t="str">
        <f>RIGHT(F133,4)</f>
        <v>CCVV</v>
      </c>
      <c r="BG133" s="1"/>
      <c r="BO133">
        <v>1</v>
      </c>
      <c r="BP133" s="1">
        <f>SUM(BG133:BO133)</f>
        <v>1</v>
      </c>
      <c r="BQ133">
        <v>0</v>
      </c>
      <c r="BS133" s="1" t="str">
        <f>LEFT(B133,1)</f>
        <v>k</v>
      </c>
      <c r="BT133" s="1" t="str">
        <f>LEFT(B133,2)</f>
        <v>kn</v>
      </c>
      <c r="BU133" s="1" t="str">
        <f>RIGHT(B133,1)</f>
        <v>e</v>
      </c>
      <c r="BX133" s="10">
        <v>0</v>
      </c>
      <c r="BY133" s="10" t="str">
        <f>LEFT(CA133,1)</f>
        <v>o</v>
      </c>
      <c r="BZ133" s="10" t="str">
        <f>RIGHT(B133,1)</f>
        <v>e</v>
      </c>
      <c r="CA133" s="10" t="str">
        <f>RIGHT(B133,2)</f>
        <v>oe</v>
      </c>
      <c r="CB133" s="10" t="str">
        <f>RIGHT(B133,3)</f>
        <v>noe</v>
      </c>
      <c r="CC133" s="10" t="str">
        <f>RIGHT(B133,2)</f>
        <v>oe</v>
      </c>
      <c r="CD133" s="10" t="str">
        <f>RIGHT(B133,1)</f>
        <v>e</v>
      </c>
    </row>
    <row r="134" spans="1:82">
      <c r="A134">
        <v>858</v>
      </c>
      <c r="B134" s="30" t="s">
        <v>649</v>
      </c>
      <c r="C134" t="s">
        <v>2044</v>
      </c>
      <c r="D134" t="s">
        <v>1151</v>
      </c>
      <c r="E134" t="s">
        <v>2821</v>
      </c>
      <c r="F134" t="s">
        <v>2837</v>
      </c>
      <c r="G134" s="1">
        <f>COUNTIF(B134,"*ii*")</f>
        <v>0</v>
      </c>
      <c r="H134" s="1">
        <f>COUNTIF(B134,"*ee*")</f>
        <v>0</v>
      </c>
      <c r="I134" s="1">
        <f>COUNTIF(B134,"*aa*")</f>
        <v>0</v>
      </c>
      <c r="J134" s="1">
        <f>COUNTIF(B134,"*oo*")</f>
        <v>0</v>
      </c>
      <c r="K134" s="1">
        <f>COUNTIF(B134,"*uu*")</f>
        <v>0</v>
      </c>
      <c r="L134" s="1">
        <f>COUNTIF(B134,"*ia*")</f>
        <v>0</v>
      </c>
      <c r="M134" s="1">
        <f>COUNTIF(B134,"*iu*")</f>
        <v>0</v>
      </c>
      <c r="N134" s="1">
        <f>COUNTIF(B134,"*ei*")</f>
        <v>0</v>
      </c>
      <c r="O134" s="1">
        <f>COUNTIF(B134,"*ea*")</f>
        <v>0</v>
      </c>
      <c r="P134" s="1">
        <f>COUNTIF(B134,"*eo*")</f>
        <v>0</v>
      </c>
      <c r="Q134" s="1">
        <f>COUNTIF(B134,"*eu*")</f>
        <v>0</v>
      </c>
      <c r="R134" s="1">
        <f>COUNTIF(B134,"*ai*")</f>
        <v>0</v>
      </c>
      <c r="S134" s="1">
        <f>COUNTIF(B134,"*ae*")</f>
        <v>0</v>
      </c>
      <c r="T134" s="1">
        <f>COUNTIF(B134,"*ao*")</f>
        <v>0</v>
      </c>
      <c r="U134" s="1">
        <f>COUNTIF(B134,"*au*")</f>
        <v>0</v>
      </c>
      <c r="V134" s="1">
        <f>COUNTIF(B134,"*oi*")</f>
        <v>0</v>
      </c>
      <c r="W134" s="1">
        <f>COUNTIF(B134,"*oe*")</f>
        <v>1</v>
      </c>
      <c r="X134" s="1">
        <f>COUNTIF(B134,"*oa*")</f>
        <v>0</v>
      </c>
      <c r="Y134" s="1">
        <f>COUNTIF(B134,"*ou*")</f>
        <v>0</v>
      </c>
      <c r="Z134" s="1">
        <f>COUNTIF(B134,"*ui*")</f>
        <v>0</v>
      </c>
      <c r="AA134" s="1">
        <f>COUNTIF(B134,"*ua*")</f>
        <v>0</v>
      </c>
      <c r="AB134">
        <f>SUM(G134:AA134)</f>
        <v>1</v>
      </c>
      <c r="AC134">
        <v>2</v>
      </c>
      <c r="AD134">
        <f>COUNTIF(AC134,"2")</f>
        <v>1</v>
      </c>
      <c r="AE134">
        <f>COUNTIF(AC134,"3")</f>
        <v>0</v>
      </c>
      <c r="AF134">
        <f>COUNTIF(AC134,"4")</f>
        <v>0</v>
      </c>
      <c r="AG134">
        <f>COUNTIF(AC134,"5")</f>
        <v>0</v>
      </c>
      <c r="AH134">
        <v>1</v>
      </c>
      <c r="AI134">
        <v>1</v>
      </c>
      <c r="AL134">
        <v>1</v>
      </c>
      <c r="AO134" s="1">
        <f>COUNTIF(F134,"CVCV")+COUNTIF(F134,"CVVCV")</f>
        <v>0</v>
      </c>
      <c r="AP134" s="1">
        <f>COUNTIF(F134,"CVCVC")+COUNTIF(F134,"CVVCVC")</f>
        <v>0</v>
      </c>
      <c r="AQ134" s="1">
        <f>COUNTIF(F134,"VCV")+COUNTIF(F134,"VVCV")</f>
        <v>0</v>
      </c>
      <c r="AR134" s="1">
        <f>COUNTIF(F134,"VCVC")+COUNTIF(F134,"VVCVC")</f>
        <v>0</v>
      </c>
      <c r="AS134" s="1">
        <f>COUNTIF(F134,"CVV")</f>
        <v>0</v>
      </c>
      <c r="AT134" s="1">
        <f>COUNTIF(F134,"CVVC")</f>
        <v>0</v>
      </c>
      <c r="AU134" s="1">
        <f>COUNTIF(F134,"VV")</f>
        <v>0</v>
      </c>
      <c r="AV134" s="1">
        <f>COUNTIF(F134,"VVC")</f>
        <v>0</v>
      </c>
      <c r="AW134" s="1">
        <f>COUNTIF(F134,"CVVCVC")+COUNTIF(F134,"VVCVC")+COUNTIF(F134,"CVVCV")+COUNTIF(F134,"VVCV")</f>
        <v>0</v>
      </c>
      <c r="AY134" s="1">
        <f>COUNTIF(F134,"CCVCV")</f>
        <v>0</v>
      </c>
      <c r="AZ134" s="1">
        <f>COUNTIF(F134,"CCVCVC")</f>
        <v>0</v>
      </c>
      <c r="BA134" s="1">
        <f>COUNTIF(F134,"CCVV")</f>
        <v>1</v>
      </c>
      <c r="BB134" s="1">
        <f>COUNTIF(F134,"CCVVC")</f>
        <v>0</v>
      </c>
      <c r="BF134" s="1" t="str">
        <f>RIGHT(F134,4)</f>
        <v>CCVV</v>
      </c>
      <c r="BG134" s="1"/>
      <c r="BO134">
        <v>1</v>
      </c>
      <c r="BP134" s="1">
        <f>SUM(BG134:BO134)</f>
        <v>1</v>
      </c>
      <c r="BQ134">
        <v>0</v>
      </c>
      <c r="BS134" s="1" t="str">
        <f>LEFT(B134,1)</f>
        <v>m</v>
      </c>
      <c r="BT134" s="1" t="str">
        <f>LEFT(B134,2)</f>
        <v>mn</v>
      </c>
      <c r="BU134" s="1" t="str">
        <f>RIGHT(B134,1)</f>
        <v>e</v>
      </c>
      <c r="BX134" s="10">
        <v>0</v>
      </c>
      <c r="BY134" s="10" t="str">
        <f>LEFT(CA134,1)</f>
        <v>o</v>
      </c>
      <c r="BZ134" s="10" t="str">
        <f>RIGHT(B134,1)</f>
        <v>e</v>
      </c>
      <c r="CA134" s="10" t="str">
        <f>RIGHT(B134,2)</f>
        <v>oe</v>
      </c>
      <c r="CB134" s="10" t="str">
        <f>RIGHT(B134,3)</f>
        <v>noe</v>
      </c>
      <c r="CC134" s="10" t="str">
        <f>RIGHT(B134,2)</f>
        <v>oe</v>
      </c>
      <c r="CD134" s="10" t="str">
        <f>RIGHT(B134,1)</f>
        <v>e</v>
      </c>
    </row>
    <row r="135" spans="1:82">
      <c r="A135">
        <v>1883</v>
      </c>
      <c r="B135" s="30" t="s">
        <v>720</v>
      </c>
      <c r="C135" t="s">
        <v>2150</v>
      </c>
      <c r="D135" t="s">
        <v>1151</v>
      </c>
      <c r="E135" t="s">
        <v>2821</v>
      </c>
      <c r="F135" t="s">
        <v>2837</v>
      </c>
      <c r="G135" s="1">
        <f>COUNTIF(B135,"*ii*")</f>
        <v>0</v>
      </c>
      <c r="H135" s="1">
        <f>COUNTIF(B135,"*ee*")</f>
        <v>0</v>
      </c>
      <c r="I135" s="1">
        <f>COUNTIF(B135,"*aa*")</f>
        <v>0</v>
      </c>
      <c r="J135" s="1">
        <f>COUNTIF(B135,"*oo*")</f>
        <v>0</v>
      </c>
      <c r="K135" s="1">
        <f>COUNTIF(B135,"*uu*")</f>
        <v>0</v>
      </c>
      <c r="L135" s="1">
        <f>COUNTIF(B135,"*ia*")</f>
        <v>0</v>
      </c>
      <c r="M135" s="1">
        <f>COUNTIF(B135,"*iu*")</f>
        <v>0</v>
      </c>
      <c r="N135" s="1">
        <f>COUNTIF(B135,"*ei*")</f>
        <v>0</v>
      </c>
      <c r="O135" s="1">
        <f>COUNTIF(B135,"*ea*")</f>
        <v>0</v>
      </c>
      <c r="P135" s="1">
        <f>COUNTIF(B135,"*eo*")</f>
        <v>0</v>
      </c>
      <c r="Q135" s="1">
        <f>COUNTIF(B135,"*eu*")</f>
        <v>0</v>
      </c>
      <c r="R135" s="1">
        <f>COUNTIF(B135,"*ai*")</f>
        <v>0</v>
      </c>
      <c r="S135" s="1">
        <f>COUNTIF(B135,"*ae*")</f>
        <v>0</v>
      </c>
      <c r="T135" s="1">
        <f>COUNTIF(B135,"*ao*")</f>
        <v>0</v>
      </c>
      <c r="U135" s="1">
        <f>COUNTIF(B135,"*au*")</f>
        <v>0</v>
      </c>
      <c r="V135" s="1">
        <f>COUNTIF(B135,"*oi*")</f>
        <v>0</v>
      </c>
      <c r="W135" s="1">
        <f>COUNTIF(B135,"*oe*")</f>
        <v>1</v>
      </c>
      <c r="X135" s="1">
        <f>COUNTIF(B135,"*oa*")</f>
        <v>0</v>
      </c>
      <c r="Y135" s="1">
        <f>COUNTIF(B135,"*ou*")</f>
        <v>0</v>
      </c>
      <c r="Z135" s="1">
        <f>COUNTIF(B135,"*ui*")</f>
        <v>0</v>
      </c>
      <c r="AA135" s="1">
        <f>COUNTIF(B135,"*ua*")</f>
        <v>0</v>
      </c>
      <c r="AB135">
        <f>SUM(G135:AA135)</f>
        <v>1</v>
      </c>
      <c r="AC135">
        <v>2</v>
      </c>
      <c r="AD135">
        <f>COUNTIF(AC135,"2")</f>
        <v>1</v>
      </c>
      <c r="AE135">
        <f>COUNTIF(AC135,"3")</f>
        <v>0</v>
      </c>
      <c r="AF135">
        <f>COUNTIF(AC135,"4")</f>
        <v>0</v>
      </c>
      <c r="AG135">
        <f>COUNTIF(AC135,"5")</f>
        <v>0</v>
      </c>
      <c r="AH135">
        <v>1</v>
      </c>
      <c r="AI135">
        <v>1</v>
      </c>
      <c r="AL135">
        <v>1</v>
      </c>
      <c r="AO135" s="1">
        <f>COUNTIF(F135,"CVCV")+COUNTIF(F135,"CVVCV")</f>
        <v>0</v>
      </c>
      <c r="AP135" s="1">
        <f>COUNTIF(F135,"CVCVC")+COUNTIF(F135,"CVVCVC")</f>
        <v>0</v>
      </c>
      <c r="AQ135" s="1">
        <f>COUNTIF(F135,"VCV")+COUNTIF(F135,"VVCV")</f>
        <v>0</v>
      </c>
      <c r="AR135" s="1">
        <f>COUNTIF(F135,"VCVC")+COUNTIF(F135,"VVCVC")</f>
        <v>0</v>
      </c>
      <c r="AS135" s="1">
        <f>COUNTIF(F135,"CVV")</f>
        <v>0</v>
      </c>
      <c r="AT135" s="1">
        <f>COUNTIF(F135,"CVVC")</f>
        <v>0</v>
      </c>
      <c r="AU135" s="1">
        <f>COUNTIF(F135,"VV")</f>
        <v>0</v>
      </c>
      <c r="AV135" s="1">
        <f>COUNTIF(F135,"VVC")</f>
        <v>0</v>
      </c>
      <c r="AW135" s="1">
        <f>COUNTIF(F135,"CVVCVC")+COUNTIF(F135,"VVCVC")+COUNTIF(F135,"CVVCV")+COUNTIF(F135,"VVCV")</f>
        <v>0</v>
      </c>
      <c r="AY135" s="1">
        <f>COUNTIF(F135,"CCVCV")</f>
        <v>0</v>
      </c>
      <c r="AZ135" s="1">
        <f>COUNTIF(F135,"CCVCVC")</f>
        <v>0</v>
      </c>
      <c r="BA135" s="1">
        <f>COUNTIF(F135,"CCVV")</f>
        <v>1</v>
      </c>
      <c r="BB135" s="1">
        <f>COUNTIF(F135,"CCVVC")</f>
        <v>0</v>
      </c>
      <c r="BF135" s="1" t="str">
        <f>RIGHT(F135,4)</f>
        <v>CCVV</v>
      </c>
      <c r="BG135" s="1"/>
      <c r="BO135">
        <v>1</v>
      </c>
      <c r="BP135" s="1">
        <f>SUM(BG135:BO135)</f>
        <v>1</v>
      </c>
      <c r="BQ135">
        <v>0</v>
      </c>
      <c r="BS135" s="1" t="str">
        <f>LEFT(B135,1)</f>
        <v>t</v>
      </c>
      <c r="BT135" s="1" t="str">
        <f>LEFT(B135,2)</f>
        <v>tn</v>
      </c>
      <c r="BU135" s="1" t="str">
        <f>RIGHT(B135,1)</f>
        <v>e</v>
      </c>
      <c r="BX135" s="10">
        <v>0</v>
      </c>
      <c r="BY135" s="10" t="str">
        <f>LEFT(CA135,1)</f>
        <v>o</v>
      </c>
      <c r="BZ135" s="10" t="str">
        <f>RIGHT(B135,1)</f>
        <v>e</v>
      </c>
      <c r="CA135" s="10" t="str">
        <f>RIGHT(B135,2)</f>
        <v>oe</v>
      </c>
      <c r="CB135" s="10" t="str">
        <f>RIGHT(B135,3)</f>
        <v>noe</v>
      </c>
      <c r="CC135" s="10" t="str">
        <f>RIGHT(B135,2)</f>
        <v>oe</v>
      </c>
      <c r="CD135" s="10" t="str">
        <f>RIGHT(B135,1)</f>
        <v>e</v>
      </c>
    </row>
    <row r="136" spans="1:82">
      <c r="A136">
        <v>645</v>
      </c>
      <c r="B136" s="30" t="s">
        <v>455</v>
      </c>
      <c r="C136" t="s">
        <v>1784</v>
      </c>
      <c r="D136" t="s">
        <v>1151</v>
      </c>
      <c r="E136" t="s">
        <v>2821</v>
      </c>
      <c r="F136" t="s">
        <v>2837</v>
      </c>
      <c r="G136" s="1">
        <f>COUNTIF(B136,"*ii*")</f>
        <v>0</v>
      </c>
      <c r="H136" s="1">
        <f>COUNTIF(B136,"*ee*")</f>
        <v>0</v>
      </c>
      <c r="I136" s="1">
        <f>COUNTIF(B136,"*aa*")</f>
        <v>0</v>
      </c>
      <c r="J136" s="1">
        <f>COUNTIF(B136,"*oo*")</f>
        <v>0</v>
      </c>
      <c r="K136" s="1">
        <f>COUNTIF(B136,"*uu*")</f>
        <v>0</v>
      </c>
      <c r="L136" s="1">
        <f>COUNTIF(B136,"*ia*")</f>
        <v>0</v>
      </c>
      <c r="M136" s="1">
        <f>COUNTIF(B136,"*iu*")</f>
        <v>0</v>
      </c>
      <c r="N136" s="1">
        <f>COUNTIF(B136,"*ei*")</f>
        <v>0</v>
      </c>
      <c r="O136" s="1">
        <f>COUNTIF(B136,"*ea*")</f>
        <v>0</v>
      </c>
      <c r="P136" s="1">
        <f>COUNTIF(B136,"*eo*")</f>
        <v>0</v>
      </c>
      <c r="Q136" s="1">
        <f>COUNTIF(B136,"*eu*")</f>
        <v>0</v>
      </c>
      <c r="R136" s="1">
        <f>COUNTIF(B136,"*ai*")</f>
        <v>0</v>
      </c>
      <c r="S136" s="1">
        <f>COUNTIF(B136,"*ae*")</f>
        <v>0</v>
      </c>
      <c r="T136" s="1">
        <f>COUNTIF(B136,"*ao*")</f>
        <v>0</v>
      </c>
      <c r="U136" s="1">
        <f>COUNTIF(B136,"*au*")</f>
        <v>0</v>
      </c>
      <c r="V136" s="1">
        <f>COUNTIF(B136,"*oi*")</f>
        <v>0</v>
      </c>
      <c r="W136" s="1">
        <f>COUNTIF(B136,"*oe*")</f>
        <v>1</v>
      </c>
      <c r="X136" s="1">
        <f>COUNTIF(B136,"*oa*")</f>
        <v>0</v>
      </c>
      <c r="Y136" s="1">
        <f>COUNTIF(B136,"*ou*")</f>
        <v>0</v>
      </c>
      <c r="Z136" s="1">
        <f>COUNTIF(B136,"*ui*")</f>
        <v>0</v>
      </c>
      <c r="AA136" s="1">
        <f>COUNTIF(B136,"*ua*")</f>
        <v>0</v>
      </c>
      <c r="AB136">
        <f>SUM(G136:AA136)</f>
        <v>1</v>
      </c>
      <c r="AC136">
        <v>2</v>
      </c>
      <c r="AD136">
        <f>COUNTIF(AC136,"2")</f>
        <v>1</v>
      </c>
      <c r="AE136">
        <f>COUNTIF(AC136,"3")</f>
        <v>0</v>
      </c>
      <c r="AF136">
        <f>COUNTIF(AC136,"4")</f>
        <v>0</v>
      </c>
      <c r="AG136">
        <f>COUNTIF(AC136,"5")</f>
        <v>0</v>
      </c>
      <c r="AH136">
        <v>1</v>
      </c>
      <c r="AI136">
        <v>1</v>
      </c>
      <c r="AL136">
        <v>1</v>
      </c>
      <c r="AO136" s="1">
        <f>COUNTIF(F136,"CVCV")+COUNTIF(F136,"CVVCV")</f>
        <v>0</v>
      </c>
      <c r="AP136" s="1">
        <f>COUNTIF(F136,"CVCVC")+COUNTIF(F136,"CVVCVC")</f>
        <v>0</v>
      </c>
      <c r="AQ136" s="1">
        <f>COUNTIF(F136,"VCV")+COUNTIF(F136,"VVCV")</f>
        <v>0</v>
      </c>
      <c r="AR136" s="1">
        <f>COUNTIF(F136,"VCVC")+COUNTIF(F136,"VVCVC")</f>
        <v>0</v>
      </c>
      <c r="AS136" s="1">
        <f>COUNTIF(F136,"CVV")</f>
        <v>0</v>
      </c>
      <c r="AT136" s="1">
        <f>COUNTIF(F136,"CVVC")</f>
        <v>0</v>
      </c>
      <c r="AU136" s="1">
        <f>COUNTIF(F136,"VV")</f>
        <v>0</v>
      </c>
      <c r="AV136" s="1">
        <f>COUNTIF(F136,"VVC")</f>
        <v>0</v>
      </c>
      <c r="AW136" s="1">
        <f>COUNTIF(F136,"CVVCVC")+COUNTIF(F136,"VVCVC")+COUNTIF(F136,"CVVCV")+COUNTIF(F136,"VVCV")</f>
        <v>0</v>
      </c>
      <c r="AY136" s="1">
        <f>COUNTIF(F136,"CCVCV")</f>
        <v>0</v>
      </c>
      <c r="AZ136" s="1">
        <f>COUNTIF(F136,"CCVCVC")</f>
        <v>0</v>
      </c>
      <c r="BA136" s="1">
        <f>COUNTIF(F136,"CCVV")</f>
        <v>1</v>
      </c>
      <c r="BB136" s="1">
        <f>COUNTIF(F136,"CCVVC")</f>
        <v>0</v>
      </c>
      <c r="BF136" s="1" t="str">
        <f>RIGHT(F136,4)</f>
        <v>CCVV</v>
      </c>
      <c r="BG136" s="1"/>
      <c r="BO136">
        <v>1</v>
      </c>
      <c r="BP136" s="1">
        <f>SUM(BG136:BO136)</f>
        <v>1</v>
      </c>
      <c r="BQ136">
        <v>0</v>
      </c>
      <c r="BS136" s="1" t="str">
        <f>LEFT(B136,1)</f>
        <v>k</v>
      </c>
      <c r="BT136" s="1" t="str">
        <f>LEFT(B136,2)</f>
        <v>kp</v>
      </c>
      <c r="BU136" s="1" t="str">
        <f>RIGHT(B136,1)</f>
        <v>e</v>
      </c>
      <c r="BX136" s="10">
        <v>0</v>
      </c>
      <c r="BY136" s="10" t="str">
        <f>LEFT(CA136,1)</f>
        <v>o</v>
      </c>
      <c r="BZ136" s="10" t="str">
        <f>RIGHT(B136,1)</f>
        <v>e</v>
      </c>
      <c r="CA136" s="10" t="str">
        <f>RIGHT(B136,2)</f>
        <v>oe</v>
      </c>
      <c r="CB136" s="10" t="str">
        <f>RIGHT(B136,3)</f>
        <v>poe</v>
      </c>
      <c r="CC136" s="10" t="str">
        <f>RIGHT(B136,2)</f>
        <v>oe</v>
      </c>
      <c r="CD136" s="10" t="str">
        <f>RIGHT(B136,1)</f>
        <v>e</v>
      </c>
    </row>
    <row r="137" spans="1:82">
      <c r="A137">
        <v>337</v>
      </c>
      <c r="B137" s="30" t="s">
        <v>450</v>
      </c>
      <c r="C137" t="s">
        <v>1775</v>
      </c>
      <c r="D137" t="s">
        <v>1141</v>
      </c>
      <c r="E137" t="s">
        <v>1141</v>
      </c>
      <c r="F137" t="s">
        <v>2837</v>
      </c>
      <c r="G137" s="1">
        <f>COUNTIF(B137,"*ii*")</f>
        <v>0</v>
      </c>
      <c r="H137" s="1">
        <f>COUNTIF(B137,"*ee*")</f>
        <v>0</v>
      </c>
      <c r="I137" s="1">
        <f>COUNTIF(B137,"*aa*")</f>
        <v>0</v>
      </c>
      <c r="J137" s="1">
        <f>COUNTIF(B137,"*oo*")</f>
        <v>0</v>
      </c>
      <c r="K137" s="1">
        <f>COUNTIF(B137,"*uu*")</f>
        <v>0</v>
      </c>
      <c r="L137" s="1">
        <f>COUNTIF(B137,"*ia*")</f>
        <v>0</v>
      </c>
      <c r="M137" s="1">
        <f>COUNTIF(B137,"*iu*")</f>
        <v>0</v>
      </c>
      <c r="N137" s="1">
        <f>COUNTIF(B137,"*ei*")</f>
        <v>1</v>
      </c>
      <c r="O137" s="1">
        <f>COUNTIF(B137,"*ea*")</f>
        <v>0</v>
      </c>
      <c r="P137" s="1">
        <f>COUNTIF(B137,"*eo*")</f>
        <v>0</v>
      </c>
      <c r="Q137" s="1">
        <f>COUNTIF(B137,"*eu*")</f>
        <v>0</v>
      </c>
      <c r="R137" s="1">
        <f>COUNTIF(B137,"*ai*")</f>
        <v>0</v>
      </c>
      <c r="S137" s="1">
        <f>COUNTIF(B137,"*ae*")</f>
        <v>0</v>
      </c>
      <c r="T137" s="1">
        <f>COUNTIF(B137,"*ao*")</f>
        <v>0</v>
      </c>
      <c r="U137" s="1">
        <f>COUNTIF(B137,"*au*")</f>
        <v>0</v>
      </c>
      <c r="V137" s="1">
        <f>COUNTIF(B137,"*oi*")</f>
        <v>0</v>
      </c>
      <c r="W137" s="1">
        <f>COUNTIF(B137,"*oe*")</f>
        <v>0</v>
      </c>
      <c r="X137" s="1">
        <f>COUNTIF(B137,"*oa*")</f>
        <v>0</v>
      </c>
      <c r="Y137" s="1">
        <f>COUNTIF(B137,"*ou*")</f>
        <v>0</v>
      </c>
      <c r="Z137" s="1">
        <f>COUNTIF(B137,"*ui*")</f>
        <v>0</v>
      </c>
      <c r="AA137" s="1">
        <f>COUNTIF(B137,"*ua*")</f>
        <v>0</v>
      </c>
      <c r="AB137">
        <f>SUM(G137:AA137)</f>
        <v>1</v>
      </c>
      <c r="AC137">
        <v>2</v>
      </c>
      <c r="AD137">
        <f>COUNTIF(AC137,"2")</f>
        <v>1</v>
      </c>
      <c r="AE137">
        <f>COUNTIF(AC137,"3")</f>
        <v>0</v>
      </c>
      <c r="AF137">
        <f>COUNTIF(AC137,"4")</f>
        <v>0</v>
      </c>
      <c r="AG137">
        <f>COUNTIF(AC137,"5")</f>
        <v>0</v>
      </c>
      <c r="AH137">
        <v>1</v>
      </c>
      <c r="AI137">
        <v>1</v>
      </c>
      <c r="AL137">
        <v>1</v>
      </c>
      <c r="AO137" s="1">
        <f>COUNTIF(F137,"CVCV")+COUNTIF(F137,"CVVCV")</f>
        <v>0</v>
      </c>
      <c r="AP137" s="1">
        <f>COUNTIF(F137,"CVCVC")+COUNTIF(F137,"CVVCVC")</f>
        <v>0</v>
      </c>
      <c r="AQ137" s="1">
        <f>COUNTIF(F137,"VCV")+COUNTIF(F137,"VVCV")</f>
        <v>0</v>
      </c>
      <c r="AR137" s="1">
        <f>COUNTIF(F137,"VCVC")+COUNTIF(F137,"VVCVC")</f>
        <v>0</v>
      </c>
      <c r="AS137" s="1">
        <f>COUNTIF(F137,"CVV")</f>
        <v>0</v>
      </c>
      <c r="AT137" s="1">
        <f>COUNTIF(F137,"CVVC")</f>
        <v>0</v>
      </c>
      <c r="AU137" s="1">
        <f>COUNTIF(F137,"VV")</f>
        <v>0</v>
      </c>
      <c r="AV137" s="1">
        <f>COUNTIF(F137,"VVC")</f>
        <v>0</v>
      </c>
      <c r="AW137" s="1">
        <f>COUNTIF(F137,"CVVCVC")+COUNTIF(F137,"VVCVC")+COUNTIF(F137,"CVVCV")+COUNTIF(F137,"VVCV")</f>
        <v>0</v>
      </c>
      <c r="AY137" s="1">
        <f>COUNTIF(F137,"CCVCV")</f>
        <v>0</v>
      </c>
      <c r="AZ137" s="1">
        <f>COUNTIF(F137,"CCVCVC")</f>
        <v>0</v>
      </c>
      <c r="BA137" s="1">
        <f>COUNTIF(F137,"CCVV")</f>
        <v>1</v>
      </c>
      <c r="BB137" s="1">
        <f>COUNTIF(F137,"CCVVC")</f>
        <v>0</v>
      </c>
      <c r="BF137" s="1" t="str">
        <f>RIGHT(F137,4)</f>
        <v>CCVV</v>
      </c>
      <c r="BG137" s="1"/>
      <c r="BO137">
        <v>1</v>
      </c>
      <c r="BP137" s="1">
        <f>SUM(BG137:BO137)</f>
        <v>1</v>
      </c>
      <c r="BQ137">
        <v>0</v>
      </c>
      <c r="BS137" s="1" t="str">
        <f>LEFT(B137,1)</f>
        <v>f</v>
      </c>
      <c r="BT137" s="1" t="str">
        <f>LEFT(B137,2)</f>
        <v>fr</v>
      </c>
      <c r="BU137" s="1" t="str">
        <f>RIGHT(B137,1)</f>
        <v>i</v>
      </c>
      <c r="BX137" s="10">
        <v>0</v>
      </c>
      <c r="BY137" s="10" t="str">
        <f>LEFT(CA137,1)</f>
        <v>e</v>
      </c>
      <c r="BZ137" s="10" t="str">
        <f>RIGHT(B137,1)</f>
        <v>i</v>
      </c>
      <c r="CA137" s="10" t="str">
        <f>RIGHT(B137,2)</f>
        <v>ei</v>
      </c>
      <c r="CB137" s="10" t="str">
        <f>RIGHT(B137,3)</f>
        <v>rei</v>
      </c>
      <c r="CC137" s="10" t="str">
        <f>RIGHT(B137,2)</f>
        <v>ei</v>
      </c>
      <c r="CD137" s="10" t="str">
        <f>RIGHT(B137,1)</f>
        <v>i</v>
      </c>
    </row>
    <row r="138" spans="1:82">
      <c r="A138">
        <v>655</v>
      </c>
      <c r="B138" s="30" t="s">
        <v>206</v>
      </c>
      <c r="C138" t="s">
        <v>1425</v>
      </c>
      <c r="D138" t="s">
        <v>1141</v>
      </c>
      <c r="E138" t="s">
        <v>1141</v>
      </c>
      <c r="F138" t="s">
        <v>2837</v>
      </c>
      <c r="G138" s="1">
        <f>COUNTIF(B138,"*ii*")</f>
        <v>0</v>
      </c>
      <c r="H138" s="1">
        <f>COUNTIF(B138,"*ee*")</f>
        <v>0</v>
      </c>
      <c r="I138" s="1">
        <f>COUNTIF(B138,"*aa*")</f>
        <v>0</v>
      </c>
      <c r="J138" s="1">
        <f>COUNTIF(B138,"*oo*")</f>
        <v>0</v>
      </c>
      <c r="K138" s="1">
        <f>COUNTIF(B138,"*uu*")</f>
        <v>0</v>
      </c>
      <c r="L138" s="1">
        <f>COUNTIF(B138,"*ia*")</f>
        <v>0</v>
      </c>
      <c r="M138" s="1">
        <f>COUNTIF(B138,"*iu*")</f>
        <v>0</v>
      </c>
      <c r="N138" s="1">
        <f>COUNTIF(B138,"*ei*")</f>
        <v>1</v>
      </c>
      <c r="O138" s="1">
        <f>COUNTIF(B138,"*ea*")</f>
        <v>0</v>
      </c>
      <c r="P138" s="1">
        <f>COUNTIF(B138,"*eo*")</f>
        <v>0</v>
      </c>
      <c r="Q138" s="1">
        <f>COUNTIF(B138,"*eu*")</f>
        <v>0</v>
      </c>
      <c r="R138" s="1">
        <f>COUNTIF(B138,"*ai*")</f>
        <v>0</v>
      </c>
      <c r="S138" s="1">
        <f>COUNTIF(B138,"*ae*")</f>
        <v>0</v>
      </c>
      <c r="T138" s="1">
        <f>COUNTIF(B138,"*ao*")</f>
        <v>0</v>
      </c>
      <c r="U138" s="1">
        <f>COUNTIF(B138,"*au*")</f>
        <v>0</v>
      </c>
      <c r="V138" s="1">
        <f>COUNTIF(B138,"*oi*")</f>
        <v>0</v>
      </c>
      <c r="W138" s="1">
        <f>COUNTIF(B138,"*oe*")</f>
        <v>0</v>
      </c>
      <c r="X138" s="1">
        <f>COUNTIF(B138,"*oa*")</f>
        <v>0</v>
      </c>
      <c r="Y138" s="1">
        <f>COUNTIF(B138,"*ou*")</f>
        <v>0</v>
      </c>
      <c r="Z138" s="1">
        <f>COUNTIF(B138,"*ui*")</f>
        <v>0</v>
      </c>
      <c r="AA138" s="1">
        <f>COUNTIF(B138,"*ua*")</f>
        <v>0</v>
      </c>
      <c r="AB138">
        <f>SUM(G138:AA138)</f>
        <v>1</v>
      </c>
      <c r="AC138">
        <v>2</v>
      </c>
      <c r="AD138">
        <f>COUNTIF(AC138,"2")</f>
        <v>1</v>
      </c>
      <c r="AE138">
        <f>COUNTIF(AC138,"3")</f>
        <v>0</v>
      </c>
      <c r="AF138">
        <f>COUNTIF(AC138,"4")</f>
        <v>0</v>
      </c>
      <c r="AG138">
        <f>COUNTIF(AC138,"5")</f>
        <v>0</v>
      </c>
      <c r="AH138">
        <v>1</v>
      </c>
      <c r="AI138">
        <v>1</v>
      </c>
      <c r="AL138">
        <v>1</v>
      </c>
      <c r="AO138" s="1">
        <f>COUNTIF(F138,"CVCV")+COUNTIF(F138,"CVVCV")</f>
        <v>0</v>
      </c>
      <c r="AP138" s="1">
        <f>COUNTIF(F138,"CVCVC")+COUNTIF(F138,"CVVCVC")</f>
        <v>0</v>
      </c>
      <c r="AQ138" s="1">
        <f>COUNTIF(F138,"VCV")+COUNTIF(F138,"VVCV")</f>
        <v>0</v>
      </c>
      <c r="AR138" s="1">
        <f>COUNTIF(F138,"VCVC")+COUNTIF(F138,"VVCVC")</f>
        <v>0</v>
      </c>
      <c r="AS138" s="1">
        <f>COUNTIF(F138,"CVV")</f>
        <v>0</v>
      </c>
      <c r="AT138" s="1">
        <f>COUNTIF(F138,"CVVC")</f>
        <v>0</v>
      </c>
      <c r="AU138" s="1">
        <f>COUNTIF(F138,"VV")</f>
        <v>0</v>
      </c>
      <c r="AV138" s="1">
        <f>COUNTIF(F138,"VVC")</f>
        <v>0</v>
      </c>
      <c r="AW138" s="1">
        <f>COUNTIF(F138,"CVVCVC")+COUNTIF(F138,"VVCVC")+COUNTIF(F138,"CVVCV")+COUNTIF(F138,"VVCV")</f>
        <v>0</v>
      </c>
      <c r="AY138" s="1">
        <f>COUNTIF(F138,"CCVCV")</f>
        <v>0</v>
      </c>
      <c r="AZ138" s="1">
        <f>COUNTIF(F138,"CCVCVC")</f>
        <v>0</v>
      </c>
      <c r="BA138" s="1">
        <f>COUNTIF(F138,"CCVV")</f>
        <v>1</v>
      </c>
      <c r="BB138" s="1">
        <f>COUNTIF(F138,"CCVVC")</f>
        <v>0</v>
      </c>
      <c r="BF138" s="1" t="str">
        <f>RIGHT(F138,4)</f>
        <v>CCVV</v>
      </c>
      <c r="BG138" s="1"/>
      <c r="BO138">
        <v>1</v>
      </c>
      <c r="BP138" s="1">
        <f>SUM(BG138:BO138)</f>
        <v>1</v>
      </c>
      <c r="BQ138">
        <v>0</v>
      </c>
      <c r="BS138" s="1" t="str">
        <f>LEFT(B138,1)</f>
        <v>k</v>
      </c>
      <c r="BT138" s="1" t="str">
        <f>LEFT(B138,2)</f>
        <v>kr</v>
      </c>
      <c r="BU138" s="1" t="str">
        <f>RIGHT(B138,1)</f>
        <v>i</v>
      </c>
      <c r="BX138" s="10">
        <v>0</v>
      </c>
      <c r="BY138" s="10" t="str">
        <f>LEFT(CA138,1)</f>
        <v>e</v>
      </c>
      <c r="BZ138" s="10" t="str">
        <f>RIGHT(B138,1)</f>
        <v>i</v>
      </c>
      <c r="CA138" s="10" t="str">
        <f>RIGHT(B138,2)</f>
        <v>ei</v>
      </c>
      <c r="CB138" s="10" t="str">
        <f>RIGHT(B138,3)</f>
        <v>rei</v>
      </c>
      <c r="CC138" s="10" t="str">
        <f>RIGHT(B138,2)</f>
        <v>ei</v>
      </c>
      <c r="CD138" s="10" t="str">
        <f>RIGHT(B138,1)</f>
        <v>i</v>
      </c>
    </row>
    <row r="139" spans="1:82">
      <c r="A139">
        <v>851</v>
      </c>
      <c r="B139" s="30" t="s">
        <v>322</v>
      </c>
      <c r="C139" t="s">
        <v>1595</v>
      </c>
      <c r="D139" t="s">
        <v>1151</v>
      </c>
      <c r="E139" t="s">
        <v>2821</v>
      </c>
      <c r="F139" t="s">
        <v>2837</v>
      </c>
      <c r="G139" s="1">
        <f>COUNTIF(B139,"*ii*")</f>
        <v>0</v>
      </c>
      <c r="H139" s="1">
        <f>COUNTIF(B139,"*ee*")</f>
        <v>0</v>
      </c>
      <c r="I139" s="1">
        <f>COUNTIF(B139,"*aa*")</f>
        <v>0</v>
      </c>
      <c r="J139" s="1">
        <f>COUNTIF(B139,"*oo*")</f>
        <v>0</v>
      </c>
      <c r="K139" s="1">
        <f>COUNTIF(B139,"*uu*")</f>
        <v>0</v>
      </c>
      <c r="L139" s="1">
        <f>COUNTIF(B139,"*ia*")</f>
        <v>0</v>
      </c>
      <c r="M139" s="1">
        <f>COUNTIF(B139,"*iu*")</f>
        <v>0</v>
      </c>
      <c r="N139" s="1">
        <f>COUNTIF(B139,"*ei*")</f>
        <v>1</v>
      </c>
      <c r="O139" s="1">
        <f>COUNTIF(B139,"*ea*")</f>
        <v>0</v>
      </c>
      <c r="P139" s="1">
        <f>COUNTIF(B139,"*eo*")</f>
        <v>0</v>
      </c>
      <c r="Q139" s="1">
        <f>COUNTIF(B139,"*eu*")</f>
        <v>0</v>
      </c>
      <c r="R139" s="1">
        <f>COUNTIF(B139,"*ai*")</f>
        <v>0</v>
      </c>
      <c r="S139" s="1">
        <f>COUNTIF(B139,"*ae*")</f>
        <v>0</v>
      </c>
      <c r="T139" s="1">
        <f>COUNTIF(B139,"*ao*")</f>
        <v>0</v>
      </c>
      <c r="U139" s="1">
        <f>COUNTIF(B139,"*au*")</f>
        <v>0</v>
      </c>
      <c r="V139" s="1">
        <f>COUNTIF(B139,"*oi*")</f>
        <v>0</v>
      </c>
      <c r="W139" s="1">
        <f>COUNTIF(B139,"*oe*")</f>
        <v>0</v>
      </c>
      <c r="X139" s="1">
        <f>COUNTIF(B139,"*oa*")</f>
        <v>0</v>
      </c>
      <c r="Y139" s="1">
        <f>COUNTIF(B139,"*ou*")</f>
        <v>0</v>
      </c>
      <c r="Z139" s="1">
        <f>COUNTIF(B139,"*ui*")</f>
        <v>0</v>
      </c>
      <c r="AA139" s="1">
        <f>COUNTIF(B139,"*ua*")</f>
        <v>0</v>
      </c>
      <c r="AB139">
        <f>SUM(G139:AA139)</f>
        <v>1</v>
      </c>
      <c r="AC139">
        <v>2</v>
      </c>
      <c r="AD139">
        <f>COUNTIF(AC139,"2")</f>
        <v>1</v>
      </c>
      <c r="AE139">
        <f>COUNTIF(AC139,"3")</f>
        <v>0</v>
      </c>
      <c r="AF139">
        <f>COUNTIF(AC139,"4")</f>
        <v>0</v>
      </c>
      <c r="AG139">
        <f>COUNTIF(AC139,"5")</f>
        <v>0</v>
      </c>
      <c r="AH139">
        <v>1</v>
      </c>
      <c r="AI139">
        <v>1</v>
      </c>
      <c r="AL139">
        <v>1</v>
      </c>
      <c r="AO139" s="1">
        <f>COUNTIF(F139,"CVCV")+COUNTIF(F139,"CVVCV")</f>
        <v>0</v>
      </c>
      <c r="AP139" s="1">
        <f>COUNTIF(F139,"CVCVC")+COUNTIF(F139,"CVVCVC")</f>
        <v>0</v>
      </c>
      <c r="AQ139" s="1">
        <f>COUNTIF(F139,"VCV")+COUNTIF(F139,"VVCV")</f>
        <v>0</v>
      </c>
      <c r="AR139" s="1">
        <f>COUNTIF(F139,"VCVC")+COUNTIF(F139,"VVCVC")</f>
        <v>0</v>
      </c>
      <c r="AS139" s="1">
        <f>COUNTIF(F139,"CVV")</f>
        <v>0</v>
      </c>
      <c r="AT139" s="1">
        <f>COUNTIF(F139,"CVVC")</f>
        <v>0</v>
      </c>
      <c r="AU139" s="1">
        <f>COUNTIF(F139,"VV")</f>
        <v>0</v>
      </c>
      <c r="AV139" s="1">
        <f>COUNTIF(F139,"VVC")</f>
        <v>0</v>
      </c>
      <c r="AW139" s="1">
        <f>COUNTIF(F139,"CVVCVC")+COUNTIF(F139,"VVCVC")+COUNTIF(F139,"CVVCV")+COUNTIF(F139,"VVCV")</f>
        <v>0</v>
      </c>
      <c r="AY139" s="1">
        <f>COUNTIF(F139,"CCVCV")</f>
        <v>0</v>
      </c>
      <c r="AZ139" s="1">
        <f>COUNTIF(F139,"CCVCVC")</f>
        <v>0</v>
      </c>
      <c r="BA139" s="1">
        <f>COUNTIF(F139,"CCVV")</f>
        <v>1</v>
      </c>
      <c r="BB139" s="1">
        <f>COUNTIF(F139,"CCVVC")</f>
        <v>0</v>
      </c>
      <c r="BF139" s="1" t="str">
        <f>RIGHT(F139,4)</f>
        <v>CCVV</v>
      </c>
      <c r="BG139" s="1"/>
      <c r="BO139">
        <v>1</v>
      </c>
      <c r="BP139" s="1">
        <f>SUM(BG139:BO139)</f>
        <v>1</v>
      </c>
      <c r="BQ139">
        <v>0</v>
      </c>
      <c r="BS139" s="1" t="str">
        <f>LEFT(B139,1)</f>
        <v>m</v>
      </c>
      <c r="BT139" s="1" t="str">
        <f>LEFT(B139,2)</f>
        <v>mn</v>
      </c>
      <c r="BU139" s="1" t="str">
        <f>RIGHT(B139,1)</f>
        <v>i</v>
      </c>
      <c r="BX139" s="10">
        <v>0</v>
      </c>
      <c r="BY139" s="10" t="str">
        <f>LEFT(CA139,1)</f>
        <v>e</v>
      </c>
      <c r="BZ139" s="10" t="str">
        <f>RIGHT(B139,1)</f>
        <v>i</v>
      </c>
      <c r="CA139" s="10" t="str">
        <f>RIGHT(B139,2)</f>
        <v>ei</v>
      </c>
      <c r="CB139" s="10" t="str">
        <f>RIGHT(B139,3)</f>
        <v>nei</v>
      </c>
      <c r="CC139" s="10" t="str">
        <f>RIGHT(B139,2)</f>
        <v>ei</v>
      </c>
      <c r="CD139" s="10" t="str">
        <f>RIGHT(B139,1)</f>
        <v>i</v>
      </c>
    </row>
    <row r="140" spans="1:82">
      <c r="A140">
        <v>1401</v>
      </c>
      <c r="B140" s="30" t="s">
        <v>3360</v>
      </c>
      <c r="C140" t="s">
        <v>1490</v>
      </c>
      <c r="D140" t="s">
        <v>1151</v>
      </c>
      <c r="E140" t="s">
        <v>2821</v>
      </c>
      <c r="F140" t="s">
        <v>2837</v>
      </c>
      <c r="G140" s="1">
        <f>COUNTIF(B140,"*ii*")</f>
        <v>0</v>
      </c>
      <c r="H140" s="1">
        <f>COUNTIF(B140,"*ee*")</f>
        <v>0</v>
      </c>
      <c r="I140" s="1">
        <f>COUNTIF(B140,"*aa*")</f>
        <v>0</v>
      </c>
      <c r="J140" s="1">
        <f>COUNTIF(B140,"*oo*")</f>
        <v>0</v>
      </c>
      <c r="K140" s="1">
        <f>COUNTIF(B140,"*uu*")</f>
        <v>0</v>
      </c>
      <c r="L140" s="1">
        <f>COUNTIF(B140,"*ia*")</f>
        <v>0</v>
      </c>
      <c r="M140" s="1">
        <f>COUNTIF(B140,"*iu*")</f>
        <v>0</v>
      </c>
      <c r="N140" s="1">
        <f>COUNTIF(B140,"*ei*")</f>
        <v>0</v>
      </c>
      <c r="O140" s="1">
        <f>COUNTIF(B140,"*ea*")</f>
        <v>0</v>
      </c>
      <c r="P140" s="1">
        <f>COUNTIF(B140,"*eo*")</f>
        <v>0</v>
      </c>
      <c r="Q140" s="1">
        <f>COUNTIF(B140,"*eu*")</f>
        <v>0</v>
      </c>
      <c r="R140" s="1">
        <f>COUNTIF(B140,"*ai*")</f>
        <v>0</v>
      </c>
      <c r="S140" s="1">
        <f>COUNTIF(B140,"*ae*")</f>
        <v>0</v>
      </c>
      <c r="T140" s="1">
        <f>COUNTIF(B140,"*ao*")</f>
        <v>0</v>
      </c>
      <c r="U140" s="1">
        <f>COUNTIF(B140,"*au*")</f>
        <v>0</v>
      </c>
      <c r="V140" s="1">
        <f>COUNTIF(B140,"*oi*")</f>
        <v>1</v>
      </c>
      <c r="W140" s="1">
        <f>COUNTIF(B140,"*oe*")</f>
        <v>0</v>
      </c>
      <c r="X140" s="1">
        <f>COUNTIF(B140,"*oa*")</f>
        <v>0</v>
      </c>
      <c r="Y140" s="1">
        <f>COUNTIF(B140,"*ou*")</f>
        <v>0</v>
      </c>
      <c r="Z140" s="1">
        <f>COUNTIF(B140,"*ui*")</f>
        <v>0</v>
      </c>
      <c r="AA140" s="1">
        <f>COUNTIF(B140,"*ua*")</f>
        <v>0</v>
      </c>
      <c r="AB140">
        <f>SUM(G140:AA140)</f>
        <v>1</v>
      </c>
      <c r="AC140">
        <v>2</v>
      </c>
      <c r="AD140">
        <f>COUNTIF(AC140,"2")</f>
        <v>1</v>
      </c>
      <c r="AE140">
        <f>COUNTIF(AC140,"3")</f>
        <v>0</v>
      </c>
      <c r="AF140">
        <f>COUNTIF(AC140,"4")</f>
        <v>0</v>
      </c>
      <c r="AG140">
        <f>COUNTIF(AC140,"5")</f>
        <v>0</v>
      </c>
      <c r="AH140">
        <v>1</v>
      </c>
      <c r="AI140">
        <v>1</v>
      </c>
      <c r="AL140">
        <v>1</v>
      </c>
      <c r="AO140" s="1">
        <f>COUNTIF(F140,"CVCV")+COUNTIF(F140,"CVVCV")</f>
        <v>0</v>
      </c>
      <c r="AP140" s="1">
        <f>COUNTIF(F140,"CVCVC")+COUNTIF(F140,"CVVCVC")</f>
        <v>0</v>
      </c>
      <c r="AQ140" s="1">
        <f>COUNTIF(F140,"VCV")+COUNTIF(F140,"VVCV")</f>
        <v>0</v>
      </c>
      <c r="AR140" s="1">
        <f>COUNTIF(F140,"VCVC")+COUNTIF(F140,"VVCVC")</f>
        <v>0</v>
      </c>
      <c r="AS140" s="1">
        <f>COUNTIF(F140,"CVV")</f>
        <v>0</v>
      </c>
      <c r="AT140" s="1">
        <f>COUNTIF(F140,"CVVC")</f>
        <v>0</v>
      </c>
      <c r="AU140" s="1">
        <f>COUNTIF(F140,"VV")</f>
        <v>0</v>
      </c>
      <c r="AV140" s="1">
        <f>COUNTIF(F140,"VVC")</f>
        <v>0</v>
      </c>
      <c r="AW140" s="1">
        <f>COUNTIF(F140,"CVVCVC")+COUNTIF(F140,"VVCVC")+COUNTIF(F140,"CVVCV")+COUNTIF(F140,"VVCV")</f>
        <v>0</v>
      </c>
      <c r="AY140" s="1">
        <f>COUNTIF(F140,"CCVCV")</f>
        <v>0</v>
      </c>
      <c r="AZ140" s="1">
        <f>COUNTIF(F140,"CCVCVC")</f>
        <v>0</v>
      </c>
      <c r="BA140" s="1">
        <f>COUNTIF(F140,"CCVV")</f>
        <v>1</v>
      </c>
      <c r="BB140" s="1">
        <f>COUNTIF(F140,"CCVVC")</f>
        <v>0</v>
      </c>
      <c r="BF140" s="1" t="str">
        <f>RIGHT(F140,4)</f>
        <v>CCVV</v>
      </c>
      <c r="BG140" s="1"/>
      <c r="BO140">
        <v>1</v>
      </c>
      <c r="BP140" s="1">
        <f>SUM(BG140:BO140)</f>
        <v>1</v>
      </c>
      <c r="BQ140">
        <v>0</v>
      </c>
      <c r="BS140" s="1" t="str">
        <f>LEFT(B140,1)</f>
        <v>ʔ</v>
      </c>
      <c r="BT140" s="1" t="str">
        <f>LEFT(B140,2)</f>
        <v>ʔr</v>
      </c>
      <c r="BU140" s="1" t="str">
        <f>RIGHT(B140,1)</f>
        <v>i</v>
      </c>
      <c r="BX140" s="10">
        <v>0</v>
      </c>
      <c r="BY140" s="10" t="str">
        <f>LEFT(CA140,1)</f>
        <v>o</v>
      </c>
      <c r="BZ140" s="10" t="str">
        <f>RIGHT(B140,1)</f>
        <v>i</v>
      </c>
      <c r="CA140" s="10" t="str">
        <f>RIGHT(B140,2)</f>
        <v>oi</v>
      </c>
      <c r="CB140" s="10" t="str">
        <f>RIGHT(B140,3)</f>
        <v>roi</v>
      </c>
      <c r="CC140" s="10" t="str">
        <f>RIGHT(B140,2)</f>
        <v>oi</v>
      </c>
      <c r="CD140" s="10" t="str">
        <f>RIGHT(B140,1)</f>
        <v>i</v>
      </c>
    </row>
    <row r="141" spans="1:82">
      <c r="A141">
        <v>189</v>
      </c>
      <c r="B141" s="30" t="s">
        <v>891</v>
      </c>
      <c r="C141" t="s">
        <v>2399</v>
      </c>
      <c r="D141" t="s">
        <v>1141</v>
      </c>
      <c r="E141" t="s">
        <v>1141</v>
      </c>
      <c r="F141" t="s">
        <v>2837</v>
      </c>
      <c r="G141" s="1">
        <f>COUNTIF(B141,"*ii*")</f>
        <v>0</v>
      </c>
      <c r="H141" s="1">
        <f>COUNTIF(B141,"*ee*")</f>
        <v>0</v>
      </c>
      <c r="I141" s="1">
        <f>COUNTIF(B141,"*aa*")</f>
        <v>0</v>
      </c>
      <c r="J141" s="1">
        <f>COUNTIF(B141,"*oo*")</f>
        <v>0</v>
      </c>
      <c r="K141" s="1">
        <f>COUNTIF(B141,"*uu*")</f>
        <v>0</v>
      </c>
      <c r="L141" s="1">
        <f>COUNTIF(B141,"*ia*")</f>
        <v>0</v>
      </c>
      <c r="M141" s="1">
        <f>COUNTIF(B141,"*iu*")</f>
        <v>0</v>
      </c>
      <c r="N141" s="1">
        <f>COUNTIF(B141,"*ei*")</f>
        <v>0</v>
      </c>
      <c r="O141" s="1">
        <f>COUNTIF(B141,"*ea*")</f>
        <v>0</v>
      </c>
      <c r="P141" s="1">
        <f>COUNTIF(B141,"*eo*")</f>
        <v>0</v>
      </c>
      <c r="Q141" s="1">
        <f>COUNTIF(B141,"*eu*")</f>
        <v>0</v>
      </c>
      <c r="R141" s="1">
        <f>COUNTIF(B141,"*ai*")</f>
        <v>0</v>
      </c>
      <c r="S141" s="1">
        <f>COUNTIF(B141,"*ae*")</f>
        <v>0</v>
      </c>
      <c r="T141" s="1">
        <f>COUNTIF(B141,"*ao*")</f>
        <v>1</v>
      </c>
      <c r="U141" s="1">
        <f>COUNTIF(B141,"*au*")</f>
        <v>0</v>
      </c>
      <c r="V141" s="1">
        <f>COUNTIF(B141,"*oi*")</f>
        <v>0</v>
      </c>
      <c r="W141" s="1">
        <f>COUNTIF(B141,"*oe*")</f>
        <v>0</v>
      </c>
      <c r="X141" s="1">
        <f>COUNTIF(B141,"*oa*")</f>
        <v>0</v>
      </c>
      <c r="Y141" s="1">
        <f>COUNTIF(B141,"*ou*")</f>
        <v>0</v>
      </c>
      <c r="Z141" s="1">
        <f>COUNTIF(B141,"*ui*")</f>
        <v>0</v>
      </c>
      <c r="AA141" s="1">
        <f>COUNTIF(B141,"*ua*")</f>
        <v>0</v>
      </c>
      <c r="AB141">
        <f>SUM(G141:AA141)</f>
        <v>1</v>
      </c>
      <c r="AC141">
        <v>2</v>
      </c>
      <c r="AD141">
        <f>COUNTIF(AC141,"2")</f>
        <v>1</v>
      </c>
      <c r="AE141">
        <f>COUNTIF(AC141,"3")</f>
        <v>0</v>
      </c>
      <c r="AF141">
        <f>COUNTIF(AC141,"4")</f>
        <v>0</v>
      </c>
      <c r="AG141">
        <f>COUNTIF(AC141,"5")</f>
        <v>0</v>
      </c>
      <c r="AH141">
        <v>1</v>
      </c>
      <c r="AI141">
        <v>1</v>
      </c>
      <c r="AL141">
        <v>1</v>
      </c>
      <c r="AO141" s="1">
        <f>COUNTIF(F141,"CVCV")+COUNTIF(F141,"CVVCV")</f>
        <v>0</v>
      </c>
      <c r="AP141" s="1">
        <f>COUNTIF(F141,"CVCVC")+COUNTIF(F141,"CVVCVC")</f>
        <v>0</v>
      </c>
      <c r="AQ141" s="1">
        <f>COUNTIF(F141,"VCV")+COUNTIF(F141,"VVCV")</f>
        <v>0</v>
      </c>
      <c r="AR141" s="1">
        <f>COUNTIF(F141,"VCVC")+COUNTIF(F141,"VVCVC")</f>
        <v>0</v>
      </c>
      <c r="AS141" s="1">
        <f>COUNTIF(F141,"CVV")</f>
        <v>0</v>
      </c>
      <c r="AT141" s="1">
        <f>COUNTIF(F141,"CVVC")</f>
        <v>0</v>
      </c>
      <c r="AU141" s="1">
        <f>COUNTIF(F141,"VV")</f>
        <v>0</v>
      </c>
      <c r="AV141" s="1">
        <f>COUNTIF(F141,"VVC")</f>
        <v>0</v>
      </c>
      <c r="AW141" s="1">
        <f>COUNTIF(F141,"CVVCVC")+COUNTIF(F141,"VVCVC")+COUNTIF(F141,"CVVCV")+COUNTIF(F141,"VVCV")</f>
        <v>0</v>
      </c>
      <c r="AY141" s="1">
        <f>COUNTIF(F141,"CCVCV")</f>
        <v>0</v>
      </c>
      <c r="AZ141" s="1">
        <f>COUNTIF(F141,"CCVCVC")</f>
        <v>0</v>
      </c>
      <c r="BA141" s="1">
        <f>COUNTIF(F141,"CCVV")</f>
        <v>1</v>
      </c>
      <c r="BB141" s="1">
        <f>COUNTIF(F141,"CCVVC")</f>
        <v>0</v>
      </c>
      <c r="BF141" s="1" t="str">
        <f>RIGHT(F141,4)</f>
        <v>CCVV</v>
      </c>
      <c r="BG141" s="1"/>
      <c r="BO141">
        <v>1</v>
      </c>
      <c r="BP141" s="1">
        <f>SUM(BG141:BO141)</f>
        <v>1</v>
      </c>
      <c r="BQ141">
        <v>0</v>
      </c>
      <c r="BS141" s="1" t="str">
        <f>LEFT(B141,1)</f>
        <v>b</v>
      </c>
      <c r="BT141" s="1" t="str">
        <f>LEFT(B141,2)</f>
        <v>bn</v>
      </c>
      <c r="BU141" s="1" t="str">
        <f>RIGHT(B141,1)</f>
        <v>o</v>
      </c>
      <c r="BX141" s="10">
        <v>0</v>
      </c>
      <c r="BY141" s="10" t="str">
        <f>LEFT(CA141,1)</f>
        <v>a</v>
      </c>
      <c r="BZ141" s="10" t="str">
        <f>RIGHT(B141,1)</f>
        <v>o</v>
      </c>
      <c r="CA141" s="10" t="str">
        <f>RIGHT(B141,2)</f>
        <v>ao</v>
      </c>
      <c r="CB141" s="10" t="str">
        <f>RIGHT(B141,3)</f>
        <v>nao</v>
      </c>
      <c r="CC141" s="10" t="str">
        <f>RIGHT(B141,2)</f>
        <v>ao</v>
      </c>
      <c r="CD141" s="10" t="str">
        <f>RIGHT(B141,1)</f>
        <v>o</v>
      </c>
    </row>
    <row r="142" spans="1:82">
      <c r="A142">
        <v>1407</v>
      </c>
      <c r="B142" s="30" t="s">
        <v>3366</v>
      </c>
      <c r="C142" t="s">
        <v>2455</v>
      </c>
      <c r="D142" t="s">
        <v>1141</v>
      </c>
      <c r="E142" t="s">
        <v>1141</v>
      </c>
      <c r="F142" t="s">
        <v>2837</v>
      </c>
      <c r="G142" s="1">
        <f>COUNTIF(B142,"*ii*")</f>
        <v>0</v>
      </c>
      <c r="H142" s="1">
        <f>COUNTIF(B142,"*ee*")</f>
        <v>0</v>
      </c>
      <c r="I142" s="1">
        <f>COUNTIF(B142,"*aa*")</f>
        <v>0</v>
      </c>
      <c r="J142" s="1">
        <f>COUNTIF(B142,"*oo*")</f>
        <v>0</v>
      </c>
      <c r="K142" s="1">
        <f>COUNTIF(B142,"*uu*")</f>
        <v>0</v>
      </c>
      <c r="L142" s="1">
        <f>COUNTIF(B142,"*ia*")</f>
        <v>0</v>
      </c>
      <c r="M142" s="1">
        <f>COUNTIF(B142,"*iu*")</f>
        <v>0</v>
      </c>
      <c r="N142" s="1">
        <f>COUNTIF(B142,"*ei*")</f>
        <v>0</v>
      </c>
      <c r="O142" s="1">
        <f>COUNTIF(B142,"*ea*")</f>
        <v>0</v>
      </c>
      <c r="P142" s="1">
        <f>COUNTIF(B142,"*eo*")</f>
        <v>0</v>
      </c>
      <c r="Q142" s="1">
        <f>COUNTIF(B142,"*eu*")</f>
        <v>0</v>
      </c>
      <c r="R142" s="1">
        <f>COUNTIF(B142,"*ai*")</f>
        <v>0</v>
      </c>
      <c r="S142" s="1">
        <f>COUNTIF(B142,"*ae*")</f>
        <v>0</v>
      </c>
      <c r="T142" s="1">
        <f>COUNTIF(B142,"*ao*")</f>
        <v>1</v>
      </c>
      <c r="U142" s="1">
        <f>COUNTIF(B142,"*au*")</f>
        <v>0</v>
      </c>
      <c r="V142" s="1">
        <f>COUNTIF(B142,"*oi*")</f>
        <v>0</v>
      </c>
      <c r="W142" s="1">
        <f>COUNTIF(B142,"*oe*")</f>
        <v>0</v>
      </c>
      <c r="X142" s="1">
        <f>COUNTIF(B142,"*oa*")</f>
        <v>0</v>
      </c>
      <c r="Y142" s="1">
        <f>COUNTIF(B142,"*ou*")</f>
        <v>0</v>
      </c>
      <c r="Z142" s="1">
        <f>COUNTIF(B142,"*ui*")</f>
        <v>0</v>
      </c>
      <c r="AA142" s="1">
        <f>COUNTIF(B142,"*ua*")</f>
        <v>0</v>
      </c>
      <c r="AB142">
        <f>SUM(G142:AA142)</f>
        <v>1</v>
      </c>
      <c r="AC142">
        <v>2</v>
      </c>
      <c r="AD142">
        <f>COUNTIF(AC142,"2")</f>
        <v>1</v>
      </c>
      <c r="AE142">
        <f>COUNTIF(AC142,"3")</f>
        <v>0</v>
      </c>
      <c r="AF142">
        <f>COUNTIF(AC142,"4")</f>
        <v>0</v>
      </c>
      <c r="AG142">
        <f>COUNTIF(AC142,"5")</f>
        <v>0</v>
      </c>
      <c r="AH142">
        <v>1</v>
      </c>
      <c r="AI142">
        <v>1</v>
      </c>
      <c r="AL142">
        <v>1</v>
      </c>
      <c r="AO142" s="1">
        <f>COUNTIF(F142,"CVCV")+COUNTIF(F142,"CVVCV")</f>
        <v>0</v>
      </c>
      <c r="AP142" s="1">
        <f>COUNTIF(F142,"CVCVC")+COUNTIF(F142,"CVVCVC")</f>
        <v>0</v>
      </c>
      <c r="AQ142" s="1">
        <f>COUNTIF(F142,"VCV")+COUNTIF(F142,"VVCV")</f>
        <v>0</v>
      </c>
      <c r="AR142" s="1">
        <f>COUNTIF(F142,"VCVC")+COUNTIF(F142,"VVCVC")</f>
        <v>0</v>
      </c>
      <c r="AS142" s="1">
        <f>COUNTIF(F142,"CVV")</f>
        <v>0</v>
      </c>
      <c r="AT142" s="1">
        <f>COUNTIF(F142,"CVVC")</f>
        <v>0</v>
      </c>
      <c r="AU142" s="1">
        <f>COUNTIF(F142,"VV")</f>
        <v>0</v>
      </c>
      <c r="AV142" s="1">
        <f>COUNTIF(F142,"VVC")</f>
        <v>0</v>
      </c>
      <c r="AW142" s="1">
        <f>COUNTIF(F142,"CVVCVC")+COUNTIF(F142,"VVCVC")+COUNTIF(F142,"CVVCV")+COUNTIF(F142,"VVCV")</f>
        <v>0</v>
      </c>
      <c r="AY142" s="1">
        <f>COUNTIF(F142,"CCVCV")</f>
        <v>0</v>
      </c>
      <c r="AZ142" s="1">
        <f>COUNTIF(F142,"CCVCVC")</f>
        <v>0</v>
      </c>
      <c r="BA142" s="1">
        <f>COUNTIF(F142,"CCVV")</f>
        <v>1</v>
      </c>
      <c r="BB142" s="1">
        <f>COUNTIF(F142,"CCVVC")</f>
        <v>0</v>
      </c>
      <c r="BF142" s="1" t="str">
        <f>RIGHT(F142,4)</f>
        <v>CCVV</v>
      </c>
      <c r="BG142" s="1"/>
      <c r="BO142">
        <v>1</v>
      </c>
      <c r="BP142" s="1">
        <f>SUM(BG142:BO142)</f>
        <v>1</v>
      </c>
      <c r="BQ142">
        <v>0</v>
      </c>
      <c r="BS142" s="1" t="str">
        <f>LEFT(B142,1)</f>
        <v>ʔ</v>
      </c>
      <c r="BT142" s="1" t="str">
        <f>LEFT(B142,2)</f>
        <v>ʔs</v>
      </c>
      <c r="BU142" s="1" t="str">
        <f>RIGHT(B142,1)</f>
        <v>o</v>
      </c>
      <c r="BX142" s="10">
        <v>0</v>
      </c>
      <c r="BY142" s="10" t="str">
        <f>LEFT(CA142,1)</f>
        <v>a</v>
      </c>
      <c r="BZ142" s="10" t="str">
        <f>RIGHT(B142,1)</f>
        <v>o</v>
      </c>
      <c r="CA142" s="10" t="str">
        <f>RIGHT(B142,2)</f>
        <v>ao</v>
      </c>
      <c r="CB142" s="10" t="str">
        <f>RIGHT(B142,3)</f>
        <v>sao</v>
      </c>
      <c r="CC142" s="10" t="str">
        <f>RIGHT(B142,2)</f>
        <v>ao</v>
      </c>
      <c r="CD142" s="10" t="str">
        <f>RIGHT(B142,1)</f>
        <v>o</v>
      </c>
    </row>
    <row r="143" spans="1:82">
      <c r="A143">
        <v>852</v>
      </c>
      <c r="B143" s="30" t="s">
        <v>623</v>
      </c>
      <c r="C143" t="s">
        <v>2012</v>
      </c>
      <c r="D143" t="s">
        <v>1141</v>
      </c>
      <c r="E143" t="s">
        <v>1141</v>
      </c>
      <c r="F143" t="s">
        <v>2837</v>
      </c>
      <c r="G143" s="1">
        <f>COUNTIF(B143,"*ii*")</f>
        <v>0</v>
      </c>
      <c r="H143" s="1">
        <f>COUNTIF(B143,"*ee*")</f>
        <v>0</v>
      </c>
      <c r="I143" s="1">
        <f>COUNTIF(B143,"*aa*")</f>
        <v>0</v>
      </c>
      <c r="J143" s="1">
        <f>COUNTIF(B143,"*oo*")</f>
        <v>0</v>
      </c>
      <c r="K143" s="1">
        <f>COUNTIF(B143,"*uu*")</f>
        <v>0</v>
      </c>
      <c r="L143" s="1">
        <f>COUNTIF(B143,"*ia*")</f>
        <v>0</v>
      </c>
      <c r="M143" s="1">
        <f>COUNTIF(B143,"*iu*")</f>
        <v>0</v>
      </c>
      <c r="N143" s="1">
        <f>COUNTIF(B143,"*ei*")</f>
        <v>0</v>
      </c>
      <c r="O143" s="1">
        <f>COUNTIF(B143,"*ea*")</f>
        <v>0</v>
      </c>
      <c r="P143" s="1">
        <f>COUNTIF(B143,"*eo*")</f>
        <v>1</v>
      </c>
      <c r="Q143" s="1">
        <f>COUNTIF(B143,"*eu*")</f>
        <v>0</v>
      </c>
      <c r="R143" s="1">
        <f>COUNTIF(B143,"*ai*")</f>
        <v>0</v>
      </c>
      <c r="S143" s="1">
        <f>COUNTIF(B143,"*ae*")</f>
        <v>0</v>
      </c>
      <c r="T143" s="1">
        <f>COUNTIF(B143,"*ao*")</f>
        <v>0</v>
      </c>
      <c r="U143" s="1">
        <f>COUNTIF(B143,"*au*")</f>
        <v>0</v>
      </c>
      <c r="V143" s="1">
        <f>COUNTIF(B143,"*oi*")</f>
        <v>0</v>
      </c>
      <c r="W143" s="1">
        <f>COUNTIF(B143,"*oe*")</f>
        <v>0</v>
      </c>
      <c r="X143" s="1">
        <f>COUNTIF(B143,"*oa*")</f>
        <v>0</v>
      </c>
      <c r="Y143" s="1">
        <f>COUNTIF(B143,"*ou*")</f>
        <v>0</v>
      </c>
      <c r="Z143" s="1">
        <f>COUNTIF(B143,"*ui*")</f>
        <v>0</v>
      </c>
      <c r="AA143" s="1">
        <f>COUNTIF(B143,"*ua*")</f>
        <v>0</v>
      </c>
      <c r="AB143">
        <f>SUM(G143:AA143)</f>
        <v>1</v>
      </c>
      <c r="AC143">
        <v>2</v>
      </c>
      <c r="AD143">
        <f>COUNTIF(AC143,"2")</f>
        <v>1</v>
      </c>
      <c r="AE143">
        <f>COUNTIF(AC143,"3")</f>
        <v>0</v>
      </c>
      <c r="AF143">
        <f>COUNTIF(AC143,"4")</f>
        <v>0</v>
      </c>
      <c r="AG143">
        <f>COUNTIF(AC143,"5")</f>
        <v>0</v>
      </c>
      <c r="AH143">
        <v>1</v>
      </c>
      <c r="AI143">
        <v>1</v>
      </c>
      <c r="AL143">
        <v>1</v>
      </c>
      <c r="AO143" s="1">
        <f>COUNTIF(F143,"CVCV")+COUNTIF(F143,"CVVCV")</f>
        <v>0</v>
      </c>
      <c r="AP143" s="1">
        <f>COUNTIF(F143,"CVCVC")+COUNTIF(F143,"CVVCVC")</f>
        <v>0</v>
      </c>
      <c r="AQ143" s="1">
        <f>COUNTIF(F143,"VCV")+COUNTIF(F143,"VVCV")</f>
        <v>0</v>
      </c>
      <c r="AR143" s="1">
        <f>COUNTIF(F143,"VCVC")+COUNTIF(F143,"VVCVC")</f>
        <v>0</v>
      </c>
      <c r="AS143" s="1">
        <f>COUNTIF(F143,"CVV")</f>
        <v>0</v>
      </c>
      <c r="AT143" s="1">
        <f>COUNTIF(F143,"CVVC")</f>
        <v>0</v>
      </c>
      <c r="AU143" s="1">
        <f>COUNTIF(F143,"VV")</f>
        <v>0</v>
      </c>
      <c r="AV143" s="1">
        <f>COUNTIF(F143,"VVC")</f>
        <v>0</v>
      </c>
      <c r="AW143" s="1">
        <f>COUNTIF(F143,"CVVCVC")+COUNTIF(F143,"VVCVC")+COUNTIF(F143,"CVVCV")+COUNTIF(F143,"VVCV")</f>
        <v>0</v>
      </c>
      <c r="AY143" s="1">
        <f>COUNTIF(F143,"CCVCV")</f>
        <v>0</v>
      </c>
      <c r="AZ143" s="1">
        <f>COUNTIF(F143,"CCVCVC")</f>
        <v>0</v>
      </c>
      <c r="BA143" s="1">
        <f>COUNTIF(F143,"CCVV")</f>
        <v>1</v>
      </c>
      <c r="BB143" s="1">
        <f>COUNTIF(F143,"CCVVC")</f>
        <v>0</v>
      </c>
      <c r="BF143" s="1" t="str">
        <f>RIGHT(F143,4)</f>
        <v>CCVV</v>
      </c>
      <c r="BG143" s="1"/>
      <c r="BO143">
        <v>1</v>
      </c>
      <c r="BP143" s="1">
        <f>SUM(BG143:BO143)</f>
        <v>1</v>
      </c>
      <c r="BQ143">
        <v>0</v>
      </c>
      <c r="BS143" s="1" t="str">
        <f>LEFT(B143,1)</f>
        <v>m</v>
      </c>
      <c r="BT143" s="1" t="str">
        <f>LEFT(B143,2)</f>
        <v>mn</v>
      </c>
      <c r="BU143" s="1" t="str">
        <f>RIGHT(B143,1)</f>
        <v>o</v>
      </c>
      <c r="BX143" s="10">
        <v>0</v>
      </c>
      <c r="BY143" s="10" t="str">
        <f>LEFT(CA143,1)</f>
        <v>e</v>
      </c>
      <c r="BZ143" s="10" t="str">
        <f>RIGHT(B143,1)</f>
        <v>o</v>
      </c>
      <c r="CA143" s="10" t="str">
        <f>RIGHT(B143,2)</f>
        <v>eo</v>
      </c>
      <c r="CB143" s="10" t="str">
        <f>RIGHT(B143,3)</f>
        <v>neo</v>
      </c>
      <c r="CC143" s="10" t="str">
        <f>RIGHT(B143,2)</f>
        <v>eo</v>
      </c>
      <c r="CD143" s="10" t="str">
        <f>RIGHT(B143,1)</f>
        <v>o</v>
      </c>
    </row>
    <row r="144" spans="1:82">
      <c r="A144">
        <v>853</v>
      </c>
      <c r="B144" s="30" t="s">
        <v>623</v>
      </c>
      <c r="C144" t="s">
        <v>2541</v>
      </c>
      <c r="D144" t="s">
        <v>1141</v>
      </c>
      <c r="E144" t="s">
        <v>1141</v>
      </c>
      <c r="F144" t="s">
        <v>2837</v>
      </c>
      <c r="G144" s="1">
        <f>COUNTIF(B144,"*ii*")</f>
        <v>0</v>
      </c>
      <c r="H144" s="1">
        <f>COUNTIF(B144,"*ee*")</f>
        <v>0</v>
      </c>
      <c r="I144" s="1">
        <f>COUNTIF(B144,"*aa*")</f>
        <v>0</v>
      </c>
      <c r="J144" s="1">
        <f>COUNTIF(B144,"*oo*")</f>
        <v>0</v>
      </c>
      <c r="K144" s="1">
        <f>COUNTIF(B144,"*uu*")</f>
        <v>0</v>
      </c>
      <c r="L144" s="1">
        <f>COUNTIF(B144,"*ia*")</f>
        <v>0</v>
      </c>
      <c r="M144" s="1">
        <f>COUNTIF(B144,"*iu*")</f>
        <v>0</v>
      </c>
      <c r="N144" s="1">
        <f>COUNTIF(B144,"*ei*")</f>
        <v>0</v>
      </c>
      <c r="O144" s="1">
        <f>COUNTIF(B144,"*ea*")</f>
        <v>0</v>
      </c>
      <c r="P144" s="1">
        <f>COUNTIF(B144,"*eo*")</f>
        <v>1</v>
      </c>
      <c r="Q144" s="1">
        <f>COUNTIF(B144,"*eu*")</f>
        <v>0</v>
      </c>
      <c r="R144" s="1">
        <f>COUNTIF(B144,"*ai*")</f>
        <v>0</v>
      </c>
      <c r="S144" s="1">
        <f>COUNTIF(B144,"*ae*")</f>
        <v>0</v>
      </c>
      <c r="T144" s="1">
        <f>COUNTIF(B144,"*ao*")</f>
        <v>0</v>
      </c>
      <c r="U144" s="1">
        <f>COUNTIF(B144,"*au*")</f>
        <v>0</v>
      </c>
      <c r="V144" s="1">
        <f>COUNTIF(B144,"*oi*")</f>
        <v>0</v>
      </c>
      <c r="W144" s="1">
        <f>COUNTIF(B144,"*oe*")</f>
        <v>0</v>
      </c>
      <c r="X144" s="1">
        <f>COUNTIF(B144,"*oa*")</f>
        <v>0</v>
      </c>
      <c r="Y144" s="1">
        <f>COUNTIF(B144,"*ou*")</f>
        <v>0</v>
      </c>
      <c r="Z144" s="1">
        <f>COUNTIF(B144,"*ui*")</f>
        <v>0</v>
      </c>
      <c r="AA144" s="1">
        <f>COUNTIF(B144,"*ua*")</f>
        <v>0</v>
      </c>
      <c r="AB144">
        <f>SUM(G144:AA144)</f>
        <v>1</v>
      </c>
      <c r="AC144">
        <v>2</v>
      </c>
      <c r="AD144">
        <f>COUNTIF(AC144,"2")</f>
        <v>1</v>
      </c>
      <c r="AE144">
        <f>COUNTIF(AC144,"3")</f>
        <v>0</v>
      </c>
      <c r="AF144">
        <f>COUNTIF(AC144,"4")</f>
        <v>0</v>
      </c>
      <c r="AG144">
        <f>COUNTIF(AC144,"5")</f>
        <v>0</v>
      </c>
      <c r="AH144">
        <v>1</v>
      </c>
      <c r="AI144">
        <v>1</v>
      </c>
      <c r="AL144">
        <v>1</v>
      </c>
      <c r="AO144" s="1">
        <f>COUNTIF(F144,"CVCV")+COUNTIF(F144,"CVVCV")</f>
        <v>0</v>
      </c>
      <c r="AP144" s="1">
        <f>COUNTIF(F144,"CVCVC")+COUNTIF(F144,"CVVCVC")</f>
        <v>0</v>
      </c>
      <c r="AQ144" s="1">
        <f>COUNTIF(F144,"VCV")+COUNTIF(F144,"VVCV")</f>
        <v>0</v>
      </c>
      <c r="AR144" s="1">
        <f>COUNTIF(F144,"VCVC")+COUNTIF(F144,"VVCVC")</f>
        <v>0</v>
      </c>
      <c r="AS144" s="1">
        <f>COUNTIF(F144,"CVV")</f>
        <v>0</v>
      </c>
      <c r="AT144" s="1">
        <f>COUNTIF(F144,"CVVC")</f>
        <v>0</v>
      </c>
      <c r="AU144" s="1">
        <f>COUNTIF(F144,"VV")</f>
        <v>0</v>
      </c>
      <c r="AV144" s="1">
        <f>COUNTIF(F144,"VVC")</f>
        <v>0</v>
      </c>
      <c r="AW144" s="1">
        <f>COUNTIF(F144,"CVVCVC")+COUNTIF(F144,"VVCVC")+COUNTIF(F144,"CVVCV")+COUNTIF(F144,"VVCV")</f>
        <v>0</v>
      </c>
      <c r="AY144" s="1">
        <f>COUNTIF(F144,"CCVCV")</f>
        <v>0</v>
      </c>
      <c r="AZ144" s="1">
        <f>COUNTIF(F144,"CCVCVC")</f>
        <v>0</v>
      </c>
      <c r="BA144" s="1">
        <f>COUNTIF(F144,"CCVV")</f>
        <v>1</v>
      </c>
      <c r="BB144" s="1">
        <f>COUNTIF(F144,"CCVVC")</f>
        <v>0</v>
      </c>
      <c r="BF144" s="1" t="str">
        <f>RIGHT(F144,4)</f>
        <v>CCVV</v>
      </c>
      <c r="BG144" s="1"/>
      <c r="BO144">
        <v>1</v>
      </c>
      <c r="BP144" s="1">
        <f>SUM(BG144:BO144)</f>
        <v>1</v>
      </c>
      <c r="BQ144">
        <v>0</v>
      </c>
      <c r="BS144" s="1" t="str">
        <f>LEFT(B144,1)</f>
        <v>m</v>
      </c>
      <c r="BT144" s="1" t="str">
        <f>LEFT(B144,2)</f>
        <v>mn</v>
      </c>
      <c r="BU144" s="1" t="str">
        <f>RIGHT(B144,1)</f>
        <v>o</v>
      </c>
      <c r="BX144" s="10">
        <v>0</v>
      </c>
      <c r="BY144" s="10" t="str">
        <f>LEFT(CA144,1)</f>
        <v>e</v>
      </c>
      <c r="BZ144" s="10" t="str">
        <f>RIGHT(B144,1)</f>
        <v>o</v>
      </c>
      <c r="CA144" s="10" t="str">
        <f>RIGHT(B144,2)</f>
        <v>eo</v>
      </c>
      <c r="CB144" s="10" t="str">
        <f>RIGHT(B144,3)</f>
        <v>neo</v>
      </c>
      <c r="CC144" s="10" t="str">
        <f>RIGHT(B144,2)</f>
        <v>eo</v>
      </c>
      <c r="CD144" s="10" t="str">
        <f>RIGHT(B144,1)</f>
        <v>o</v>
      </c>
    </row>
    <row r="145" spans="1:82">
      <c r="A145">
        <v>658</v>
      </c>
      <c r="B145" s="30" t="s">
        <v>573</v>
      </c>
      <c r="C145" t="s">
        <v>1939</v>
      </c>
      <c r="D145" t="s">
        <v>1141</v>
      </c>
      <c r="E145" t="s">
        <v>1141</v>
      </c>
      <c r="F145" t="s">
        <v>2837</v>
      </c>
      <c r="G145" s="1">
        <f>COUNTIF(B145,"*ii*")</f>
        <v>0</v>
      </c>
      <c r="H145" s="1">
        <f>COUNTIF(B145,"*ee*")</f>
        <v>0</v>
      </c>
      <c r="I145" s="1">
        <f>COUNTIF(B145,"*aa*")</f>
        <v>0</v>
      </c>
      <c r="J145" s="1">
        <f>COUNTIF(B145,"*oo*")</f>
        <v>0</v>
      </c>
      <c r="K145" s="1">
        <f>COUNTIF(B145,"*uu*")</f>
        <v>0</v>
      </c>
      <c r="L145" s="1">
        <f>COUNTIF(B145,"*ia*")</f>
        <v>0</v>
      </c>
      <c r="M145" s="1">
        <f>COUNTIF(B145,"*iu*")</f>
        <v>0</v>
      </c>
      <c r="N145" s="1">
        <f>COUNTIF(B145,"*ei*")</f>
        <v>0</v>
      </c>
      <c r="O145" s="1">
        <f>COUNTIF(B145,"*ea*")</f>
        <v>0</v>
      </c>
      <c r="P145" s="1">
        <f>COUNTIF(B145,"*eo*")</f>
        <v>1</v>
      </c>
      <c r="Q145" s="1">
        <f>COUNTIF(B145,"*eu*")</f>
        <v>0</v>
      </c>
      <c r="R145" s="1">
        <f>COUNTIF(B145,"*ai*")</f>
        <v>0</v>
      </c>
      <c r="S145" s="1">
        <f>COUNTIF(B145,"*ae*")</f>
        <v>0</v>
      </c>
      <c r="T145" s="1">
        <f>COUNTIF(B145,"*ao*")</f>
        <v>0</v>
      </c>
      <c r="U145" s="1">
        <f>COUNTIF(B145,"*au*")</f>
        <v>0</v>
      </c>
      <c r="V145" s="1">
        <f>COUNTIF(B145,"*oi*")</f>
        <v>0</v>
      </c>
      <c r="W145" s="1">
        <f>COUNTIF(B145,"*oe*")</f>
        <v>0</v>
      </c>
      <c r="X145" s="1">
        <f>COUNTIF(B145,"*oa*")</f>
        <v>0</v>
      </c>
      <c r="Y145" s="1">
        <f>COUNTIF(B145,"*ou*")</f>
        <v>0</v>
      </c>
      <c r="Z145" s="1">
        <f>COUNTIF(B145,"*ui*")</f>
        <v>0</v>
      </c>
      <c r="AA145" s="1">
        <f>COUNTIF(B145,"*ua*")</f>
        <v>0</v>
      </c>
      <c r="AB145">
        <f>SUM(G145:AA145)</f>
        <v>1</v>
      </c>
      <c r="AC145">
        <v>2</v>
      </c>
      <c r="AD145">
        <f>COUNTIF(AC145,"2")</f>
        <v>1</v>
      </c>
      <c r="AE145">
        <f>COUNTIF(AC145,"3")</f>
        <v>0</v>
      </c>
      <c r="AF145">
        <f>COUNTIF(AC145,"4")</f>
        <v>0</v>
      </c>
      <c r="AG145">
        <f>COUNTIF(AC145,"5")</f>
        <v>0</v>
      </c>
      <c r="AH145">
        <v>1</v>
      </c>
      <c r="AI145">
        <v>1</v>
      </c>
      <c r="AL145">
        <v>1</v>
      </c>
      <c r="AO145" s="1">
        <f>COUNTIF(F145,"CVCV")+COUNTIF(F145,"CVVCV")</f>
        <v>0</v>
      </c>
      <c r="AP145" s="1">
        <f>COUNTIF(F145,"CVCVC")+COUNTIF(F145,"CVVCVC")</f>
        <v>0</v>
      </c>
      <c r="AQ145" s="1">
        <f>COUNTIF(F145,"VCV")+COUNTIF(F145,"VVCV")</f>
        <v>0</v>
      </c>
      <c r="AR145" s="1">
        <f>COUNTIF(F145,"VCVC")+COUNTIF(F145,"VVCVC")</f>
        <v>0</v>
      </c>
      <c r="AS145" s="1">
        <f>COUNTIF(F145,"CVV")</f>
        <v>0</v>
      </c>
      <c r="AT145" s="1">
        <f>COUNTIF(F145,"CVVC")</f>
        <v>0</v>
      </c>
      <c r="AU145" s="1">
        <f>COUNTIF(F145,"VV")</f>
        <v>0</v>
      </c>
      <c r="AV145" s="1">
        <f>COUNTIF(F145,"VVC")</f>
        <v>0</v>
      </c>
      <c r="AW145" s="1">
        <f>COUNTIF(F145,"CVVCVC")+COUNTIF(F145,"VVCVC")+COUNTIF(F145,"CVVCV")+COUNTIF(F145,"VVCV")</f>
        <v>0</v>
      </c>
      <c r="AY145" s="1">
        <f>COUNTIF(F145,"CCVCV")</f>
        <v>0</v>
      </c>
      <c r="AZ145" s="1">
        <f>COUNTIF(F145,"CCVCVC")</f>
        <v>0</v>
      </c>
      <c r="BA145" s="1">
        <f>COUNTIF(F145,"CCVV")</f>
        <v>1</v>
      </c>
      <c r="BB145" s="1">
        <f>COUNTIF(F145,"CCVVC")</f>
        <v>0</v>
      </c>
      <c r="BF145" s="1" t="str">
        <f>RIGHT(F145,4)</f>
        <v>CCVV</v>
      </c>
      <c r="BG145" s="1"/>
      <c r="BO145">
        <v>1</v>
      </c>
      <c r="BP145" s="1">
        <f>SUM(BG145:BO145)</f>
        <v>1</v>
      </c>
      <c r="BQ145">
        <v>0</v>
      </c>
      <c r="BS145" s="1" t="str">
        <f>LEFT(B145,1)</f>
        <v>k</v>
      </c>
      <c r="BT145" s="1" t="str">
        <f>LEFT(B145,2)</f>
        <v>kr</v>
      </c>
      <c r="BU145" s="1" t="str">
        <f>RIGHT(B145,1)</f>
        <v>o</v>
      </c>
      <c r="BX145" s="10">
        <v>0</v>
      </c>
      <c r="BY145" s="10" t="str">
        <f>LEFT(CA145,1)</f>
        <v>e</v>
      </c>
      <c r="BZ145" s="10" t="str">
        <f>RIGHT(B145,1)</f>
        <v>o</v>
      </c>
      <c r="CA145" s="10" t="str">
        <f>RIGHT(B145,2)</f>
        <v>eo</v>
      </c>
      <c r="CB145" s="10" t="str">
        <f>RIGHT(B145,3)</f>
        <v>reo</v>
      </c>
      <c r="CC145" s="10" t="str">
        <f>RIGHT(B145,2)</f>
        <v>eo</v>
      </c>
      <c r="CD145" s="10" t="str">
        <f>RIGHT(B145,1)</f>
        <v>o</v>
      </c>
    </row>
    <row r="146" spans="1:82">
      <c r="A146">
        <v>218</v>
      </c>
      <c r="B146" s="30" t="s">
        <v>476</v>
      </c>
      <c r="C146" t="s">
        <v>1809</v>
      </c>
      <c r="D146" t="s">
        <v>1151</v>
      </c>
      <c r="E146" t="s">
        <v>2821</v>
      </c>
      <c r="F146" t="s">
        <v>2837</v>
      </c>
      <c r="G146" s="1">
        <f>COUNTIF(B146,"*ii*")</f>
        <v>0</v>
      </c>
      <c r="H146" s="1">
        <f>COUNTIF(B146,"*ee*")</f>
        <v>0</v>
      </c>
      <c r="I146" s="1">
        <f>COUNTIF(B146,"*aa*")</f>
        <v>0</v>
      </c>
      <c r="J146" s="1">
        <f>COUNTIF(B146,"*oo*")</f>
        <v>0</v>
      </c>
      <c r="K146" s="1">
        <f>COUNTIF(B146,"*uu*")</f>
        <v>0</v>
      </c>
      <c r="L146" s="1">
        <f>COUNTIF(B146,"*ia*")</f>
        <v>0</v>
      </c>
      <c r="M146" s="1">
        <f>COUNTIF(B146,"*iu*")</f>
        <v>0</v>
      </c>
      <c r="N146" s="1">
        <f>COUNTIF(B146,"*ei*")</f>
        <v>0</v>
      </c>
      <c r="O146" s="1">
        <f>COUNTIF(B146,"*ea*")</f>
        <v>0</v>
      </c>
      <c r="P146" s="1">
        <f>COUNTIF(B146,"*eo*")</f>
        <v>1</v>
      </c>
      <c r="Q146" s="1">
        <f>COUNTIF(B146,"*eu*")</f>
        <v>0</v>
      </c>
      <c r="R146" s="1">
        <f>COUNTIF(B146,"*ai*")</f>
        <v>0</v>
      </c>
      <c r="S146" s="1">
        <f>COUNTIF(B146,"*ae*")</f>
        <v>0</v>
      </c>
      <c r="T146" s="1">
        <f>COUNTIF(B146,"*ao*")</f>
        <v>0</v>
      </c>
      <c r="U146" s="1">
        <f>COUNTIF(B146,"*au*")</f>
        <v>0</v>
      </c>
      <c r="V146" s="1">
        <f>COUNTIF(B146,"*oi*")</f>
        <v>0</v>
      </c>
      <c r="W146" s="1">
        <f>COUNTIF(B146,"*oe*")</f>
        <v>0</v>
      </c>
      <c r="X146" s="1">
        <f>COUNTIF(B146,"*oa*")</f>
        <v>0</v>
      </c>
      <c r="Y146" s="1">
        <f>COUNTIF(B146,"*ou*")</f>
        <v>0</v>
      </c>
      <c r="Z146" s="1">
        <f>COUNTIF(B146,"*ui*")</f>
        <v>0</v>
      </c>
      <c r="AA146" s="1">
        <f>COUNTIF(B146,"*ua*")</f>
        <v>0</v>
      </c>
      <c r="AB146">
        <f>SUM(G146:AA146)</f>
        <v>1</v>
      </c>
      <c r="AC146">
        <v>2</v>
      </c>
      <c r="AD146">
        <f>COUNTIF(AC146,"2")</f>
        <v>1</v>
      </c>
      <c r="AE146">
        <f>COUNTIF(AC146,"3")</f>
        <v>0</v>
      </c>
      <c r="AF146">
        <f>COUNTIF(AC146,"4")</f>
        <v>0</v>
      </c>
      <c r="AG146">
        <f>COUNTIF(AC146,"5")</f>
        <v>0</v>
      </c>
      <c r="AH146">
        <v>1</v>
      </c>
      <c r="AI146">
        <v>1</v>
      </c>
      <c r="AL146">
        <v>1</v>
      </c>
      <c r="AO146" s="1">
        <f>COUNTIF(F146,"CVCV")+COUNTIF(F146,"CVVCV")</f>
        <v>0</v>
      </c>
      <c r="AP146" s="1">
        <f>COUNTIF(F146,"CVCVC")+COUNTIF(F146,"CVVCVC")</f>
        <v>0</v>
      </c>
      <c r="AQ146" s="1">
        <f>COUNTIF(F146,"VCV")+COUNTIF(F146,"VVCV")</f>
        <v>0</v>
      </c>
      <c r="AR146" s="1">
        <f>COUNTIF(F146,"VCVC")+COUNTIF(F146,"VVCVC")</f>
        <v>0</v>
      </c>
      <c r="AS146" s="1">
        <f>COUNTIF(F146,"CVV")</f>
        <v>0</v>
      </c>
      <c r="AT146" s="1">
        <f>COUNTIF(F146,"CVVC")</f>
        <v>0</v>
      </c>
      <c r="AU146" s="1">
        <f>COUNTIF(F146,"VV")</f>
        <v>0</v>
      </c>
      <c r="AV146" s="1">
        <f>COUNTIF(F146,"VVC")</f>
        <v>0</v>
      </c>
      <c r="AW146" s="1">
        <f>COUNTIF(F146,"CVVCVC")+COUNTIF(F146,"VVCVC")+COUNTIF(F146,"CVVCV")+COUNTIF(F146,"VVCV")</f>
        <v>0</v>
      </c>
      <c r="AY146" s="1">
        <f>COUNTIF(F146,"CCVCV")</f>
        <v>0</v>
      </c>
      <c r="AZ146" s="1">
        <f>COUNTIF(F146,"CCVCVC")</f>
        <v>0</v>
      </c>
      <c r="BA146" s="1">
        <f>COUNTIF(F146,"CCVV")</f>
        <v>1</v>
      </c>
      <c r="BB146" s="1">
        <f>COUNTIF(F146,"CCVVC")</f>
        <v>0</v>
      </c>
      <c r="BF146" s="1" t="str">
        <f>RIGHT(F146,4)</f>
        <v>CCVV</v>
      </c>
      <c r="BG146" s="1"/>
      <c r="BO146">
        <v>1</v>
      </c>
      <c r="BP146" s="1">
        <f>SUM(BG146:BO146)</f>
        <v>1</v>
      </c>
      <c r="BQ146">
        <v>0</v>
      </c>
      <c r="BS146" s="1" t="str">
        <f>LEFT(B146,1)</f>
        <v>b</v>
      </c>
      <c r="BT146" s="1" t="str">
        <f>LEFT(B146,2)</f>
        <v>br</v>
      </c>
      <c r="BU146" s="1" t="str">
        <f>RIGHT(B146,1)</f>
        <v>o</v>
      </c>
      <c r="BX146" s="10">
        <v>0</v>
      </c>
      <c r="BY146" s="10" t="str">
        <f>LEFT(CA146,1)</f>
        <v>e</v>
      </c>
      <c r="BZ146" s="10" t="str">
        <f>RIGHT(B146,1)</f>
        <v>o</v>
      </c>
      <c r="CA146" s="10" t="str">
        <f>RIGHT(B146,2)</f>
        <v>eo</v>
      </c>
      <c r="CB146" s="10" t="str">
        <f>RIGHT(B146,3)</f>
        <v>reo</v>
      </c>
      <c r="CC146" s="10" t="str">
        <f>RIGHT(B146,2)</f>
        <v>eo</v>
      </c>
      <c r="CD146" s="10" t="str">
        <f>RIGHT(B146,1)</f>
        <v>o</v>
      </c>
    </row>
    <row r="147" spans="1:82">
      <c r="A147">
        <v>659</v>
      </c>
      <c r="B147" s="30" t="s">
        <v>573</v>
      </c>
      <c r="C147" t="s">
        <v>2670</v>
      </c>
      <c r="D147" t="s">
        <v>1151</v>
      </c>
      <c r="E147" t="s">
        <v>2821</v>
      </c>
      <c r="F147" t="s">
        <v>2837</v>
      </c>
      <c r="G147" s="1">
        <f>COUNTIF(B147,"*ii*")</f>
        <v>0</v>
      </c>
      <c r="H147" s="1">
        <f>COUNTIF(B147,"*ee*")</f>
        <v>0</v>
      </c>
      <c r="I147" s="1">
        <f>COUNTIF(B147,"*aa*")</f>
        <v>0</v>
      </c>
      <c r="J147" s="1">
        <f>COUNTIF(B147,"*oo*")</f>
        <v>0</v>
      </c>
      <c r="K147" s="1">
        <f>COUNTIF(B147,"*uu*")</f>
        <v>0</v>
      </c>
      <c r="L147" s="1">
        <f>COUNTIF(B147,"*ia*")</f>
        <v>0</v>
      </c>
      <c r="M147" s="1">
        <f>COUNTIF(B147,"*iu*")</f>
        <v>0</v>
      </c>
      <c r="N147" s="1">
        <f>COUNTIF(B147,"*ei*")</f>
        <v>0</v>
      </c>
      <c r="O147" s="1">
        <f>COUNTIF(B147,"*ea*")</f>
        <v>0</v>
      </c>
      <c r="P147" s="1">
        <f>COUNTIF(B147,"*eo*")</f>
        <v>1</v>
      </c>
      <c r="Q147" s="1">
        <f>COUNTIF(B147,"*eu*")</f>
        <v>0</v>
      </c>
      <c r="R147" s="1">
        <f>COUNTIF(B147,"*ai*")</f>
        <v>0</v>
      </c>
      <c r="S147" s="1">
        <f>COUNTIF(B147,"*ae*")</f>
        <v>0</v>
      </c>
      <c r="T147" s="1">
        <f>COUNTIF(B147,"*ao*")</f>
        <v>0</v>
      </c>
      <c r="U147" s="1">
        <f>COUNTIF(B147,"*au*")</f>
        <v>0</v>
      </c>
      <c r="V147" s="1">
        <f>COUNTIF(B147,"*oi*")</f>
        <v>0</v>
      </c>
      <c r="W147" s="1">
        <f>COUNTIF(B147,"*oe*")</f>
        <v>0</v>
      </c>
      <c r="X147" s="1">
        <f>COUNTIF(B147,"*oa*")</f>
        <v>0</v>
      </c>
      <c r="Y147" s="1">
        <f>COUNTIF(B147,"*ou*")</f>
        <v>0</v>
      </c>
      <c r="Z147" s="1">
        <f>COUNTIF(B147,"*ui*")</f>
        <v>0</v>
      </c>
      <c r="AA147" s="1">
        <f>COUNTIF(B147,"*ua*")</f>
        <v>0</v>
      </c>
      <c r="AB147">
        <f>SUM(G147:AA147)</f>
        <v>1</v>
      </c>
      <c r="AC147">
        <v>2</v>
      </c>
      <c r="AD147">
        <f>COUNTIF(AC147,"2")</f>
        <v>1</v>
      </c>
      <c r="AE147">
        <f>COUNTIF(AC147,"3")</f>
        <v>0</v>
      </c>
      <c r="AF147">
        <f>COUNTIF(AC147,"4")</f>
        <v>0</v>
      </c>
      <c r="AG147">
        <f>COUNTIF(AC147,"5")</f>
        <v>0</v>
      </c>
      <c r="AH147">
        <v>1</v>
      </c>
      <c r="AI147">
        <v>1</v>
      </c>
      <c r="AL147">
        <v>1</v>
      </c>
      <c r="AO147" s="1">
        <f>COUNTIF(F147,"CVCV")+COUNTIF(F147,"CVVCV")</f>
        <v>0</v>
      </c>
      <c r="AP147" s="1">
        <f>COUNTIF(F147,"CVCVC")+COUNTIF(F147,"CVVCVC")</f>
        <v>0</v>
      </c>
      <c r="AQ147" s="1">
        <f>COUNTIF(F147,"VCV")+COUNTIF(F147,"VVCV")</f>
        <v>0</v>
      </c>
      <c r="AR147" s="1">
        <f>COUNTIF(F147,"VCVC")+COUNTIF(F147,"VVCVC")</f>
        <v>0</v>
      </c>
      <c r="AS147" s="1">
        <f>COUNTIF(F147,"CVV")</f>
        <v>0</v>
      </c>
      <c r="AT147" s="1">
        <f>COUNTIF(F147,"CVVC")</f>
        <v>0</v>
      </c>
      <c r="AU147" s="1">
        <f>COUNTIF(F147,"VV")</f>
        <v>0</v>
      </c>
      <c r="AV147" s="1">
        <f>COUNTIF(F147,"VVC")</f>
        <v>0</v>
      </c>
      <c r="AW147" s="1">
        <f>COUNTIF(F147,"CVVCVC")+COUNTIF(F147,"VVCVC")+COUNTIF(F147,"CVVCV")+COUNTIF(F147,"VVCV")</f>
        <v>0</v>
      </c>
      <c r="AY147" s="1">
        <f>COUNTIF(F147,"CCVCV")</f>
        <v>0</v>
      </c>
      <c r="AZ147" s="1">
        <f>COUNTIF(F147,"CCVCVC")</f>
        <v>0</v>
      </c>
      <c r="BA147" s="1">
        <f>COUNTIF(F147,"CCVV")</f>
        <v>1</v>
      </c>
      <c r="BB147" s="1">
        <f>COUNTIF(F147,"CCVVC")</f>
        <v>0</v>
      </c>
      <c r="BF147" s="1" t="str">
        <f>RIGHT(F147,4)</f>
        <v>CCVV</v>
      </c>
      <c r="BG147" s="1"/>
      <c r="BO147">
        <v>1</v>
      </c>
      <c r="BP147" s="1">
        <f>SUM(BG147:BO147)</f>
        <v>1</v>
      </c>
      <c r="BQ147">
        <v>0</v>
      </c>
      <c r="BS147" s="1" t="str">
        <f>LEFT(B147,1)</f>
        <v>k</v>
      </c>
      <c r="BT147" s="1" t="str">
        <f>LEFT(B147,2)</f>
        <v>kr</v>
      </c>
      <c r="BU147" s="1" t="str">
        <f>RIGHT(B147,1)</f>
        <v>o</v>
      </c>
      <c r="BX147" s="10">
        <v>0</v>
      </c>
      <c r="BY147" s="10" t="str">
        <f>LEFT(CA147,1)</f>
        <v>e</v>
      </c>
      <c r="BZ147" s="10" t="str">
        <f>RIGHT(B147,1)</f>
        <v>o</v>
      </c>
      <c r="CA147" s="10" t="str">
        <f>RIGHT(B147,2)</f>
        <v>eo</v>
      </c>
      <c r="CB147" s="10" t="str">
        <f>RIGHT(B147,3)</f>
        <v>reo</v>
      </c>
      <c r="CC147" s="10" t="str">
        <f>RIGHT(B147,2)</f>
        <v>eo</v>
      </c>
      <c r="CD147" s="10" t="str">
        <f>RIGHT(B147,1)</f>
        <v>o</v>
      </c>
    </row>
    <row r="148" spans="1:82">
      <c r="A148">
        <v>1678</v>
      </c>
      <c r="B148" s="30" t="s">
        <v>537</v>
      </c>
      <c r="C148" t="s">
        <v>1907</v>
      </c>
      <c r="D148" t="s">
        <v>1151</v>
      </c>
      <c r="E148" t="s">
        <v>2821</v>
      </c>
      <c r="F148" t="s">
        <v>2837</v>
      </c>
      <c r="G148" s="1">
        <f>COUNTIF(B148,"*ii*")</f>
        <v>0</v>
      </c>
      <c r="H148" s="1">
        <f>COUNTIF(B148,"*ee*")</f>
        <v>0</v>
      </c>
      <c r="I148" s="1">
        <f>COUNTIF(B148,"*aa*")</f>
        <v>0</v>
      </c>
      <c r="J148" s="1">
        <f>COUNTIF(B148,"*oo*")</f>
        <v>0</v>
      </c>
      <c r="K148" s="1">
        <f>COUNTIF(B148,"*uu*")</f>
        <v>0</v>
      </c>
      <c r="L148" s="1">
        <f>COUNTIF(B148,"*ia*")</f>
        <v>0</v>
      </c>
      <c r="M148" s="1">
        <f>COUNTIF(B148,"*iu*")</f>
        <v>0</v>
      </c>
      <c r="N148" s="1">
        <f>COUNTIF(B148,"*ei*")</f>
        <v>0</v>
      </c>
      <c r="O148" s="1">
        <f>COUNTIF(B148,"*ea*")</f>
        <v>0</v>
      </c>
      <c r="P148" s="1">
        <f>COUNTIF(B148,"*eo*")</f>
        <v>0</v>
      </c>
      <c r="Q148" s="1">
        <f>COUNTIF(B148,"*eu*")</f>
        <v>0</v>
      </c>
      <c r="R148" s="1">
        <f>COUNTIF(B148,"*ai*")</f>
        <v>0</v>
      </c>
      <c r="S148" s="1">
        <f>COUNTIF(B148,"*ae*")</f>
        <v>0</v>
      </c>
      <c r="T148" s="1">
        <f>COUNTIF(B148,"*ao*")</f>
        <v>0</v>
      </c>
      <c r="U148" s="1">
        <f>COUNTIF(B148,"*au*")</f>
        <v>1</v>
      </c>
      <c r="V148" s="1">
        <f>COUNTIF(B148,"*oi*")</f>
        <v>0</v>
      </c>
      <c r="W148" s="1">
        <f>COUNTIF(B148,"*oe*")</f>
        <v>0</v>
      </c>
      <c r="X148" s="1">
        <f>COUNTIF(B148,"*oa*")</f>
        <v>0</v>
      </c>
      <c r="Y148" s="1">
        <f>COUNTIF(B148,"*ou*")</f>
        <v>0</v>
      </c>
      <c r="Z148" s="1">
        <f>COUNTIF(B148,"*ui*")</f>
        <v>0</v>
      </c>
      <c r="AA148" s="1">
        <f>COUNTIF(B148,"*ua*")</f>
        <v>0</v>
      </c>
      <c r="AB148">
        <f>SUM(G148:AA148)</f>
        <v>1</v>
      </c>
      <c r="AC148">
        <v>2</v>
      </c>
      <c r="AD148">
        <f>COUNTIF(AC148,"2")</f>
        <v>1</v>
      </c>
      <c r="AE148">
        <f>COUNTIF(AC148,"3")</f>
        <v>0</v>
      </c>
      <c r="AF148">
        <f>COUNTIF(AC148,"4")</f>
        <v>0</v>
      </c>
      <c r="AG148">
        <f>COUNTIF(AC148,"5")</f>
        <v>0</v>
      </c>
      <c r="AH148">
        <v>1</v>
      </c>
      <c r="AI148">
        <v>1</v>
      </c>
      <c r="AL148">
        <v>1</v>
      </c>
      <c r="AO148" s="1">
        <f>COUNTIF(F148,"CVCV")+COUNTIF(F148,"CVVCV")</f>
        <v>0</v>
      </c>
      <c r="AP148" s="1">
        <f>COUNTIF(F148,"CVCVC")+COUNTIF(F148,"CVVCVC")</f>
        <v>0</v>
      </c>
      <c r="AQ148" s="1">
        <f>COUNTIF(F148,"VCV")+COUNTIF(F148,"VVCV")</f>
        <v>0</v>
      </c>
      <c r="AR148" s="1">
        <f>COUNTIF(F148,"VCVC")+COUNTIF(F148,"VVCVC")</f>
        <v>0</v>
      </c>
      <c r="AS148" s="1">
        <f>COUNTIF(F148,"CVV")</f>
        <v>0</v>
      </c>
      <c r="AT148" s="1">
        <f>COUNTIF(F148,"CVVC")</f>
        <v>0</v>
      </c>
      <c r="AU148" s="1">
        <f>COUNTIF(F148,"VV")</f>
        <v>0</v>
      </c>
      <c r="AV148" s="1">
        <f>COUNTIF(F148,"VVC")</f>
        <v>0</v>
      </c>
      <c r="AW148" s="1">
        <f>COUNTIF(F148,"CVVCVC")+COUNTIF(F148,"VVCVC")+COUNTIF(F148,"CVVCV")+COUNTIF(F148,"VVCV")</f>
        <v>0</v>
      </c>
      <c r="AY148" s="1">
        <f>COUNTIF(F148,"CCVCV")</f>
        <v>0</v>
      </c>
      <c r="AZ148" s="1">
        <f>COUNTIF(F148,"CCVCVC")</f>
        <v>0</v>
      </c>
      <c r="BA148" s="1">
        <f>COUNTIF(F148,"CCVV")</f>
        <v>1</v>
      </c>
      <c r="BB148" s="1">
        <f>COUNTIF(F148,"CCVVC")</f>
        <v>0</v>
      </c>
      <c r="BF148" s="1" t="str">
        <f>RIGHT(F148,4)</f>
        <v>CCVV</v>
      </c>
      <c r="BG148" s="1"/>
      <c r="BO148">
        <v>1</v>
      </c>
      <c r="BP148" s="1">
        <f>SUM(BG148:BO148)</f>
        <v>1</v>
      </c>
      <c r="BQ148">
        <v>0</v>
      </c>
      <c r="BS148" s="1" t="str">
        <f>LEFT(B148,1)</f>
        <v>s</v>
      </c>
      <c r="BT148" s="1" t="str">
        <f>LEFT(B148,2)</f>
        <v>sk</v>
      </c>
      <c r="BU148" s="1" t="str">
        <f>RIGHT(B148,1)</f>
        <v>u</v>
      </c>
      <c r="BX148" s="10">
        <v>0</v>
      </c>
      <c r="BY148" s="10" t="str">
        <f>LEFT(CA148,1)</f>
        <v>a</v>
      </c>
      <c r="BZ148" s="10" t="str">
        <f>RIGHT(B148,1)</f>
        <v>u</v>
      </c>
      <c r="CA148" s="10" t="str">
        <f>RIGHT(B148,2)</f>
        <v>au</v>
      </c>
      <c r="CB148" s="10" t="str">
        <f>RIGHT(B148,3)</f>
        <v>kau</v>
      </c>
      <c r="CC148" s="10" t="str">
        <f>RIGHT(B148,2)</f>
        <v>au</v>
      </c>
      <c r="CD148" s="10" t="str">
        <f>RIGHT(B148,1)</f>
        <v>u</v>
      </c>
    </row>
    <row r="149" spans="1:82">
      <c r="A149">
        <v>846</v>
      </c>
      <c r="B149" s="30" t="s">
        <v>817</v>
      </c>
      <c r="C149" t="s">
        <v>2282</v>
      </c>
      <c r="D149" t="s">
        <v>1151</v>
      </c>
      <c r="E149" t="s">
        <v>2821</v>
      </c>
      <c r="F149" t="s">
        <v>2837</v>
      </c>
      <c r="G149" s="1">
        <f>COUNTIF(B149,"*ii*")</f>
        <v>0</v>
      </c>
      <c r="H149" s="1">
        <f>COUNTIF(B149,"*ee*")</f>
        <v>0</v>
      </c>
      <c r="I149" s="1">
        <f>COUNTIF(B149,"*aa*")</f>
        <v>0</v>
      </c>
      <c r="J149" s="1">
        <f>COUNTIF(B149,"*oo*")</f>
        <v>0</v>
      </c>
      <c r="K149" s="1">
        <f>COUNTIF(B149,"*uu*")</f>
        <v>0</v>
      </c>
      <c r="L149" s="1">
        <f>COUNTIF(B149,"*ia*")</f>
        <v>0</v>
      </c>
      <c r="M149" s="1">
        <f>COUNTIF(B149,"*iu*")</f>
        <v>0</v>
      </c>
      <c r="N149" s="1">
        <f>COUNTIF(B149,"*ei*")</f>
        <v>0</v>
      </c>
      <c r="O149" s="1">
        <f>COUNTIF(B149,"*ea*")</f>
        <v>0</v>
      </c>
      <c r="P149" s="1">
        <f>COUNTIF(B149,"*eo*")</f>
        <v>0</v>
      </c>
      <c r="Q149" s="1">
        <f>COUNTIF(B149,"*eu*")</f>
        <v>0</v>
      </c>
      <c r="R149" s="1">
        <f>COUNTIF(B149,"*ai*")</f>
        <v>0</v>
      </c>
      <c r="S149" s="1">
        <f>COUNTIF(B149,"*ae*")</f>
        <v>0</v>
      </c>
      <c r="T149" s="1">
        <f>COUNTIF(B149,"*ao*")</f>
        <v>0</v>
      </c>
      <c r="U149" s="1">
        <f>COUNTIF(B149,"*au*")</f>
        <v>1</v>
      </c>
      <c r="V149" s="1">
        <f>COUNTIF(B149,"*oi*")</f>
        <v>0</v>
      </c>
      <c r="W149" s="1">
        <f>COUNTIF(B149,"*oe*")</f>
        <v>0</v>
      </c>
      <c r="X149" s="1">
        <f>COUNTIF(B149,"*oa*")</f>
        <v>0</v>
      </c>
      <c r="Y149" s="1">
        <f>COUNTIF(B149,"*ou*")</f>
        <v>0</v>
      </c>
      <c r="Z149" s="1">
        <f>COUNTIF(B149,"*ui*")</f>
        <v>0</v>
      </c>
      <c r="AA149" s="1">
        <f>COUNTIF(B149,"*ua*")</f>
        <v>0</v>
      </c>
      <c r="AB149">
        <f>SUM(G149:AA149)</f>
        <v>1</v>
      </c>
      <c r="AC149">
        <v>2</v>
      </c>
      <c r="AD149">
        <f>COUNTIF(AC149,"2")</f>
        <v>1</v>
      </c>
      <c r="AE149">
        <f>COUNTIF(AC149,"3")</f>
        <v>0</v>
      </c>
      <c r="AF149">
        <f>COUNTIF(AC149,"4")</f>
        <v>0</v>
      </c>
      <c r="AG149">
        <f>COUNTIF(AC149,"5")</f>
        <v>0</v>
      </c>
      <c r="AH149">
        <v>1</v>
      </c>
      <c r="AI149">
        <v>1</v>
      </c>
      <c r="AL149">
        <v>1</v>
      </c>
      <c r="AO149" s="1">
        <f>COUNTIF(F149,"CVCV")+COUNTIF(F149,"CVVCV")</f>
        <v>0</v>
      </c>
      <c r="AP149" s="1">
        <f>COUNTIF(F149,"CVCVC")+COUNTIF(F149,"CVVCVC")</f>
        <v>0</v>
      </c>
      <c r="AQ149" s="1">
        <f>COUNTIF(F149,"VCV")+COUNTIF(F149,"VVCV")</f>
        <v>0</v>
      </c>
      <c r="AR149" s="1">
        <f>COUNTIF(F149,"VCVC")+COUNTIF(F149,"VVCVC")</f>
        <v>0</v>
      </c>
      <c r="AS149" s="1">
        <f>COUNTIF(F149,"CVV")</f>
        <v>0</v>
      </c>
      <c r="AT149" s="1">
        <f>COUNTIF(F149,"CVVC")</f>
        <v>0</v>
      </c>
      <c r="AU149" s="1">
        <f>COUNTIF(F149,"VV")</f>
        <v>0</v>
      </c>
      <c r="AV149" s="1">
        <f>COUNTIF(F149,"VVC")</f>
        <v>0</v>
      </c>
      <c r="AW149" s="1">
        <f>COUNTIF(F149,"CVVCVC")+COUNTIF(F149,"VVCVC")+COUNTIF(F149,"CVVCV")+COUNTIF(F149,"VVCV")</f>
        <v>0</v>
      </c>
      <c r="AY149" s="1">
        <f>COUNTIF(F149,"CCVCV")</f>
        <v>0</v>
      </c>
      <c r="AZ149" s="1">
        <f>COUNTIF(F149,"CCVCVC")</f>
        <v>0</v>
      </c>
      <c r="BA149" s="1">
        <f>COUNTIF(F149,"CCVV")</f>
        <v>1</v>
      </c>
      <c r="BB149" s="1">
        <f>COUNTIF(F149,"CCVVC")</f>
        <v>0</v>
      </c>
      <c r="BF149" s="1" t="str">
        <f>RIGHT(F149,4)</f>
        <v>CCVV</v>
      </c>
      <c r="BG149" s="1"/>
      <c r="BO149">
        <v>1</v>
      </c>
      <c r="BP149" s="1">
        <f>SUM(BG149:BO149)</f>
        <v>1</v>
      </c>
      <c r="BQ149">
        <v>0</v>
      </c>
      <c r="BS149" s="1" t="str">
        <f>LEFT(B149,1)</f>
        <v>m</v>
      </c>
      <c r="BT149" s="1" t="str">
        <f>LEFT(B149,2)</f>
        <v>mn</v>
      </c>
      <c r="BU149" s="1" t="str">
        <f>RIGHT(B149,1)</f>
        <v>u</v>
      </c>
      <c r="BX149" s="10">
        <v>0</v>
      </c>
      <c r="BY149" s="10" t="str">
        <f>LEFT(CA149,1)</f>
        <v>a</v>
      </c>
      <c r="BZ149" s="10" t="str">
        <f>RIGHT(B149,1)</f>
        <v>u</v>
      </c>
      <c r="CA149" s="10" t="str">
        <f>RIGHT(B149,2)</f>
        <v>au</v>
      </c>
      <c r="CB149" s="10" t="str">
        <f>RIGHT(B149,3)</f>
        <v>nau</v>
      </c>
      <c r="CC149" s="10" t="str">
        <f>RIGHT(B149,2)</f>
        <v>au</v>
      </c>
      <c r="CD149" s="10" t="str">
        <f>RIGHT(B149,1)</f>
        <v>u</v>
      </c>
    </row>
    <row r="150" spans="1:82">
      <c r="A150">
        <v>1695</v>
      </c>
      <c r="B150" s="30" t="s">
        <v>381</v>
      </c>
      <c r="C150" t="s">
        <v>1683</v>
      </c>
      <c r="D150" t="s">
        <v>1151</v>
      </c>
      <c r="E150" t="s">
        <v>2821</v>
      </c>
      <c r="F150" t="s">
        <v>2837</v>
      </c>
      <c r="G150" s="1">
        <f>COUNTIF(B150,"*ii*")</f>
        <v>0</v>
      </c>
      <c r="H150" s="1">
        <f>COUNTIF(B150,"*ee*")</f>
        <v>0</v>
      </c>
      <c r="I150" s="1">
        <f>COUNTIF(B150,"*aa*")</f>
        <v>0</v>
      </c>
      <c r="J150" s="1">
        <f>COUNTIF(B150,"*oo*")</f>
        <v>0</v>
      </c>
      <c r="K150" s="1">
        <f>COUNTIF(B150,"*uu*")</f>
        <v>0</v>
      </c>
      <c r="L150" s="1">
        <f>COUNTIF(B150,"*ia*")</f>
        <v>0</v>
      </c>
      <c r="M150" s="1">
        <f>COUNTIF(B150,"*iu*")</f>
        <v>0</v>
      </c>
      <c r="N150" s="1">
        <f>COUNTIF(B150,"*ei*")</f>
        <v>0</v>
      </c>
      <c r="O150" s="1">
        <f>COUNTIF(B150,"*ea*")</f>
        <v>0</v>
      </c>
      <c r="P150" s="1">
        <f>COUNTIF(B150,"*eo*")</f>
        <v>0</v>
      </c>
      <c r="Q150" s="1">
        <f>COUNTIF(B150,"*eu*")</f>
        <v>0</v>
      </c>
      <c r="R150" s="1">
        <f>COUNTIF(B150,"*ai*")</f>
        <v>0</v>
      </c>
      <c r="S150" s="1">
        <f>COUNTIF(B150,"*ae*")</f>
        <v>0</v>
      </c>
      <c r="T150" s="1">
        <f>COUNTIF(B150,"*ao*")</f>
        <v>0</v>
      </c>
      <c r="U150" s="1">
        <f>COUNTIF(B150,"*au*")</f>
        <v>1</v>
      </c>
      <c r="V150" s="1">
        <f>COUNTIF(B150,"*oi*")</f>
        <v>0</v>
      </c>
      <c r="W150" s="1">
        <f>COUNTIF(B150,"*oe*")</f>
        <v>0</v>
      </c>
      <c r="X150" s="1">
        <f>COUNTIF(B150,"*oa*")</f>
        <v>0</v>
      </c>
      <c r="Y150" s="1">
        <f>COUNTIF(B150,"*ou*")</f>
        <v>0</v>
      </c>
      <c r="Z150" s="1">
        <f>COUNTIF(B150,"*ui*")</f>
        <v>0</v>
      </c>
      <c r="AA150" s="1">
        <f>COUNTIF(B150,"*ua*")</f>
        <v>0</v>
      </c>
      <c r="AB150">
        <f>SUM(G150:AA150)</f>
        <v>1</v>
      </c>
      <c r="AC150">
        <v>2</v>
      </c>
      <c r="AD150">
        <f>COUNTIF(AC150,"2")</f>
        <v>1</v>
      </c>
      <c r="AE150">
        <f>COUNTIF(AC150,"3")</f>
        <v>0</v>
      </c>
      <c r="AF150">
        <f>COUNTIF(AC150,"4")</f>
        <v>0</v>
      </c>
      <c r="AG150">
        <f>COUNTIF(AC150,"5")</f>
        <v>0</v>
      </c>
      <c r="AH150">
        <v>1</v>
      </c>
      <c r="AI150">
        <v>1</v>
      </c>
      <c r="AL150">
        <v>1</v>
      </c>
      <c r="AO150" s="1">
        <f>COUNTIF(F150,"CVCV")+COUNTIF(F150,"CVVCV")</f>
        <v>0</v>
      </c>
      <c r="AP150" s="1">
        <f>COUNTIF(F150,"CVCVC")+COUNTIF(F150,"CVVCVC")</f>
        <v>0</v>
      </c>
      <c r="AQ150" s="1">
        <f>COUNTIF(F150,"VCV")+COUNTIF(F150,"VVCV")</f>
        <v>0</v>
      </c>
      <c r="AR150" s="1">
        <f>COUNTIF(F150,"VCVC")+COUNTIF(F150,"VVCVC")</f>
        <v>0</v>
      </c>
      <c r="AS150" s="1">
        <f>COUNTIF(F150,"CVV")</f>
        <v>0</v>
      </c>
      <c r="AT150" s="1">
        <f>COUNTIF(F150,"CVVC")</f>
        <v>0</v>
      </c>
      <c r="AU150" s="1">
        <f>COUNTIF(F150,"VV")</f>
        <v>0</v>
      </c>
      <c r="AV150" s="1">
        <f>COUNTIF(F150,"VVC")</f>
        <v>0</v>
      </c>
      <c r="AW150" s="1">
        <f>COUNTIF(F150,"CVVCVC")+COUNTIF(F150,"VVCVC")+COUNTIF(F150,"CVVCV")+COUNTIF(F150,"VVCV")</f>
        <v>0</v>
      </c>
      <c r="AY150" s="1">
        <f>COUNTIF(F150,"CCVCV")</f>
        <v>0</v>
      </c>
      <c r="AZ150" s="1">
        <f>COUNTIF(F150,"CCVCVC")</f>
        <v>0</v>
      </c>
      <c r="BA150" s="1">
        <f>COUNTIF(F150,"CCVV")</f>
        <v>1</v>
      </c>
      <c r="BB150" s="1">
        <f>COUNTIF(F150,"CCVVC")</f>
        <v>0</v>
      </c>
      <c r="BF150" s="1" t="str">
        <f>RIGHT(F150,4)</f>
        <v>CCVV</v>
      </c>
      <c r="BG150" s="1"/>
      <c r="BO150">
        <v>1</v>
      </c>
      <c r="BP150" s="1">
        <f>SUM(BG150:BO150)</f>
        <v>1</v>
      </c>
      <c r="BQ150">
        <v>0</v>
      </c>
      <c r="BS150" s="1" t="str">
        <f>LEFT(B150,1)</f>
        <v>s</v>
      </c>
      <c r="BT150" s="1" t="str">
        <f>LEFT(B150,2)</f>
        <v>sn</v>
      </c>
      <c r="BU150" s="1" t="str">
        <f>RIGHT(B150,1)</f>
        <v>u</v>
      </c>
      <c r="BX150" s="10">
        <v>0</v>
      </c>
      <c r="BY150" s="10" t="str">
        <f>LEFT(CA150,1)</f>
        <v>a</v>
      </c>
      <c r="BZ150" s="10" t="str">
        <f>RIGHT(B150,1)</f>
        <v>u</v>
      </c>
      <c r="CA150" s="10" t="str">
        <f>RIGHT(B150,2)</f>
        <v>au</v>
      </c>
      <c r="CB150" s="10" t="str">
        <f>RIGHT(B150,3)</f>
        <v>nau</v>
      </c>
      <c r="CC150" s="10" t="str">
        <f>RIGHT(B150,2)</f>
        <v>au</v>
      </c>
      <c r="CD150" s="10" t="str">
        <f>RIGHT(B150,1)</f>
        <v>u</v>
      </c>
    </row>
    <row r="151" spans="1:82">
      <c r="A151">
        <v>654</v>
      </c>
      <c r="B151" s="30" t="s">
        <v>150</v>
      </c>
      <c r="C151" t="s">
        <v>1346</v>
      </c>
      <c r="D151" t="s">
        <v>1151</v>
      </c>
      <c r="E151" t="s">
        <v>2821</v>
      </c>
      <c r="F151" t="s">
        <v>2837</v>
      </c>
      <c r="G151" s="1">
        <f>COUNTIF(B151,"*ii*")</f>
        <v>0</v>
      </c>
      <c r="H151" s="1">
        <f>COUNTIF(B151,"*ee*")</f>
        <v>0</v>
      </c>
      <c r="I151" s="1">
        <f>COUNTIF(B151,"*aa*")</f>
        <v>0</v>
      </c>
      <c r="J151" s="1">
        <f>COUNTIF(B151,"*oo*")</f>
        <v>0</v>
      </c>
      <c r="K151" s="1">
        <f>COUNTIF(B151,"*uu*")</f>
        <v>0</v>
      </c>
      <c r="L151" s="1">
        <f>COUNTIF(B151,"*ia*")</f>
        <v>0</v>
      </c>
      <c r="M151" s="1">
        <f>COUNTIF(B151,"*iu*")</f>
        <v>0</v>
      </c>
      <c r="N151" s="1">
        <f>COUNTIF(B151,"*ei*")</f>
        <v>0</v>
      </c>
      <c r="O151" s="1">
        <f>COUNTIF(B151,"*ea*")</f>
        <v>0</v>
      </c>
      <c r="P151" s="1">
        <f>COUNTIF(B151,"*eo*")</f>
        <v>0</v>
      </c>
      <c r="Q151" s="1">
        <f>COUNTIF(B151,"*eu*")</f>
        <v>0</v>
      </c>
      <c r="R151" s="1">
        <f>COUNTIF(B151,"*ai*")</f>
        <v>0</v>
      </c>
      <c r="S151" s="1">
        <f>COUNTIF(B151,"*ae*")</f>
        <v>0</v>
      </c>
      <c r="T151" s="1">
        <f>COUNTIF(B151,"*ao*")</f>
        <v>0</v>
      </c>
      <c r="U151" s="1">
        <f>COUNTIF(B151,"*au*")</f>
        <v>1</v>
      </c>
      <c r="V151" s="1">
        <f>COUNTIF(B151,"*oi*")</f>
        <v>0</v>
      </c>
      <c r="W151" s="1">
        <f>COUNTIF(B151,"*oe*")</f>
        <v>0</v>
      </c>
      <c r="X151" s="1">
        <f>COUNTIF(B151,"*oa*")</f>
        <v>0</v>
      </c>
      <c r="Y151" s="1">
        <f>COUNTIF(B151,"*ou*")</f>
        <v>0</v>
      </c>
      <c r="Z151" s="1">
        <f>COUNTIF(B151,"*ui*")</f>
        <v>0</v>
      </c>
      <c r="AA151" s="1">
        <f>COUNTIF(B151,"*ua*")</f>
        <v>0</v>
      </c>
      <c r="AB151">
        <f>SUM(G151:AA151)</f>
        <v>1</v>
      </c>
      <c r="AC151">
        <v>2</v>
      </c>
      <c r="AD151">
        <f>COUNTIF(AC151,"2")</f>
        <v>1</v>
      </c>
      <c r="AE151">
        <f>COUNTIF(AC151,"3")</f>
        <v>0</v>
      </c>
      <c r="AF151">
        <f>COUNTIF(AC151,"4")</f>
        <v>0</v>
      </c>
      <c r="AG151">
        <f>COUNTIF(AC151,"5")</f>
        <v>0</v>
      </c>
      <c r="AH151">
        <v>1</v>
      </c>
      <c r="AI151">
        <v>1</v>
      </c>
      <c r="AL151">
        <v>1</v>
      </c>
      <c r="AO151" s="1">
        <f>COUNTIF(F151,"CVCV")+COUNTIF(F151,"CVVCV")</f>
        <v>0</v>
      </c>
      <c r="AP151" s="1">
        <f>COUNTIF(F151,"CVCVC")+COUNTIF(F151,"CVVCVC")</f>
        <v>0</v>
      </c>
      <c r="AQ151" s="1">
        <f>COUNTIF(F151,"VCV")+COUNTIF(F151,"VVCV")</f>
        <v>0</v>
      </c>
      <c r="AR151" s="1">
        <f>COUNTIF(F151,"VCVC")+COUNTIF(F151,"VVCVC")</f>
        <v>0</v>
      </c>
      <c r="AS151" s="1">
        <f>COUNTIF(F151,"CVV")</f>
        <v>0</v>
      </c>
      <c r="AT151" s="1">
        <f>COUNTIF(F151,"CVVC")</f>
        <v>0</v>
      </c>
      <c r="AU151" s="1">
        <f>COUNTIF(F151,"VV")</f>
        <v>0</v>
      </c>
      <c r="AV151" s="1">
        <f>COUNTIF(F151,"VVC")</f>
        <v>0</v>
      </c>
      <c r="AW151" s="1">
        <f>COUNTIF(F151,"CVVCVC")+COUNTIF(F151,"VVCVC")+COUNTIF(F151,"CVVCV")+COUNTIF(F151,"VVCV")</f>
        <v>0</v>
      </c>
      <c r="AY151" s="1">
        <f>COUNTIF(F151,"CCVCV")</f>
        <v>0</v>
      </c>
      <c r="AZ151" s="1">
        <f>COUNTIF(F151,"CCVCVC")</f>
        <v>0</v>
      </c>
      <c r="BA151" s="1">
        <f>COUNTIF(F151,"CCVV")</f>
        <v>1</v>
      </c>
      <c r="BB151" s="1">
        <f>COUNTIF(F151,"CCVVC")</f>
        <v>0</v>
      </c>
      <c r="BF151" s="1" t="str">
        <f>RIGHT(F151,4)</f>
        <v>CCVV</v>
      </c>
      <c r="BG151" s="1"/>
      <c r="BO151">
        <v>1</v>
      </c>
      <c r="BP151" s="1">
        <f>SUM(BG151:BO151)</f>
        <v>1</v>
      </c>
      <c r="BQ151">
        <v>0</v>
      </c>
      <c r="BS151" s="1" t="str">
        <f>LEFT(B151,1)</f>
        <v>k</v>
      </c>
      <c r="BT151" s="1" t="str">
        <f>LEFT(B151,2)</f>
        <v>kr</v>
      </c>
      <c r="BU151" s="1" t="str">
        <f>RIGHT(B151,1)</f>
        <v>u</v>
      </c>
      <c r="BX151" s="10">
        <v>0</v>
      </c>
      <c r="BY151" s="10" t="str">
        <f>LEFT(CA151,1)</f>
        <v>a</v>
      </c>
      <c r="BZ151" s="10" t="str">
        <f>RIGHT(B151,1)</f>
        <v>u</v>
      </c>
      <c r="CA151" s="10" t="str">
        <f>RIGHT(B151,2)</f>
        <v>au</v>
      </c>
      <c r="CB151" s="10" t="str">
        <f>RIGHT(B151,3)</f>
        <v>rau</v>
      </c>
      <c r="CC151" s="10" t="str">
        <f>RIGHT(B151,2)</f>
        <v>au</v>
      </c>
      <c r="CD151" s="10" t="str">
        <f>RIGHT(B151,1)</f>
        <v>u</v>
      </c>
    </row>
    <row r="152" spans="1:82">
      <c r="A152">
        <v>880</v>
      </c>
      <c r="B152" s="30" t="s">
        <v>855</v>
      </c>
      <c r="C152" t="s">
        <v>2352</v>
      </c>
      <c r="D152" t="s">
        <v>1151</v>
      </c>
      <c r="E152" t="s">
        <v>2821</v>
      </c>
      <c r="F152" t="s">
        <v>2837</v>
      </c>
      <c r="G152" s="1">
        <f>COUNTIF(B152,"*ii*")</f>
        <v>0</v>
      </c>
      <c r="H152" s="1">
        <f>COUNTIF(B152,"*ee*")</f>
        <v>0</v>
      </c>
      <c r="I152" s="1">
        <f>COUNTIF(B152,"*aa*")</f>
        <v>0</v>
      </c>
      <c r="J152" s="1">
        <f>COUNTIF(B152,"*oo*")</f>
        <v>0</v>
      </c>
      <c r="K152" s="1">
        <f>COUNTIF(B152,"*uu*")</f>
        <v>0</v>
      </c>
      <c r="L152" s="1">
        <f>COUNTIF(B152,"*ia*")</f>
        <v>0</v>
      </c>
      <c r="M152" s="1">
        <f>COUNTIF(B152,"*iu*")</f>
        <v>0</v>
      </c>
      <c r="N152" s="1">
        <f>COUNTIF(B152,"*ei*")</f>
        <v>0</v>
      </c>
      <c r="O152" s="1">
        <f>COUNTIF(B152,"*ea*")</f>
        <v>0</v>
      </c>
      <c r="P152" s="1">
        <f>COUNTIF(B152,"*eo*")</f>
        <v>0</v>
      </c>
      <c r="Q152" s="1">
        <f>COUNTIF(B152,"*eu*")</f>
        <v>0</v>
      </c>
      <c r="R152" s="1">
        <f>COUNTIF(B152,"*ai*")</f>
        <v>0</v>
      </c>
      <c r="S152" s="1">
        <f>COUNTIF(B152,"*ae*")</f>
        <v>0</v>
      </c>
      <c r="T152" s="1">
        <f>COUNTIF(B152,"*ao*")</f>
        <v>0</v>
      </c>
      <c r="U152" s="1">
        <f>COUNTIF(B152,"*au*")</f>
        <v>1</v>
      </c>
      <c r="V152" s="1">
        <f>COUNTIF(B152,"*oi*")</f>
        <v>0</v>
      </c>
      <c r="W152" s="1">
        <f>COUNTIF(B152,"*oe*")</f>
        <v>0</v>
      </c>
      <c r="X152" s="1">
        <f>COUNTIF(B152,"*oa*")</f>
        <v>0</v>
      </c>
      <c r="Y152" s="1">
        <f>COUNTIF(B152,"*ou*")</f>
        <v>0</v>
      </c>
      <c r="Z152" s="1">
        <f>COUNTIF(B152,"*ui*")</f>
        <v>0</v>
      </c>
      <c r="AA152" s="1">
        <f>COUNTIF(B152,"*ua*")</f>
        <v>0</v>
      </c>
      <c r="AB152">
        <f>SUM(G152:AA152)</f>
        <v>1</v>
      </c>
      <c r="AC152">
        <v>2</v>
      </c>
      <c r="AD152">
        <f>COUNTIF(AC152,"2")</f>
        <v>1</v>
      </c>
      <c r="AE152">
        <f>COUNTIF(AC152,"3")</f>
        <v>0</v>
      </c>
      <c r="AF152">
        <f>COUNTIF(AC152,"4")</f>
        <v>0</v>
      </c>
      <c r="AG152">
        <f>COUNTIF(AC152,"5")</f>
        <v>0</v>
      </c>
      <c r="AH152">
        <v>1</v>
      </c>
      <c r="AI152">
        <v>1</v>
      </c>
      <c r="AL152">
        <v>1</v>
      </c>
      <c r="AO152" s="1">
        <f>COUNTIF(F152,"CVCV")+COUNTIF(F152,"CVVCV")</f>
        <v>0</v>
      </c>
      <c r="AP152" s="1">
        <f>COUNTIF(F152,"CVCVC")+COUNTIF(F152,"CVVCVC")</f>
        <v>0</v>
      </c>
      <c r="AQ152" s="1">
        <f>COUNTIF(F152,"VCV")+COUNTIF(F152,"VVCV")</f>
        <v>0</v>
      </c>
      <c r="AR152" s="1">
        <f>COUNTIF(F152,"VCVC")+COUNTIF(F152,"VVCVC")</f>
        <v>0</v>
      </c>
      <c r="AS152" s="1">
        <f>COUNTIF(F152,"CVV")</f>
        <v>0</v>
      </c>
      <c r="AT152" s="1">
        <f>COUNTIF(F152,"CVVC")</f>
        <v>0</v>
      </c>
      <c r="AU152" s="1">
        <f>COUNTIF(F152,"VV")</f>
        <v>0</v>
      </c>
      <c r="AV152" s="1">
        <f>COUNTIF(F152,"VVC")</f>
        <v>0</v>
      </c>
      <c r="AW152" s="1">
        <f>COUNTIF(F152,"CVVCVC")+COUNTIF(F152,"VVCVC")+COUNTIF(F152,"CVVCV")+COUNTIF(F152,"VVCV")</f>
        <v>0</v>
      </c>
      <c r="AY152" s="1">
        <f>COUNTIF(F152,"CCVCV")</f>
        <v>0</v>
      </c>
      <c r="AZ152" s="1">
        <f>COUNTIF(F152,"CCVCVC")</f>
        <v>0</v>
      </c>
      <c r="BA152" s="1">
        <f>COUNTIF(F152,"CCVV")</f>
        <v>1</v>
      </c>
      <c r="BB152" s="1">
        <f>COUNTIF(F152,"CCVVC")</f>
        <v>0</v>
      </c>
      <c r="BF152" s="1" t="str">
        <f>RIGHT(F152,4)</f>
        <v>CCVV</v>
      </c>
      <c r="BG152" s="1"/>
      <c r="BO152">
        <v>1</v>
      </c>
      <c r="BP152" s="1">
        <f>SUM(BG152:BO152)</f>
        <v>1</v>
      </c>
      <c r="BQ152">
        <v>0</v>
      </c>
      <c r="BS152" s="1" t="str">
        <f>LEFT(B152,1)</f>
        <v>m</v>
      </c>
      <c r="BT152" s="1" t="str">
        <f>LEFT(B152,2)</f>
        <v>mt</v>
      </c>
      <c r="BU152" s="1" t="str">
        <f>RIGHT(B152,1)</f>
        <v>u</v>
      </c>
      <c r="BX152" s="10">
        <v>0</v>
      </c>
      <c r="BY152" s="10" t="str">
        <f>LEFT(CA152,1)</f>
        <v>a</v>
      </c>
      <c r="BZ152" s="10" t="str">
        <f>RIGHT(B152,1)</f>
        <v>u</v>
      </c>
      <c r="CA152" s="10" t="str">
        <f>RIGHT(B152,2)</f>
        <v>au</v>
      </c>
      <c r="CB152" s="10" t="str">
        <f>RIGHT(B152,3)</f>
        <v>tau</v>
      </c>
      <c r="CC152" s="10" t="str">
        <f>RIGHT(B152,2)</f>
        <v>au</v>
      </c>
      <c r="CD152" s="10" t="str">
        <f>RIGHT(B152,1)</f>
        <v>u</v>
      </c>
    </row>
    <row r="153" spans="1:82">
      <c r="A153">
        <v>995</v>
      </c>
      <c r="B153" s="30" t="s">
        <v>530</v>
      </c>
      <c r="C153" t="s">
        <v>1890</v>
      </c>
      <c r="D153" t="s">
        <v>1141</v>
      </c>
      <c r="E153" t="s">
        <v>1141</v>
      </c>
      <c r="F153" t="s">
        <v>2837</v>
      </c>
      <c r="G153" s="1">
        <f>COUNTIF(B153,"*ii*")</f>
        <v>0</v>
      </c>
      <c r="H153" s="1">
        <f>COUNTIF(B153,"*ee*")</f>
        <v>0</v>
      </c>
      <c r="I153" s="1">
        <f>COUNTIF(B153,"*aa*")</f>
        <v>0</v>
      </c>
      <c r="J153" s="1">
        <f>COUNTIF(B153,"*oo*")</f>
        <v>0</v>
      </c>
      <c r="K153" s="1">
        <f>COUNTIF(B153,"*uu*")</f>
        <v>0</v>
      </c>
      <c r="L153" s="1">
        <f>COUNTIF(B153,"*ia*")</f>
        <v>0</v>
      </c>
      <c r="M153" s="1">
        <f>COUNTIF(B153,"*iu*")</f>
        <v>0</v>
      </c>
      <c r="N153" s="1">
        <f>COUNTIF(B153,"*ei*")</f>
        <v>0</v>
      </c>
      <c r="O153" s="1">
        <f>COUNTIF(B153,"*ea*")</f>
        <v>0</v>
      </c>
      <c r="P153" s="1">
        <f>COUNTIF(B153,"*eo*")</f>
        <v>0</v>
      </c>
      <c r="Q153" s="1">
        <f>COUNTIF(B153,"*eu*")</f>
        <v>1</v>
      </c>
      <c r="R153" s="1">
        <f>COUNTIF(B153,"*ai*")</f>
        <v>0</v>
      </c>
      <c r="S153" s="1">
        <f>COUNTIF(B153,"*ae*")</f>
        <v>0</v>
      </c>
      <c r="T153" s="1">
        <f>COUNTIF(B153,"*ao*")</f>
        <v>0</v>
      </c>
      <c r="U153" s="1">
        <f>COUNTIF(B153,"*au*")</f>
        <v>0</v>
      </c>
      <c r="V153" s="1">
        <f>COUNTIF(B153,"*oi*")</f>
        <v>0</v>
      </c>
      <c r="W153" s="1">
        <f>COUNTIF(B153,"*oe*")</f>
        <v>0</v>
      </c>
      <c r="X153" s="1">
        <f>COUNTIF(B153,"*oa*")</f>
        <v>0</v>
      </c>
      <c r="Y153" s="1">
        <f>COUNTIF(B153,"*ou*")</f>
        <v>0</v>
      </c>
      <c r="Z153" s="1">
        <f>COUNTIF(B153,"*ui*")</f>
        <v>0</v>
      </c>
      <c r="AA153" s="1">
        <f>COUNTIF(B153,"*ua*")</f>
        <v>0</v>
      </c>
      <c r="AB153">
        <f>SUM(G153:AA153)</f>
        <v>1</v>
      </c>
      <c r="AC153">
        <v>2</v>
      </c>
      <c r="AD153">
        <f>COUNTIF(AC153,"2")</f>
        <v>1</v>
      </c>
      <c r="AE153">
        <f>COUNTIF(AC153,"3")</f>
        <v>0</v>
      </c>
      <c r="AF153">
        <f>COUNTIF(AC153,"4")</f>
        <v>0</v>
      </c>
      <c r="AG153">
        <f>COUNTIF(AC153,"5")</f>
        <v>0</v>
      </c>
      <c r="AH153">
        <v>1</v>
      </c>
      <c r="AI153">
        <v>1</v>
      </c>
      <c r="AL153">
        <v>1</v>
      </c>
      <c r="AO153" s="1">
        <f>COUNTIF(F153,"CVCV")+COUNTIF(F153,"CVVCV")</f>
        <v>0</v>
      </c>
      <c r="AP153" s="1">
        <f>COUNTIF(F153,"CVCVC")+COUNTIF(F153,"CVVCVC")</f>
        <v>0</v>
      </c>
      <c r="AQ153" s="1">
        <f>COUNTIF(F153,"VCV")+COUNTIF(F153,"VVCV")</f>
        <v>0</v>
      </c>
      <c r="AR153" s="1">
        <f>COUNTIF(F153,"VCVC")+COUNTIF(F153,"VVCVC")</f>
        <v>0</v>
      </c>
      <c r="AS153" s="1">
        <f>COUNTIF(F153,"CVV")</f>
        <v>0</v>
      </c>
      <c r="AT153" s="1">
        <f>COUNTIF(F153,"CVVC")</f>
        <v>0</v>
      </c>
      <c r="AU153" s="1">
        <f>COUNTIF(F153,"VV")</f>
        <v>0</v>
      </c>
      <c r="AV153" s="1">
        <f>COUNTIF(F153,"VVC")</f>
        <v>0</v>
      </c>
      <c r="AW153" s="1">
        <f>COUNTIF(F153,"CVVCVC")+COUNTIF(F153,"VVCVC")+COUNTIF(F153,"CVVCV")+COUNTIF(F153,"VVCV")</f>
        <v>0</v>
      </c>
      <c r="AY153" s="1">
        <f>COUNTIF(F153,"CCVCV")</f>
        <v>0</v>
      </c>
      <c r="AZ153" s="1">
        <f>COUNTIF(F153,"CCVCVC")</f>
        <v>0</v>
      </c>
      <c r="BA153" s="1">
        <f>COUNTIF(F153,"CCVV")</f>
        <v>1</v>
      </c>
      <c r="BB153" s="1">
        <f>COUNTIF(F153,"CCVVC")</f>
        <v>0</v>
      </c>
      <c r="BF153" s="1" t="str">
        <f>RIGHT(F153,4)</f>
        <v>CCVV</v>
      </c>
      <c r="BG153" s="1"/>
      <c r="BO153">
        <v>1</v>
      </c>
      <c r="BP153" s="1">
        <f>SUM(BG153:BO153)</f>
        <v>1</v>
      </c>
      <c r="BQ153">
        <v>0</v>
      </c>
      <c r="BS153" s="1" t="str">
        <f>LEFT(B153,1)</f>
        <v>n</v>
      </c>
      <c r="BT153" s="1" t="str">
        <f>LEFT(B153,2)</f>
        <v>nm</v>
      </c>
      <c r="BU153" s="1" t="str">
        <f>RIGHT(B153,1)</f>
        <v>u</v>
      </c>
      <c r="BX153" s="10">
        <v>0</v>
      </c>
      <c r="BY153" s="10" t="str">
        <f>LEFT(CA153,1)</f>
        <v>e</v>
      </c>
      <c r="BZ153" s="10" t="str">
        <f>RIGHT(B153,1)</f>
        <v>u</v>
      </c>
      <c r="CA153" s="10" t="str">
        <f>RIGHT(B153,2)</f>
        <v>eu</v>
      </c>
      <c r="CB153" s="10" t="str">
        <f>RIGHT(B153,3)</f>
        <v>meu</v>
      </c>
      <c r="CC153" s="10" t="str">
        <f>RIGHT(B153,2)</f>
        <v>eu</v>
      </c>
      <c r="CD153" s="10" t="str">
        <f>RIGHT(B153,1)</f>
        <v>u</v>
      </c>
    </row>
    <row r="154" spans="1:82">
      <c r="A154">
        <v>339</v>
      </c>
      <c r="B154" s="30" t="s">
        <v>125</v>
      </c>
      <c r="C154" t="s">
        <v>1311</v>
      </c>
      <c r="D154" t="s">
        <v>1141</v>
      </c>
      <c r="E154" t="s">
        <v>1141</v>
      </c>
      <c r="F154" t="s">
        <v>2837</v>
      </c>
      <c r="G154" s="1">
        <f>COUNTIF(B154,"*ii*")</f>
        <v>0</v>
      </c>
      <c r="H154" s="1">
        <f>COUNTIF(B154,"*ee*")</f>
        <v>0</v>
      </c>
      <c r="I154" s="1">
        <f>COUNTIF(B154,"*aa*")</f>
        <v>0</v>
      </c>
      <c r="J154" s="1">
        <f>COUNTIF(B154,"*oo*")</f>
        <v>0</v>
      </c>
      <c r="K154" s="1">
        <f>COUNTIF(B154,"*uu*")</f>
        <v>0</v>
      </c>
      <c r="L154" s="1">
        <f>COUNTIF(B154,"*ia*")</f>
        <v>0</v>
      </c>
      <c r="M154" s="1">
        <f>COUNTIF(B154,"*iu*")</f>
        <v>0</v>
      </c>
      <c r="N154" s="1">
        <f>COUNTIF(B154,"*ei*")</f>
        <v>0</v>
      </c>
      <c r="O154" s="1">
        <f>COUNTIF(B154,"*ea*")</f>
        <v>0</v>
      </c>
      <c r="P154" s="1">
        <f>COUNTIF(B154,"*eo*")</f>
        <v>0</v>
      </c>
      <c r="Q154" s="1">
        <f>COUNTIF(B154,"*eu*")</f>
        <v>1</v>
      </c>
      <c r="R154" s="1">
        <f>COUNTIF(B154,"*ai*")</f>
        <v>0</v>
      </c>
      <c r="S154" s="1">
        <f>COUNTIF(B154,"*ae*")</f>
        <v>0</v>
      </c>
      <c r="T154" s="1">
        <f>COUNTIF(B154,"*ao*")</f>
        <v>0</v>
      </c>
      <c r="U154" s="1">
        <f>COUNTIF(B154,"*au*")</f>
        <v>0</v>
      </c>
      <c r="V154" s="1">
        <f>COUNTIF(B154,"*oi*")</f>
        <v>0</v>
      </c>
      <c r="W154" s="1">
        <f>COUNTIF(B154,"*oe*")</f>
        <v>0</v>
      </c>
      <c r="X154" s="1">
        <f>COUNTIF(B154,"*oa*")</f>
        <v>0</v>
      </c>
      <c r="Y154" s="1">
        <f>COUNTIF(B154,"*ou*")</f>
        <v>0</v>
      </c>
      <c r="Z154" s="1">
        <f>COUNTIF(B154,"*ui*")</f>
        <v>0</v>
      </c>
      <c r="AA154" s="1">
        <f>COUNTIF(B154,"*ua*")</f>
        <v>0</v>
      </c>
      <c r="AB154">
        <f>SUM(G154:AA154)</f>
        <v>1</v>
      </c>
      <c r="AC154">
        <v>2</v>
      </c>
      <c r="AD154">
        <f>COUNTIF(AC154,"2")</f>
        <v>1</v>
      </c>
      <c r="AE154">
        <f>COUNTIF(AC154,"3")</f>
        <v>0</v>
      </c>
      <c r="AF154">
        <f>COUNTIF(AC154,"4")</f>
        <v>0</v>
      </c>
      <c r="AG154">
        <f>COUNTIF(AC154,"5")</f>
        <v>0</v>
      </c>
      <c r="AH154">
        <v>1</v>
      </c>
      <c r="AI154">
        <v>1</v>
      </c>
      <c r="AL154">
        <v>1</v>
      </c>
      <c r="AO154" s="1">
        <f>COUNTIF(F154,"CVCV")+COUNTIF(F154,"CVVCV")</f>
        <v>0</v>
      </c>
      <c r="AP154" s="1">
        <f>COUNTIF(F154,"CVCVC")+COUNTIF(F154,"CVVCVC")</f>
        <v>0</v>
      </c>
      <c r="AQ154" s="1">
        <f>COUNTIF(F154,"VCV")+COUNTIF(F154,"VVCV")</f>
        <v>0</v>
      </c>
      <c r="AR154" s="1">
        <f>COUNTIF(F154,"VCVC")+COUNTIF(F154,"VVCVC")</f>
        <v>0</v>
      </c>
      <c r="AS154" s="1">
        <f>COUNTIF(F154,"CVV")</f>
        <v>0</v>
      </c>
      <c r="AT154" s="1">
        <f>COUNTIF(F154,"CVVC")</f>
        <v>0</v>
      </c>
      <c r="AU154" s="1">
        <f>COUNTIF(F154,"VV")</f>
        <v>0</v>
      </c>
      <c r="AV154" s="1">
        <f>COUNTIF(F154,"VVC")</f>
        <v>0</v>
      </c>
      <c r="AW154" s="1">
        <f>COUNTIF(F154,"CVVCVC")+COUNTIF(F154,"VVCVC")+COUNTIF(F154,"CVVCV")+COUNTIF(F154,"VVCV")</f>
        <v>0</v>
      </c>
      <c r="AY154" s="1">
        <f>COUNTIF(F154,"CCVCV")</f>
        <v>0</v>
      </c>
      <c r="AZ154" s="1">
        <f>COUNTIF(F154,"CCVCVC")</f>
        <v>0</v>
      </c>
      <c r="BA154" s="1">
        <f>COUNTIF(F154,"CCVV")</f>
        <v>1</v>
      </c>
      <c r="BB154" s="1">
        <f>COUNTIF(F154,"CCVVC")</f>
        <v>0</v>
      </c>
      <c r="BF154" s="1" t="str">
        <f>RIGHT(F154,4)</f>
        <v>CCVV</v>
      </c>
      <c r="BG154" s="1"/>
      <c r="BO154">
        <v>1</v>
      </c>
      <c r="BP154" s="1">
        <f>SUM(BG154:BO154)</f>
        <v>1</v>
      </c>
      <c r="BQ154">
        <v>0</v>
      </c>
      <c r="BS154" s="1" t="str">
        <f>LEFT(B154,1)</f>
        <v>f</v>
      </c>
      <c r="BT154" s="1" t="str">
        <f>LEFT(B154,2)</f>
        <v>fr</v>
      </c>
      <c r="BU154" s="1" t="str">
        <f>RIGHT(B154,1)</f>
        <v>u</v>
      </c>
      <c r="BX154" s="10">
        <v>0</v>
      </c>
      <c r="BY154" s="10" t="str">
        <f>LEFT(CA154,1)</f>
        <v>e</v>
      </c>
      <c r="BZ154" s="10" t="str">
        <f>RIGHT(B154,1)</f>
        <v>u</v>
      </c>
      <c r="CA154" s="10" t="str">
        <f>RIGHT(B154,2)</f>
        <v>eu</v>
      </c>
      <c r="CB154" s="10" t="str">
        <f>RIGHT(B154,3)</f>
        <v>reu</v>
      </c>
      <c r="CC154" s="10" t="str">
        <f>RIGHT(B154,2)</f>
        <v>eu</v>
      </c>
      <c r="CD154" s="10" t="str">
        <f>RIGHT(B154,1)</f>
        <v>u</v>
      </c>
    </row>
    <row r="155" spans="1:82">
      <c r="A155">
        <v>1418</v>
      </c>
      <c r="B155" s="30" t="s">
        <v>3377</v>
      </c>
      <c r="C155" t="s">
        <v>2105</v>
      </c>
      <c r="D155" t="s">
        <v>1141</v>
      </c>
      <c r="E155" t="s">
        <v>1141</v>
      </c>
      <c r="F155" t="s">
        <v>2837</v>
      </c>
      <c r="G155" s="1">
        <f>COUNTIF(B155,"*ii*")</f>
        <v>0</v>
      </c>
      <c r="H155" s="1">
        <f>COUNTIF(B155,"*ee*")</f>
        <v>0</v>
      </c>
      <c r="I155" s="1">
        <f>COUNTIF(B155,"*aa*")</f>
        <v>0</v>
      </c>
      <c r="J155" s="1">
        <f>COUNTIF(B155,"*oo*")</f>
        <v>0</v>
      </c>
      <c r="K155" s="1">
        <f>COUNTIF(B155,"*uu*")</f>
        <v>0</v>
      </c>
      <c r="L155" s="1">
        <f>COUNTIF(B155,"*ia*")</f>
        <v>0</v>
      </c>
      <c r="M155" s="1">
        <f>COUNTIF(B155,"*iu*")</f>
        <v>1</v>
      </c>
      <c r="N155" s="1">
        <f>COUNTIF(B155,"*ei*")</f>
        <v>0</v>
      </c>
      <c r="O155" s="1">
        <f>COUNTIF(B155,"*ea*")</f>
        <v>0</v>
      </c>
      <c r="P155" s="1">
        <f>COUNTIF(B155,"*eo*")</f>
        <v>0</v>
      </c>
      <c r="Q155" s="1">
        <f>COUNTIF(B155,"*eu*")</f>
        <v>0</v>
      </c>
      <c r="R155" s="1">
        <f>COUNTIF(B155,"*ai*")</f>
        <v>0</v>
      </c>
      <c r="S155" s="1">
        <f>COUNTIF(B155,"*ae*")</f>
        <v>0</v>
      </c>
      <c r="T155" s="1">
        <f>COUNTIF(B155,"*ao*")</f>
        <v>0</v>
      </c>
      <c r="U155" s="1">
        <f>COUNTIF(B155,"*au*")</f>
        <v>0</v>
      </c>
      <c r="V155" s="1">
        <f>COUNTIF(B155,"*oi*")</f>
        <v>0</v>
      </c>
      <c r="W155" s="1">
        <f>COUNTIF(B155,"*oe*")</f>
        <v>0</v>
      </c>
      <c r="X155" s="1">
        <f>COUNTIF(B155,"*oa*")</f>
        <v>0</v>
      </c>
      <c r="Y155" s="1">
        <f>COUNTIF(B155,"*ou*")</f>
        <v>0</v>
      </c>
      <c r="Z155" s="1">
        <f>COUNTIF(B155,"*ui*")</f>
        <v>0</v>
      </c>
      <c r="AA155" s="1">
        <f>COUNTIF(B155,"*ua*")</f>
        <v>0</v>
      </c>
      <c r="AB155">
        <f>SUM(G155:AA155)</f>
        <v>1</v>
      </c>
      <c r="AC155">
        <v>2</v>
      </c>
      <c r="AD155">
        <f>COUNTIF(AC155,"2")</f>
        <v>1</v>
      </c>
      <c r="AE155">
        <f>COUNTIF(AC155,"3")</f>
        <v>0</v>
      </c>
      <c r="AF155">
        <f>COUNTIF(AC155,"4")</f>
        <v>0</v>
      </c>
      <c r="AG155">
        <f>COUNTIF(AC155,"5")</f>
        <v>0</v>
      </c>
      <c r="AH155">
        <v>1</v>
      </c>
      <c r="AI155">
        <v>1</v>
      </c>
      <c r="AL155">
        <v>1</v>
      </c>
      <c r="AO155" s="1">
        <f>COUNTIF(F155,"CVCV")+COUNTIF(F155,"CVVCV")</f>
        <v>0</v>
      </c>
      <c r="AP155" s="1">
        <f>COUNTIF(F155,"CVCVC")+COUNTIF(F155,"CVVCVC")</f>
        <v>0</v>
      </c>
      <c r="AQ155" s="1">
        <f>COUNTIF(F155,"VCV")+COUNTIF(F155,"VVCV")</f>
        <v>0</v>
      </c>
      <c r="AR155" s="1">
        <f>COUNTIF(F155,"VCVC")+COUNTIF(F155,"VVCVC")</f>
        <v>0</v>
      </c>
      <c r="AS155" s="1">
        <f>COUNTIF(F155,"CVV")</f>
        <v>0</v>
      </c>
      <c r="AT155" s="1">
        <f>COUNTIF(F155,"CVVC")</f>
        <v>0</v>
      </c>
      <c r="AU155" s="1">
        <f>COUNTIF(F155,"VV")</f>
        <v>0</v>
      </c>
      <c r="AV155" s="1">
        <f>COUNTIF(F155,"VVC")</f>
        <v>0</v>
      </c>
      <c r="AW155" s="1">
        <f>COUNTIF(F155,"CVVCVC")+COUNTIF(F155,"VVCVC")+COUNTIF(F155,"CVVCV")+COUNTIF(F155,"VVCV")</f>
        <v>0</v>
      </c>
      <c r="AY155" s="1">
        <f>COUNTIF(F155,"CCVCV")</f>
        <v>0</v>
      </c>
      <c r="AZ155" s="1">
        <f>COUNTIF(F155,"CCVCVC")</f>
        <v>0</v>
      </c>
      <c r="BA155" s="1">
        <f>COUNTIF(F155,"CCVV")</f>
        <v>1</v>
      </c>
      <c r="BB155" s="1">
        <f>COUNTIF(F155,"CCVVC")</f>
        <v>0</v>
      </c>
      <c r="BF155" s="1" t="str">
        <f>RIGHT(F155,4)</f>
        <v>CCVV</v>
      </c>
      <c r="BG155" s="1"/>
      <c r="BO155">
        <v>1</v>
      </c>
      <c r="BP155" s="1">
        <f>SUM(BG155:BO155)</f>
        <v>1</v>
      </c>
      <c r="BQ155">
        <v>0</v>
      </c>
      <c r="BS155" s="1" t="str">
        <f>LEFT(B155,1)</f>
        <v>ʔ</v>
      </c>
      <c r="BT155" s="1" t="str">
        <f>LEFT(B155,2)</f>
        <v>ʔs</v>
      </c>
      <c r="BU155" s="1" t="str">
        <f>RIGHT(B155,1)</f>
        <v>u</v>
      </c>
      <c r="BX155" s="10">
        <v>0</v>
      </c>
      <c r="BY155" s="10" t="str">
        <f>LEFT(CA155,1)</f>
        <v>i</v>
      </c>
      <c r="BZ155" s="10" t="str">
        <f>RIGHT(B155,1)</f>
        <v>u</v>
      </c>
      <c r="CA155" s="10" t="str">
        <f>RIGHT(B155,2)</f>
        <v>iu</v>
      </c>
      <c r="CB155" s="10" t="str">
        <f>RIGHT(B155,3)</f>
        <v>siu</v>
      </c>
      <c r="CC155" s="10" t="str">
        <f>RIGHT(B155,2)</f>
        <v>iu</v>
      </c>
      <c r="CD155" s="10" t="str">
        <f>RIGHT(B155,1)</f>
        <v>u</v>
      </c>
    </row>
    <row r="156" spans="1:82">
      <c r="A156">
        <v>588</v>
      </c>
      <c r="B156" s="30" t="s">
        <v>260</v>
      </c>
      <c r="C156" t="s">
        <v>1504</v>
      </c>
      <c r="D156" t="s">
        <v>1141</v>
      </c>
      <c r="E156" t="s">
        <v>1141</v>
      </c>
      <c r="F156" t="s">
        <v>2854</v>
      </c>
      <c r="G156" s="1">
        <f>COUNTIF(B156,"*ii*")</f>
        <v>1</v>
      </c>
      <c r="H156" s="1">
        <f>COUNTIF(B156,"*ee*")</f>
        <v>0</v>
      </c>
      <c r="I156" s="1">
        <f>COUNTIF(B156,"*aa*")</f>
        <v>0</v>
      </c>
      <c r="J156" s="1">
        <f>COUNTIF(B156,"*oo*")</f>
        <v>0</v>
      </c>
      <c r="K156" s="1">
        <f>COUNTIF(B156,"*uu*")</f>
        <v>0</v>
      </c>
      <c r="L156" s="1">
        <f>COUNTIF(B156,"*ia*")</f>
        <v>0</v>
      </c>
      <c r="M156" s="1">
        <f>COUNTIF(B156,"*iu*")</f>
        <v>0</v>
      </c>
      <c r="N156" s="1">
        <f>COUNTIF(B156,"*ei*")</f>
        <v>0</v>
      </c>
      <c r="O156" s="1">
        <f>COUNTIF(B156,"*ea*")</f>
        <v>0</v>
      </c>
      <c r="P156" s="1">
        <f>COUNTIF(B156,"*eo*")</f>
        <v>0</v>
      </c>
      <c r="Q156" s="1">
        <f>COUNTIF(B156,"*eu*")</f>
        <v>0</v>
      </c>
      <c r="R156" s="1">
        <f>COUNTIF(B156,"*ai*")</f>
        <v>0</v>
      </c>
      <c r="S156" s="1">
        <f>COUNTIF(B156,"*ae*")</f>
        <v>0</v>
      </c>
      <c r="T156" s="1">
        <f>COUNTIF(B156,"*ao*")</f>
        <v>0</v>
      </c>
      <c r="U156" s="1">
        <f>COUNTIF(B156,"*au*")</f>
        <v>0</v>
      </c>
      <c r="V156" s="1">
        <f>COUNTIF(B156,"*oi*")</f>
        <v>0</v>
      </c>
      <c r="W156" s="1">
        <f>COUNTIF(B156,"*oe*")</f>
        <v>0</v>
      </c>
      <c r="X156" s="1">
        <f>COUNTIF(B156,"*oa*")</f>
        <v>0</v>
      </c>
      <c r="Y156" s="1">
        <f>COUNTIF(B156,"*ou*")</f>
        <v>0</v>
      </c>
      <c r="Z156" s="1">
        <f>COUNTIF(B156,"*ui*")</f>
        <v>0</v>
      </c>
      <c r="AA156" s="1">
        <f>COUNTIF(B156,"*ua*")</f>
        <v>0</v>
      </c>
      <c r="AB156">
        <f>SUM(G156:AA156)</f>
        <v>1</v>
      </c>
      <c r="AC156">
        <v>2</v>
      </c>
      <c r="AD156">
        <f>COUNTIF(AC156,"2")</f>
        <v>1</v>
      </c>
      <c r="AE156">
        <f>COUNTIF(AC156,"3")</f>
        <v>0</v>
      </c>
      <c r="AF156">
        <f>COUNTIF(AC156,"4")</f>
        <v>0</v>
      </c>
      <c r="AG156">
        <f>COUNTIF(AC156,"5")</f>
        <v>0</v>
      </c>
      <c r="AH156">
        <v>1</v>
      </c>
      <c r="AI156">
        <v>1</v>
      </c>
      <c r="AM156">
        <v>1</v>
      </c>
      <c r="AN156" t="str">
        <f>RIGHT(B156,1)</f>
        <v>t</v>
      </c>
      <c r="AO156" s="1">
        <f>COUNTIF(F156,"CVCV")+COUNTIF(F156,"CVVCV")</f>
        <v>0</v>
      </c>
      <c r="AP156" s="1">
        <f>COUNTIF(F156,"CVCVC")+COUNTIF(F156,"CVVCVC")</f>
        <v>0</v>
      </c>
      <c r="AQ156" s="1">
        <f>COUNTIF(F156,"VCV")+COUNTIF(F156,"VVCV")</f>
        <v>0</v>
      </c>
      <c r="AR156" s="1">
        <f>COUNTIF(F156,"VCVC")+COUNTIF(F156,"VVCVC")</f>
        <v>0</v>
      </c>
      <c r="AS156" s="1">
        <f>COUNTIF(F156,"CVV")</f>
        <v>0</v>
      </c>
      <c r="AT156" s="1">
        <f>COUNTIF(F156,"CVVC")</f>
        <v>0</v>
      </c>
      <c r="AU156" s="1">
        <f>COUNTIF(F156,"VV")</f>
        <v>0</v>
      </c>
      <c r="AV156" s="1">
        <f>COUNTIF(F156,"VVC")</f>
        <v>0</v>
      </c>
      <c r="AW156" s="1">
        <f>COUNTIF(F156,"CVVCVC")+COUNTIF(F156,"VVCVC")+COUNTIF(F156,"CVVCV")+COUNTIF(F156,"VVCV")</f>
        <v>0</v>
      </c>
      <c r="AY156" s="1">
        <f>COUNTIF(F156,"CCVCV")</f>
        <v>0</v>
      </c>
      <c r="AZ156" s="1">
        <f>COUNTIF(F156,"CCVCVC")</f>
        <v>0</v>
      </c>
      <c r="BA156" s="1">
        <f>COUNTIF(F156,"CCVV")</f>
        <v>0</v>
      </c>
      <c r="BB156" s="1">
        <f>COUNTIF(F156,"CCVVC")</f>
        <v>1</v>
      </c>
      <c r="BF156" s="1" t="str">
        <f>RIGHT(F156,4)</f>
        <v>CVVC</v>
      </c>
      <c r="BG156" s="1"/>
      <c r="BN156">
        <v>1</v>
      </c>
      <c r="BP156" s="1">
        <f>SUM(BG156:BO156)</f>
        <v>1</v>
      </c>
      <c r="BQ156">
        <v>0</v>
      </c>
      <c r="BS156" s="1" t="str">
        <f>LEFT(B156,1)</f>
        <v>k</v>
      </c>
      <c r="BT156" s="1" t="str">
        <f>LEFT(B156,2)</f>
        <v>kn</v>
      </c>
      <c r="BU156" s="1" t="str">
        <f>RIGHT(B156,1)</f>
        <v>t</v>
      </c>
      <c r="BX156" s="10">
        <v>0</v>
      </c>
      <c r="BY156" s="10" t="str">
        <f>LEFT(CA156,1)</f>
        <v>i</v>
      </c>
      <c r="BZ156" s="10" t="str">
        <f>LEFT(CC156,1)</f>
        <v>i</v>
      </c>
      <c r="CA156" s="10" t="str">
        <f>RIGHT(B156,3)</f>
        <v>iit</v>
      </c>
      <c r="CB156" s="10" t="str">
        <f>RIGHT(B156,3)</f>
        <v>iit</v>
      </c>
      <c r="CC156" s="10" t="str">
        <f>RIGHT(B156,2)</f>
        <v>it</v>
      </c>
      <c r="CD156" s="10" t="str">
        <f>RIGHT(B156,1)</f>
        <v>t</v>
      </c>
    </row>
    <row r="157" spans="1:82">
      <c r="A157">
        <v>1680</v>
      </c>
      <c r="B157" s="30" t="s">
        <v>208</v>
      </c>
      <c r="C157" t="s">
        <v>1427</v>
      </c>
      <c r="D157" t="s">
        <v>1141</v>
      </c>
      <c r="E157" t="s">
        <v>1141</v>
      </c>
      <c r="F157" t="s">
        <v>2854</v>
      </c>
      <c r="G157" s="1">
        <f>COUNTIF(B157,"*ii*")</f>
        <v>1</v>
      </c>
      <c r="H157" s="1">
        <f>COUNTIF(B157,"*ee*")</f>
        <v>0</v>
      </c>
      <c r="I157" s="1">
        <f>COUNTIF(B157,"*aa*")</f>
        <v>0</v>
      </c>
      <c r="J157" s="1">
        <f>COUNTIF(B157,"*oo*")</f>
        <v>0</v>
      </c>
      <c r="K157" s="1">
        <f>COUNTIF(B157,"*uu*")</f>
        <v>0</v>
      </c>
      <c r="L157" s="1">
        <f>COUNTIF(B157,"*ia*")</f>
        <v>0</v>
      </c>
      <c r="M157" s="1">
        <f>COUNTIF(B157,"*iu*")</f>
        <v>0</v>
      </c>
      <c r="N157" s="1">
        <f>COUNTIF(B157,"*ei*")</f>
        <v>0</v>
      </c>
      <c r="O157" s="1">
        <f>COUNTIF(B157,"*ea*")</f>
        <v>0</v>
      </c>
      <c r="P157" s="1">
        <f>COUNTIF(B157,"*eo*")</f>
        <v>0</v>
      </c>
      <c r="Q157" s="1">
        <f>COUNTIF(B157,"*eu*")</f>
        <v>0</v>
      </c>
      <c r="R157" s="1">
        <f>COUNTIF(B157,"*ai*")</f>
        <v>0</v>
      </c>
      <c r="S157" s="1">
        <f>COUNTIF(B157,"*ae*")</f>
        <v>0</v>
      </c>
      <c r="T157" s="1">
        <f>COUNTIF(B157,"*ao*")</f>
        <v>0</v>
      </c>
      <c r="U157" s="1">
        <f>COUNTIF(B157,"*au*")</f>
        <v>0</v>
      </c>
      <c r="V157" s="1">
        <f>COUNTIF(B157,"*oi*")</f>
        <v>0</v>
      </c>
      <c r="W157" s="1">
        <f>COUNTIF(B157,"*oe*")</f>
        <v>0</v>
      </c>
      <c r="X157" s="1">
        <f>COUNTIF(B157,"*oa*")</f>
        <v>0</v>
      </c>
      <c r="Y157" s="1">
        <f>COUNTIF(B157,"*ou*")</f>
        <v>0</v>
      </c>
      <c r="Z157" s="1">
        <f>COUNTIF(B157,"*ui*")</f>
        <v>0</v>
      </c>
      <c r="AA157" s="1">
        <f>COUNTIF(B157,"*ua*")</f>
        <v>0</v>
      </c>
      <c r="AB157">
        <f>SUM(G157:AA157)</f>
        <v>1</v>
      </c>
      <c r="AC157">
        <v>2</v>
      </c>
      <c r="AD157">
        <f>COUNTIF(AC157,"2")</f>
        <v>1</v>
      </c>
      <c r="AE157">
        <f>COUNTIF(AC157,"3")</f>
        <v>0</v>
      </c>
      <c r="AF157">
        <f>COUNTIF(AC157,"4")</f>
        <v>0</v>
      </c>
      <c r="AG157">
        <f>COUNTIF(AC157,"5")</f>
        <v>0</v>
      </c>
      <c r="AH157">
        <v>1</v>
      </c>
      <c r="AI157">
        <v>1</v>
      </c>
      <c r="AM157">
        <v>1</v>
      </c>
      <c r="AN157" t="str">
        <f>RIGHT(B157,1)</f>
        <v>t</v>
      </c>
      <c r="AO157" s="1">
        <f>COUNTIF(F157,"CVCV")+COUNTIF(F157,"CVVCV")</f>
        <v>0</v>
      </c>
      <c r="AP157" s="1">
        <f>COUNTIF(F157,"CVCVC")+COUNTIF(F157,"CVVCVC")</f>
        <v>0</v>
      </c>
      <c r="AQ157" s="1">
        <f>COUNTIF(F157,"VCV")+COUNTIF(F157,"VVCV")</f>
        <v>0</v>
      </c>
      <c r="AR157" s="1">
        <f>COUNTIF(F157,"VCVC")+COUNTIF(F157,"VVCVC")</f>
        <v>0</v>
      </c>
      <c r="AS157" s="1">
        <f>COUNTIF(F157,"CVV")</f>
        <v>0</v>
      </c>
      <c r="AT157" s="1">
        <f>COUNTIF(F157,"CVVC")</f>
        <v>0</v>
      </c>
      <c r="AU157" s="1">
        <f>COUNTIF(F157,"VV")</f>
        <v>0</v>
      </c>
      <c r="AV157" s="1">
        <f>COUNTIF(F157,"VVC")</f>
        <v>0</v>
      </c>
      <c r="AW157" s="1">
        <f>COUNTIF(F157,"CVVCVC")+COUNTIF(F157,"VVCVC")+COUNTIF(F157,"CVVCV")+COUNTIF(F157,"VVCV")</f>
        <v>0</v>
      </c>
      <c r="AY157" s="1">
        <f>COUNTIF(F157,"CCVCV")</f>
        <v>0</v>
      </c>
      <c r="AZ157" s="1">
        <f>COUNTIF(F157,"CCVCVC")</f>
        <v>0</v>
      </c>
      <c r="BA157" s="1">
        <f>COUNTIF(F157,"CCVV")</f>
        <v>0</v>
      </c>
      <c r="BB157" s="1">
        <f>COUNTIF(F157,"CCVVC")</f>
        <v>1</v>
      </c>
      <c r="BF157" s="1" t="str">
        <f>RIGHT(F157,4)</f>
        <v>CVVC</v>
      </c>
      <c r="BG157" s="1"/>
      <c r="BN157">
        <v>1</v>
      </c>
      <c r="BP157" s="1">
        <f>SUM(BG157:BO157)</f>
        <v>1</v>
      </c>
      <c r="BQ157">
        <v>0</v>
      </c>
      <c r="BS157" s="1" t="str">
        <f>LEFT(B157,1)</f>
        <v>s</v>
      </c>
      <c r="BT157" s="1" t="str">
        <f>LEFT(B157,2)</f>
        <v>sk</v>
      </c>
      <c r="BU157" s="1" t="str">
        <f>RIGHT(B157,1)</f>
        <v>t</v>
      </c>
      <c r="BX157" s="10">
        <v>0</v>
      </c>
      <c r="BY157" s="10" t="str">
        <f>LEFT(CA157,1)</f>
        <v>i</v>
      </c>
      <c r="BZ157" s="10" t="str">
        <f>LEFT(CC157,1)</f>
        <v>i</v>
      </c>
      <c r="CA157" s="10" t="str">
        <f>RIGHT(B157,3)</f>
        <v>iit</v>
      </c>
      <c r="CB157" s="10" t="str">
        <f>RIGHT(B157,3)</f>
        <v>iit</v>
      </c>
      <c r="CC157" s="10" t="str">
        <f>RIGHT(B157,2)</f>
        <v>it</v>
      </c>
      <c r="CD157" s="10" t="str">
        <f>RIGHT(B157,1)</f>
        <v>t</v>
      </c>
    </row>
    <row r="158" spans="1:82">
      <c r="A158">
        <v>217</v>
      </c>
      <c r="B158" s="30" t="s">
        <v>1139</v>
      </c>
      <c r="C158" t="s">
        <v>2813</v>
      </c>
      <c r="D158" t="s">
        <v>1141</v>
      </c>
      <c r="E158" t="s">
        <v>1141</v>
      </c>
      <c r="F158" t="s">
        <v>2854</v>
      </c>
      <c r="G158" s="1">
        <f>COUNTIF(B158,"*ii*")</f>
        <v>0</v>
      </c>
      <c r="H158" s="1">
        <f>COUNTIF(B158,"*ee*")</f>
        <v>1</v>
      </c>
      <c r="I158" s="1">
        <f>COUNTIF(B158,"*aa*")</f>
        <v>0</v>
      </c>
      <c r="J158" s="1">
        <f>COUNTIF(B158,"*oo*")</f>
        <v>0</v>
      </c>
      <c r="K158" s="1">
        <f>COUNTIF(B158,"*uu*")</f>
        <v>0</v>
      </c>
      <c r="L158" s="1">
        <f>COUNTIF(B158,"*ia*")</f>
        <v>0</v>
      </c>
      <c r="M158" s="1">
        <f>COUNTIF(B158,"*iu*")</f>
        <v>0</v>
      </c>
      <c r="N158" s="1">
        <f>COUNTIF(B158,"*ei*")</f>
        <v>0</v>
      </c>
      <c r="O158" s="1">
        <f>COUNTIF(B158,"*ea*")</f>
        <v>0</v>
      </c>
      <c r="P158" s="1">
        <f>COUNTIF(B158,"*eo*")</f>
        <v>0</v>
      </c>
      <c r="Q158" s="1">
        <f>COUNTIF(B158,"*eu*")</f>
        <v>0</v>
      </c>
      <c r="R158" s="1">
        <f>COUNTIF(B158,"*ai*")</f>
        <v>0</v>
      </c>
      <c r="S158" s="1">
        <f>COUNTIF(B158,"*ae*")</f>
        <v>0</v>
      </c>
      <c r="T158" s="1">
        <f>COUNTIF(B158,"*ao*")</f>
        <v>0</v>
      </c>
      <c r="U158" s="1">
        <f>COUNTIF(B158,"*au*")</f>
        <v>0</v>
      </c>
      <c r="V158" s="1">
        <f>COUNTIF(B158,"*oi*")</f>
        <v>0</v>
      </c>
      <c r="W158" s="1">
        <f>COUNTIF(B158,"*oe*")</f>
        <v>0</v>
      </c>
      <c r="X158" s="1">
        <f>COUNTIF(B158,"*oa*")</f>
        <v>0</v>
      </c>
      <c r="Y158" s="1">
        <f>COUNTIF(B158,"*ou*")</f>
        <v>0</v>
      </c>
      <c r="Z158" s="1">
        <f>COUNTIF(B158,"*ui*")</f>
        <v>0</v>
      </c>
      <c r="AA158" s="1">
        <f>COUNTIF(B158,"*ua*")</f>
        <v>0</v>
      </c>
      <c r="AB158">
        <f>SUM(G158:AA158)</f>
        <v>1</v>
      </c>
      <c r="AC158">
        <v>2</v>
      </c>
      <c r="AD158">
        <f>COUNTIF(AC158,"2")</f>
        <v>1</v>
      </c>
      <c r="AE158">
        <f>COUNTIF(AC158,"3")</f>
        <v>0</v>
      </c>
      <c r="AF158">
        <f>COUNTIF(AC158,"4")</f>
        <v>0</v>
      </c>
      <c r="AG158">
        <f>COUNTIF(AC158,"5")</f>
        <v>0</v>
      </c>
      <c r="AH158">
        <v>1</v>
      </c>
      <c r="AI158">
        <v>1</v>
      </c>
      <c r="AM158">
        <v>1</v>
      </c>
      <c r="AN158" t="str">
        <f>RIGHT(B158,1)</f>
        <v>k</v>
      </c>
      <c r="AO158" s="1">
        <f>COUNTIF(F158,"CVCV")+COUNTIF(F158,"CVVCV")</f>
        <v>0</v>
      </c>
      <c r="AP158" s="1">
        <f>COUNTIF(F158,"CVCVC")+COUNTIF(F158,"CVVCVC")</f>
        <v>0</v>
      </c>
      <c r="AQ158" s="1">
        <f>COUNTIF(F158,"VCV")+COUNTIF(F158,"VVCV")</f>
        <v>0</v>
      </c>
      <c r="AR158" s="1">
        <f>COUNTIF(F158,"VCVC")+COUNTIF(F158,"VVCVC")</f>
        <v>0</v>
      </c>
      <c r="AS158" s="1">
        <f>COUNTIF(F158,"CVV")</f>
        <v>0</v>
      </c>
      <c r="AT158" s="1">
        <f>COUNTIF(F158,"CVVC")</f>
        <v>0</v>
      </c>
      <c r="AU158" s="1">
        <f>COUNTIF(F158,"VV")</f>
        <v>0</v>
      </c>
      <c r="AV158" s="1">
        <f>COUNTIF(F158,"VVC")</f>
        <v>0</v>
      </c>
      <c r="AW158" s="1">
        <f>COUNTIF(F158,"CVVCVC")+COUNTIF(F158,"VVCVC")+COUNTIF(F158,"CVVCV")+COUNTIF(F158,"VVCV")</f>
        <v>0</v>
      </c>
      <c r="AY158" s="1">
        <f>COUNTIF(F158,"CCVCV")</f>
        <v>0</v>
      </c>
      <c r="AZ158" s="1">
        <f>COUNTIF(F158,"CCVCVC")</f>
        <v>0</v>
      </c>
      <c r="BA158" s="1">
        <f>COUNTIF(F158,"CCVV")</f>
        <v>0</v>
      </c>
      <c r="BB158" s="1">
        <f>COUNTIF(F158,"CCVVC")</f>
        <v>1</v>
      </c>
      <c r="BF158" s="1" t="str">
        <f>RIGHT(F158,4)</f>
        <v>CVVC</v>
      </c>
      <c r="BG158" s="1"/>
      <c r="BN158">
        <v>1</v>
      </c>
      <c r="BP158" s="1">
        <f>SUM(BG158:BO158)</f>
        <v>1</v>
      </c>
      <c r="BQ158">
        <v>0</v>
      </c>
      <c r="BS158" s="1" t="str">
        <f>LEFT(B158,1)</f>
        <v>b</v>
      </c>
      <c r="BT158" s="1" t="str">
        <f>LEFT(B158,2)</f>
        <v>br</v>
      </c>
      <c r="BU158" s="1" t="str">
        <f>RIGHT(B158,1)</f>
        <v>k</v>
      </c>
      <c r="BX158" s="10">
        <v>0</v>
      </c>
      <c r="BY158" s="10" t="str">
        <f>LEFT(CA158,1)</f>
        <v>e</v>
      </c>
      <c r="BZ158" s="10" t="str">
        <f>LEFT(CC158,1)</f>
        <v>e</v>
      </c>
      <c r="CA158" s="10" t="str">
        <f>RIGHT(B158,3)</f>
        <v>eek</v>
      </c>
      <c r="CB158" s="10" t="str">
        <f>RIGHT(B158,3)</f>
        <v>eek</v>
      </c>
      <c r="CC158" s="10" t="str">
        <f>RIGHT(B158,2)</f>
        <v>ek</v>
      </c>
      <c r="CD158" s="10" t="str">
        <f>RIGHT(B158,1)</f>
        <v>k</v>
      </c>
    </row>
    <row r="159" spans="1:82">
      <c r="A159">
        <v>850</v>
      </c>
      <c r="B159" s="30" t="s">
        <v>3722</v>
      </c>
      <c r="C159" t="s">
        <v>2254</v>
      </c>
      <c r="D159" t="s">
        <v>1141</v>
      </c>
      <c r="E159" t="s">
        <v>1141</v>
      </c>
      <c r="F159" s="1" t="s">
        <v>2854</v>
      </c>
      <c r="G159" s="1">
        <f>COUNTIF(B159,"*ii*")</f>
        <v>0</v>
      </c>
      <c r="H159" s="1">
        <f>COUNTIF(B159,"*ee*")</f>
        <v>1</v>
      </c>
      <c r="I159" s="1">
        <f>COUNTIF(B159,"*aa*")</f>
        <v>0</v>
      </c>
      <c r="J159" s="1">
        <f>COUNTIF(B159,"*oo*")</f>
        <v>0</v>
      </c>
      <c r="K159" s="1">
        <f>COUNTIF(B159,"*uu*")</f>
        <v>0</v>
      </c>
      <c r="L159" s="1">
        <f>COUNTIF(B159,"*ia*")</f>
        <v>0</v>
      </c>
      <c r="M159" s="1">
        <f>COUNTIF(B159,"*iu*")</f>
        <v>0</v>
      </c>
      <c r="N159" s="1">
        <f>COUNTIF(B159,"*ei*")</f>
        <v>0</v>
      </c>
      <c r="O159" s="1">
        <f>COUNTIF(B159,"*ea*")</f>
        <v>0</v>
      </c>
      <c r="P159" s="1">
        <f>COUNTIF(B159,"*eo*")</f>
        <v>0</v>
      </c>
      <c r="Q159" s="1">
        <f>COUNTIF(B159,"*eu*")</f>
        <v>0</v>
      </c>
      <c r="R159" s="1">
        <f>COUNTIF(B159,"*ai*")</f>
        <v>0</v>
      </c>
      <c r="S159" s="1">
        <f>COUNTIF(B159,"*ae*")</f>
        <v>0</v>
      </c>
      <c r="T159" s="1">
        <f>COUNTIF(B159,"*ao*")</f>
        <v>0</v>
      </c>
      <c r="U159" s="1">
        <f>COUNTIF(B159,"*au*")</f>
        <v>0</v>
      </c>
      <c r="V159" s="1">
        <f>COUNTIF(B159,"*oi*")</f>
        <v>0</v>
      </c>
      <c r="W159" s="1">
        <f>COUNTIF(B159,"*oe*")</f>
        <v>0</v>
      </c>
      <c r="X159" s="1">
        <f>COUNTIF(B159,"*oa*")</f>
        <v>0</v>
      </c>
      <c r="Y159" s="1">
        <f>COUNTIF(B159,"*ou*")</f>
        <v>0</v>
      </c>
      <c r="Z159" s="1">
        <f>COUNTIF(B159,"*ui*")</f>
        <v>0</v>
      </c>
      <c r="AA159" s="1">
        <f>COUNTIF(B159,"*ua*")</f>
        <v>0</v>
      </c>
      <c r="AB159">
        <f>SUM(G159:AA159)</f>
        <v>1</v>
      </c>
      <c r="AC159" s="1">
        <v>2</v>
      </c>
      <c r="AD159">
        <f>COUNTIF(AC159,"2")</f>
        <v>1</v>
      </c>
      <c r="AE159">
        <f>COUNTIF(AC159,"3")</f>
        <v>0</v>
      </c>
      <c r="AF159">
        <f>COUNTIF(AC159,"4")</f>
        <v>0</v>
      </c>
      <c r="AG159">
        <f>COUNTIF(AC159,"5")</f>
        <v>0</v>
      </c>
      <c r="AH159">
        <v>1</v>
      </c>
      <c r="AI159">
        <v>1</v>
      </c>
      <c r="AM159">
        <v>1</v>
      </c>
      <c r="AN159" t="str">
        <f>RIGHT(B159,1)</f>
        <v>s</v>
      </c>
      <c r="AO159" s="1">
        <f>COUNTIF(F159,"CVCV")+COUNTIF(F159,"CVVCV")</f>
        <v>0</v>
      </c>
      <c r="AP159" s="1">
        <f>COUNTIF(F159,"CVCVC")+COUNTIF(F159,"CVVCVC")</f>
        <v>0</v>
      </c>
      <c r="AQ159" s="1">
        <f>COUNTIF(F159,"VCV")+COUNTIF(F159,"VVCV")</f>
        <v>0</v>
      </c>
      <c r="AR159" s="1">
        <f>COUNTIF(F159,"VCVC")+COUNTIF(F159,"VVCVC")</f>
        <v>0</v>
      </c>
      <c r="AS159" s="1">
        <f>COUNTIF(F159,"CVV")</f>
        <v>0</v>
      </c>
      <c r="AT159" s="1">
        <f>COUNTIF(F159,"CVVC")</f>
        <v>0</v>
      </c>
      <c r="AU159" s="1">
        <f>COUNTIF(F159,"VV")</f>
        <v>0</v>
      </c>
      <c r="AV159" s="1">
        <f>COUNTIF(F159,"VVC")</f>
        <v>0</v>
      </c>
      <c r="AW159" s="1">
        <f>COUNTIF(F159,"CVVCVC")+COUNTIF(F159,"VVCVC")+COUNTIF(F159,"CVVCV")+COUNTIF(F159,"VVCV")</f>
        <v>0</v>
      </c>
      <c r="AY159" s="1">
        <f>COUNTIF(F159,"CCVCV")</f>
        <v>0</v>
      </c>
      <c r="AZ159" s="1">
        <f>COUNTIF(F159,"CCVCVC")</f>
        <v>0</v>
      </c>
      <c r="BA159" s="1">
        <f>COUNTIF(F159,"CCVV")</f>
        <v>0</v>
      </c>
      <c r="BB159" s="1">
        <f>COUNTIF(F159,"CCVVC")</f>
        <v>1</v>
      </c>
      <c r="BE159" s="30" t="s">
        <v>798</v>
      </c>
      <c r="BF159" s="1" t="str">
        <f>RIGHT(F159,4)</f>
        <v>CVVC</v>
      </c>
      <c r="BG159" s="1"/>
      <c r="BN159">
        <v>1</v>
      </c>
      <c r="BP159" s="1">
        <f>SUM(BG159:BO159)</f>
        <v>1</v>
      </c>
      <c r="BQ159">
        <v>0</v>
      </c>
      <c r="BS159" s="1" t="str">
        <f>LEFT(B159,1)</f>
        <v>m</v>
      </c>
      <c r="BT159" s="1" t="str">
        <f>LEFT(B159,2)</f>
        <v>mn</v>
      </c>
      <c r="BU159" s="1" t="str">
        <f>RIGHT(B159,1)</f>
        <v>s</v>
      </c>
      <c r="BX159" s="10">
        <v>0</v>
      </c>
      <c r="BY159" s="10" t="str">
        <f>LEFT(CA159,1)</f>
        <v>e</v>
      </c>
      <c r="BZ159" s="10" t="str">
        <f>LEFT(CC159,1)</f>
        <v>e</v>
      </c>
      <c r="CA159" s="10" t="str">
        <f>RIGHT(B159,3)</f>
        <v>ees</v>
      </c>
      <c r="CB159" s="10" t="str">
        <f>RIGHT(B159,3)</f>
        <v>ees</v>
      </c>
      <c r="CC159" s="10" t="str">
        <f>RIGHT(B159,2)</f>
        <v>es</v>
      </c>
      <c r="CD159" s="10" t="str">
        <f>RIGHT(B159,1)</f>
        <v>s</v>
      </c>
    </row>
    <row r="160" spans="1:82">
      <c r="A160">
        <v>1263</v>
      </c>
      <c r="B160" s="30" t="s">
        <v>3236</v>
      </c>
      <c r="C160" t="s">
        <v>2504</v>
      </c>
      <c r="D160" t="s">
        <v>1151</v>
      </c>
      <c r="E160" t="s">
        <v>2821</v>
      </c>
      <c r="F160" t="s">
        <v>2854</v>
      </c>
      <c r="G160" s="1">
        <f>COUNTIF(B160,"*ii*")</f>
        <v>0</v>
      </c>
      <c r="H160" s="1">
        <f>COUNTIF(B160,"*ee*")</f>
        <v>1</v>
      </c>
      <c r="I160" s="1">
        <f>COUNTIF(B160,"*aa*")</f>
        <v>0</v>
      </c>
      <c r="J160" s="1">
        <f>COUNTIF(B160,"*oo*")</f>
        <v>0</v>
      </c>
      <c r="K160" s="1">
        <f>COUNTIF(B160,"*uu*")</f>
        <v>0</v>
      </c>
      <c r="L160" s="1">
        <f>COUNTIF(B160,"*ia*")</f>
        <v>0</v>
      </c>
      <c r="M160" s="1">
        <f>COUNTIF(B160,"*iu*")</f>
        <v>0</v>
      </c>
      <c r="N160" s="1">
        <f>COUNTIF(B160,"*ei*")</f>
        <v>0</v>
      </c>
      <c r="O160" s="1">
        <f>COUNTIF(B160,"*ea*")</f>
        <v>0</v>
      </c>
      <c r="P160" s="1">
        <f>COUNTIF(B160,"*eo*")</f>
        <v>0</v>
      </c>
      <c r="Q160" s="1">
        <f>COUNTIF(B160,"*eu*")</f>
        <v>0</v>
      </c>
      <c r="R160" s="1">
        <f>COUNTIF(B160,"*ai*")</f>
        <v>0</v>
      </c>
      <c r="S160" s="1">
        <f>COUNTIF(B160,"*ae*")</f>
        <v>0</v>
      </c>
      <c r="T160" s="1">
        <f>COUNTIF(B160,"*ao*")</f>
        <v>0</v>
      </c>
      <c r="U160" s="1">
        <f>COUNTIF(B160,"*au*")</f>
        <v>0</v>
      </c>
      <c r="V160" s="1">
        <f>COUNTIF(B160,"*oi*")</f>
        <v>0</v>
      </c>
      <c r="W160" s="1">
        <f>COUNTIF(B160,"*oe*")</f>
        <v>0</v>
      </c>
      <c r="X160" s="1">
        <f>COUNTIF(B160,"*oa*")</f>
        <v>0</v>
      </c>
      <c r="Y160" s="1">
        <f>COUNTIF(B160,"*ou*")</f>
        <v>0</v>
      </c>
      <c r="Z160" s="1">
        <f>COUNTIF(B160,"*ui*")</f>
        <v>0</v>
      </c>
      <c r="AA160" s="1">
        <f>COUNTIF(B160,"*ua*")</f>
        <v>0</v>
      </c>
      <c r="AB160">
        <f>SUM(G160:AA160)</f>
        <v>1</v>
      </c>
      <c r="AC160">
        <v>2</v>
      </c>
      <c r="AD160">
        <f>COUNTIF(AC160,"2")</f>
        <v>1</v>
      </c>
      <c r="AE160">
        <f>COUNTIF(AC160,"3")</f>
        <v>0</v>
      </c>
      <c r="AF160">
        <f>COUNTIF(AC160,"4")</f>
        <v>0</v>
      </c>
      <c r="AG160">
        <f>COUNTIF(AC160,"5")</f>
        <v>0</v>
      </c>
      <c r="AH160">
        <v>1</v>
      </c>
      <c r="AI160">
        <v>1</v>
      </c>
      <c r="AM160">
        <v>1</v>
      </c>
      <c r="AN160" t="str">
        <f>RIGHT(B160,1)</f>
        <v>s</v>
      </c>
      <c r="AO160" s="1">
        <f>COUNTIF(F160,"CVCV")+COUNTIF(F160,"CVVCV")</f>
        <v>0</v>
      </c>
      <c r="AP160" s="1">
        <f>COUNTIF(F160,"CVCVC")+COUNTIF(F160,"CVVCVC")</f>
        <v>0</v>
      </c>
      <c r="AQ160" s="1">
        <f>COUNTIF(F160,"VCV")+COUNTIF(F160,"VVCV")</f>
        <v>0</v>
      </c>
      <c r="AR160" s="1">
        <f>COUNTIF(F160,"VCVC")+COUNTIF(F160,"VVCVC")</f>
        <v>0</v>
      </c>
      <c r="AS160" s="1">
        <f>COUNTIF(F160,"CVV")</f>
        <v>0</v>
      </c>
      <c r="AT160" s="1">
        <f>COUNTIF(F160,"CVVC")</f>
        <v>0</v>
      </c>
      <c r="AU160" s="1">
        <f>COUNTIF(F160,"VV")</f>
        <v>0</v>
      </c>
      <c r="AV160" s="1">
        <f>COUNTIF(F160,"VVC")</f>
        <v>0</v>
      </c>
      <c r="AW160" s="1">
        <f>COUNTIF(F160,"CVVCVC")+COUNTIF(F160,"VVCVC")+COUNTIF(F160,"CVVCV")+COUNTIF(F160,"VVCV")</f>
        <v>0</v>
      </c>
      <c r="AY160" s="1">
        <f>COUNTIF(F160,"CCVCV")</f>
        <v>0</v>
      </c>
      <c r="AZ160" s="1">
        <f>COUNTIF(F160,"CCVCVC")</f>
        <v>0</v>
      </c>
      <c r="BA160" s="1">
        <f>COUNTIF(F160,"CCVV")</f>
        <v>0</v>
      </c>
      <c r="BB160" s="1">
        <f>COUNTIF(F160,"CCVVC")</f>
        <v>1</v>
      </c>
      <c r="BF160" s="1" t="str">
        <f>RIGHT(F160,4)</f>
        <v>CVVC</v>
      </c>
      <c r="BG160" s="1"/>
      <c r="BN160">
        <v>1</v>
      </c>
      <c r="BP160" s="1">
        <f>SUM(BG160:BO160)</f>
        <v>1</v>
      </c>
      <c r="BQ160">
        <v>0</v>
      </c>
      <c r="BS160" s="1" t="str">
        <f>LEFT(B160,1)</f>
        <v>ʔ</v>
      </c>
      <c r="BT160" s="1" t="str">
        <f>LEFT(B160,2)</f>
        <v>ʔb</v>
      </c>
      <c r="BU160" s="1" t="str">
        <f>RIGHT(B160,1)</f>
        <v>s</v>
      </c>
      <c r="BX160" s="10">
        <v>0</v>
      </c>
      <c r="BY160" s="10" t="str">
        <f>LEFT(CA160,1)</f>
        <v>e</v>
      </c>
      <c r="BZ160" s="10" t="str">
        <f>LEFT(CC160,1)</f>
        <v>e</v>
      </c>
      <c r="CA160" s="10" t="str">
        <f>RIGHT(B160,3)</f>
        <v>ees</v>
      </c>
      <c r="CB160" s="10" t="str">
        <f>RIGHT(B160,3)</f>
        <v>ees</v>
      </c>
      <c r="CC160" s="10" t="str">
        <f>RIGHT(B160,2)</f>
        <v>es</v>
      </c>
      <c r="CD160" s="10" t="str">
        <f>RIGHT(B160,1)</f>
        <v>s</v>
      </c>
    </row>
    <row r="161" spans="1:82">
      <c r="A161">
        <v>509</v>
      </c>
      <c r="B161" s="30" t="s">
        <v>961</v>
      </c>
      <c r="C161" t="s">
        <v>2530</v>
      </c>
      <c r="D161" t="s">
        <v>1151</v>
      </c>
      <c r="E161" t="s">
        <v>2821</v>
      </c>
      <c r="F161" t="s">
        <v>2854</v>
      </c>
      <c r="G161" s="1">
        <f>COUNTIF(B161,"*ii*")</f>
        <v>0</v>
      </c>
      <c r="H161" s="1">
        <f>COUNTIF(B161,"*ee*")</f>
        <v>1</v>
      </c>
      <c r="I161" s="1">
        <f>COUNTIF(B161,"*aa*")</f>
        <v>0</v>
      </c>
      <c r="J161" s="1">
        <f>COUNTIF(B161,"*oo*")</f>
        <v>0</v>
      </c>
      <c r="K161" s="1">
        <f>COUNTIF(B161,"*uu*")</f>
        <v>0</v>
      </c>
      <c r="L161" s="1">
        <f>COUNTIF(B161,"*ia*")</f>
        <v>0</v>
      </c>
      <c r="M161" s="1">
        <f>COUNTIF(B161,"*iu*")</f>
        <v>0</v>
      </c>
      <c r="N161" s="1">
        <f>COUNTIF(B161,"*ei*")</f>
        <v>0</v>
      </c>
      <c r="O161" s="1">
        <f>COUNTIF(B161,"*ea*")</f>
        <v>0</v>
      </c>
      <c r="P161" s="1">
        <f>COUNTIF(B161,"*eo*")</f>
        <v>0</v>
      </c>
      <c r="Q161" s="1">
        <f>COUNTIF(B161,"*eu*")</f>
        <v>0</v>
      </c>
      <c r="R161" s="1">
        <f>COUNTIF(B161,"*ai*")</f>
        <v>0</v>
      </c>
      <c r="S161" s="1">
        <f>COUNTIF(B161,"*ae*")</f>
        <v>0</v>
      </c>
      <c r="T161" s="1">
        <f>COUNTIF(B161,"*ao*")</f>
        <v>0</v>
      </c>
      <c r="U161" s="1">
        <f>COUNTIF(B161,"*au*")</f>
        <v>0</v>
      </c>
      <c r="V161" s="1">
        <f>COUNTIF(B161,"*oi*")</f>
        <v>0</v>
      </c>
      <c r="W161" s="1">
        <f>COUNTIF(B161,"*oe*")</f>
        <v>0</v>
      </c>
      <c r="X161" s="1">
        <f>COUNTIF(B161,"*oa*")</f>
        <v>0</v>
      </c>
      <c r="Y161" s="1">
        <f>COUNTIF(B161,"*ou*")</f>
        <v>0</v>
      </c>
      <c r="Z161" s="1">
        <f>COUNTIF(B161,"*ui*")</f>
        <v>0</v>
      </c>
      <c r="AA161" s="1">
        <f>COUNTIF(B161,"*ua*")</f>
        <v>0</v>
      </c>
      <c r="AB161">
        <f>SUM(G161:AA161)</f>
        <v>1</v>
      </c>
      <c r="AC161">
        <v>2</v>
      </c>
      <c r="AD161">
        <f>COUNTIF(AC161,"2")</f>
        <v>1</v>
      </c>
      <c r="AE161">
        <f>COUNTIF(AC161,"3")</f>
        <v>0</v>
      </c>
      <c r="AF161">
        <f>COUNTIF(AC161,"4")</f>
        <v>0</v>
      </c>
      <c r="AG161">
        <f>COUNTIF(AC161,"5")</f>
        <v>0</v>
      </c>
      <c r="AH161">
        <v>1</v>
      </c>
      <c r="AI161">
        <v>1</v>
      </c>
      <c r="AM161">
        <v>1</v>
      </c>
      <c r="AN161" t="str">
        <f>RIGHT(B161,1)</f>
        <v>t</v>
      </c>
      <c r="AO161" s="1">
        <f>COUNTIF(F161,"CVCV")+COUNTIF(F161,"CVVCV")</f>
        <v>0</v>
      </c>
      <c r="AP161" s="1">
        <f>COUNTIF(F161,"CVCVC")+COUNTIF(F161,"CVVCVC")</f>
        <v>0</v>
      </c>
      <c r="AQ161" s="1">
        <f>COUNTIF(F161,"VCV")+COUNTIF(F161,"VVCV")</f>
        <v>0</v>
      </c>
      <c r="AR161" s="1">
        <f>COUNTIF(F161,"VCVC")+COUNTIF(F161,"VVCVC")</f>
        <v>0</v>
      </c>
      <c r="AS161" s="1">
        <f>COUNTIF(F161,"CVV")</f>
        <v>0</v>
      </c>
      <c r="AT161" s="1">
        <f>COUNTIF(F161,"CVVC")</f>
        <v>0</v>
      </c>
      <c r="AU161" s="1">
        <f>COUNTIF(F161,"VV")</f>
        <v>0</v>
      </c>
      <c r="AV161" s="1">
        <f>COUNTIF(F161,"VVC")</f>
        <v>0</v>
      </c>
      <c r="AW161" s="1">
        <f>COUNTIF(F161,"CVVCVC")+COUNTIF(F161,"VVCVC")+COUNTIF(F161,"CVVCV")+COUNTIF(F161,"VVCV")</f>
        <v>0</v>
      </c>
      <c r="AY161" s="1">
        <f>COUNTIF(F161,"CCVCV")</f>
        <v>0</v>
      </c>
      <c r="AZ161" s="1">
        <f>COUNTIF(F161,"CCVCVC")</f>
        <v>0</v>
      </c>
      <c r="BA161" s="1">
        <f>COUNTIF(F161,"CCVV")</f>
        <v>0</v>
      </c>
      <c r="BB161" s="1">
        <f>COUNTIF(F161,"CCVVC")</f>
        <v>1</v>
      </c>
      <c r="BF161" s="1" t="str">
        <f>RIGHT(F161,4)</f>
        <v>CVVC</v>
      </c>
      <c r="BG161" s="1"/>
      <c r="BN161">
        <v>1</v>
      </c>
      <c r="BP161" s="1">
        <f>SUM(BG161:BO161)</f>
        <v>1</v>
      </c>
      <c r="BQ161">
        <v>0</v>
      </c>
      <c r="BS161" s="1" t="str">
        <f>LEFT(B161,1)</f>
        <v>k</v>
      </c>
      <c r="BT161" s="1" t="str">
        <f>LEFT(B161,2)</f>
        <v>kb</v>
      </c>
      <c r="BU161" s="1" t="str">
        <f>RIGHT(B161,1)</f>
        <v>t</v>
      </c>
      <c r="BX161" s="10">
        <v>0</v>
      </c>
      <c r="BY161" s="10" t="str">
        <f>LEFT(CA161,1)</f>
        <v>e</v>
      </c>
      <c r="BZ161" s="10" t="str">
        <f>LEFT(CC161,1)</f>
        <v>e</v>
      </c>
      <c r="CA161" s="10" t="str">
        <f>RIGHT(B161,3)</f>
        <v>eet</v>
      </c>
      <c r="CB161" s="10" t="str">
        <f>RIGHT(B161,3)</f>
        <v>eet</v>
      </c>
      <c r="CC161" s="10" t="str">
        <f>RIGHT(B161,2)</f>
        <v>et</v>
      </c>
      <c r="CD161" s="10" t="str">
        <f>RIGHT(B161,1)</f>
        <v>t</v>
      </c>
    </row>
    <row r="162" spans="1:82">
      <c r="A162">
        <v>647</v>
      </c>
      <c r="B162" s="30" t="s">
        <v>1000</v>
      </c>
      <c r="C162" t="s">
        <v>2596</v>
      </c>
      <c r="D162" t="s">
        <v>1141</v>
      </c>
      <c r="E162" t="s">
        <v>1141</v>
      </c>
      <c r="F162" t="s">
        <v>2854</v>
      </c>
      <c r="G162" s="1">
        <f>COUNTIF(B162,"*ii*")</f>
        <v>0</v>
      </c>
      <c r="H162" s="1">
        <f>COUNTIF(B162,"*ee*")</f>
        <v>0</v>
      </c>
      <c r="I162" s="1">
        <f>COUNTIF(B162,"*aa*")</f>
        <v>1</v>
      </c>
      <c r="J162" s="1">
        <f>COUNTIF(B162,"*oo*")</f>
        <v>0</v>
      </c>
      <c r="K162" s="1">
        <f>COUNTIF(B162,"*uu*")</f>
        <v>0</v>
      </c>
      <c r="L162" s="1">
        <f>COUNTIF(B162,"*ia*")</f>
        <v>0</v>
      </c>
      <c r="M162" s="1">
        <f>COUNTIF(B162,"*iu*")</f>
        <v>0</v>
      </c>
      <c r="N162" s="1">
        <f>COUNTIF(B162,"*ei*")</f>
        <v>0</v>
      </c>
      <c r="O162" s="1">
        <f>COUNTIF(B162,"*ea*")</f>
        <v>0</v>
      </c>
      <c r="P162" s="1">
        <f>COUNTIF(B162,"*eo*")</f>
        <v>0</v>
      </c>
      <c r="Q162" s="1">
        <f>COUNTIF(B162,"*eu*")</f>
        <v>0</v>
      </c>
      <c r="R162" s="1">
        <f>COUNTIF(B162,"*ai*")</f>
        <v>0</v>
      </c>
      <c r="S162" s="1">
        <f>COUNTIF(B162,"*ae*")</f>
        <v>0</v>
      </c>
      <c r="T162" s="1">
        <f>COUNTIF(B162,"*ao*")</f>
        <v>0</v>
      </c>
      <c r="U162" s="1">
        <f>COUNTIF(B162,"*au*")</f>
        <v>0</v>
      </c>
      <c r="V162" s="1">
        <f>COUNTIF(B162,"*oi*")</f>
        <v>0</v>
      </c>
      <c r="W162" s="1">
        <f>COUNTIF(B162,"*oe*")</f>
        <v>0</v>
      </c>
      <c r="X162" s="1">
        <f>COUNTIF(B162,"*oa*")</f>
        <v>0</v>
      </c>
      <c r="Y162" s="1">
        <f>COUNTIF(B162,"*ou*")</f>
        <v>0</v>
      </c>
      <c r="Z162" s="1">
        <f>COUNTIF(B162,"*ui*")</f>
        <v>0</v>
      </c>
      <c r="AA162" s="1">
        <f>COUNTIF(B162,"*ua*")</f>
        <v>0</v>
      </c>
      <c r="AB162">
        <f>SUM(G162:AA162)</f>
        <v>1</v>
      </c>
      <c r="AC162">
        <v>2</v>
      </c>
      <c r="AD162">
        <f>COUNTIF(AC162,"2")</f>
        <v>1</v>
      </c>
      <c r="AE162">
        <f>COUNTIF(AC162,"3")</f>
        <v>0</v>
      </c>
      <c r="AF162">
        <f>COUNTIF(AC162,"4")</f>
        <v>0</v>
      </c>
      <c r="AG162">
        <f>COUNTIF(AC162,"5")</f>
        <v>0</v>
      </c>
      <c r="AH162">
        <v>1</v>
      </c>
      <c r="AI162">
        <v>1</v>
      </c>
      <c r="AM162">
        <v>1</v>
      </c>
      <c r="AN162" t="str">
        <f>RIGHT(B162,1)</f>
        <v>n</v>
      </c>
      <c r="AO162" s="1">
        <f>COUNTIF(F162,"CVCV")+COUNTIF(F162,"CVVCV")</f>
        <v>0</v>
      </c>
      <c r="AP162" s="1">
        <f>COUNTIF(F162,"CVCVC")+COUNTIF(F162,"CVVCVC")</f>
        <v>0</v>
      </c>
      <c r="AQ162" s="1">
        <f>COUNTIF(F162,"VCV")+COUNTIF(F162,"VVCV")</f>
        <v>0</v>
      </c>
      <c r="AR162" s="1">
        <f>COUNTIF(F162,"VCVC")+COUNTIF(F162,"VVCVC")</f>
        <v>0</v>
      </c>
      <c r="AS162" s="1">
        <f>COUNTIF(F162,"CVV")</f>
        <v>0</v>
      </c>
      <c r="AT162" s="1">
        <f>COUNTIF(F162,"CVVC")</f>
        <v>0</v>
      </c>
      <c r="AU162" s="1">
        <f>COUNTIF(F162,"VV")</f>
        <v>0</v>
      </c>
      <c r="AV162" s="1">
        <f>COUNTIF(F162,"VVC")</f>
        <v>0</v>
      </c>
      <c r="AW162" s="1">
        <f>COUNTIF(F162,"CVVCVC")+COUNTIF(F162,"VVCVC")+COUNTIF(F162,"CVVCV")+COUNTIF(F162,"VVCV")</f>
        <v>0</v>
      </c>
      <c r="AY162" s="1">
        <f>COUNTIF(F162,"CCVCV")</f>
        <v>0</v>
      </c>
      <c r="AZ162" s="1">
        <f>COUNTIF(F162,"CCVCVC")</f>
        <v>0</v>
      </c>
      <c r="BA162" s="1">
        <f>COUNTIF(F162,"CCVV")</f>
        <v>0</v>
      </c>
      <c r="BB162" s="1">
        <f>COUNTIF(F162,"CCVVC")</f>
        <v>1</v>
      </c>
      <c r="BF162" s="1" t="str">
        <f>RIGHT(F162,4)</f>
        <v>CVVC</v>
      </c>
      <c r="BG162" s="1"/>
      <c r="BN162">
        <v>1</v>
      </c>
      <c r="BP162" s="1">
        <f>SUM(BG162:BO162)</f>
        <v>1</v>
      </c>
      <c r="BQ162">
        <v>0</v>
      </c>
      <c r="BS162" s="1" t="str">
        <f>LEFT(B162,1)</f>
        <v>k</v>
      </c>
      <c r="BT162" s="1" t="str">
        <f>LEFT(B162,2)</f>
        <v>kr</v>
      </c>
      <c r="BU162" s="1" t="str">
        <f>RIGHT(B162,1)</f>
        <v>n</v>
      </c>
      <c r="BX162" s="10">
        <v>0</v>
      </c>
      <c r="BY162" s="10" t="str">
        <f>LEFT(CA162,1)</f>
        <v>a</v>
      </c>
      <c r="BZ162" s="10" t="str">
        <f>LEFT(CC162,1)</f>
        <v>a</v>
      </c>
      <c r="CA162" s="10" t="str">
        <f>RIGHT(B162,3)</f>
        <v>aan</v>
      </c>
      <c r="CB162" s="10" t="str">
        <f>RIGHT(B162,3)</f>
        <v>aan</v>
      </c>
      <c r="CC162" s="10" t="str">
        <f>RIGHT(B162,2)</f>
        <v>an</v>
      </c>
      <c r="CD162" s="10" t="str">
        <f>RIGHT(B162,1)</f>
        <v>n</v>
      </c>
    </row>
    <row r="163" spans="1:82">
      <c r="A163">
        <v>648</v>
      </c>
      <c r="B163" s="30" t="s">
        <v>214</v>
      </c>
      <c r="C163" t="s">
        <v>1435</v>
      </c>
      <c r="D163" t="s">
        <v>1141</v>
      </c>
      <c r="E163" t="s">
        <v>1141</v>
      </c>
      <c r="F163" t="s">
        <v>2854</v>
      </c>
      <c r="G163" s="1">
        <f>COUNTIF(B163,"*ii*")</f>
        <v>0</v>
      </c>
      <c r="H163" s="1">
        <f>COUNTIF(B163,"*ee*")</f>
        <v>0</v>
      </c>
      <c r="I163" s="1">
        <f>COUNTIF(B163,"*aa*")</f>
        <v>1</v>
      </c>
      <c r="J163" s="1">
        <f>COUNTIF(B163,"*oo*")</f>
        <v>0</v>
      </c>
      <c r="K163" s="1">
        <f>COUNTIF(B163,"*uu*")</f>
        <v>0</v>
      </c>
      <c r="L163" s="1">
        <f>COUNTIF(B163,"*ia*")</f>
        <v>0</v>
      </c>
      <c r="M163" s="1">
        <f>COUNTIF(B163,"*iu*")</f>
        <v>0</v>
      </c>
      <c r="N163" s="1">
        <f>COUNTIF(B163,"*ei*")</f>
        <v>0</v>
      </c>
      <c r="O163" s="1">
        <f>COUNTIF(B163,"*ea*")</f>
        <v>0</v>
      </c>
      <c r="P163" s="1">
        <f>COUNTIF(B163,"*eo*")</f>
        <v>0</v>
      </c>
      <c r="Q163" s="1">
        <f>COUNTIF(B163,"*eu*")</f>
        <v>0</v>
      </c>
      <c r="R163" s="1">
        <f>COUNTIF(B163,"*ai*")</f>
        <v>0</v>
      </c>
      <c r="S163" s="1">
        <f>COUNTIF(B163,"*ae*")</f>
        <v>0</v>
      </c>
      <c r="T163" s="1">
        <f>COUNTIF(B163,"*ao*")</f>
        <v>0</v>
      </c>
      <c r="U163" s="1">
        <f>COUNTIF(B163,"*au*")</f>
        <v>0</v>
      </c>
      <c r="V163" s="1">
        <f>COUNTIF(B163,"*oi*")</f>
        <v>0</v>
      </c>
      <c r="W163" s="1">
        <f>COUNTIF(B163,"*oe*")</f>
        <v>0</v>
      </c>
      <c r="X163" s="1">
        <f>COUNTIF(B163,"*oa*")</f>
        <v>0</v>
      </c>
      <c r="Y163" s="1">
        <f>COUNTIF(B163,"*ou*")</f>
        <v>0</v>
      </c>
      <c r="Z163" s="1">
        <f>COUNTIF(B163,"*ui*")</f>
        <v>0</v>
      </c>
      <c r="AA163" s="1">
        <f>COUNTIF(B163,"*ua*")</f>
        <v>0</v>
      </c>
      <c r="AB163">
        <f>SUM(G163:AA163)</f>
        <v>1</v>
      </c>
      <c r="AC163">
        <v>2</v>
      </c>
      <c r="AD163">
        <f>COUNTIF(AC163,"2")</f>
        <v>1</v>
      </c>
      <c r="AE163">
        <f>COUNTIF(AC163,"3")</f>
        <v>0</v>
      </c>
      <c r="AF163">
        <f>COUNTIF(AC163,"4")</f>
        <v>0</v>
      </c>
      <c r="AG163">
        <f>COUNTIF(AC163,"5")</f>
        <v>0</v>
      </c>
      <c r="AH163">
        <v>1</v>
      </c>
      <c r="AI163">
        <v>1</v>
      </c>
      <c r="AM163">
        <v>1</v>
      </c>
      <c r="AN163" t="str">
        <f>RIGHT(B163,1)</f>
        <v>s</v>
      </c>
      <c r="AO163" s="1">
        <f>COUNTIF(F163,"CVCV")+COUNTIF(F163,"CVVCV")</f>
        <v>0</v>
      </c>
      <c r="AP163" s="1">
        <f>COUNTIF(F163,"CVCVC")+COUNTIF(F163,"CVVCVC")</f>
        <v>0</v>
      </c>
      <c r="AQ163" s="1">
        <f>COUNTIF(F163,"VCV")+COUNTIF(F163,"VVCV")</f>
        <v>0</v>
      </c>
      <c r="AR163" s="1">
        <f>COUNTIF(F163,"VCVC")+COUNTIF(F163,"VVCVC")</f>
        <v>0</v>
      </c>
      <c r="AS163" s="1">
        <f>COUNTIF(F163,"CVV")</f>
        <v>0</v>
      </c>
      <c r="AT163" s="1">
        <f>COUNTIF(F163,"CVVC")</f>
        <v>0</v>
      </c>
      <c r="AU163" s="1">
        <f>COUNTIF(F163,"VV")</f>
        <v>0</v>
      </c>
      <c r="AV163" s="1">
        <f>COUNTIF(F163,"VVC")</f>
        <v>0</v>
      </c>
      <c r="AW163" s="1">
        <f>COUNTIF(F163,"CVVCVC")+COUNTIF(F163,"VVCVC")+COUNTIF(F163,"CVVCV")+COUNTIF(F163,"VVCV")</f>
        <v>0</v>
      </c>
      <c r="AY163" s="1">
        <f>COUNTIF(F163,"CCVCV")</f>
        <v>0</v>
      </c>
      <c r="AZ163" s="1">
        <f>COUNTIF(F163,"CCVCVC")</f>
        <v>0</v>
      </c>
      <c r="BA163" s="1">
        <f>COUNTIF(F163,"CCVV")</f>
        <v>0</v>
      </c>
      <c r="BB163" s="1">
        <f>COUNTIF(F163,"CCVVC")</f>
        <v>1</v>
      </c>
      <c r="BF163" s="1" t="str">
        <f>RIGHT(F163,4)</f>
        <v>CVVC</v>
      </c>
      <c r="BG163" s="1"/>
      <c r="BN163">
        <v>1</v>
      </c>
      <c r="BP163" s="1">
        <f>SUM(BG163:BO163)</f>
        <v>1</v>
      </c>
      <c r="BQ163">
        <v>0</v>
      </c>
      <c r="BS163" s="1" t="str">
        <f>LEFT(B163,1)</f>
        <v>k</v>
      </c>
      <c r="BT163" s="1" t="str">
        <f>LEFT(B163,2)</f>
        <v>kr</v>
      </c>
      <c r="BU163" s="1" t="str">
        <f>RIGHT(B163,1)</f>
        <v>s</v>
      </c>
      <c r="BX163" s="10">
        <v>0</v>
      </c>
      <c r="BY163" s="10" t="str">
        <f>LEFT(CA163,1)</f>
        <v>a</v>
      </c>
      <c r="BZ163" s="10" t="str">
        <f>LEFT(CC163,1)</f>
        <v>a</v>
      </c>
      <c r="CA163" s="10" t="str">
        <f>RIGHT(B163,3)</f>
        <v>aas</v>
      </c>
      <c r="CB163" s="10" t="str">
        <f>RIGHT(B163,3)</f>
        <v>aas</v>
      </c>
      <c r="CC163" s="10" t="str">
        <f>RIGHT(B163,2)</f>
        <v>as</v>
      </c>
      <c r="CD163" s="10" t="str">
        <f>RIGHT(B163,1)</f>
        <v>s</v>
      </c>
    </row>
    <row r="164" spans="1:82">
      <c r="A164">
        <v>1877</v>
      </c>
      <c r="B164" s="30" t="s">
        <v>185</v>
      </c>
      <c r="C164" t="s">
        <v>1397</v>
      </c>
      <c r="D164" t="s">
        <v>1151</v>
      </c>
      <c r="E164" t="s">
        <v>2821</v>
      </c>
      <c r="F164" t="s">
        <v>2854</v>
      </c>
      <c r="G164" s="1">
        <f>COUNTIF(B164,"*ii*")</f>
        <v>0</v>
      </c>
      <c r="H164" s="1">
        <f>COUNTIF(B164,"*ee*")</f>
        <v>0</v>
      </c>
      <c r="I164" s="1">
        <f>COUNTIF(B164,"*aa*")</f>
        <v>1</v>
      </c>
      <c r="J164" s="1">
        <f>COUNTIF(B164,"*oo*")</f>
        <v>0</v>
      </c>
      <c r="K164" s="1">
        <f>COUNTIF(B164,"*uu*")</f>
        <v>0</v>
      </c>
      <c r="L164" s="1">
        <f>COUNTIF(B164,"*ia*")</f>
        <v>0</v>
      </c>
      <c r="M164" s="1">
        <f>COUNTIF(B164,"*iu*")</f>
        <v>0</v>
      </c>
      <c r="N164" s="1">
        <f>COUNTIF(B164,"*ei*")</f>
        <v>0</v>
      </c>
      <c r="O164" s="1">
        <f>COUNTIF(B164,"*ea*")</f>
        <v>0</v>
      </c>
      <c r="P164" s="1">
        <f>COUNTIF(B164,"*eo*")</f>
        <v>0</v>
      </c>
      <c r="Q164" s="1">
        <f>COUNTIF(B164,"*eu*")</f>
        <v>0</v>
      </c>
      <c r="R164" s="1">
        <f>COUNTIF(B164,"*ai*")</f>
        <v>0</v>
      </c>
      <c r="S164" s="1">
        <f>COUNTIF(B164,"*ae*")</f>
        <v>0</v>
      </c>
      <c r="T164" s="1">
        <f>COUNTIF(B164,"*ao*")</f>
        <v>0</v>
      </c>
      <c r="U164" s="1">
        <f>COUNTIF(B164,"*au*")</f>
        <v>0</v>
      </c>
      <c r="V164" s="1">
        <f>COUNTIF(B164,"*oi*")</f>
        <v>0</v>
      </c>
      <c r="W164" s="1">
        <f>COUNTIF(B164,"*oe*")</f>
        <v>0</v>
      </c>
      <c r="X164" s="1">
        <f>COUNTIF(B164,"*oa*")</f>
        <v>0</v>
      </c>
      <c r="Y164" s="1">
        <f>COUNTIF(B164,"*ou*")</f>
        <v>0</v>
      </c>
      <c r="Z164" s="1">
        <f>COUNTIF(B164,"*ui*")</f>
        <v>0</v>
      </c>
      <c r="AA164" s="1">
        <f>COUNTIF(B164,"*ua*")</f>
        <v>0</v>
      </c>
      <c r="AB164">
        <f>SUM(G164:AA164)</f>
        <v>1</v>
      </c>
      <c r="AC164">
        <v>2</v>
      </c>
      <c r="AD164">
        <f>COUNTIF(AC164,"2")</f>
        <v>1</v>
      </c>
      <c r="AE164">
        <f>COUNTIF(AC164,"3")</f>
        <v>0</v>
      </c>
      <c r="AF164">
        <f>COUNTIF(AC164,"4")</f>
        <v>0</v>
      </c>
      <c r="AG164">
        <f>COUNTIF(AC164,"5")</f>
        <v>0</v>
      </c>
      <c r="AH164">
        <v>1</v>
      </c>
      <c r="AI164">
        <v>1</v>
      </c>
      <c r="AM164">
        <v>1</v>
      </c>
      <c r="AN164" t="str">
        <f>RIGHT(B164,1)</f>
        <v>t</v>
      </c>
      <c r="AO164" s="1">
        <f>COUNTIF(F164,"CVCV")+COUNTIF(F164,"CVVCV")</f>
        <v>0</v>
      </c>
      <c r="AP164" s="1">
        <f>COUNTIF(F164,"CVCVC")+COUNTIF(F164,"CVVCVC")</f>
        <v>0</v>
      </c>
      <c r="AQ164" s="1">
        <f>COUNTIF(F164,"VCV")+COUNTIF(F164,"VVCV")</f>
        <v>0</v>
      </c>
      <c r="AR164" s="1">
        <f>COUNTIF(F164,"VCVC")+COUNTIF(F164,"VVCVC")</f>
        <v>0</v>
      </c>
      <c r="AS164" s="1">
        <f>COUNTIF(F164,"CVV")</f>
        <v>0</v>
      </c>
      <c r="AT164" s="1">
        <f>COUNTIF(F164,"CVVC")</f>
        <v>0</v>
      </c>
      <c r="AU164" s="1">
        <f>COUNTIF(F164,"VV")</f>
        <v>0</v>
      </c>
      <c r="AV164" s="1">
        <f>COUNTIF(F164,"VVC")</f>
        <v>0</v>
      </c>
      <c r="AW164" s="1">
        <f>COUNTIF(F164,"CVVCVC")+COUNTIF(F164,"VVCVC")+COUNTIF(F164,"CVVCV")+COUNTIF(F164,"VVCV")</f>
        <v>0</v>
      </c>
      <c r="AY164" s="1">
        <f>COUNTIF(F164,"CCVCV")</f>
        <v>0</v>
      </c>
      <c r="AZ164" s="1">
        <f>COUNTIF(F164,"CCVCVC")</f>
        <v>0</v>
      </c>
      <c r="BA164" s="1">
        <f>COUNTIF(F164,"CCVV")</f>
        <v>0</v>
      </c>
      <c r="BB164" s="1">
        <f>COUNTIF(F164,"CCVVC")</f>
        <v>1</v>
      </c>
      <c r="BF164" s="1" t="str">
        <f>RIGHT(F164,4)</f>
        <v>CVVC</v>
      </c>
      <c r="BG164" s="1"/>
      <c r="BN164">
        <v>1</v>
      </c>
      <c r="BP164" s="1">
        <f>SUM(BG164:BO164)</f>
        <v>1</v>
      </c>
      <c r="BQ164">
        <v>0</v>
      </c>
      <c r="BS164" s="1" t="str">
        <f>LEFT(B164,1)</f>
        <v>t</v>
      </c>
      <c r="BT164" s="1" t="str">
        <f>LEFT(B164,2)</f>
        <v>tn</v>
      </c>
      <c r="BU164" s="1" t="str">
        <f>RIGHT(B164,1)</f>
        <v>t</v>
      </c>
      <c r="BX164" s="10">
        <v>0</v>
      </c>
      <c r="BY164" s="10" t="str">
        <f>LEFT(CA164,1)</f>
        <v>a</v>
      </c>
      <c r="BZ164" s="10" t="str">
        <f>LEFT(CC164,1)</f>
        <v>a</v>
      </c>
      <c r="CA164" s="10" t="str">
        <f>RIGHT(B164,3)</f>
        <v>aat</v>
      </c>
      <c r="CB164" s="10" t="str">
        <f>RIGHT(B164,3)</f>
        <v>aat</v>
      </c>
      <c r="CC164" s="10" t="str">
        <f>RIGHT(B164,2)</f>
        <v>at</v>
      </c>
      <c r="CD164" s="10" t="str">
        <f>RIGHT(B164,1)</f>
        <v>t</v>
      </c>
    </row>
    <row r="165" spans="1:82">
      <c r="A165">
        <v>336</v>
      </c>
      <c r="B165" s="30" t="s">
        <v>3051</v>
      </c>
      <c r="C165" t="s">
        <v>1373</v>
      </c>
      <c r="D165" t="s">
        <v>1141</v>
      </c>
      <c r="E165" t="s">
        <v>1141</v>
      </c>
      <c r="F165" t="s">
        <v>2854</v>
      </c>
      <c r="G165" s="1">
        <f>COUNTIF(B165,"*ii*")</f>
        <v>0</v>
      </c>
      <c r="H165" s="1">
        <f>COUNTIF(B165,"*ee*")</f>
        <v>0</v>
      </c>
      <c r="I165" s="1">
        <f>COUNTIF(B165,"*aa*")</f>
        <v>1</v>
      </c>
      <c r="J165" s="1">
        <f>COUNTIF(B165,"*oo*")</f>
        <v>0</v>
      </c>
      <c r="K165" s="1">
        <f>COUNTIF(B165,"*uu*")</f>
        <v>0</v>
      </c>
      <c r="L165" s="1">
        <f>COUNTIF(B165,"*ia*")</f>
        <v>0</v>
      </c>
      <c r="M165" s="1">
        <f>COUNTIF(B165,"*iu*")</f>
        <v>0</v>
      </c>
      <c r="N165" s="1">
        <f>COUNTIF(B165,"*ei*")</f>
        <v>0</v>
      </c>
      <c r="O165" s="1">
        <f>COUNTIF(B165,"*ea*")</f>
        <v>0</v>
      </c>
      <c r="P165" s="1">
        <f>COUNTIF(B165,"*eo*")</f>
        <v>0</v>
      </c>
      <c r="Q165" s="1">
        <f>COUNTIF(B165,"*eu*")</f>
        <v>0</v>
      </c>
      <c r="R165" s="1">
        <f>COUNTIF(B165,"*ai*")</f>
        <v>0</v>
      </c>
      <c r="S165" s="1">
        <f>COUNTIF(B165,"*ae*")</f>
        <v>0</v>
      </c>
      <c r="T165" s="1">
        <f>COUNTIF(B165,"*ao*")</f>
        <v>0</v>
      </c>
      <c r="U165" s="1">
        <f>COUNTIF(B165,"*au*")</f>
        <v>0</v>
      </c>
      <c r="V165" s="1">
        <f>COUNTIF(B165,"*oi*")</f>
        <v>0</v>
      </c>
      <c r="W165" s="1">
        <f>COUNTIF(B165,"*oe*")</f>
        <v>0</v>
      </c>
      <c r="X165" s="1">
        <f>COUNTIF(B165,"*oa*")</f>
        <v>0</v>
      </c>
      <c r="Y165" s="1">
        <f>COUNTIF(B165,"*ou*")</f>
        <v>0</v>
      </c>
      <c r="Z165" s="1">
        <f>COUNTIF(B165,"*ui*")</f>
        <v>0</v>
      </c>
      <c r="AA165" s="1">
        <f>COUNTIF(B165,"*ua*")</f>
        <v>0</v>
      </c>
      <c r="AB165">
        <f>SUM(G165:AA165)</f>
        <v>1</v>
      </c>
      <c r="AC165">
        <v>2</v>
      </c>
      <c r="AD165">
        <f>COUNTIF(AC165,"2")</f>
        <v>1</v>
      </c>
      <c r="AE165">
        <f>COUNTIF(AC165,"3")</f>
        <v>0</v>
      </c>
      <c r="AF165">
        <f>COUNTIF(AC165,"4")</f>
        <v>0</v>
      </c>
      <c r="AG165">
        <f>COUNTIF(AC165,"5")</f>
        <v>0</v>
      </c>
      <c r="AH165">
        <v>1</v>
      </c>
      <c r="AI165">
        <v>1</v>
      </c>
      <c r="AM165">
        <v>1</v>
      </c>
      <c r="AN165" t="str">
        <f>RIGHT(B165,1)</f>
        <v>ʔ</v>
      </c>
      <c r="AO165" s="1">
        <f>COUNTIF(F165,"CVCV")+COUNTIF(F165,"CVVCV")</f>
        <v>0</v>
      </c>
      <c r="AP165" s="1">
        <f>COUNTIF(F165,"CVCVC")+COUNTIF(F165,"CVVCVC")</f>
        <v>0</v>
      </c>
      <c r="AQ165" s="1">
        <f>COUNTIF(F165,"VCV")+COUNTIF(F165,"VVCV")</f>
        <v>0</v>
      </c>
      <c r="AR165" s="1">
        <f>COUNTIF(F165,"VCVC")+COUNTIF(F165,"VVCVC")</f>
        <v>0</v>
      </c>
      <c r="AS165" s="1">
        <f>COUNTIF(F165,"CVV")</f>
        <v>0</v>
      </c>
      <c r="AT165" s="1">
        <f>COUNTIF(F165,"CVVC")</f>
        <v>0</v>
      </c>
      <c r="AU165" s="1">
        <f>COUNTIF(F165,"VV")</f>
        <v>0</v>
      </c>
      <c r="AV165" s="1">
        <f>COUNTIF(F165,"VVC")</f>
        <v>0</v>
      </c>
      <c r="AW165" s="1">
        <f>COUNTIF(F165,"CVVCVC")+COUNTIF(F165,"VVCVC")+COUNTIF(F165,"CVVCV")+COUNTIF(F165,"VVCV")</f>
        <v>0</v>
      </c>
      <c r="AY165" s="1">
        <f>COUNTIF(F165,"CCVCV")</f>
        <v>0</v>
      </c>
      <c r="AZ165" s="1">
        <f>COUNTIF(F165,"CCVCVC")</f>
        <v>0</v>
      </c>
      <c r="BA165" s="1">
        <f>COUNTIF(F165,"CCVV")</f>
        <v>0</v>
      </c>
      <c r="BB165" s="1">
        <f>COUNTIF(F165,"CCVVC")</f>
        <v>1</v>
      </c>
      <c r="BF165" s="1" t="str">
        <f>RIGHT(F165,4)</f>
        <v>CVVC</v>
      </c>
      <c r="BG165" s="1"/>
      <c r="BN165">
        <v>1</v>
      </c>
      <c r="BP165" s="1">
        <f>SUM(BG165:BO165)</f>
        <v>1</v>
      </c>
      <c r="BQ165">
        <v>0</v>
      </c>
      <c r="BS165" s="1" t="str">
        <f>LEFT(B165,1)</f>
        <v>f</v>
      </c>
      <c r="BT165" s="1" t="str">
        <f>LEFT(B165,2)</f>
        <v>fr</v>
      </c>
      <c r="BU165" s="1" t="str">
        <f>RIGHT(B165,1)</f>
        <v>ʔ</v>
      </c>
      <c r="BX165" s="10">
        <v>0</v>
      </c>
      <c r="BY165" s="10" t="str">
        <f>LEFT(CA165,1)</f>
        <v>a</v>
      </c>
      <c r="BZ165" s="10" t="str">
        <f>LEFT(CC165,1)</f>
        <v>a</v>
      </c>
      <c r="CA165" s="10" t="str">
        <f>RIGHT(B165,3)</f>
        <v>aaʔ</v>
      </c>
      <c r="CB165" s="10" t="str">
        <f>RIGHT(B165,3)</f>
        <v>aaʔ</v>
      </c>
      <c r="CC165" s="10" t="str">
        <f>RIGHT(B165,2)</f>
        <v>aʔ</v>
      </c>
      <c r="CD165" s="10" t="str">
        <f>RIGHT(B165,1)</f>
        <v>ʔ</v>
      </c>
    </row>
    <row r="166" spans="1:82">
      <c r="A166">
        <v>575</v>
      </c>
      <c r="B166" s="30" t="s">
        <v>3088</v>
      </c>
      <c r="C166" t="s">
        <v>1282</v>
      </c>
      <c r="D166" t="s">
        <v>1141</v>
      </c>
      <c r="E166" t="s">
        <v>1141</v>
      </c>
      <c r="F166" t="s">
        <v>2854</v>
      </c>
      <c r="G166" s="1">
        <f>COUNTIF(B166,"*ii*")</f>
        <v>0</v>
      </c>
      <c r="H166" s="1">
        <f>COUNTIF(B166,"*ee*")</f>
        <v>0</v>
      </c>
      <c r="I166" s="1">
        <f>COUNTIF(B166,"*aa*")</f>
        <v>1</v>
      </c>
      <c r="J166" s="1">
        <f>COUNTIF(B166,"*oo*")</f>
        <v>0</v>
      </c>
      <c r="K166" s="1">
        <f>COUNTIF(B166,"*uu*")</f>
        <v>0</v>
      </c>
      <c r="L166" s="1">
        <f>COUNTIF(B166,"*ia*")</f>
        <v>0</v>
      </c>
      <c r="M166" s="1">
        <f>COUNTIF(B166,"*iu*")</f>
        <v>0</v>
      </c>
      <c r="N166" s="1">
        <f>COUNTIF(B166,"*ei*")</f>
        <v>0</v>
      </c>
      <c r="O166" s="1">
        <f>COUNTIF(B166,"*ea*")</f>
        <v>0</v>
      </c>
      <c r="P166" s="1">
        <f>COUNTIF(B166,"*eo*")</f>
        <v>0</v>
      </c>
      <c r="Q166" s="1">
        <f>COUNTIF(B166,"*eu*")</f>
        <v>0</v>
      </c>
      <c r="R166" s="1">
        <f>COUNTIF(B166,"*ai*")</f>
        <v>0</v>
      </c>
      <c r="S166" s="1">
        <f>COUNTIF(B166,"*ae*")</f>
        <v>0</v>
      </c>
      <c r="T166" s="1">
        <f>COUNTIF(B166,"*ao*")</f>
        <v>0</v>
      </c>
      <c r="U166" s="1">
        <f>COUNTIF(B166,"*au*")</f>
        <v>0</v>
      </c>
      <c r="V166" s="1">
        <f>COUNTIF(B166,"*oi*")</f>
        <v>0</v>
      </c>
      <c r="W166" s="1">
        <f>COUNTIF(B166,"*oe*")</f>
        <v>0</v>
      </c>
      <c r="X166" s="1">
        <f>COUNTIF(B166,"*oa*")</f>
        <v>0</v>
      </c>
      <c r="Y166" s="1">
        <f>COUNTIF(B166,"*ou*")</f>
        <v>0</v>
      </c>
      <c r="Z166" s="1">
        <f>COUNTIF(B166,"*ui*")</f>
        <v>0</v>
      </c>
      <c r="AA166" s="1">
        <f>COUNTIF(B166,"*ua*")</f>
        <v>0</v>
      </c>
      <c r="AB166">
        <f>SUM(G166:AA166)</f>
        <v>1</v>
      </c>
      <c r="AC166">
        <v>2</v>
      </c>
      <c r="AD166">
        <f>COUNTIF(AC166,"2")</f>
        <v>1</v>
      </c>
      <c r="AE166">
        <f>COUNTIF(AC166,"3")</f>
        <v>0</v>
      </c>
      <c r="AF166">
        <f>COUNTIF(AC166,"4")</f>
        <v>0</v>
      </c>
      <c r="AG166">
        <f>COUNTIF(AC166,"5")</f>
        <v>0</v>
      </c>
      <c r="AH166">
        <v>1</v>
      </c>
      <c r="AI166">
        <v>1</v>
      </c>
      <c r="AM166">
        <v>1</v>
      </c>
      <c r="AN166" t="str">
        <f>RIGHT(B166,1)</f>
        <v>ʔ</v>
      </c>
      <c r="AO166" s="1">
        <f>COUNTIF(F166,"CVCV")+COUNTIF(F166,"CVVCV")</f>
        <v>0</v>
      </c>
      <c r="AP166" s="1">
        <f>COUNTIF(F166,"CVCVC")+COUNTIF(F166,"CVVCVC")</f>
        <v>0</v>
      </c>
      <c r="AQ166" s="1">
        <f>COUNTIF(F166,"VCV")+COUNTIF(F166,"VVCV")</f>
        <v>0</v>
      </c>
      <c r="AR166" s="1">
        <f>COUNTIF(F166,"VCVC")+COUNTIF(F166,"VVCVC")</f>
        <v>0</v>
      </c>
      <c r="AS166" s="1">
        <f>COUNTIF(F166,"CVV")</f>
        <v>0</v>
      </c>
      <c r="AT166" s="1">
        <f>COUNTIF(F166,"CVVC")</f>
        <v>0</v>
      </c>
      <c r="AU166" s="1">
        <f>COUNTIF(F166,"VV")</f>
        <v>0</v>
      </c>
      <c r="AV166" s="1">
        <f>COUNTIF(F166,"VVC")</f>
        <v>0</v>
      </c>
      <c r="AW166" s="1">
        <f>COUNTIF(F166,"CVVCVC")+COUNTIF(F166,"VVCVC")+COUNTIF(F166,"CVVCV")+COUNTIF(F166,"VVCV")</f>
        <v>0</v>
      </c>
      <c r="AY166" s="1">
        <f>COUNTIF(F166,"CCVCV")</f>
        <v>0</v>
      </c>
      <c r="AZ166" s="1">
        <f>COUNTIF(F166,"CCVCVC")</f>
        <v>0</v>
      </c>
      <c r="BA166" s="1">
        <f>COUNTIF(F166,"CCVV")</f>
        <v>0</v>
      </c>
      <c r="BB166" s="1">
        <f>COUNTIF(F166,"CCVVC")</f>
        <v>1</v>
      </c>
      <c r="BF166" s="1" t="str">
        <f>RIGHT(F166,4)</f>
        <v>CVVC</v>
      </c>
      <c r="BG166" s="1"/>
      <c r="BN166">
        <v>1</v>
      </c>
      <c r="BP166" s="1">
        <f>SUM(BG166:BO166)</f>
        <v>1</v>
      </c>
      <c r="BQ166">
        <v>0</v>
      </c>
      <c r="BS166" s="1" t="str">
        <f>LEFT(B166,1)</f>
        <v>k</v>
      </c>
      <c r="BT166" s="1" t="str">
        <f>LEFT(B166,2)</f>
        <v>kn</v>
      </c>
      <c r="BU166" s="1" t="str">
        <f>RIGHT(B166,1)</f>
        <v>ʔ</v>
      </c>
      <c r="BX166" s="10">
        <v>0</v>
      </c>
      <c r="BY166" s="10" t="str">
        <f>LEFT(CA166,1)</f>
        <v>a</v>
      </c>
      <c r="BZ166" s="10" t="str">
        <f>LEFT(CC166,1)</f>
        <v>a</v>
      </c>
      <c r="CA166" s="10" t="str">
        <f>RIGHT(B166,3)</f>
        <v>aaʔ</v>
      </c>
      <c r="CB166" s="10" t="str">
        <f>RIGHT(B166,3)</f>
        <v>aaʔ</v>
      </c>
      <c r="CC166" s="10" t="str">
        <f>RIGHT(B166,2)</f>
        <v>aʔ</v>
      </c>
      <c r="CD166" s="10" t="str">
        <f>RIGHT(B166,1)</f>
        <v>ʔ</v>
      </c>
    </row>
    <row r="167" spans="1:82">
      <c r="A167">
        <v>842</v>
      </c>
      <c r="B167" s="30" t="s">
        <v>3141</v>
      </c>
      <c r="C167" t="s">
        <v>2125</v>
      </c>
      <c r="D167" t="s">
        <v>1141</v>
      </c>
      <c r="E167" t="s">
        <v>1141</v>
      </c>
      <c r="F167" t="s">
        <v>2854</v>
      </c>
      <c r="G167" s="1">
        <f>COUNTIF(B167,"*ii*")</f>
        <v>0</v>
      </c>
      <c r="H167" s="1">
        <f>COUNTIF(B167,"*ee*")</f>
        <v>0</v>
      </c>
      <c r="I167" s="1">
        <f>COUNTIF(B167,"*aa*")</f>
        <v>1</v>
      </c>
      <c r="J167" s="1">
        <f>COUNTIF(B167,"*oo*")</f>
        <v>0</v>
      </c>
      <c r="K167" s="1">
        <f>COUNTIF(B167,"*uu*")</f>
        <v>0</v>
      </c>
      <c r="L167" s="1">
        <f>COUNTIF(B167,"*ia*")</f>
        <v>0</v>
      </c>
      <c r="M167" s="1">
        <f>COUNTIF(B167,"*iu*")</f>
        <v>0</v>
      </c>
      <c r="N167" s="1">
        <f>COUNTIF(B167,"*ei*")</f>
        <v>0</v>
      </c>
      <c r="O167" s="1">
        <f>COUNTIF(B167,"*ea*")</f>
        <v>0</v>
      </c>
      <c r="P167" s="1">
        <f>COUNTIF(B167,"*eo*")</f>
        <v>0</v>
      </c>
      <c r="Q167" s="1">
        <f>COUNTIF(B167,"*eu*")</f>
        <v>0</v>
      </c>
      <c r="R167" s="1">
        <f>COUNTIF(B167,"*ai*")</f>
        <v>0</v>
      </c>
      <c r="S167" s="1">
        <f>COUNTIF(B167,"*ae*")</f>
        <v>0</v>
      </c>
      <c r="T167" s="1">
        <f>COUNTIF(B167,"*ao*")</f>
        <v>0</v>
      </c>
      <c r="U167" s="1">
        <f>COUNTIF(B167,"*au*")</f>
        <v>0</v>
      </c>
      <c r="V167" s="1">
        <f>COUNTIF(B167,"*oi*")</f>
        <v>0</v>
      </c>
      <c r="W167" s="1">
        <f>COUNTIF(B167,"*oe*")</f>
        <v>0</v>
      </c>
      <c r="X167" s="1">
        <f>COUNTIF(B167,"*oa*")</f>
        <v>0</v>
      </c>
      <c r="Y167" s="1">
        <f>COUNTIF(B167,"*ou*")</f>
        <v>0</v>
      </c>
      <c r="Z167" s="1">
        <f>COUNTIF(B167,"*ui*")</f>
        <v>0</v>
      </c>
      <c r="AA167" s="1">
        <f>COUNTIF(B167,"*ua*")</f>
        <v>0</v>
      </c>
      <c r="AB167">
        <f>SUM(G167:AA167)</f>
        <v>1</v>
      </c>
      <c r="AC167">
        <v>2</v>
      </c>
      <c r="AD167">
        <f>COUNTIF(AC167,"2")</f>
        <v>1</v>
      </c>
      <c r="AE167">
        <f>COUNTIF(AC167,"3")</f>
        <v>0</v>
      </c>
      <c r="AF167">
        <f>COUNTIF(AC167,"4")</f>
        <v>0</v>
      </c>
      <c r="AG167">
        <f>COUNTIF(AC167,"5")</f>
        <v>0</v>
      </c>
      <c r="AH167">
        <v>1</v>
      </c>
      <c r="AI167">
        <v>1</v>
      </c>
      <c r="AM167">
        <v>1</v>
      </c>
      <c r="AN167" t="str">
        <f>RIGHT(B167,1)</f>
        <v>ʔ</v>
      </c>
      <c r="AO167" s="1">
        <f>COUNTIF(F167,"CVCV")+COUNTIF(F167,"CVVCV")</f>
        <v>0</v>
      </c>
      <c r="AP167" s="1">
        <f>COUNTIF(F167,"CVCVC")+COUNTIF(F167,"CVVCVC")</f>
        <v>0</v>
      </c>
      <c r="AQ167" s="1">
        <f>COUNTIF(F167,"VCV")+COUNTIF(F167,"VVCV")</f>
        <v>0</v>
      </c>
      <c r="AR167" s="1">
        <f>COUNTIF(F167,"VCVC")+COUNTIF(F167,"VVCVC")</f>
        <v>0</v>
      </c>
      <c r="AS167" s="1">
        <f>COUNTIF(F167,"CVV")</f>
        <v>0</v>
      </c>
      <c r="AT167" s="1">
        <f>COUNTIF(F167,"CVVC")</f>
        <v>0</v>
      </c>
      <c r="AU167" s="1">
        <f>COUNTIF(F167,"VV")</f>
        <v>0</v>
      </c>
      <c r="AV167" s="1">
        <f>COUNTIF(F167,"VVC")</f>
        <v>0</v>
      </c>
      <c r="AW167" s="1">
        <f>COUNTIF(F167,"CVVCVC")+COUNTIF(F167,"VVCVC")+COUNTIF(F167,"CVVCV")+COUNTIF(F167,"VVCV")</f>
        <v>0</v>
      </c>
      <c r="AY167" s="1">
        <f>COUNTIF(F167,"CCVCV")</f>
        <v>0</v>
      </c>
      <c r="AZ167" s="1">
        <f>COUNTIF(F167,"CCVCVC")</f>
        <v>0</v>
      </c>
      <c r="BA167" s="1">
        <f>COUNTIF(F167,"CCVV")</f>
        <v>0</v>
      </c>
      <c r="BB167" s="1">
        <f>COUNTIF(F167,"CCVVC")</f>
        <v>1</v>
      </c>
      <c r="BF167" s="1" t="str">
        <f>RIGHT(F167,4)</f>
        <v>CVVC</v>
      </c>
      <c r="BG167" s="1"/>
      <c r="BN167">
        <v>1</v>
      </c>
      <c r="BP167" s="1">
        <f>SUM(BG167:BO167)</f>
        <v>1</v>
      </c>
      <c r="BQ167">
        <v>0</v>
      </c>
      <c r="BS167" s="1" t="str">
        <f>LEFT(B167,1)</f>
        <v>m</v>
      </c>
      <c r="BT167" s="1" t="str">
        <f>LEFT(B167,2)</f>
        <v>mn</v>
      </c>
      <c r="BU167" s="1" t="str">
        <f>RIGHT(B167,1)</f>
        <v>ʔ</v>
      </c>
      <c r="BX167" s="10">
        <v>0</v>
      </c>
      <c r="BY167" s="10" t="str">
        <f>LEFT(CA167,1)</f>
        <v>a</v>
      </c>
      <c r="BZ167" s="10" t="str">
        <f>LEFT(CC167,1)</f>
        <v>a</v>
      </c>
      <c r="CA167" s="10" t="str">
        <f>RIGHT(B167,3)</f>
        <v>aaʔ</v>
      </c>
      <c r="CB167" s="10" t="str">
        <f>RIGHT(B167,3)</f>
        <v>aaʔ</v>
      </c>
      <c r="CC167" s="10" t="str">
        <f>RIGHT(B167,2)</f>
        <v>aʔ</v>
      </c>
      <c r="CD167" s="10" t="str">
        <f>RIGHT(B167,1)</f>
        <v>ʔ</v>
      </c>
    </row>
    <row r="168" spans="1:82">
      <c r="A168">
        <v>1682</v>
      </c>
      <c r="B168" s="30" t="s">
        <v>857</v>
      </c>
      <c r="C168" t="s">
        <v>2356</v>
      </c>
      <c r="D168" t="s">
        <v>1141</v>
      </c>
      <c r="E168" t="s">
        <v>1141</v>
      </c>
      <c r="F168" t="s">
        <v>2854</v>
      </c>
      <c r="G168" s="1">
        <f>COUNTIF(B168,"*ii*")</f>
        <v>0</v>
      </c>
      <c r="H168" s="1">
        <f>COUNTIF(B168,"*ee*")</f>
        <v>0</v>
      </c>
      <c r="I168" s="1">
        <f>COUNTIF(B168,"*aa*")</f>
        <v>0</v>
      </c>
      <c r="J168" s="1">
        <f>COUNTIF(B168,"*oo*")</f>
        <v>1</v>
      </c>
      <c r="K168" s="1">
        <f>COUNTIF(B168,"*uu*")</f>
        <v>0</v>
      </c>
      <c r="L168" s="1">
        <f>COUNTIF(B168,"*ia*")</f>
        <v>0</v>
      </c>
      <c r="M168" s="1">
        <f>COUNTIF(B168,"*iu*")</f>
        <v>0</v>
      </c>
      <c r="N168" s="1">
        <f>COUNTIF(B168,"*ei*")</f>
        <v>0</v>
      </c>
      <c r="O168" s="1">
        <f>COUNTIF(B168,"*ea*")</f>
        <v>0</v>
      </c>
      <c r="P168" s="1">
        <f>COUNTIF(B168,"*eo*")</f>
        <v>0</v>
      </c>
      <c r="Q168" s="1">
        <f>COUNTIF(B168,"*eu*")</f>
        <v>0</v>
      </c>
      <c r="R168" s="1">
        <f>COUNTIF(B168,"*ai*")</f>
        <v>0</v>
      </c>
      <c r="S168" s="1">
        <f>COUNTIF(B168,"*ae*")</f>
        <v>0</v>
      </c>
      <c r="T168" s="1">
        <f>COUNTIF(B168,"*ao*")</f>
        <v>0</v>
      </c>
      <c r="U168" s="1">
        <f>COUNTIF(B168,"*au*")</f>
        <v>0</v>
      </c>
      <c r="V168" s="1">
        <f>COUNTIF(B168,"*oi*")</f>
        <v>0</v>
      </c>
      <c r="W168" s="1">
        <f>COUNTIF(B168,"*oe*")</f>
        <v>0</v>
      </c>
      <c r="X168" s="1">
        <f>COUNTIF(B168,"*oa*")</f>
        <v>0</v>
      </c>
      <c r="Y168" s="1">
        <f>COUNTIF(B168,"*ou*")</f>
        <v>0</v>
      </c>
      <c r="Z168" s="1">
        <f>COUNTIF(B168,"*ui*")</f>
        <v>0</v>
      </c>
      <c r="AA168" s="1">
        <f>COUNTIF(B168,"*ua*")</f>
        <v>0</v>
      </c>
      <c r="AB168">
        <f>SUM(G168:AA168)</f>
        <v>1</v>
      </c>
      <c r="AC168">
        <v>2</v>
      </c>
      <c r="AD168">
        <f>COUNTIF(AC168,"2")</f>
        <v>1</v>
      </c>
      <c r="AE168">
        <f>COUNTIF(AC168,"3")</f>
        <v>0</v>
      </c>
      <c r="AF168">
        <f>COUNTIF(AC168,"4")</f>
        <v>0</v>
      </c>
      <c r="AG168">
        <f>COUNTIF(AC168,"5")</f>
        <v>0</v>
      </c>
      <c r="AH168">
        <v>1</v>
      </c>
      <c r="AI168">
        <v>1</v>
      </c>
      <c r="AM168">
        <v>1</v>
      </c>
      <c r="AN168" t="str">
        <f>RIGHT(B168,1)</f>
        <v>r</v>
      </c>
      <c r="AO168" s="1">
        <f>COUNTIF(F168,"CVCV")+COUNTIF(F168,"CVVCV")</f>
        <v>0</v>
      </c>
      <c r="AP168" s="1">
        <f>COUNTIF(F168,"CVCVC")+COUNTIF(F168,"CVVCVC")</f>
        <v>0</v>
      </c>
      <c r="AQ168" s="1">
        <f>COUNTIF(F168,"VCV")+COUNTIF(F168,"VVCV")</f>
        <v>0</v>
      </c>
      <c r="AR168" s="1">
        <f>COUNTIF(F168,"VCVC")+COUNTIF(F168,"VVCVC")</f>
        <v>0</v>
      </c>
      <c r="AS168" s="1">
        <f>COUNTIF(F168,"CVV")</f>
        <v>0</v>
      </c>
      <c r="AT168" s="1">
        <f>COUNTIF(F168,"CVVC")</f>
        <v>0</v>
      </c>
      <c r="AU168" s="1">
        <f>COUNTIF(F168,"VV")</f>
        <v>0</v>
      </c>
      <c r="AV168" s="1">
        <f>COUNTIF(F168,"VVC")</f>
        <v>0</v>
      </c>
      <c r="AW168" s="1">
        <f>COUNTIF(F168,"CVVCVC")+COUNTIF(F168,"VVCVC")+COUNTIF(F168,"CVVCV")+COUNTIF(F168,"VVCV")</f>
        <v>0</v>
      </c>
      <c r="AY168" s="1">
        <f>COUNTIF(F168,"CCVCV")</f>
        <v>0</v>
      </c>
      <c r="AZ168" s="1">
        <f>COUNTIF(F168,"CCVCVC")</f>
        <v>0</v>
      </c>
      <c r="BA168" s="1">
        <f>COUNTIF(F168,"CCVV")</f>
        <v>0</v>
      </c>
      <c r="BB168" s="1">
        <f>COUNTIF(F168,"CCVVC")</f>
        <v>1</v>
      </c>
      <c r="BF168" s="1" t="str">
        <f>RIGHT(F168,4)</f>
        <v>CVVC</v>
      </c>
      <c r="BG168" s="1"/>
      <c r="BN168">
        <v>1</v>
      </c>
      <c r="BP168" s="1">
        <f>SUM(BG168:BO168)</f>
        <v>1</v>
      </c>
      <c r="BQ168">
        <v>0</v>
      </c>
      <c r="BS168" s="1" t="str">
        <f>LEFT(B168,1)</f>
        <v>s</v>
      </c>
      <c r="BT168" s="1" t="str">
        <f>LEFT(B168,2)</f>
        <v>sk</v>
      </c>
      <c r="BU168" s="1" t="str">
        <f>RIGHT(B168,1)</f>
        <v>r</v>
      </c>
      <c r="BX168" s="10">
        <v>0</v>
      </c>
      <c r="BY168" s="10" t="str">
        <f>LEFT(CA168,1)</f>
        <v>o</v>
      </c>
      <c r="BZ168" s="10" t="str">
        <f>LEFT(CC168,1)</f>
        <v>o</v>
      </c>
      <c r="CA168" s="10" t="str">
        <f>RIGHT(B168,3)</f>
        <v>oor</v>
      </c>
      <c r="CB168" s="10" t="str">
        <f>RIGHT(B168,3)</f>
        <v>oor</v>
      </c>
      <c r="CC168" s="10" t="str">
        <f>RIGHT(B168,2)</f>
        <v>or</v>
      </c>
      <c r="CD168" s="10" t="str">
        <f>RIGHT(B168,1)</f>
        <v>r</v>
      </c>
    </row>
    <row r="169" spans="1:82">
      <c r="A169">
        <v>1735</v>
      </c>
      <c r="B169" s="30" t="s">
        <v>714</v>
      </c>
      <c r="C169" t="s">
        <v>2143</v>
      </c>
      <c r="D169" t="s">
        <v>1141</v>
      </c>
      <c r="E169" t="s">
        <v>1141</v>
      </c>
      <c r="F169" t="s">
        <v>2854</v>
      </c>
      <c r="G169" s="1">
        <f>COUNTIF(B169,"*ii*")</f>
        <v>0</v>
      </c>
      <c r="H169" s="1">
        <f>COUNTIF(B169,"*ee*")</f>
        <v>0</v>
      </c>
      <c r="I169" s="1">
        <f>COUNTIF(B169,"*aa*")</f>
        <v>0</v>
      </c>
      <c r="J169" s="1">
        <f>COUNTIF(B169,"*oo*")</f>
        <v>1</v>
      </c>
      <c r="K169" s="1">
        <f>COUNTIF(B169,"*uu*")</f>
        <v>0</v>
      </c>
      <c r="L169" s="1">
        <f>COUNTIF(B169,"*ia*")</f>
        <v>0</v>
      </c>
      <c r="M169" s="1">
        <f>COUNTIF(B169,"*iu*")</f>
        <v>0</v>
      </c>
      <c r="N169" s="1">
        <f>COUNTIF(B169,"*ei*")</f>
        <v>0</v>
      </c>
      <c r="O169" s="1">
        <f>COUNTIF(B169,"*ea*")</f>
        <v>0</v>
      </c>
      <c r="P169" s="1">
        <f>COUNTIF(B169,"*eo*")</f>
        <v>0</v>
      </c>
      <c r="Q169" s="1">
        <f>COUNTIF(B169,"*eu*")</f>
        <v>0</v>
      </c>
      <c r="R169" s="1">
        <f>COUNTIF(B169,"*ai*")</f>
        <v>0</v>
      </c>
      <c r="S169" s="1">
        <f>COUNTIF(B169,"*ae*")</f>
        <v>0</v>
      </c>
      <c r="T169" s="1">
        <f>COUNTIF(B169,"*ao*")</f>
        <v>0</v>
      </c>
      <c r="U169" s="1">
        <f>COUNTIF(B169,"*au*")</f>
        <v>0</v>
      </c>
      <c r="V169" s="1">
        <f>COUNTIF(B169,"*oi*")</f>
        <v>0</v>
      </c>
      <c r="W169" s="1">
        <f>COUNTIF(B169,"*oe*")</f>
        <v>0</v>
      </c>
      <c r="X169" s="1">
        <f>COUNTIF(B169,"*oa*")</f>
        <v>0</v>
      </c>
      <c r="Y169" s="1">
        <f>COUNTIF(B169,"*ou*")</f>
        <v>0</v>
      </c>
      <c r="Z169" s="1">
        <f>COUNTIF(B169,"*ui*")</f>
        <v>0</v>
      </c>
      <c r="AA169" s="1">
        <f>COUNTIF(B169,"*ua*")</f>
        <v>0</v>
      </c>
      <c r="AB169">
        <f>SUM(G169:AA169)</f>
        <v>1</v>
      </c>
      <c r="AC169">
        <v>2</v>
      </c>
      <c r="AD169">
        <f>COUNTIF(AC169,"2")</f>
        <v>1</v>
      </c>
      <c r="AE169">
        <f>COUNTIF(AC169,"3")</f>
        <v>0</v>
      </c>
      <c r="AF169">
        <f>COUNTIF(AC169,"4")</f>
        <v>0</v>
      </c>
      <c r="AG169">
        <f>COUNTIF(AC169,"5")</f>
        <v>0</v>
      </c>
      <c r="AH169">
        <v>1</v>
      </c>
      <c r="AI169">
        <v>1</v>
      </c>
      <c r="AM169">
        <v>1</v>
      </c>
      <c r="AN169" t="str">
        <f>RIGHT(B169,1)</f>
        <v>t</v>
      </c>
      <c r="AO169" s="1">
        <f>COUNTIF(F169,"CVCV")+COUNTIF(F169,"CVVCV")</f>
        <v>0</v>
      </c>
      <c r="AP169" s="1">
        <f>COUNTIF(F169,"CVCVC")+COUNTIF(F169,"CVVCVC")</f>
        <v>0</v>
      </c>
      <c r="AQ169" s="1">
        <f>COUNTIF(F169,"VCV")+COUNTIF(F169,"VVCV")</f>
        <v>0</v>
      </c>
      <c r="AR169" s="1">
        <f>COUNTIF(F169,"VCVC")+COUNTIF(F169,"VVCVC")</f>
        <v>0</v>
      </c>
      <c r="AS169" s="1">
        <f>COUNTIF(F169,"CVV")</f>
        <v>0</v>
      </c>
      <c r="AT169" s="1">
        <f>COUNTIF(F169,"CVVC")</f>
        <v>0</v>
      </c>
      <c r="AU169" s="1">
        <f>COUNTIF(F169,"VV")</f>
        <v>0</v>
      </c>
      <c r="AV169" s="1">
        <f>COUNTIF(F169,"VVC")</f>
        <v>0</v>
      </c>
      <c r="AW169" s="1">
        <f>COUNTIF(F169,"CVVCVC")+COUNTIF(F169,"VVCVC")+COUNTIF(F169,"CVVCV")+COUNTIF(F169,"VVCV")</f>
        <v>0</v>
      </c>
      <c r="AY169" s="1">
        <f>COUNTIF(F169,"CCVCV")</f>
        <v>0</v>
      </c>
      <c r="AZ169" s="1">
        <f>COUNTIF(F169,"CCVCVC")</f>
        <v>0</v>
      </c>
      <c r="BA169" s="1">
        <f>COUNTIF(F169,"CCVV")</f>
        <v>0</v>
      </c>
      <c r="BB169" s="1">
        <f>COUNTIF(F169,"CCVVC")</f>
        <v>1</v>
      </c>
      <c r="BF169" s="1" t="str">
        <f>RIGHT(F169,4)</f>
        <v>CVVC</v>
      </c>
      <c r="BG169" s="1"/>
      <c r="BN169">
        <v>1</v>
      </c>
      <c r="BP169" s="1">
        <f>SUM(BG169:BO169)</f>
        <v>1</v>
      </c>
      <c r="BQ169">
        <v>0</v>
      </c>
      <c r="BS169" s="1" t="str">
        <f>LEFT(B169,1)</f>
        <v>s</v>
      </c>
      <c r="BT169" s="1" t="str">
        <f>LEFT(B169,2)</f>
        <v>sr</v>
      </c>
      <c r="BU169" s="1" t="str">
        <f>RIGHT(B169,1)</f>
        <v>t</v>
      </c>
      <c r="BX169" s="10">
        <v>0</v>
      </c>
      <c r="BY169" s="10" t="str">
        <f>LEFT(CA169,1)</f>
        <v>o</v>
      </c>
      <c r="BZ169" s="10" t="str">
        <f>LEFT(CC169,1)</f>
        <v>o</v>
      </c>
      <c r="CA169" s="10" t="str">
        <f>RIGHT(B169,3)</f>
        <v>oot</v>
      </c>
      <c r="CB169" s="10" t="str">
        <f>RIGHT(B169,3)</f>
        <v>oot</v>
      </c>
      <c r="CC169" s="10" t="str">
        <f>RIGHT(B169,2)</f>
        <v>ot</v>
      </c>
      <c r="CD169" s="10" t="str">
        <f>RIGHT(B169,1)</f>
        <v>t</v>
      </c>
    </row>
    <row r="170" spans="1:82">
      <c r="A170">
        <v>220</v>
      </c>
      <c r="B170" s="30" t="s">
        <v>717</v>
      </c>
      <c r="C170" t="s">
        <v>2147</v>
      </c>
      <c r="D170" t="s">
        <v>1141</v>
      </c>
      <c r="E170" t="s">
        <v>1141</v>
      </c>
      <c r="F170" t="s">
        <v>2854</v>
      </c>
      <c r="G170" s="1">
        <f>COUNTIF(B170,"*ii*")</f>
        <v>0</v>
      </c>
      <c r="H170" s="1">
        <f>COUNTIF(B170,"*ee*")</f>
        <v>0</v>
      </c>
      <c r="I170" s="1">
        <f>COUNTIF(B170,"*aa*")</f>
        <v>0</v>
      </c>
      <c r="J170" s="1">
        <f>COUNTIF(B170,"*oo*")</f>
        <v>0</v>
      </c>
      <c r="K170" s="1">
        <f>COUNTIF(B170,"*uu*")</f>
        <v>1</v>
      </c>
      <c r="L170" s="1">
        <f>COUNTIF(B170,"*ia*")</f>
        <v>0</v>
      </c>
      <c r="M170" s="1">
        <f>COUNTIF(B170,"*iu*")</f>
        <v>0</v>
      </c>
      <c r="N170" s="1">
        <f>COUNTIF(B170,"*ei*")</f>
        <v>0</v>
      </c>
      <c r="O170" s="1">
        <f>COUNTIF(B170,"*ea*")</f>
        <v>0</v>
      </c>
      <c r="P170" s="1">
        <f>COUNTIF(B170,"*eo*")</f>
        <v>0</v>
      </c>
      <c r="Q170" s="1">
        <f>COUNTIF(B170,"*eu*")</f>
        <v>0</v>
      </c>
      <c r="R170" s="1">
        <f>COUNTIF(B170,"*ai*")</f>
        <v>0</v>
      </c>
      <c r="S170" s="1">
        <f>COUNTIF(B170,"*ae*")</f>
        <v>0</v>
      </c>
      <c r="T170" s="1">
        <f>COUNTIF(B170,"*ao*")</f>
        <v>0</v>
      </c>
      <c r="U170" s="1">
        <f>COUNTIF(B170,"*au*")</f>
        <v>0</v>
      </c>
      <c r="V170" s="1">
        <f>COUNTIF(B170,"*oi*")</f>
        <v>0</v>
      </c>
      <c r="W170" s="1">
        <f>COUNTIF(B170,"*oe*")</f>
        <v>0</v>
      </c>
      <c r="X170" s="1">
        <f>COUNTIF(B170,"*oa*")</f>
        <v>0</v>
      </c>
      <c r="Y170" s="1">
        <f>COUNTIF(B170,"*ou*")</f>
        <v>0</v>
      </c>
      <c r="Z170" s="1">
        <f>COUNTIF(B170,"*ui*")</f>
        <v>0</v>
      </c>
      <c r="AA170" s="1">
        <f>COUNTIF(B170,"*ua*")</f>
        <v>0</v>
      </c>
      <c r="AB170">
        <f>SUM(G170:AA170)</f>
        <v>1</v>
      </c>
      <c r="AC170">
        <v>2</v>
      </c>
      <c r="AD170">
        <f>COUNTIF(AC170,"2")</f>
        <v>1</v>
      </c>
      <c r="AE170">
        <f>COUNTIF(AC170,"3")</f>
        <v>0</v>
      </c>
      <c r="AF170">
        <f>COUNTIF(AC170,"4")</f>
        <v>0</v>
      </c>
      <c r="AG170">
        <f>COUNTIF(AC170,"5")</f>
        <v>0</v>
      </c>
      <c r="AH170">
        <v>1</v>
      </c>
      <c r="AI170">
        <v>1</v>
      </c>
      <c r="AM170">
        <v>1</v>
      </c>
      <c r="AN170" t="str">
        <f>RIGHT(B170,1)</f>
        <v>k</v>
      </c>
      <c r="AO170" s="1">
        <f>COUNTIF(F170,"CVCV")+COUNTIF(F170,"CVVCV")</f>
        <v>0</v>
      </c>
      <c r="AP170" s="1">
        <f>COUNTIF(F170,"CVCVC")+COUNTIF(F170,"CVVCVC")</f>
        <v>0</v>
      </c>
      <c r="AQ170" s="1">
        <f>COUNTIF(F170,"VCV")+COUNTIF(F170,"VVCV")</f>
        <v>0</v>
      </c>
      <c r="AR170" s="1">
        <f>COUNTIF(F170,"VCVC")+COUNTIF(F170,"VVCVC")</f>
        <v>0</v>
      </c>
      <c r="AS170" s="1">
        <f>COUNTIF(F170,"CVV")</f>
        <v>0</v>
      </c>
      <c r="AT170" s="1">
        <f>COUNTIF(F170,"CVVC")</f>
        <v>0</v>
      </c>
      <c r="AU170" s="1">
        <f>COUNTIF(F170,"VV")</f>
        <v>0</v>
      </c>
      <c r="AV170" s="1">
        <f>COUNTIF(F170,"VVC")</f>
        <v>0</v>
      </c>
      <c r="AW170" s="1">
        <f>COUNTIF(F170,"CVVCVC")+COUNTIF(F170,"VVCVC")+COUNTIF(F170,"CVVCV")+COUNTIF(F170,"VVCV")</f>
        <v>0</v>
      </c>
      <c r="AY170" s="1">
        <f>COUNTIF(F170,"CCVCV")</f>
        <v>0</v>
      </c>
      <c r="AZ170" s="1">
        <f>COUNTIF(F170,"CCVCVC")</f>
        <v>0</v>
      </c>
      <c r="BA170" s="1">
        <f>COUNTIF(F170,"CCVV")</f>
        <v>0</v>
      </c>
      <c r="BB170" s="1">
        <f>COUNTIF(F170,"CCVVC")</f>
        <v>1</v>
      </c>
      <c r="BF170" s="1" t="str">
        <f>RIGHT(F170,4)</f>
        <v>CVVC</v>
      </c>
      <c r="BG170" s="1"/>
      <c r="BN170">
        <v>1</v>
      </c>
      <c r="BP170" s="1">
        <f>SUM(BG170:BO170)</f>
        <v>1</v>
      </c>
      <c r="BQ170">
        <v>0</v>
      </c>
      <c r="BS170" s="1" t="str">
        <f>LEFT(B170,1)</f>
        <v>b</v>
      </c>
      <c r="BT170" s="1" t="str">
        <f>LEFT(B170,2)</f>
        <v>br</v>
      </c>
      <c r="BU170" s="1" t="str">
        <f>RIGHT(B170,1)</f>
        <v>k</v>
      </c>
      <c r="BX170" s="10">
        <v>0</v>
      </c>
      <c r="BY170" s="10" t="str">
        <f>LEFT(CA170,1)</f>
        <v>u</v>
      </c>
      <c r="BZ170" s="10" t="str">
        <f>LEFT(CC170,1)</f>
        <v>u</v>
      </c>
      <c r="CA170" s="10" t="str">
        <f>RIGHT(B170,3)</f>
        <v>uuk</v>
      </c>
      <c r="CB170" s="10" t="str">
        <f>RIGHT(B170,3)</f>
        <v>uuk</v>
      </c>
      <c r="CC170" s="10" t="str">
        <f>RIGHT(B170,2)</f>
        <v>uk</v>
      </c>
      <c r="CD170" s="10" t="str">
        <f>RIGHT(B170,1)</f>
        <v>k</v>
      </c>
    </row>
    <row r="171" spans="1:82">
      <c r="A171">
        <v>1649</v>
      </c>
      <c r="B171" s="30" t="s">
        <v>136</v>
      </c>
      <c r="C171" t="s">
        <v>1326</v>
      </c>
      <c r="D171" t="s">
        <v>1141</v>
      </c>
      <c r="E171" t="s">
        <v>1141</v>
      </c>
      <c r="F171" t="s">
        <v>2854</v>
      </c>
      <c r="G171" s="1">
        <f>COUNTIF(B171,"*ii*")</f>
        <v>0</v>
      </c>
      <c r="H171" s="1">
        <f>COUNTIF(B171,"*ee*")</f>
        <v>0</v>
      </c>
      <c r="I171" s="1">
        <f>COUNTIF(B171,"*aa*")</f>
        <v>0</v>
      </c>
      <c r="J171" s="1">
        <f>COUNTIF(B171,"*oo*")</f>
        <v>0</v>
      </c>
      <c r="K171" s="1">
        <f>COUNTIF(B171,"*uu*")</f>
        <v>1</v>
      </c>
      <c r="L171" s="1">
        <f>COUNTIF(B171,"*ia*")</f>
        <v>0</v>
      </c>
      <c r="M171" s="1">
        <f>COUNTIF(B171,"*iu*")</f>
        <v>0</v>
      </c>
      <c r="N171" s="1">
        <f>COUNTIF(B171,"*ei*")</f>
        <v>0</v>
      </c>
      <c r="O171" s="1">
        <f>COUNTIF(B171,"*ea*")</f>
        <v>0</v>
      </c>
      <c r="P171" s="1">
        <f>COUNTIF(B171,"*eo*")</f>
        <v>0</v>
      </c>
      <c r="Q171" s="1">
        <f>COUNTIF(B171,"*eu*")</f>
        <v>0</v>
      </c>
      <c r="R171" s="1">
        <f>COUNTIF(B171,"*ai*")</f>
        <v>0</v>
      </c>
      <c r="S171" s="1">
        <f>COUNTIF(B171,"*ae*")</f>
        <v>0</v>
      </c>
      <c r="T171" s="1">
        <f>COUNTIF(B171,"*ao*")</f>
        <v>0</v>
      </c>
      <c r="U171" s="1">
        <f>COUNTIF(B171,"*au*")</f>
        <v>0</v>
      </c>
      <c r="V171" s="1">
        <f>COUNTIF(B171,"*oi*")</f>
        <v>0</v>
      </c>
      <c r="W171" s="1">
        <f>COUNTIF(B171,"*oe*")</f>
        <v>0</v>
      </c>
      <c r="X171" s="1">
        <f>COUNTIF(B171,"*oa*")</f>
        <v>0</v>
      </c>
      <c r="Y171" s="1">
        <f>COUNTIF(B171,"*ou*")</f>
        <v>0</v>
      </c>
      <c r="Z171" s="1">
        <f>COUNTIF(B171,"*ui*")</f>
        <v>0</v>
      </c>
      <c r="AA171" s="1">
        <f>COUNTIF(B171,"*ua*")</f>
        <v>0</v>
      </c>
      <c r="AB171">
        <f>SUM(G171:AA171)</f>
        <v>1</v>
      </c>
      <c r="AC171">
        <v>2</v>
      </c>
      <c r="AD171">
        <f>COUNTIF(AC171,"2")</f>
        <v>1</v>
      </c>
      <c r="AE171">
        <f>COUNTIF(AC171,"3")</f>
        <v>0</v>
      </c>
      <c r="AF171">
        <f>COUNTIF(AC171,"4")</f>
        <v>0</v>
      </c>
      <c r="AG171">
        <f>COUNTIF(AC171,"5")</f>
        <v>0</v>
      </c>
      <c r="AH171">
        <v>1</v>
      </c>
      <c r="AI171">
        <v>1</v>
      </c>
      <c r="AM171">
        <v>1</v>
      </c>
      <c r="AN171" t="str">
        <f>RIGHT(B171,1)</f>
        <v>t</v>
      </c>
      <c r="AO171" s="1">
        <f>COUNTIF(F171,"CVCV")+COUNTIF(F171,"CVVCV")</f>
        <v>0</v>
      </c>
      <c r="AP171" s="1">
        <f>COUNTIF(F171,"CVCVC")+COUNTIF(F171,"CVVCVC")</f>
        <v>0</v>
      </c>
      <c r="AQ171" s="1">
        <f>COUNTIF(F171,"VCV")+COUNTIF(F171,"VVCV")</f>
        <v>0</v>
      </c>
      <c r="AR171" s="1">
        <f>COUNTIF(F171,"VCVC")+COUNTIF(F171,"VVCVC")</f>
        <v>0</v>
      </c>
      <c r="AS171" s="1">
        <f>COUNTIF(F171,"CVV")</f>
        <v>0</v>
      </c>
      <c r="AT171" s="1">
        <f>COUNTIF(F171,"CVVC")</f>
        <v>0</v>
      </c>
      <c r="AU171" s="1">
        <f>COUNTIF(F171,"VV")</f>
        <v>0</v>
      </c>
      <c r="AV171" s="1">
        <f>COUNTIF(F171,"VVC")</f>
        <v>0</v>
      </c>
      <c r="AW171" s="1">
        <f>COUNTIF(F171,"CVVCVC")+COUNTIF(F171,"VVCVC")+COUNTIF(F171,"CVVCV")+COUNTIF(F171,"VVCV")</f>
        <v>0</v>
      </c>
      <c r="AY171" s="1">
        <f>COUNTIF(F171,"CCVCV")</f>
        <v>0</v>
      </c>
      <c r="AZ171" s="1">
        <f>COUNTIF(F171,"CCVCVC")</f>
        <v>0</v>
      </c>
      <c r="BA171" s="1">
        <f>COUNTIF(F171,"CCVV")</f>
        <v>0</v>
      </c>
      <c r="BB171" s="1">
        <f>COUNTIF(F171,"CCVVC")</f>
        <v>1</v>
      </c>
      <c r="BF171" s="1" t="str">
        <f>RIGHT(F171,4)</f>
        <v>CVVC</v>
      </c>
      <c r="BG171" s="1"/>
      <c r="BN171">
        <v>1</v>
      </c>
      <c r="BP171" s="1">
        <f>SUM(BG171:BO171)</f>
        <v>1</v>
      </c>
      <c r="BQ171">
        <v>0</v>
      </c>
      <c r="BS171" s="1" t="str">
        <f>LEFT(B171,1)</f>
        <v>s</v>
      </c>
      <c r="BT171" s="1" t="str">
        <f>LEFT(B171,2)</f>
        <v>sf</v>
      </c>
      <c r="BU171" s="1" t="str">
        <f>RIGHT(B171,1)</f>
        <v>t</v>
      </c>
      <c r="BX171" s="10">
        <v>0</v>
      </c>
      <c r="BY171" s="10" t="str">
        <f>LEFT(CA171,1)</f>
        <v>u</v>
      </c>
      <c r="BZ171" s="10" t="str">
        <f>LEFT(CC171,1)</f>
        <v>u</v>
      </c>
      <c r="CA171" s="10" t="str">
        <f>RIGHT(B171,3)</f>
        <v>uut</v>
      </c>
      <c r="CB171" s="10" t="str">
        <f>RIGHT(B171,3)</f>
        <v>uut</v>
      </c>
      <c r="CC171" s="10" t="str">
        <f>RIGHT(B171,2)</f>
        <v>ut</v>
      </c>
      <c r="CD171" s="10" t="str">
        <f>RIGHT(B171,1)</f>
        <v>t</v>
      </c>
    </row>
    <row r="172" spans="1:82">
      <c r="A172">
        <v>1423</v>
      </c>
      <c r="B172" s="30" t="s">
        <v>3382</v>
      </c>
      <c r="C172" t="s">
        <v>1569</v>
      </c>
      <c r="D172" t="s">
        <v>1141</v>
      </c>
      <c r="E172" t="s">
        <v>1141</v>
      </c>
      <c r="F172" t="s">
        <v>2854</v>
      </c>
      <c r="G172" s="1">
        <f>COUNTIF(B172,"*ii*")</f>
        <v>0</v>
      </c>
      <c r="H172" s="1">
        <f>COUNTIF(B172,"*ee*")</f>
        <v>0</v>
      </c>
      <c r="I172" s="1">
        <f>COUNTIF(B172,"*aa*")</f>
        <v>0</v>
      </c>
      <c r="J172" s="1">
        <f>COUNTIF(B172,"*oo*")</f>
        <v>0</v>
      </c>
      <c r="K172" s="1">
        <f>COUNTIF(B172,"*uu*")</f>
        <v>0</v>
      </c>
      <c r="L172" s="1">
        <f>COUNTIF(B172,"*ia*")</f>
        <v>0</v>
      </c>
      <c r="M172" s="1">
        <f>COUNTIF(B172,"*iu*")</f>
        <v>0</v>
      </c>
      <c r="N172" s="1">
        <f>COUNTIF(B172,"*ei*")</f>
        <v>0</v>
      </c>
      <c r="O172" s="1">
        <f>COUNTIF(B172,"*ea*")</f>
        <v>0</v>
      </c>
      <c r="P172" s="1">
        <f>COUNTIF(B172,"*eo*")</f>
        <v>0</v>
      </c>
      <c r="Q172" s="1">
        <f>COUNTIF(B172,"*eu*")</f>
        <v>0</v>
      </c>
      <c r="R172" s="1">
        <f>COUNTIF(B172,"*ai*")</f>
        <v>0</v>
      </c>
      <c r="S172" s="1">
        <f>COUNTIF(B172,"*ae*")</f>
        <v>0</v>
      </c>
      <c r="T172" s="1">
        <f>COUNTIF(B172,"*ao*")</f>
        <v>0</v>
      </c>
      <c r="U172" s="1">
        <f>COUNTIF(B172,"*au*")</f>
        <v>0</v>
      </c>
      <c r="V172" s="1">
        <f>COUNTIF(B172,"*oi*")</f>
        <v>0</v>
      </c>
      <c r="W172" s="1">
        <f>COUNTIF(B172,"*oe*")</f>
        <v>0</v>
      </c>
      <c r="X172" s="1">
        <f>COUNTIF(B172,"*oa*")</f>
        <v>0</v>
      </c>
      <c r="Y172" s="1">
        <f>COUNTIF(B172,"*ou*")</f>
        <v>0</v>
      </c>
      <c r="Z172" s="1">
        <f>COUNTIF(B172,"*ui*")</f>
        <v>0</v>
      </c>
      <c r="AA172" s="1">
        <f>COUNTIF(B172,"*ua*")</f>
        <v>1</v>
      </c>
      <c r="AB172">
        <f>SUM(G172:AA172)</f>
        <v>1</v>
      </c>
      <c r="AC172">
        <v>2</v>
      </c>
      <c r="AD172">
        <f>COUNTIF(AC172,"2")</f>
        <v>1</v>
      </c>
      <c r="AE172">
        <f>COUNTIF(AC172,"3")</f>
        <v>0</v>
      </c>
      <c r="AF172">
        <f>COUNTIF(AC172,"4")</f>
        <v>0</v>
      </c>
      <c r="AG172">
        <f>COUNTIF(AC172,"5")</f>
        <v>0</v>
      </c>
      <c r="AH172">
        <v>1</v>
      </c>
      <c r="AI172">
        <v>1</v>
      </c>
      <c r="AM172">
        <v>1</v>
      </c>
      <c r="AN172" t="str">
        <f>RIGHT(B172,1)</f>
        <v>k</v>
      </c>
      <c r="AO172" s="1">
        <f>COUNTIF(F172,"CVCV")+COUNTIF(F172,"CVVCV")</f>
        <v>0</v>
      </c>
      <c r="AP172" s="1">
        <f>COUNTIF(F172,"CVCVC")+COUNTIF(F172,"CVVCVC")</f>
        <v>0</v>
      </c>
      <c r="AQ172" s="1">
        <f>COUNTIF(F172,"VCV")+COUNTIF(F172,"VVCV")</f>
        <v>0</v>
      </c>
      <c r="AR172" s="1">
        <f>COUNTIF(F172,"VCVC")+COUNTIF(F172,"VVCVC")</f>
        <v>0</v>
      </c>
      <c r="AS172" s="1">
        <f>COUNTIF(F172,"CVV")</f>
        <v>0</v>
      </c>
      <c r="AT172" s="1">
        <f>COUNTIF(F172,"CVVC")</f>
        <v>0</v>
      </c>
      <c r="AU172" s="1">
        <f>COUNTIF(F172,"VV")</f>
        <v>0</v>
      </c>
      <c r="AV172" s="1">
        <f>COUNTIF(F172,"VVC")</f>
        <v>0</v>
      </c>
      <c r="AW172" s="1">
        <f>COUNTIF(F172,"CVVCVC")+COUNTIF(F172,"VVCVC")+COUNTIF(F172,"CVVCV")+COUNTIF(F172,"VVCV")</f>
        <v>0</v>
      </c>
      <c r="AY172" s="1">
        <f>COUNTIF(F172,"CCVCV")</f>
        <v>0</v>
      </c>
      <c r="AZ172" s="1">
        <f>COUNTIF(F172,"CCVCVC")</f>
        <v>0</v>
      </c>
      <c r="BA172" s="1">
        <f>COUNTIF(F172,"CCVV")</f>
        <v>0</v>
      </c>
      <c r="BB172" s="1">
        <f>COUNTIF(F172,"CCVVC")</f>
        <v>1</v>
      </c>
      <c r="BF172" s="1" t="str">
        <f>RIGHT(F172,4)</f>
        <v>CVVC</v>
      </c>
      <c r="BG172" s="1"/>
      <c r="BN172">
        <v>1</v>
      </c>
      <c r="BP172" s="1">
        <f>SUM(BG172:BO172)</f>
        <v>1</v>
      </c>
      <c r="BQ172">
        <v>0</v>
      </c>
      <c r="BR172" t="s">
        <v>715</v>
      </c>
      <c r="BS172" s="1" t="str">
        <f>LEFT(B172,1)</f>
        <v>ʔ</v>
      </c>
      <c r="BT172" s="1" t="str">
        <f>LEFT(B172,2)</f>
        <v>ʔs</v>
      </c>
      <c r="BU172" s="1" t="str">
        <f>RIGHT(B172,1)</f>
        <v>k</v>
      </c>
      <c r="BX172" s="10">
        <v>0</v>
      </c>
      <c r="BY172" s="10" t="str">
        <f>LEFT(CA172,1)</f>
        <v>u</v>
      </c>
      <c r="BZ172" s="10" t="str">
        <f>LEFT(CC172,1)</f>
        <v>a</v>
      </c>
      <c r="CA172" s="10" t="str">
        <f>RIGHT(B172,3)</f>
        <v>uak</v>
      </c>
      <c r="CB172" s="10" t="str">
        <f>RIGHT(B172,3)</f>
        <v>uak</v>
      </c>
      <c r="CC172" s="10" t="str">
        <f>RIGHT(B172,2)</f>
        <v>ak</v>
      </c>
      <c r="CD172" s="10" t="str">
        <f>RIGHT(B172,1)</f>
        <v>k</v>
      </c>
    </row>
    <row r="173" spans="1:82">
      <c r="A173">
        <v>848</v>
      </c>
      <c r="B173" s="30" t="s">
        <v>524</v>
      </c>
      <c r="C173" t="s">
        <v>1881</v>
      </c>
      <c r="D173" t="s">
        <v>1141</v>
      </c>
      <c r="E173" t="s">
        <v>1141</v>
      </c>
      <c r="F173" t="s">
        <v>2854</v>
      </c>
      <c r="G173" s="1">
        <f>COUNTIF(B173,"*ii*")</f>
        <v>0</v>
      </c>
      <c r="H173" s="1">
        <f>COUNTIF(B173,"*ee*")</f>
        <v>0</v>
      </c>
      <c r="I173" s="1">
        <f>COUNTIF(B173,"*aa*")</f>
        <v>0</v>
      </c>
      <c r="J173" s="1">
        <f>COUNTIF(B173,"*oo*")</f>
        <v>0</v>
      </c>
      <c r="K173" s="1">
        <f>COUNTIF(B173,"*uu*")</f>
        <v>0</v>
      </c>
      <c r="L173" s="1">
        <f>COUNTIF(B173,"*ia*")</f>
        <v>0</v>
      </c>
      <c r="M173" s="1">
        <f>COUNTIF(B173,"*iu*")</f>
        <v>0</v>
      </c>
      <c r="N173" s="1">
        <f>COUNTIF(B173,"*ei*")</f>
        <v>0</v>
      </c>
      <c r="O173" s="1">
        <f>COUNTIF(B173,"*ea*")</f>
        <v>1</v>
      </c>
      <c r="P173" s="1">
        <f>COUNTIF(B173,"*eo*")</f>
        <v>0</v>
      </c>
      <c r="Q173" s="1">
        <f>COUNTIF(B173,"*eu*")</f>
        <v>0</v>
      </c>
      <c r="R173" s="1">
        <f>COUNTIF(B173,"*ai*")</f>
        <v>0</v>
      </c>
      <c r="S173" s="1">
        <f>COUNTIF(B173,"*ae*")</f>
        <v>0</v>
      </c>
      <c r="T173" s="1">
        <f>COUNTIF(B173,"*ao*")</f>
        <v>0</v>
      </c>
      <c r="U173" s="1">
        <f>COUNTIF(B173,"*au*")</f>
        <v>0</v>
      </c>
      <c r="V173" s="1">
        <f>COUNTIF(B173,"*oi*")</f>
        <v>0</v>
      </c>
      <c r="W173" s="1">
        <f>COUNTIF(B173,"*oe*")</f>
        <v>0</v>
      </c>
      <c r="X173" s="1">
        <f>COUNTIF(B173,"*oa*")</f>
        <v>0</v>
      </c>
      <c r="Y173" s="1">
        <f>COUNTIF(B173,"*ou*")</f>
        <v>0</v>
      </c>
      <c r="Z173" s="1">
        <f>COUNTIF(B173,"*ui*")</f>
        <v>0</v>
      </c>
      <c r="AA173" s="1">
        <f>COUNTIF(B173,"*ua*")</f>
        <v>0</v>
      </c>
      <c r="AB173">
        <f>SUM(G173:AA173)</f>
        <v>1</v>
      </c>
      <c r="AC173">
        <v>2</v>
      </c>
      <c r="AD173">
        <f>COUNTIF(AC173,"2")</f>
        <v>1</v>
      </c>
      <c r="AE173">
        <f>COUNTIF(AC173,"3")</f>
        <v>0</v>
      </c>
      <c r="AF173">
        <f>COUNTIF(AC173,"4")</f>
        <v>0</v>
      </c>
      <c r="AG173">
        <f>COUNTIF(AC173,"5")</f>
        <v>0</v>
      </c>
      <c r="AH173">
        <v>1</v>
      </c>
      <c r="AI173">
        <v>1</v>
      </c>
      <c r="AM173">
        <v>1</v>
      </c>
      <c r="AN173" t="str">
        <f>RIGHT(B173,1)</f>
        <v>s</v>
      </c>
      <c r="AO173" s="1">
        <f>COUNTIF(F173,"CVCV")+COUNTIF(F173,"CVVCV")</f>
        <v>0</v>
      </c>
      <c r="AP173" s="1">
        <f>COUNTIF(F173,"CVCVC")+COUNTIF(F173,"CVVCVC")</f>
        <v>0</v>
      </c>
      <c r="AQ173" s="1">
        <f>COUNTIF(F173,"VCV")+COUNTIF(F173,"VVCV")</f>
        <v>0</v>
      </c>
      <c r="AR173" s="1">
        <f>COUNTIF(F173,"VCVC")+COUNTIF(F173,"VVCVC")</f>
        <v>0</v>
      </c>
      <c r="AS173" s="1">
        <f>COUNTIF(F173,"CVV")</f>
        <v>0</v>
      </c>
      <c r="AT173" s="1">
        <f>COUNTIF(F173,"CVVC")</f>
        <v>0</v>
      </c>
      <c r="AU173" s="1">
        <f>COUNTIF(F173,"VV")</f>
        <v>0</v>
      </c>
      <c r="AV173" s="1">
        <f>COUNTIF(F173,"VVC")</f>
        <v>0</v>
      </c>
      <c r="AW173" s="1">
        <f>COUNTIF(F173,"CVVCVC")+COUNTIF(F173,"VVCVC")+COUNTIF(F173,"CVVCV")+COUNTIF(F173,"VVCV")</f>
        <v>0</v>
      </c>
      <c r="AY173" s="1">
        <f>COUNTIF(F173,"CCVCV")</f>
        <v>0</v>
      </c>
      <c r="AZ173" s="1">
        <f>COUNTIF(F173,"CCVCVC")</f>
        <v>0</v>
      </c>
      <c r="BA173" s="1">
        <f>COUNTIF(F173,"CCVV")</f>
        <v>0</v>
      </c>
      <c r="BB173" s="1">
        <f>COUNTIF(F173,"CCVVC")</f>
        <v>1</v>
      </c>
      <c r="BF173" s="1" t="str">
        <f>RIGHT(F173,4)</f>
        <v>CVVC</v>
      </c>
      <c r="BG173" s="1"/>
      <c r="BN173">
        <v>1</v>
      </c>
      <c r="BP173" s="1">
        <f>SUM(BG173:BO173)</f>
        <v>1</v>
      </c>
      <c r="BQ173">
        <v>0</v>
      </c>
      <c r="BR173" t="s">
        <v>2824</v>
      </c>
      <c r="BS173" s="1" t="str">
        <f>LEFT(B173,1)</f>
        <v>m</v>
      </c>
      <c r="BT173" s="1" t="str">
        <f>LEFT(B173,2)</f>
        <v>mn</v>
      </c>
      <c r="BU173" s="1" t="str">
        <f>RIGHT(B173,1)</f>
        <v>s</v>
      </c>
      <c r="BX173" s="10">
        <v>0</v>
      </c>
      <c r="BY173" s="10" t="str">
        <f>LEFT(CA173,1)</f>
        <v>e</v>
      </c>
      <c r="BZ173" s="10" t="str">
        <f>LEFT(CC173,1)</f>
        <v>a</v>
      </c>
      <c r="CA173" s="10" t="str">
        <f>RIGHT(B173,3)</f>
        <v>eas</v>
      </c>
      <c r="CB173" s="10" t="str">
        <f>RIGHT(B173,3)</f>
        <v>eas</v>
      </c>
      <c r="CC173" s="10" t="str">
        <f>RIGHT(B173,2)</f>
        <v>as</v>
      </c>
      <c r="CD173" s="10" t="str">
        <f>RIGHT(B173,1)</f>
        <v>s</v>
      </c>
    </row>
    <row r="174" spans="1:82">
      <c r="A174">
        <v>1390</v>
      </c>
      <c r="B174" s="30" t="s">
        <v>3350</v>
      </c>
      <c r="C174" t="s">
        <v>2328</v>
      </c>
      <c r="D174" t="s">
        <v>1141</v>
      </c>
      <c r="E174" t="s">
        <v>1141</v>
      </c>
      <c r="F174" t="s">
        <v>2854</v>
      </c>
      <c r="G174" s="1">
        <f>COUNTIF(B174,"*ii*")</f>
        <v>0</v>
      </c>
      <c r="H174" s="1">
        <f>COUNTIF(B174,"*ee*")</f>
        <v>0</v>
      </c>
      <c r="I174" s="1">
        <f>COUNTIF(B174,"*aa*")</f>
        <v>0</v>
      </c>
      <c r="J174" s="1">
        <f>COUNTIF(B174,"*oo*")</f>
        <v>0</v>
      </c>
      <c r="K174" s="1">
        <f>COUNTIF(B174,"*uu*")</f>
        <v>0</v>
      </c>
      <c r="L174" s="1">
        <f>COUNTIF(B174,"*ia*")</f>
        <v>0</v>
      </c>
      <c r="M174" s="1">
        <f>COUNTIF(B174,"*iu*")</f>
        <v>0</v>
      </c>
      <c r="N174" s="1">
        <f>COUNTIF(B174,"*ei*")</f>
        <v>0</v>
      </c>
      <c r="O174" s="1">
        <f>COUNTIF(B174,"*ea*")</f>
        <v>0</v>
      </c>
      <c r="P174" s="1">
        <f>COUNTIF(B174,"*eo*")</f>
        <v>0</v>
      </c>
      <c r="Q174" s="1">
        <f>COUNTIF(B174,"*eu*")</f>
        <v>0</v>
      </c>
      <c r="R174" s="1">
        <f>COUNTIF(B174,"*ai*")</f>
        <v>0</v>
      </c>
      <c r="S174" s="1">
        <f>COUNTIF(B174,"*ae*")</f>
        <v>0</v>
      </c>
      <c r="T174" s="1">
        <f>COUNTIF(B174,"*ao*")</f>
        <v>0</v>
      </c>
      <c r="U174" s="1">
        <f>COUNTIF(B174,"*au*")</f>
        <v>0</v>
      </c>
      <c r="V174" s="1">
        <f>COUNTIF(B174,"*oi*")</f>
        <v>0</v>
      </c>
      <c r="W174" s="1">
        <f>COUNTIF(B174,"*oe*")</f>
        <v>0</v>
      </c>
      <c r="X174" s="1">
        <f>COUNTIF(B174,"*oa*")</f>
        <v>0</v>
      </c>
      <c r="Y174" s="1">
        <f>COUNTIF(B174,"*ou*")</f>
        <v>0</v>
      </c>
      <c r="Z174" s="1">
        <f>COUNTIF(B174,"*ui*")</f>
        <v>0</v>
      </c>
      <c r="AA174" s="1">
        <f>COUNTIF(B174,"*ua*")</f>
        <v>1</v>
      </c>
      <c r="AB174">
        <f>SUM(G174:AA174)</f>
        <v>1</v>
      </c>
      <c r="AC174">
        <v>2</v>
      </c>
      <c r="AD174">
        <f>COUNTIF(AC174,"2")</f>
        <v>1</v>
      </c>
      <c r="AE174">
        <f>COUNTIF(AC174,"3")</f>
        <v>0</v>
      </c>
      <c r="AF174">
        <f>COUNTIF(AC174,"4")</f>
        <v>0</v>
      </c>
      <c r="AG174">
        <f>COUNTIF(AC174,"5")</f>
        <v>0</v>
      </c>
      <c r="AH174">
        <v>1</v>
      </c>
      <c r="AI174">
        <v>1</v>
      </c>
      <c r="AM174">
        <v>1</v>
      </c>
      <c r="AN174" t="str">
        <f>RIGHT(B174,1)</f>
        <v>t</v>
      </c>
      <c r="AO174" s="1">
        <f>COUNTIF(F174,"CVCV")+COUNTIF(F174,"CVVCV")</f>
        <v>0</v>
      </c>
      <c r="AP174" s="1">
        <f>COUNTIF(F174,"CVCVC")+COUNTIF(F174,"CVVCVC")</f>
        <v>0</v>
      </c>
      <c r="AQ174" s="1">
        <f>COUNTIF(F174,"VCV")+COUNTIF(F174,"VVCV")</f>
        <v>0</v>
      </c>
      <c r="AR174" s="1">
        <f>COUNTIF(F174,"VCVC")+COUNTIF(F174,"VVCVC")</f>
        <v>0</v>
      </c>
      <c r="AS174" s="1">
        <f>COUNTIF(F174,"CVV")</f>
        <v>0</v>
      </c>
      <c r="AT174" s="1">
        <f>COUNTIF(F174,"CVVC")</f>
        <v>0</v>
      </c>
      <c r="AU174" s="1">
        <f>COUNTIF(F174,"VV")</f>
        <v>0</v>
      </c>
      <c r="AV174" s="1">
        <f>COUNTIF(F174,"VVC")</f>
        <v>0</v>
      </c>
      <c r="AW174" s="1">
        <f>COUNTIF(F174,"CVVCVC")+COUNTIF(F174,"VVCVC")+COUNTIF(F174,"CVVCV")+COUNTIF(F174,"VVCV")</f>
        <v>0</v>
      </c>
      <c r="AY174" s="1">
        <f>COUNTIF(F174,"CCVCV")</f>
        <v>0</v>
      </c>
      <c r="AZ174" s="1">
        <f>COUNTIF(F174,"CCVCVC")</f>
        <v>0</v>
      </c>
      <c r="BA174" s="1">
        <f>COUNTIF(F174,"CCVV")</f>
        <v>0</v>
      </c>
      <c r="BB174" s="1">
        <f>COUNTIF(F174,"CCVVC")</f>
        <v>1</v>
      </c>
      <c r="BF174" s="1" t="str">
        <f>RIGHT(F174,4)</f>
        <v>CVVC</v>
      </c>
      <c r="BG174" s="1"/>
      <c r="BN174">
        <v>1</v>
      </c>
      <c r="BP174" s="1">
        <f>SUM(BG174:BO174)</f>
        <v>1</v>
      </c>
      <c r="BQ174">
        <v>0</v>
      </c>
      <c r="BR174" t="s">
        <v>715</v>
      </c>
      <c r="BS174" s="1" t="str">
        <f>LEFT(B174,1)</f>
        <v>ʔ</v>
      </c>
      <c r="BT174" s="1" t="str">
        <f>LEFT(B174,2)</f>
        <v>ʔp</v>
      </c>
      <c r="BU174" s="1" t="str">
        <f>RIGHT(B174,1)</f>
        <v>t</v>
      </c>
      <c r="BX174" s="10">
        <v>0</v>
      </c>
      <c r="BY174" s="10" t="str">
        <f>LEFT(CA174,1)</f>
        <v>u</v>
      </c>
      <c r="BZ174" s="10" t="str">
        <f>LEFT(CC174,1)</f>
        <v>a</v>
      </c>
      <c r="CA174" s="10" t="str">
        <f>RIGHT(B174,3)</f>
        <v>uat</v>
      </c>
      <c r="CB174" s="10" t="str">
        <f>RIGHT(B174,3)</f>
        <v>uat</v>
      </c>
      <c r="CC174" s="10" t="str">
        <f>RIGHT(B174,2)</f>
        <v>at</v>
      </c>
      <c r="CD174" s="10" t="str">
        <f>RIGHT(B174,1)</f>
        <v>t</v>
      </c>
    </row>
    <row r="175" spans="1:82">
      <c r="A175">
        <v>1164</v>
      </c>
      <c r="B175" s="30" t="s">
        <v>3203</v>
      </c>
      <c r="C175" t="s">
        <v>1314</v>
      </c>
      <c r="D175" t="s">
        <v>1141</v>
      </c>
      <c r="E175" t="s">
        <v>1141</v>
      </c>
      <c r="F175" t="s">
        <v>2854</v>
      </c>
      <c r="G175" s="1">
        <f>COUNTIF(B175,"*ii*")</f>
        <v>0</v>
      </c>
      <c r="H175" s="1">
        <f>COUNTIF(B175,"*ee*")</f>
        <v>0</v>
      </c>
      <c r="I175" s="1">
        <f>COUNTIF(B175,"*aa*")</f>
        <v>0</v>
      </c>
      <c r="J175" s="1">
        <f>COUNTIF(B175,"*oo*")</f>
        <v>0</v>
      </c>
      <c r="K175" s="1">
        <f>COUNTIF(B175,"*uu*")</f>
        <v>0</v>
      </c>
      <c r="L175" s="1">
        <f>COUNTIF(B175,"*ia*")</f>
        <v>1</v>
      </c>
      <c r="M175" s="1">
        <f>COUNTIF(B175,"*iu*")</f>
        <v>0</v>
      </c>
      <c r="N175" s="1">
        <f>COUNTIF(B175,"*ei*")</f>
        <v>0</v>
      </c>
      <c r="O175" s="1">
        <f>COUNTIF(B175,"*ea*")</f>
        <v>0</v>
      </c>
      <c r="P175" s="1">
        <f>COUNTIF(B175,"*eo*")</f>
        <v>0</v>
      </c>
      <c r="Q175" s="1">
        <f>COUNTIF(B175,"*eu*")</f>
        <v>0</v>
      </c>
      <c r="R175" s="1">
        <f>COUNTIF(B175,"*ai*")</f>
        <v>0</v>
      </c>
      <c r="S175" s="1">
        <f>COUNTIF(B175,"*ae*")</f>
        <v>0</v>
      </c>
      <c r="T175" s="1">
        <f>COUNTIF(B175,"*ao*")</f>
        <v>0</v>
      </c>
      <c r="U175" s="1">
        <f>COUNTIF(B175,"*au*")</f>
        <v>0</v>
      </c>
      <c r="V175" s="1">
        <f>COUNTIF(B175,"*oi*")</f>
        <v>0</v>
      </c>
      <c r="W175" s="1">
        <f>COUNTIF(B175,"*oe*")</f>
        <v>0</v>
      </c>
      <c r="X175" s="1">
        <f>COUNTIF(B175,"*oa*")</f>
        <v>0</v>
      </c>
      <c r="Y175" s="1">
        <f>COUNTIF(B175,"*ou*")</f>
        <v>0</v>
      </c>
      <c r="Z175" s="1">
        <f>COUNTIF(B175,"*ui*")</f>
        <v>0</v>
      </c>
      <c r="AA175" s="1">
        <f>COUNTIF(B175,"*ua*")</f>
        <v>0</v>
      </c>
      <c r="AB175">
        <f>SUM(G175:AA175)</f>
        <v>1</v>
      </c>
      <c r="AC175">
        <v>2</v>
      </c>
      <c r="AD175">
        <f>COUNTIF(AC175,"2")</f>
        <v>1</v>
      </c>
      <c r="AE175">
        <f>COUNTIF(AC175,"3")</f>
        <v>0</v>
      </c>
      <c r="AF175">
        <f>COUNTIF(AC175,"4")</f>
        <v>0</v>
      </c>
      <c r="AG175">
        <f>COUNTIF(AC175,"5")</f>
        <v>0</v>
      </c>
      <c r="AH175">
        <v>1</v>
      </c>
      <c r="AI175">
        <v>1</v>
      </c>
      <c r="AM175">
        <v>1</v>
      </c>
      <c r="AN175" t="str">
        <f>RIGHT(B175,1)</f>
        <v>ʔ</v>
      </c>
      <c r="AO175" s="1">
        <f>COUNTIF(F175,"CVCV")+COUNTIF(F175,"CVVCV")</f>
        <v>0</v>
      </c>
      <c r="AP175" s="1">
        <f>COUNTIF(F175,"CVCVC")+COUNTIF(F175,"CVVCVC")</f>
        <v>0</v>
      </c>
      <c r="AQ175" s="1">
        <f>COUNTIF(F175,"VCV")+COUNTIF(F175,"VVCV")</f>
        <v>0</v>
      </c>
      <c r="AR175" s="1">
        <f>COUNTIF(F175,"VCVC")+COUNTIF(F175,"VVCVC")</f>
        <v>0</v>
      </c>
      <c r="AS175" s="1">
        <f>COUNTIF(F175,"CVV")</f>
        <v>0</v>
      </c>
      <c r="AT175" s="1">
        <f>COUNTIF(F175,"CVVC")</f>
        <v>0</v>
      </c>
      <c r="AU175" s="1">
        <f>COUNTIF(F175,"VV")</f>
        <v>0</v>
      </c>
      <c r="AV175" s="1">
        <f>COUNTIF(F175,"VVC")</f>
        <v>0</v>
      </c>
      <c r="AW175" s="1">
        <f>COUNTIF(F175,"CVVCVC")+COUNTIF(F175,"VVCVC")+COUNTIF(F175,"CVVCV")+COUNTIF(F175,"VVCV")</f>
        <v>0</v>
      </c>
      <c r="AY175" s="1">
        <f>COUNTIF(F175,"CCVCV")</f>
        <v>0</v>
      </c>
      <c r="AZ175" s="1">
        <f>COUNTIF(F175,"CCVCVC")</f>
        <v>0</v>
      </c>
      <c r="BA175" s="1">
        <f>COUNTIF(F175,"CCVV")</f>
        <v>0</v>
      </c>
      <c r="BB175" s="1">
        <f>COUNTIF(F175,"CCVVC")</f>
        <v>1</v>
      </c>
      <c r="BF175" s="1" t="str">
        <f>RIGHT(F175,4)</f>
        <v>CVVC</v>
      </c>
      <c r="BG175" s="1"/>
      <c r="BN175">
        <v>1</v>
      </c>
      <c r="BP175" s="1">
        <f>SUM(BG175:BO175)</f>
        <v>1</v>
      </c>
      <c r="BQ175">
        <v>0</v>
      </c>
      <c r="BR175" t="s">
        <v>10</v>
      </c>
      <c r="BS175" s="1" t="str">
        <f>LEFT(B175,1)</f>
        <v>p</v>
      </c>
      <c r="BT175" s="1" t="str">
        <f>LEFT(B175,2)</f>
        <v>pn</v>
      </c>
      <c r="BU175" s="1" t="str">
        <f>RIGHT(B175,1)</f>
        <v>ʔ</v>
      </c>
      <c r="BX175" s="10">
        <v>0</v>
      </c>
      <c r="BY175" s="10" t="str">
        <f>LEFT(CA175,1)</f>
        <v>i</v>
      </c>
      <c r="BZ175" s="10" t="str">
        <f>LEFT(CC175,1)</f>
        <v>a</v>
      </c>
      <c r="CA175" s="10" t="str">
        <f>RIGHT(B175,3)</f>
        <v>iaʔ</v>
      </c>
      <c r="CB175" s="10" t="str">
        <f>RIGHT(B175,3)</f>
        <v>iaʔ</v>
      </c>
      <c r="CC175" s="10" t="str">
        <f>RIGHT(B175,2)</f>
        <v>aʔ</v>
      </c>
      <c r="CD175" s="10" t="str">
        <f>RIGHT(B175,1)</f>
        <v>ʔ</v>
      </c>
    </row>
    <row r="176" spans="1:82">
      <c r="A176">
        <v>219</v>
      </c>
      <c r="B176" s="30" t="s">
        <v>3034</v>
      </c>
      <c r="C176" t="s">
        <v>1396</v>
      </c>
      <c r="D176" t="s">
        <v>1141</v>
      </c>
      <c r="E176" t="s">
        <v>1141</v>
      </c>
      <c r="F176" t="s">
        <v>2854</v>
      </c>
      <c r="G176" s="1">
        <f>COUNTIF(B176,"*ii*")</f>
        <v>0</v>
      </c>
      <c r="H176" s="1">
        <f>COUNTIF(B176,"*ee*")</f>
        <v>0</v>
      </c>
      <c r="I176" s="1">
        <f>COUNTIF(B176,"*aa*")</f>
        <v>0</v>
      </c>
      <c r="J176" s="1">
        <f>COUNTIF(B176,"*oo*")</f>
        <v>0</v>
      </c>
      <c r="K176" s="1">
        <f>COUNTIF(B176,"*uu*")</f>
        <v>0</v>
      </c>
      <c r="L176" s="1">
        <f>COUNTIF(B176,"*ia*")</f>
        <v>0</v>
      </c>
      <c r="M176" s="1">
        <f>COUNTIF(B176,"*iu*")</f>
        <v>0</v>
      </c>
      <c r="N176" s="1">
        <f>COUNTIF(B176,"*ei*")</f>
        <v>0</v>
      </c>
      <c r="O176" s="1">
        <f>COUNTIF(B176,"*ea*")</f>
        <v>0</v>
      </c>
      <c r="P176" s="1">
        <f>COUNTIF(B176,"*eo*")</f>
        <v>0</v>
      </c>
      <c r="Q176" s="1">
        <f>COUNTIF(B176,"*eu*")</f>
        <v>0</v>
      </c>
      <c r="R176" s="1">
        <f>COUNTIF(B176,"*ai*")</f>
        <v>0</v>
      </c>
      <c r="S176" s="1">
        <f>COUNTIF(B176,"*ae*")</f>
        <v>0</v>
      </c>
      <c r="T176" s="1">
        <f>COUNTIF(B176,"*ao*")</f>
        <v>0</v>
      </c>
      <c r="U176" s="1">
        <f>COUNTIF(B176,"*au*")</f>
        <v>0</v>
      </c>
      <c r="V176" s="1">
        <f>COUNTIF(B176,"*oi*")</f>
        <v>0</v>
      </c>
      <c r="W176" s="1">
        <f>COUNTIF(B176,"*oe*")</f>
        <v>0</v>
      </c>
      <c r="X176" s="1">
        <f>COUNTIF(B176,"*oa*")</f>
        <v>0</v>
      </c>
      <c r="Y176" s="1">
        <f>COUNTIF(B176,"*ou*")</f>
        <v>0</v>
      </c>
      <c r="Z176" s="1">
        <f>COUNTIF(B176,"*ui*")</f>
        <v>0</v>
      </c>
      <c r="AA176" s="1">
        <f>COUNTIF(B176,"*ua*")</f>
        <v>1</v>
      </c>
      <c r="AB176">
        <f>SUM(G176:AA176)</f>
        <v>1</v>
      </c>
      <c r="AC176">
        <v>2</v>
      </c>
      <c r="AD176">
        <f>COUNTIF(AC176,"2")</f>
        <v>1</v>
      </c>
      <c r="AE176">
        <f>COUNTIF(AC176,"3")</f>
        <v>0</v>
      </c>
      <c r="AF176">
        <f>COUNTIF(AC176,"4")</f>
        <v>0</v>
      </c>
      <c r="AG176">
        <f>COUNTIF(AC176,"5")</f>
        <v>0</v>
      </c>
      <c r="AH176">
        <v>1</v>
      </c>
      <c r="AI176">
        <v>1</v>
      </c>
      <c r="AM176">
        <v>1</v>
      </c>
      <c r="AN176" t="str">
        <f>RIGHT(B176,1)</f>
        <v>ʔ</v>
      </c>
      <c r="AO176" s="1">
        <f>COUNTIF(F176,"CVCV")+COUNTIF(F176,"CVVCV")</f>
        <v>0</v>
      </c>
      <c r="AP176" s="1">
        <f>COUNTIF(F176,"CVCVC")+COUNTIF(F176,"CVVCVC")</f>
        <v>0</v>
      </c>
      <c r="AQ176" s="1">
        <f>COUNTIF(F176,"VCV")+COUNTIF(F176,"VVCV")</f>
        <v>0</v>
      </c>
      <c r="AR176" s="1">
        <f>COUNTIF(F176,"VCVC")+COUNTIF(F176,"VVCVC")</f>
        <v>0</v>
      </c>
      <c r="AS176" s="1">
        <f>COUNTIF(F176,"CVV")</f>
        <v>0</v>
      </c>
      <c r="AT176" s="1">
        <f>COUNTIF(F176,"CVVC")</f>
        <v>0</v>
      </c>
      <c r="AU176" s="1">
        <f>COUNTIF(F176,"VV")</f>
        <v>0</v>
      </c>
      <c r="AV176" s="1">
        <f>COUNTIF(F176,"VVC")</f>
        <v>0</v>
      </c>
      <c r="AW176" s="1">
        <f>COUNTIF(F176,"CVVCVC")+COUNTIF(F176,"VVCVC")+COUNTIF(F176,"CVVCV")+COUNTIF(F176,"VVCV")</f>
        <v>0</v>
      </c>
      <c r="AY176" s="1">
        <f>COUNTIF(F176,"CCVCV")</f>
        <v>0</v>
      </c>
      <c r="AZ176" s="1">
        <f>COUNTIF(F176,"CCVCVC")</f>
        <v>0</v>
      </c>
      <c r="BA176" s="1">
        <f>COUNTIF(F176,"CCVV")</f>
        <v>0</v>
      </c>
      <c r="BB176" s="1">
        <f>COUNTIF(F176,"CCVVC")</f>
        <v>1</v>
      </c>
      <c r="BF176" s="1" t="str">
        <f>RIGHT(F176,4)</f>
        <v>CVVC</v>
      </c>
      <c r="BG176" s="1"/>
      <c r="BN176">
        <v>1</v>
      </c>
      <c r="BP176" s="1">
        <f>SUM(BG176:BO176)</f>
        <v>1</v>
      </c>
      <c r="BQ176">
        <v>0</v>
      </c>
      <c r="BR176" t="s">
        <v>715</v>
      </c>
      <c r="BS176" s="1" t="str">
        <f>LEFT(B176,1)</f>
        <v>b</v>
      </c>
      <c r="BT176" s="1" t="str">
        <f>LEFT(B176,2)</f>
        <v>br</v>
      </c>
      <c r="BU176" s="1" t="str">
        <f>RIGHT(B176,1)</f>
        <v>ʔ</v>
      </c>
      <c r="BX176" s="10">
        <v>0</v>
      </c>
      <c r="BY176" s="10" t="str">
        <f>LEFT(CA176,1)</f>
        <v>u</v>
      </c>
      <c r="BZ176" s="10" t="str">
        <f>LEFT(CC176,1)</f>
        <v>a</v>
      </c>
      <c r="CA176" s="10" t="str">
        <f>RIGHT(B176,3)</f>
        <v>uaʔ</v>
      </c>
      <c r="CB176" s="10" t="str">
        <f>RIGHT(B176,3)</f>
        <v>uaʔ</v>
      </c>
      <c r="CC176" s="10" t="str">
        <f>RIGHT(B176,2)</f>
        <v>aʔ</v>
      </c>
      <c r="CD176" s="10" t="str">
        <f>RIGHT(B176,1)</f>
        <v>ʔ</v>
      </c>
    </row>
    <row r="177" spans="1:82">
      <c r="A177">
        <v>1424</v>
      </c>
      <c r="B177" s="30" t="s">
        <v>3383</v>
      </c>
      <c r="C177" t="s">
        <v>2765</v>
      </c>
      <c r="D177" t="s">
        <v>1151</v>
      </c>
      <c r="E177" t="s">
        <v>2821</v>
      </c>
      <c r="F177" t="s">
        <v>2854</v>
      </c>
      <c r="G177" s="1">
        <f>COUNTIF(B177,"*ii*")</f>
        <v>0</v>
      </c>
      <c r="H177" s="1">
        <f>COUNTIF(B177,"*ee*")</f>
        <v>0</v>
      </c>
      <c r="I177" s="1">
        <f>COUNTIF(B177,"*aa*")</f>
        <v>0</v>
      </c>
      <c r="J177" s="1">
        <f>COUNTIF(B177,"*oo*")</f>
        <v>0</v>
      </c>
      <c r="K177" s="1">
        <f>COUNTIF(B177,"*uu*")</f>
        <v>0</v>
      </c>
      <c r="L177" s="1">
        <f>COUNTIF(B177,"*ia*")</f>
        <v>0</v>
      </c>
      <c r="M177" s="1">
        <f>COUNTIF(B177,"*iu*")</f>
        <v>0</v>
      </c>
      <c r="N177" s="1">
        <f>COUNTIF(B177,"*ei*")</f>
        <v>0</v>
      </c>
      <c r="O177" s="1">
        <f>COUNTIF(B177,"*ea*")</f>
        <v>0</v>
      </c>
      <c r="P177" s="1">
        <f>COUNTIF(B177,"*eo*")</f>
        <v>0</v>
      </c>
      <c r="Q177" s="1">
        <f>COUNTIF(B177,"*eu*")</f>
        <v>0</v>
      </c>
      <c r="R177" s="1">
        <f>COUNTIF(B177,"*ai*")</f>
        <v>0</v>
      </c>
      <c r="S177" s="1">
        <f>COUNTIF(B177,"*ae*")</f>
        <v>0</v>
      </c>
      <c r="T177" s="1">
        <f>COUNTIF(B177,"*ao*")</f>
        <v>0</v>
      </c>
      <c r="U177" s="1">
        <f>COUNTIF(B177,"*au*")</f>
        <v>0</v>
      </c>
      <c r="V177" s="1">
        <f>COUNTIF(B177,"*oi*")</f>
        <v>0</v>
      </c>
      <c r="W177" s="1">
        <f>COUNTIF(B177,"*oe*")</f>
        <v>0</v>
      </c>
      <c r="X177" s="1">
        <f>COUNTIF(B177,"*oa*")</f>
        <v>0</v>
      </c>
      <c r="Y177" s="1">
        <f>COUNTIF(B177,"*ou*")</f>
        <v>0</v>
      </c>
      <c r="Z177" s="1">
        <f>COUNTIF(B177,"*ui*")</f>
        <v>0</v>
      </c>
      <c r="AA177" s="1">
        <f>COUNTIF(B177,"*ua*")</f>
        <v>1</v>
      </c>
      <c r="AB177">
        <f>SUM(G177:AA177)</f>
        <v>1</v>
      </c>
      <c r="AC177">
        <v>2</v>
      </c>
      <c r="AD177">
        <f>COUNTIF(AC177,"2")</f>
        <v>1</v>
      </c>
      <c r="AE177">
        <f>COUNTIF(AC177,"3")</f>
        <v>0</v>
      </c>
      <c r="AF177">
        <f>COUNTIF(AC177,"4")</f>
        <v>0</v>
      </c>
      <c r="AG177">
        <f>COUNTIF(AC177,"5")</f>
        <v>0</v>
      </c>
      <c r="AH177">
        <v>1</v>
      </c>
      <c r="AI177">
        <v>1</v>
      </c>
      <c r="AM177">
        <v>1</v>
      </c>
      <c r="AN177" t="str">
        <f>RIGHT(B177,1)</f>
        <v>ʔ</v>
      </c>
      <c r="AO177" s="1">
        <f>COUNTIF(F177,"CVCV")+COUNTIF(F177,"CVVCV")</f>
        <v>0</v>
      </c>
      <c r="AP177" s="1">
        <f>COUNTIF(F177,"CVCVC")+COUNTIF(F177,"CVVCVC")</f>
        <v>0</v>
      </c>
      <c r="AQ177" s="1">
        <f>COUNTIF(F177,"VCV")+COUNTIF(F177,"VVCV")</f>
        <v>0</v>
      </c>
      <c r="AR177" s="1">
        <f>COUNTIF(F177,"VCVC")+COUNTIF(F177,"VVCVC")</f>
        <v>0</v>
      </c>
      <c r="AS177" s="1">
        <f>COUNTIF(F177,"CVV")</f>
        <v>0</v>
      </c>
      <c r="AT177" s="1">
        <f>COUNTIF(F177,"CVVC")</f>
        <v>0</v>
      </c>
      <c r="AU177" s="1">
        <f>COUNTIF(F177,"VV")</f>
        <v>0</v>
      </c>
      <c r="AV177" s="1">
        <f>COUNTIF(F177,"VVC")</f>
        <v>0</v>
      </c>
      <c r="AW177" s="1">
        <f>COUNTIF(F177,"CVVCVC")+COUNTIF(F177,"VVCVC")+COUNTIF(F177,"CVVCV")+COUNTIF(F177,"VVCV")</f>
        <v>0</v>
      </c>
      <c r="AY177" s="1">
        <f>COUNTIF(F177,"CCVCV")</f>
        <v>0</v>
      </c>
      <c r="AZ177" s="1">
        <f>COUNTIF(F177,"CCVCVC")</f>
        <v>0</v>
      </c>
      <c r="BA177" s="1">
        <f>COUNTIF(F177,"CCVV")</f>
        <v>0</v>
      </c>
      <c r="BB177" s="1">
        <f>COUNTIF(F177,"CCVVC")</f>
        <v>1</v>
      </c>
      <c r="BC177">
        <v>1</v>
      </c>
      <c r="BF177" s="1" t="str">
        <f>RIGHT(F177,4)</f>
        <v>CVVC</v>
      </c>
      <c r="BG177" s="1"/>
      <c r="BN177">
        <v>1</v>
      </c>
      <c r="BP177" s="1">
        <f>SUM(BG177:BO177)</f>
        <v>1</v>
      </c>
      <c r="BQ177">
        <v>0</v>
      </c>
      <c r="BR177" t="s">
        <v>715</v>
      </c>
      <c r="BS177" s="1" t="str">
        <f>LEFT(B177,1)</f>
        <v>ʔ</v>
      </c>
      <c r="BT177" s="1" t="str">
        <f>LEFT(B177,2)</f>
        <v>ʔs</v>
      </c>
      <c r="BU177" s="1" t="str">
        <f>RIGHT(B177,1)</f>
        <v>ʔ</v>
      </c>
      <c r="BX177" s="10">
        <v>0</v>
      </c>
      <c r="BY177" s="10" t="str">
        <f>LEFT(CA177,1)</f>
        <v>u</v>
      </c>
      <c r="BZ177" s="10" t="str">
        <f>LEFT(CC177,1)</f>
        <v>a</v>
      </c>
      <c r="CA177" s="10" t="str">
        <f>RIGHT(B177,3)</f>
        <v>uaʔ</v>
      </c>
      <c r="CB177" s="10" t="str">
        <f>RIGHT(B177,3)</f>
        <v>uaʔ</v>
      </c>
      <c r="CC177" s="10" t="str">
        <f>RIGHT(B177,2)</f>
        <v>aʔ</v>
      </c>
      <c r="CD177" s="10" t="str">
        <f>RIGHT(B177,1)</f>
        <v>ʔ</v>
      </c>
    </row>
    <row r="178" spans="1:82">
      <c r="A178">
        <v>1346</v>
      </c>
      <c r="B178" s="30" t="s">
        <v>3307</v>
      </c>
      <c r="C178" t="s">
        <v>2127</v>
      </c>
      <c r="D178" t="s">
        <v>1141</v>
      </c>
      <c r="E178" t="s">
        <v>1141</v>
      </c>
      <c r="F178" t="s">
        <v>2854</v>
      </c>
      <c r="G178" s="1">
        <f>COUNTIF(B178,"*ii*")</f>
        <v>0</v>
      </c>
      <c r="H178" s="1">
        <f>COUNTIF(B178,"*ee*")</f>
        <v>0</v>
      </c>
      <c r="I178" s="1">
        <f>COUNTIF(B178,"*aa*")</f>
        <v>0</v>
      </c>
      <c r="J178" s="1">
        <f>COUNTIF(B178,"*oo*")</f>
        <v>0</v>
      </c>
      <c r="K178" s="1">
        <f>COUNTIF(B178,"*uu*")</f>
        <v>0</v>
      </c>
      <c r="L178" s="1">
        <f>COUNTIF(B178,"*ia*")</f>
        <v>0</v>
      </c>
      <c r="M178" s="1">
        <f>COUNTIF(B178,"*iu*")</f>
        <v>0</v>
      </c>
      <c r="N178" s="1">
        <f>COUNTIF(B178,"*ei*")</f>
        <v>0</v>
      </c>
      <c r="O178" s="1">
        <f>COUNTIF(B178,"*ea*")</f>
        <v>0</v>
      </c>
      <c r="P178" s="1">
        <f>COUNTIF(B178,"*eo*")</f>
        <v>0</v>
      </c>
      <c r="Q178" s="1">
        <f>COUNTIF(B178,"*eu*")</f>
        <v>0</v>
      </c>
      <c r="R178" s="1">
        <f>COUNTIF(B178,"*ai*")</f>
        <v>0</v>
      </c>
      <c r="S178" s="1">
        <f>COUNTIF(B178,"*ae*")</f>
        <v>1</v>
      </c>
      <c r="T178" s="1">
        <f>COUNTIF(B178,"*ao*")</f>
        <v>0</v>
      </c>
      <c r="U178" s="1">
        <f>COUNTIF(B178,"*au*")</f>
        <v>0</v>
      </c>
      <c r="V178" s="1">
        <f>COUNTIF(B178,"*oi*")</f>
        <v>0</v>
      </c>
      <c r="W178" s="1">
        <f>COUNTIF(B178,"*oe*")</f>
        <v>0</v>
      </c>
      <c r="X178" s="1">
        <f>COUNTIF(B178,"*oa*")</f>
        <v>0</v>
      </c>
      <c r="Y178" s="1">
        <f>COUNTIF(B178,"*ou*")</f>
        <v>0</v>
      </c>
      <c r="Z178" s="1">
        <f>COUNTIF(B178,"*ui*")</f>
        <v>0</v>
      </c>
      <c r="AA178" s="1">
        <f>COUNTIF(B178,"*ua*")</f>
        <v>0</v>
      </c>
      <c r="AB178">
        <f>SUM(G178:AA178)</f>
        <v>1</v>
      </c>
      <c r="AC178">
        <v>2</v>
      </c>
      <c r="AD178">
        <f>COUNTIF(AC178,"2")</f>
        <v>1</v>
      </c>
      <c r="AE178">
        <f>COUNTIF(AC178,"3")</f>
        <v>0</v>
      </c>
      <c r="AF178">
        <f>COUNTIF(AC178,"4")</f>
        <v>0</v>
      </c>
      <c r="AG178">
        <f>COUNTIF(AC178,"5")</f>
        <v>0</v>
      </c>
      <c r="AH178">
        <v>1</v>
      </c>
      <c r="AI178">
        <v>1</v>
      </c>
      <c r="AM178">
        <v>1</v>
      </c>
      <c r="AN178" t="str">
        <f>RIGHT(B178,1)</f>
        <v>f</v>
      </c>
      <c r="AO178" s="1">
        <f>COUNTIF(F178,"CVCV")+COUNTIF(F178,"CVVCV")</f>
        <v>0</v>
      </c>
      <c r="AP178" s="1">
        <f>COUNTIF(F178,"CVCVC")+COUNTIF(F178,"CVVCVC")</f>
        <v>0</v>
      </c>
      <c r="AQ178" s="1">
        <f>COUNTIF(F178,"VCV")+COUNTIF(F178,"VVCV")</f>
        <v>0</v>
      </c>
      <c r="AR178" s="1">
        <f>COUNTIF(F178,"VCVC")+COUNTIF(F178,"VVCVC")</f>
        <v>0</v>
      </c>
      <c r="AS178" s="1">
        <f>COUNTIF(F178,"CVV")</f>
        <v>0</v>
      </c>
      <c r="AT178" s="1">
        <f>COUNTIF(F178,"CVVC")</f>
        <v>0</v>
      </c>
      <c r="AU178" s="1">
        <f>COUNTIF(F178,"VV")</f>
        <v>0</v>
      </c>
      <c r="AV178" s="1">
        <f>COUNTIF(F178,"VVC")</f>
        <v>0</v>
      </c>
      <c r="AW178" s="1">
        <f>COUNTIF(F178,"CVVCVC")+COUNTIF(F178,"VVCVC")+COUNTIF(F178,"CVVCV")+COUNTIF(F178,"VVCV")</f>
        <v>0</v>
      </c>
      <c r="AY178" s="1">
        <f>COUNTIF(F178,"CCVCV")</f>
        <v>0</v>
      </c>
      <c r="AZ178" s="1">
        <f>COUNTIF(F178,"CCVCVC")</f>
        <v>0</v>
      </c>
      <c r="BA178" s="1">
        <f>COUNTIF(F178,"CCVV")</f>
        <v>0</v>
      </c>
      <c r="BB178" s="1">
        <f>COUNTIF(F178,"CCVVC")</f>
        <v>1</v>
      </c>
      <c r="BF178" s="1" t="str">
        <f>RIGHT(F178,4)</f>
        <v>CVVC</v>
      </c>
      <c r="BG178" s="1"/>
      <c r="BN178">
        <v>1</v>
      </c>
      <c r="BP178" s="1">
        <f>SUM(BG178:BO178)</f>
        <v>1</v>
      </c>
      <c r="BQ178">
        <v>0</v>
      </c>
      <c r="BS178" s="1" t="str">
        <f>LEFT(B178,1)</f>
        <v>ʔ</v>
      </c>
      <c r="BT178" s="1" t="str">
        <f>LEFT(B178,2)</f>
        <v>ʔn</v>
      </c>
      <c r="BU178" s="1" t="str">
        <f>RIGHT(B178,1)</f>
        <v>f</v>
      </c>
      <c r="BX178" s="10">
        <v>0</v>
      </c>
      <c r="BY178" s="10" t="str">
        <f>LEFT(CA178,1)</f>
        <v>a</v>
      </c>
      <c r="BZ178" s="10" t="str">
        <f>LEFT(CC178,1)</f>
        <v>e</v>
      </c>
      <c r="CA178" s="10" t="str">
        <f>RIGHT(B178,3)</f>
        <v>aef</v>
      </c>
      <c r="CB178" s="10" t="str">
        <f>RIGHT(B178,3)</f>
        <v>aef</v>
      </c>
      <c r="CC178" s="10" t="str">
        <f>RIGHT(B178,2)</f>
        <v>ef</v>
      </c>
      <c r="CD178" s="10" t="str">
        <f>RIGHT(B178,1)</f>
        <v>f</v>
      </c>
    </row>
    <row r="179" spans="1:82">
      <c r="A179">
        <v>1692</v>
      </c>
      <c r="B179" s="30" t="s">
        <v>848</v>
      </c>
      <c r="C179" t="s">
        <v>2343</v>
      </c>
      <c r="D179" t="s">
        <v>1141</v>
      </c>
      <c r="E179" t="s">
        <v>1141</v>
      </c>
      <c r="F179" t="s">
        <v>2854</v>
      </c>
      <c r="G179" s="1">
        <f>COUNTIF(B179,"*ii*")</f>
        <v>0</v>
      </c>
      <c r="H179" s="1">
        <f>COUNTIF(B179,"*ee*")</f>
        <v>0</v>
      </c>
      <c r="I179" s="1">
        <f>COUNTIF(B179,"*aa*")</f>
        <v>0</v>
      </c>
      <c r="J179" s="1">
        <f>COUNTIF(B179,"*oo*")</f>
        <v>0</v>
      </c>
      <c r="K179" s="1">
        <f>COUNTIF(B179,"*uu*")</f>
        <v>0</v>
      </c>
      <c r="L179" s="1">
        <f>COUNTIF(B179,"*ia*")</f>
        <v>0</v>
      </c>
      <c r="M179" s="1">
        <f>COUNTIF(B179,"*iu*")</f>
        <v>0</v>
      </c>
      <c r="N179" s="1">
        <f>COUNTIF(B179,"*ei*")</f>
        <v>0</v>
      </c>
      <c r="O179" s="1">
        <f>COUNTIF(B179,"*ea*")</f>
        <v>0</v>
      </c>
      <c r="P179" s="1">
        <f>COUNTIF(B179,"*eo*")</f>
        <v>0</v>
      </c>
      <c r="Q179" s="1">
        <f>COUNTIF(B179,"*eu*")</f>
        <v>0</v>
      </c>
      <c r="R179" s="1">
        <f>COUNTIF(B179,"*ai*")</f>
        <v>0</v>
      </c>
      <c r="S179" s="1">
        <f>COUNTIF(B179,"*ae*")</f>
        <v>1</v>
      </c>
      <c r="T179" s="1">
        <f>COUNTIF(B179,"*ao*")</f>
        <v>0</v>
      </c>
      <c r="U179" s="1">
        <f>COUNTIF(B179,"*au*")</f>
        <v>0</v>
      </c>
      <c r="V179" s="1">
        <f>COUNTIF(B179,"*oi*")</f>
        <v>0</v>
      </c>
      <c r="W179" s="1">
        <f>COUNTIF(B179,"*oe*")</f>
        <v>0</v>
      </c>
      <c r="X179" s="1">
        <f>COUNTIF(B179,"*oa*")</f>
        <v>0</v>
      </c>
      <c r="Y179" s="1">
        <f>COUNTIF(B179,"*ou*")</f>
        <v>0</v>
      </c>
      <c r="Z179" s="1">
        <f>COUNTIF(B179,"*ui*")</f>
        <v>0</v>
      </c>
      <c r="AA179" s="1">
        <f>COUNTIF(B179,"*ua*")</f>
        <v>0</v>
      </c>
      <c r="AB179">
        <f>SUM(G179:AA179)</f>
        <v>1</v>
      </c>
      <c r="AC179">
        <v>2</v>
      </c>
      <c r="AD179">
        <f>COUNTIF(AC179,"2")</f>
        <v>1</v>
      </c>
      <c r="AE179">
        <f>COUNTIF(AC179,"3")</f>
        <v>0</v>
      </c>
      <c r="AF179">
        <f>COUNTIF(AC179,"4")</f>
        <v>0</v>
      </c>
      <c r="AG179">
        <f>COUNTIF(AC179,"5")</f>
        <v>0</v>
      </c>
      <c r="AH179">
        <v>1</v>
      </c>
      <c r="AI179">
        <v>1</v>
      </c>
      <c r="AM179">
        <v>1</v>
      </c>
      <c r="AN179" t="str">
        <f>RIGHT(B179,1)</f>
        <v>n</v>
      </c>
      <c r="AO179" s="1">
        <f>COUNTIF(F179,"CVCV")+COUNTIF(F179,"CVVCV")</f>
        <v>0</v>
      </c>
      <c r="AP179" s="1">
        <f>COUNTIF(F179,"CVCVC")+COUNTIF(F179,"CVVCVC")</f>
        <v>0</v>
      </c>
      <c r="AQ179" s="1">
        <f>COUNTIF(F179,"VCV")+COUNTIF(F179,"VVCV")</f>
        <v>0</v>
      </c>
      <c r="AR179" s="1">
        <f>COUNTIF(F179,"VCVC")+COUNTIF(F179,"VVCVC")</f>
        <v>0</v>
      </c>
      <c r="AS179" s="1">
        <f>COUNTIF(F179,"CVV")</f>
        <v>0</v>
      </c>
      <c r="AT179" s="1">
        <f>COUNTIF(F179,"CVVC")</f>
        <v>0</v>
      </c>
      <c r="AU179" s="1">
        <f>COUNTIF(F179,"VV")</f>
        <v>0</v>
      </c>
      <c r="AV179" s="1">
        <f>COUNTIF(F179,"VVC")</f>
        <v>0</v>
      </c>
      <c r="AW179" s="1">
        <f>COUNTIF(F179,"CVVCVC")+COUNTIF(F179,"VVCVC")+COUNTIF(F179,"CVVCV")+COUNTIF(F179,"VVCV")</f>
        <v>0</v>
      </c>
      <c r="AY179" s="1">
        <f>COUNTIF(F179,"CCVCV")</f>
        <v>0</v>
      </c>
      <c r="AZ179" s="1">
        <f>COUNTIF(F179,"CCVCVC")</f>
        <v>0</v>
      </c>
      <c r="BA179" s="1">
        <f>COUNTIF(F179,"CCVV")</f>
        <v>0</v>
      </c>
      <c r="BB179" s="1">
        <f>COUNTIF(F179,"CCVVC")</f>
        <v>1</v>
      </c>
      <c r="BF179" s="1" t="str">
        <f>RIGHT(F179,4)</f>
        <v>CVVC</v>
      </c>
      <c r="BG179" s="1"/>
      <c r="BN179">
        <v>1</v>
      </c>
      <c r="BP179" s="1">
        <f>SUM(BG179:BO179)</f>
        <v>1</v>
      </c>
      <c r="BQ179">
        <v>0</v>
      </c>
      <c r="BS179" s="1" t="str">
        <f>LEFT(B179,1)</f>
        <v>s</v>
      </c>
      <c r="BT179" s="1" t="str">
        <f>LEFT(B179,2)</f>
        <v>sn</v>
      </c>
      <c r="BU179" s="1" t="str">
        <f>RIGHT(B179,1)</f>
        <v>n</v>
      </c>
      <c r="BX179" s="10">
        <v>0</v>
      </c>
      <c r="BY179" s="10" t="str">
        <f>LEFT(CA179,1)</f>
        <v>a</v>
      </c>
      <c r="BZ179" s="10" t="str">
        <f>LEFT(CC179,1)</f>
        <v>e</v>
      </c>
      <c r="CA179" s="10" t="str">
        <f>RIGHT(B179,3)</f>
        <v>aen</v>
      </c>
      <c r="CB179" s="10" t="str">
        <f>RIGHT(B179,3)</f>
        <v>aen</v>
      </c>
      <c r="CC179" s="10" t="str">
        <f>RIGHT(B179,2)</f>
        <v>en</v>
      </c>
      <c r="CD179" s="10" t="str">
        <f>RIGHT(B179,1)</f>
        <v>n</v>
      </c>
    </row>
    <row r="180" spans="1:82">
      <c r="A180">
        <v>1279</v>
      </c>
      <c r="B180" s="30" t="s">
        <v>3251</v>
      </c>
      <c r="C180" t="s">
        <v>2445</v>
      </c>
      <c r="D180" t="s">
        <v>1141</v>
      </c>
      <c r="E180" t="s">
        <v>1141</v>
      </c>
      <c r="F180" t="s">
        <v>2854</v>
      </c>
      <c r="G180" s="1">
        <f>COUNTIF(B180,"*ii*")</f>
        <v>0</v>
      </c>
      <c r="H180" s="1">
        <f>COUNTIF(B180,"*ee*")</f>
        <v>0</v>
      </c>
      <c r="I180" s="1">
        <f>COUNTIF(B180,"*aa*")</f>
        <v>0</v>
      </c>
      <c r="J180" s="1">
        <f>COUNTIF(B180,"*oo*")</f>
        <v>0</v>
      </c>
      <c r="K180" s="1">
        <f>COUNTIF(B180,"*uu*")</f>
        <v>0</v>
      </c>
      <c r="L180" s="1">
        <f>COUNTIF(B180,"*ia*")</f>
        <v>0</v>
      </c>
      <c r="M180" s="1">
        <f>COUNTIF(B180,"*iu*")</f>
        <v>0</v>
      </c>
      <c r="N180" s="1">
        <f>COUNTIF(B180,"*ei*")</f>
        <v>0</v>
      </c>
      <c r="O180" s="1">
        <f>COUNTIF(B180,"*ea*")</f>
        <v>0</v>
      </c>
      <c r="P180" s="1">
        <f>COUNTIF(B180,"*eo*")</f>
        <v>0</v>
      </c>
      <c r="Q180" s="1">
        <f>COUNTIF(B180,"*eu*")</f>
        <v>0</v>
      </c>
      <c r="R180" s="1">
        <f>COUNTIF(B180,"*ai*")</f>
        <v>0</v>
      </c>
      <c r="S180" s="1">
        <f>COUNTIF(B180,"*ae*")</f>
        <v>0</v>
      </c>
      <c r="T180" s="1">
        <f>COUNTIF(B180,"*ao*")</f>
        <v>0</v>
      </c>
      <c r="U180" s="1">
        <f>COUNTIF(B180,"*au*")</f>
        <v>0</v>
      </c>
      <c r="V180" s="1">
        <f>COUNTIF(B180,"*oi*")</f>
        <v>0</v>
      </c>
      <c r="W180" s="1">
        <f>COUNTIF(B180,"*oe*")</f>
        <v>0</v>
      </c>
      <c r="X180" s="1">
        <f>COUNTIF(B180,"*oa*")</f>
        <v>0</v>
      </c>
      <c r="Y180" s="1">
        <f>COUNTIF(B180,"*ou*")</f>
        <v>0</v>
      </c>
      <c r="Z180" s="1">
        <f>COUNTIF(B180,"*ui*")</f>
        <v>1</v>
      </c>
      <c r="AA180" s="1">
        <f>COUNTIF(B180,"*ua*")</f>
        <v>0</v>
      </c>
      <c r="AB180">
        <f>SUM(G180:AA180)</f>
        <v>1</v>
      </c>
      <c r="AC180">
        <v>2</v>
      </c>
      <c r="AD180">
        <f>COUNTIF(AC180,"2")</f>
        <v>1</v>
      </c>
      <c r="AE180">
        <f>COUNTIF(AC180,"3")</f>
        <v>0</v>
      </c>
      <c r="AF180">
        <f>COUNTIF(AC180,"4")</f>
        <v>0</v>
      </c>
      <c r="AG180">
        <f>COUNTIF(AC180,"5")</f>
        <v>0</v>
      </c>
      <c r="AH180">
        <v>1</v>
      </c>
      <c r="AI180">
        <v>1</v>
      </c>
      <c r="AM180">
        <v>1</v>
      </c>
      <c r="AN180" t="str">
        <f>RIGHT(B180,1)</f>
        <v>k</v>
      </c>
      <c r="AO180" s="1">
        <f>COUNTIF(F180,"CVCV")+COUNTIF(F180,"CVVCV")</f>
        <v>0</v>
      </c>
      <c r="AP180" s="1">
        <f>COUNTIF(F180,"CVCVC")+COUNTIF(F180,"CVVCVC")</f>
        <v>0</v>
      </c>
      <c r="AQ180" s="1">
        <f>COUNTIF(F180,"VCV")+COUNTIF(F180,"VVCV")</f>
        <v>0</v>
      </c>
      <c r="AR180" s="1">
        <f>COUNTIF(F180,"VCVC")+COUNTIF(F180,"VVCVC")</f>
        <v>0</v>
      </c>
      <c r="AS180" s="1">
        <f>COUNTIF(F180,"CVV")</f>
        <v>0</v>
      </c>
      <c r="AT180" s="1">
        <f>COUNTIF(F180,"CVVC")</f>
        <v>0</v>
      </c>
      <c r="AU180" s="1">
        <f>COUNTIF(F180,"VV")</f>
        <v>0</v>
      </c>
      <c r="AV180" s="1">
        <f>COUNTIF(F180,"VVC")</f>
        <v>0</v>
      </c>
      <c r="AW180" s="1">
        <f>COUNTIF(F180,"CVVCVC")+COUNTIF(F180,"VVCVC")+COUNTIF(F180,"CVVCV")+COUNTIF(F180,"VVCV")</f>
        <v>0</v>
      </c>
      <c r="AY180" s="1">
        <f>COUNTIF(F180,"CCVCV")</f>
        <v>0</v>
      </c>
      <c r="AZ180" s="1">
        <f>COUNTIF(F180,"CCVCVC")</f>
        <v>0</v>
      </c>
      <c r="BA180" s="1">
        <f>COUNTIF(F180,"CCVV")</f>
        <v>0</v>
      </c>
      <c r="BB180" s="1">
        <f>COUNTIF(F180,"CCVVC")</f>
        <v>1</v>
      </c>
      <c r="BF180" s="1" t="str">
        <f>RIGHT(F180,4)</f>
        <v>CVVC</v>
      </c>
      <c r="BG180" s="1"/>
      <c r="BN180">
        <v>1</v>
      </c>
      <c r="BP180" s="1">
        <f>SUM(BG180:BO180)</f>
        <v>1</v>
      </c>
      <c r="BQ180">
        <v>0</v>
      </c>
      <c r="BS180" s="1" t="str">
        <f>LEFT(B180,1)</f>
        <v>ʔ</v>
      </c>
      <c r="BT180" s="1" t="str">
        <f>LEFT(B180,2)</f>
        <v>ʔb</v>
      </c>
      <c r="BU180" s="1" t="str">
        <f>RIGHT(B180,1)</f>
        <v>k</v>
      </c>
      <c r="BX180" s="10">
        <v>0</v>
      </c>
      <c r="BY180" s="10" t="str">
        <f>LEFT(CA180,1)</f>
        <v>u</v>
      </c>
      <c r="BZ180" s="10" t="str">
        <f>LEFT(CC180,1)</f>
        <v>i</v>
      </c>
      <c r="CA180" s="10" t="str">
        <f>RIGHT(B180,3)</f>
        <v>uik</v>
      </c>
      <c r="CB180" s="10" t="str">
        <f>RIGHT(B180,3)</f>
        <v>uik</v>
      </c>
      <c r="CC180" s="10" t="str">
        <f>RIGHT(B180,2)</f>
        <v>ik</v>
      </c>
      <c r="CD180" s="10" t="str">
        <f>RIGHT(B180,1)</f>
        <v>k</v>
      </c>
    </row>
    <row r="181" spans="1:82">
      <c r="A181">
        <v>1693</v>
      </c>
      <c r="B181" s="30" t="s">
        <v>779</v>
      </c>
      <c r="C181" t="s">
        <v>2226</v>
      </c>
      <c r="D181" t="s">
        <v>1141</v>
      </c>
      <c r="E181" t="s">
        <v>1141</v>
      </c>
      <c r="F181" t="s">
        <v>2854</v>
      </c>
      <c r="G181" s="1">
        <f>COUNTIF(B181,"*ii*")</f>
        <v>0</v>
      </c>
      <c r="H181" s="1">
        <f>COUNTIF(B181,"*ee*")</f>
        <v>0</v>
      </c>
      <c r="I181" s="1">
        <f>COUNTIF(B181,"*aa*")</f>
        <v>0</v>
      </c>
      <c r="J181" s="1">
        <f>COUNTIF(B181,"*oo*")</f>
        <v>0</v>
      </c>
      <c r="K181" s="1">
        <f>COUNTIF(B181,"*uu*")</f>
        <v>0</v>
      </c>
      <c r="L181" s="1">
        <f>COUNTIF(B181,"*ia*")</f>
        <v>0</v>
      </c>
      <c r="M181" s="1">
        <f>COUNTIF(B181,"*iu*")</f>
        <v>0</v>
      </c>
      <c r="N181" s="1">
        <f>COUNTIF(B181,"*ei*")</f>
        <v>0</v>
      </c>
      <c r="O181" s="1">
        <f>COUNTIF(B181,"*ea*")</f>
        <v>0</v>
      </c>
      <c r="P181" s="1">
        <f>COUNTIF(B181,"*eo*")</f>
        <v>0</v>
      </c>
      <c r="Q181" s="1">
        <f>COUNTIF(B181,"*eu*")</f>
        <v>0</v>
      </c>
      <c r="R181" s="1">
        <f>COUNTIF(B181,"*ai*")</f>
        <v>1</v>
      </c>
      <c r="S181" s="1">
        <f>COUNTIF(B181,"*ae*")</f>
        <v>0</v>
      </c>
      <c r="T181" s="1">
        <f>COUNTIF(B181,"*ao*")</f>
        <v>0</v>
      </c>
      <c r="U181" s="1">
        <f>COUNTIF(B181,"*au*")</f>
        <v>0</v>
      </c>
      <c r="V181" s="1">
        <f>COUNTIF(B181,"*oi*")</f>
        <v>0</v>
      </c>
      <c r="W181" s="1">
        <f>COUNTIF(B181,"*oe*")</f>
        <v>0</v>
      </c>
      <c r="X181" s="1">
        <f>COUNTIF(B181,"*oa*")</f>
        <v>0</v>
      </c>
      <c r="Y181" s="1">
        <f>COUNTIF(B181,"*ou*")</f>
        <v>0</v>
      </c>
      <c r="Z181" s="1">
        <f>COUNTIF(B181,"*ui*")</f>
        <v>0</v>
      </c>
      <c r="AA181" s="1">
        <f>COUNTIF(B181,"*ua*")</f>
        <v>0</v>
      </c>
      <c r="AB181">
        <f>SUM(G181:AA181)</f>
        <v>1</v>
      </c>
      <c r="AC181">
        <v>2</v>
      </c>
      <c r="AD181">
        <f>COUNTIF(AC181,"2")</f>
        <v>1</v>
      </c>
      <c r="AE181">
        <f>COUNTIF(AC181,"3")</f>
        <v>0</v>
      </c>
      <c r="AF181">
        <f>COUNTIF(AC181,"4")</f>
        <v>0</v>
      </c>
      <c r="AG181">
        <f>COUNTIF(AC181,"5")</f>
        <v>0</v>
      </c>
      <c r="AH181">
        <v>1</v>
      </c>
      <c r="AI181">
        <v>1</v>
      </c>
      <c r="AM181">
        <v>1</v>
      </c>
      <c r="AN181" t="str">
        <f>RIGHT(B181,1)</f>
        <v>t</v>
      </c>
      <c r="AO181" s="1">
        <f>COUNTIF(F181,"CVCV")+COUNTIF(F181,"CVVCV")</f>
        <v>0</v>
      </c>
      <c r="AP181" s="1">
        <f>COUNTIF(F181,"CVCVC")+COUNTIF(F181,"CVVCVC")</f>
        <v>0</v>
      </c>
      <c r="AQ181" s="1">
        <f>COUNTIF(F181,"VCV")+COUNTIF(F181,"VVCV")</f>
        <v>0</v>
      </c>
      <c r="AR181" s="1">
        <f>COUNTIF(F181,"VCVC")+COUNTIF(F181,"VVCVC")</f>
        <v>0</v>
      </c>
      <c r="AS181" s="1">
        <f>COUNTIF(F181,"CVV")</f>
        <v>0</v>
      </c>
      <c r="AT181" s="1">
        <f>COUNTIF(F181,"CVVC")</f>
        <v>0</v>
      </c>
      <c r="AU181" s="1">
        <f>COUNTIF(F181,"VV")</f>
        <v>0</v>
      </c>
      <c r="AV181" s="1">
        <f>COUNTIF(F181,"VVC")</f>
        <v>0</v>
      </c>
      <c r="AW181" s="1">
        <f>COUNTIF(F181,"CVVCVC")+COUNTIF(F181,"VVCVC")+COUNTIF(F181,"CVVCV")+COUNTIF(F181,"VVCV")</f>
        <v>0</v>
      </c>
      <c r="AY181" s="1">
        <f>COUNTIF(F181,"CCVCV")</f>
        <v>0</v>
      </c>
      <c r="AZ181" s="1">
        <f>COUNTIF(F181,"CCVCVC")</f>
        <v>0</v>
      </c>
      <c r="BA181" s="1">
        <f>COUNTIF(F181,"CCVV")</f>
        <v>0</v>
      </c>
      <c r="BB181" s="1">
        <f>COUNTIF(F181,"CCVVC")</f>
        <v>1</v>
      </c>
      <c r="BF181" s="1" t="str">
        <f>RIGHT(F181,4)</f>
        <v>CVVC</v>
      </c>
      <c r="BG181" s="1"/>
      <c r="BN181">
        <v>1</v>
      </c>
      <c r="BP181" s="1">
        <f>SUM(BG181:BO181)</f>
        <v>1</v>
      </c>
      <c r="BQ181">
        <v>0</v>
      </c>
      <c r="BS181" s="1" t="str">
        <f>LEFT(B181,1)</f>
        <v>s</v>
      </c>
      <c r="BT181" s="1" t="str">
        <f>LEFT(B181,2)</f>
        <v>sn</v>
      </c>
      <c r="BU181" s="1" t="str">
        <f>RIGHT(B181,1)</f>
        <v>t</v>
      </c>
      <c r="BX181" s="10">
        <v>0</v>
      </c>
      <c r="BY181" s="10" t="str">
        <f>LEFT(CA181,1)</f>
        <v>a</v>
      </c>
      <c r="BZ181" s="10" t="str">
        <f>LEFT(CC181,1)</f>
        <v>i</v>
      </c>
      <c r="CA181" s="10" t="str">
        <f>RIGHT(B181,3)</f>
        <v>ait</v>
      </c>
      <c r="CB181" s="10" t="str">
        <f>RIGHT(B181,3)</f>
        <v>ait</v>
      </c>
      <c r="CC181" s="10" t="str">
        <f>RIGHT(B181,2)</f>
        <v>it</v>
      </c>
      <c r="CD181" s="10" t="str">
        <f>RIGHT(B181,1)</f>
        <v>t</v>
      </c>
    </row>
    <row r="182" spans="1:82">
      <c r="A182">
        <v>1413</v>
      </c>
      <c r="B182" s="30" t="s">
        <v>3372</v>
      </c>
      <c r="C182" t="s">
        <v>1792</v>
      </c>
      <c r="D182" t="s">
        <v>1141</v>
      </c>
      <c r="E182" t="s">
        <v>1141</v>
      </c>
      <c r="F182" t="s">
        <v>2854</v>
      </c>
      <c r="G182" s="1">
        <f>COUNTIF(B182,"*ii*")</f>
        <v>0</v>
      </c>
      <c r="H182" s="1">
        <f>COUNTIF(B182,"*ee*")</f>
        <v>0</v>
      </c>
      <c r="I182" s="1">
        <f>COUNTIF(B182,"*aa*")</f>
        <v>0</v>
      </c>
      <c r="J182" s="1">
        <f>COUNTIF(B182,"*oo*")</f>
        <v>0</v>
      </c>
      <c r="K182" s="1">
        <f>COUNTIF(B182,"*uu*")</f>
        <v>0</v>
      </c>
      <c r="L182" s="1">
        <f>COUNTIF(B182,"*ia*")</f>
        <v>0</v>
      </c>
      <c r="M182" s="1">
        <f>COUNTIF(B182,"*iu*")</f>
        <v>0</v>
      </c>
      <c r="N182" s="1">
        <f>COUNTIF(B182,"*ei*")</f>
        <v>0</v>
      </c>
      <c r="O182" s="1">
        <f>COUNTIF(B182,"*ea*")</f>
        <v>0</v>
      </c>
      <c r="P182" s="1">
        <f>COUNTIF(B182,"*eo*")</f>
        <v>1</v>
      </c>
      <c r="Q182" s="1">
        <f>COUNTIF(B182,"*eu*")</f>
        <v>0</v>
      </c>
      <c r="R182" s="1">
        <f>COUNTIF(B182,"*ai*")</f>
        <v>0</v>
      </c>
      <c r="S182" s="1">
        <f>COUNTIF(B182,"*ae*")</f>
        <v>0</v>
      </c>
      <c r="T182" s="1">
        <f>COUNTIF(B182,"*ao*")</f>
        <v>0</v>
      </c>
      <c r="U182" s="1">
        <f>COUNTIF(B182,"*au*")</f>
        <v>0</v>
      </c>
      <c r="V182" s="1">
        <f>COUNTIF(B182,"*oi*")</f>
        <v>0</v>
      </c>
      <c r="W182" s="1">
        <f>COUNTIF(B182,"*oe*")</f>
        <v>0</v>
      </c>
      <c r="X182" s="1">
        <f>COUNTIF(B182,"*oa*")</f>
        <v>0</v>
      </c>
      <c r="Y182" s="1">
        <f>COUNTIF(B182,"*ou*")</f>
        <v>0</v>
      </c>
      <c r="Z182" s="1">
        <f>COUNTIF(B182,"*ui*")</f>
        <v>0</v>
      </c>
      <c r="AA182" s="1">
        <f>COUNTIF(B182,"*ua*")</f>
        <v>0</v>
      </c>
      <c r="AB182">
        <f>SUM(G182:AA182)</f>
        <v>1</v>
      </c>
      <c r="AC182">
        <v>2</v>
      </c>
      <c r="AD182">
        <f>COUNTIF(AC182,"2")</f>
        <v>1</v>
      </c>
      <c r="AE182">
        <f>COUNTIF(AC182,"3")</f>
        <v>0</v>
      </c>
      <c r="AF182">
        <f>COUNTIF(AC182,"4")</f>
        <v>0</v>
      </c>
      <c r="AG182">
        <f>COUNTIF(AC182,"5")</f>
        <v>0</v>
      </c>
      <c r="AH182">
        <v>1</v>
      </c>
      <c r="AI182">
        <v>1</v>
      </c>
      <c r="AM182">
        <v>1</v>
      </c>
      <c r="AN182" t="str">
        <f>RIGHT(B182,1)</f>
        <v>f</v>
      </c>
      <c r="AO182" s="1">
        <f>COUNTIF(F182,"CVCV")+COUNTIF(F182,"CVVCV")</f>
        <v>0</v>
      </c>
      <c r="AP182" s="1">
        <f>COUNTIF(F182,"CVCVC")+COUNTIF(F182,"CVVCVC")</f>
        <v>0</v>
      </c>
      <c r="AQ182" s="1">
        <f>COUNTIF(F182,"VCV")+COUNTIF(F182,"VVCV")</f>
        <v>0</v>
      </c>
      <c r="AR182" s="1">
        <f>COUNTIF(F182,"VCVC")+COUNTIF(F182,"VVCVC")</f>
        <v>0</v>
      </c>
      <c r="AS182" s="1">
        <f>COUNTIF(F182,"CVV")</f>
        <v>0</v>
      </c>
      <c r="AT182" s="1">
        <f>COUNTIF(F182,"CVVC")</f>
        <v>0</v>
      </c>
      <c r="AU182" s="1">
        <f>COUNTIF(F182,"VV")</f>
        <v>0</v>
      </c>
      <c r="AV182" s="1">
        <f>COUNTIF(F182,"VVC")</f>
        <v>0</v>
      </c>
      <c r="AW182" s="1">
        <f>COUNTIF(F182,"CVVCVC")+COUNTIF(F182,"VVCVC")+COUNTIF(F182,"CVVCV")+COUNTIF(F182,"VVCV")</f>
        <v>0</v>
      </c>
      <c r="AY182" s="1">
        <f>COUNTIF(F182,"CCVCV")</f>
        <v>0</v>
      </c>
      <c r="AZ182" s="1">
        <f>COUNTIF(F182,"CCVCVC")</f>
        <v>0</v>
      </c>
      <c r="BA182" s="1">
        <f>COUNTIF(F182,"CCVV")</f>
        <v>0</v>
      </c>
      <c r="BB182" s="1">
        <f>COUNTIF(F182,"CCVVC")</f>
        <v>1</v>
      </c>
      <c r="BF182" s="1" t="str">
        <f>RIGHT(F182,4)</f>
        <v>CVVC</v>
      </c>
      <c r="BG182" s="1"/>
      <c r="BN182">
        <v>1</v>
      </c>
      <c r="BP182" s="1">
        <f>SUM(BG182:BO182)</f>
        <v>1</v>
      </c>
      <c r="BQ182">
        <v>0</v>
      </c>
      <c r="BS182" s="1" t="str">
        <f>LEFT(B182,1)</f>
        <v>ʔ</v>
      </c>
      <c r="BT182" s="1" t="str">
        <f>LEFT(B182,2)</f>
        <v>ʔs</v>
      </c>
      <c r="BU182" s="1" t="str">
        <f>RIGHT(B182,1)</f>
        <v>f</v>
      </c>
      <c r="BX182" s="10">
        <v>0</v>
      </c>
      <c r="BY182" s="10" t="str">
        <f>LEFT(CA182,1)</f>
        <v>e</v>
      </c>
      <c r="BZ182" s="10" t="str">
        <f>LEFT(CC182,1)</f>
        <v>o</v>
      </c>
      <c r="CA182" s="10" t="str">
        <f>RIGHT(B182,3)</f>
        <v>eof</v>
      </c>
      <c r="CB182" s="10" t="str">
        <f>RIGHT(B182,3)</f>
        <v>eof</v>
      </c>
      <c r="CC182" s="10" t="str">
        <f>RIGHT(B182,2)</f>
        <v>of</v>
      </c>
      <c r="CD182" s="10" t="str">
        <f>RIGHT(B182,1)</f>
        <v>f</v>
      </c>
    </row>
    <row r="183" spans="1:82">
      <c r="A183">
        <v>678</v>
      </c>
      <c r="B183" s="30" t="s">
        <v>864</v>
      </c>
      <c r="C183" t="s">
        <v>2364</v>
      </c>
      <c r="D183" t="s">
        <v>1141</v>
      </c>
      <c r="E183" t="s">
        <v>1141</v>
      </c>
      <c r="F183" t="s">
        <v>2854</v>
      </c>
      <c r="G183" s="1">
        <f>COUNTIF(B183,"*ii*")</f>
        <v>0</v>
      </c>
      <c r="H183" s="1">
        <f>COUNTIF(B183,"*ee*")</f>
        <v>0</v>
      </c>
      <c r="I183" s="1">
        <f>COUNTIF(B183,"*aa*")</f>
        <v>0</v>
      </c>
      <c r="J183" s="1">
        <f>COUNTIF(B183,"*oo*")</f>
        <v>0</v>
      </c>
      <c r="K183" s="1">
        <f>COUNTIF(B183,"*uu*")</f>
        <v>0</v>
      </c>
      <c r="L183" s="1">
        <f>COUNTIF(B183,"*ia*")</f>
        <v>0</v>
      </c>
      <c r="M183" s="1">
        <f>COUNTIF(B183,"*iu*")</f>
        <v>0</v>
      </c>
      <c r="N183" s="1">
        <f>COUNTIF(B183,"*ei*")</f>
        <v>0</v>
      </c>
      <c r="O183" s="1">
        <f>COUNTIF(B183,"*ea*")</f>
        <v>0</v>
      </c>
      <c r="P183" s="1">
        <f>COUNTIF(B183,"*eo*")</f>
        <v>1</v>
      </c>
      <c r="Q183" s="1">
        <f>COUNTIF(B183,"*eu*")</f>
        <v>0</v>
      </c>
      <c r="R183" s="1">
        <f>COUNTIF(B183,"*ai*")</f>
        <v>0</v>
      </c>
      <c r="S183" s="1">
        <f>COUNTIF(B183,"*ae*")</f>
        <v>0</v>
      </c>
      <c r="T183" s="1">
        <f>COUNTIF(B183,"*ao*")</f>
        <v>0</v>
      </c>
      <c r="U183" s="1">
        <f>COUNTIF(B183,"*au*")</f>
        <v>0</v>
      </c>
      <c r="V183" s="1">
        <f>COUNTIF(B183,"*oi*")</f>
        <v>0</v>
      </c>
      <c r="W183" s="1">
        <f>COUNTIF(B183,"*oe*")</f>
        <v>0</v>
      </c>
      <c r="X183" s="1">
        <f>COUNTIF(B183,"*oa*")</f>
        <v>0</v>
      </c>
      <c r="Y183" s="1">
        <f>COUNTIF(B183,"*ou*")</f>
        <v>0</v>
      </c>
      <c r="Z183" s="1">
        <f>COUNTIF(B183,"*ui*")</f>
        <v>0</v>
      </c>
      <c r="AA183" s="1">
        <f>COUNTIF(B183,"*ua*")</f>
        <v>0</v>
      </c>
      <c r="AB183">
        <f>SUM(G183:AA183)</f>
        <v>1</v>
      </c>
      <c r="AC183">
        <v>2</v>
      </c>
      <c r="AD183">
        <f>COUNTIF(AC183,"2")</f>
        <v>1</v>
      </c>
      <c r="AE183">
        <f>COUNTIF(AC183,"3")</f>
        <v>0</v>
      </c>
      <c r="AF183">
        <f>COUNTIF(AC183,"4")</f>
        <v>0</v>
      </c>
      <c r="AG183">
        <f>COUNTIF(AC183,"5")</f>
        <v>0</v>
      </c>
      <c r="AH183">
        <v>1</v>
      </c>
      <c r="AI183">
        <v>1</v>
      </c>
      <c r="AM183">
        <v>1</v>
      </c>
      <c r="AN183" t="str">
        <f>RIGHT(B183,1)</f>
        <v>m</v>
      </c>
      <c r="AO183" s="1">
        <f>COUNTIF(F183,"CVCV")+COUNTIF(F183,"CVVCV")</f>
        <v>0</v>
      </c>
      <c r="AP183" s="1">
        <f>COUNTIF(F183,"CVCVC")+COUNTIF(F183,"CVVCVC")</f>
        <v>0</v>
      </c>
      <c r="AQ183" s="1">
        <f>COUNTIF(F183,"VCV")+COUNTIF(F183,"VVCV")</f>
        <v>0</v>
      </c>
      <c r="AR183" s="1">
        <f>COUNTIF(F183,"VCVC")+COUNTIF(F183,"VVCVC")</f>
        <v>0</v>
      </c>
      <c r="AS183" s="1">
        <f>COUNTIF(F183,"CVV")</f>
        <v>0</v>
      </c>
      <c r="AT183" s="1">
        <f>COUNTIF(F183,"CVVC")</f>
        <v>0</v>
      </c>
      <c r="AU183" s="1">
        <f>COUNTIF(F183,"VV")</f>
        <v>0</v>
      </c>
      <c r="AV183" s="1">
        <f>COUNTIF(F183,"VVC")</f>
        <v>0</v>
      </c>
      <c r="AW183" s="1">
        <f>COUNTIF(F183,"CVVCVC")+COUNTIF(F183,"VVCVC")+COUNTIF(F183,"CVVCV")+COUNTIF(F183,"VVCV")</f>
        <v>0</v>
      </c>
      <c r="AY183" s="1">
        <f>COUNTIF(F183,"CCVCV")</f>
        <v>0</v>
      </c>
      <c r="AZ183" s="1">
        <f>COUNTIF(F183,"CCVCVC")</f>
        <v>0</v>
      </c>
      <c r="BA183" s="1">
        <f>COUNTIF(F183,"CCVV")</f>
        <v>0</v>
      </c>
      <c r="BB183" s="1">
        <f>COUNTIF(F183,"CCVVC")</f>
        <v>1</v>
      </c>
      <c r="BF183" s="1" t="str">
        <f>RIGHT(F183,4)</f>
        <v>CVVC</v>
      </c>
      <c r="BG183" s="1"/>
      <c r="BN183">
        <v>1</v>
      </c>
      <c r="BP183" s="1">
        <f>SUM(BG183:BO183)</f>
        <v>1</v>
      </c>
      <c r="BQ183">
        <v>0</v>
      </c>
      <c r="BS183" s="1" t="str">
        <f>LEFT(B183,1)</f>
        <v>k</v>
      </c>
      <c r="BT183" s="1" t="str">
        <f>LEFT(B183,2)</f>
        <v>kt</v>
      </c>
      <c r="BU183" s="1" t="str">
        <f>RIGHT(B183,1)</f>
        <v>m</v>
      </c>
      <c r="BX183" s="10">
        <v>0</v>
      </c>
      <c r="BY183" s="10" t="str">
        <f>LEFT(CA183,1)</f>
        <v>e</v>
      </c>
      <c r="BZ183" s="10" t="str">
        <f>LEFT(CC183,1)</f>
        <v>o</v>
      </c>
      <c r="CA183" s="10" t="str">
        <f>RIGHT(B183,3)</f>
        <v>eom</v>
      </c>
      <c r="CB183" s="10" t="str">
        <f>RIGHT(B183,3)</f>
        <v>eom</v>
      </c>
      <c r="CC183" s="10" t="str">
        <f>RIGHT(B183,2)</f>
        <v>om</v>
      </c>
      <c r="CD183" s="10" t="str">
        <f>RIGHT(B183,1)</f>
        <v>m</v>
      </c>
    </row>
    <row r="184" spans="1:82">
      <c r="A184">
        <v>1429</v>
      </c>
      <c r="B184" s="30" t="s">
        <v>3388</v>
      </c>
      <c r="C184" t="s">
        <v>1897</v>
      </c>
      <c r="D184" t="s">
        <v>1141</v>
      </c>
      <c r="E184" t="s">
        <v>1141</v>
      </c>
      <c r="F184" t="s">
        <v>2854</v>
      </c>
      <c r="G184" s="1">
        <f>COUNTIF(B184,"*ii*")</f>
        <v>0</v>
      </c>
      <c r="H184" s="1">
        <f>COUNTIF(B184,"*ee*")</f>
        <v>0</v>
      </c>
      <c r="I184" s="1">
        <f>COUNTIF(B184,"*aa*")</f>
        <v>0</v>
      </c>
      <c r="J184" s="1">
        <f>COUNTIF(B184,"*oo*")</f>
        <v>0</v>
      </c>
      <c r="K184" s="1">
        <f>COUNTIF(B184,"*uu*")</f>
        <v>0</v>
      </c>
      <c r="L184" s="1">
        <f>COUNTIF(B184,"*ia*")</f>
        <v>0</v>
      </c>
      <c r="M184" s="1">
        <f>COUNTIF(B184,"*iu*")</f>
        <v>0</v>
      </c>
      <c r="N184" s="1">
        <f>COUNTIF(B184,"*ei*")</f>
        <v>0</v>
      </c>
      <c r="O184" s="1">
        <f>COUNTIF(B184,"*ea*")</f>
        <v>0</v>
      </c>
      <c r="P184" s="1">
        <f>COUNTIF(B184,"*eo*")</f>
        <v>0</v>
      </c>
      <c r="Q184" s="1">
        <f>COUNTIF(B184,"*eu*")</f>
        <v>0</v>
      </c>
      <c r="R184" s="1">
        <f>COUNTIF(B184,"*ai*")</f>
        <v>0</v>
      </c>
      <c r="S184" s="1">
        <f>COUNTIF(B184,"*ae*")</f>
        <v>0</v>
      </c>
      <c r="T184" s="1">
        <f>COUNTIF(B184,"*ao*")</f>
        <v>0</v>
      </c>
      <c r="U184" s="1">
        <f>COUNTIF(B184,"*au*")</f>
        <v>1</v>
      </c>
      <c r="V184" s="1">
        <f>COUNTIF(B184,"*oi*")</f>
        <v>0</v>
      </c>
      <c r="W184" s="1">
        <f>COUNTIF(B184,"*oe*")</f>
        <v>0</v>
      </c>
      <c r="X184" s="1">
        <f>COUNTIF(B184,"*oa*")</f>
        <v>0</v>
      </c>
      <c r="Y184" s="1">
        <f>COUNTIF(B184,"*ou*")</f>
        <v>0</v>
      </c>
      <c r="Z184" s="1">
        <f>COUNTIF(B184,"*ui*")</f>
        <v>0</v>
      </c>
      <c r="AA184" s="1">
        <f>COUNTIF(B184,"*ua*")</f>
        <v>0</v>
      </c>
      <c r="AB184">
        <f>SUM(G184:AA184)</f>
        <v>1</v>
      </c>
      <c r="AC184">
        <v>2</v>
      </c>
      <c r="AD184">
        <f>COUNTIF(AC184,"2")</f>
        <v>1</v>
      </c>
      <c r="AE184">
        <f>COUNTIF(AC184,"3")</f>
        <v>0</v>
      </c>
      <c r="AF184">
        <f>COUNTIF(AC184,"4")</f>
        <v>0</v>
      </c>
      <c r="AG184">
        <f>COUNTIF(AC184,"5")</f>
        <v>0</v>
      </c>
      <c r="AH184">
        <v>1</v>
      </c>
      <c r="AI184">
        <v>1</v>
      </c>
      <c r="AM184">
        <v>1</v>
      </c>
      <c r="AN184" t="str">
        <f>RIGHT(B184,1)</f>
        <v>m</v>
      </c>
      <c r="AO184" s="1">
        <f>COUNTIF(F184,"CVCV")+COUNTIF(F184,"CVVCV")</f>
        <v>0</v>
      </c>
      <c r="AP184" s="1">
        <f>COUNTIF(F184,"CVCVC")+COUNTIF(F184,"CVVCVC")</f>
        <v>0</v>
      </c>
      <c r="AQ184" s="1">
        <f>COUNTIF(F184,"VCV")+COUNTIF(F184,"VVCV")</f>
        <v>0</v>
      </c>
      <c r="AR184" s="1">
        <f>COUNTIF(F184,"VCVC")+COUNTIF(F184,"VVCVC")</f>
        <v>0</v>
      </c>
      <c r="AS184" s="1">
        <f>COUNTIF(F184,"CVV")</f>
        <v>0</v>
      </c>
      <c r="AT184" s="1">
        <f>COUNTIF(F184,"CVVC")</f>
        <v>0</v>
      </c>
      <c r="AU184" s="1">
        <f>COUNTIF(F184,"VV")</f>
        <v>0</v>
      </c>
      <c r="AV184" s="1">
        <f>COUNTIF(F184,"VVC")</f>
        <v>0</v>
      </c>
      <c r="AW184" s="1">
        <f>COUNTIF(F184,"CVVCVC")+COUNTIF(F184,"VVCVC")+COUNTIF(F184,"CVVCV")+COUNTIF(F184,"VVCV")</f>
        <v>0</v>
      </c>
      <c r="AY184" s="1">
        <f>COUNTIF(F184,"CCVCV")</f>
        <v>0</v>
      </c>
      <c r="AZ184" s="1">
        <f>COUNTIF(F184,"CCVCVC")</f>
        <v>0</v>
      </c>
      <c r="BA184" s="1">
        <f>COUNTIF(F184,"CCVV")</f>
        <v>0</v>
      </c>
      <c r="BB184" s="1">
        <f>COUNTIF(F184,"CCVVC")</f>
        <v>1</v>
      </c>
      <c r="BF184" s="1" t="str">
        <f>RIGHT(F184,4)</f>
        <v>CVVC</v>
      </c>
      <c r="BG184" s="1"/>
      <c r="BN184">
        <v>1</v>
      </c>
      <c r="BP184" s="1">
        <f>SUM(BG184:BO184)</f>
        <v>1</v>
      </c>
      <c r="BQ184">
        <v>0</v>
      </c>
      <c r="BS184" s="1" t="str">
        <f>LEFT(B184,1)</f>
        <v>ʔ</v>
      </c>
      <c r="BT184" s="1" t="str">
        <f>LEFT(B184,2)</f>
        <v>ʔt</v>
      </c>
      <c r="BU184" s="1" t="str">
        <f>RIGHT(B184,1)</f>
        <v>m</v>
      </c>
      <c r="BX184" s="10">
        <v>0</v>
      </c>
      <c r="BY184" s="10" t="str">
        <f>LEFT(CA184,1)</f>
        <v>a</v>
      </c>
      <c r="BZ184" s="10" t="str">
        <f>LEFT(CC184,1)</f>
        <v>u</v>
      </c>
      <c r="CA184" s="10" t="str">
        <f>RIGHT(B184,3)</f>
        <v>aum</v>
      </c>
      <c r="CB184" s="10" t="str">
        <f>RIGHT(B184,3)</f>
        <v>aum</v>
      </c>
      <c r="CC184" s="10" t="str">
        <f>RIGHT(B184,2)</f>
        <v>um</v>
      </c>
      <c r="CD184" s="10" t="str">
        <f>RIGHT(B184,1)</f>
        <v>m</v>
      </c>
    </row>
    <row r="185" spans="1:82">
      <c r="A185">
        <v>835</v>
      </c>
      <c r="B185" s="30" t="s">
        <v>632</v>
      </c>
      <c r="C185" t="s">
        <v>2025</v>
      </c>
      <c r="D185" t="s">
        <v>1141</v>
      </c>
      <c r="E185" t="s">
        <v>1141</v>
      </c>
      <c r="F185" t="s">
        <v>2854</v>
      </c>
      <c r="G185" s="1">
        <f>COUNTIF(B185,"*ii*")</f>
        <v>0</v>
      </c>
      <c r="H185" s="1">
        <f>COUNTIF(B185,"*ee*")</f>
        <v>0</v>
      </c>
      <c r="I185" s="1">
        <f>COUNTIF(B185,"*aa*")</f>
        <v>0</v>
      </c>
      <c r="J185" s="1">
        <f>COUNTIF(B185,"*oo*")</f>
        <v>0</v>
      </c>
      <c r="K185" s="1">
        <f>COUNTIF(B185,"*uu*")</f>
        <v>0</v>
      </c>
      <c r="L185" s="1">
        <f>COUNTIF(B185,"*ia*")</f>
        <v>0</v>
      </c>
      <c r="M185" s="1">
        <f>COUNTIF(B185,"*iu*")</f>
        <v>0</v>
      </c>
      <c r="N185" s="1">
        <f>COUNTIF(B185,"*ei*")</f>
        <v>0</v>
      </c>
      <c r="O185" s="1">
        <f>COUNTIF(B185,"*ea*")</f>
        <v>0</v>
      </c>
      <c r="P185" s="1">
        <f>COUNTIF(B185,"*eo*")</f>
        <v>0</v>
      </c>
      <c r="Q185" s="1">
        <f>COUNTIF(B185,"*eu*")</f>
        <v>0</v>
      </c>
      <c r="R185" s="1">
        <f>COUNTIF(B185,"*ai*")</f>
        <v>0</v>
      </c>
      <c r="S185" s="1">
        <f>COUNTIF(B185,"*ae*")</f>
        <v>0</v>
      </c>
      <c r="T185" s="1">
        <f>COUNTIF(B185,"*ao*")</f>
        <v>0</v>
      </c>
      <c r="U185" s="1">
        <f>COUNTIF(B185,"*au*")</f>
        <v>1</v>
      </c>
      <c r="V185" s="1">
        <f>COUNTIF(B185,"*oi*")</f>
        <v>0</v>
      </c>
      <c r="W185" s="1">
        <f>COUNTIF(B185,"*oe*")</f>
        <v>0</v>
      </c>
      <c r="X185" s="1">
        <f>COUNTIF(B185,"*oa*")</f>
        <v>0</v>
      </c>
      <c r="Y185" s="1">
        <f>COUNTIF(B185,"*ou*")</f>
        <v>0</v>
      </c>
      <c r="Z185" s="1">
        <f>COUNTIF(B185,"*ui*")</f>
        <v>0</v>
      </c>
      <c r="AA185" s="1">
        <f>COUNTIF(B185,"*ua*")</f>
        <v>0</v>
      </c>
      <c r="AB185">
        <f>SUM(G185:AA185)</f>
        <v>1</v>
      </c>
      <c r="AC185">
        <v>2</v>
      </c>
      <c r="AD185">
        <f>COUNTIF(AC185,"2")</f>
        <v>1</v>
      </c>
      <c r="AE185">
        <f>COUNTIF(AC185,"3")</f>
        <v>0</v>
      </c>
      <c r="AF185">
        <f>COUNTIF(AC185,"4")</f>
        <v>0</v>
      </c>
      <c r="AG185">
        <f>COUNTIF(AC185,"5")</f>
        <v>0</v>
      </c>
      <c r="AH185">
        <v>1</v>
      </c>
      <c r="AI185">
        <v>1</v>
      </c>
      <c r="AM185">
        <v>1</v>
      </c>
      <c r="AN185" t="str">
        <f>RIGHT(B185,1)</f>
        <v>n</v>
      </c>
      <c r="AO185" s="1">
        <f>COUNTIF(F185,"CVCV")+COUNTIF(F185,"CVVCV")</f>
        <v>0</v>
      </c>
      <c r="AP185" s="1">
        <f>COUNTIF(F185,"CVCVC")+COUNTIF(F185,"CVVCVC")</f>
        <v>0</v>
      </c>
      <c r="AQ185" s="1">
        <f>COUNTIF(F185,"VCV")+COUNTIF(F185,"VVCV")</f>
        <v>0</v>
      </c>
      <c r="AR185" s="1">
        <f>COUNTIF(F185,"VCVC")+COUNTIF(F185,"VVCVC")</f>
        <v>0</v>
      </c>
      <c r="AS185" s="1">
        <f>COUNTIF(F185,"CVV")</f>
        <v>0</v>
      </c>
      <c r="AT185" s="1">
        <f>COUNTIF(F185,"CVVC")</f>
        <v>0</v>
      </c>
      <c r="AU185" s="1">
        <f>COUNTIF(F185,"VV")</f>
        <v>0</v>
      </c>
      <c r="AV185" s="1">
        <f>COUNTIF(F185,"VVC")</f>
        <v>0</v>
      </c>
      <c r="AW185" s="1">
        <f>COUNTIF(F185,"CVVCVC")+COUNTIF(F185,"VVCVC")+COUNTIF(F185,"CVVCV")+COUNTIF(F185,"VVCV")</f>
        <v>0</v>
      </c>
      <c r="AY185" s="1">
        <f>COUNTIF(F185,"CCVCV")</f>
        <v>0</v>
      </c>
      <c r="AZ185" s="1">
        <f>COUNTIF(F185,"CCVCVC")</f>
        <v>0</v>
      </c>
      <c r="BA185" s="1">
        <f>COUNTIF(F185,"CCVV")</f>
        <v>0</v>
      </c>
      <c r="BB185" s="1">
        <f>COUNTIF(F185,"CCVVC")</f>
        <v>1</v>
      </c>
      <c r="BF185" s="1" t="str">
        <f>RIGHT(F185,4)</f>
        <v>CVVC</v>
      </c>
      <c r="BG185" s="1"/>
      <c r="BN185">
        <v>1</v>
      </c>
      <c r="BP185" s="1">
        <f>SUM(BG185:BO185)</f>
        <v>1</v>
      </c>
      <c r="BQ185">
        <v>0</v>
      </c>
      <c r="BS185" s="1" t="str">
        <f>LEFT(B185,1)</f>
        <v>m</v>
      </c>
      <c r="BT185" s="1" t="str">
        <f>LEFT(B185,2)</f>
        <v>mf</v>
      </c>
      <c r="BU185" s="1" t="str">
        <f>RIGHT(B185,1)</f>
        <v>n</v>
      </c>
      <c r="BX185" s="10">
        <v>0</v>
      </c>
      <c r="BY185" s="10" t="str">
        <f>LEFT(CA185,1)</f>
        <v>a</v>
      </c>
      <c r="BZ185" s="10" t="str">
        <f>LEFT(CC185,1)</f>
        <v>u</v>
      </c>
      <c r="CA185" s="10" t="str">
        <f>RIGHT(B185,3)</f>
        <v>aun</v>
      </c>
      <c r="CB185" s="10" t="str">
        <f>RIGHT(B185,3)</f>
        <v>aun</v>
      </c>
      <c r="CC185" s="10" t="str">
        <f>RIGHT(B185,2)</f>
        <v>un</v>
      </c>
      <c r="CD185" s="10" t="str">
        <f>RIGHT(B185,1)</f>
        <v>n</v>
      </c>
    </row>
    <row r="186" spans="1:82">
      <c r="A186">
        <v>1586</v>
      </c>
      <c r="B186" s="30" t="s">
        <v>1121</v>
      </c>
      <c r="C186" t="s">
        <v>2783</v>
      </c>
      <c r="D186" t="s">
        <v>1150</v>
      </c>
      <c r="E186" t="s">
        <v>2821</v>
      </c>
      <c r="F186" t="s">
        <v>2852</v>
      </c>
      <c r="G186" s="1">
        <f>COUNTIF(B186,"*ii*")</f>
        <v>1</v>
      </c>
      <c r="H186" s="1">
        <f>COUNTIF(B186,"*ee*")</f>
        <v>0</v>
      </c>
      <c r="I186" s="1">
        <f>COUNTIF(B186,"*aa*")</f>
        <v>0</v>
      </c>
      <c r="J186" s="1">
        <f>COUNTIF(B186,"*oo*")</f>
        <v>0</v>
      </c>
      <c r="K186" s="1">
        <f>COUNTIF(B186,"*uu*")</f>
        <v>0</v>
      </c>
      <c r="L186" s="1">
        <f>COUNTIF(B186,"*ia*")</f>
        <v>0</v>
      </c>
      <c r="M186" s="1">
        <f>COUNTIF(B186,"*iu*")</f>
        <v>0</v>
      </c>
      <c r="N186" s="1">
        <f>COUNTIF(B186,"*ei*")</f>
        <v>0</v>
      </c>
      <c r="O186" s="1">
        <f>COUNTIF(B186,"*ea*")</f>
        <v>0</v>
      </c>
      <c r="P186" s="1">
        <f>COUNTIF(B186,"*eo*")</f>
        <v>0</v>
      </c>
      <c r="Q186" s="1">
        <f>COUNTIF(B186,"*eu*")</f>
        <v>0</v>
      </c>
      <c r="R186" s="1">
        <f>COUNTIF(B186,"*ai*")</f>
        <v>0</v>
      </c>
      <c r="S186" s="1">
        <f>COUNTIF(B186,"*ae*")</f>
        <v>0</v>
      </c>
      <c r="T186" s="1">
        <f>COUNTIF(B186,"*ao*")</f>
        <v>0</v>
      </c>
      <c r="U186" s="1">
        <f>COUNTIF(B186,"*au*")</f>
        <v>0</v>
      </c>
      <c r="V186" s="1">
        <f>COUNTIF(B186,"*oi*")</f>
        <v>0</v>
      </c>
      <c r="W186" s="1">
        <f>COUNTIF(B186,"*oe*")</f>
        <v>0</v>
      </c>
      <c r="X186" s="1">
        <f>COUNTIF(B186,"*oa*")</f>
        <v>0</v>
      </c>
      <c r="Y186" s="1">
        <f>COUNTIF(B186,"*ou*")</f>
        <v>0</v>
      </c>
      <c r="Z186" s="1">
        <f>COUNTIF(B186,"*ui*")</f>
        <v>0</v>
      </c>
      <c r="AA186" s="1">
        <f>COUNTIF(B186,"*ua*")</f>
        <v>0</v>
      </c>
      <c r="AB186">
        <f>SUM(G186:AA186)</f>
        <v>1</v>
      </c>
      <c r="AC186">
        <v>3</v>
      </c>
      <c r="AD186">
        <f>COUNTIF(AC186,"2")</f>
        <v>0</v>
      </c>
      <c r="AE186">
        <f>COUNTIF(AC186,"3")</f>
        <v>1</v>
      </c>
      <c r="AF186">
        <f>COUNTIF(AC186,"4")</f>
        <v>0</v>
      </c>
      <c r="AG186">
        <f>COUNTIF(AC186,"5")</f>
        <v>0</v>
      </c>
      <c r="AH186">
        <v>1</v>
      </c>
      <c r="AI186">
        <v>0</v>
      </c>
      <c r="AL186">
        <v>1</v>
      </c>
      <c r="AO186" s="1">
        <f>COUNTIF(F186,"CVCV")+COUNTIF(F186,"CVVCV")</f>
        <v>0</v>
      </c>
      <c r="AP186" s="1">
        <f>COUNTIF(F186,"CVCVC")+COUNTIF(F186,"CVVCVC")</f>
        <v>0</v>
      </c>
      <c r="AQ186" s="1">
        <f>COUNTIF(F186,"VCV")+COUNTIF(F186,"VVCV")</f>
        <v>0</v>
      </c>
      <c r="AR186" s="1">
        <f>COUNTIF(F186,"VCVC")+COUNTIF(F186,"VVCVC")</f>
        <v>0</v>
      </c>
      <c r="AS186" s="1">
        <f>COUNTIF(F186,"CVV")</f>
        <v>0</v>
      </c>
      <c r="AT186" s="1">
        <f>COUNTIF(F186,"CVVC")</f>
        <v>0</v>
      </c>
      <c r="AU186" s="1">
        <f>COUNTIF(F186,"VV")</f>
        <v>0</v>
      </c>
      <c r="AV186" s="1">
        <f>COUNTIF(F186,"VVC")</f>
        <v>0</v>
      </c>
      <c r="AW186" s="1">
        <f>COUNTIF(F186,"CVVCVC")+COUNTIF(F186,"VVCVC")+COUNTIF(F186,"CVVCV")+COUNTIF(F186,"VVCV")</f>
        <v>0</v>
      </c>
      <c r="AY186" s="1">
        <f>COUNTIF(F186,"CCVCV")</f>
        <v>0</v>
      </c>
      <c r="AZ186" s="1">
        <f>COUNTIF(F186,"CCVCVC")</f>
        <v>0</v>
      </c>
      <c r="BA186" s="1">
        <f>COUNTIF(F186,"CCVV")</f>
        <v>0</v>
      </c>
      <c r="BB186" s="1">
        <f>COUNTIF(F186,"CCVVC")</f>
        <v>0</v>
      </c>
      <c r="BD186" t="s">
        <v>3687</v>
      </c>
      <c r="BF186" s="1" t="str">
        <f>RIGHT(F186,4)</f>
        <v>CCVV</v>
      </c>
      <c r="BG186" s="1"/>
      <c r="BO186">
        <v>1</v>
      </c>
      <c r="BP186" s="1">
        <f>SUM(BG186:BO186)</f>
        <v>1</v>
      </c>
      <c r="BQ186">
        <v>0</v>
      </c>
      <c r="BS186" s="1" t="str">
        <f>LEFT(B186,1)</f>
        <v>s</v>
      </c>
      <c r="BT186" s="1" t="str">
        <f>LEFT(B186,2)</f>
        <v>sa</v>
      </c>
      <c r="BU186" s="1" t="str">
        <f>RIGHT(B186,1)</f>
        <v>i</v>
      </c>
      <c r="BV186" t="s">
        <v>3687</v>
      </c>
      <c r="BX186" s="10">
        <v>0</v>
      </c>
      <c r="BY186" s="10" t="str">
        <f>LEFT(CA186,1)</f>
        <v>i</v>
      </c>
      <c r="BZ186" s="10" t="str">
        <f>RIGHT(B186,1)</f>
        <v>i</v>
      </c>
      <c r="CA186" s="10" t="str">
        <f>RIGHT(B186,2)</f>
        <v>ii</v>
      </c>
      <c r="CB186" s="10" t="str">
        <f>RIGHT(B186,3)</f>
        <v>sii</v>
      </c>
      <c r="CC186" s="10" t="str">
        <f>RIGHT(B186,2)</f>
        <v>ii</v>
      </c>
      <c r="CD186" s="10" t="str">
        <f>RIGHT(B186,1)</f>
        <v>i</v>
      </c>
    </row>
    <row r="187" spans="1:82">
      <c r="A187">
        <v>157</v>
      </c>
      <c r="B187" s="30" t="s">
        <v>952</v>
      </c>
      <c r="C187" t="s">
        <v>2504</v>
      </c>
      <c r="D187" t="s">
        <v>1150</v>
      </c>
      <c r="E187" t="s">
        <v>2821</v>
      </c>
      <c r="F187" t="s">
        <v>2852</v>
      </c>
      <c r="G187" s="1">
        <f>COUNTIF(B187,"*ii*")</f>
        <v>1</v>
      </c>
      <c r="H187" s="1">
        <f>COUNTIF(B187,"*ee*")</f>
        <v>0</v>
      </c>
      <c r="I187" s="1">
        <f>COUNTIF(B187,"*aa*")</f>
        <v>0</v>
      </c>
      <c r="J187" s="1">
        <f>COUNTIF(B187,"*oo*")</f>
        <v>0</v>
      </c>
      <c r="K187" s="1">
        <f>COUNTIF(B187,"*uu*")</f>
        <v>0</v>
      </c>
      <c r="L187" s="1">
        <f>COUNTIF(B187,"*ia*")</f>
        <v>0</v>
      </c>
      <c r="M187" s="1">
        <f>COUNTIF(B187,"*iu*")</f>
        <v>0</v>
      </c>
      <c r="N187" s="1">
        <f>COUNTIF(B187,"*ei*")</f>
        <v>0</v>
      </c>
      <c r="O187" s="1">
        <f>COUNTIF(B187,"*ea*")</f>
        <v>0</v>
      </c>
      <c r="P187" s="1">
        <f>COUNTIF(B187,"*eo*")</f>
        <v>0</v>
      </c>
      <c r="Q187" s="1">
        <f>COUNTIF(B187,"*eu*")</f>
        <v>0</v>
      </c>
      <c r="R187" s="1">
        <f>COUNTIF(B187,"*ai*")</f>
        <v>0</v>
      </c>
      <c r="S187" s="1">
        <f>COUNTIF(B187,"*ae*")</f>
        <v>0</v>
      </c>
      <c r="T187" s="1">
        <f>COUNTIF(B187,"*ao*")</f>
        <v>0</v>
      </c>
      <c r="U187" s="1">
        <f>COUNTIF(B187,"*au*")</f>
        <v>0</v>
      </c>
      <c r="V187" s="1">
        <f>COUNTIF(B187,"*oi*")</f>
        <v>0</v>
      </c>
      <c r="W187" s="1">
        <f>COUNTIF(B187,"*oe*")</f>
        <v>0</v>
      </c>
      <c r="X187" s="1">
        <f>COUNTIF(B187,"*oa*")</f>
        <v>0</v>
      </c>
      <c r="Y187" s="1">
        <f>COUNTIF(B187,"*ou*")</f>
        <v>0</v>
      </c>
      <c r="Z187" s="1">
        <f>COUNTIF(B187,"*ui*")</f>
        <v>0</v>
      </c>
      <c r="AA187" s="1">
        <f>COUNTIF(B187,"*ua*")</f>
        <v>0</v>
      </c>
      <c r="AB187">
        <f>SUM(G187:AA187)</f>
        <v>1</v>
      </c>
      <c r="AC187">
        <v>3</v>
      </c>
      <c r="AD187">
        <f>COUNTIF(AC187,"2")</f>
        <v>0</v>
      </c>
      <c r="AE187">
        <f>COUNTIF(AC187,"3")</f>
        <v>1</v>
      </c>
      <c r="AF187">
        <f>COUNTIF(AC187,"4")</f>
        <v>0</v>
      </c>
      <c r="AG187">
        <f>COUNTIF(AC187,"5")</f>
        <v>0</v>
      </c>
      <c r="AH187">
        <v>1</v>
      </c>
      <c r="AI187">
        <v>0</v>
      </c>
      <c r="AL187">
        <v>1</v>
      </c>
      <c r="AO187" s="1">
        <f>COUNTIF(F187,"CVCV")+COUNTIF(F187,"CVVCV")</f>
        <v>0</v>
      </c>
      <c r="AP187" s="1">
        <f>COUNTIF(F187,"CVCVC")+COUNTIF(F187,"CVVCVC")</f>
        <v>0</v>
      </c>
      <c r="AQ187" s="1">
        <f>COUNTIF(F187,"VCV")+COUNTIF(F187,"VVCV")</f>
        <v>0</v>
      </c>
      <c r="AR187" s="1">
        <f>COUNTIF(F187,"VCVC")+COUNTIF(F187,"VVCVC")</f>
        <v>0</v>
      </c>
      <c r="AS187" s="1">
        <f>COUNTIF(F187,"CVV")</f>
        <v>0</v>
      </c>
      <c r="AT187" s="1">
        <f>COUNTIF(F187,"CVVC")</f>
        <v>0</v>
      </c>
      <c r="AU187" s="1">
        <f>COUNTIF(F187,"VV")</f>
        <v>0</v>
      </c>
      <c r="AV187" s="1">
        <f>COUNTIF(F187,"VVC")</f>
        <v>0</v>
      </c>
      <c r="AW187" s="1">
        <f>COUNTIF(F187,"CVVCVC")+COUNTIF(F187,"VVCVC")+COUNTIF(F187,"CVVCV")+COUNTIF(F187,"VVCV")</f>
        <v>0</v>
      </c>
      <c r="AY187" s="1">
        <f>COUNTIF(F187,"CCVCV")</f>
        <v>0</v>
      </c>
      <c r="AZ187" s="1">
        <f>COUNTIF(F187,"CCVCVC")</f>
        <v>0</v>
      </c>
      <c r="BA187" s="1">
        <f>COUNTIF(F187,"CCVV")</f>
        <v>0</v>
      </c>
      <c r="BB187" s="1">
        <f>COUNTIF(F187,"CCVVC")</f>
        <v>0</v>
      </c>
      <c r="BD187" t="s">
        <v>3676</v>
      </c>
      <c r="BF187" s="1" t="str">
        <f>RIGHT(F187,4)</f>
        <v>CCVV</v>
      </c>
      <c r="BG187" s="1"/>
      <c r="BO187">
        <v>1</v>
      </c>
      <c r="BP187" s="1">
        <f>SUM(BG187:BO187)</f>
        <v>1</v>
      </c>
      <c r="BQ187">
        <v>0</v>
      </c>
      <c r="BS187" s="1" t="str">
        <f>LEFT(B187,1)</f>
        <v>b</v>
      </c>
      <c r="BT187" s="1" t="str">
        <f>LEFT(B187,2)</f>
        <v>be</v>
      </c>
      <c r="BU187" s="1" t="str">
        <f>RIGHT(B187,1)</f>
        <v>i</v>
      </c>
      <c r="BV187" t="s">
        <v>3676</v>
      </c>
      <c r="BX187" s="10">
        <v>0</v>
      </c>
      <c r="BY187" s="10" t="str">
        <f>LEFT(CA187,1)</f>
        <v>i</v>
      </c>
      <c r="BZ187" s="10" t="str">
        <f>RIGHT(B187,1)</f>
        <v>i</v>
      </c>
      <c r="CA187" s="10" t="str">
        <f>RIGHT(B187,2)</f>
        <v>ii</v>
      </c>
      <c r="CB187" s="10" t="str">
        <f>RIGHT(B187,3)</f>
        <v>tii</v>
      </c>
      <c r="CC187" s="10" t="str">
        <f>RIGHT(B187,2)</f>
        <v>ii</v>
      </c>
      <c r="CD187" s="10" t="str">
        <f>RIGHT(B187,1)</f>
        <v>i</v>
      </c>
    </row>
    <row r="188" spans="1:82">
      <c r="B188" s="30" t="s">
        <v>4058</v>
      </c>
      <c r="C188" t="s">
        <v>4059</v>
      </c>
      <c r="D188" s="1" t="s">
        <v>1150</v>
      </c>
      <c r="E188" s="2" t="s">
        <v>2821</v>
      </c>
      <c r="F188" s="1" t="s">
        <v>2852</v>
      </c>
      <c r="G188" s="1">
        <f>COUNTIF(B188,"*ii*")</f>
        <v>0</v>
      </c>
      <c r="H188" s="1">
        <f>COUNTIF(B188,"*ee*")</f>
        <v>1</v>
      </c>
      <c r="I188" s="1">
        <f>COUNTIF(B188,"*aa*")</f>
        <v>0</v>
      </c>
      <c r="J188" s="1">
        <f>COUNTIF(B188,"*oo*")</f>
        <v>0</v>
      </c>
      <c r="K188" s="1">
        <f>COUNTIF(B188,"*uu*")</f>
        <v>0</v>
      </c>
      <c r="L188" s="1">
        <f>COUNTIF(B188,"*ia*")</f>
        <v>0</v>
      </c>
      <c r="M188" s="1">
        <f>COUNTIF(B188,"*iu*")</f>
        <v>0</v>
      </c>
      <c r="N188" s="1">
        <f>COUNTIF(B188,"*ei*")</f>
        <v>0</v>
      </c>
      <c r="O188" s="1">
        <f>COUNTIF(B188,"*ea*")</f>
        <v>0</v>
      </c>
      <c r="P188" s="1">
        <f>COUNTIF(B188,"*eo*")</f>
        <v>0</v>
      </c>
      <c r="Q188" s="1">
        <f>COUNTIF(B188,"*eu*")</f>
        <v>0</v>
      </c>
      <c r="R188" s="1">
        <f>COUNTIF(B188,"*ai*")</f>
        <v>0</v>
      </c>
      <c r="S188" s="1">
        <f>COUNTIF(B188,"*ae*")</f>
        <v>0</v>
      </c>
      <c r="T188" s="1">
        <f>COUNTIF(B188,"*ao*")</f>
        <v>0</v>
      </c>
      <c r="U188" s="1">
        <f>COUNTIF(B188,"*au*")</f>
        <v>0</v>
      </c>
      <c r="V188" s="1">
        <f>COUNTIF(B188,"*oi*")</f>
        <v>0</v>
      </c>
      <c r="W188" s="1">
        <f>COUNTIF(B188,"*oe*")</f>
        <v>0</v>
      </c>
      <c r="X188" s="1">
        <f>COUNTIF(B188,"*oa*")</f>
        <v>0</v>
      </c>
      <c r="Y188" s="1">
        <f>COUNTIF(B188,"*ou*")</f>
        <v>0</v>
      </c>
      <c r="Z188" s="1">
        <f>COUNTIF(B188,"*ui*")</f>
        <v>0</v>
      </c>
      <c r="AA188" s="1">
        <f>COUNTIF(B188,"*ua*")</f>
        <v>0</v>
      </c>
      <c r="AB188">
        <f>SUM(G188:AA188)</f>
        <v>1</v>
      </c>
      <c r="AC188">
        <v>3</v>
      </c>
      <c r="AD188">
        <f>COUNTIF(AC188,"2")</f>
        <v>0</v>
      </c>
      <c r="AE188">
        <f>COUNTIF(AC188,"3")</f>
        <v>1</v>
      </c>
      <c r="AF188">
        <f>COUNTIF(AC188,"4")</f>
        <v>0</v>
      </c>
      <c r="AG188">
        <f>COUNTIF(AC188,"5")</f>
        <v>0</v>
      </c>
      <c r="AH188">
        <v>1</v>
      </c>
      <c r="AI188">
        <v>0</v>
      </c>
      <c r="AL188">
        <v>1</v>
      </c>
      <c r="AO188" s="1">
        <f>COUNTIF(F188,"CVCV")+COUNTIF(F188,"CVVCV")</f>
        <v>0</v>
      </c>
      <c r="AP188" s="1">
        <f>COUNTIF(F188,"CVCVC")+COUNTIF(F188,"CVVCVC")</f>
        <v>0</v>
      </c>
      <c r="AQ188" s="1">
        <f>COUNTIF(F188,"VCV")+COUNTIF(F188,"VVCV")</f>
        <v>0</v>
      </c>
      <c r="AR188" s="1">
        <f>COUNTIF(F188,"VCVC")+COUNTIF(F188,"VVCVC")</f>
        <v>0</v>
      </c>
      <c r="AS188" s="1">
        <f>COUNTIF(F188,"CVV")</f>
        <v>0</v>
      </c>
      <c r="AT188" s="1">
        <f>COUNTIF(F188,"CVVC")</f>
        <v>0</v>
      </c>
      <c r="AU188" s="1">
        <f>COUNTIF(F188,"VV")</f>
        <v>0</v>
      </c>
      <c r="AV188" s="1">
        <f>COUNTIF(F188,"VVC")</f>
        <v>0</v>
      </c>
      <c r="AW188" s="1">
        <f>COUNTIF(F188,"CVVCVC")+COUNTIF(F188,"VVCVC")+COUNTIF(F188,"CVVCV")+COUNTIF(F188,"VVCV")</f>
        <v>0</v>
      </c>
      <c r="AX188" s="1"/>
      <c r="AY188" s="1">
        <f>COUNTIF(F188,"CCVCV")</f>
        <v>0</v>
      </c>
      <c r="AZ188" s="1">
        <f>COUNTIF(F188,"CCVCVC")</f>
        <v>0</v>
      </c>
      <c r="BA188" s="1">
        <f>COUNTIF(F188,"CCVV")</f>
        <v>0</v>
      </c>
      <c r="BB188" s="1">
        <f>COUNTIF(F188,"CCVVC")</f>
        <v>0</v>
      </c>
      <c r="BC188" s="1"/>
      <c r="BD188" t="s">
        <v>3684</v>
      </c>
      <c r="BF188" s="1" t="str">
        <f>RIGHT(F188,4)</f>
        <v>CCVV</v>
      </c>
      <c r="BG188" s="1"/>
      <c r="BH188" s="1"/>
      <c r="BO188">
        <v>1</v>
      </c>
      <c r="BP188" s="1">
        <f>SUM(BG188:BO188)</f>
        <v>1</v>
      </c>
      <c r="BQ188">
        <v>0</v>
      </c>
      <c r="BS188" s="1" t="str">
        <f>LEFT(B188,1)</f>
        <v>s</v>
      </c>
      <c r="BT188" s="1" t="str">
        <f>LEFT(B188,2)</f>
        <v>so</v>
      </c>
      <c r="BU188" s="1" t="str">
        <f>RIGHT(B188,1)</f>
        <v>e</v>
      </c>
      <c r="BV188" t="s">
        <v>3684</v>
      </c>
      <c r="BW188" t="s">
        <v>2931</v>
      </c>
      <c r="BX188" s="10">
        <v>0</v>
      </c>
      <c r="BY188" s="10" t="str">
        <f>LEFT(CA188,1)</f>
        <v>e</v>
      </c>
      <c r="BZ188" s="10" t="str">
        <f>RIGHT(B188,1)</f>
        <v>e</v>
      </c>
      <c r="CA188" s="10" t="str">
        <f>RIGHT(B188,2)</f>
        <v>ee</v>
      </c>
      <c r="CB188" s="10" t="str">
        <f>RIGHT(B188,3)</f>
        <v>tee</v>
      </c>
      <c r="CC188" s="10" t="str">
        <f>RIGHT(B188,2)</f>
        <v>ee</v>
      </c>
      <c r="CD188" s="10" t="str">
        <f>RIGHT(B188,1)</f>
        <v>e</v>
      </c>
    </row>
    <row r="189" spans="1:82">
      <c r="A189">
        <v>1136</v>
      </c>
      <c r="B189" s="30" t="s">
        <v>207</v>
      </c>
      <c r="C189" t="s">
        <v>1426</v>
      </c>
      <c r="D189" t="s">
        <v>1141</v>
      </c>
      <c r="E189" t="s">
        <v>1141</v>
      </c>
      <c r="F189" t="s">
        <v>2852</v>
      </c>
      <c r="G189" s="1">
        <f>COUNTIF(B189,"*ii*")</f>
        <v>0</v>
      </c>
      <c r="H189" s="1">
        <f>COUNTIF(B189,"*ee*")</f>
        <v>0</v>
      </c>
      <c r="I189" s="1">
        <f>COUNTIF(B189,"*aa*")</f>
        <v>0</v>
      </c>
      <c r="J189" s="1">
        <f>COUNTIF(B189,"*oo*")</f>
        <v>0</v>
      </c>
      <c r="K189" s="1">
        <f>COUNTIF(B189,"*uu*")</f>
        <v>0</v>
      </c>
      <c r="L189" s="1">
        <f>COUNTIF(B189,"*ia*")</f>
        <v>0</v>
      </c>
      <c r="M189" s="1">
        <f>COUNTIF(B189,"*iu*")</f>
        <v>0</v>
      </c>
      <c r="N189" s="1">
        <f>COUNTIF(B189,"*ei*")</f>
        <v>0</v>
      </c>
      <c r="O189" s="1">
        <f>COUNTIF(B189,"*ea*")</f>
        <v>0</v>
      </c>
      <c r="P189" s="1">
        <f>COUNTIF(B189,"*eo*")</f>
        <v>0</v>
      </c>
      <c r="Q189" s="1">
        <f>COUNTIF(B189,"*eu*")</f>
        <v>0</v>
      </c>
      <c r="R189" s="1">
        <f>COUNTIF(B189,"*ai*")</f>
        <v>0</v>
      </c>
      <c r="S189" s="1">
        <f>COUNTIF(B189,"*ae*")</f>
        <v>0</v>
      </c>
      <c r="T189" s="1">
        <f>COUNTIF(B189,"*ao*")</f>
        <v>0</v>
      </c>
      <c r="U189" s="1">
        <f>COUNTIF(B189,"*au*")</f>
        <v>0</v>
      </c>
      <c r="V189" s="1">
        <f>COUNTIF(B189,"*oi*")</f>
        <v>0</v>
      </c>
      <c r="W189" s="1">
        <f>COUNTIF(B189,"*oe*")</f>
        <v>0</v>
      </c>
      <c r="X189" s="1">
        <f>COUNTIF(B189,"*oa*")</f>
        <v>0</v>
      </c>
      <c r="Y189" s="1">
        <f>COUNTIF(B189,"*ou*")</f>
        <v>0</v>
      </c>
      <c r="Z189" s="1">
        <f>COUNTIF(B189,"*ui*")</f>
        <v>0</v>
      </c>
      <c r="AA189" s="1">
        <f>COUNTIF(B189,"*ua*")</f>
        <v>1</v>
      </c>
      <c r="AB189">
        <f>SUM(G189:AA189)</f>
        <v>1</v>
      </c>
      <c r="AC189">
        <v>3</v>
      </c>
      <c r="AD189">
        <f>COUNTIF(AC189,"2")</f>
        <v>0</v>
      </c>
      <c r="AE189">
        <f>COUNTIF(AC189,"3")</f>
        <v>1</v>
      </c>
      <c r="AF189">
        <f>COUNTIF(AC189,"4")</f>
        <v>0</v>
      </c>
      <c r="AG189">
        <f>COUNTIF(AC189,"5")</f>
        <v>0</v>
      </c>
      <c r="AH189">
        <v>1</v>
      </c>
      <c r="AI189">
        <v>0</v>
      </c>
      <c r="AL189">
        <v>1</v>
      </c>
      <c r="AO189" s="1">
        <f>COUNTIF(F189,"CVCV")+COUNTIF(F189,"CVVCV")</f>
        <v>0</v>
      </c>
      <c r="AP189" s="1">
        <f>COUNTIF(F189,"CVCVC")+COUNTIF(F189,"CVVCVC")</f>
        <v>0</v>
      </c>
      <c r="AQ189" s="1">
        <f>COUNTIF(F189,"VCV")+COUNTIF(F189,"VVCV")</f>
        <v>0</v>
      </c>
      <c r="AR189" s="1">
        <f>COUNTIF(F189,"VCVC")+COUNTIF(F189,"VVCVC")</f>
        <v>0</v>
      </c>
      <c r="AS189" s="1">
        <f>COUNTIF(F189,"CVV")</f>
        <v>0</v>
      </c>
      <c r="AT189" s="1">
        <f>COUNTIF(F189,"CVVC")</f>
        <v>0</v>
      </c>
      <c r="AU189" s="1">
        <f>COUNTIF(F189,"VV")</f>
        <v>0</v>
      </c>
      <c r="AV189" s="1">
        <f>COUNTIF(F189,"VVC")</f>
        <v>0</v>
      </c>
      <c r="AW189" s="1">
        <f>COUNTIF(F189,"CVVCVC")+COUNTIF(F189,"VVCVC")+COUNTIF(F189,"CVVCV")+COUNTIF(F189,"VVCV")</f>
        <v>0</v>
      </c>
      <c r="AY189" s="1">
        <f>COUNTIF(F189,"CCVCV")</f>
        <v>0</v>
      </c>
      <c r="AZ189" s="1">
        <f>COUNTIF(F189,"CCVCVC")</f>
        <v>0</v>
      </c>
      <c r="BA189" s="1">
        <f>COUNTIF(F189,"CCVV")</f>
        <v>0</v>
      </c>
      <c r="BB189" s="1">
        <f>COUNTIF(F189,"CCVVC")</f>
        <v>0</v>
      </c>
      <c r="BD189" t="s">
        <v>3759</v>
      </c>
      <c r="BF189" s="1" t="str">
        <f>RIGHT(F189,4)</f>
        <v>CCVV</v>
      </c>
      <c r="BG189" s="1"/>
      <c r="BO189">
        <v>1</v>
      </c>
      <c r="BP189" s="1">
        <f>SUM(BG189:BO189)</f>
        <v>1</v>
      </c>
      <c r="BQ189">
        <v>0</v>
      </c>
      <c r="BR189" t="s">
        <v>715</v>
      </c>
      <c r="BS189" s="1" t="str">
        <f>LEFT(B189,1)</f>
        <v>p</v>
      </c>
      <c r="BT189" s="1" t="str">
        <f>LEFT(B189,2)</f>
        <v>pe</v>
      </c>
      <c r="BU189" s="1" t="str">
        <f>RIGHT(B189,1)</f>
        <v>a</v>
      </c>
      <c r="BV189" t="s">
        <v>3733</v>
      </c>
      <c r="BW189" s="10" t="str">
        <f>LEFT(BD189,1)</f>
        <v>n</v>
      </c>
      <c r="BX189" s="10">
        <v>0</v>
      </c>
      <c r="BY189" s="10" t="str">
        <f>LEFT(CA189,1)</f>
        <v>u</v>
      </c>
      <c r="BZ189" s="10" t="str">
        <f>RIGHT(B189,1)</f>
        <v>a</v>
      </c>
      <c r="CA189" s="10" t="str">
        <f>RIGHT(B189,2)</f>
        <v>ua</v>
      </c>
      <c r="CB189" s="10" t="str">
        <f>RIGHT(B189,3)</f>
        <v>tua</v>
      </c>
      <c r="CC189" s="10" t="str">
        <f>RIGHT(B189,2)</f>
        <v>ua</v>
      </c>
      <c r="CD189" s="10" t="str">
        <f>RIGHT(B189,1)</f>
        <v>a</v>
      </c>
    </row>
    <row r="190" spans="1:82">
      <c r="A190">
        <v>226</v>
      </c>
      <c r="B190" s="30" t="s">
        <v>565</v>
      </c>
      <c r="C190" t="s">
        <v>1939</v>
      </c>
      <c r="D190" t="s">
        <v>1141</v>
      </c>
      <c r="E190" t="s">
        <v>1141</v>
      </c>
      <c r="F190" t="s">
        <v>2852</v>
      </c>
      <c r="G190" s="1">
        <f>COUNTIF(B190,"*ii*")</f>
        <v>0</v>
      </c>
      <c r="H190" s="1">
        <f>COUNTIF(B190,"*ee*")</f>
        <v>0</v>
      </c>
      <c r="I190" s="1">
        <f>COUNTIF(B190,"*aa*")</f>
        <v>0</v>
      </c>
      <c r="J190" s="1">
        <f>COUNTIF(B190,"*oo*")</f>
        <v>0</v>
      </c>
      <c r="K190" s="1">
        <f>COUNTIF(B190,"*uu*")</f>
        <v>0</v>
      </c>
      <c r="L190" s="1">
        <f>COUNTIF(B190,"*ia*")</f>
        <v>0</v>
      </c>
      <c r="M190" s="1">
        <f>COUNTIF(B190,"*iu*")</f>
        <v>0</v>
      </c>
      <c r="N190" s="1">
        <f>COUNTIF(B190,"*ei*")</f>
        <v>0</v>
      </c>
      <c r="O190" s="1">
        <f>COUNTIF(B190,"*ea*")</f>
        <v>0</v>
      </c>
      <c r="P190" s="1">
        <f>COUNTIF(B190,"*eo*")</f>
        <v>0</v>
      </c>
      <c r="Q190" s="1">
        <f>COUNTIF(B190,"*eu*")</f>
        <v>0</v>
      </c>
      <c r="R190" s="1">
        <f>COUNTIF(B190,"*ai*")</f>
        <v>0</v>
      </c>
      <c r="S190" s="1">
        <f>COUNTIF(B190,"*ae*")</f>
        <v>0</v>
      </c>
      <c r="T190" s="1">
        <f>COUNTIF(B190,"*ao*")</f>
        <v>0</v>
      </c>
      <c r="U190" s="1">
        <f>COUNTIF(B190,"*au*")</f>
        <v>0</v>
      </c>
      <c r="V190" s="1">
        <f>COUNTIF(B190,"*oi*")</f>
        <v>0</v>
      </c>
      <c r="W190" s="1">
        <f>COUNTIF(B190,"*oe*")</f>
        <v>1</v>
      </c>
      <c r="X190" s="1">
        <f>COUNTIF(B190,"*oa*")</f>
        <v>0</v>
      </c>
      <c r="Y190" s="1">
        <f>COUNTIF(B190,"*ou*")</f>
        <v>0</v>
      </c>
      <c r="Z190" s="1">
        <f>COUNTIF(B190,"*ui*")</f>
        <v>0</v>
      </c>
      <c r="AA190" s="1">
        <f>COUNTIF(B190,"*ua*")</f>
        <v>0</v>
      </c>
      <c r="AB190">
        <f>SUM(G190:AA190)</f>
        <v>1</v>
      </c>
      <c r="AC190">
        <v>3</v>
      </c>
      <c r="AD190">
        <f>COUNTIF(AC190,"2")</f>
        <v>0</v>
      </c>
      <c r="AE190">
        <f>COUNTIF(AC190,"3")</f>
        <v>1</v>
      </c>
      <c r="AF190">
        <f>COUNTIF(AC190,"4")</f>
        <v>0</v>
      </c>
      <c r="AG190">
        <f>COUNTIF(AC190,"5")</f>
        <v>0</v>
      </c>
      <c r="AH190">
        <v>1</v>
      </c>
      <c r="AI190">
        <v>0</v>
      </c>
      <c r="AL190">
        <v>1</v>
      </c>
      <c r="AO190" s="1">
        <f>COUNTIF(F190,"CVCV")+COUNTIF(F190,"CVVCV")</f>
        <v>0</v>
      </c>
      <c r="AP190" s="1">
        <f>COUNTIF(F190,"CVCVC")+COUNTIF(F190,"CVVCVC")</f>
        <v>0</v>
      </c>
      <c r="AQ190" s="1">
        <f>COUNTIF(F190,"VCV")+COUNTIF(F190,"VVCV")</f>
        <v>0</v>
      </c>
      <c r="AR190" s="1">
        <f>COUNTIF(F190,"VCVC")+COUNTIF(F190,"VVCVC")</f>
        <v>0</v>
      </c>
      <c r="AS190" s="1">
        <f>COUNTIF(F190,"CVV")</f>
        <v>0</v>
      </c>
      <c r="AT190" s="1">
        <f>COUNTIF(F190,"CVVC")</f>
        <v>0</v>
      </c>
      <c r="AU190" s="1">
        <f>COUNTIF(F190,"VV")</f>
        <v>0</v>
      </c>
      <c r="AV190" s="1">
        <f>COUNTIF(F190,"VVC")</f>
        <v>0</v>
      </c>
      <c r="AW190" s="1">
        <f>COUNTIF(F190,"CVVCVC")+COUNTIF(F190,"VVCVC")+COUNTIF(F190,"CVVCV")+COUNTIF(F190,"VVCV")</f>
        <v>0</v>
      </c>
      <c r="AY190" s="1">
        <f>COUNTIF(F190,"CCVCV")</f>
        <v>0</v>
      </c>
      <c r="AZ190" s="1">
        <f>COUNTIF(F190,"CCVCVC")</f>
        <v>0</v>
      </c>
      <c r="BA190" s="1">
        <f>COUNTIF(F190,"CCVV")</f>
        <v>0</v>
      </c>
      <c r="BB190" s="1">
        <f>COUNTIF(F190,"CCVVC")</f>
        <v>0</v>
      </c>
      <c r="BD190" t="s">
        <v>3654</v>
      </c>
      <c r="BF190" s="1" t="str">
        <f>RIGHT(F190,4)</f>
        <v>CCVV</v>
      </c>
      <c r="BG190" s="1"/>
      <c r="BO190">
        <v>1</v>
      </c>
      <c r="BP190" s="1">
        <f>SUM(BG190:BO190)</f>
        <v>1</v>
      </c>
      <c r="BQ190">
        <v>0</v>
      </c>
      <c r="BS190" s="1" t="str">
        <f>LEFT(B190,1)</f>
        <v>b</v>
      </c>
      <c r="BT190" s="1" t="str">
        <f>LEFT(B190,2)</f>
        <v>bu</v>
      </c>
      <c r="BU190" s="1" t="str">
        <f>RIGHT(B190,1)</f>
        <v>e</v>
      </c>
      <c r="BV190" t="s">
        <v>3654</v>
      </c>
      <c r="BX190" s="10">
        <v>0</v>
      </c>
      <c r="BY190" s="10" t="str">
        <f>LEFT(CA190,1)</f>
        <v>o</v>
      </c>
      <c r="BZ190" s="10" t="str">
        <f>RIGHT(B190,1)</f>
        <v>e</v>
      </c>
      <c r="CA190" s="10" t="str">
        <f>RIGHT(B190,2)</f>
        <v>oe</v>
      </c>
      <c r="CB190" s="10" t="str">
        <f>RIGHT(B190,3)</f>
        <v>noe</v>
      </c>
      <c r="CC190" s="10" t="str">
        <f>RIGHT(B190,2)</f>
        <v>oe</v>
      </c>
      <c r="CD190" s="10" t="str">
        <f>RIGHT(B190,1)</f>
        <v>e</v>
      </c>
    </row>
    <row r="191" spans="1:82">
      <c r="A191">
        <v>1103</v>
      </c>
      <c r="B191" s="30" t="s">
        <v>1128</v>
      </c>
      <c r="C191" t="s">
        <v>2793</v>
      </c>
      <c r="D191" t="s">
        <v>1141</v>
      </c>
      <c r="E191" t="s">
        <v>1141</v>
      </c>
      <c r="F191" t="s">
        <v>2852</v>
      </c>
      <c r="G191" s="1">
        <f>COUNTIF(B191,"*ii*")</f>
        <v>0</v>
      </c>
      <c r="H191" s="1">
        <f>COUNTIF(B191,"*ee*")</f>
        <v>0</v>
      </c>
      <c r="I191" s="1">
        <f>COUNTIF(B191,"*aa*")</f>
        <v>0</v>
      </c>
      <c r="J191" s="1">
        <f>COUNTIF(B191,"*oo*")</f>
        <v>0</v>
      </c>
      <c r="K191" s="1">
        <f>COUNTIF(B191,"*uu*")</f>
        <v>0</v>
      </c>
      <c r="L191" s="1">
        <f>COUNTIF(B191,"*ia*")</f>
        <v>0</v>
      </c>
      <c r="M191" s="1">
        <f>COUNTIF(B191,"*iu*")</f>
        <v>0</v>
      </c>
      <c r="N191" s="1">
        <f>COUNTIF(B191,"*ei*")</f>
        <v>0</v>
      </c>
      <c r="O191" s="1">
        <f>COUNTIF(B191,"*ea*")</f>
        <v>0</v>
      </c>
      <c r="P191" s="1">
        <f>COUNTIF(B191,"*eo*")</f>
        <v>0</v>
      </c>
      <c r="Q191" s="1">
        <f>COUNTIF(B191,"*eu*")</f>
        <v>0</v>
      </c>
      <c r="R191" s="1">
        <f>COUNTIF(B191,"*ai*")</f>
        <v>0</v>
      </c>
      <c r="S191" s="1">
        <f>COUNTIF(B191,"*ae*")</f>
        <v>0</v>
      </c>
      <c r="T191" s="1">
        <f>COUNTIF(B191,"*ao*")</f>
        <v>0</v>
      </c>
      <c r="U191" s="1">
        <f>COUNTIF(B191,"*au*")</f>
        <v>0</v>
      </c>
      <c r="V191" s="1">
        <f>COUNTIF(B191,"*oi*")</f>
        <v>0</v>
      </c>
      <c r="W191" s="1">
        <f>COUNTIF(B191,"*oe*")</f>
        <v>1</v>
      </c>
      <c r="X191" s="1">
        <f>COUNTIF(B191,"*oa*")</f>
        <v>0</v>
      </c>
      <c r="Y191" s="1">
        <f>COUNTIF(B191,"*ou*")</f>
        <v>0</v>
      </c>
      <c r="Z191" s="1">
        <f>COUNTIF(B191,"*ui*")</f>
        <v>0</v>
      </c>
      <c r="AA191" s="1">
        <f>COUNTIF(B191,"*ua*")</f>
        <v>0</v>
      </c>
      <c r="AB191">
        <f>SUM(G191:AA191)</f>
        <v>1</v>
      </c>
      <c r="AC191">
        <v>3</v>
      </c>
      <c r="AD191">
        <f>COUNTIF(AC191,"2")</f>
        <v>0</v>
      </c>
      <c r="AE191">
        <f>COUNTIF(AC191,"3")</f>
        <v>1</v>
      </c>
      <c r="AF191">
        <f>COUNTIF(AC191,"4")</f>
        <v>0</v>
      </c>
      <c r="AG191">
        <f>COUNTIF(AC191,"5")</f>
        <v>0</v>
      </c>
      <c r="AH191">
        <v>1</v>
      </c>
      <c r="AI191">
        <v>0</v>
      </c>
      <c r="AL191">
        <v>1</v>
      </c>
      <c r="AO191" s="1">
        <f>COUNTIF(F191,"CVCV")+COUNTIF(F191,"CVVCV")</f>
        <v>0</v>
      </c>
      <c r="AP191" s="1">
        <f>COUNTIF(F191,"CVCVC")+COUNTIF(F191,"CVVCVC")</f>
        <v>0</v>
      </c>
      <c r="AQ191" s="1">
        <f>COUNTIF(F191,"VCV")+COUNTIF(F191,"VVCV")</f>
        <v>0</v>
      </c>
      <c r="AR191" s="1">
        <f>COUNTIF(F191,"VCVC")+COUNTIF(F191,"VVCVC")</f>
        <v>0</v>
      </c>
      <c r="AS191" s="1">
        <f>COUNTIF(F191,"CVV")</f>
        <v>0</v>
      </c>
      <c r="AT191" s="1">
        <f>COUNTIF(F191,"CVVC")</f>
        <v>0</v>
      </c>
      <c r="AU191" s="1">
        <f>COUNTIF(F191,"VV")</f>
        <v>0</v>
      </c>
      <c r="AV191" s="1">
        <f>COUNTIF(F191,"VVC")</f>
        <v>0</v>
      </c>
      <c r="AW191" s="1">
        <f>COUNTIF(F191,"CVVCVC")+COUNTIF(F191,"VVCVC")+COUNTIF(F191,"CVVCV")+COUNTIF(F191,"VVCV")</f>
        <v>0</v>
      </c>
      <c r="AY191" s="1">
        <f>COUNTIF(F191,"CCVCV")</f>
        <v>0</v>
      </c>
      <c r="AZ191" s="1">
        <f>COUNTIF(F191,"CCVCVC")</f>
        <v>0</v>
      </c>
      <c r="BA191" s="1">
        <f>COUNTIF(F191,"CCVV")</f>
        <v>0</v>
      </c>
      <c r="BB191" s="1">
        <f>COUNTIF(F191,"CCVVC")</f>
        <v>0</v>
      </c>
      <c r="BD191" t="s">
        <v>3671</v>
      </c>
      <c r="BF191" s="1" t="str">
        <f>RIGHT(F191,4)</f>
        <v>CCVV</v>
      </c>
      <c r="BG191" s="1"/>
      <c r="BO191">
        <v>1</v>
      </c>
      <c r="BP191" s="1">
        <f>SUM(BG191:BO191)</f>
        <v>1</v>
      </c>
      <c r="BQ191">
        <v>0</v>
      </c>
      <c r="BS191" s="1" t="str">
        <f>LEFT(B191,1)</f>
        <v>p</v>
      </c>
      <c r="BT191" s="1" t="str">
        <f>LEFT(B191,2)</f>
        <v>pa</v>
      </c>
      <c r="BU191" s="1" t="str">
        <f>RIGHT(B191,1)</f>
        <v>e</v>
      </c>
      <c r="BV191" t="s">
        <v>3671</v>
      </c>
      <c r="BX191" s="10">
        <v>0</v>
      </c>
      <c r="BY191" s="10" t="str">
        <f>LEFT(CA191,1)</f>
        <v>o</v>
      </c>
      <c r="BZ191" s="10" t="str">
        <f>RIGHT(B191,1)</f>
        <v>e</v>
      </c>
      <c r="CA191" s="10" t="str">
        <f>RIGHT(B191,2)</f>
        <v>oe</v>
      </c>
      <c r="CB191" s="10" t="str">
        <f>RIGHT(B191,3)</f>
        <v>soe</v>
      </c>
      <c r="CC191" s="10" t="str">
        <f>RIGHT(B191,2)</f>
        <v>oe</v>
      </c>
      <c r="CD191" s="10" t="str">
        <f>RIGHT(B191,1)</f>
        <v>e</v>
      </c>
    </row>
    <row r="192" spans="1:82">
      <c r="A192">
        <v>547</v>
      </c>
      <c r="B192" s="30" t="s">
        <v>191</v>
      </c>
      <c r="C192" t="s">
        <v>1399</v>
      </c>
      <c r="D192" t="s">
        <v>1141</v>
      </c>
      <c r="E192" t="s">
        <v>1141</v>
      </c>
      <c r="F192" t="s">
        <v>2852</v>
      </c>
      <c r="G192" s="1">
        <f>COUNTIF(B192,"*ii*")</f>
        <v>0</v>
      </c>
      <c r="H192" s="1">
        <f>COUNTIF(B192,"*ee*")</f>
        <v>0</v>
      </c>
      <c r="I192" s="1">
        <f>COUNTIF(B192,"*aa*")</f>
        <v>0</v>
      </c>
      <c r="J192" s="1">
        <f>COUNTIF(B192,"*oo*")</f>
        <v>0</v>
      </c>
      <c r="K192" s="1">
        <f>COUNTIF(B192,"*uu*")</f>
        <v>0</v>
      </c>
      <c r="L192" s="1">
        <f>COUNTIF(B192,"*ia*")</f>
        <v>0</v>
      </c>
      <c r="M192" s="1">
        <f>COUNTIF(B192,"*iu*")</f>
        <v>0</v>
      </c>
      <c r="N192" s="1">
        <f>COUNTIF(B192,"*ei*")</f>
        <v>0</v>
      </c>
      <c r="O192" s="1">
        <f>COUNTIF(B192,"*ea*")</f>
        <v>0</v>
      </c>
      <c r="P192" s="1">
        <f>COUNTIF(B192,"*eo*")</f>
        <v>0</v>
      </c>
      <c r="Q192" s="1">
        <f>COUNTIF(B192,"*eu*")</f>
        <v>0</v>
      </c>
      <c r="R192" s="1">
        <f>COUNTIF(B192,"*ai*")</f>
        <v>1</v>
      </c>
      <c r="S192" s="1">
        <f>COUNTIF(B192,"*ae*")</f>
        <v>0</v>
      </c>
      <c r="T192" s="1">
        <f>COUNTIF(B192,"*ao*")</f>
        <v>0</v>
      </c>
      <c r="U192" s="1">
        <f>COUNTIF(B192,"*au*")</f>
        <v>0</v>
      </c>
      <c r="V192" s="1">
        <f>COUNTIF(B192,"*oi*")</f>
        <v>0</v>
      </c>
      <c r="W192" s="1">
        <f>COUNTIF(B192,"*oe*")</f>
        <v>0</v>
      </c>
      <c r="X192" s="1">
        <f>COUNTIF(B192,"*oa*")</f>
        <v>0</v>
      </c>
      <c r="Y192" s="1">
        <f>COUNTIF(B192,"*ou*")</f>
        <v>0</v>
      </c>
      <c r="Z192" s="1">
        <f>COUNTIF(B192,"*ui*")</f>
        <v>0</v>
      </c>
      <c r="AA192" s="1">
        <f>COUNTIF(B192,"*ua*")</f>
        <v>0</v>
      </c>
      <c r="AB192">
        <f>SUM(G192:AA192)</f>
        <v>1</v>
      </c>
      <c r="AC192">
        <v>3</v>
      </c>
      <c r="AD192">
        <f>COUNTIF(AC192,"2")</f>
        <v>0</v>
      </c>
      <c r="AE192">
        <f>COUNTIF(AC192,"3")</f>
        <v>1</v>
      </c>
      <c r="AF192">
        <f>COUNTIF(AC192,"4")</f>
        <v>0</v>
      </c>
      <c r="AG192">
        <f>COUNTIF(AC192,"5")</f>
        <v>0</v>
      </c>
      <c r="AH192">
        <v>1</v>
      </c>
      <c r="AI192">
        <v>0</v>
      </c>
      <c r="AL192">
        <v>1</v>
      </c>
      <c r="AO192" s="1">
        <f>COUNTIF(F192,"CVCV")+COUNTIF(F192,"CVVCV")</f>
        <v>0</v>
      </c>
      <c r="AP192" s="1">
        <f>COUNTIF(F192,"CVCVC")+COUNTIF(F192,"CVVCVC")</f>
        <v>0</v>
      </c>
      <c r="AQ192" s="1">
        <f>COUNTIF(F192,"VCV")+COUNTIF(F192,"VVCV")</f>
        <v>0</v>
      </c>
      <c r="AR192" s="1">
        <f>COUNTIF(F192,"VCVC")+COUNTIF(F192,"VVCVC")</f>
        <v>0</v>
      </c>
      <c r="AS192" s="1">
        <f>COUNTIF(F192,"CVV")</f>
        <v>0</v>
      </c>
      <c r="AT192" s="1">
        <f>COUNTIF(F192,"CVVC")</f>
        <v>0</v>
      </c>
      <c r="AU192" s="1">
        <f>COUNTIF(F192,"VV")</f>
        <v>0</v>
      </c>
      <c r="AV192" s="1">
        <f>COUNTIF(F192,"VVC")</f>
        <v>0</v>
      </c>
      <c r="AW192" s="1">
        <f>COUNTIF(F192,"CVVCVC")+COUNTIF(F192,"VVCVC")+COUNTIF(F192,"CVVCV")+COUNTIF(F192,"VVCV")</f>
        <v>0</v>
      </c>
      <c r="AY192" s="1">
        <f>COUNTIF(F192,"CCVCV")</f>
        <v>0</v>
      </c>
      <c r="AZ192" s="1">
        <f>COUNTIF(F192,"CCVCVC")</f>
        <v>0</v>
      </c>
      <c r="BA192" s="1">
        <f>COUNTIF(F192,"CCVV")</f>
        <v>0</v>
      </c>
      <c r="BB192" s="1">
        <f>COUNTIF(F192,"CCVVC")</f>
        <v>0</v>
      </c>
      <c r="BD192" t="s">
        <v>3736</v>
      </c>
      <c r="BF192" s="1" t="str">
        <f>RIGHT(F192,4)</f>
        <v>CCVV</v>
      </c>
      <c r="BG192" s="1"/>
      <c r="BO192">
        <v>1</v>
      </c>
      <c r="BP192" s="1">
        <f>SUM(BG192:BO192)</f>
        <v>1</v>
      </c>
      <c r="BQ192">
        <v>0</v>
      </c>
      <c r="BS192" s="1" t="str">
        <f>LEFT(B192,1)</f>
        <v>k</v>
      </c>
      <c r="BT192" s="1" t="str">
        <f>LEFT(B192,2)</f>
        <v>ki</v>
      </c>
      <c r="BU192" s="1" t="str">
        <f>RIGHT(B192,1)</f>
        <v>i</v>
      </c>
      <c r="BV192" t="s">
        <v>3736</v>
      </c>
      <c r="BX192" s="10">
        <v>0</v>
      </c>
      <c r="BY192" s="10" t="str">
        <f>LEFT(CA192,1)</f>
        <v>a</v>
      </c>
      <c r="BZ192" s="10" t="str">
        <f>RIGHT(B192,1)</f>
        <v>i</v>
      </c>
      <c r="CA192" s="10" t="str">
        <f>RIGHT(B192,2)</f>
        <v>ai</v>
      </c>
      <c r="CB192" s="10" t="str">
        <f>RIGHT(B192,3)</f>
        <v>kai</v>
      </c>
      <c r="CC192" s="10" t="str">
        <f>RIGHT(B192,2)</f>
        <v>ai</v>
      </c>
      <c r="CD192" s="10" t="str">
        <f>RIGHT(B192,1)</f>
        <v>i</v>
      </c>
    </row>
    <row r="193" spans="1:82">
      <c r="A193">
        <v>1238</v>
      </c>
      <c r="B193" s="30" t="s">
        <v>3554</v>
      </c>
      <c r="C193" t="s">
        <v>2409</v>
      </c>
      <c r="D193" t="s">
        <v>1150</v>
      </c>
      <c r="E193" t="s">
        <v>2821</v>
      </c>
      <c r="F193" t="s">
        <v>2852</v>
      </c>
      <c r="G193" s="1">
        <f>COUNTIF(B193,"*ii*")</f>
        <v>0</v>
      </c>
      <c r="H193" s="1">
        <f>COUNTIF(B193,"*ee*")</f>
        <v>0</v>
      </c>
      <c r="I193" s="1">
        <f>COUNTIF(B193,"*aa*")</f>
        <v>0</v>
      </c>
      <c r="J193" s="1">
        <f>COUNTIF(B193,"*oo*")</f>
        <v>0</v>
      </c>
      <c r="K193" s="1">
        <f>COUNTIF(B193,"*uu*")</f>
        <v>0</v>
      </c>
      <c r="L193" s="1">
        <f>COUNTIF(B193,"*ia*")</f>
        <v>0</v>
      </c>
      <c r="M193" s="1">
        <f>COUNTIF(B193,"*iu*")</f>
        <v>0</v>
      </c>
      <c r="N193" s="1">
        <f>COUNTIF(B193,"*ei*")</f>
        <v>0</v>
      </c>
      <c r="O193" s="1">
        <f>COUNTIF(B193,"*ea*")</f>
        <v>0</v>
      </c>
      <c r="P193" s="1">
        <f>COUNTIF(B193,"*eo*")</f>
        <v>0</v>
      </c>
      <c r="Q193" s="1">
        <f>COUNTIF(B193,"*eu*")</f>
        <v>0</v>
      </c>
      <c r="R193" s="1">
        <f>COUNTIF(B193,"*ai*")</f>
        <v>1</v>
      </c>
      <c r="S193" s="1">
        <f>COUNTIF(B193,"*ae*")</f>
        <v>0</v>
      </c>
      <c r="T193" s="1">
        <f>COUNTIF(B193,"*ao*")</f>
        <v>0</v>
      </c>
      <c r="U193" s="1">
        <f>COUNTIF(B193,"*au*")</f>
        <v>0</v>
      </c>
      <c r="V193" s="1">
        <f>COUNTIF(B193,"*oi*")</f>
        <v>0</v>
      </c>
      <c r="W193" s="1">
        <f>COUNTIF(B193,"*oe*")</f>
        <v>0</v>
      </c>
      <c r="X193" s="1">
        <f>COUNTIF(B193,"*oa*")</f>
        <v>0</v>
      </c>
      <c r="Y193" s="1">
        <f>COUNTIF(B193,"*ou*")</f>
        <v>0</v>
      </c>
      <c r="Z193" s="1">
        <f>COUNTIF(B193,"*ui*")</f>
        <v>0</v>
      </c>
      <c r="AA193" s="1">
        <f>COUNTIF(B193,"*ua*")</f>
        <v>0</v>
      </c>
      <c r="AB193">
        <f>SUM(G193:AA193)</f>
        <v>1</v>
      </c>
      <c r="AC193">
        <v>3</v>
      </c>
      <c r="AD193">
        <f>COUNTIF(AC193,"2")</f>
        <v>0</v>
      </c>
      <c r="AE193">
        <f>COUNTIF(AC193,"3")</f>
        <v>1</v>
      </c>
      <c r="AF193">
        <f>COUNTIF(AC193,"4")</f>
        <v>0</v>
      </c>
      <c r="AG193">
        <f>COUNTIF(AC193,"5")</f>
        <v>0</v>
      </c>
      <c r="AH193">
        <v>1</v>
      </c>
      <c r="AI193">
        <v>0</v>
      </c>
      <c r="AL193">
        <v>1</v>
      </c>
      <c r="AO193" s="1">
        <f>COUNTIF(F193,"CVCV")+COUNTIF(F193,"CVVCV")</f>
        <v>0</v>
      </c>
      <c r="AP193" s="1">
        <f>COUNTIF(F193,"CVCVC")+COUNTIF(F193,"CVVCVC")</f>
        <v>0</v>
      </c>
      <c r="AQ193" s="1">
        <f>COUNTIF(F193,"VCV")+COUNTIF(F193,"VVCV")</f>
        <v>0</v>
      </c>
      <c r="AR193" s="1">
        <f>COUNTIF(F193,"VCVC")+COUNTIF(F193,"VVCVC")</f>
        <v>0</v>
      </c>
      <c r="AS193" s="1">
        <f>COUNTIF(F193,"CVV")</f>
        <v>0</v>
      </c>
      <c r="AT193" s="1">
        <f>COUNTIF(F193,"CVVC")</f>
        <v>0</v>
      </c>
      <c r="AU193" s="1">
        <f>COUNTIF(F193,"VV")</f>
        <v>0</v>
      </c>
      <c r="AV193" s="1">
        <f>COUNTIF(F193,"VVC")</f>
        <v>0</v>
      </c>
      <c r="AW193" s="1">
        <f>COUNTIF(F193,"CVVCVC")+COUNTIF(F193,"VVCVC")+COUNTIF(F193,"CVVCV")+COUNTIF(F193,"VVCV")</f>
        <v>0</v>
      </c>
      <c r="AY193" s="1">
        <f>COUNTIF(F193,"CCVCV")</f>
        <v>0</v>
      </c>
      <c r="AZ193" s="1">
        <f>COUNTIF(F193,"CCVCVC")</f>
        <v>0</v>
      </c>
      <c r="BA193" s="1">
        <f>COUNTIF(F193,"CCVV")</f>
        <v>0</v>
      </c>
      <c r="BB193" s="1">
        <f>COUNTIF(F193,"CCVVC")</f>
        <v>0</v>
      </c>
      <c r="BD193" t="s">
        <v>3754</v>
      </c>
      <c r="BF193" s="1" t="str">
        <f>RIGHT(F193,4)</f>
        <v>CCVV</v>
      </c>
      <c r="BG193" s="1"/>
      <c r="BO193">
        <v>1</v>
      </c>
      <c r="BP193" s="1">
        <f>SUM(BG193:BO193)</f>
        <v>1</v>
      </c>
      <c r="BQ193">
        <v>0</v>
      </c>
      <c r="BS193" s="1" t="str">
        <f>LEFT(B193,1)</f>
        <v>ʔ</v>
      </c>
      <c r="BT193" s="1" t="str">
        <f>LEFT(B193,2)</f>
        <v>ʔa</v>
      </c>
      <c r="BU193" s="1" t="str">
        <f>RIGHT(B193,1)</f>
        <v>i</v>
      </c>
      <c r="BV193" t="s">
        <v>3740</v>
      </c>
      <c r="BW193" s="10" t="str">
        <f>LEFT(BD193,1)</f>
        <v>n</v>
      </c>
      <c r="BX193" s="10">
        <v>0</v>
      </c>
      <c r="BY193" s="10" t="str">
        <f>LEFT(CA193,1)</f>
        <v>a</v>
      </c>
      <c r="BZ193" s="10" t="str">
        <f>RIGHT(B193,1)</f>
        <v>i</v>
      </c>
      <c r="CA193" s="10" t="str">
        <f>RIGHT(B193,2)</f>
        <v>ai</v>
      </c>
      <c r="CB193" s="10" t="str">
        <f>RIGHT(B193,3)</f>
        <v>bai</v>
      </c>
      <c r="CC193" s="10" t="str">
        <f>RIGHT(B193,2)</f>
        <v>ai</v>
      </c>
      <c r="CD193" s="10" t="str">
        <f>RIGHT(B193,1)</f>
        <v>i</v>
      </c>
    </row>
    <row r="194" spans="1:82">
      <c r="A194">
        <v>1805</v>
      </c>
      <c r="B194" s="30" t="s">
        <v>1082</v>
      </c>
      <c r="C194" t="s">
        <v>2712</v>
      </c>
      <c r="D194" t="s">
        <v>1150</v>
      </c>
      <c r="E194" t="s">
        <v>2821</v>
      </c>
      <c r="F194" t="s">
        <v>2852</v>
      </c>
      <c r="G194" s="1">
        <f>COUNTIF(B194,"*ii*")</f>
        <v>0</v>
      </c>
      <c r="H194" s="1">
        <f>COUNTIF(B194,"*ee*")</f>
        <v>0</v>
      </c>
      <c r="I194" s="1">
        <f>COUNTIF(B194,"*aa*")</f>
        <v>0</v>
      </c>
      <c r="J194" s="1">
        <f>COUNTIF(B194,"*oo*")</f>
        <v>0</v>
      </c>
      <c r="K194" s="1">
        <f>COUNTIF(B194,"*uu*")</f>
        <v>0</v>
      </c>
      <c r="L194" s="1">
        <f>COUNTIF(B194,"*ia*")</f>
        <v>0</v>
      </c>
      <c r="M194" s="1">
        <f>COUNTIF(B194,"*iu*")</f>
        <v>0</v>
      </c>
      <c r="N194" s="1">
        <f>COUNTIF(B194,"*ei*")</f>
        <v>0</v>
      </c>
      <c r="O194" s="1">
        <f>COUNTIF(B194,"*ea*")</f>
        <v>0</v>
      </c>
      <c r="P194" s="1">
        <f>COUNTIF(B194,"*eo*")</f>
        <v>0</v>
      </c>
      <c r="Q194" s="1">
        <f>COUNTIF(B194,"*eu*")</f>
        <v>0</v>
      </c>
      <c r="R194" s="1">
        <f>COUNTIF(B194,"*ai*")</f>
        <v>1</v>
      </c>
      <c r="S194" s="1">
        <f>COUNTIF(B194,"*ae*")</f>
        <v>0</v>
      </c>
      <c r="T194" s="1">
        <f>COUNTIF(B194,"*ao*")</f>
        <v>0</v>
      </c>
      <c r="U194" s="1">
        <f>COUNTIF(B194,"*au*")</f>
        <v>0</v>
      </c>
      <c r="V194" s="1">
        <f>COUNTIF(B194,"*oi*")</f>
        <v>0</v>
      </c>
      <c r="W194" s="1">
        <f>COUNTIF(B194,"*oe*")</f>
        <v>0</v>
      </c>
      <c r="X194" s="1">
        <f>COUNTIF(B194,"*oa*")</f>
        <v>0</v>
      </c>
      <c r="Y194" s="1">
        <f>COUNTIF(B194,"*ou*")</f>
        <v>0</v>
      </c>
      <c r="Z194" s="1">
        <f>COUNTIF(B194,"*ui*")</f>
        <v>0</v>
      </c>
      <c r="AA194" s="1">
        <f>COUNTIF(B194,"*ua*")</f>
        <v>0</v>
      </c>
      <c r="AB194">
        <f>SUM(G194:AA194)</f>
        <v>1</v>
      </c>
      <c r="AC194">
        <v>3</v>
      </c>
      <c r="AD194">
        <f>COUNTIF(AC194,"2")</f>
        <v>0</v>
      </c>
      <c r="AE194">
        <f>COUNTIF(AC194,"3")</f>
        <v>1</v>
      </c>
      <c r="AF194">
        <f>COUNTIF(AC194,"4")</f>
        <v>0</v>
      </c>
      <c r="AG194">
        <f>COUNTIF(AC194,"5")</f>
        <v>0</v>
      </c>
      <c r="AH194">
        <v>1</v>
      </c>
      <c r="AI194">
        <v>0</v>
      </c>
      <c r="AL194">
        <v>1</v>
      </c>
      <c r="AO194" s="1">
        <f>COUNTIF(F194,"CVCV")+COUNTIF(F194,"CVVCV")</f>
        <v>0</v>
      </c>
      <c r="AP194" s="1">
        <f>COUNTIF(F194,"CVCVC")+COUNTIF(F194,"CVVCVC")</f>
        <v>0</v>
      </c>
      <c r="AQ194" s="1">
        <f>COUNTIF(F194,"VCV")+COUNTIF(F194,"VVCV")</f>
        <v>0</v>
      </c>
      <c r="AR194" s="1">
        <f>COUNTIF(F194,"VCVC")+COUNTIF(F194,"VVCVC")</f>
        <v>0</v>
      </c>
      <c r="AS194" s="1">
        <f>COUNTIF(F194,"CVV")</f>
        <v>0</v>
      </c>
      <c r="AT194" s="1">
        <f>COUNTIF(F194,"CVVC")</f>
        <v>0</v>
      </c>
      <c r="AU194" s="1">
        <f>COUNTIF(F194,"VV")</f>
        <v>0</v>
      </c>
      <c r="AV194" s="1">
        <f>COUNTIF(F194,"VVC")</f>
        <v>0</v>
      </c>
      <c r="AW194" s="1">
        <f>COUNTIF(F194,"CVVCVC")+COUNTIF(F194,"VVCVC")+COUNTIF(F194,"CVVCV")+COUNTIF(F194,"VVCV")</f>
        <v>0</v>
      </c>
      <c r="AY194" s="1">
        <f>COUNTIF(F194,"CCVCV")</f>
        <v>0</v>
      </c>
      <c r="AZ194" s="1">
        <f>COUNTIF(F194,"CCVCVC")</f>
        <v>0</v>
      </c>
      <c r="BA194" s="1">
        <f>COUNTIF(F194,"CCVV")</f>
        <v>0</v>
      </c>
      <c r="BB194" s="1">
        <f>COUNTIF(F194,"CCVVC")</f>
        <v>0</v>
      </c>
      <c r="BD194" t="s">
        <v>3756</v>
      </c>
      <c r="BF194" s="1" t="str">
        <f>RIGHT(F194,4)</f>
        <v>CCVV</v>
      </c>
      <c r="BG194" s="1"/>
      <c r="BO194">
        <v>1</v>
      </c>
      <c r="BP194" s="1">
        <f>SUM(BG194:BO194)</f>
        <v>1</v>
      </c>
      <c r="BQ194">
        <v>0</v>
      </c>
      <c r="BS194" s="1" t="str">
        <f>LEFT(B194,1)</f>
        <v>t</v>
      </c>
      <c r="BT194" s="1" t="str">
        <f>LEFT(B194,2)</f>
        <v>ta</v>
      </c>
      <c r="BU194" s="1" t="str">
        <f>RIGHT(B194,1)</f>
        <v>i</v>
      </c>
      <c r="BV194" t="s">
        <v>3745</v>
      </c>
      <c r="BW194" s="10" t="str">
        <f>LEFT(BD194,1)</f>
        <v>n</v>
      </c>
      <c r="BX194" s="10">
        <v>0</v>
      </c>
      <c r="BY194" s="10" t="str">
        <f>LEFT(CA194,1)</f>
        <v>a</v>
      </c>
      <c r="BZ194" s="10" t="str">
        <f>RIGHT(B194,1)</f>
        <v>i</v>
      </c>
      <c r="CA194" s="10" t="str">
        <f>RIGHT(B194,2)</f>
        <v>ai</v>
      </c>
      <c r="CB194" s="10" t="str">
        <f>RIGHT(B194,3)</f>
        <v>hai</v>
      </c>
      <c r="CC194" s="10" t="str">
        <f>RIGHT(B194,2)</f>
        <v>ai</v>
      </c>
      <c r="CD194" s="10" t="str">
        <f>RIGHT(B194,1)</f>
        <v>i</v>
      </c>
    </row>
    <row r="195" spans="1:82">
      <c r="A195">
        <v>1158</v>
      </c>
      <c r="B195" s="30" t="s">
        <v>110</v>
      </c>
      <c r="C195" t="s">
        <v>1294</v>
      </c>
      <c r="D195" t="s">
        <v>1150</v>
      </c>
      <c r="E195" t="s">
        <v>2821</v>
      </c>
      <c r="F195" t="s">
        <v>2852</v>
      </c>
      <c r="G195" s="1">
        <f>COUNTIF(B195,"*ii*")</f>
        <v>0</v>
      </c>
      <c r="H195" s="1">
        <f>COUNTIF(B195,"*ee*")</f>
        <v>0</v>
      </c>
      <c r="I195" s="1">
        <f>COUNTIF(B195,"*aa*")</f>
        <v>0</v>
      </c>
      <c r="J195" s="1">
        <f>COUNTIF(B195,"*oo*")</f>
        <v>0</v>
      </c>
      <c r="K195" s="1">
        <f>COUNTIF(B195,"*uu*")</f>
        <v>0</v>
      </c>
      <c r="L195" s="1">
        <f>COUNTIF(B195,"*ia*")</f>
        <v>0</v>
      </c>
      <c r="M195" s="1">
        <f>COUNTIF(B195,"*iu*")</f>
        <v>0</v>
      </c>
      <c r="N195" s="1">
        <f>COUNTIF(B195,"*ei*")</f>
        <v>0</v>
      </c>
      <c r="O195" s="1">
        <f>COUNTIF(B195,"*ea*")</f>
        <v>0</v>
      </c>
      <c r="P195" s="1">
        <f>COUNTIF(B195,"*eo*")</f>
        <v>0</v>
      </c>
      <c r="Q195" s="1">
        <f>COUNTIF(B195,"*eu*")</f>
        <v>0</v>
      </c>
      <c r="R195" s="1">
        <f>COUNTIF(B195,"*ai*")</f>
        <v>1</v>
      </c>
      <c r="S195" s="1">
        <f>COUNTIF(B195,"*ae*")</f>
        <v>0</v>
      </c>
      <c r="T195" s="1">
        <f>COUNTIF(B195,"*ao*")</f>
        <v>0</v>
      </c>
      <c r="U195" s="1">
        <f>COUNTIF(B195,"*au*")</f>
        <v>0</v>
      </c>
      <c r="V195" s="1">
        <f>COUNTIF(B195,"*oi*")</f>
        <v>0</v>
      </c>
      <c r="W195" s="1">
        <f>COUNTIF(B195,"*oe*")</f>
        <v>0</v>
      </c>
      <c r="X195" s="1">
        <f>COUNTIF(B195,"*oa*")</f>
        <v>0</v>
      </c>
      <c r="Y195" s="1">
        <f>COUNTIF(B195,"*ou*")</f>
        <v>0</v>
      </c>
      <c r="Z195" s="1">
        <f>COUNTIF(B195,"*ui*")</f>
        <v>0</v>
      </c>
      <c r="AA195" s="1">
        <f>COUNTIF(B195,"*ua*")</f>
        <v>0</v>
      </c>
      <c r="AB195">
        <f>SUM(G195:AA195)</f>
        <v>1</v>
      </c>
      <c r="AC195">
        <v>3</v>
      </c>
      <c r="AD195">
        <f>COUNTIF(AC195,"2")</f>
        <v>0</v>
      </c>
      <c r="AE195">
        <f>COUNTIF(AC195,"3")</f>
        <v>1</v>
      </c>
      <c r="AF195">
        <f>COUNTIF(AC195,"4")</f>
        <v>0</v>
      </c>
      <c r="AG195">
        <f>COUNTIF(AC195,"5")</f>
        <v>0</v>
      </c>
      <c r="AH195">
        <v>1</v>
      </c>
      <c r="AI195">
        <v>0</v>
      </c>
      <c r="AL195">
        <v>1</v>
      </c>
      <c r="AO195" s="1">
        <f>COUNTIF(F195,"CVCV")+COUNTIF(F195,"CVVCV")</f>
        <v>0</v>
      </c>
      <c r="AP195" s="1">
        <f>COUNTIF(F195,"CVCVC")+COUNTIF(F195,"CVVCVC")</f>
        <v>0</v>
      </c>
      <c r="AQ195" s="1">
        <f>COUNTIF(F195,"VCV")+COUNTIF(F195,"VVCV")</f>
        <v>0</v>
      </c>
      <c r="AR195" s="1">
        <f>COUNTIF(F195,"VCVC")+COUNTIF(F195,"VVCVC")</f>
        <v>0</v>
      </c>
      <c r="AS195" s="1">
        <f>COUNTIF(F195,"CVV")</f>
        <v>0</v>
      </c>
      <c r="AT195" s="1">
        <f>COUNTIF(F195,"CVVC")</f>
        <v>0</v>
      </c>
      <c r="AU195" s="1">
        <f>COUNTIF(F195,"VV")</f>
        <v>0</v>
      </c>
      <c r="AV195" s="1">
        <f>COUNTIF(F195,"VVC")</f>
        <v>0</v>
      </c>
      <c r="AW195" s="1">
        <f>COUNTIF(F195,"CVVCVC")+COUNTIF(F195,"VVCVC")+COUNTIF(F195,"CVVCV")+COUNTIF(F195,"VVCV")</f>
        <v>0</v>
      </c>
      <c r="AY195" s="1">
        <f>COUNTIF(F195,"CCVCV")</f>
        <v>0</v>
      </c>
      <c r="AZ195" s="1">
        <f>COUNTIF(F195,"CCVCVC")</f>
        <v>0</v>
      </c>
      <c r="BA195" s="1">
        <f>COUNTIF(F195,"CCVV")</f>
        <v>0</v>
      </c>
      <c r="BB195" s="1">
        <f>COUNTIF(F195,"CCVVC")</f>
        <v>0</v>
      </c>
      <c r="BD195" t="s">
        <v>3765</v>
      </c>
      <c r="BF195" s="1" t="str">
        <f>RIGHT(F195,4)</f>
        <v>CCVV</v>
      </c>
      <c r="BG195" s="1"/>
      <c r="BM195" s="30"/>
      <c r="BO195">
        <v>1</v>
      </c>
      <c r="BP195" s="1">
        <f>SUM(BG195:BO195)</f>
        <v>1</v>
      </c>
      <c r="BQ195">
        <v>0</v>
      </c>
      <c r="BS195" s="1" t="str">
        <f>LEFT(B195,1)</f>
        <v>p</v>
      </c>
      <c r="BT195" s="1" t="str">
        <f>LEFT(B195,2)</f>
        <v>pi</v>
      </c>
      <c r="BU195" s="1" t="str">
        <f>RIGHT(B195,1)</f>
        <v>i</v>
      </c>
      <c r="BV195" t="s">
        <v>3741</v>
      </c>
      <c r="BW195" s="10" t="str">
        <f>LEFT(BD195,1)</f>
        <v>r</v>
      </c>
      <c r="BX195" s="10">
        <v>0</v>
      </c>
      <c r="BY195" s="10" t="str">
        <f>LEFT(CA195,1)</f>
        <v>a</v>
      </c>
      <c r="BZ195" s="10" t="str">
        <f>RIGHT(B195,1)</f>
        <v>i</v>
      </c>
      <c r="CA195" s="10" t="str">
        <f>RIGHT(B195,2)</f>
        <v>ai</v>
      </c>
      <c r="CB195" s="10" t="str">
        <f>RIGHT(B195,3)</f>
        <v>sai</v>
      </c>
      <c r="CC195" s="10" t="str">
        <f>RIGHT(B195,2)</f>
        <v>ai</v>
      </c>
      <c r="CD195" s="10" t="str">
        <f>RIGHT(B195,1)</f>
        <v>i</v>
      </c>
    </row>
    <row r="196" spans="1:82">
      <c r="A196">
        <v>110</v>
      </c>
      <c r="B196" s="30" t="s">
        <v>505</v>
      </c>
      <c r="C196" t="s">
        <v>1853</v>
      </c>
      <c r="D196" t="s">
        <v>1141</v>
      </c>
      <c r="E196" t="s">
        <v>1141</v>
      </c>
      <c r="F196" t="s">
        <v>2852</v>
      </c>
      <c r="G196" s="1">
        <f>COUNTIF(B196,"*ii*")</f>
        <v>0</v>
      </c>
      <c r="H196" s="1">
        <f>COUNTIF(B196,"*ee*")</f>
        <v>0</v>
      </c>
      <c r="I196" s="1">
        <f>COUNTIF(B196,"*aa*")</f>
        <v>0</v>
      </c>
      <c r="J196" s="1">
        <f>COUNTIF(B196,"*oo*")</f>
        <v>0</v>
      </c>
      <c r="K196" s="1">
        <f>COUNTIF(B196,"*uu*")</f>
        <v>0</v>
      </c>
      <c r="L196" s="1">
        <f>COUNTIF(B196,"*ia*")</f>
        <v>0</v>
      </c>
      <c r="M196" s="1">
        <f>COUNTIF(B196,"*iu*")</f>
        <v>0</v>
      </c>
      <c r="N196" s="1">
        <f>COUNTIF(B196,"*ei*")</f>
        <v>1</v>
      </c>
      <c r="O196" s="1">
        <f>COUNTIF(B196,"*ea*")</f>
        <v>0</v>
      </c>
      <c r="P196" s="1">
        <f>COUNTIF(B196,"*eo*")</f>
        <v>0</v>
      </c>
      <c r="Q196" s="1">
        <f>COUNTIF(B196,"*eu*")</f>
        <v>0</v>
      </c>
      <c r="R196" s="1">
        <f>COUNTIF(B196,"*ai*")</f>
        <v>0</v>
      </c>
      <c r="S196" s="1">
        <f>COUNTIF(B196,"*ae*")</f>
        <v>0</v>
      </c>
      <c r="T196" s="1">
        <f>COUNTIF(B196,"*ao*")</f>
        <v>0</v>
      </c>
      <c r="U196" s="1">
        <f>COUNTIF(B196,"*au*")</f>
        <v>0</v>
      </c>
      <c r="V196" s="1">
        <f>COUNTIF(B196,"*oi*")</f>
        <v>0</v>
      </c>
      <c r="W196" s="1">
        <f>COUNTIF(B196,"*oe*")</f>
        <v>0</v>
      </c>
      <c r="X196" s="1">
        <f>COUNTIF(B196,"*oa*")</f>
        <v>0</v>
      </c>
      <c r="Y196" s="1">
        <f>COUNTIF(B196,"*ou*")</f>
        <v>0</v>
      </c>
      <c r="Z196" s="1">
        <f>COUNTIF(B196,"*ui*")</f>
        <v>0</v>
      </c>
      <c r="AA196" s="1">
        <f>COUNTIF(B196,"*ua*")</f>
        <v>0</v>
      </c>
      <c r="AB196">
        <f>SUM(G196:AA196)</f>
        <v>1</v>
      </c>
      <c r="AC196">
        <v>3</v>
      </c>
      <c r="AD196">
        <f>COUNTIF(AC196,"2")</f>
        <v>0</v>
      </c>
      <c r="AE196">
        <f>COUNTIF(AC196,"3")</f>
        <v>1</v>
      </c>
      <c r="AF196">
        <f>COUNTIF(AC196,"4")</f>
        <v>0</v>
      </c>
      <c r="AG196">
        <f>COUNTIF(AC196,"5")</f>
        <v>0</v>
      </c>
      <c r="AH196">
        <v>1</v>
      </c>
      <c r="AI196">
        <v>0</v>
      </c>
      <c r="AL196">
        <v>1</v>
      </c>
      <c r="AO196" s="1">
        <f>COUNTIF(F196,"CVCV")+COUNTIF(F196,"CVVCV")</f>
        <v>0</v>
      </c>
      <c r="AP196" s="1">
        <f>COUNTIF(F196,"CVCVC")+COUNTIF(F196,"CVVCVC")</f>
        <v>0</v>
      </c>
      <c r="AQ196" s="1">
        <f>COUNTIF(F196,"VCV")+COUNTIF(F196,"VVCV")</f>
        <v>0</v>
      </c>
      <c r="AR196" s="1">
        <f>COUNTIF(F196,"VCVC")+COUNTIF(F196,"VVCVC")</f>
        <v>0</v>
      </c>
      <c r="AS196" s="1">
        <f>COUNTIF(F196,"CVV")</f>
        <v>0</v>
      </c>
      <c r="AT196" s="1">
        <f>COUNTIF(F196,"CVVC")</f>
        <v>0</v>
      </c>
      <c r="AU196" s="1">
        <f>COUNTIF(F196,"VV")</f>
        <v>0</v>
      </c>
      <c r="AV196" s="1">
        <f>COUNTIF(F196,"VVC")</f>
        <v>0</v>
      </c>
      <c r="AW196" s="1">
        <f>COUNTIF(F196,"CVVCVC")+COUNTIF(F196,"VVCVC")+COUNTIF(F196,"CVVCV")+COUNTIF(F196,"VVCV")</f>
        <v>0</v>
      </c>
      <c r="AY196" s="1">
        <f>COUNTIF(F196,"CCVCV")</f>
        <v>0</v>
      </c>
      <c r="AZ196" s="1">
        <f>COUNTIF(F196,"CCVCVC")</f>
        <v>0</v>
      </c>
      <c r="BA196" s="1">
        <f>COUNTIF(F196,"CCVV")</f>
        <v>0</v>
      </c>
      <c r="BB196" s="1">
        <f>COUNTIF(F196,"CCVVC")</f>
        <v>0</v>
      </c>
      <c r="BD196" t="s">
        <v>3758</v>
      </c>
      <c r="BF196" s="1" t="str">
        <f>RIGHT(F196,4)</f>
        <v>CCVV</v>
      </c>
      <c r="BG196" s="1"/>
      <c r="BO196">
        <v>1</v>
      </c>
      <c r="BP196" s="1">
        <f>SUM(BG196:BO196)</f>
        <v>1</v>
      </c>
      <c r="BQ196">
        <v>0</v>
      </c>
      <c r="BS196" s="1" t="str">
        <f>LEFT(B196,1)</f>
        <v>b</v>
      </c>
      <c r="BT196" s="1" t="str">
        <f>LEFT(B196,2)</f>
        <v>ba</v>
      </c>
      <c r="BU196" s="1" t="str">
        <f>RIGHT(B196,1)</f>
        <v>i</v>
      </c>
      <c r="BV196" t="s">
        <v>3732</v>
      </c>
      <c r="BW196" s="10" t="str">
        <f>LEFT(BD196,1)</f>
        <v>n</v>
      </c>
      <c r="BX196" s="10">
        <v>0</v>
      </c>
      <c r="BY196" s="10" t="str">
        <f>LEFT(CA196,1)</f>
        <v>e</v>
      </c>
      <c r="BZ196" s="10" t="str">
        <f>RIGHT(B196,1)</f>
        <v>i</v>
      </c>
      <c r="CA196" s="10" t="str">
        <f>RIGHT(B196,2)</f>
        <v>ei</v>
      </c>
      <c r="CB196" s="10" t="str">
        <f>RIGHT(B196,3)</f>
        <v>rei</v>
      </c>
      <c r="CC196" s="10" t="str">
        <f>RIGHT(B196,2)</f>
        <v>ei</v>
      </c>
      <c r="CD196" s="10" t="str">
        <f>RIGHT(B196,1)</f>
        <v>i</v>
      </c>
    </row>
    <row r="197" spans="1:82">
      <c r="A197">
        <v>1115</v>
      </c>
      <c r="B197" s="30" t="s">
        <v>428</v>
      </c>
      <c r="C197" t="s">
        <v>1742</v>
      </c>
      <c r="D197" t="s">
        <v>1141</v>
      </c>
      <c r="E197" t="s">
        <v>1141</v>
      </c>
      <c r="F197" t="s">
        <v>2852</v>
      </c>
      <c r="G197" s="1">
        <f>COUNTIF(B197,"*ii*")</f>
        <v>0</v>
      </c>
      <c r="H197" s="1">
        <f>COUNTIF(B197,"*ee*")</f>
        <v>0</v>
      </c>
      <c r="I197" s="1">
        <f>COUNTIF(B197,"*aa*")</f>
        <v>0</v>
      </c>
      <c r="J197" s="1">
        <f>COUNTIF(B197,"*oo*")</f>
        <v>0</v>
      </c>
      <c r="K197" s="1">
        <f>COUNTIF(B197,"*uu*")</f>
        <v>0</v>
      </c>
      <c r="L197" s="1">
        <f>COUNTIF(B197,"*ia*")</f>
        <v>0</v>
      </c>
      <c r="M197" s="1">
        <f>COUNTIF(B197,"*iu*")</f>
        <v>0</v>
      </c>
      <c r="N197" s="1">
        <f>COUNTIF(B197,"*ei*")</f>
        <v>1</v>
      </c>
      <c r="O197" s="1">
        <f>COUNTIF(B197,"*ea*")</f>
        <v>0</v>
      </c>
      <c r="P197" s="1">
        <f>COUNTIF(B197,"*eo*")</f>
        <v>0</v>
      </c>
      <c r="Q197" s="1">
        <f>COUNTIF(B197,"*eu*")</f>
        <v>0</v>
      </c>
      <c r="R197" s="1">
        <f>COUNTIF(B197,"*ai*")</f>
        <v>0</v>
      </c>
      <c r="S197" s="1">
        <f>COUNTIF(B197,"*ae*")</f>
        <v>0</v>
      </c>
      <c r="T197" s="1">
        <f>COUNTIF(B197,"*ao*")</f>
        <v>0</v>
      </c>
      <c r="U197" s="1">
        <f>COUNTIF(B197,"*au*")</f>
        <v>0</v>
      </c>
      <c r="V197" s="1">
        <f>COUNTIF(B197,"*oi*")</f>
        <v>0</v>
      </c>
      <c r="W197" s="1">
        <f>COUNTIF(B197,"*oe*")</f>
        <v>0</v>
      </c>
      <c r="X197" s="1">
        <f>COUNTIF(B197,"*oa*")</f>
        <v>0</v>
      </c>
      <c r="Y197" s="1">
        <f>COUNTIF(B197,"*ou*")</f>
        <v>0</v>
      </c>
      <c r="Z197" s="1">
        <f>COUNTIF(B197,"*ui*")</f>
        <v>0</v>
      </c>
      <c r="AA197" s="1">
        <f>COUNTIF(B197,"*ua*")</f>
        <v>0</v>
      </c>
      <c r="AB197">
        <f>SUM(G197:AA197)</f>
        <v>1</v>
      </c>
      <c r="AC197">
        <v>3</v>
      </c>
      <c r="AD197">
        <f>COUNTIF(AC197,"2")</f>
        <v>0</v>
      </c>
      <c r="AE197">
        <f>COUNTIF(AC197,"3")</f>
        <v>1</v>
      </c>
      <c r="AF197">
        <f>COUNTIF(AC197,"4")</f>
        <v>0</v>
      </c>
      <c r="AG197">
        <f>COUNTIF(AC197,"5")</f>
        <v>0</v>
      </c>
      <c r="AH197">
        <v>1</v>
      </c>
      <c r="AI197">
        <v>0</v>
      </c>
      <c r="AL197">
        <v>1</v>
      </c>
      <c r="AO197" s="1">
        <f>COUNTIF(F197,"CVCV")+COUNTIF(F197,"CVVCV")</f>
        <v>0</v>
      </c>
      <c r="AP197" s="1">
        <f>COUNTIF(F197,"CVCVC")+COUNTIF(F197,"CVVCVC")</f>
        <v>0</v>
      </c>
      <c r="AQ197" s="1">
        <f>COUNTIF(F197,"VCV")+COUNTIF(F197,"VVCV")</f>
        <v>0</v>
      </c>
      <c r="AR197" s="1">
        <f>COUNTIF(F197,"VCVC")+COUNTIF(F197,"VVCVC")</f>
        <v>0</v>
      </c>
      <c r="AS197" s="1">
        <f>COUNTIF(F197,"CVV")</f>
        <v>0</v>
      </c>
      <c r="AT197" s="1">
        <f>COUNTIF(F197,"CVVC")</f>
        <v>0</v>
      </c>
      <c r="AU197" s="1">
        <f>COUNTIF(F197,"VV")</f>
        <v>0</v>
      </c>
      <c r="AV197" s="1">
        <f>COUNTIF(F197,"VVC")</f>
        <v>0</v>
      </c>
      <c r="AW197" s="1">
        <f>COUNTIF(F197,"CVVCVC")+COUNTIF(F197,"VVCVC")+COUNTIF(F197,"CVVCV")+COUNTIF(F197,"VVCV")</f>
        <v>0</v>
      </c>
      <c r="AY197" s="1">
        <f>COUNTIF(F197,"CCVCV")</f>
        <v>0</v>
      </c>
      <c r="AZ197" s="1">
        <f>COUNTIF(F197,"CCVCVC")</f>
        <v>0</v>
      </c>
      <c r="BA197" s="1">
        <f>COUNTIF(F197,"CCVV")</f>
        <v>0</v>
      </c>
      <c r="BB197" s="1">
        <f>COUNTIF(F197,"CCVVC")</f>
        <v>0</v>
      </c>
      <c r="BD197" t="s">
        <v>3766</v>
      </c>
      <c r="BF197" s="1" t="str">
        <f>RIGHT(F197,4)</f>
        <v>CCVV</v>
      </c>
      <c r="BG197" s="1"/>
      <c r="BO197">
        <v>1</v>
      </c>
      <c r="BP197" s="1">
        <f>SUM(BG197:BO197)</f>
        <v>1</v>
      </c>
      <c r="BQ197">
        <v>0</v>
      </c>
      <c r="BS197" s="1" t="str">
        <f>LEFT(B197,1)</f>
        <v>p</v>
      </c>
      <c r="BT197" s="1" t="str">
        <f>LEFT(B197,2)</f>
        <v>pa</v>
      </c>
      <c r="BU197" s="1" t="str">
        <f>RIGHT(B197,1)</f>
        <v>i</v>
      </c>
      <c r="BV197" t="s">
        <v>3738</v>
      </c>
      <c r="BW197" s="10" t="str">
        <f>LEFT(BD197,1)</f>
        <v>r</v>
      </c>
      <c r="BX197" s="10">
        <v>0</v>
      </c>
      <c r="BY197" s="10" t="str">
        <f>LEFT(CA197,1)</f>
        <v>e</v>
      </c>
      <c r="BZ197" s="10" t="str">
        <f>RIGHT(B197,1)</f>
        <v>i</v>
      </c>
      <c r="CA197" s="10" t="str">
        <f>RIGHT(B197,2)</f>
        <v>ei</v>
      </c>
      <c r="CB197" s="10" t="str">
        <f>RIGHT(B197,3)</f>
        <v>tei</v>
      </c>
      <c r="CC197" s="10" t="str">
        <f>RIGHT(B197,2)</f>
        <v>ei</v>
      </c>
      <c r="CD197" s="10" t="str">
        <f>RIGHT(B197,1)</f>
        <v>i</v>
      </c>
    </row>
    <row r="198" spans="1:82">
      <c r="A198">
        <v>632</v>
      </c>
      <c r="B198" s="30" t="s">
        <v>259</v>
      </c>
      <c r="C198" t="s">
        <v>1503</v>
      </c>
      <c r="D198" t="s">
        <v>1152</v>
      </c>
      <c r="E198" t="s">
        <v>1141</v>
      </c>
      <c r="F198" t="s">
        <v>2852</v>
      </c>
      <c r="G198" s="1">
        <f>COUNTIF(B198,"*ii*")</f>
        <v>0</v>
      </c>
      <c r="H198" s="1">
        <f>COUNTIF(B198,"*ee*")</f>
        <v>0</v>
      </c>
      <c r="I198" s="1">
        <f>COUNTIF(B198,"*aa*")</f>
        <v>0</v>
      </c>
      <c r="J198" s="1">
        <f>COUNTIF(B198,"*oo*")</f>
        <v>0</v>
      </c>
      <c r="K198" s="1">
        <f>COUNTIF(B198,"*uu*")</f>
        <v>0</v>
      </c>
      <c r="L198" s="1">
        <f>COUNTIF(B198,"*ia*")</f>
        <v>0</v>
      </c>
      <c r="M198" s="1">
        <f>COUNTIF(B198,"*iu*")</f>
        <v>0</v>
      </c>
      <c r="N198" s="1">
        <f>COUNTIF(B198,"*ei*")</f>
        <v>1</v>
      </c>
      <c r="O198" s="1">
        <f>COUNTIF(B198,"*ea*")</f>
        <v>0</v>
      </c>
      <c r="P198" s="1">
        <f>COUNTIF(B198,"*eo*")</f>
        <v>0</v>
      </c>
      <c r="Q198" s="1">
        <f>COUNTIF(B198,"*eu*")</f>
        <v>0</v>
      </c>
      <c r="R198" s="1">
        <f>COUNTIF(B198,"*ai*")</f>
        <v>0</v>
      </c>
      <c r="S198" s="1">
        <f>COUNTIF(B198,"*ae*")</f>
        <v>0</v>
      </c>
      <c r="T198" s="1">
        <f>COUNTIF(B198,"*ao*")</f>
        <v>0</v>
      </c>
      <c r="U198" s="1">
        <f>COUNTIF(B198,"*au*")</f>
        <v>0</v>
      </c>
      <c r="V198" s="1">
        <f>COUNTIF(B198,"*oi*")</f>
        <v>0</v>
      </c>
      <c r="W198" s="1">
        <f>COUNTIF(B198,"*oe*")</f>
        <v>0</v>
      </c>
      <c r="X198" s="1">
        <f>COUNTIF(B198,"*oa*")</f>
        <v>0</v>
      </c>
      <c r="Y198" s="1">
        <f>COUNTIF(B198,"*ou*")</f>
        <v>0</v>
      </c>
      <c r="Z198" s="1">
        <f>COUNTIF(B198,"*ui*")</f>
        <v>0</v>
      </c>
      <c r="AA198" s="1">
        <f>COUNTIF(B198,"*ua*")</f>
        <v>0</v>
      </c>
      <c r="AB198">
        <f>SUM(G198:AA198)</f>
        <v>1</v>
      </c>
      <c r="AC198">
        <v>3</v>
      </c>
      <c r="AD198">
        <f>COUNTIF(AC198,"2")</f>
        <v>0</v>
      </c>
      <c r="AE198">
        <f>COUNTIF(AC198,"3")</f>
        <v>1</v>
      </c>
      <c r="AF198">
        <f>COUNTIF(AC198,"4")</f>
        <v>0</v>
      </c>
      <c r="AG198">
        <f>COUNTIF(AC198,"5")</f>
        <v>0</v>
      </c>
      <c r="AH198">
        <v>1</v>
      </c>
      <c r="AI198">
        <v>0</v>
      </c>
      <c r="AL198">
        <v>1</v>
      </c>
      <c r="AO198" s="1">
        <f>COUNTIF(F198,"CVCV")+COUNTIF(F198,"CVVCV")</f>
        <v>0</v>
      </c>
      <c r="AP198" s="1">
        <f>COUNTIF(F198,"CVCVC")+COUNTIF(F198,"CVVCVC")</f>
        <v>0</v>
      </c>
      <c r="AQ198" s="1">
        <f>COUNTIF(F198,"VCV")+COUNTIF(F198,"VVCV")</f>
        <v>0</v>
      </c>
      <c r="AR198" s="1">
        <f>COUNTIF(F198,"VCVC")+COUNTIF(F198,"VVCVC")</f>
        <v>0</v>
      </c>
      <c r="AS198" s="1">
        <f>COUNTIF(F198,"CVV")</f>
        <v>0</v>
      </c>
      <c r="AT198" s="1">
        <f>COUNTIF(F198,"CVVC")</f>
        <v>0</v>
      </c>
      <c r="AU198" s="1">
        <f>COUNTIF(F198,"VV")</f>
        <v>0</v>
      </c>
      <c r="AV198" s="1">
        <f>COUNTIF(F198,"VVC")</f>
        <v>0</v>
      </c>
      <c r="AW198" s="1">
        <f>COUNTIF(F198,"CVVCVC")+COUNTIF(F198,"VVCVC")+COUNTIF(F198,"CVVCV")+COUNTIF(F198,"VVCV")</f>
        <v>0</v>
      </c>
      <c r="AY198" s="1">
        <f>COUNTIF(F198,"CCVCV")</f>
        <v>0</v>
      </c>
      <c r="AZ198" s="1">
        <f>COUNTIF(F198,"CCVCVC")</f>
        <v>0</v>
      </c>
      <c r="BA198" s="1">
        <f>COUNTIF(F198,"CCVV")</f>
        <v>0</v>
      </c>
      <c r="BB198" s="1">
        <f>COUNTIF(F198,"CCVVC")</f>
        <v>0</v>
      </c>
      <c r="BD198" t="s">
        <v>3766</v>
      </c>
      <c r="BF198" s="1" t="str">
        <f>RIGHT(F198,4)</f>
        <v>CCVV</v>
      </c>
      <c r="BG198" s="1"/>
      <c r="BO198">
        <v>1</v>
      </c>
      <c r="BP198" s="1">
        <f>SUM(BG198:BO198)</f>
        <v>1</v>
      </c>
      <c r="BQ198">
        <v>0</v>
      </c>
      <c r="BS198" s="1" t="str">
        <f>LEFT(B198,1)</f>
        <v>k</v>
      </c>
      <c r="BT198" s="1" t="str">
        <f>LEFT(B198,2)</f>
        <v>ko</v>
      </c>
      <c r="BU198" s="1" t="str">
        <f>RIGHT(B198,1)</f>
        <v>i</v>
      </c>
      <c r="BV198" t="s">
        <v>3738</v>
      </c>
      <c r="BW198" s="10" t="str">
        <f>LEFT(BD198,1)</f>
        <v>r</v>
      </c>
      <c r="BX198" s="10">
        <v>0</v>
      </c>
      <c r="BY198" s="10" t="str">
        <f>LEFT(CA198,1)</f>
        <v>e</v>
      </c>
      <c r="BZ198" s="10" t="str">
        <f>RIGHT(B198,1)</f>
        <v>i</v>
      </c>
      <c r="CA198" s="10" t="str">
        <f>RIGHT(B198,2)</f>
        <v>ei</v>
      </c>
      <c r="CB198" s="10" t="str">
        <f>RIGHT(B198,3)</f>
        <v>tei</v>
      </c>
      <c r="CC198" s="10" t="str">
        <f>RIGHT(B198,2)</f>
        <v>ei</v>
      </c>
      <c r="CD198" s="10" t="str">
        <f>RIGHT(B198,1)</f>
        <v>i</v>
      </c>
    </row>
    <row r="199" spans="1:82">
      <c r="A199">
        <v>803</v>
      </c>
      <c r="B199" s="30" t="s">
        <v>635</v>
      </c>
      <c r="C199" t="s">
        <v>2029</v>
      </c>
      <c r="D199" t="s">
        <v>1150</v>
      </c>
      <c r="E199" t="s">
        <v>2821</v>
      </c>
      <c r="F199" t="s">
        <v>2852</v>
      </c>
      <c r="G199" s="1">
        <f>COUNTIF(B199,"*ii*")</f>
        <v>0</v>
      </c>
      <c r="H199" s="1">
        <f>COUNTIF(B199,"*ee*")</f>
        <v>0</v>
      </c>
      <c r="I199" s="1">
        <f>COUNTIF(B199,"*aa*")</f>
        <v>0</v>
      </c>
      <c r="J199" s="1">
        <f>COUNTIF(B199,"*oo*")</f>
        <v>0</v>
      </c>
      <c r="K199" s="1">
        <f>COUNTIF(B199,"*uu*")</f>
        <v>0</v>
      </c>
      <c r="L199" s="1">
        <f>COUNTIF(B199,"*ia*")</f>
        <v>0</v>
      </c>
      <c r="M199" s="1">
        <f>COUNTIF(B199,"*iu*")</f>
        <v>0</v>
      </c>
      <c r="N199" s="1">
        <f>COUNTIF(B199,"*ei*")</f>
        <v>0</v>
      </c>
      <c r="O199" s="1">
        <f>COUNTIF(B199,"*ea*")</f>
        <v>0</v>
      </c>
      <c r="P199" s="1">
        <f>COUNTIF(B199,"*eo*")</f>
        <v>0</v>
      </c>
      <c r="Q199" s="1">
        <f>COUNTIF(B199,"*eu*")</f>
        <v>0</v>
      </c>
      <c r="R199" s="1">
        <f>COUNTIF(B199,"*ai*")</f>
        <v>0</v>
      </c>
      <c r="S199" s="1">
        <f>COUNTIF(B199,"*ae*")</f>
        <v>0</v>
      </c>
      <c r="T199" s="1">
        <f>COUNTIF(B199,"*ao*")</f>
        <v>1</v>
      </c>
      <c r="U199" s="1">
        <f>COUNTIF(B199,"*au*")</f>
        <v>0</v>
      </c>
      <c r="V199" s="1">
        <f>COUNTIF(B199,"*oi*")</f>
        <v>0</v>
      </c>
      <c r="W199" s="1">
        <f>COUNTIF(B199,"*oe*")</f>
        <v>0</v>
      </c>
      <c r="X199" s="1">
        <f>COUNTIF(B199,"*oa*")</f>
        <v>0</v>
      </c>
      <c r="Y199" s="1">
        <f>COUNTIF(B199,"*ou*")</f>
        <v>0</v>
      </c>
      <c r="Z199" s="1">
        <f>COUNTIF(B199,"*ui*")</f>
        <v>0</v>
      </c>
      <c r="AA199" s="1">
        <f>COUNTIF(B199,"*ua*")</f>
        <v>0</v>
      </c>
      <c r="AB199">
        <f>SUM(G199:AA199)</f>
        <v>1</v>
      </c>
      <c r="AC199">
        <v>3</v>
      </c>
      <c r="AD199">
        <f>COUNTIF(AC199,"2")</f>
        <v>0</v>
      </c>
      <c r="AE199">
        <f>COUNTIF(AC199,"3")</f>
        <v>1</v>
      </c>
      <c r="AF199">
        <f>COUNTIF(AC199,"4")</f>
        <v>0</v>
      </c>
      <c r="AG199">
        <f>COUNTIF(AC199,"5")</f>
        <v>0</v>
      </c>
      <c r="AH199">
        <v>1</v>
      </c>
      <c r="AI199">
        <v>0</v>
      </c>
      <c r="AL199">
        <v>1</v>
      </c>
      <c r="AO199" s="1">
        <f>COUNTIF(F199,"CVCV")+COUNTIF(F199,"CVVCV")</f>
        <v>0</v>
      </c>
      <c r="AP199" s="1">
        <f>COUNTIF(F199,"CVCVC")+COUNTIF(F199,"CVVCVC")</f>
        <v>0</v>
      </c>
      <c r="AQ199" s="1">
        <f>COUNTIF(F199,"VCV")+COUNTIF(F199,"VVCV")</f>
        <v>0</v>
      </c>
      <c r="AR199" s="1">
        <f>COUNTIF(F199,"VCVC")+COUNTIF(F199,"VVCVC")</f>
        <v>0</v>
      </c>
      <c r="AS199" s="1">
        <f>COUNTIF(F199,"CVV")</f>
        <v>0</v>
      </c>
      <c r="AT199" s="1">
        <f>COUNTIF(F199,"CVVC")</f>
        <v>0</v>
      </c>
      <c r="AU199" s="1">
        <f>COUNTIF(F199,"VV")</f>
        <v>0</v>
      </c>
      <c r="AV199" s="1">
        <f>COUNTIF(F199,"VVC")</f>
        <v>0</v>
      </c>
      <c r="AW199" s="1">
        <f>COUNTIF(F199,"CVVCVC")+COUNTIF(F199,"VVCVC")+COUNTIF(F199,"CVVCV")+COUNTIF(F199,"VVCV")</f>
        <v>0</v>
      </c>
      <c r="AY199" s="1">
        <f>COUNTIF(F199,"CCVCV")</f>
        <v>0</v>
      </c>
      <c r="AZ199" s="1">
        <f>COUNTIF(F199,"CCVCVC")</f>
        <v>0</v>
      </c>
      <c r="BA199" s="1">
        <f>COUNTIF(F199,"CCVV")</f>
        <v>0</v>
      </c>
      <c r="BB199" s="1">
        <f>COUNTIF(F199,"CCVVC")</f>
        <v>0</v>
      </c>
      <c r="BD199" t="s">
        <v>3739</v>
      </c>
      <c r="BF199" s="1" t="str">
        <f>RIGHT(F199,4)</f>
        <v>CCVV</v>
      </c>
      <c r="BG199" s="1"/>
      <c r="BO199">
        <v>1</v>
      </c>
      <c r="BP199" s="1">
        <f>SUM(BG199:BO199)</f>
        <v>1</v>
      </c>
      <c r="BQ199">
        <v>0</v>
      </c>
      <c r="BS199" s="1" t="str">
        <f>LEFT(B199,1)</f>
        <v>m</v>
      </c>
      <c r="BT199" s="1" t="str">
        <f>LEFT(B199,2)</f>
        <v>ma</v>
      </c>
      <c r="BU199" s="1" t="str">
        <f>RIGHT(B199,1)</f>
        <v>o</v>
      </c>
      <c r="BV199" t="s">
        <v>3739</v>
      </c>
      <c r="BX199" s="10">
        <v>0</v>
      </c>
      <c r="BY199" s="10" t="str">
        <f>LEFT(CA199,1)</f>
        <v>a</v>
      </c>
      <c r="BZ199" s="10" t="str">
        <f>RIGHT(B199,1)</f>
        <v>o</v>
      </c>
      <c r="CA199" s="10" t="str">
        <f>RIGHT(B199,2)</f>
        <v>ao</v>
      </c>
      <c r="CB199" s="10" t="str">
        <f>RIGHT(B199,3)</f>
        <v>sao</v>
      </c>
      <c r="CC199" s="10" t="str">
        <f>RIGHT(B199,2)</f>
        <v>ao</v>
      </c>
      <c r="CD199" s="10" t="str">
        <f>RIGHT(B199,1)</f>
        <v>o</v>
      </c>
    </row>
    <row r="200" spans="1:82">
      <c r="A200">
        <v>492</v>
      </c>
      <c r="B200" s="30" t="s">
        <v>440</v>
      </c>
      <c r="C200" t="s">
        <v>1761</v>
      </c>
      <c r="D200" t="s">
        <v>1141</v>
      </c>
      <c r="E200" t="s">
        <v>1141</v>
      </c>
      <c r="F200" t="s">
        <v>2852</v>
      </c>
      <c r="G200" s="1">
        <f>COUNTIF(B200,"*ii*")</f>
        <v>0</v>
      </c>
      <c r="H200" s="1">
        <f>COUNTIF(B200,"*ee*")</f>
        <v>0</v>
      </c>
      <c r="I200" s="1">
        <f>COUNTIF(B200,"*aa*")</f>
        <v>0</v>
      </c>
      <c r="J200" s="1">
        <f>COUNTIF(B200,"*oo*")</f>
        <v>0</v>
      </c>
      <c r="K200" s="1">
        <f>COUNTIF(B200,"*uu*")</f>
        <v>0</v>
      </c>
      <c r="L200" s="1">
        <f>COUNTIF(B200,"*ia*")</f>
        <v>0</v>
      </c>
      <c r="M200" s="1">
        <f>COUNTIF(B200,"*iu*")</f>
        <v>0</v>
      </c>
      <c r="N200" s="1">
        <f>COUNTIF(B200,"*ei*")</f>
        <v>0</v>
      </c>
      <c r="O200" s="1">
        <f>COUNTIF(B200,"*ea*")</f>
        <v>0</v>
      </c>
      <c r="P200" s="1">
        <f>COUNTIF(B200,"*eo*")</f>
        <v>1</v>
      </c>
      <c r="Q200" s="1">
        <f>COUNTIF(B200,"*eu*")</f>
        <v>0</v>
      </c>
      <c r="R200" s="1">
        <f>COUNTIF(B200,"*ai*")</f>
        <v>0</v>
      </c>
      <c r="S200" s="1">
        <f>COUNTIF(B200,"*ae*")</f>
        <v>0</v>
      </c>
      <c r="T200" s="1">
        <f>COUNTIF(B200,"*ao*")</f>
        <v>0</v>
      </c>
      <c r="U200" s="1">
        <f>COUNTIF(B200,"*au*")</f>
        <v>0</v>
      </c>
      <c r="V200" s="1">
        <f>COUNTIF(B200,"*oi*")</f>
        <v>0</v>
      </c>
      <c r="W200" s="1">
        <f>COUNTIF(B200,"*oe*")</f>
        <v>0</v>
      </c>
      <c r="X200" s="1">
        <f>COUNTIF(B200,"*oa*")</f>
        <v>0</v>
      </c>
      <c r="Y200" s="1">
        <f>COUNTIF(B200,"*ou*")</f>
        <v>0</v>
      </c>
      <c r="Z200" s="1">
        <f>COUNTIF(B200,"*ui*")</f>
        <v>0</v>
      </c>
      <c r="AA200" s="1">
        <f>COUNTIF(B200,"*ua*")</f>
        <v>0</v>
      </c>
      <c r="AB200">
        <f>SUM(G200:AA200)</f>
        <v>1</v>
      </c>
      <c r="AC200">
        <v>3</v>
      </c>
      <c r="AD200">
        <f>COUNTIF(AC200,"2")</f>
        <v>0</v>
      </c>
      <c r="AE200">
        <f>COUNTIF(AC200,"3")</f>
        <v>1</v>
      </c>
      <c r="AF200">
        <f>COUNTIF(AC200,"4")</f>
        <v>0</v>
      </c>
      <c r="AG200">
        <f>COUNTIF(AC200,"5")</f>
        <v>0</v>
      </c>
      <c r="AH200">
        <v>1</v>
      </c>
      <c r="AI200">
        <v>0</v>
      </c>
      <c r="AL200">
        <v>1</v>
      </c>
      <c r="AO200" s="1">
        <f>COUNTIF(F200,"CVCV")+COUNTIF(F200,"CVVCV")</f>
        <v>0</v>
      </c>
      <c r="AP200" s="1">
        <f>COUNTIF(F200,"CVCVC")+COUNTIF(F200,"CVVCVC")</f>
        <v>0</v>
      </c>
      <c r="AQ200" s="1">
        <f>COUNTIF(F200,"VCV")+COUNTIF(F200,"VVCV")</f>
        <v>0</v>
      </c>
      <c r="AR200" s="1">
        <f>COUNTIF(F200,"VCVC")+COUNTIF(F200,"VVCVC")</f>
        <v>0</v>
      </c>
      <c r="AS200" s="1">
        <f>COUNTIF(F200,"CVV")</f>
        <v>0</v>
      </c>
      <c r="AT200" s="1">
        <f>COUNTIF(F200,"CVVC")</f>
        <v>0</v>
      </c>
      <c r="AU200" s="1">
        <f>COUNTIF(F200,"VV")</f>
        <v>0</v>
      </c>
      <c r="AV200" s="1">
        <f>COUNTIF(F200,"VVC")</f>
        <v>0</v>
      </c>
      <c r="AW200" s="1">
        <f>COUNTIF(F200,"CVVCVC")+COUNTIF(F200,"VVCVC")+COUNTIF(F200,"CVVCV")+COUNTIF(F200,"VVCV")</f>
        <v>0</v>
      </c>
      <c r="AY200" s="1">
        <f>COUNTIF(F200,"CCVCV")</f>
        <v>0</v>
      </c>
      <c r="AZ200" s="1">
        <f>COUNTIF(F200,"CCVCVC")</f>
        <v>0</v>
      </c>
      <c r="BA200" s="1">
        <f>COUNTIF(F200,"CCVV")</f>
        <v>0</v>
      </c>
      <c r="BB200" s="1">
        <f>COUNTIF(F200,"CCVVC")</f>
        <v>0</v>
      </c>
      <c r="BD200" t="s">
        <v>3764</v>
      </c>
      <c r="BF200" s="1" t="str">
        <f>RIGHT(F200,4)</f>
        <v>CCVV</v>
      </c>
      <c r="BG200" s="1"/>
      <c r="BO200">
        <v>1</v>
      </c>
      <c r="BP200" s="1">
        <f>SUM(BG200:BO200)</f>
        <v>1</v>
      </c>
      <c r="BQ200">
        <v>0</v>
      </c>
      <c r="BS200" s="1" t="str">
        <f>LEFT(B200,1)</f>
        <v>k</v>
      </c>
      <c r="BT200" s="1" t="str">
        <f>LEFT(B200,2)</f>
        <v>ka</v>
      </c>
      <c r="BU200" s="1" t="str">
        <f>RIGHT(B200,1)</f>
        <v>o</v>
      </c>
      <c r="BV200" t="s">
        <v>3735</v>
      </c>
      <c r="BW200" s="10" t="str">
        <f>LEFT(BD200,1)</f>
        <v>r</v>
      </c>
      <c r="BX200" s="10">
        <v>0</v>
      </c>
      <c r="BY200" s="10" t="str">
        <f>LEFT(CA200,1)</f>
        <v>e</v>
      </c>
      <c r="BZ200" s="10" t="str">
        <f>RIGHT(B200,1)</f>
        <v>o</v>
      </c>
      <c r="CA200" s="10" t="str">
        <f>RIGHT(B200,2)</f>
        <v>eo</v>
      </c>
      <c r="CB200" s="10" t="str">
        <f>RIGHT(B200,3)</f>
        <v>peo</v>
      </c>
      <c r="CC200" s="10" t="str">
        <f>RIGHT(B200,2)</f>
        <v>eo</v>
      </c>
      <c r="CD200" s="10" t="str">
        <f>RIGHT(B200,1)</f>
        <v>o</v>
      </c>
    </row>
    <row r="201" spans="1:82">
      <c r="A201">
        <v>791</v>
      </c>
      <c r="B201" s="30" t="s">
        <v>1134</v>
      </c>
      <c r="C201" t="s">
        <v>2801</v>
      </c>
      <c r="D201" t="s">
        <v>1150</v>
      </c>
      <c r="E201" t="s">
        <v>2821</v>
      </c>
      <c r="F201" t="s">
        <v>2852</v>
      </c>
      <c r="G201" s="1">
        <f>COUNTIF(B201,"*ii*")</f>
        <v>0</v>
      </c>
      <c r="H201" s="1">
        <f>COUNTIF(B201,"*ee*")</f>
        <v>0</v>
      </c>
      <c r="I201" s="1">
        <f>COUNTIF(B201,"*aa*")</f>
        <v>0</v>
      </c>
      <c r="J201" s="1">
        <f>COUNTIF(B201,"*oo*")</f>
        <v>0</v>
      </c>
      <c r="K201" s="1">
        <f>COUNTIF(B201,"*uu*")</f>
        <v>0</v>
      </c>
      <c r="L201" s="1">
        <f>COUNTIF(B201,"*ia*")</f>
        <v>0</v>
      </c>
      <c r="M201" s="1">
        <f>COUNTIF(B201,"*iu*")</f>
        <v>0</v>
      </c>
      <c r="N201" s="1">
        <f>COUNTIF(B201,"*ei*")</f>
        <v>0</v>
      </c>
      <c r="O201" s="1">
        <f>COUNTIF(B201,"*ea*")</f>
        <v>0</v>
      </c>
      <c r="P201" s="1">
        <f>COUNTIF(B201,"*eo*")</f>
        <v>1</v>
      </c>
      <c r="Q201" s="1">
        <f>COUNTIF(B201,"*eu*")</f>
        <v>0</v>
      </c>
      <c r="R201" s="1">
        <f>COUNTIF(B201,"*ai*")</f>
        <v>0</v>
      </c>
      <c r="S201" s="1">
        <f>COUNTIF(B201,"*ae*")</f>
        <v>0</v>
      </c>
      <c r="T201" s="1">
        <f>COUNTIF(B201,"*ao*")</f>
        <v>0</v>
      </c>
      <c r="U201" s="1">
        <f>COUNTIF(B201,"*au*")</f>
        <v>0</v>
      </c>
      <c r="V201" s="1">
        <f>COUNTIF(B201,"*oi*")</f>
        <v>0</v>
      </c>
      <c r="W201" s="1">
        <f>COUNTIF(B201,"*oe*")</f>
        <v>0</v>
      </c>
      <c r="X201" s="1">
        <f>COUNTIF(B201,"*oa*")</f>
        <v>0</v>
      </c>
      <c r="Y201" s="1">
        <f>COUNTIF(B201,"*ou*")</f>
        <v>0</v>
      </c>
      <c r="Z201" s="1">
        <f>COUNTIF(B201,"*ui*")</f>
        <v>0</v>
      </c>
      <c r="AA201" s="1">
        <f>COUNTIF(B201,"*ua*")</f>
        <v>0</v>
      </c>
      <c r="AB201">
        <f>SUM(G201:AA201)</f>
        <v>1</v>
      </c>
      <c r="AC201">
        <v>3</v>
      </c>
      <c r="AD201">
        <f>COUNTIF(AC201,"2")</f>
        <v>0</v>
      </c>
      <c r="AE201">
        <f>COUNTIF(AC201,"3")</f>
        <v>1</v>
      </c>
      <c r="AF201">
        <f>COUNTIF(AC201,"4")</f>
        <v>0</v>
      </c>
      <c r="AG201">
        <f>COUNTIF(AC201,"5")</f>
        <v>0</v>
      </c>
      <c r="AH201">
        <v>1</v>
      </c>
      <c r="AI201">
        <v>0</v>
      </c>
      <c r="AL201">
        <v>1</v>
      </c>
      <c r="AO201" s="1">
        <f>COUNTIF(F201,"CVCV")+COUNTIF(F201,"CVVCV")</f>
        <v>0</v>
      </c>
      <c r="AP201" s="1">
        <f>COUNTIF(F201,"CVCVC")+COUNTIF(F201,"CVVCVC")</f>
        <v>0</v>
      </c>
      <c r="AQ201" s="1">
        <f>COUNTIF(F201,"VCV")+COUNTIF(F201,"VVCV")</f>
        <v>0</v>
      </c>
      <c r="AR201" s="1">
        <f>COUNTIF(F201,"VCVC")+COUNTIF(F201,"VVCVC")</f>
        <v>0</v>
      </c>
      <c r="AS201" s="1">
        <f>COUNTIF(F201,"CVV")</f>
        <v>0</v>
      </c>
      <c r="AT201" s="1">
        <f>COUNTIF(F201,"CVVC")</f>
        <v>0</v>
      </c>
      <c r="AU201" s="1">
        <f>COUNTIF(F201,"VV")</f>
        <v>0</v>
      </c>
      <c r="AV201" s="1">
        <f>COUNTIF(F201,"VVC")</f>
        <v>0</v>
      </c>
      <c r="AW201" s="1">
        <f>COUNTIF(F201,"CVVCVC")+COUNTIF(F201,"VVCVC")+COUNTIF(F201,"CVVCV")+COUNTIF(F201,"VVCV")</f>
        <v>0</v>
      </c>
      <c r="AY201" s="1">
        <f>COUNTIF(F201,"CCVCV")</f>
        <v>0</v>
      </c>
      <c r="AZ201" s="1">
        <f>COUNTIF(F201,"CCVCVC")</f>
        <v>0</v>
      </c>
      <c r="BA201" s="1">
        <f>COUNTIF(F201,"CCVV")</f>
        <v>0</v>
      </c>
      <c r="BB201" s="1">
        <f>COUNTIF(F201,"CCVVC")</f>
        <v>0</v>
      </c>
      <c r="BD201" t="s">
        <v>3768</v>
      </c>
      <c r="BF201" s="1" t="str">
        <f>RIGHT(F201,4)</f>
        <v>CCVV</v>
      </c>
      <c r="BG201" s="1"/>
      <c r="BO201">
        <v>1</v>
      </c>
      <c r="BP201" s="1">
        <f>SUM(BG201:BO201)</f>
        <v>1</v>
      </c>
      <c r="BQ201">
        <v>0</v>
      </c>
      <c r="BS201" s="1" t="str">
        <f>LEFT(B201,1)</f>
        <v>m</v>
      </c>
      <c r="BT201" s="1" t="str">
        <f>LEFT(B201,2)</f>
        <v>ma</v>
      </c>
      <c r="BU201" s="1" t="str">
        <f>RIGHT(B201,1)</f>
        <v>o</v>
      </c>
      <c r="BV201" t="s">
        <v>3672</v>
      </c>
      <c r="BX201" s="10">
        <v>0</v>
      </c>
      <c r="BY201" s="10" t="str">
        <f>LEFT(CA201,1)</f>
        <v>e</v>
      </c>
      <c r="BZ201" s="10" t="str">
        <f>RIGHT(B201,1)</f>
        <v>o</v>
      </c>
      <c r="CA201" s="10" t="str">
        <f>RIGHT(B201,2)</f>
        <v>eo</v>
      </c>
      <c r="CB201" s="10" t="str">
        <f>RIGHT(B201,3)</f>
        <v>peo</v>
      </c>
      <c r="CC201" s="10" t="str">
        <f>RIGHT(B201,2)</f>
        <v>eo</v>
      </c>
      <c r="CD201" s="10" t="str">
        <f>RIGHT(B201,1)</f>
        <v>o</v>
      </c>
    </row>
    <row r="202" spans="1:82">
      <c r="A202">
        <v>744</v>
      </c>
      <c r="B202" s="30" t="s">
        <v>915</v>
      </c>
      <c r="C202" t="s">
        <v>2431</v>
      </c>
      <c r="D202" t="s">
        <v>1141</v>
      </c>
      <c r="E202" t="s">
        <v>1141</v>
      </c>
      <c r="F202" t="s">
        <v>2852</v>
      </c>
      <c r="G202" s="1">
        <f>COUNTIF(B202,"*ii*")</f>
        <v>0</v>
      </c>
      <c r="H202" s="1">
        <f>COUNTIF(B202,"*ee*")</f>
        <v>0</v>
      </c>
      <c r="I202" s="1">
        <f>COUNTIF(B202,"*aa*")</f>
        <v>0</v>
      </c>
      <c r="J202" s="1">
        <f>COUNTIF(B202,"*oo*")</f>
        <v>0</v>
      </c>
      <c r="K202" s="1">
        <f>COUNTIF(B202,"*uu*")</f>
        <v>0</v>
      </c>
      <c r="L202" s="1">
        <f>COUNTIF(B202,"*ia*")</f>
        <v>0</v>
      </c>
      <c r="M202" s="1">
        <f>COUNTIF(B202,"*iu*")</f>
        <v>0</v>
      </c>
      <c r="N202" s="1">
        <f>COUNTIF(B202,"*ei*")</f>
        <v>0</v>
      </c>
      <c r="O202" s="1">
        <f>COUNTIF(B202,"*ea*")</f>
        <v>0</v>
      </c>
      <c r="P202" s="1">
        <f>COUNTIF(B202,"*eo*")</f>
        <v>0</v>
      </c>
      <c r="Q202" s="1">
        <f>COUNTIF(B202,"*eu*")</f>
        <v>0</v>
      </c>
      <c r="R202" s="1">
        <f>COUNTIF(B202,"*ai*")</f>
        <v>0</v>
      </c>
      <c r="S202" s="1">
        <f>COUNTIF(B202,"*ae*")</f>
        <v>0</v>
      </c>
      <c r="T202" s="1">
        <f>COUNTIF(B202,"*ao*")</f>
        <v>0</v>
      </c>
      <c r="U202" s="1">
        <f>COUNTIF(B202,"*au*")</f>
        <v>1</v>
      </c>
      <c r="V202" s="1">
        <f>COUNTIF(B202,"*oi*")</f>
        <v>0</v>
      </c>
      <c r="W202" s="1">
        <f>COUNTIF(B202,"*oe*")</f>
        <v>0</v>
      </c>
      <c r="X202" s="1">
        <f>COUNTIF(B202,"*oa*")</f>
        <v>0</v>
      </c>
      <c r="Y202" s="1">
        <f>COUNTIF(B202,"*ou*")</f>
        <v>0</v>
      </c>
      <c r="Z202" s="1">
        <f>COUNTIF(B202,"*ui*")</f>
        <v>0</v>
      </c>
      <c r="AA202" s="1">
        <f>COUNTIF(B202,"*ua*")</f>
        <v>0</v>
      </c>
      <c r="AB202">
        <f>SUM(G202:AA202)</f>
        <v>1</v>
      </c>
      <c r="AC202">
        <v>3</v>
      </c>
      <c r="AD202">
        <f>COUNTIF(AC202,"2")</f>
        <v>0</v>
      </c>
      <c r="AE202">
        <f>COUNTIF(AC202,"3")</f>
        <v>1</v>
      </c>
      <c r="AF202">
        <f>COUNTIF(AC202,"4")</f>
        <v>0</v>
      </c>
      <c r="AG202">
        <f>COUNTIF(AC202,"5")</f>
        <v>0</v>
      </c>
      <c r="AH202">
        <v>1</v>
      </c>
      <c r="AI202">
        <v>0</v>
      </c>
      <c r="AL202">
        <v>1</v>
      </c>
      <c r="AO202" s="1">
        <f>COUNTIF(F202,"CVCV")+COUNTIF(F202,"CVVCV")</f>
        <v>0</v>
      </c>
      <c r="AP202" s="1">
        <f>COUNTIF(F202,"CVCVC")+COUNTIF(F202,"CVVCVC")</f>
        <v>0</v>
      </c>
      <c r="AQ202" s="1">
        <f>COUNTIF(F202,"VCV")+COUNTIF(F202,"VVCV")</f>
        <v>0</v>
      </c>
      <c r="AR202" s="1">
        <f>COUNTIF(F202,"VCVC")+COUNTIF(F202,"VVCVC")</f>
        <v>0</v>
      </c>
      <c r="AS202" s="1">
        <f>COUNTIF(F202,"CVV")</f>
        <v>0</v>
      </c>
      <c r="AT202" s="1">
        <f>COUNTIF(F202,"CVVC")</f>
        <v>0</v>
      </c>
      <c r="AU202" s="1">
        <f>COUNTIF(F202,"VV")</f>
        <v>0</v>
      </c>
      <c r="AV202" s="1">
        <f>COUNTIF(F202,"VVC")</f>
        <v>0</v>
      </c>
      <c r="AW202" s="1">
        <f>COUNTIF(F202,"CVVCVC")+COUNTIF(F202,"VVCVC")+COUNTIF(F202,"CVVCV")+COUNTIF(F202,"VVCV")</f>
        <v>0</v>
      </c>
      <c r="AY202" s="1">
        <f>COUNTIF(F202,"CCVCV")</f>
        <v>0</v>
      </c>
      <c r="AZ202" s="1">
        <f>COUNTIF(F202,"CCVCVC")</f>
        <v>0</v>
      </c>
      <c r="BA202" s="1">
        <f>COUNTIF(F202,"CCVV")</f>
        <v>0</v>
      </c>
      <c r="BB202" s="1">
        <f>COUNTIF(F202,"CCVVC")</f>
        <v>0</v>
      </c>
      <c r="BD202" t="s">
        <v>3685</v>
      </c>
      <c r="BF202" s="1" t="str">
        <f>RIGHT(F202,4)</f>
        <v>CCVV</v>
      </c>
      <c r="BG202" s="1"/>
      <c r="BO202">
        <v>1</v>
      </c>
      <c r="BP202" s="1">
        <f>SUM(BG202:BO202)</f>
        <v>1</v>
      </c>
      <c r="BQ202">
        <v>0</v>
      </c>
      <c r="BS202" s="1" t="str">
        <f>LEFT(B202,1)</f>
        <v>m</v>
      </c>
      <c r="BT202" s="1" t="str">
        <f>LEFT(B202,2)</f>
        <v>ma</v>
      </c>
      <c r="BU202" s="1" t="str">
        <f>RIGHT(B202,1)</f>
        <v>u</v>
      </c>
      <c r="BV202" t="s">
        <v>3685</v>
      </c>
      <c r="BX202" s="10">
        <v>0</v>
      </c>
      <c r="BY202" s="10" t="str">
        <f>LEFT(CA202,1)</f>
        <v>a</v>
      </c>
      <c r="BZ202" s="10" t="str">
        <f>RIGHT(B202,1)</f>
        <v>u</v>
      </c>
      <c r="CA202" s="10" t="str">
        <f>RIGHT(B202,2)</f>
        <v>au</v>
      </c>
      <c r="CB202" s="10" t="str">
        <f>RIGHT(B202,3)</f>
        <v>nau</v>
      </c>
      <c r="CC202" s="10" t="str">
        <f>RIGHT(B202,2)</f>
        <v>au</v>
      </c>
      <c r="CD202" s="10" t="str">
        <f>RIGHT(B202,1)</f>
        <v>u</v>
      </c>
    </row>
    <row r="203" spans="1:82">
      <c r="A203">
        <v>1602</v>
      </c>
      <c r="B203" s="30" t="s">
        <v>936</v>
      </c>
      <c r="C203" t="s">
        <v>2475</v>
      </c>
      <c r="D203" t="s">
        <v>1141</v>
      </c>
      <c r="E203" t="s">
        <v>1141</v>
      </c>
      <c r="F203" t="s">
        <v>2852</v>
      </c>
      <c r="G203" s="1">
        <f>COUNTIF(B203,"*ii*")</f>
        <v>0</v>
      </c>
      <c r="H203" s="1">
        <f>COUNTIF(B203,"*ee*")</f>
        <v>0</v>
      </c>
      <c r="I203" s="1">
        <f>COUNTIF(B203,"*aa*")</f>
        <v>0</v>
      </c>
      <c r="J203" s="1">
        <f>COUNTIF(B203,"*oo*")</f>
        <v>0</v>
      </c>
      <c r="K203" s="1">
        <f>COUNTIF(B203,"*uu*")</f>
        <v>0</v>
      </c>
      <c r="L203" s="1">
        <f>COUNTIF(B203,"*ia*")</f>
        <v>0</v>
      </c>
      <c r="M203" s="1">
        <f>COUNTIF(B203,"*iu*")</f>
        <v>1</v>
      </c>
      <c r="N203" s="1">
        <f>COUNTIF(B203,"*ei*")</f>
        <v>0</v>
      </c>
      <c r="O203" s="1">
        <f>COUNTIF(B203,"*ea*")</f>
        <v>0</v>
      </c>
      <c r="P203" s="1">
        <f>COUNTIF(B203,"*eo*")</f>
        <v>0</v>
      </c>
      <c r="Q203" s="1">
        <f>COUNTIF(B203,"*eu*")</f>
        <v>0</v>
      </c>
      <c r="R203" s="1">
        <f>COUNTIF(B203,"*ai*")</f>
        <v>0</v>
      </c>
      <c r="S203" s="1">
        <f>COUNTIF(B203,"*ae*")</f>
        <v>0</v>
      </c>
      <c r="T203" s="1">
        <f>COUNTIF(B203,"*ao*")</f>
        <v>0</v>
      </c>
      <c r="U203" s="1">
        <f>COUNTIF(B203,"*au*")</f>
        <v>0</v>
      </c>
      <c r="V203" s="1">
        <f>COUNTIF(B203,"*oi*")</f>
        <v>0</v>
      </c>
      <c r="W203" s="1">
        <f>COUNTIF(B203,"*oe*")</f>
        <v>0</v>
      </c>
      <c r="X203" s="1">
        <f>COUNTIF(B203,"*oa*")</f>
        <v>0</v>
      </c>
      <c r="Y203" s="1">
        <f>COUNTIF(B203,"*ou*")</f>
        <v>0</v>
      </c>
      <c r="Z203" s="1">
        <f>COUNTIF(B203,"*ui*")</f>
        <v>0</v>
      </c>
      <c r="AA203" s="1">
        <f>COUNTIF(B203,"*ua*")</f>
        <v>0</v>
      </c>
      <c r="AB203">
        <f>SUM(G203:AA203)</f>
        <v>1</v>
      </c>
      <c r="AC203">
        <v>3</v>
      </c>
      <c r="AD203">
        <f>COUNTIF(AC203,"2")</f>
        <v>0</v>
      </c>
      <c r="AE203">
        <f>COUNTIF(AC203,"3")</f>
        <v>1</v>
      </c>
      <c r="AF203">
        <f>COUNTIF(AC203,"4")</f>
        <v>0</v>
      </c>
      <c r="AG203">
        <f>COUNTIF(AC203,"5")</f>
        <v>0</v>
      </c>
      <c r="AH203">
        <v>1</v>
      </c>
      <c r="AI203">
        <v>0</v>
      </c>
      <c r="AL203">
        <v>1</v>
      </c>
      <c r="AO203" s="1">
        <f>COUNTIF(F203,"CVCV")+COUNTIF(F203,"CVVCV")</f>
        <v>0</v>
      </c>
      <c r="AP203" s="1">
        <f>COUNTIF(F203,"CVCVC")+COUNTIF(F203,"CVVCVC")</f>
        <v>0</v>
      </c>
      <c r="AQ203" s="1">
        <f>COUNTIF(F203,"VCV")+COUNTIF(F203,"VVCV")</f>
        <v>0</v>
      </c>
      <c r="AR203" s="1">
        <f>COUNTIF(F203,"VCVC")+COUNTIF(F203,"VVCVC")</f>
        <v>0</v>
      </c>
      <c r="AS203" s="1">
        <f>COUNTIF(F203,"CVV")</f>
        <v>0</v>
      </c>
      <c r="AT203" s="1">
        <f>COUNTIF(F203,"CVVC")</f>
        <v>0</v>
      </c>
      <c r="AU203" s="1">
        <f>COUNTIF(F203,"VV")</f>
        <v>0</v>
      </c>
      <c r="AV203" s="1">
        <f>COUNTIF(F203,"VVC")</f>
        <v>0</v>
      </c>
      <c r="AW203" s="1">
        <f>COUNTIF(F203,"CVVCVC")+COUNTIF(F203,"VVCVC")+COUNTIF(F203,"CVVCV")+COUNTIF(F203,"VVCV")</f>
        <v>0</v>
      </c>
      <c r="AY203" s="1">
        <f>COUNTIF(F203,"CCVCV")</f>
        <v>0</v>
      </c>
      <c r="AZ203" s="1">
        <f>COUNTIF(F203,"CCVCVC")</f>
        <v>0</v>
      </c>
      <c r="BA203" s="1">
        <f>COUNTIF(F203,"CCVV")</f>
        <v>0</v>
      </c>
      <c r="BB203" s="1">
        <f>COUNTIF(F203,"CCVVC")</f>
        <v>0</v>
      </c>
      <c r="BD203" t="s">
        <v>3652</v>
      </c>
      <c r="BF203" s="1" t="str">
        <f>RIGHT(F203,4)</f>
        <v>CCVV</v>
      </c>
      <c r="BG203" s="1"/>
      <c r="BO203">
        <v>1</v>
      </c>
      <c r="BP203" s="1">
        <f>SUM(BG203:BO203)</f>
        <v>1</v>
      </c>
      <c r="BQ203">
        <v>0</v>
      </c>
      <c r="BS203" s="1" t="str">
        <f>LEFT(B203,1)</f>
        <v>s</v>
      </c>
      <c r="BT203" s="1" t="str">
        <f>LEFT(B203,2)</f>
        <v>sa</v>
      </c>
      <c r="BU203" s="1" t="str">
        <f>RIGHT(B203,1)</f>
        <v>u</v>
      </c>
      <c r="BV203" t="s">
        <v>3652</v>
      </c>
      <c r="BX203" s="10">
        <v>0</v>
      </c>
      <c r="BY203" s="10" t="str">
        <f>LEFT(CA203,1)</f>
        <v>i</v>
      </c>
      <c r="BZ203" s="10" t="str">
        <f>RIGHT(B203,1)</f>
        <v>u</v>
      </c>
      <c r="CA203" s="10" t="str">
        <f>RIGHT(B203,2)</f>
        <v>iu</v>
      </c>
      <c r="CB203" s="10" t="str">
        <f>RIGHT(B203,3)</f>
        <v>riu</v>
      </c>
      <c r="CC203" s="10" t="str">
        <f>RIGHT(B203,2)</f>
        <v>iu</v>
      </c>
      <c r="CD203" s="10" t="str">
        <f>RIGHT(B203,1)</f>
        <v>u</v>
      </c>
    </row>
    <row r="204" spans="1:82">
      <c r="A204">
        <v>1102</v>
      </c>
      <c r="B204" s="30" t="s">
        <v>653</v>
      </c>
      <c r="C204" t="s">
        <v>2048</v>
      </c>
      <c r="D204" t="s">
        <v>1141</v>
      </c>
      <c r="E204" t="s">
        <v>1141</v>
      </c>
      <c r="F204" t="s">
        <v>2867</v>
      </c>
      <c r="G204" s="1">
        <f>COUNTIF(B204,"*ii*")</f>
        <v>1</v>
      </c>
      <c r="H204" s="1">
        <f>COUNTIF(B204,"*ee*")</f>
        <v>0</v>
      </c>
      <c r="I204" s="1">
        <f>COUNTIF(B204,"*aa*")</f>
        <v>0</v>
      </c>
      <c r="J204" s="1">
        <f>COUNTIF(B204,"*oo*")</f>
        <v>0</v>
      </c>
      <c r="K204" s="1">
        <f>COUNTIF(B204,"*uu*")</f>
        <v>0</v>
      </c>
      <c r="L204" s="1">
        <f>COUNTIF(B204,"*ia*")</f>
        <v>0</v>
      </c>
      <c r="M204" s="1">
        <f>COUNTIF(B204,"*iu*")</f>
        <v>0</v>
      </c>
      <c r="N204" s="1">
        <f>COUNTIF(B204,"*ei*")</f>
        <v>0</v>
      </c>
      <c r="O204" s="1">
        <f>COUNTIF(B204,"*ea*")</f>
        <v>0</v>
      </c>
      <c r="P204" s="1">
        <f>COUNTIF(B204,"*eo*")</f>
        <v>0</v>
      </c>
      <c r="Q204" s="1">
        <f>COUNTIF(B204,"*eu*")</f>
        <v>0</v>
      </c>
      <c r="R204" s="1">
        <f>COUNTIF(B204,"*ai*")</f>
        <v>0</v>
      </c>
      <c r="S204" s="1">
        <f>COUNTIF(B204,"*ae*")</f>
        <v>0</v>
      </c>
      <c r="T204" s="1">
        <f>COUNTIF(B204,"*ao*")</f>
        <v>0</v>
      </c>
      <c r="U204" s="1">
        <f>COUNTIF(B204,"*au*")</f>
        <v>0</v>
      </c>
      <c r="V204" s="1">
        <f>COUNTIF(B204,"*oi*")</f>
        <v>0</v>
      </c>
      <c r="W204" s="1">
        <f>COUNTIF(B204,"*oe*")</f>
        <v>0</v>
      </c>
      <c r="X204" s="1">
        <f>COUNTIF(B204,"*oa*")</f>
        <v>0</v>
      </c>
      <c r="Y204" s="1">
        <f>COUNTIF(B204,"*ou*")</f>
        <v>0</v>
      </c>
      <c r="Z204" s="1">
        <f>COUNTIF(B204,"*ui*")</f>
        <v>0</v>
      </c>
      <c r="AA204" s="1">
        <f>COUNTIF(B204,"*ua*")</f>
        <v>0</v>
      </c>
      <c r="AB204">
        <f>SUM(G204:AA204)</f>
        <v>1</v>
      </c>
      <c r="AC204">
        <v>3</v>
      </c>
      <c r="AD204">
        <f>COUNTIF(AC204,"2")</f>
        <v>0</v>
      </c>
      <c r="AE204">
        <f>COUNTIF(AC204,"3")</f>
        <v>1</v>
      </c>
      <c r="AF204">
        <f>COUNTIF(AC204,"4")</f>
        <v>0</v>
      </c>
      <c r="AG204">
        <f>COUNTIF(AC204,"5")</f>
        <v>0</v>
      </c>
      <c r="AH204">
        <v>1</v>
      </c>
      <c r="AI204">
        <v>0</v>
      </c>
      <c r="AM204">
        <v>1</v>
      </c>
      <c r="AN204" t="str">
        <f>RIGHT(B204,1)</f>
        <v>t</v>
      </c>
      <c r="AO204" s="1">
        <f>COUNTIF(F204,"CVCV")+COUNTIF(F204,"CVVCV")</f>
        <v>0</v>
      </c>
      <c r="AP204" s="1">
        <f>COUNTIF(F204,"CVCVC")+COUNTIF(F204,"CVVCVC")</f>
        <v>0</v>
      </c>
      <c r="AQ204" s="1">
        <f>COUNTIF(F204,"VCV")+COUNTIF(F204,"VVCV")</f>
        <v>0</v>
      </c>
      <c r="AR204" s="1">
        <f>COUNTIF(F204,"VCVC")+COUNTIF(F204,"VVCVC")</f>
        <v>0</v>
      </c>
      <c r="AS204" s="1">
        <f>COUNTIF(F204,"CVV")</f>
        <v>0</v>
      </c>
      <c r="AT204" s="1">
        <f>COUNTIF(F204,"CVVC")</f>
        <v>0</v>
      </c>
      <c r="AU204" s="1">
        <f>COUNTIF(F204,"VV")</f>
        <v>0</v>
      </c>
      <c r="AV204" s="1">
        <f>COUNTIF(F204,"VVC")</f>
        <v>0</v>
      </c>
      <c r="AW204" s="1">
        <f>COUNTIF(F204,"CVVCVC")+COUNTIF(F204,"VVCVC")+COUNTIF(F204,"CVVCV")+COUNTIF(F204,"VVCV")</f>
        <v>0</v>
      </c>
      <c r="AY204" s="1">
        <f>COUNTIF(F204,"CCVCV")</f>
        <v>0</v>
      </c>
      <c r="AZ204" s="1">
        <f>COUNTIF(F204,"CCVCVC")</f>
        <v>0</v>
      </c>
      <c r="BA204" s="1">
        <f>COUNTIF(F204,"CCVV")</f>
        <v>0</v>
      </c>
      <c r="BB204" s="1">
        <f>COUNTIF(F204,"CCVVC")</f>
        <v>0</v>
      </c>
      <c r="BD204" t="s">
        <v>3758</v>
      </c>
      <c r="BF204" s="1" t="str">
        <f>RIGHT(F204,4)</f>
        <v>CVVC</v>
      </c>
      <c r="BG204" s="1"/>
      <c r="BN204">
        <v>1</v>
      </c>
      <c r="BP204" s="1">
        <f>SUM(BG204:BO204)</f>
        <v>1</v>
      </c>
      <c r="BQ204">
        <v>0</v>
      </c>
      <c r="BS204" s="1" t="str">
        <f>LEFT(B204,1)</f>
        <v>p</v>
      </c>
      <c r="BT204" s="1" t="str">
        <f>LEFT(B204,2)</f>
        <v>pa</v>
      </c>
      <c r="BU204" s="1" t="str">
        <f>RIGHT(B204,1)</f>
        <v>t</v>
      </c>
      <c r="BV204" t="s">
        <v>3732</v>
      </c>
      <c r="BW204" s="10" t="str">
        <f>LEFT(BD204,1)</f>
        <v>n</v>
      </c>
      <c r="BX204" s="10">
        <v>0</v>
      </c>
      <c r="BY204" s="10" t="str">
        <f>LEFT(CA204,1)</f>
        <v>i</v>
      </c>
      <c r="BZ204" s="10" t="str">
        <f>LEFT(CC204,1)</f>
        <v>i</v>
      </c>
      <c r="CA204" s="10" t="str">
        <f>RIGHT(B204,3)</f>
        <v>iit</v>
      </c>
      <c r="CB204" s="10" t="str">
        <f>RIGHT(B204,3)</f>
        <v>iit</v>
      </c>
      <c r="CC204" s="10" t="str">
        <f>RIGHT(B204,2)</f>
        <v>it</v>
      </c>
      <c r="CD204" s="10" t="str">
        <f>RIGHT(B204,1)</f>
        <v>t</v>
      </c>
    </row>
    <row r="205" spans="1:82">
      <c r="B205" s="30" t="s">
        <v>4043</v>
      </c>
      <c r="C205" t="s">
        <v>2575</v>
      </c>
      <c r="D205" s="1" t="s">
        <v>1141</v>
      </c>
      <c r="E205" s="2" t="s">
        <v>1141</v>
      </c>
      <c r="F205" s="1" t="s">
        <v>2867</v>
      </c>
      <c r="G205" s="1">
        <f>COUNTIF(B205,"*ii*")</f>
        <v>0</v>
      </c>
      <c r="H205" s="1">
        <f>COUNTIF(B205,"*ee*")</f>
        <v>1</v>
      </c>
      <c r="I205" s="1">
        <f>COUNTIF(B205,"*aa*")</f>
        <v>0</v>
      </c>
      <c r="J205" s="1">
        <f>COUNTIF(B205,"*oo*")</f>
        <v>0</v>
      </c>
      <c r="K205" s="1">
        <f>COUNTIF(B205,"*uu*")</f>
        <v>0</v>
      </c>
      <c r="L205" s="1">
        <f>COUNTIF(B205,"*ia*")</f>
        <v>0</v>
      </c>
      <c r="M205" s="1">
        <f>COUNTIF(B205,"*iu*")</f>
        <v>0</v>
      </c>
      <c r="N205" s="1">
        <f>COUNTIF(B205,"*ei*")</f>
        <v>0</v>
      </c>
      <c r="O205" s="1">
        <f>COUNTIF(B205,"*ea*")</f>
        <v>0</v>
      </c>
      <c r="P205" s="1">
        <f>COUNTIF(B205,"*eo*")</f>
        <v>0</v>
      </c>
      <c r="Q205" s="1">
        <f>COUNTIF(B205,"*eu*")</f>
        <v>0</v>
      </c>
      <c r="R205" s="1">
        <f>COUNTIF(B205,"*ai*")</f>
        <v>0</v>
      </c>
      <c r="S205" s="1">
        <f>COUNTIF(B205,"*ae*")</f>
        <v>0</v>
      </c>
      <c r="T205" s="1">
        <f>COUNTIF(B205,"*ao*")</f>
        <v>0</v>
      </c>
      <c r="U205" s="1">
        <f>COUNTIF(B205,"*au*")</f>
        <v>0</v>
      </c>
      <c r="V205" s="1">
        <f>COUNTIF(B205,"*oi*")</f>
        <v>0</v>
      </c>
      <c r="W205" s="1">
        <f>COUNTIF(B205,"*oe*")</f>
        <v>0</v>
      </c>
      <c r="X205" s="1">
        <f>COUNTIF(B205,"*oa*")</f>
        <v>0</v>
      </c>
      <c r="Y205" s="1">
        <f>COUNTIF(B205,"*ou*")</f>
        <v>0</v>
      </c>
      <c r="Z205" s="1">
        <f>COUNTIF(B205,"*ui*")</f>
        <v>0</v>
      </c>
      <c r="AA205" s="1">
        <f>COUNTIF(B205,"*ua*")</f>
        <v>0</v>
      </c>
      <c r="AB205">
        <f>SUM(G205:AA205)</f>
        <v>1</v>
      </c>
      <c r="AC205">
        <v>3</v>
      </c>
      <c r="AD205">
        <f>COUNTIF(AC205,"2")</f>
        <v>0</v>
      </c>
      <c r="AE205">
        <f>COUNTIF(AC205,"3")</f>
        <v>1</v>
      </c>
      <c r="AF205">
        <f>COUNTIF(AC205,"4")</f>
        <v>0</v>
      </c>
      <c r="AG205">
        <f>COUNTIF(AC205,"5")</f>
        <v>0</v>
      </c>
      <c r="AH205">
        <v>1</v>
      </c>
      <c r="AI205">
        <v>0</v>
      </c>
      <c r="AM205">
        <v>1</v>
      </c>
      <c r="AN205" t="str">
        <f>RIGHT(B205,1)</f>
        <v>t</v>
      </c>
      <c r="AO205" s="1">
        <f>COUNTIF(F205,"CVCV")+COUNTIF(F205,"CVVCV")</f>
        <v>0</v>
      </c>
      <c r="AP205" s="1">
        <f>COUNTIF(F205,"CVCVC")+COUNTIF(F205,"CVVCVC")</f>
        <v>0</v>
      </c>
      <c r="AQ205" s="1">
        <f>COUNTIF(F205,"VCV")+COUNTIF(F205,"VVCV")</f>
        <v>0</v>
      </c>
      <c r="AR205" s="1">
        <f>COUNTIF(F205,"VCVC")+COUNTIF(F205,"VVCVC")</f>
        <v>0</v>
      </c>
      <c r="AS205" s="1">
        <f>COUNTIF(F205,"CVV")</f>
        <v>0</v>
      </c>
      <c r="AT205" s="1">
        <f>COUNTIF(F205,"CVVC")</f>
        <v>0</v>
      </c>
      <c r="AU205" s="1">
        <f>COUNTIF(F205,"VV")</f>
        <v>0</v>
      </c>
      <c r="AV205" s="1">
        <f>COUNTIF(F205,"VVC")</f>
        <v>0</v>
      </c>
      <c r="AW205" s="1">
        <f>COUNTIF(F205,"CVVCVC")+COUNTIF(F205,"VVCVC")+COUNTIF(F205,"CVVCV")+COUNTIF(F205,"VVCV")</f>
        <v>0</v>
      </c>
      <c r="AX205" s="1"/>
      <c r="AY205" s="1">
        <f>COUNTIF(F205,"CCVCV")</f>
        <v>0</v>
      </c>
      <c r="AZ205" s="1">
        <f>COUNTIF(F205,"CCVCVC")</f>
        <v>0</v>
      </c>
      <c r="BA205" s="1">
        <f>COUNTIF(F205,"CCVV")</f>
        <v>0</v>
      </c>
      <c r="BB205" s="1">
        <f>COUNTIF(F205,"CCVVC")</f>
        <v>0</v>
      </c>
      <c r="BC205" s="1"/>
      <c r="BD205" t="s">
        <v>3679</v>
      </c>
      <c r="BF205" s="1" t="str">
        <f>RIGHT(F205,4)</f>
        <v>CVVC</v>
      </c>
      <c r="BG205" s="1"/>
      <c r="BH205" s="1"/>
      <c r="BN205">
        <v>1</v>
      </c>
      <c r="BP205" s="1">
        <f>SUM(BG205:BO205)</f>
        <v>1</v>
      </c>
      <c r="BQ205">
        <v>0</v>
      </c>
      <c r="BS205" s="1" t="str">
        <f>LEFT(B205,1)</f>
        <v>m</v>
      </c>
      <c r="BT205" s="1" t="str">
        <f>LEFT(B205,2)</f>
        <v>ma</v>
      </c>
      <c r="BU205" s="1" t="str">
        <f>RIGHT(B205,1)</f>
        <v>t</v>
      </c>
      <c r="BV205" t="s">
        <v>3679</v>
      </c>
      <c r="BW205" t="s">
        <v>2927</v>
      </c>
      <c r="BX205" s="10">
        <v>0</v>
      </c>
      <c r="BY205" s="10" t="str">
        <f>LEFT(CA205,1)</f>
        <v>e</v>
      </c>
      <c r="BZ205" s="10" t="str">
        <f>RIGHT(B205,1)</f>
        <v>t</v>
      </c>
      <c r="CA205" s="10" t="str">
        <f>RIGHT(B205,2)</f>
        <v>et</v>
      </c>
      <c r="CB205" s="10" t="str">
        <f>RIGHT(B205,3)</f>
        <v>eet</v>
      </c>
      <c r="CC205" s="10" t="str">
        <f>RIGHT(B205,2)</f>
        <v>et</v>
      </c>
      <c r="CD205" s="10" t="str">
        <f>RIGHT(B205,1)</f>
        <v>t</v>
      </c>
    </row>
    <row r="206" spans="1:82">
      <c r="A206">
        <v>483</v>
      </c>
      <c r="B206" s="30" t="s">
        <v>700</v>
      </c>
      <c r="C206" t="s">
        <v>2121</v>
      </c>
      <c r="D206" t="s">
        <v>1141</v>
      </c>
      <c r="E206" t="s">
        <v>1141</v>
      </c>
      <c r="F206" t="s">
        <v>2867</v>
      </c>
      <c r="G206" s="1">
        <f>COUNTIF(B206,"*ii*")</f>
        <v>0</v>
      </c>
      <c r="H206" s="1">
        <f>COUNTIF(B206,"*ee*")</f>
        <v>0</v>
      </c>
      <c r="I206" s="1">
        <f>COUNTIF(B206,"*aa*")</f>
        <v>0</v>
      </c>
      <c r="J206" s="1">
        <f>COUNTIF(B206,"*oo*")</f>
        <v>1</v>
      </c>
      <c r="K206" s="1">
        <f>COUNTIF(B206,"*uu*")</f>
        <v>0</v>
      </c>
      <c r="L206" s="1">
        <f>COUNTIF(B206,"*ia*")</f>
        <v>0</v>
      </c>
      <c r="M206" s="1">
        <f>COUNTIF(B206,"*iu*")</f>
        <v>0</v>
      </c>
      <c r="N206" s="1">
        <f>COUNTIF(B206,"*ei*")</f>
        <v>0</v>
      </c>
      <c r="O206" s="1">
        <f>COUNTIF(B206,"*ea*")</f>
        <v>0</v>
      </c>
      <c r="P206" s="1">
        <f>COUNTIF(B206,"*eo*")</f>
        <v>0</v>
      </c>
      <c r="Q206" s="1">
        <f>COUNTIF(B206,"*eu*")</f>
        <v>0</v>
      </c>
      <c r="R206" s="1">
        <f>COUNTIF(B206,"*ai*")</f>
        <v>0</v>
      </c>
      <c r="S206" s="1">
        <f>COUNTIF(B206,"*ae*")</f>
        <v>0</v>
      </c>
      <c r="T206" s="1">
        <f>COUNTIF(B206,"*ao*")</f>
        <v>0</v>
      </c>
      <c r="U206" s="1">
        <f>COUNTIF(B206,"*au*")</f>
        <v>0</v>
      </c>
      <c r="V206" s="1">
        <f>COUNTIF(B206,"*oi*")</f>
        <v>0</v>
      </c>
      <c r="W206" s="1">
        <f>COUNTIF(B206,"*oe*")</f>
        <v>0</v>
      </c>
      <c r="X206" s="1">
        <f>COUNTIF(B206,"*oa*")</f>
        <v>0</v>
      </c>
      <c r="Y206" s="1">
        <f>COUNTIF(B206,"*ou*")</f>
        <v>0</v>
      </c>
      <c r="Z206" s="1">
        <f>COUNTIF(B206,"*ui*")</f>
        <v>0</v>
      </c>
      <c r="AA206" s="1">
        <f>COUNTIF(B206,"*ua*")</f>
        <v>0</v>
      </c>
      <c r="AB206">
        <f>SUM(G206:AA206)</f>
        <v>1</v>
      </c>
      <c r="AC206">
        <v>3</v>
      </c>
      <c r="AD206">
        <f>COUNTIF(AC206,"2")</f>
        <v>0</v>
      </c>
      <c r="AE206">
        <f>COUNTIF(AC206,"3")</f>
        <v>1</v>
      </c>
      <c r="AF206">
        <f>COUNTIF(AC206,"4")</f>
        <v>0</v>
      </c>
      <c r="AG206">
        <f>COUNTIF(AC206,"5")</f>
        <v>0</v>
      </c>
      <c r="AH206">
        <v>1</v>
      </c>
      <c r="AI206">
        <v>0</v>
      </c>
      <c r="AM206">
        <v>1</v>
      </c>
      <c r="AN206" t="str">
        <f>RIGHT(B206,1)</f>
        <v>r</v>
      </c>
      <c r="AO206" s="1">
        <f>COUNTIF(F206,"CVCV")+COUNTIF(F206,"CVVCV")</f>
        <v>0</v>
      </c>
      <c r="AP206" s="1">
        <f>COUNTIF(F206,"CVCVC")+COUNTIF(F206,"CVVCVC")</f>
        <v>0</v>
      </c>
      <c r="AQ206" s="1">
        <f>COUNTIF(F206,"VCV")+COUNTIF(F206,"VVCV")</f>
        <v>0</v>
      </c>
      <c r="AR206" s="1">
        <f>COUNTIF(F206,"VCVC")+COUNTIF(F206,"VVCVC")</f>
        <v>0</v>
      </c>
      <c r="AS206" s="1">
        <f>COUNTIF(F206,"CVV")</f>
        <v>0</v>
      </c>
      <c r="AT206" s="1">
        <f>COUNTIF(F206,"CVVC")</f>
        <v>0</v>
      </c>
      <c r="AU206" s="1">
        <f>COUNTIF(F206,"VV")</f>
        <v>0</v>
      </c>
      <c r="AV206" s="1">
        <f>COUNTIF(F206,"VVC")</f>
        <v>0</v>
      </c>
      <c r="AW206" s="1">
        <f>COUNTIF(F206,"CVVCVC")+COUNTIF(F206,"VVCVC")+COUNTIF(F206,"CVVCV")+COUNTIF(F206,"VVCV")</f>
        <v>0</v>
      </c>
      <c r="AY206" s="1">
        <f>COUNTIF(F206,"CCVCV")</f>
        <v>0</v>
      </c>
      <c r="AZ206" s="1">
        <f>COUNTIF(F206,"CCVCVC")</f>
        <v>0</v>
      </c>
      <c r="BA206" s="1">
        <f>COUNTIF(F206,"CCVV")</f>
        <v>0</v>
      </c>
      <c r="BB206" s="1">
        <f>COUNTIF(F206,"CCVVC")</f>
        <v>0</v>
      </c>
      <c r="BD206" t="s">
        <v>3759</v>
      </c>
      <c r="BF206" s="1" t="str">
        <f>RIGHT(F206,4)</f>
        <v>CVVC</v>
      </c>
      <c r="BG206" s="1"/>
      <c r="BN206">
        <v>1</v>
      </c>
      <c r="BP206" s="1">
        <f>SUM(BG206:BO206)</f>
        <v>1</v>
      </c>
      <c r="BQ206">
        <v>0</v>
      </c>
      <c r="BS206" s="1" t="str">
        <f>LEFT(B206,1)</f>
        <v>k</v>
      </c>
      <c r="BT206" s="1" t="str">
        <f>LEFT(B206,2)</f>
        <v>ka</v>
      </c>
      <c r="BU206" s="1" t="str">
        <f>RIGHT(B206,1)</f>
        <v>r</v>
      </c>
      <c r="BV206" t="s">
        <v>3733</v>
      </c>
      <c r="BW206" s="10" t="str">
        <f>LEFT(BD206,1)</f>
        <v>n</v>
      </c>
      <c r="BX206" s="10">
        <v>0</v>
      </c>
      <c r="BY206" s="10" t="str">
        <f>LEFT(CA206,1)</f>
        <v>o</v>
      </c>
      <c r="BZ206" s="10" t="str">
        <f>LEFT(CC206,1)</f>
        <v>o</v>
      </c>
      <c r="CA206" s="10" t="str">
        <f>RIGHT(B206,3)</f>
        <v>oor</v>
      </c>
      <c r="CB206" s="10" t="str">
        <f>RIGHT(B206,3)</f>
        <v>oor</v>
      </c>
      <c r="CC206" s="10" t="str">
        <f>RIGHT(B206,2)</f>
        <v>or</v>
      </c>
      <c r="CD206" s="10" t="str">
        <f>RIGHT(B206,1)</f>
        <v>r</v>
      </c>
    </row>
    <row r="207" spans="1:82">
      <c r="A207">
        <v>760</v>
      </c>
      <c r="B207" s="30" t="s">
        <v>732</v>
      </c>
      <c r="C207" t="s">
        <v>2162</v>
      </c>
      <c r="D207" t="s">
        <v>1141</v>
      </c>
      <c r="E207" t="s">
        <v>1141</v>
      </c>
      <c r="F207" t="s">
        <v>2867</v>
      </c>
      <c r="G207" s="1">
        <f>COUNTIF(B207,"*ii*")</f>
        <v>0</v>
      </c>
      <c r="H207" s="1">
        <f>COUNTIF(B207,"*ee*")</f>
        <v>0</v>
      </c>
      <c r="I207" s="1">
        <f>COUNTIF(B207,"*aa*")</f>
        <v>0</v>
      </c>
      <c r="J207" s="1">
        <f>COUNTIF(B207,"*oo*")</f>
        <v>0</v>
      </c>
      <c r="K207" s="1">
        <f>COUNTIF(B207,"*uu*")</f>
        <v>0</v>
      </c>
      <c r="L207" s="1">
        <f>COUNTIF(B207,"*ia*")</f>
        <v>1</v>
      </c>
      <c r="M207" s="1">
        <f>COUNTIF(B207,"*iu*")</f>
        <v>0</v>
      </c>
      <c r="N207" s="1">
        <f>COUNTIF(B207,"*ei*")</f>
        <v>0</v>
      </c>
      <c r="O207" s="1">
        <f>COUNTIF(B207,"*ea*")</f>
        <v>0</v>
      </c>
      <c r="P207" s="1">
        <f>COUNTIF(B207,"*eo*")</f>
        <v>0</v>
      </c>
      <c r="Q207" s="1">
        <f>COUNTIF(B207,"*eu*")</f>
        <v>0</v>
      </c>
      <c r="R207" s="1">
        <f>COUNTIF(B207,"*ai*")</f>
        <v>0</v>
      </c>
      <c r="S207" s="1">
        <f>COUNTIF(B207,"*ae*")</f>
        <v>0</v>
      </c>
      <c r="T207" s="1">
        <f>COUNTIF(B207,"*ao*")</f>
        <v>0</v>
      </c>
      <c r="U207" s="1">
        <f>COUNTIF(B207,"*au*")</f>
        <v>0</v>
      </c>
      <c r="V207" s="1">
        <f>COUNTIF(B207,"*oi*")</f>
        <v>0</v>
      </c>
      <c r="W207" s="1">
        <f>COUNTIF(B207,"*oe*")</f>
        <v>0</v>
      </c>
      <c r="X207" s="1">
        <f>COUNTIF(B207,"*oa*")</f>
        <v>0</v>
      </c>
      <c r="Y207" s="1">
        <f>COUNTIF(B207,"*ou*")</f>
        <v>0</v>
      </c>
      <c r="Z207" s="1">
        <f>COUNTIF(B207,"*ui*")</f>
        <v>0</v>
      </c>
      <c r="AA207" s="1">
        <f>COUNTIF(B207,"*ua*")</f>
        <v>0</v>
      </c>
      <c r="AB207">
        <f>SUM(G207:AA207)</f>
        <v>1</v>
      </c>
      <c r="AC207">
        <v>3</v>
      </c>
      <c r="AD207">
        <f>COUNTIF(AC207,"2")</f>
        <v>0</v>
      </c>
      <c r="AE207">
        <f>COUNTIF(AC207,"3")</f>
        <v>1</v>
      </c>
      <c r="AF207">
        <f>COUNTIF(AC207,"4")</f>
        <v>0</v>
      </c>
      <c r="AG207">
        <f>COUNTIF(AC207,"5")</f>
        <v>0</v>
      </c>
      <c r="AH207">
        <v>1</v>
      </c>
      <c r="AI207">
        <v>0</v>
      </c>
      <c r="AM207">
        <v>1</v>
      </c>
      <c r="AN207" t="str">
        <f>RIGHT(B207,1)</f>
        <v>n</v>
      </c>
      <c r="AO207" s="1">
        <f>COUNTIF(F207,"CVCV")+COUNTIF(F207,"CVVCV")</f>
        <v>0</v>
      </c>
      <c r="AP207" s="1">
        <f>COUNTIF(F207,"CVCVC")+COUNTIF(F207,"CVVCVC")</f>
        <v>0</v>
      </c>
      <c r="AQ207" s="1">
        <f>COUNTIF(F207,"VCV")+COUNTIF(F207,"VVCV")</f>
        <v>0</v>
      </c>
      <c r="AR207" s="1">
        <f>COUNTIF(F207,"VCVC")+COUNTIF(F207,"VVCVC")</f>
        <v>0</v>
      </c>
      <c r="AS207" s="1">
        <f>COUNTIF(F207,"CVV")</f>
        <v>0</v>
      </c>
      <c r="AT207" s="1">
        <f>COUNTIF(F207,"CVVC")</f>
        <v>0</v>
      </c>
      <c r="AU207" s="1">
        <f>COUNTIF(F207,"VV")</f>
        <v>0</v>
      </c>
      <c r="AV207" s="1">
        <f>COUNTIF(F207,"VVC")</f>
        <v>0</v>
      </c>
      <c r="AW207" s="1">
        <f>COUNTIF(F207,"CVVCVC")+COUNTIF(F207,"VVCVC")+COUNTIF(F207,"CVVCV")+COUNTIF(F207,"VVCV")</f>
        <v>0</v>
      </c>
      <c r="AY207" s="1">
        <f>COUNTIF(F207,"CCVCV")</f>
        <v>0</v>
      </c>
      <c r="AZ207" s="1">
        <f>COUNTIF(F207,"CCVCVC")</f>
        <v>0</v>
      </c>
      <c r="BA207" s="1">
        <f>COUNTIF(F207,"CCVV")</f>
        <v>0</v>
      </c>
      <c r="BB207" s="1">
        <f>COUNTIF(F207,"CCVVC")</f>
        <v>0</v>
      </c>
      <c r="BD207" t="s">
        <v>3671</v>
      </c>
      <c r="BF207" s="1" t="str">
        <f>RIGHT(F207,4)</f>
        <v>CVVC</v>
      </c>
      <c r="BG207" s="1"/>
      <c r="BN207">
        <v>1</v>
      </c>
      <c r="BP207" s="1">
        <f>SUM(BG207:BO207)</f>
        <v>1</v>
      </c>
      <c r="BQ207">
        <v>0</v>
      </c>
      <c r="BR207" t="s">
        <v>10</v>
      </c>
      <c r="BS207" s="1" t="str">
        <f>LEFT(B207,1)</f>
        <v>m</v>
      </c>
      <c r="BT207" s="1" t="str">
        <f>LEFT(B207,2)</f>
        <v>ma</v>
      </c>
      <c r="BU207" s="1" t="str">
        <f>RIGHT(B207,1)</f>
        <v>n</v>
      </c>
      <c r="BV207" t="s">
        <v>3671</v>
      </c>
      <c r="BX207" s="10">
        <v>0</v>
      </c>
      <c r="BY207" s="10" t="str">
        <f>LEFT(CA207,1)</f>
        <v>i</v>
      </c>
      <c r="BZ207" s="10" t="str">
        <f>LEFT(CC207,1)</f>
        <v>a</v>
      </c>
      <c r="CA207" s="10" t="str">
        <f>RIGHT(B207,3)</f>
        <v>ian</v>
      </c>
      <c r="CB207" s="10" t="str">
        <f>RIGHT(B207,3)</f>
        <v>ian</v>
      </c>
      <c r="CC207" s="10" t="str">
        <f>RIGHT(B207,2)</f>
        <v>an</v>
      </c>
      <c r="CD207" s="10" t="str">
        <f>RIGHT(B207,1)</f>
        <v>n</v>
      </c>
    </row>
    <row r="208" spans="1:82">
      <c r="A208">
        <v>1601</v>
      </c>
      <c r="B208" s="30" t="s">
        <v>3567</v>
      </c>
      <c r="C208" t="s">
        <v>1939</v>
      </c>
      <c r="D208" t="s">
        <v>1141</v>
      </c>
      <c r="E208" t="s">
        <v>1141</v>
      </c>
      <c r="F208" t="s">
        <v>2867</v>
      </c>
      <c r="G208" s="1">
        <f>COUNTIF(B208,"*ii*")</f>
        <v>0</v>
      </c>
      <c r="H208" s="1">
        <f>COUNTIF(B208,"*ee*")</f>
        <v>0</v>
      </c>
      <c r="I208" s="1">
        <f>COUNTIF(B208,"*aa*")</f>
        <v>0</v>
      </c>
      <c r="J208" s="1">
        <f>COUNTIF(B208,"*oo*")</f>
        <v>0</v>
      </c>
      <c r="K208" s="1">
        <f>COUNTIF(B208,"*uu*")</f>
        <v>0</v>
      </c>
      <c r="L208" s="1">
        <f>COUNTIF(B208,"*ia*")</f>
        <v>1</v>
      </c>
      <c r="M208" s="1">
        <f>COUNTIF(B208,"*iu*")</f>
        <v>0</v>
      </c>
      <c r="N208" s="1">
        <f>COUNTIF(B208,"*ei*")</f>
        <v>0</v>
      </c>
      <c r="O208" s="1">
        <f>COUNTIF(B208,"*ea*")</f>
        <v>0</v>
      </c>
      <c r="P208" s="1">
        <f>COUNTIF(B208,"*eo*")</f>
        <v>0</v>
      </c>
      <c r="Q208" s="1">
        <f>COUNTIF(B208,"*eu*")</f>
        <v>0</v>
      </c>
      <c r="R208" s="1">
        <f>COUNTIF(B208,"*ai*")</f>
        <v>0</v>
      </c>
      <c r="S208" s="1">
        <f>COUNTIF(B208,"*ae*")</f>
        <v>0</v>
      </c>
      <c r="T208" s="1">
        <f>COUNTIF(B208,"*ao*")</f>
        <v>0</v>
      </c>
      <c r="U208" s="1">
        <f>COUNTIF(B208,"*au*")</f>
        <v>0</v>
      </c>
      <c r="V208" s="1">
        <f>COUNTIF(B208,"*oi*")</f>
        <v>0</v>
      </c>
      <c r="W208" s="1">
        <f>COUNTIF(B208,"*oe*")</f>
        <v>0</v>
      </c>
      <c r="X208" s="1">
        <f>COUNTIF(B208,"*oa*")</f>
        <v>0</v>
      </c>
      <c r="Y208" s="1">
        <f>COUNTIF(B208,"*ou*")</f>
        <v>0</v>
      </c>
      <c r="Z208" s="1">
        <f>COUNTIF(B208,"*ui*")</f>
        <v>0</v>
      </c>
      <c r="AA208" s="1">
        <f>COUNTIF(B208,"*ua*")</f>
        <v>0</v>
      </c>
      <c r="AB208">
        <f>SUM(G208:AA208)</f>
        <v>1</v>
      </c>
      <c r="AC208">
        <v>3</v>
      </c>
      <c r="AD208">
        <f>COUNTIF(AC208,"2")</f>
        <v>0</v>
      </c>
      <c r="AE208">
        <f>COUNTIF(AC208,"3")</f>
        <v>1</v>
      </c>
      <c r="AF208">
        <f>COUNTIF(AC208,"4")</f>
        <v>0</v>
      </c>
      <c r="AG208">
        <f>COUNTIF(AC208,"5")</f>
        <v>0</v>
      </c>
      <c r="AH208">
        <v>1</v>
      </c>
      <c r="AI208">
        <v>0</v>
      </c>
      <c r="AM208">
        <v>1</v>
      </c>
      <c r="AN208" t="str">
        <f>RIGHT(B208,1)</f>
        <v>ʔ</v>
      </c>
      <c r="AO208" s="1">
        <f>COUNTIF(F208,"CVCV")+COUNTIF(F208,"CVVCV")</f>
        <v>0</v>
      </c>
      <c r="AP208" s="1">
        <f>COUNTIF(F208,"CVCVC")+COUNTIF(F208,"CVVCVC")</f>
        <v>0</v>
      </c>
      <c r="AQ208" s="1">
        <f>COUNTIF(F208,"VCV")+COUNTIF(F208,"VVCV")</f>
        <v>0</v>
      </c>
      <c r="AR208" s="1">
        <f>COUNTIF(F208,"VCVC")+COUNTIF(F208,"VVCVC")</f>
        <v>0</v>
      </c>
      <c r="AS208" s="1">
        <f>COUNTIF(F208,"CVV")</f>
        <v>0</v>
      </c>
      <c r="AT208" s="1">
        <f>COUNTIF(F208,"CVVC")</f>
        <v>0</v>
      </c>
      <c r="AU208" s="1">
        <f>COUNTIF(F208,"VV")</f>
        <v>0</v>
      </c>
      <c r="AV208" s="1">
        <f>COUNTIF(F208,"VVC")</f>
        <v>0</v>
      </c>
      <c r="AW208" s="1">
        <f>COUNTIF(F208,"CVVCVC")+COUNTIF(F208,"VVCVC")+COUNTIF(F208,"CVVCV")+COUNTIF(F208,"VVCV")</f>
        <v>0</v>
      </c>
      <c r="AY208" s="1">
        <f>COUNTIF(F208,"CCVCV")</f>
        <v>0</v>
      </c>
      <c r="AZ208" s="1">
        <f>COUNTIF(F208,"CCVCVC")</f>
        <v>0</v>
      </c>
      <c r="BA208" s="1">
        <f>COUNTIF(F208,"CCVV")</f>
        <v>0</v>
      </c>
      <c r="BB208" s="1">
        <f>COUNTIF(F208,"CCVVC")</f>
        <v>0</v>
      </c>
      <c r="BD208" t="s">
        <v>3760</v>
      </c>
      <c r="BF208" s="1" t="str">
        <f>RIGHT(F208,4)</f>
        <v>CVVC</v>
      </c>
      <c r="BG208" s="1"/>
      <c r="BN208">
        <v>1</v>
      </c>
      <c r="BP208" s="1">
        <f>SUM(BG208:BO208)</f>
        <v>1</v>
      </c>
      <c r="BQ208">
        <v>0</v>
      </c>
      <c r="BR208" t="s">
        <v>10</v>
      </c>
      <c r="BS208" s="1" t="str">
        <f>LEFT(B208,1)</f>
        <v>s</v>
      </c>
      <c r="BT208" s="1" t="str">
        <f>LEFT(B208,2)</f>
        <v>sa</v>
      </c>
      <c r="BU208" s="1" t="str">
        <f>RIGHT(B208,1)</f>
        <v>ʔ</v>
      </c>
      <c r="BV208" t="s">
        <v>3747</v>
      </c>
      <c r="BW208" s="10" t="str">
        <f>LEFT(BD208,1)</f>
        <v>p</v>
      </c>
      <c r="BX208" s="10">
        <v>0</v>
      </c>
      <c r="BY208" s="10" t="str">
        <f>LEFT(CA208,1)</f>
        <v>i</v>
      </c>
      <c r="BZ208" s="10" t="str">
        <f>LEFT(CC208,1)</f>
        <v>a</v>
      </c>
      <c r="CA208" s="10" t="str">
        <f>RIGHT(B208,3)</f>
        <v>iaʔ</v>
      </c>
      <c r="CB208" s="10" t="str">
        <f>RIGHT(B208,3)</f>
        <v>iaʔ</v>
      </c>
      <c r="CC208" s="10" t="str">
        <f>RIGHT(B208,2)</f>
        <v>aʔ</v>
      </c>
      <c r="CD208" s="10" t="str">
        <f>RIGHT(B208,1)</f>
        <v>ʔ</v>
      </c>
    </row>
    <row r="209" spans="1:82">
      <c r="A209">
        <v>1469</v>
      </c>
      <c r="B209" s="30" t="s">
        <v>3563</v>
      </c>
      <c r="C209" t="s">
        <v>1939</v>
      </c>
      <c r="D209" t="s">
        <v>1141</v>
      </c>
      <c r="E209" t="s">
        <v>1141</v>
      </c>
      <c r="F209" t="s">
        <v>2867</v>
      </c>
      <c r="G209" s="1">
        <f>COUNTIF(B209,"*ii*")</f>
        <v>0</v>
      </c>
      <c r="H209" s="1">
        <f>COUNTIF(B209,"*ee*")</f>
        <v>0</v>
      </c>
      <c r="I209" s="1">
        <f>COUNTIF(B209,"*aa*")</f>
        <v>0</v>
      </c>
      <c r="J209" s="1">
        <f>COUNTIF(B209,"*oo*")</f>
        <v>0</v>
      </c>
      <c r="K209" s="1">
        <f>COUNTIF(B209,"*uu*")</f>
        <v>0</v>
      </c>
      <c r="L209" s="1">
        <f>COUNTIF(B209,"*ia*")</f>
        <v>0</v>
      </c>
      <c r="M209" s="1">
        <f>COUNTIF(B209,"*iu*")</f>
        <v>0</v>
      </c>
      <c r="N209" s="1">
        <f>COUNTIF(B209,"*ei*")</f>
        <v>0</v>
      </c>
      <c r="O209" s="1">
        <f>COUNTIF(B209,"*ea*")</f>
        <v>0</v>
      </c>
      <c r="P209" s="1">
        <f>COUNTIF(B209,"*eo*")</f>
        <v>0</v>
      </c>
      <c r="Q209" s="1">
        <f>COUNTIF(B209,"*eu*")</f>
        <v>0</v>
      </c>
      <c r="R209" s="1">
        <f>COUNTIF(B209,"*ai*")</f>
        <v>0</v>
      </c>
      <c r="S209" s="1">
        <f>COUNTIF(B209,"*ae*")</f>
        <v>0</v>
      </c>
      <c r="T209" s="1">
        <f>COUNTIF(B209,"*ao*")</f>
        <v>0</v>
      </c>
      <c r="U209" s="1">
        <f>COUNTIF(B209,"*au*")</f>
        <v>0</v>
      </c>
      <c r="V209" s="1">
        <f>COUNTIF(B209,"*oi*")</f>
        <v>0</v>
      </c>
      <c r="W209" s="1">
        <f>COUNTIF(B209,"*oe*")</f>
        <v>0</v>
      </c>
      <c r="X209" s="1">
        <f>COUNTIF(B209,"*oa*")</f>
        <v>1</v>
      </c>
      <c r="Y209" s="1">
        <f>COUNTIF(B209,"*ou*")</f>
        <v>0</v>
      </c>
      <c r="Z209" s="1">
        <f>COUNTIF(B209,"*ui*")</f>
        <v>0</v>
      </c>
      <c r="AA209" s="1">
        <f>COUNTIF(B209,"*ua*")</f>
        <v>0</v>
      </c>
      <c r="AB209">
        <f>SUM(G209:AA209)</f>
        <v>1</v>
      </c>
      <c r="AC209">
        <v>3</v>
      </c>
      <c r="AD209">
        <f>COUNTIF(AC209,"2")</f>
        <v>0</v>
      </c>
      <c r="AE209">
        <f>COUNTIF(AC209,"3")</f>
        <v>1</v>
      </c>
      <c r="AF209">
        <f>COUNTIF(AC209,"4")</f>
        <v>0</v>
      </c>
      <c r="AG209">
        <f>COUNTIF(AC209,"5")</f>
        <v>0</v>
      </c>
      <c r="AH209">
        <v>1</v>
      </c>
      <c r="AI209">
        <v>0</v>
      </c>
      <c r="AM209">
        <v>1</v>
      </c>
      <c r="AN209" t="str">
        <f>RIGHT(B209,1)</f>
        <v>ʔ</v>
      </c>
      <c r="AO209" s="1">
        <f>COUNTIF(F209,"CVCV")+COUNTIF(F209,"CVVCV")</f>
        <v>0</v>
      </c>
      <c r="AP209" s="1">
        <f>COUNTIF(F209,"CVCVC")+COUNTIF(F209,"CVVCVC")</f>
        <v>0</v>
      </c>
      <c r="AQ209" s="1">
        <f>COUNTIF(F209,"VCV")+COUNTIF(F209,"VVCV")</f>
        <v>0</v>
      </c>
      <c r="AR209" s="1">
        <f>COUNTIF(F209,"VCVC")+COUNTIF(F209,"VVCVC")</f>
        <v>0</v>
      </c>
      <c r="AS209" s="1">
        <f>COUNTIF(F209,"CVV")</f>
        <v>0</v>
      </c>
      <c r="AT209" s="1">
        <f>COUNTIF(F209,"CVVC")</f>
        <v>0</v>
      </c>
      <c r="AU209" s="1">
        <f>COUNTIF(F209,"VV")</f>
        <v>0</v>
      </c>
      <c r="AV209" s="1">
        <f>COUNTIF(F209,"VVC")</f>
        <v>0</v>
      </c>
      <c r="AW209" s="1">
        <f>COUNTIF(F209,"CVVCVC")+COUNTIF(F209,"VVCVC")+COUNTIF(F209,"CVVCV")+COUNTIF(F209,"VVCV")</f>
        <v>0</v>
      </c>
      <c r="AY209" s="1">
        <f>COUNTIF(F209,"CCVCV")</f>
        <v>0</v>
      </c>
      <c r="AZ209" s="1">
        <f>COUNTIF(F209,"CCVCVC")</f>
        <v>0</v>
      </c>
      <c r="BA209" s="1">
        <f>COUNTIF(F209,"CCVV")</f>
        <v>0</v>
      </c>
      <c r="BB209" s="1">
        <f>COUNTIF(F209,"CCVVC")</f>
        <v>0</v>
      </c>
      <c r="BD209" t="s">
        <v>3753</v>
      </c>
      <c r="BF209" s="1" t="str">
        <f>RIGHT(F209,4)</f>
        <v>CVVC</v>
      </c>
      <c r="BG209" s="1"/>
      <c r="BN209">
        <v>1</v>
      </c>
      <c r="BP209" s="1">
        <f>SUM(BG209:BO209)</f>
        <v>1</v>
      </c>
      <c r="BQ209">
        <v>0</v>
      </c>
      <c r="BR209" t="s">
        <v>2827</v>
      </c>
      <c r="BS209" s="1" t="str">
        <f>LEFT(B209,1)</f>
        <v>r</v>
      </c>
      <c r="BT209" s="1" t="str">
        <f>LEFT(B209,2)</f>
        <v>ra</v>
      </c>
      <c r="BU209" s="1" t="str">
        <f>RIGHT(B209,1)</f>
        <v>ʔ</v>
      </c>
      <c r="BV209" t="s">
        <v>3748</v>
      </c>
      <c r="BW209" s="10" t="str">
        <f>LEFT(BD209,1)</f>
        <v>m</v>
      </c>
      <c r="BX209" s="10">
        <v>0</v>
      </c>
      <c r="BY209" s="10" t="str">
        <f>LEFT(CA209,1)</f>
        <v>o</v>
      </c>
      <c r="BZ209" s="10" t="str">
        <f>LEFT(CC209,1)</f>
        <v>a</v>
      </c>
      <c r="CA209" s="10" t="str">
        <f>RIGHT(B209,3)</f>
        <v>oaʔ</v>
      </c>
      <c r="CB209" s="10" t="str">
        <f>RIGHT(B209,3)</f>
        <v>oaʔ</v>
      </c>
      <c r="CC209" s="10" t="str">
        <f>RIGHT(B209,2)</f>
        <v>aʔ</v>
      </c>
      <c r="CD209" s="10" t="str">
        <f>RIGHT(B209,1)</f>
        <v>ʔ</v>
      </c>
    </row>
    <row r="210" spans="1:82">
      <c r="B210" s="30" t="s">
        <v>4053</v>
      </c>
      <c r="C210" t="s">
        <v>4054</v>
      </c>
      <c r="D210" s="1" t="s">
        <v>1141</v>
      </c>
      <c r="E210" s="2" t="s">
        <v>1141</v>
      </c>
      <c r="F210" s="1" t="s">
        <v>2867</v>
      </c>
      <c r="G210" s="1">
        <f>COUNTIF(B210,"*ii*")</f>
        <v>0</v>
      </c>
      <c r="H210" s="1">
        <f>COUNTIF(B210,"*ee*")</f>
        <v>0</v>
      </c>
      <c r="I210" s="1">
        <f>COUNTIF(B210,"*aa*")</f>
        <v>0</v>
      </c>
      <c r="J210" s="1">
        <f>COUNTIF(B210,"*oo*")</f>
        <v>0</v>
      </c>
      <c r="K210" s="1">
        <f>COUNTIF(B210,"*uu*")</f>
        <v>0</v>
      </c>
      <c r="L210" s="1">
        <f>COUNTIF(B210,"*ia*")</f>
        <v>0</v>
      </c>
      <c r="M210" s="1">
        <f>COUNTIF(B210,"*iu*")</f>
        <v>0</v>
      </c>
      <c r="N210" s="1">
        <f>COUNTIF(B210,"*ei*")</f>
        <v>0</v>
      </c>
      <c r="O210" s="1">
        <f>COUNTIF(B210,"*ea*")</f>
        <v>0</v>
      </c>
      <c r="P210" s="1">
        <f>COUNTIF(B210,"*eo*")</f>
        <v>0</v>
      </c>
      <c r="Q210" s="1">
        <f>COUNTIF(B210,"*eu*")</f>
        <v>0</v>
      </c>
      <c r="R210" s="1">
        <f>COUNTIF(B210,"*ai*")</f>
        <v>0</v>
      </c>
      <c r="S210" s="1">
        <f>COUNTIF(B210,"*ae*")</f>
        <v>0</v>
      </c>
      <c r="T210" s="1">
        <f>COUNTIF(B210,"*ao*")</f>
        <v>0</v>
      </c>
      <c r="U210" s="1">
        <f>COUNTIF(B210,"*au*")</f>
        <v>0</v>
      </c>
      <c r="V210" s="1">
        <f>COUNTIF(B210,"*oi*")</f>
        <v>0</v>
      </c>
      <c r="W210" s="1">
        <f>COUNTIF(B210,"*oe*")</f>
        <v>0</v>
      </c>
      <c r="X210" s="1">
        <f>COUNTIF(B210,"*oa*")</f>
        <v>0</v>
      </c>
      <c r="Y210" s="1">
        <f>COUNTIF(B210,"*ou*")</f>
        <v>0</v>
      </c>
      <c r="Z210" s="1">
        <f>COUNTIF(B210,"*ui*")</f>
        <v>0</v>
      </c>
      <c r="AA210" s="1">
        <f>COUNTIF(B210,"*ua*")</f>
        <v>1</v>
      </c>
      <c r="AB210">
        <f>SUM(G210:AA210)</f>
        <v>1</v>
      </c>
      <c r="AC210">
        <v>3</v>
      </c>
      <c r="AD210">
        <f>COUNTIF(AC210,"2")</f>
        <v>0</v>
      </c>
      <c r="AE210">
        <f>COUNTIF(AC210,"3")</f>
        <v>1</v>
      </c>
      <c r="AF210">
        <f>COUNTIF(AC210,"4")</f>
        <v>0</v>
      </c>
      <c r="AG210">
        <f>COUNTIF(AC210,"5")</f>
        <v>0</v>
      </c>
      <c r="AH210">
        <v>1</v>
      </c>
      <c r="AI210">
        <v>0</v>
      </c>
      <c r="AM210">
        <v>1</v>
      </c>
      <c r="AN210" t="str">
        <f>RIGHT(B210,1)</f>
        <v>s</v>
      </c>
      <c r="AO210" s="1">
        <f>COUNTIF(F210,"CVCV")+COUNTIF(F210,"CVVCV")</f>
        <v>0</v>
      </c>
      <c r="AP210" s="1">
        <f>COUNTIF(F210,"CVCVC")+COUNTIF(F210,"CVVCVC")</f>
        <v>0</v>
      </c>
      <c r="AQ210" s="1">
        <f>COUNTIF(F210,"VCV")+COUNTIF(F210,"VVCV")</f>
        <v>0</v>
      </c>
      <c r="AR210" s="1">
        <f>COUNTIF(F210,"VCVC")+COUNTIF(F210,"VVCVC")</f>
        <v>0</v>
      </c>
      <c r="AS210" s="1">
        <f>COUNTIF(F210,"CVV")</f>
        <v>0</v>
      </c>
      <c r="AT210" s="1">
        <f>COUNTIF(F210,"CVVC")</f>
        <v>0</v>
      </c>
      <c r="AU210" s="1">
        <f>COUNTIF(F210,"VV")</f>
        <v>0</v>
      </c>
      <c r="AV210" s="1">
        <f>COUNTIF(F210,"VVC")</f>
        <v>0</v>
      </c>
      <c r="AW210" s="1">
        <f>COUNTIF(F210,"CVVCVC")+COUNTIF(F210,"VVCVC")+COUNTIF(F210,"CVVCV")+COUNTIF(F210,"VVCV")</f>
        <v>0</v>
      </c>
      <c r="AX210" s="1"/>
      <c r="AY210" s="1">
        <f>COUNTIF(F210,"CCVCV")</f>
        <v>0</v>
      </c>
      <c r="AZ210" s="1">
        <f>COUNTIF(F210,"CCVCVC")</f>
        <v>0</v>
      </c>
      <c r="BA210" s="1">
        <f>COUNTIF(F210,"CCVV")</f>
        <v>0</v>
      </c>
      <c r="BB210" s="1">
        <f>COUNTIF(F210,"CCVVC")</f>
        <v>0</v>
      </c>
      <c r="BC210" s="1"/>
      <c r="BD210" t="s">
        <v>3748</v>
      </c>
      <c r="BF210" s="1" t="str">
        <f>RIGHT(F210,4)</f>
        <v>CVVC</v>
      </c>
      <c r="BG210" s="1"/>
      <c r="BH210" s="1"/>
      <c r="BN210">
        <v>1</v>
      </c>
      <c r="BP210" s="1">
        <f>SUM(BG210:BO210)</f>
        <v>1</v>
      </c>
      <c r="BQ210">
        <v>0</v>
      </c>
      <c r="BR210" t="s">
        <v>715</v>
      </c>
      <c r="BS210" s="1" t="str">
        <f>LEFT(B210,1)</f>
        <v>r</v>
      </c>
      <c r="BT210" s="1" t="str">
        <f>LEFT(B210,2)</f>
        <v>ra</v>
      </c>
      <c r="BU210" s="1" t="str">
        <f>RIGHT(B210,1)</f>
        <v>s</v>
      </c>
      <c r="BV210" t="s">
        <v>3748</v>
      </c>
      <c r="BW210" t="s">
        <v>2932</v>
      </c>
      <c r="BX210" s="10">
        <v>0</v>
      </c>
      <c r="BY210" s="10" t="str">
        <f>LEFT(CA210,1)</f>
        <v>a</v>
      </c>
      <c r="BZ210" s="10" t="str">
        <f>RIGHT(B210,1)</f>
        <v>s</v>
      </c>
      <c r="CA210" s="10" t="str">
        <f>RIGHT(B210,2)</f>
        <v>as</v>
      </c>
      <c r="CB210" s="10" t="str">
        <f>RIGHT(B210,3)</f>
        <v>uas</v>
      </c>
      <c r="CC210" s="10" t="str">
        <f>RIGHT(B210,2)</f>
        <v>as</v>
      </c>
      <c r="CD210" s="10" t="str">
        <f>RIGHT(B210,1)</f>
        <v>s</v>
      </c>
    </row>
    <row r="211" spans="1:82">
      <c r="A211">
        <v>169</v>
      </c>
      <c r="B211" s="30" t="s">
        <v>1124</v>
      </c>
      <c r="C211" t="s">
        <v>2787</v>
      </c>
      <c r="D211" t="s">
        <v>1141</v>
      </c>
      <c r="E211" t="s">
        <v>1141</v>
      </c>
      <c r="F211" t="s">
        <v>2856</v>
      </c>
      <c r="G211" s="1">
        <f>COUNTIF(B211,"*ii*")</f>
        <v>0</v>
      </c>
      <c r="H211" s="1">
        <f>COUNTIF(B211,"*ee*")</f>
        <v>1</v>
      </c>
      <c r="I211" s="1">
        <f>COUNTIF(B211,"*aa*")</f>
        <v>0</v>
      </c>
      <c r="J211" s="1">
        <f>COUNTIF(B211,"*oo*")</f>
        <v>0</v>
      </c>
      <c r="K211" s="1">
        <f>COUNTIF(B211,"*uu*")</f>
        <v>0</v>
      </c>
      <c r="L211" s="1">
        <f>COUNTIF(B211,"*ia*")</f>
        <v>0</v>
      </c>
      <c r="M211" s="1">
        <f>COUNTIF(B211,"*iu*")</f>
        <v>0</v>
      </c>
      <c r="N211" s="1">
        <f>COUNTIF(B211,"*ei*")</f>
        <v>0</v>
      </c>
      <c r="O211" s="1">
        <f>COUNTIF(B211,"*ea*")</f>
        <v>0</v>
      </c>
      <c r="P211" s="1">
        <f>COUNTIF(B211,"*eo*")</f>
        <v>0</v>
      </c>
      <c r="Q211" s="1">
        <f>COUNTIF(B211,"*eu*")</f>
        <v>0</v>
      </c>
      <c r="R211" s="1">
        <f>COUNTIF(B211,"*ai*")</f>
        <v>0</v>
      </c>
      <c r="S211" s="1">
        <f>COUNTIF(B211,"*ae*")</f>
        <v>0</v>
      </c>
      <c r="T211" s="1">
        <f>COUNTIF(B211,"*ao*")</f>
        <v>0</v>
      </c>
      <c r="U211" s="1">
        <f>COUNTIF(B211,"*au*")</f>
        <v>0</v>
      </c>
      <c r="V211" s="1">
        <f>COUNTIF(B211,"*oi*")</f>
        <v>0</v>
      </c>
      <c r="W211" s="1">
        <f>COUNTIF(B211,"*oe*")</f>
        <v>0</v>
      </c>
      <c r="X211" s="1">
        <f>COUNTIF(B211,"*oa*")</f>
        <v>0</v>
      </c>
      <c r="Y211" s="1">
        <f>COUNTIF(B211,"*ou*")</f>
        <v>0</v>
      </c>
      <c r="Z211" s="1">
        <f>COUNTIF(B211,"*ui*")</f>
        <v>0</v>
      </c>
      <c r="AA211" s="1">
        <f>COUNTIF(B211,"*ua*")</f>
        <v>0</v>
      </c>
      <c r="AB211">
        <f>SUM(G211:AA211)</f>
        <v>1</v>
      </c>
      <c r="AC211">
        <v>3</v>
      </c>
      <c r="AD211">
        <f>COUNTIF(AC211,"2")</f>
        <v>0</v>
      </c>
      <c r="AE211">
        <f>COUNTIF(AC211,"3")</f>
        <v>1</v>
      </c>
      <c r="AF211">
        <f>COUNTIF(AC211,"4")</f>
        <v>0</v>
      </c>
      <c r="AG211">
        <f>COUNTIF(AC211,"5")</f>
        <v>0</v>
      </c>
      <c r="AH211">
        <v>1</v>
      </c>
      <c r="AI211">
        <v>0</v>
      </c>
      <c r="AL211">
        <v>1</v>
      </c>
      <c r="AO211" s="1">
        <f>COUNTIF(F211,"CVCV")+COUNTIF(F211,"CVVCV")</f>
        <v>0</v>
      </c>
      <c r="AP211" s="1">
        <f>COUNTIF(F211,"CVCVC")+COUNTIF(F211,"CVVCVC")</f>
        <v>0</v>
      </c>
      <c r="AQ211" s="1">
        <f>COUNTIF(F211,"VCV")+COUNTIF(F211,"VVCV")</f>
        <v>0</v>
      </c>
      <c r="AR211" s="1">
        <f>COUNTIF(F211,"VCVC")+COUNTIF(F211,"VVCVC")</f>
        <v>0</v>
      </c>
      <c r="AS211" s="1">
        <f>COUNTIF(F211,"CVV")</f>
        <v>0</v>
      </c>
      <c r="AT211" s="1">
        <f>COUNTIF(F211,"CVVC")</f>
        <v>0</v>
      </c>
      <c r="AU211" s="1">
        <f>COUNTIF(F211,"VV")</f>
        <v>0</v>
      </c>
      <c r="AV211" s="1">
        <f>COUNTIF(F211,"VVC")</f>
        <v>0</v>
      </c>
      <c r="AW211" s="1">
        <f>COUNTIF(F211,"CVVCVC")+COUNTIF(F211,"VVCVC")+COUNTIF(F211,"CVVCV")+COUNTIF(F211,"VVCV")</f>
        <v>0</v>
      </c>
      <c r="AY211" s="1">
        <f>COUNTIF(F211,"CCVCV")</f>
        <v>0</v>
      </c>
      <c r="AZ211" s="1">
        <f>COUNTIF(F211,"CCVCVC")</f>
        <v>0</v>
      </c>
      <c r="BA211" s="1">
        <f>COUNTIF(F211,"CCVV")</f>
        <v>0</v>
      </c>
      <c r="BB211" s="1">
        <f>COUNTIF(F211,"CCVVC")</f>
        <v>0</v>
      </c>
      <c r="BF211" s="1" t="str">
        <f>RIGHT(F211,4)</f>
        <v>VCVV</v>
      </c>
      <c r="BG211" s="1"/>
      <c r="BO211">
        <v>1</v>
      </c>
      <c r="BP211" s="1">
        <f>SUM(BG211:BO211)</f>
        <v>1</v>
      </c>
      <c r="BQ211">
        <v>0</v>
      </c>
      <c r="BS211" s="1" t="str">
        <f>LEFT(B211,1)</f>
        <v>b</v>
      </c>
      <c r="BT211" s="1" t="str">
        <f>LEFT(B211,2)</f>
        <v>bi</v>
      </c>
      <c r="BU211" s="1" t="str">
        <f>RIGHT(B211,1)</f>
        <v>e</v>
      </c>
      <c r="BX211" s="10">
        <v>0</v>
      </c>
      <c r="BY211" s="10" t="str">
        <f>LEFT(CA211,1)</f>
        <v>e</v>
      </c>
      <c r="BZ211" s="10" t="str">
        <f>RIGHT(B211,1)</f>
        <v>e</v>
      </c>
      <c r="CA211" s="10" t="str">
        <f>RIGHT(B211,2)</f>
        <v>ee</v>
      </c>
      <c r="CB211" s="10" t="str">
        <f>RIGHT(B211,3)</f>
        <v>fee</v>
      </c>
      <c r="CC211" s="10" t="str">
        <f>RIGHT(B211,2)</f>
        <v>ee</v>
      </c>
      <c r="CD211" s="10" t="str">
        <f>RIGHT(B211,1)</f>
        <v>e</v>
      </c>
    </row>
    <row r="212" spans="1:82">
      <c r="A212">
        <v>1891</v>
      </c>
      <c r="B212" s="30" t="s">
        <v>97</v>
      </c>
      <c r="C212" t="s">
        <v>1281</v>
      </c>
      <c r="D212" t="s">
        <v>1141</v>
      </c>
      <c r="E212" t="s">
        <v>1141</v>
      </c>
      <c r="F212" t="s">
        <v>2856</v>
      </c>
      <c r="G212" s="1">
        <f>COUNTIF(B212,"*ii*")</f>
        <v>0</v>
      </c>
      <c r="H212" s="1">
        <f>COUNTIF(B212,"*ee*")</f>
        <v>1</v>
      </c>
      <c r="I212" s="1">
        <f>COUNTIF(B212,"*aa*")</f>
        <v>0</v>
      </c>
      <c r="J212" s="1">
        <f>COUNTIF(B212,"*oo*")</f>
        <v>0</v>
      </c>
      <c r="K212" s="1">
        <f>COUNTIF(B212,"*uu*")</f>
        <v>0</v>
      </c>
      <c r="L212" s="1">
        <f>COUNTIF(B212,"*ia*")</f>
        <v>0</v>
      </c>
      <c r="M212" s="1">
        <f>COUNTIF(B212,"*iu*")</f>
        <v>0</v>
      </c>
      <c r="N212" s="1">
        <f>COUNTIF(B212,"*ei*")</f>
        <v>0</v>
      </c>
      <c r="O212" s="1">
        <f>COUNTIF(B212,"*ea*")</f>
        <v>0</v>
      </c>
      <c r="P212" s="1">
        <f>COUNTIF(B212,"*eo*")</f>
        <v>0</v>
      </c>
      <c r="Q212" s="1">
        <f>COUNTIF(B212,"*eu*")</f>
        <v>0</v>
      </c>
      <c r="R212" s="1">
        <f>COUNTIF(B212,"*ai*")</f>
        <v>0</v>
      </c>
      <c r="S212" s="1">
        <f>COUNTIF(B212,"*ae*")</f>
        <v>0</v>
      </c>
      <c r="T212" s="1">
        <f>COUNTIF(B212,"*ao*")</f>
        <v>0</v>
      </c>
      <c r="U212" s="1">
        <f>COUNTIF(B212,"*au*")</f>
        <v>0</v>
      </c>
      <c r="V212" s="1">
        <f>COUNTIF(B212,"*oi*")</f>
        <v>0</v>
      </c>
      <c r="W212" s="1">
        <f>COUNTIF(B212,"*oe*")</f>
        <v>0</v>
      </c>
      <c r="X212" s="1">
        <f>COUNTIF(B212,"*oa*")</f>
        <v>0</v>
      </c>
      <c r="Y212" s="1">
        <f>COUNTIF(B212,"*ou*")</f>
        <v>0</v>
      </c>
      <c r="Z212" s="1">
        <f>COUNTIF(B212,"*ui*")</f>
        <v>0</v>
      </c>
      <c r="AA212" s="1">
        <f>COUNTIF(B212,"*ua*")</f>
        <v>0</v>
      </c>
      <c r="AB212">
        <f>SUM(G212:AA212)</f>
        <v>1</v>
      </c>
      <c r="AC212">
        <v>3</v>
      </c>
      <c r="AD212">
        <f>COUNTIF(AC212,"2")</f>
        <v>0</v>
      </c>
      <c r="AE212">
        <f>COUNTIF(AC212,"3")</f>
        <v>1</v>
      </c>
      <c r="AF212">
        <f>COUNTIF(AC212,"4")</f>
        <v>0</v>
      </c>
      <c r="AG212">
        <f>COUNTIF(AC212,"5")</f>
        <v>0</v>
      </c>
      <c r="AH212">
        <v>1</v>
      </c>
      <c r="AI212">
        <v>0</v>
      </c>
      <c r="AL212">
        <v>1</v>
      </c>
      <c r="AO212" s="1">
        <f>COUNTIF(F212,"CVCV")+COUNTIF(F212,"CVVCV")</f>
        <v>0</v>
      </c>
      <c r="AP212" s="1">
        <f>COUNTIF(F212,"CVCVC")+COUNTIF(F212,"CVVCVC")</f>
        <v>0</v>
      </c>
      <c r="AQ212" s="1">
        <f>COUNTIF(F212,"VCV")+COUNTIF(F212,"VVCV")</f>
        <v>0</v>
      </c>
      <c r="AR212" s="1">
        <f>COUNTIF(F212,"VCVC")+COUNTIF(F212,"VVCVC")</f>
        <v>0</v>
      </c>
      <c r="AS212" s="1">
        <f>COUNTIF(F212,"CVV")</f>
        <v>0</v>
      </c>
      <c r="AT212" s="1">
        <f>COUNTIF(F212,"CVVC")</f>
        <v>0</v>
      </c>
      <c r="AU212" s="1">
        <f>COUNTIF(F212,"VV")</f>
        <v>0</v>
      </c>
      <c r="AV212" s="1">
        <f>COUNTIF(F212,"VVC")</f>
        <v>0</v>
      </c>
      <c r="AW212" s="1">
        <f>COUNTIF(F212,"CVVCVC")+COUNTIF(F212,"VVCVC")+COUNTIF(F212,"CVVCV")+COUNTIF(F212,"VVCV")</f>
        <v>0</v>
      </c>
      <c r="AY212" s="1">
        <f>COUNTIF(F212,"CCVCV")</f>
        <v>0</v>
      </c>
      <c r="AZ212" s="1">
        <f>COUNTIF(F212,"CCVCVC")</f>
        <v>0</v>
      </c>
      <c r="BA212" s="1">
        <f>COUNTIF(F212,"CCVV")</f>
        <v>0</v>
      </c>
      <c r="BB212" s="1">
        <f>COUNTIF(F212,"CCVVC")</f>
        <v>0</v>
      </c>
      <c r="BF212" s="1" t="str">
        <f>RIGHT(F212,4)</f>
        <v>VCVV</v>
      </c>
      <c r="BG212" s="1"/>
      <c r="BO212">
        <v>1</v>
      </c>
      <c r="BP212" s="1">
        <f>SUM(BG212:BO212)</f>
        <v>1</v>
      </c>
      <c r="BQ212">
        <v>0</v>
      </c>
      <c r="BS212" s="1" t="str">
        <f>LEFT(B212,1)</f>
        <v>t</v>
      </c>
      <c r="BT212" s="1" t="str">
        <f>LEFT(B212,2)</f>
        <v>to</v>
      </c>
      <c r="BU212" s="1" t="str">
        <f>RIGHT(B212,1)</f>
        <v>e</v>
      </c>
      <c r="BX212" s="10">
        <v>0</v>
      </c>
      <c r="BY212" s="10" t="str">
        <f>LEFT(CA212,1)</f>
        <v>e</v>
      </c>
      <c r="BZ212" s="10" t="str">
        <f>RIGHT(B212,1)</f>
        <v>e</v>
      </c>
      <c r="CA212" s="10" t="str">
        <f>RIGHT(B212,2)</f>
        <v>ee</v>
      </c>
      <c r="CB212" s="10" t="str">
        <f>RIGHT(B212,3)</f>
        <v>gee</v>
      </c>
      <c r="CC212" s="10" t="str">
        <f>RIGHT(B212,2)</f>
        <v>ee</v>
      </c>
      <c r="CD212" s="10" t="str">
        <f>RIGHT(B212,1)</f>
        <v>e</v>
      </c>
    </row>
    <row r="213" spans="1:82">
      <c r="A213">
        <v>1597</v>
      </c>
      <c r="B213" s="30" t="s">
        <v>885</v>
      </c>
      <c r="C213" t="s">
        <v>2392</v>
      </c>
      <c r="D213" t="s">
        <v>1152</v>
      </c>
      <c r="E213" t="s">
        <v>1141</v>
      </c>
      <c r="F213" t="s">
        <v>2856</v>
      </c>
      <c r="G213" s="1">
        <f>COUNTIF(B213,"*ii*")</f>
        <v>0</v>
      </c>
      <c r="H213" s="1">
        <f>COUNTIF(B213,"*ee*")</f>
        <v>0</v>
      </c>
      <c r="I213" s="1">
        <f>COUNTIF(B213,"*aa*")</f>
        <v>1</v>
      </c>
      <c r="J213" s="1">
        <f>COUNTIF(B213,"*oo*")</f>
        <v>0</v>
      </c>
      <c r="K213" s="1">
        <f>COUNTIF(B213,"*uu*")</f>
        <v>0</v>
      </c>
      <c r="L213" s="1">
        <f>COUNTIF(B213,"*ia*")</f>
        <v>0</v>
      </c>
      <c r="M213" s="1">
        <f>COUNTIF(B213,"*iu*")</f>
        <v>0</v>
      </c>
      <c r="N213" s="1">
        <f>COUNTIF(B213,"*ei*")</f>
        <v>0</v>
      </c>
      <c r="O213" s="1">
        <f>COUNTIF(B213,"*ea*")</f>
        <v>0</v>
      </c>
      <c r="P213" s="1">
        <f>COUNTIF(B213,"*eo*")</f>
        <v>0</v>
      </c>
      <c r="Q213" s="1">
        <f>COUNTIF(B213,"*eu*")</f>
        <v>0</v>
      </c>
      <c r="R213" s="1">
        <f>COUNTIF(B213,"*ai*")</f>
        <v>0</v>
      </c>
      <c r="S213" s="1">
        <f>COUNTIF(B213,"*ae*")</f>
        <v>0</v>
      </c>
      <c r="T213" s="1">
        <f>COUNTIF(B213,"*ao*")</f>
        <v>0</v>
      </c>
      <c r="U213" s="1">
        <f>COUNTIF(B213,"*au*")</f>
        <v>0</v>
      </c>
      <c r="V213" s="1">
        <f>COUNTIF(B213,"*oi*")</f>
        <v>0</v>
      </c>
      <c r="W213" s="1">
        <f>COUNTIF(B213,"*oe*")</f>
        <v>0</v>
      </c>
      <c r="X213" s="1">
        <f>COUNTIF(B213,"*oa*")</f>
        <v>0</v>
      </c>
      <c r="Y213" s="1">
        <f>COUNTIF(B213,"*ou*")</f>
        <v>0</v>
      </c>
      <c r="Z213" s="1">
        <f>COUNTIF(B213,"*ui*")</f>
        <v>0</v>
      </c>
      <c r="AA213" s="1">
        <f>COUNTIF(B213,"*ua*")</f>
        <v>0</v>
      </c>
      <c r="AB213">
        <f>SUM(G213:AA213)</f>
        <v>1</v>
      </c>
      <c r="AC213">
        <v>3</v>
      </c>
      <c r="AD213">
        <f>COUNTIF(AC213,"2")</f>
        <v>0</v>
      </c>
      <c r="AE213">
        <f>COUNTIF(AC213,"3")</f>
        <v>1</v>
      </c>
      <c r="AF213">
        <f>COUNTIF(AC213,"4")</f>
        <v>0</v>
      </c>
      <c r="AG213">
        <f>COUNTIF(AC213,"5")</f>
        <v>0</v>
      </c>
      <c r="AH213">
        <v>1</v>
      </c>
      <c r="AI213">
        <v>0</v>
      </c>
      <c r="AL213">
        <v>1</v>
      </c>
      <c r="AO213" s="1">
        <f>COUNTIF(F213,"CVCV")+COUNTIF(F213,"CVVCV")</f>
        <v>0</v>
      </c>
      <c r="AP213" s="1">
        <f>COUNTIF(F213,"CVCVC")+COUNTIF(F213,"CVVCVC")</f>
        <v>0</v>
      </c>
      <c r="AQ213" s="1">
        <f>COUNTIF(F213,"VCV")+COUNTIF(F213,"VVCV")</f>
        <v>0</v>
      </c>
      <c r="AR213" s="1">
        <f>COUNTIF(F213,"VCVC")+COUNTIF(F213,"VVCVC")</f>
        <v>0</v>
      </c>
      <c r="AS213" s="1">
        <f>COUNTIF(F213,"CVV")</f>
        <v>0</v>
      </c>
      <c r="AT213" s="1">
        <f>COUNTIF(F213,"CVVC")</f>
        <v>0</v>
      </c>
      <c r="AU213" s="1">
        <f>COUNTIF(F213,"VV")</f>
        <v>0</v>
      </c>
      <c r="AV213" s="1">
        <f>COUNTIF(F213,"VVC")</f>
        <v>0</v>
      </c>
      <c r="AW213" s="1">
        <f>COUNTIF(F213,"CVVCVC")+COUNTIF(F213,"VVCVC")+COUNTIF(F213,"CVVCV")+COUNTIF(F213,"VVCV")</f>
        <v>0</v>
      </c>
      <c r="AY213" s="1">
        <f>COUNTIF(F213,"CCVCV")</f>
        <v>0</v>
      </c>
      <c r="AZ213" s="1">
        <f>COUNTIF(F213,"CCVCVC")</f>
        <v>0</v>
      </c>
      <c r="BA213" s="1">
        <f>COUNTIF(F213,"CCVV")</f>
        <v>0</v>
      </c>
      <c r="BB213" s="1">
        <f>COUNTIF(F213,"CCVVC")</f>
        <v>0</v>
      </c>
      <c r="BF213" s="1" t="str">
        <f>RIGHT(F213,4)</f>
        <v>VCVV</v>
      </c>
      <c r="BG213" s="1"/>
      <c r="BO213">
        <v>1</v>
      </c>
      <c r="BP213" s="1">
        <f>SUM(BG213:BO213)</f>
        <v>1</v>
      </c>
      <c r="BQ213">
        <v>0</v>
      </c>
      <c r="BS213" s="1" t="str">
        <f>LEFT(B213,1)</f>
        <v>s</v>
      </c>
      <c r="BT213" s="1" t="str">
        <f>LEFT(B213,2)</f>
        <v>sa</v>
      </c>
      <c r="BU213" s="1" t="str">
        <f>RIGHT(B213,1)</f>
        <v>a</v>
      </c>
      <c r="BX213" s="10">
        <v>0</v>
      </c>
      <c r="BY213" s="10" t="str">
        <f>LEFT(CA213,1)</f>
        <v>a</v>
      </c>
      <c r="BZ213" s="10" t="str">
        <f>RIGHT(B213,1)</f>
        <v>a</v>
      </c>
      <c r="CA213" s="10" t="str">
        <f>RIGHT(B213,2)</f>
        <v>aa</v>
      </c>
      <c r="CB213" s="10" t="str">
        <f>RIGHT(B213,3)</f>
        <v>paa</v>
      </c>
      <c r="CC213" s="10" t="str">
        <f>RIGHT(B213,2)</f>
        <v>aa</v>
      </c>
      <c r="CD213" s="10" t="str">
        <f>RIGHT(B213,1)</f>
        <v>a</v>
      </c>
    </row>
    <row r="214" spans="1:82">
      <c r="A214">
        <v>172</v>
      </c>
      <c r="B214" s="30" t="s">
        <v>258</v>
      </c>
      <c r="C214" t="s">
        <v>1502</v>
      </c>
      <c r="D214" t="s">
        <v>1141</v>
      </c>
      <c r="E214" t="s">
        <v>1141</v>
      </c>
      <c r="F214" t="s">
        <v>2856</v>
      </c>
      <c r="G214" s="1">
        <f>COUNTIF(B214,"*ii*")</f>
        <v>0</v>
      </c>
      <c r="H214" s="1">
        <f>COUNTIF(B214,"*ee*")</f>
        <v>0</v>
      </c>
      <c r="I214" s="1">
        <f>COUNTIF(B214,"*aa*")</f>
        <v>0</v>
      </c>
      <c r="J214" s="1">
        <f>COUNTIF(B214,"*oo*")</f>
        <v>0</v>
      </c>
      <c r="K214" s="1">
        <f>COUNTIF(B214,"*uu*")</f>
        <v>0</v>
      </c>
      <c r="L214" s="1">
        <f>COUNTIF(B214,"*ia*")</f>
        <v>0</v>
      </c>
      <c r="M214" s="1">
        <f>COUNTIF(B214,"*iu*")</f>
        <v>0</v>
      </c>
      <c r="N214" s="1">
        <f>COUNTIF(B214,"*ei*")</f>
        <v>0</v>
      </c>
      <c r="O214" s="1">
        <f>COUNTIF(B214,"*ea*")</f>
        <v>0</v>
      </c>
      <c r="P214" s="1">
        <f>COUNTIF(B214,"*eo*")</f>
        <v>0</v>
      </c>
      <c r="Q214" s="1">
        <f>COUNTIF(B214,"*eu*")</f>
        <v>0</v>
      </c>
      <c r="R214" s="1">
        <f>COUNTIF(B214,"*ai*")</f>
        <v>0</v>
      </c>
      <c r="S214" s="1">
        <f>COUNTIF(B214,"*ae*")</f>
        <v>1</v>
      </c>
      <c r="T214" s="1">
        <f>COUNTIF(B214,"*ao*")</f>
        <v>0</v>
      </c>
      <c r="U214" s="1">
        <f>COUNTIF(B214,"*au*")</f>
        <v>0</v>
      </c>
      <c r="V214" s="1">
        <f>COUNTIF(B214,"*oi*")</f>
        <v>0</v>
      </c>
      <c r="W214" s="1">
        <f>COUNTIF(B214,"*oe*")</f>
        <v>0</v>
      </c>
      <c r="X214" s="1">
        <f>COUNTIF(B214,"*oa*")</f>
        <v>0</v>
      </c>
      <c r="Y214" s="1">
        <f>COUNTIF(B214,"*ou*")</f>
        <v>0</v>
      </c>
      <c r="Z214" s="1">
        <f>COUNTIF(B214,"*ui*")</f>
        <v>0</v>
      </c>
      <c r="AA214" s="1">
        <f>COUNTIF(B214,"*ua*")</f>
        <v>0</v>
      </c>
      <c r="AB214">
        <f>SUM(G214:AA214)</f>
        <v>1</v>
      </c>
      <c r="AC214">
        <v>3</v>
      </c>
      <c r="AD214">
        <f>COUNTIF(AC214,"2")</f>
        <v>0</v>
      </c>
      <c r="AE214">
        <f>COUNTIF(AC214,"3")</f>
        <v>1</v>
      </c>
      <c r="AF214">
        <f>COUNTIF(AC214,"4")</f>
        <v>0</v>
      </c>
      <c r="AG214">
        <f>COUNTIF(AC214,"5")</f>
        <v>0</v>
      </c>
      <c r="AH214">
        <v>1</v>
      </c>
      <c r="AI214">
        <v>0</v>
      </c>
      <c r="AL214">
        <v>1</v>
      </c>
      <c r="AO214" s="1">
        <f>COUNTIF(F214,"CVCV")+COUNTIF(F214,"CVVCV")</f>
        <v>0</v>
      </c>
      <c r="AP214" s="1">
        <f>COUNTIF(F214,"CVCVC")+COUNTIF(F214,"CVVCVC")</f>
        <v>0</v>
      </c>
      <c r="AQ214" s="1">
        <f>COUNTIF(F214,"VCV")+COUNTIF(F214,"VVCV")</f>
        <v>0</v>
      </c>
      <c r="AR214" s="1">
        <f>COUNTIF(F214,"VCVC")+COUNTIF(F214,"VVCVC")</f>
        <v>0</v>
      </c>
      <c r="AS214" s="1">
        <f>COUNTIF(F214,"CVV")</f>
        <v>0</v>
      </c>
      <c r="AT214" s="1">
        <f>COUNTIF(F214,"CVVC")</f>
        <v>0</v>
      </c>
      <c r="AU214" s="1">
        <f>COUNTIF(F214,"VV")</f>
        <v>0</v>
      </c>
      <c r="AV214" s="1">
        <f>COUNTIF(F214,"VVC")</f>
        <v>0</v>
      </c>
      <c r="AW214" s="1">
        <f>COUNTIF(F214,"CVVCVC")+COUNTIF(F214,"VVCVC")+COUNTIF(F214,"CVVCV")+COUNTIF(F214,"VVCV")</f>
        <v>0</v>
      </c>
      <c r="AY214" s="1">
        <f>COUNTIF(F214,"CCVCV")</f>
        <v>0</v>
      </c>
      <c r="AZ214" s="1">
        <f>COUNTIF(F214,"CCVCVC")</f>
        <v>0</v>
      </c>
      <c r="BA214" s="1">
        <f>COUNTIF(F214,"CCVV")</f>
        <v>0</v>
      </c>
      <c r="BB214" s="1">
        <f>COUNTIF(F214,"CCVVC")</f>
        <v>0</v>
      </c>
      <c r="BF214" s="1" t="str">
        <f>RIGHT(F214,4)</f>
        <v>VCVV</v>
      </c>
      <c r="BG214" s="1"/>
      <c r="BO214">
        <v>1</v>
      </c>
      <c r="BP214" s="1">
        <f>SUM(BG214:BO214)</f>
        <v>1</v>
      </c>
      <c r="BQ214">
        <v>0</v>
      </c>
      <c r="BS214" s="1" t="str">
        <f>LEFT(B214,1)</f>
        <v>b</v>
      </c>
      <c r="BT214" s="1" t="str">
        <f>LEFT(B214,2)</f>
        <v>bi</v>
      </c>
      <c r="BU214" s="1" t="str">
        <f>RIGHT(B214,1)</f>
        <v>e</v>
      </c>
      <c r="BX214" s="10">
        <v>0</v>
      </c>
      <c r="BY214" s="10" t="str">
        <f>LEFT(CA214,1)</f>
        <v>a</v>
      </c>
      <c r="BZ214" s="10" t="str">
        <f>RIGHT(B214,1)</f>
        <v>e</v>
      </c>
      <c r="CA214" s="10" t="str">
        <f>RIGHT(B214,2)</f>
        <v>ae</v>
      </c>
      <c r="CB214" s="10" t="str">
        <f>RIGHT(B214,3)</f>
        <v>jae</v>
      </c>
      <c r="CC214" s="10" t="str">
        <f>RIGHT(B214,2)</f>
        <v>ae</v>
      </c>
      <c r="CD214" s="10" t="str">
        <f>RIGHT(B214,1)</f>
        <v>e</v>
      </c>
    </row>
    <row r="215" spans="1:82">
      <c r="A215">
        <v>229</v>
      </c>
      <c r="B215" s="30" t="s">
        <v>241</v>
      </c>
      <c r="C215" t="s">
        <v>1481</v>
      </c>
      <c r="D215" t="s">
        <v>1150</v>
      </c>
      <c r="E215" t="s">
        <v>2821</v>
      </c>
      <c r="F215" t="s">
        <v>2856</v>
      </c>
      <c r="G215" s="1">
        <f>COUNTIF(B215,"*ii*")</f>
        <v>0</v>
      </c>
      <c r="H215" s="1">
        <f>COUNTIF(B215,"*ee*")</f>
        <v>0</v>
      </c>
      <c r="I215" s="1">
        <f>COUNTIF(B215,"*aa*")</f>
        <v>0</v>
      </c>
      <c r="J215" s="1">
        <f>COUNTIF(B215,"*oo*")</f>
        <v>0</v>
      </c>
      <c r="K215" s="1">
        <f>COUNTIF(B215,"*uu*")</f>
        <v>0</v>
      </c>
      <c r="L215" s="1">
        <f>COUNTIF(B215,"*ia*")</f>
        <v>0</v>
      </c>
      <c r="M215" s="1">
        <f>COUNTIF(B215,"*iu*")</f>
        <v>0</v>
      </c>
      <c r="N215" s="1">
        <f>COUNTIF(B215,"*ei*")</f>
        <v>0</v>
      </c>
      <c r="O215" s="1">
        <f>COUNTIF(B215,"*ea*")</f>
        <v>0</v>
      </c>
      <c r="P215" s="1">
        <f>COUNTIF(B215,"*eo*")</f>
        <v>0</v>
      </c>
      <c r="Q215" s="1">
        <f>COUNTIF(B215,"*eu*")</f>
        <v>0</v>
      </c>
      <c r="R215" s="1">
        <f>COUNTIF(B215,"*ai*")</f>
        <v>0</v>
      </c>
      <c r="S215" s="1">
        <f>COUNTIF(B215,"*ae*")</f>
        <v>1</v>
      </c>
      <c r="T215" s="1">
        <f>COUNTIF(B215,"*ao*")</f>
        <v>0</v>
      </c>
      <c r="U215" s="1">
        <f>COUNTIF(B215,"*au*")</f>
        <v>0</v>
      </c>
      <c r="V215" s="1">
        <f>COUNTIF(B215,"*oi*")</f>
        <v>0</v>
      </c>
      <c r="W215" s="1">
        <f>COUNTIF(B215,"*oe*")</f>
        <v>0</v>
      </c>
      <c r="X215" s="1">
        <f>COUNTIF(B215,"*oa*")</f>
        <v>0</v>
      </c>
      <c r="Y215" s="1">
        <f>COUNTIF(B215,"*ou*")</f>
        <v>0</v>
      </c>
      <c r="Z215" s="1">
        <f>COUNTIF(B215,"*ui*")</f>
        <v>0</v>
      </c>
      <c r="AA215" s="1">
        <f>COUNTIF(B215,"*ua*")</f>
        <v>0</v>
      </c>
      <c r="AB215">
        <f>SUM(G215:AA215)</f>
        <v>1</v>
      </c>
      <c r="AC215">
        <v>3</v>
      </c>
      <c r="AD215">
        <f>COUNTIF(AC215,"2")</f>
        <v>0</v>
      </c>
      <c r="AE215">
        <f>COUNTIF(AC215,"3")</f>
        <v>1</v>
      </c>
      <c r="AF215">
        <f>COUNTIF(AC215,"4")</f>
        <v>0</v>
      </c>
      <c r="AG215">
        <f>COUNTIF(AC215,"5")</f>
        <v>0</v>
      </c>
      <c r="AH215">
        <v>1</v>
      </c>
      <c r="AI215">
        <v>0</v>
      </c>
      <c r="AL215">
        <v>1</v>
      </c>
      <c r="AO215" s="1">
        <f>COUNTIF(F215,"CVCV")+COUNTIF(F215,"CVVCV")</f>
        <v>0</v>
      </c>
      <c r="AP215" s="1">
        <f>COUNTIF(F215,"CVCVC")+COUNTIF(F215,"CVVCVC")</f>
        <v>0</v>
      </c>
      <c r="AQ215" s="1">
        <f>COUNTIF(F215,"VCV")+COUNTIF(F215,"VVCV")</f>
        <v>0</v>
      </c>
      <c r="AR215" s="1">
        <f>COUNTIF(F215,"VCVC")+COUNTIF(F215,"VVCVC")</f>
        <v>0</v>
      </c>
      <c r="AS215" s="1">
        <f>COUNTIF(F215,"CVV")</f>
        <v>0</v>
      </c>
      <c r="AT215" s="1">
        <f>COUNTIF(F215,"CVVC")</f>
        <v>0</v>
      </c>
      <c r="AU215" s="1">
        <f>COUNTIF(F215,"VV")</f>
        <v>0</v>
      </c>
      <c r="AV215" s="1">
        <f>COUNTIF(F215,"VVC")</f>
        <v>0</v>
      </c>
      <c r="AW215" s="1">
        <f>COUNTIF(F215,"CVVCVC")+COUNTIF(F215,"VVCVC")+COUNTIF(F215,"CVVCV")+COUNTIF(F215,"VVCV")</f>
        <v>0</v>
      </c>
      <c r="AY215" s="1">
        <f>COUNTIF(F215,"CCVCV")</f>
        <v>0</v>
      </c>
      <c r="AZ215" s="1">
        <f>COUNTIF(F215,"CCVCVC")</f>
        <v>0</v>
      </c>
      <c r="BA215" s="1">
        <f>COUNTIF(F215,"CCVV")</f>
        <v>0</v>
      </c>
      <c r="BB215" s="1">
        <f>COUNTIF(F215,"CCVVC")</f>
        <v>0</v>
      </c>
      <c r="BF215" s="1" t="str">
        <f>RIGHT(F215,4)</f>
        <v>VCVV</v>
      </c>
      <c r="BG215" s="1"/>
      <c r="BO215">
        <v>1</v>
      </c>
      <c r="BP215" s="1">
        <f>SUM(BG215:BO215)</f>
        <v>1</v>
      </c>
      <c r="BQ215">
        <v>0</v>
      </c>
      <c r="BS215" s="1" t="str">
        <f>LEFT(B215,1)</f>
        <v>b</v>
      </c>
      <c r="BT215" s="1" t="str">
        <f>LEFT(B215,2)</f>
        <v>bu</v>
      </c>
      <c r="BU215" s="1" t="str">
        <f>RIGHT(B215,1)</f>
        <v>e</v>
      </c>
      <c r="BX215" s="10">
        <v>0</v>
      </c>
      <c r="BY215" s="10" t="str">
        <f>LEFT(CA215,1)</f>
        <v>a</v>
      </c>
      <c r="BZ215" s="10" t="str">
        <f>RIGHT(B215,1)</f>
        <v>e</v>
      </c>
      <c r="CA215" s="10" t="str">
        <f>RIGHT(B215,2)</f>
        <v>ae</v>
      </c>
      <c r="CB215" s="10" t="str">
        <f>RIGHT(B215,3)</f>
        <v>kae</v>
      </c>
      <c r="CC215" s="10" t="str">
        <f>RIGHT(B215,2)</f>
        <v>ae</v>
      </c>
      <c r="CD215" s="10" t="str">
        <f>RIGHT(B215,1)</f>
        <v>e</v>
      </c>
    </row>
    <row r="216" spans="1:82">
      <c r="A216">
        <v>1089</v>
      </c>
      <c r="B216" s="30" t="s">
        <v>265</v>
      </c>
      <c r="C216" t="s">
        <v>1509</v>
      </c>
      <c r="D216" t="s">
        <v>1150</v>
      </c>
      <c r="E216" t="s">
        <v>2821</v>
      </c>
      <c r="F216" t="s">
        <v>2856</v>
      </c>
      <c r="G216" s="1">
        <f>COUNTIF(B216,"*ii*")</f>
        <v>0</v>
      </c>
      <c r="H216" s="1">
        <f>COUNTIF(B216,"*ee*")</f>
        <v>0</v>
      </c>
      <c r="I216" s="1">
        <f>COUNTIF(B216,"*aa*")</f>
        <v>0</v>
      </c>
      <c r="J216" s="1">
        <f>COUNTIF(B216,"*oo*")</f>
        <v>0</v>
      </c>
      <c r="K216" s="1">
        <f>COUNTIF(B216,"*uu*")</f>
        <v>0</v>
      </c>
      <c r="L216" s="1">
        <f>COUNTIF(B216,"*ia*")</f>
        <v>0</v>
      </c>
      <c r="M216" s="1">
        <f>COUNTIF(B216,"*iu*")</f>
        <v>0</v>
      </c>
      <c r="N216" s="1">
        <f>COUNTIF(B216,"*ei*")</f>
        <v>0</v>
      </c>
      <c r="O216" s="1">
        <f>COUNTIF(B216,"*ea*")</f>
        <v>0</v>
      </c>
      <c r="P216" s="1">
        <f>COUNTIF(B216,"*eo*")</f>
        <v>0</v>
      </c>
      <c r="Q216" s="1">
        <f>COUNTIF(B216,"*eu*")</f>
        <v>0</v>
      </c>
      <c r="R216" s="1">
        <f>COUNTIF(B216,"*ai*")</f>
        <v>0</v>
      </c>
      <c r="S216" s="1">
        <f>COUNTIF(B216,"*ae*")</f>
        <v>1</v>
      </c>
      <c r="T216" s="1">
        <f>COUNTIF(B216,"*ao*")</f>
        <v>0</v>
      </c>
      <c r="U216" s="1">
        <f>COUNTIF(B216,"*au*")</f>
        <v>0</v>
      </c>
      <c r="V216" s="1">
        <f>COUNTIF(B216,"*oi*")</f>
        <v>0</v>
      </c>
      <c r="W216" s="1">
        <f>COUNTIF(B216,"*oe*")</f>
        <v>0</v>
      </c>
      <c r="X216" s="1">
        <f>COUNTIF(B216,"*oa*")</f>
        <v>0</v>
      </c>
      <c r="Y216" s="1">
        <f>COUNTIF(B216,"*ou*")</f>
        <v>0</v>
      </c>
      <c r="Z216" s="1">
        <f>COUNTIF(B216,"*ui*")</f>
        <v>0</v>
      </c>
      <c r="AA216" s="1">
        <f>COUNTIF(B216,"*ua*")</f>
        <v>0</v>
      </c>
      <c r="AB216">
        <f>SUM(G216:AA216)</f>
        <v>1</v>
      </c>
      <c r="AC216">
        <v>3</v>
      </c>
      <c r="AD216">
        <f>COUNTIF(AC216,"2")</f>
        <v>0</v>
      </c>
      <c r="AE216">
        <f>COUNTIF(AC216,"3")</f>
        <v>1</v>
      </c>
      <c r="AF216">
        <f>COUNTIF(AC216,"4")</f>
        <v>0</v>
      </c>
      <c r="AG216">
        <f>COUNTIF(AC216,"5")</f>
        <v>0</v>
      </c>
      <c r="AH216">
        <v>1</v>
      </c>
      <c r="AI216">
        <v>0</v>
      </c>
      <c r="AL216">
        <v>1</v>
      </c>
      <c r="AO216" s="1">
        <f>COUNTIF(F216,"CVCV")+COUNTIF(F216,"CVVCV")</f>
        <v>0</v>
      </c>
      <c r="AP216" s="1">
        <f>COUNTIF(F216,"CVCVC")+COUNTIF(F216,"CVVCVC")</f>
        <v>0</v>
      </c>
      <c r="AQ216" s="1">
        <f>COUNTIF(F216,"VCV")+COUNTIF(F216,"VVCV")</f>
        <v>0</v>
      </c>
      <c r="AR216" s="1">
        <f>COUNTIF(F216,"VCVC")+COUNTIF(F216,"VVCVC")</f>
        <v>0</v>
      </c>
      <c r="AS216" s="1">
        <f>COUNTIF(F216,"CVV")</f>
        <v>0</v>
      </c>
      <c r="AT216" s="1">
        <f>COUNTIF(F216,"CVVC")</f>
        <v>0</v>
      </c>
      <c r="AU216" s="1">
        <f>COUNTIF(F216,"VV")</f>
        <v>0</v>
      </c>
      <c r="AV216" s="1">
        <f>COUNTIF(F216,"VVC")</f>
        <v>0</v>
      </c>
      <c r="AW216" s="1">
        <f>COUNTIF(F216,"CVVCVC")+COUNTIF(F216,"VVCVC")+COUNTIF(F216,"CVVCV")+COUNTIF(F216,"VVCV")</f>
        <v>0</v>
      </c>
      <c r="AY216" s="1">
        <f>COUNTIF(F216,"CCVCV")</f>
        <v>0</v>
      </c>
      <c r="AZ216" s="1">
        <f>COUNTIF(F216,"CCVCVC")</f>
        <v>0</v>
      </c>
      <c r="BA216" s="1">
        <f>COUNTIF(F216,"CCVV")</f>
        <v>0</v>
      </c>
      <c r="BB216" s="1">
        <f>COUNTIF(F216,"CCVVC")</f>
        <v>0</v>
      </c>
      <c r="BF216" s="1" t="str">
        <f>RIGHT(F216,4)</f>
        <v>VCVV</v>
      </c>
      <c r="BG216" s="1"/>
      <c r="BO216">
        <v>1</v>
      </c>
      <c r="BP216" s="1">
        <f>SUM(BG216:BO216)</f>
        <v>1</v>
      </c>
      <c r="BQ216">
        <v>0</v>
      </c>
      <c r="BS216" s="1" t="str">
        <f>LEFT(B216,1)</f>
        <v>p</v>
      </c>
      <c r="BT216" s="1" t="str">
        <f>LEFT(B216,2)</f>
        <v>pa</v>
      </c>
      <c r="BU216" s="1" t="str">
        <f>RIGHT(B216,1)</f>
        <v>e</v>
      </c>
      <c r="BX216" s="10">
        <v>0</v>
      </c>
      <c r="BY216" s="10" t="str">
        <f>LEFT(CA216,1)</f>
        <v>a</v>
      </c>
      <c r="BZ216" s="10" t="str">
        <f>RIGHT(B216,1)</f>
        <v>e</v>
      </c>
      <c r="CA216" s="10" t="str">
        <f>RIGHT(B216,2)</f>
        <v>ae</v>
      </c>
      <c r="CB216" s="10" t="str">
        <f>RIGHT(B216,3)</f>
        <v>kae</v>
      </c>
      <c r="CC216" s="10" t="str">
        <f>RIGHT(B216,2)</f>
        <v>ae</v>
      </c>
      <c r="CD216" s="10" t="str">
        <f>RIGHT(B216,1)</f>
        <v>e</v>
      </c>
    </row>
    <row r="217" spans="1:82">
      <c r="A217">
        <v>412</v>
      </c>
      <c r="B217" s="30" t="s">
        <v>658</v>
      </c>
      <c r="C217" t="s">
        <v>2059</v>
      </c>
      <c r="D217" t="s">
        <v>1150</v>
      </c>
      <c r="E217" t="s">
        <v>2821</v>
      </c>
      <c r="F217" t="s">
        <v>2856</v>
      </c>
      <c r="G217" s="1">
        <f>COUNTIF(B217,"*ii*")</f>
        <v>0</v>
      </c>
      <c r="H217" s="1">
        <f>COUNTIF(B217,"*ee*")</f>
        <v>0</v>
      </c>
      <c r="I217" s="1">
        <f>COUNTIF(B217,"*aa*")</f>
        <v>0</v>
      </c>
      <c r="J217" s="1">
        <f>COUNTIF(B217,"*oo*")</f>
        <v>0</v>
      </c>
      <c r="K217" s="1">
        <f>COUNTIF(B217,"*uu*")</f>
        <v>0</v>
      </c>
      <c r="L217" s="1">
        <f>COUNTIF(B217,"*ia*")</f>
        <v>0</v>
      </c>
      <c r="M217" s="1">
        <f>COUNTIF(B217,"*iu*")</f>
        <v>0</v>
      </c>
      <c r="N217" s="1">
        <f>COUNTIF(B217,"*ei*")</f>
        <v>0</v>
      </c>
      <c r="O217" s="1">
        <f>COUNTIF(B217,"*ea*")</f>
        <v>0</v>
      </c>
      <c r="P217" s="1">
        <f>COUNTIF(B217,"*eo*")</f>
        <v>0</v>
      </c>
      <c r="Q217" s="1">
        <f>COUNTIF(B217,"*eu*")</f>
        <v>0</v>
      </c>
      <c r="R217" s="1">
        <f>COUNTIF(B217,"*ai*")</f>
        <v>0</v>
      </c>
      <c r="S217" s="1">
        <f>COUNTIF(B217,"*ae*")</f>
        <v>1</v>
      </c>
      <c r="T217" s="1">
        <f>COUNTIF(B217,"*ao*")</f>
        <v>0</v>
      </c>
      <c r="U217" s="1">
        <f>COUNTIF(B217,"*au*")</f>
        <v>0</v>
      </c>
      <c r="V217" s="1">
        <f>COUNTIF(B217,"*oi*")</f>
        <v>0</v>
      </c>
      <c r="W217" s="1">
        <f>COUNTIF(B217,"*oe*")</f>
        <v>0</v>
      </c>
      <c r="X217" s="1">
        <f>COUNTIF(B217,"*oa*")</f>
        <v>0</v>
      </c>
      <c r="Y217" s="1">
        <f>COUNTIF(B217,"*ou*")</f>
        <v>0</v>
      </c>
      <c r="Z217" s="1">
        <f>COUNTIF(B217,"*ui*")</f>
        <v>0</v>
      </c>
      <c r="AA217" s="1">
        <f>COUNTIF(B217,"*ua*")</f>
        <v>0</v>
      </c>
      <c r="AB217">
        <f>SUM(G217:AA217)</f>
        <v>1</v>
      </c>
      <c r="AC217">
        <v>3</v>
      </c>
      <c r="AD217">
        <f>COUNTIF(AC217,"2")</f>
        <v>0</v>
      </c>
      <c r="AE217">
        <f>COUNTIF(AC217,"3")</f>
        <v>1</v>
      </c>
      <c r="AF217">
        <f>COUNTIF(AC217,"4")</f>
        <v>0</v>
      </c>
      <c r="AG217">
        <f>COUNTIF(AC217,"5")</f>
        <v>0</v>
      </c>
      <c r="AH217">
        <v>1</v>
      </c>
      <c r="AI217">
        <v>0</v>
      </c>
      <c r="AL217">
        <v>1</v>
      </c>
      <c r="AO217" s="1">
        <f>COUNTIF(F217,"CVCV")+COUNTIF(F217,"CVVCV")</f>
        <v>0</v>
      </c>
      <c r="AP217" s="1">
        <f>COUNTIF(F217,"CVCVC")+COUNTIF(F217,"CVVCVC")</f>
        <v>0</v>
      </c>
      <c r="AQ217" s="1">
        <f>COUNTIF(F217,"VCV")+COUNTIF(F217,"VVCV")</f>
        <v>0</v>
      </c>
      <c r="AR217" s="1">
        <f>COUNTIF(F217,"VCVC")+COUNTIF(F217,"VVCVC")</f>
        <v>0</v>
      </c>
      <c r="AS217" s="1">
        <f>COUNTIF(F217,"CVV")</f>
        <v>0</v>
      </c>
      <c r="AT217" s="1">
        <f>COUNTIF(F217,"CVVC")</f>
        <v>0</v>
      </c>
      <c r="AU217" s="1">
        <f>COUNTIF(F217,"VV")</f>
        <v>0</v>
      </c>
      <c r="AV217" s="1">
        <f>COUNTIF(F217,"VVC")</f>
        <v>0</v>
      </c>
      <c r="AW217" s="1">
        <f>COUNTIF(F217,"CVVCVC")+COUNTIF(F217,"VVCVC")+COUNTIF(F217,"CVVCV")+COUNTIF(F217,"VVCV")</f>
        <v>0</v>
      </c>
      <c r="AY217" s="1">
        <f>COUNTIF(F217,"CCVCV")</f>
        <v>0</v>
      </c>
      <c r="AZ217" s="1">
        <f>COUNTIF(F217,"CCVCVC")</f>
        <v>0</v>
      </c>
      <c r="BA217" s="1">
        <f>COUNTIF(F217,"CCVV")</f>
        <v>0</v>
      </c>
      <c r="BB217" s="1">
        <f>COUNTIF(F217,"CCVVC")</f>
        <v>0</v>
      </c>
      <c r="BF217" s="1" t="str">
        <f>RIGHT(F217,4)</f>
        <v>VCVV</v>
      </c>
      <c r="BG217" s="1"/>
      <c r="BO217">
        <v>1</v>
      </c>
      <c r="BP217" s="1">
        <f>SUM(BG217:BO217)</f>
        <v>1</v>
      </c>
      <c r="BQ217">
        <v>0</v>
      </c>
      <c r="BS217" s="1" t="str">
        <f>LEFT(B217,1)</f>
        <v>h</v>
      </c>
      <c r="BT217" s="1" t="str">
        <f>LEFT(B217,2)</f>
        <v>ho</v>
      </c>
      <c r="BU217" s="1" t="str">
        <f>RIGHT(B217,1)</f>
        <v>e</v>
      </c>
      <c r="BX217" s="10">
        <v>0</v>
      </c>
      <c r="BY217" s="10" t="str">
        <f>LEFT(CA217,1)</f>
        <v>a</v>
      </c>
      <c r="BZ217" s="10" t="str">
        <f>RIGHT(B217,1)</f>
        <v>e</v>
      </c>
      <c r="CA217" s="10" t="str">
        <f>RIGHT(B217,2)</f>
        <v>ae</v>
      </c>
      <c r="CB217" s="10" t="str">
        <f>RIGHT(B217,3)</f>
        <v>mae</v>
      </c>
      <c r="CC217" s="10" t="str">
        <f>RIGHT(B217,2)</f>
        <v>ae</v>
      </c>
      <c r="CD217" s="10" t="str">
        <f>RIGHT(B217,1)</f>
        <v>e</v>
      </c>
    </row>
    <row r="218" spans="1:82">
      <c r="A218">
        <v>745</v>
      </c>
      <c r="B218" s="30" t="s">
        <v>306</v>
      </c>
      <c r="C218" t="s">
        <v>1570</v>
      </c>
      <c r="D218" t="s">
        <v>1141</v>
      </c>
      <c r="E218" t="s">
        <v>1141</v>
      </c>
      <c r="F218" t="s">
        <v>2856</v>
      </c>
      <c r="G218" s="1">
        <f>COUNTIF(B218,"*ii*")</f>
        <v>0</v>
      </c>
      <c r="H218" s="1">
        <f>COUNTIF(B218,"*ee*")</f>
        <v>0</v>
      </c>
      <c r="I218" s="1">
        <f>COUNTIF(B218,"*aa*")</f>
        <v>0</v>
      </c>
      <c r="J218" s="1">
        <f>COUNTIF(B218,"*oo*")</f>
        <v>0</v>
      </c>
      <c r="K218" s="1">
        <f>COUNTIF(B218,"*uu*")</f>
        <v>0</v>
      </c>
      <c r="L218" s="1">
        <f>COUNTIF(B218,"*ia*")</f>
        <v>0</v>
      </c>
      <c r="M218" s="1">
        <f>COUNTIF(B218,"*iu*")</f>
        <v>0</v>
      </c>
      <c r="N218" s="1">
        <f>COUNTIF(B218,"*ei*")</f>
        <v>0</v>
      </c>
      <c r="O218" s="1">
        <f>COUNTIF(B218,"*ea*")</f>
        <v>0</v>
      </c>
      <c r="P218" s="1">
        <f>COUNTIF(B218,"*eo*")</f>
        <v>0</v>
      </c>
      <c r="Q218" s="1">
        <f>COUNTIF(B218,"*eu*")</f>
        <v>0</v>
      </c>
      <c r="R218" s="1">
        <f>COUNTIF(B218,"*ai*")</f>
        <v>0</v>
      </c>
      <c r="S218" s="1">
        <f>COUNTIF(B218,"*ae*")</f>
        <v>0</v>
      </c>
      <c r="T218" s="1">
        <f>COUNTIF(B218,"*ao*")</f>
        <v>0</v>
      </c>
      <c r="U218" s="1">
        <f>COUNTIF(B218,"*au*")</f>
        <v>0</v>
      </c>
      <c r="V218" s="1">
        <f>COUNTIF(B218,"*oi*")</f>
        <v>0</v>
      </c>
      <c r="W218" s="1">
        <f>COUNTIF(B218,"*oe*")</f>
        <v>1</v>
      </c>
      <c r="X218" s="1">
        <f>COUNTIF(B218,"*oa*")</f>
        <v>0</v>
      </c>
      <c r="Y218" s="1">
        <f>COUNTIF(B218,"*ou*")</f>
        <v>0</v>
      </c>
      <c r="Z218" s="1">
        <f>COUNTIF(B218,"*ui*")</f>
        <v>0</v>
      </c>
      <c r="AA218" s="1">
        <f>COUNTIF(B218,"*ua*")</f>
        <v>0</v>
      </c>
      <c r="AB218">
        <f>SUM(G218:AA218)</f>
        <v>1</v>
      </c>
      <c r="AC218">
        <v>3</v>
      </c>
      <c r="AD218">
        <f>COUNTIF(AC218,"2")</f>
        <v>0</v>
      </c>
      <c r="AE218">
        <f>COUNTIF(AC218,"3")</f>
        <v>1</v>
      </c>
      <c r="AF218">
        <f>COUNTIF(AC218,"4")</f>
        <v>0</v>
      </c>
      <c r="AG218">
        <f>COUNTIF(AC218,"5")</f>
        <v>0</v>
      </c>
      <c r="AH218">
        <v>1</v>
      </c>
      <c r="AI218">
        <v>0</v>
      </c>
      <c r="AL218">
        <v>1</v>
      </c>
      <c r="AO218" s="1">
        <f>COUNTIF(F218,"CVCV")+COUNTIF(F218,"CVVCV")</f>
        <v>0</v>
      </c>
      <c r="AP218" s="1">
        <f>COUNTIF(F218,"CVCVC")+COUNTIF(F218,"CVVCVC")</f>
        <v>0</v>
      </c>
      <c r="AQ218" s="1">
        <f>COUNTIF(F218,"VCV")+COUNTIF(F218,"VVCV")</f>
        <v>0</v>
      </c>
      <c r="AR218" s="1">
        <f>COUNTIF(F218,"VCVC")+COUNTIF(F218,"VVCVC")</f>
        <v>0</v>
      </c>
      <c r="AS218" s="1">
        <f>COUNTIF(F218,"CVV")</f>
        <v>0</v>
      </c>
      <c r="AT218" s="1">
        <f>COUNTIF(F218,"CVVC")</f>
        <v>0</v>
      </c>
      <c r="AU218" s="1">
        <f>COUNTIF(F218,"VV")</f>
        <v>0</v>
      </c>
      <c r="AV218" s="1">
        <f>COUNTIF(F218,"VVC")</f>
        <v>0</v>
      </c>
      <c r="AW218" s="1">
        <f>COUNTIF(F218,"CVVCVC")+COUNTIF(F218,"VVCVC")+COUNTIF(F218,"CVVCV")+COUNTIF(F218,"VVCV")</f>
        <v>0</v>
      </c>
      <c r="AY218" s="1">
        <f>COUNTIF(F218,"CCVCV")</f>
        <v>0</v>
      </c>
      <c r="AZ218" s="1">
        <f>COUNTIF(F218,"CCVCVC")</f>
        <v>0</v>
      </c>
      <c r="BA218" s="1">
        <f>COUNTIF(F218,"CCVV")</f>
        <v>0</v>
      </c>
      <c r="BB218" s="1">
        <f>COUNTIF(F218,"CCVVC")</f>
        <v>0</v>
      </c>
      <c r="BF218" s="1" t="str">
        <f>RIGHT(F218,4)</f>
        <v>VCVV</v>
      </c>
      <c r="BG218" s="1"/>
      <c r="BO218">
        <v>1</v>
      </c>
      <c r="BP218" s="1">
        <f>SUM(BG218:BO218)</f>
        <v>1</v>
      </c>
      <c r="BQ218">
        <v>0</v>
      </c>
      <c r="BS218" s="1" t="str">
        <f>LEFT(B218,1)</f>
        <v>m</v>
      </c>
      <c r="BT218" s="1" t="str">
        <f>LEFT(B218,2)</f>
        <v>ma</v>
      </c>
      <c r="BU218" s="1" t="str">
        <f>RIGHT(B218,1)</f>
        <v>e</v>
      </c>
      <c r="BX218" s="10">
        <v>0</v>
      </c>
      <c r="BY218" s="10" t="str">
        <f>LEFT(CA218,1)</f>
        <v>o</v>
      </c>
      <c r="BZ218" s="10" t="str">
        <f>RIGHT(B218,1)</f>
        <v>e</v>
      </c>
      <c r="CA218" s="10" t="str">
        <f>RIGHT(B218,2)</f>
        <v>oe</v>
      </c>
      <c r="CB218" s="10" t="str">
        <f>RIGHT(B218,3)</f>
        <v>koe</v>
      </c>
      <c r="CC218" s="10" t="str">
        <f>RIGHT(B218,2)</f>
        <v>oe</v>
      </c>
      <c r="CD218" s="10" t="str">
        <f>RIGHT(B218,1)</f>
        <v>e</v>
      </c>
    </row>
    <row r="219" spans="1:82">
      <c r="A219">
        <v>759</v>
      </c>
      <c r="B219" s="30" t="s">
        <v>179</v>
      </c>
      <c r="C219" t="s">
        <v>1390</v>
      </c>
      <c r="D219" t="s">
        <v>1150</v>
      </c>
      <c r="E219" t="s">
        <v>2821</v>
      </c>
      <c r="F219" t="s">
        <v>2856</v>
      </c>
      <c r="G219" s="1">
        <f>COUNTIF(B219,"*ii*")</f>
        <v>0</v>
      </c>
      <c r="H219" s="1">
        <f>COUNTIF(B219,"*ee*")</f>
        <v>0</v>
      </c>
      <c r="I219" s="1">
        <f>COUNTIF(B219,"*aa*")</f>
        <v>0</v>
      </c>
      <c r="J219" s="1">
        <f>COUNTIF(B219,"*oo*")</f>
        <v>0</v>
      </c>
      <c r="K219" s="1">
        <f>COUNTIF(B219,"*uu*")</f>
        <v>0</v>
      </c>
      <c r="L219" s="1">
        <f>COUNTIF(B219,"*ia*")</f>
        <v>0</v>
      </c>
      <c r="M219" s="1">
        <f>COUNTIF(B219,"*iu*")</f>
        <v>0</v>
      </c>
      <c r="N219" s="1">
        <f>COUNTIF(B219,"*ei*")</f>
        <v>0</v>
      </c>
      <c r="O219" s="1">
        <f>COUNTIF(B219,"*ea*")</f>
        <v>0</v>
      </c>
      <c r="P219" s="1">
        <f>COUNTIF(B219,"*eo*")</f>
        <v>0</v>
      </c>
      <c r="Q219" s="1">
        <f>COUNTIF(B219,"*eu*")</f>
        <v>0</v>
      </c>
      <c r="R219" s="1">
        <f>COUNTIF(B219,"*ai*")</f>
        <v>0</v>
      </c>
      <c r="S219" s="1">
        <f>COUNTIF(B219,"*ae*")</f>
        <v>0</v>
      </c>
      <c r="T219" s="1">
        <f>COUNTIF(B219,"*ao*")</f>
        <v>0</v>
      </c>
      <c r="U219" s="1">
        <f>COUNTIF(B219,"*au*")</f>
        <v>0</v>
      </c>
      <c r="V219" s="1">
        <f>COUNTIF(B219,"*oi*")</f>
        <v>0</v>
      </c>
      <c r="W219" s="1">
        <f>COUNTIF(B219,"*oe*")</f>
        <v>1</v>
      </c>
      <c r="X219" s="1">
        <f>COUNTIF(B219,"*oa*")</f>
        <v>0</v>
      </c>
      <c r="Y219" s="1">
        <f>COUNTIF(B219,"*ou*")</f>
        <v>0</v>
      </c>
      <c r="Z219" s="1">
        <f>COUNTIF(B219,"*ui*")</f>
        <v>0</v>
      </c>
      <c r="AA219" s="1">
        <f>COUNTIF(B219,"*ua*")</f>
        <v>0</v>
      </c>
      <c r="AB219">
        <f>SUM(G219:AA219)</f>
        <v>1</v>
      </c>
      <c r="AC219">
        <v>3</v>
      </c>
      <c r="AD219">
        <f>COUNTIF(AC219,"2")</f>
        <v>0</v>
      </c>
      <c r="AE219">
        <f>COUNTIF(AC219,"3")</f>
        <v>1</v>
      </c>
      <c r="AF219">
        <f>COUNTIF(AC219,"4")</f>
        <v>0</v>
      </c>
      <c r="AG219">
        <f>COUNTIF(AC219,"5")</f>
        <v>0</v>
      </c>
      <c r="AH219">
        <v>1</v>
      </c>
      <c r="AI219">
        <v>0</v>
      </c>
      <c r="AL219">
        <v>1</v>
      </c>
      <c r="AO219" s="1">
        <f>COUNTIF(F219,"CVCV")+COUNTIF(F219,"CVVCV")</f>
        <v>0</v>
      </c>
      <c r="AP219" s="1">
        <f>COUNTIF(F219,"CVCVC")+COUNTIF(F219,"CVVCVC")</f>
        <v>0</v>
      </c>
      <c r="AQ219" s="1">
        <f>COUNTIF(F219,"VCV")+COUNTIF(F219,"VVCV")</f>
        <v>0</v>
      </c>
      <c r="AR219" s="1">
        <f>COUNTIF(F219,"VCVC")+COUNTIF(F219,"VVCVC")</f>
        <v>0</v>
      </c>
      <c r="AS219" s="1">
        <f>COUNTIF(F219,"CVV")</f>
        <v>0</v>
      </c>
      <c r="AT219" s="1">
        <f>COUNTIF(F219,"CVVC")</f>
        <v>0</v>
      </c>
      <c r="AU219" s="1">
        <f>COUNTIF(F219,"VV")</f>
        <v>0</v>
      </c>
      <c r="AV219" s="1">
        <f>COUNTIF(F219,"VVC")</f>
        <v>0</v>
      </c>
      <c r="AW219" s="1">
        <f>COUNTIF(F219,"CVVCVC")+COUNTIF(F219,"VVCVC")+COUNTIF(F219,"CVVCV")+COUNTIF(F219,"VVCV")</f>
        <v>0</v>
      </c>
      <c r="AY219" s="1">
        <f>COUNTIF(F219,"CCVCV")</f>
        <v>0</v>
      </c>
      <c r="AZ219" s="1">
        <f>COUNTIF(F219,"CCVCVC")</f>
        <v>0</v>
      </c>
      <c r="BA219" s="1">
        <f>COUNTIF(F219,"CCVV")</f>
        <v>0</v>
      </c>
      <c r="BB219" s="1">
        <f>COUNTIF(F219,"CCVVC")</f>
        <v>0</v>
      </c>
      <c r="BF219" s="1" t="str">
        <f>RIGHT(F219,4)</f>
        <v>VCVV</v>
      </c>
      <c r="BG219" s="1"/>
      <c r="BO219">
        <v>1</v>
      </c>
      <c r="BP219" s="1">
        <f>SUM(BG219:BO219)</f>
        <v>1</v>
      </c>
      <c r="BQ219">
        <v>0</v>
      </c>
      <c r="BS219" s="1" t="str">
        <f>LEFT(B219,1)</f>
        <v>m</v>
      </c>
      <c r="BT219" s="1" t="str">
        <f>LEFT(B219,2)</f>
        <v>ma</v>
      </c>
      <c r="BU219" s="1" t="str">
        <f>RIGHT(B219,1)</f>
        <v>e</v>
      </c>
      <c r="BX219" s="10">
        <v>0</v>
      </c>
      <c r="BY219" s="10" t="str">
        <f>LEFT(CA219,1)</f>
        <v>o</v>
      </c>
      <c r="BZ219" s="10" t="str">
        <f>RIGHT(B219,1)</f>
        <v>e</v>
      </c>
      <c r="CA219" s="10" t="str">
        <f>RIGHT(B219,2)</f>
        <v>oe</v>
      </c>
      <c r="CB219" s="10" t="str">
        <f>RIGHT(B219,3)</f>
        <v>noe</v>
      </c>
      <c r="CC219" s="10" t="str">
        <f>RIGHT(B219,2)</f>
        <v>oe</v>
      </c>
      <c r="CD219" s="10" t="str">
        <f>RIGHT(B219,1)</f>
        <v>e</v>
      </c>
    </row>
    <row r="220" spans="1:82">
      <c r="A220">
        <v>802</v>
      </c>
      <c r="B220" s="30" t="s">
        <v>794</v>
      </c>
      <c r="C220" t="s">
        <v>2251</v>
      </c>
      <c r="D220" t="s">
        <v>1150</v>
      </c>
      <c r="E220" t="s">
        <v>2821</v>
      </c>
      <c r="F220" t="s">
        <v>2856</v>
      </c>
      <c r="G220" s="1">
        <f>COUNTIF(B220,"*ii*")</f>
        <v>0</v>
      </c>
      <c r="H220" s="1">
        <f>COUNTIF(B220,"*ee*")</f>
        <v>0</v>
      </c>
      <c r="I220" s="1">
        <f>COUNTIF(B220,"*aa*")</f>
        <v>0</v>
      </c>
      <c r="J220" s="1">
        <f>COUNTIF(B220,"*oo*")</f>
        <v>0</v>
      </c>
      <c r="K220" s="1">
        <f>COUNTIF(B220,"*uu*")</f>
        <v>0</v>
      </c>
      <c r="L220" s="1">
        <f>COUNTIF(B220,"*ia*")</f>
        <v>0</v>
      </c>
      <c r="M220" s="1">
        <f>COUNTIF(B220,"*iu*")</f>
        <v>0</v>
      </c>
      <c r="N220" s="1">
        <f>COUNTIF(B220,"*ei*")</f>
        <v>0</v>
      </c>
      <c r="O220" s="1">
        <f>COUNTIF(B220,"*ea*")</f>
        <v>0</v>
      </c>
      <c r="P220" s="1">
        <f>COUNTIF(B220,"*eo*")</f>
        <v>0</v>
      </c>
      <c r="Q220" s="1">
        <f>COUNTIF(B220,"*eu*")</f>
        <v>0</v>
      </c>
      <c r="R220" s="1">
        <f>COUNTIF(B220,"*ai*")</f>
        <v>0</v>
      </c>
      <c r="S220" s="1">
        <f>COUNTIF(B220,"*ae*")</f>
        <v>0</v>
      </c>
      <c r="T220" s="1">
        <f>COUNTIF(B220,"*ao*")</f>
        <v>0</v>
      </c>
      <c r="U220" s="1">
        <f>COUNTIF(B220,"*au*")</f>
        <v>0</v>
      </c>
      <c r="V220" s="1">
        <f>COUNTIF(B220,"*oi*")</f>
        <v>0</v>
      </c>
      <c r="W220" s="1">
        <f>COUNTIF(B220,"*oe*")</f>
        <v>1</v>
      </c>
      <c r="X220" s="1">
        <f>COUNTIF(B220,"*oa*")</f>
        <v>0</v>
      </c>
      <c r="Y220" s="1">
        <f>COUNTIF(B220,"*ou*")</f>
        <v>0</v>
      </c>
      <c r="Z220" s="1">
        <f>COUNTIF(B220,"*ui*")</f>
        <v>0</v>
      </c>
      <c r="AA220" s="1">
        <f>COUNTIF(B220,"*ua*")</f>
        <v>0</v>
      </c>
      <c r="AB220">
        <f>SUM(G220:AA220)</f>
        <v>1</v>
      </c>
      <c r="AC220">
        <v>3</v>
      </c>
      <c r="AD220">
        <f>COUNTIF(AC220,"2")</f>
        <v>0</v>
      </c>
      <c r="AE220">
        <f>COUNTIF(AC220,"3")</f>
        <v>1</v>
      </c>
      <c r="AF220">
        <f>COUNTIF(AC220,"4")</f>
        <v>0</v>
      </c>
      <c r="AG220">
        <f>COUNTIF(AC220,"5")</f>
        <v>0</v>
      </c>
      <c r="AH220">
        <v>1</v>
      </c>
      <c r="AI220">
        <v>0</v>
      </c>
      <c r="AL220">
        <v>1</v>
      </c>
      <c r="AO220" s="1">
        <f>COUNTIF(F220,"CVCV")+COUNTIF(F220,"CVVCV")</f>
        <v>0</v>
      </c>
      <c r="AP220" s="1">
        <f>COUNTIF(F220,"CVCVC")+COUNTIF(F220,"CVVCVC")</f>
        <v>0</v>
      </c>
      <c r="AQ220" s="1">
        <f>COUNTIF(F220,"VCV")+COUNTIF(F220,"VVCV")</f>
        <v>0</v>
      </c>
      <c r="AR220" s="1">
        <f>COUNTIF(F220,"VCVC")+COUNTIF(F220,"VVCVC")</f>
        <v>0</v>
      </c>
      <c r="AS220" s="1">
        <f>COUNTIF(F220,"CVV")</f>
        <v>0</v>
      </c>
      <c r="AT220" s="1">
        <f>COUNTIF(F220,"CVVC")</f>
        <v>0</v>
      </c>
      <c r="AU220" s="1">
        <f>COUNTIF(F220,"VV")</f>
        <v>0</v>
      </c>
      <c r="AV220" s="1">
        <f>COUNTIF(F220,"VVC")</f>
        <v>0</v>
      </c>
      <c r="AW220" s="1">
        <f>COUNTIF(F220,"CVVCVC")+COUNTIF(F220,"VVCVC")+COUNTIF(F220,"CVVCV")+COUNTIF(F220,"VVCV")</f>
        <v>0</v>
      </c>
      <c r="AY220" s="1">
        <f>COUNTIF(F220,"CCVCV")</f>
        <v>0</v>
      </c>
      <c r="AZ220" s="1">
        <f>COUNTIF(F220,"CCVCVC")</f>
        <v>0</v>
      </c>
      <c r="BA220" s="1">
        <f>COUNTIF(F220,"CCVV")</f>
        <v>0</v>
      </c>
      <c r="BB220" s="1">
        <f>COUNTIF(F220,"CCVVC")</f>
        <v>0</v>
      </c>
      <c r="BF220" s="1" t="str">
        <f>RIGHT(F220,4)</f>
        <v>VCVV</v>
      </c>
      <c r="BG220" s="1"/>
      <c r="BO220">
        <v>1</v>
      </c>
      <c r="BP220" s="1">
        <f>SUM(BG220:BO220)</f>
        <v>1</v>
      </c>
      <c r="BQ220">
        <v>0</v>
      </c>
      <c r="BS220" s="1" t="str">
        <f>LEFT(B220,1)</f>
        <v>m</v>
      </c>
      <c r="BT220" s="1" t="str">
        <f>LEFT(B220,2)</f>
        <v>ma</v>
      </c>
      <c r="BU220" s="1" t="str">
        <f>RIGHT(B220,1)</f>
        <v>e</v>
      </c>
      <c r="BX220" s="10">
        <v>0</v>
      </c>
      <c r="BY220" s="10" t="str">
        <f>LEFT(CA220,1)</f>
        <v>o</v>
      </c>
      <c r="BZ220" s="10" t="str">
        <f>RIGHT(B220,1)</f>
        <v>e</v>
      </c>
      <c r="CA220" s="10" t="str">
        <f>RIGHT(B220,2)</f>
        <v>oe</v>
      </c>
      <c r="CB220" s="10" t="str">
        <f>RIGHT(B220,3)</f>
        <v>toe</v>
      </c>
      <c r="CC220" s="10" t="str">
        <f>RIGHT(B220,2)</f>
        <v>oe</v>
      </c>
      <c r="CD220" s="10" t="str">
        <f>RIGHT(B220,1)</f>
        <v>e</v>
      </c>
    </row>
    <row r="221" spans="1:82">
      <c r="A221">
        <v>300</v>
      </c>
      <c r="B221" s="30" t="s">
        <v>1112</v>
      </c>
      <c r="C221" t="s">
        <v>2769</v>
      </c>
      <c r="D221" t="s">
        <v>1159</v>
      </c>
      <c r="E221" t="s">
        <v>1141</v>
      </c>
      <c r="F221" t="s">
        <v>2856</v>
      </c>
      <c r="G221" s="1">
        <f>COUNTIF(B221,"*ii*")</f>
        <v>0</v>
      </c>
      <c r="H221" s="1">
        <f>COUNTIF(B221,"*ee*")</f>
        <v>0</v>
      </c>
      <c r="I221" s="1">
        <f>COUNTIF(B221,"*aa*")</f>
        <v>0</v>
      </c>
      <c r="J221" s="1">
        <f>COUNTIF(B221,"*oo*")</f>
        <v>0</v>
      </c>
      <c r="K221" s="1">
        <f>COUNTIF(B221,"*uu*")</f>
        <v>0</v>
      </c>
      <c r="L221" s="1">
        <f>COUNTIF(B221,"*ia*")</f>
        <v>0</v>
      </c>
      <c r="M221" s="1">
        <f>COUNTIF(B221,"*iu*")</f>
        <v>0</v>
      </c>
      <c r="N221" s="1">
        <f>COUNTIF(B221,"*ei*")</f>
        <v>0</v>
      </c>
      <c r="O221" s="1">
        <f>COUNTIF(B221,"*ea*")</f>
        <v>0</v>
      </c>
      <c r="P221" s="1">
        <f>COUNTIF(B221,"*eo*")</f>
        <v>0</v>
      </c>
      <c r="Q221" s="1">
        <f>COUNTIF(B221,"*eu*")</f>
        <v>0</v>
      </c>
      <c r="R221" s="1">
        <f>COUNTIF(B221,"*ai*")</f>
        <v>1</v>
      </c>
      <c r="S221" s="1">
        <f>COUNTIF(B221,"*ae*")</f>
        <v>0</v>
      </c>
      <c r="T221" s="1">
        <f>COUNTIF(B221,"*ao*")</f>
        <v>0</v>
      </c>
      <c r="U221" s="1">
        <f>COUNTIF(B221,"*au*")</f>
        <v>0</v>
      </c>
      <c r="V221" s="1">
        <f>COUNTIF(B221,"*oi*")</f>
        <v>0</v>
      </c>
      <c r="W221" s="1">
        <f>COUNTIF(B221,"*oe*")</f>
        <v>0</v>
      </c>
      <c r="X221" s="1">
        <f>COUNTIF(B221,"*oa*")</f>
        <v>0</v>
      </c>
      <c r="Y221" s="1">
        <f>COUNTIF(B221,"*ou*")</f>
        <v>0</v>
      </c>
      <c r="Z221" s="1">
        <f>COUNTIF(B221,"*ui*")</f>
        <v>0</v>
      </c>
      <c r="AA221" s="1">
        <f>COUNTIF(B221,"*ua*")</f>
        <v>0</v>
      </c>
      <c r="AB221">
        <f>SUM(G221:AA221)</f>
        <v>1</v>
      </c>
      <c r="AC221">
        <v>3</v>
      </c>
      <c r="AD221">
        <f>COUNTIF(AC221,"2")</f>
        <v>0</v>
      </c>
      <c r="AE221">
        <f>COUNTIF(AC221,"3")</f>
        <v>1</v>
      </c>
      <c r="AF221">
        <f>COUNTIF(AC221,"4")</f>
        <v>0</v>
      </c>
      <c r="AG221">
        <f>COUNTIF(AC221,"5")</f>
        <v>0</v>
      </c>
      <c r="AH221">
        <v>1</v>
      </c>
      <c r="AI221">
        <v>0</v>
      </c>
      <c r="AL221">
        <v>1</v>
      </c>
      <c r="AO221" s="1">
        <f>COUNTIF(F221,"CVCV")+COUNTIF(F221,"CVVCV")</f>
        <v>0</v>
      </c>
      <c r="AP221" s="1">
        <f>COUNTIF(F221,"CVCVC")+COUNTIF(F221,"CVVCVC")</f>
        <v>0</v>
      </c>
      <c r="AQ221" s="1">
        <f>COUNTIF(F221,"VCV")+COUNTIF(F221,"VVCV")</f>
        <v>0</v>
      </c>
      <c r="AR221" s="1">
        <f>COUNTIF(F221,"VCVC")+COUNTIF(F221,"VVCVC")</f>
        <v>0</v>
      </c>
      <c r="AS221" s="1">
        <f>COUNTIF(F221,"CVV")</f>
        <v>0</v>
      </c>
      <c r="AT221" s="1">
        <f>COUNTIF(F221,"CVVC")</f>
        <v>0</v>
      </c>
      <c r="AU221" s="1">
        <f>COUNTIF(F221,"VV")</f>
        <v>0</v>
      </c>
      <c r="AV221" s="1">
        <f>COUNTIF(F221,"VVC")</f>
        <v>0</v>
      </c>
      <c r="AW221" s="1">
        <f>COUNTIF(F221,"CVVCVC")+COUNTIF(F221,"VVCVC")+COUNTIF(F221,"CVVCV")+COUNTIF(F221,"VVCV")</f>
        <v>0</v>
      </c>
      <c r="AY221" s="1">
        <f>COUNTIF(F221,"CCVCV")</f>
        <v>0</v>
      </c>
      <c r="AZ221" s="1">
        <f>COUNTIF(F221,"CCVCVC")</f>
        <v>0</v>
      </c>
      <c r="BA221" s="1">
        <f>COUNTIF(F221,"CCVV")</f>
        <v>0</v>
      </c>
      <c r="BB221" s="1">
        <f>COUNTIF(F221,"CCVVC")</f>
        <v>0</v>
      </c>
      <c r="BF221" s="1" t="str">
        <f>RIGHT(F221,4)</f>
        <v>VCVV</v>
      </c>
      <c r="BG221" s="1"/>
      <c r="BO221">
        <v>1</v>
      </c>
      <c r="BP221" s="1">
        <f>SUM(BG221:BO221)</f>
        <v>1</v>
      </c>
      <c r="BQ221">
        <v>0</v>
      </c>
      <c r="BS221" s="1" t="str">
        <f>LEFT(B221,1)</f>
        <v>f</v>
      </c>
      <c r="BT221" s="1" t="str">
        <f>LEFT(B221,2)</f>
        <v>fe</v>
      </c>
      <c r="BU221" s="1" t="str">
        <f>RIGHT(B221,1)</f>
        <v>i</v>
      </c>
      <c r="BX221" s="10">
        <v>0</v>
      </c>
      <c r="BY221" s="10" t="str">
        <f>LEFT(CA221,1)</f>
        <v>a</v>
      </c>
      <c r="BZ221" s="10" t="str">
        <f>RIGHT(B221,1)</f>
        <v>i</v>
      </c>
      <c r="CA221" s="10" t="str">
        <f>RIGHT(B221,2)</f>
        <v>ai</v>
      </c>
      <c r="CB221" s="10" t="str">
        <f>RIGHT(B221,3)</f>
        <v>nai</v>
      </c>
      <c r="CC221" s="10" t="str">
        <f>RIGHT(B221,2)</f>
        <v>ai</v>
      </c>
      <c r="CD221" s="10" t="str">
        <f>RIGHT(B221,1)</f>
        <v>i</v>
      </c>
    </row>
    <row r="222" spans="1:82">
      <c r="A222">
        <v>1201</v>
      </c>
      <c r="B222" s="30" t="s">
        <v>299</v>
      </c>
      <c r="C222" t="s">
        <v>1558</v>
      </c>
      <c r="D222" t="s">
        <v>1150</v>
      </c>
      <c r="E222" t="s">
        <v>2821</v>
      </c>
      <c r="F222" t="s">
        <v>2856</v>
      </c>
      <c r="G222" s="1">
        <f>COUNTIF(B222,"*ii*")</f>
        <v>0</v>
      </c>
      <c r="H222" s="1">
        <f>COUNTIF(B222,"*ee*")</f>
        <v>0</v>
      </c>
      <c r="I222" s="1">
        <f>COUNTIF(B222,"*aa*")</f>
        <v>0</v>
      </c>
      <c r="J222" s="1">
        <f>COUNTIF(B222,"*oo*")</f>
        <v>0</v>
      </c>
      <c r="K222" s="1">
        <f>COUNTIF(B222,"*uu*")</f>
        <v>0</v>
      </c>
      <c r="L222" s="1">
        <f>COUNTIF(B222,"*ia*")</f>
        <v>0</v>
      </c>
      <c r="M222" s="1">
        <f>COUNTIF(B222,"*iu*")</f>
        <v>0</v>
      </c>
      <c r="N222" s="1">
        <f>COUNTIF(B222,"*ei*")</f>
        <v>0</v>
      </c>
      <c r="O222" s="1">
        <f>COUNTIF(B222,"*ea*")</f>
        <v>0</v>
      </c>
      <c r="P222" s="1">
        <f>COUNTIF(B222,"*eo*")</f>
        <v>0</v>
      </c>
      <c r="Q222" s="1">
        <f>COUNTIF(B222,"*eu*")</f>
        <v>0</v>
      </c>
      <c r="R222" s="1">
        <f>COUNTIF(B222,"*ai*")</f>
        <v>1</v>
      </c>
      <c r="S222" s="1">
        <f>COUNTIF(B222,"*ae*")</f>
        <v>0</v>
      </c>
      <c r="T222" s="1">
        <f>COUNTIF(B222,"*ao*")</f>
        <v>0</v>
      </c>
      <c r="U222" s="1">
        <f>COUNTIF(B222,"*au*")</f>
        <v>0</v>
      </c>
      <c r="V222" s="1">
        <f>COUNTIF(B222,"*oi*")</f>
        <v>0</v>
      </c>
      <c r="W222" s="1">
        <f>COUNTIF(B222,"*oe*")</f>
        <v>0</v>
      </c>
      <c r="X222" s="1">
        <f>COUNTIF(B222,"*oa*")</f>
        <v>0</v>
      </c>
      <c r="Y222" s="1">
        <f>COUNTIF(B222,"*ou*")</f>
        <v>0</v>
      </c>
      <c r="Z222" s="1">
        <f>COUNTIF(B222,"*ui*")</f>
        <v>0</v>
      </c>
      <c r="AA222" s="1">
        <f>COUNTIF(B222,"*ua*")</f>
        <v>0</v>
      </c>
      <c r="AB222">
        <f>SUM(G222:AA222)</f>
        <v>1</v>
      </c>
      <c r="AC222">
        <v>3</v>
      </c>
      <c r="AD222">
        <f>COUNTIF(AC222,"2")</f>
        <v>0</v>
      </c>
      <c r="AE222">
        <f>COUNTIF(AC222,"3")</f>
        <v>1</v>
      </c>
      <c r="AF222">
        <f>COUNTIF(AC222,"4")</f>
        <v>0</v>
      </c>
      <c r="AG222">
        <f>COUNTIF(AC222,"5")</f>
        <v>0</v>
      </c>
      <c r="AH222">
        <v>1</v>
      </c>
      <c r="AI222">
        <v>0</v>
      </c>
      <c r="AL222">
        <v>1</v>
      </c>
      <c r="AO222" s="1">
        <f>COUNTIF(F222,"CVCV")+COUNTIF(F222,"CVVCV")</f>
        <v>0</v>
      </c>
      <c r="AP222" s="1">
        <f>COUNTIF(F222,"CVCVC")+COUNTIF(F222,"CVVCVC")</f>
        <v>0</v>
      </c>
      <c r="AQ222" s="1">
        <f>COUNTIF(F222,"VCV")+COUNTIF(F222,"VVCV")</f>
        <v>0</v>
      </c>
      <c r="AR222" s="1">
        <f>COUNTIF(F222,"VCVC")+COUNTIF(F222,"VVCVC")</f>
        <v>0</v>
      </c>
      <c r="AS222" s="1">
        <f>COUNTIF(F222,"CVV")</f>
        <v>0</v>
      </c>
      <c r="AT222" s="1">
        <f>COUNTIF(F222,"CVVC")</f>
        <v>0</v>
      </c>
      <c r="AU222" s="1">
        <f>COUNTIF(F222,"VV")</f>
        <v>0</v>
      </c>
      <c r="AV222" s="1">
        <f>COUNTIF(F222,"VVC")</f>
        <v>0</v>
      </c>
      <c r="AW222" s="1">
        <f>COUNTIF(F222,"CVVCVC")+COUNTIF(F222,"VVCVC")+COUNTIF(F222,"CVVCV")+COUNTIF(F222,"VVCV")</f>
        <v>0</v>
      </c>
      <c r="AY222" s="1">
        <f>COUNTIF(F222,"CCVCV")</f>
        <v>0</v>
      </c>
      <c r="AZ222" s="1">
        <f>COUNTIF(F222,"CCVCVC")</f>
        <v>0</v>
      </c>
      <c r="BA222" s="1">
        <f>COUNTIF(F222,"CCVV")</f>
        <v>0</v>
      </c>
      <c r="BB222" s="1">
        <f>COUNTIF(F222,"CCVVC")</f>
        <v>0</v>
      </c>
      <c r="BF222" s="1" t="str">
        <f>RIGHT(F222,4)</f>
        <v>VCVV</v>
      </c>
      <c r="BG222" s="1"/>
      <c r="BO222">
        <v>1</v>
      </c>
      <c r="BP222" s="1">
        <f>SUM(BG222:BO222)</f>
        <v>1</v>
      </c>
      <c r="BQ222">
        <v>0</v>
      </c>
      <c r="BS222" s="1" t="str">
        <f>LEFT(B222,1)</f>
        <v>p</v>
      </c>
      <c r="BT222" s="1" t="str">
        <f>LEFT(B222,2)</f>
        <v>pu</v>
      </c>
      <c r="BU222" s="1" t="str">
        <f>RIGHT(B222,1)</f>
        <v>i</v>
      </c>
      <c r="BX222" s="10">
        <v>0</v>
      </c>
      <c r="BY222" s="10" t="str">
        <f>LEFT(CA222,1)</f>
        <v>a</v>
      </c>
      <c r="BZ222" s="10" t="str">
        <f>RIGHT(B222,1)</f>
        <v>i</v>
      </c>
      <c r="CA222" s="10" t="str">
        <f>RIGHT(B222,2)</f>
        <v>ai</v>
      </c>
      <c r="CB222" s="10" t="str">
        <f>RIGHT(B222,3)</f>
        <v>kai</v>
      </c>
      <c r="CC222" s="10" t="str">
        <f>RIGHT(B222,2)</f>
        <v>ai</v>
      </c>
      <c r="CD222" s="10" t="str">
        <f>RIGHT(B222,1)</f>
        <v>i</v>
      </c>
    </row>
    <row r="223" spans="1:82">
      <c r="A223">
        <v>892</v>
      </c>
      <c r="B223" s="30" t="s">
        <v>959</v>
      </c>
      <c r="C223" t="s">
        <v>2517</v>
      </c>
      <c r="D223" t="s">
        <v>1150</v>
      </c>
      <c r="E223" t="s">
        <v>2821</v>
      </c>
      <c r="F223" t="s">
        <v>2856</v>
      </c>
      <c r="G223" s="1">
        <f>COUNTIF(B223,"*ii*")</f>
        <v>0</v>
      </c>
      <c r="H223" s="1">
        <f>COUNTIF(B223,"*ee*")</f>
        <v>0</v>
      </c>
      <c r="I223" s="1">
        <f>COUNTIF(B223,"*aa*")</f>
        <v>0</v>
      </c>
      <c r="J223" s="1">
        <f>COUNTIF(B223,"*oo*")</f>
        <v>0</v>
      </c>
      <c r="K223" s="1">
        <f>COUNTIF(B223,"*uu*")</f>
        <v>0</v>
      </c>
      <c r="L223" s="1">
        <f>COUNTIF(B223,"*ia*")</f>
        <v>0</v>
      </c>
      <c r="M223" s="1">
        <f>COUNTIF(B223,"*iu*")</f>
        <v>0</v>
      </c>
      <c r="N223" s="1">
        <f>COUNTIF(B223,"*ei*")</f>
        <v>0</v>
      </c>
      <c r="O223" s="1">
        <f>COUNTIF(B223,"*ea*")</f>
        <v>0</v>
      </c>
      <c r="P223" s="1">
        <f>COUNTIF(B223,"*eo*")</f>
        <v>0</v>
      </c>
      <c r="Q223" s="1">
        <f>COUNTIF(B223,"*eu*")</f>
        <v>0</v>
      </c>
      <c r="R223" s="1">
        <f>COUNTIF(B223,"*ai*")</f>
        <v>1</v>
      </c>
      <c r="S223" s="1">
        <f>COUNTIF(B223,"*ae*")</f>
        <v>0</v>
      </c>
      <c r="T223" s="1">
        <f>COUNTIF(B223,"*ao*")</f>
        <v>0</v>
      </c>
      <c r="U223" s="1">
        <f>COUNTIF(B223,"*au*")</f>
        <v>0</v>
      </c>
      <c r="V223" s="1">
        <f>COUNTIF(B223,"*oi*")</f>
        <v>0</v>
      </c>
      <c r="W223" s="1">
        <f>COUNTIF(B223,"*oe*")</f>
        <v>0</v>
      </c>
      <c r="X223" s="1">
        <f>COUNTIF(B223,"*oa*")</f>
        <v>0</v>
      </c>
      <c r="Y223" s="1">
        <f>COUNTIF(B223,"*ou*")</f>
        <v>0</v>
      </c>
      <c r="Z223" s="1">
        <f>COUNTIF(B223,"*ui*")</f>
        <v>0</v>
      </c>
      <c r="AA223" s="1">
        <f>COUNTIF(B223,"*ua*")</f>
        <v>0</v>
      </c>
      <c r="AB223">
        <f>SUM(G223:AA223)</f>
        <v>1</v>
      </c>
      <c r="AC223">
        <v>3</v>
      </c>
      <c r="AD223">
        <f>COUNTIF(AC223,"2")</f>
        <v>0</v>
      </c>
      <c r="AE223">
        <f>COUNTIF(AC223,"3")</f>
        <v>1</v>
      </c>
      <c r="AF223">
        <f>COUNTIF(AC223,"4")</f>
        <v>0</v>
      </c>
      <c r="AG223">
        <f>COUNTIF(AC223,"5")</f>
        <v>0</v>
      </c>
      <c r="AH223">
        <v>1</v>
      </c>
      <c r="AI223">
        <v>0</v>
      </c>
      <c r="AL223">
        <v>1</v>
      </c>
      <c r="AO223" s="1">
        <f>COUNTIF(F223,"CVCV")+COUNTIF(F223,"CVVCV")</f>
        <v>0</v>
      </c>
      <c r="AP223" s="1">
        <f>COUNTIF(F223,"CVCVC")+COUNTIF(F223,"CVVCVC")</f>
        <v>0</v>
      </c>
      <c r="AQ223" s="1">
        <f>COUNTIF(F223,"VCV")+COUNTIF(F223,"VVCV")</f>
        <v>0</v>
      </c>
      <c r="AR223" s="1">
        <f>COUNTIF(F223,"VCVC")+COUNTIF(F223,"VVCVC")</f>
        <v>0</v>
      </c>
      <c r="AS223" s="1">
        <f>COUNTIF(F223,"CVV")</f>
        <v>0</v>
      </c>
      <c r="AT223" s="1">
        <f>COUNTIF(F223,"CVVC")</f>
        <v>0</v>
      </c>
      <c r="AU223" s="1">
        <f>COUNTIF(F223,"VV")</f>
        <v>0</v>
      </c>
      <c r="AV223" s="1">
        <f>COUNTIF(F223,"VVC")</f>
        <v>0</v>
      </c>
      <c r="AW223" s="1">
        <f>COUNTIF(F223,"CVVCVC")+COUNTIF(F223,"VVCVC")+COUNTIF(F223,"CVVCV")+COUNTIF(F223,"VVCV")</f>
        <v>0</v>
      </c>
      <c r="AY223" s="1">
        <f>COUNTIF(F223,"CCVCV")</f>
        <v>0</v>
      </c>
      <c r="AZ223" s="1">
        <f>COUNTIF(F223,"CCVCVC")</f>
        <v>0</v>
      </c>
      <c r="BA223" s="1">
        <f>COUNTIF(F223,"CCVV")</f>
        <v>0</v>
      </c>
      <c r="BB223" s="1">
        <f>COUNTIF(F223,"CCVVC")</f>
        <v>0</v>
      </c>
      <c r="BF223" s="1" t="str">
        <f>RIGHT(F223,4)</f>
        <v>VCVV</v>
      </c>
      <c r="BG223" s="1"/>
      <c r="BO223">
        <v>1</v>
      </c>
      <c r="BP223" s="1">
        <f>SUM(BG223:BO223)</f>
        <v>1</v>
      </c>
      <c r="BQ223">
        <v>0</v>
      </c>
      <c r="BS223" s="1" t="str">
        <f>LEFT(B223,1)</f>
        <v>m</v>
      </c>
      <c r="BT223" s="1" t="str">
        <f>LEFT(B223,2)</f>
        <v>mu</v>
      </c>
      <c r="BU223" s="1" t="str">
        <f>RIGHT(B223,1)</f>
        <v>i</v>
      </c>
      <c r="BX223" s="10">
        <v>0</v>
      </c>
      <c r="BY223" s="10" t="str">
        <f>LEFT(CA223,1)</f>
        <v>a</v>
      </c>
      <c r="BZ223" s="10" t="str">
        <f>RIGHT(B223,1)</f>
        <v>i</v>
      </c>
      <c r="CA223" s="10" t="str">
        <f>RIGHT(B223,2)</f>
        <v>ai</v>
      </c>
      <c r="CB223" s="10" t="str">
        <f>RIGHT(B223,3)</f>
        <v>rai</v>
      </c>
      <c r="CC223" s="10" t="str">
        <f>RIGHT(B223,2)</f>
        <v>ai</v>
      </c>
      <c r="CD223" s="10" t="str">
        <f>RIGHT(B223,1)</f>
        <v>i</v>
      </c>
    </row>
    <row r="224" spans="1:82">
      <c r="A224">
        <v>1209</v>
      </c>
      <c r="B224" s="30" t="s">
        <v>34</v>
      </c>
      <c r="C224" t="s">
        <v>1200</v>
      </c>
      <c r="D224" t="s">
        <v>1150</v>
      </c>
      <c r="E224" t="s">
        <v>2821</v>
      </c>
      <c r="F224" t="s">
        <v>2856</v>
      </c>
      <c r="G224" s="1">
        <f>COUNTIF(B224,"*ii*")</f>
        <v>0</v>
      </c>
      <c r="H224" s="1">
        <f>COUNTIF(B224,"*ee*")</f>
        <v>0</v>
      </c>
      <c r="I224" s="1">
        <f>COUNTIF(B224,"*aa*")</f>
        <v>0</v>
      </c>
      <c r="J224" s="1">
        <f>COUNTIF(B224,"*oo*")</f>
        <v>0</v>
      </c>
      <c r="K224" s="1">
        <f>COUNTIF(B224,"*uu*")</f>
        <v>0</v>
      </c>
      <c r="L224" s="1">
        <f>COUNTIF(B224,"*ia*")</f>
        <v>0</v>
      </c>
      <c r="M224" s="1">
        <f>COUNTIF(B224,"*iu*")</f>
        <v>0</v>
      </c>
      <c r="N224" s="1">
        <f>COUNTIF(B224,"*ei*")</f>
        <v>0</v>
      </c>
      <c r="O224" s="1">
        <f>COUNTIF(B224,"*ea*")</f>
        <v>0</v>
      </c>
      <c r="P224" s="1">
        <f>COUNTIF(B224,"*eo*")</f>
        <v>0</v>
      </c>
      <c r="Q224" s="1">
        <f>COUNTIF(B224,"*eu*")</f>
        <v>0</v>
      </c>
      <c r="R224" s="1">
        <f>COUNTIF(B224,"*ai*")</f>
        <v>1</v>
      </c>
      <c r="S224" s="1">
        <f>COUNTIF(B224,"*ae*")</f>
        <v>0</v>
      </c>
      <c r="T224" s="1">
        <f>COUNTIF(B224,"*ao*")</f>
        <v>0</v>
      </c>
      <c r="U224" s="1">
        <f>COUNTIF(B224,"*au*")</f>
        <v>0</v>
      </c>
      <c r="V224" s="1">
        <f>COUNTIF(B224,"*oi*")</f>
        <v>0</v>
      </c>
      <c r="W224" s="1">
        <f>COUNTIF(B224,"*oe*")</f>
        <v>0</v>
      </c>
      <c r="X224" s="1">
        <f>COUNTIF(B224,"*oa*")</f>
        <v>0</v>
      </c>
      <c r="Y224" s="1">
        <f>COUNTIF(B224,"*ou*")</f>
        <v>0</v>
      </c>
      <c r="Z224" s="1">
        <f>COUNTIF(B224,"*ui*")</f>
        <v>0</v>
      </c>
      <c r="AA224" s="1">
        <f>COUNTIF(B224,"*ua*")</f>
        <v>0</v>
      </c>
      <c r="AB224">
        <f>SUM(G224:AA224)</f>
        <v>1</v>
      </c>
      <c r="AC224">
        <v>3</v>
      </c>
      <c r="AD224">
        <f>COUNTIF(AC224,"2")</f>
        <v>0</v>
      </c>
      <c r="AE224">
        <f>COUNTIF(AC224,"3")</f>
        <v>1</v>
      </c>
      <c r="AF224">
        <f>COUNTIF(AC224,"4")</f>
        <v>0</v>
      </c>
      <c r="AG224">
        <f>COUNTIF(AC224,"5")</f>
        <v>0</v>
      </c>
      <c r="AH224">
        <v>1</v>
      </c>
      <c r="AI224">
        <v>0</v>
      </c>
      <c r="AL224">
        <v>1</v>
      </c>
      <c r="AO224" s="1">
        <f>COUNTIF(F224,"CVCV")+COUNTIF(F224,"CVVCV")</f>
        <v>0</v>
      </c>
      <c r="AP224" s="1">
        <f>COUNTIF(F224,"CVCVC")+COUNTIF(F224,"CVVCVC")</f>
        <v>0</v>
      </c>
      <c r="AQ224" s="1">
        <f>COUNTIF(F224,"VCV")+COUNTIF(F224,"VVCV")</f>
        <v>0</v>
      </c>
      <c r="AR224" s="1">
        <f>COUNTIF(F224,"VCVC")+COUNTIF(F224,"VVCVC")</f>
        <v>0</v>
      </c>
      <c r="AS224" s="1">
        <f>COUNTIF(F224,"CVV")</f>
        <v>0</v>
      </c>
      <c r="AT224" s="1">
        <f>COUNTIF(F224,"CVVC")</f>
        <v>0</v>
      </c>
      <c r="AU224" s="1">
        <f>COUNTIF(F224,"VV")</f>
        <v>0</v>
      </c>
      <c r="AV224" s="1">
        <f>COUNTIF(F224,"VVC")</f>
        <v>0</v>
      </c>
      <c r="AW224" s="1">
        <f>COUNTIF(F224,"CVVCVC")+COUNTIF(F224,"VVCVC")+COUNTIF(F224,"CVVCV")+COUNTIF(F224,"VVCV")</f>
        <v>0</v>
      </c>
      <c r="AY224" s="1">
        <f>COUNTIF(F224,"CCVCV")</f>
        <v>0</v>
      </c>
      <c r="AZ224" s="1">
        <f>COUNTIF(F224,"CCVCVC")</f>
        <v>0</v>
      </c>
      <c r="BA224" s="1">
        <f>COUNTIF(F224,"CCVV")</f>
        <v>0</v>
      </c>
      <c r="BB224" s="1">
        <f>COUNTIF(F224,"CCVVC")</f>
        <v>0</v>
      </c>
      <c r="BF224" s="1" t="str">
        <f>RIGHT(F224,4)</f>
        <v>VCVV</v>
      </c>
      <c r="BG224" s="1"/>
      <c r="BO224">
        <v>1</v>
      </c>
      <c r="BP224" s="1">
        <f>SUM(BG224:BO224)</f>
        <v>1</v>
      </c>
      <c r="BQ224">
        <v>0</v>
      </c>
      <c r="BS224" s="1" t="str">
        <f>LEFT(B224,1)</f>
        <v>p</v>
      </c>
      <c r="BT224" s="1" t="str">
        <f>LEFT(B224,2)</f>
        <v>pu</v>
      </c>
      <c r="BU224" s="1" t="str">
        <f>RIGHT(B224,1)</f>
        <v>i</v>
      </c>
      <c r="BX224" s="10">
        <v>0</v>
      </c>
      <c r="BY224" s="10" t="str">
        <f>LEFT(CA224,1)</f>
        <v>a</v>
      </c>
      <c r="BZ224" s="10" t="str">
        <f>RIGHT(B224,1)</f>
        <v>i</v>
      </c>
      <c r="CA224" s="10" t="str">
        <f>RIGHT(B224,2)</f>
        <v>ai</v>
      </c>
      <c r="CB224" s="10" t="str">
        <f>RIGHT(B224,3)</f>
        <v>rai</v>
      </c>
      <c r="CC224" s="10" t="str">
        <f>RIGHT(B224,2)</f>
        <v>ai</v>
      </c>
      <c r="CD224" s="10" t="str">
        <f>RIGHT(B224,1)</f>
        <v>i</v>
      </c>
    </row>
    <row r="225" spans="1:82">
      <c r="A225">
        <v>1763</v>
      </c>
      <c r="B225" s="30" t="s">
        <v>98</v>
      </c>
      <c r="C225" t="s">
        <v>1283</v>
      </c>
      <c r="D225" t="s">
        <v>1150</v>
      </c>
      <c r="E225" t="s">
        <v>2821</v>
      </c>
      <c r="F225" t="s">
        <v>2856</v>
      </c>
      <c r="G225" s="1">
        <f>COUNTIF(B225,"*ii*")</f>
        <v>0</v>
      </c>
      <c r="H225" s="1">
        <f>COUNTIF(B225,"*ee*")</f>
        <v>0</v>
      </c>
      <c r="I225" s="1">
        <f>COUNTIF(B225,"*aa*")</f>
        <v>0</v>
      </c>
      <c r="J225" s="1">
        <f>COUNTIF(B225,"*oo*")</f>
        <v>0</v>
      </c>
      <c r="K225" s="1">
        <f>COUNTIF(B225,"*uu*")</f>
        <v>0</v>
      </c>
      <c r="L225" s="1">
        <f>COUNTIF(B225,"*ia*")</f>
        <v>0</v>
      </c>
      <c r="M225" s="1">
        <f>COUNTIF(B225,"*iu*")</f>
        <v>0</v>
      </c>
      <c r="N225" s="1">
        <f>COUNTIF(B225,"*ei*")</f>
        <v>0</v>
      </c>
      <c r="O225" s="1">
        <f>COUNTIF(B225,"*ea*")</f>
        <v>0</v>
      </c>
      <c r="P225" s="1">
        <f>COUNTIF(B225,"*eo*")</f>
        <v>0</v>
      </c>
      <c r="Q225" s="1">
        <f>COUNTIF(B225,"*eu*")</f>
        <v>0</v>
      </c>
      <c r="R225" s="1">
        <f>COUNTIF(B225,"*ai*")</f>
        <v>1</v>
      </c>
      <c r="S225" s="1">
        <f>COUNTIF(B225,"*ae*")</f>
        <v>0</v>
      </c>
      <c r="T225" s="1">
        <f>COUNTIF(B225,"*ao*")</f>
        <v>0</v>
      </c>
      <c r="U225" s="1">
        <f>COUNTIF(B225,"*au*")</f>
        <v>0</v>
      </c>
      <c r="V225" s="1">
        <f>COUNTIF(B225,"*oi*")</f>
        <v>0</v>
      </c>
      <c r="W225" s="1">
        <f>COUNTIF(B225,"*oe*")</f>
        <v>0</v>
      </c>
      <c r="X225" s="1">
        <f>COUNTIF(B225,"*oa*")</f>
        <v>0</v>
      </c>
      <c r="Y225" s="1">
        <f>COUNTIF(B225,"*ou*")</f>
        <v>0</v>
      </c>
      <c r="Z225" s="1">
        <f>COUNTIF(B225,"*ui*")</f>
        <v>0</v>
      </c>
      <c r="AA225" s="1">
        <f>COUNTIF(B225,"*ua*")</f>
        <v>0</v>
      </c>
      <c r="AB225">
        <f>SUM(G225:AA225)</f>
        <v>1</v>
      </c>
      <c r="AC225">
        <v>3</v>
      </c>
      <c r="AD225">
        <f>COUNTIF(AC225,"2")</f>
        <v>0</v>
      </c>
      <c r="AE225">
        <f>COUNTIF(AC225,"3")</f>
        <v>1</v>
      </c>
      <c r="AF225">
        <f>COUNTIF(AC225,"4")</f>
        <v>0</v>
      </c>
      <c r="AG225">
        <f>COUNTIF(AC225,"5")</f>
        <v>0</v>
      </c>
      <c r="AH225">
        <v>1</v>
      </c>
      <c r="AI225">
        <v>0</v>
      </c>
      <c r="AL225">
        <v>1</v>
      </c>
      <c r="AO225" s="1">
        <f>COUNTIF(F225,"CVCV")+COUNTIF(F225,"CVVCV")</f>
        <v>0</v>
      </c>
      <c r="AP225" s="1">
        <f>COUNTIF(F225,"CVCVC")+COUNTIF(F225,"CVVCVC")</f>
        <v>0</v>
      </c>
      <c r="AQ225" s="1">
        <f>COUNTIF(F225,"VCV")+COUNTIF(F225,"VVCV")</f>
        <v>0</v>
      </c>
      <c r="AR225" s="1">
        <f>COUNTIF(F225,"VCVC")+COUNTIF(F225,"VVCVC")</f>
        <v>0</v>
      </c>
      <c r="AS225" s="1">
        <f>COUNTIF(F225,"CVV")</f>
        <v>0</v>
      </c>
      <c r="AT225" s="1">
        <f>COUNTIF(F225,"CVVC")</f>
        <v>0</v>
      </c>
      <c r="AU225" s="1">
        <f>COUNTIF(F225,"VV")</f>
        <v>0</v>
      </c>
      <c r="AV225" s="1">
        <f>COUNTIF(F225,"VVC")</f>
        <v>0</v>
      </c>
      <c r="AW225" s="1">
        <f>COUNTIF(F225,"CVVCVC")+COUNTIF(F225,"VVCVC")+COUNTIF(F225,"CVVCV")+COUNTIF(F225,"VVCV")</f>
        <v>0</v>
      </c>
      <c r="AY225" s="1">
        <f>COUNTIF(F225,"CCVCV")</f>
        <v>0</v>
      </c>
      <c r="AZ225" s="1">
        <f>COUNTIF(F225,"CCVCVC")</f>
        <v>0</v>
      </c>
      <c r="BA225" s="1">
        <f>COUNTIF(F225,"CCVV")</f>
        <v>0</v>
      </c>
      <c r="BB225" s="1">
        <f>COUNTIF(F225,"CCVVC")</f>
        <v>0</v>
      </c>
      <c r="BF225" s="1" t="str">
        <f>RIGHT(F225,4)</f>
        <v>VCVV</v>
      </c>
      <c r="BG225" s="1"/>
      <c r="BO225">
        <v>1</v>
      </c>
      <c r="BP225" s="1">
        <f>SUM(BG225:BO225)</f>
        <v>1</v>
      </c>
      <c r="BQ225">
        <v>0</v>
      </c>
      <c r="BS225" s="1" t="str">
        <f>LEFT(B225,1)</f>
        <v>s</v>
      </c>
      <c r="BT225" s="1" t="str">
        <f>LEFT(B225,2)</f>
        <v>su</v>
      </c>
      <c r="BU225" s="1" t="str">
        <f>RIGHT(B225,1)</f>
        <v>i</v>
      </c>
      <c r="BX225" s="10">
        <v>0</v>
      </c>
      <c r="BY225" s="10" t="str">
        <f>LEFT(CA225,1)</f>
        <v>a</v>
      </c>
      <c r="BZ225" s="10" t="str">
        <f>RIGHT(B225,1)</f>
        <v>i</v>
      </c>
      <c r="CA225" s="10" t="str">
        <f>RIGHT(B225,2)</f>
        <v>ai</v>
      </c>
      <c r="CB225" s="10" t="str">
        <f>RIGHT(B225,3)</f>
        <v>tai</v>
      </c>
      <c r="CC225" s="10" t="str">
        <f>RIGHT(B225,2)</f>
        <v>ai</v>
      </c>
      <c r="CD225" s="10" t="str">
        <f>RIGHT(B225,1)</f>
        <v>i</v>
      </c>
    </row>
    <row r="226" spans="1:82">
      <c r="A226">
        <v>727</v>
      </c>
      <c r="B226" s="30" t="s">
        <v>1028</v>
      </c>
      <c r="C226" t="s">
        <v>2636</v>
      </c>
      <c r="D226" t="s">
        <v>1141</v>
      </c>
      <c r="E226" t="s">
        <v>1141</v>
      </c>
      <c r="F226" t="s">
        <v>2856</v>
      </c>
      <c r="G226" s="1">
        <f>COUNTIF(B226,"*ii*")</f>
        <v>0</v>
      </c>
      <c r="H226" s="1">
        <f>COUNTIF(B226,"*ee*")</f>
        <v>0</v>
      </c>
      <c r="I226" s="1">
        <f>COUNTIF(B226,"*aa*")</f>
        <v>0</v>
      </c>
      <c r="J226" s="1">
        <f>COUNTIF(B226,"*oo*")</f>
        <v>0</v>
      </c>
      <c r="K226" s="1">
        <f>COUNTIF(B226,"*uu*")</f>
        <v>0</v>
      </c>
      <c r="L226" s="1">
        <f>COUNTIF(B226,"*ia*")</f>
        <v>0</v>
      </c>
      <c r="M226" s="1">
        <f>COUNTIF(B226,"*iu*")</f>
        <v>0</v>
      </c>
      <c r="N226" s="1">
        <f>COUNTIF(B226,"*ei*")</f>
        <v>1</v>
      </c>
      <c r="O226" s="1">
        <f>COUNTIF(B226,"*ea*")</f>
        <v>0</v>
      </c>
      <c r="P226" s="1">
        <f>COUNTIF(B226,"*eo*")</f>
        <v>0</v>
      </c>
      <c r="Q226" s="1">
        <f>COUNTIF(B226,"*eu*")</f>
        <v>0</v>
      </c>
      <c r="R226" s="1">
        <f>COUNTIF(B226,"*ai*")</f>
        <v>0</v>
      </c>
      <c r="S226" s="1">
        <f>COUNTIF(B226,"*ae*")</f>
        <v>0</v>
      </c>
      <c r="T226" s="1">
        <f>COUNTIF(B226,"*ao*")</f>
        <v>0</v>
      </c>
      <c r="U226" s="1">
        <f>COUNTIF(B226,"*au*")</f>
        <v>0</v>
      </c>
      <c r="V226" s="1">
        <f>COUNTIF(B226,"*oi*")</f>
        <v>0</v>
      </c>
      <c r="W226" s="1">
        <f>COUNTIF(B226,"*oe*")</f>
        <v>0</v>
      </c>
      <c r="X226" s="1">
        <f>COUNTIF(B226,"*oa*")</f>
        <v>0</v>
      </c>
      <c r="Y226" s="1">
        <f>COUNTIF(B226,"*ou*")</f>
        <v>0</v>
      </c>
      <c r="Z226" s="1">
        <f>COUNTIF(B226,"*ui*")</f>
        <v>0</v>
      </c>
      <c r="AA226" s="1">
        <f>COUNTIF(B226,"*ua*")</f>
        <v>0</v>
      </c>
      <c r="AB226">
        <f>SUM(G226:AA226)</f>
        <v>1</v>
      </c>
      <c r="AC226">
        <v>3</v>
      </c>
      <c r="AD226">
        <f>COUNTIF(AC226,"2")</f>
        <v>0</v>
      </c>
      <c r="AE226">
        <f>COUNTIF(AC226,"3")</f>
        <v>1</v>
      </c>
      <c r="AF226">
        <f>COUNTIF(AC226,"4")</f>
        <v>0</v>
      </c>
      <c r="AG226">
        <f>COUNTIF(AC226,"5")</f>
        <v>0</v>
      </c>
      <c r="AH226">
        <v>1</v>
      </c>
      <c r="AI226">
        <v>0</v>
      </c>
      <c r="AL226">
        <v>1</v>
      </c>
      <c r="AO226" s="1">
        <f>COUNTIF(F226,"CVCV")+COUNTIF(F226,"CVVCV")</f>
        <v>0</v>
      </c>
      <c r="AP226" s="1">
        <f>COUNTIF(F226,"CVCVC")+COUNTIF(F226,"CVVCVC")</f>
        <v>0</v>
      </c>
      <c r="AQ226" s="1">
        <f>COUNTIF(F226,"VCV")+COUNTIF(F226,"VVCV")</f>
        <v>0</v>
      </c>
      <c r="AR226" s="1">
        <f>COUNTIF(F226,"VCVC")+COUNTIF(F226,"VVCVC")</f>
        <v>0</v>
      </c>
      <c r="AS226" s="1">
        <f>COUNTIF(F226,"CVV")</f>
        <v>0</v>
      </c>
      <c r="AT226" s="1">
        <f>COUNTIF(F226,"CVVC")</f>
        <v>0</v>
      </c>
      <c r="AU226" s="1">
        <f>COUNTIF(F226,"VV")</f>
        <v>0</v>
      </c>
      <c r="AV226" s="1">
        <f>COUNTIF(F226,"VVC")</f>
        <v>0</v>
      </c>
      <c r="AW226" s="1">
        <f>COUNTIF(F226,"CVVCVC")+COUNTIF(F226,"VVCVC")+COUNTIF(F226,"CVVCV")+COUNTIF(F226,"VVCV")</f>
        <v>0</v>
      </c>
      <c r="AY226" s="1">
        <f>COUNTIF(F226,"CCVCV")</f>
        <v>0</v>
      </c>
      <c r="AZ226" s="1">
        <f>COUNTIF(F226,"CCVCVC")</f>
        <v>0</v>
      </c>
      <c r="BA226" s="1">
        <f>COUNTIF(F226,"CCVV")</f>
        <v>0</v>
      </c>
      <c r="BB226" s="1">
        <f>COUNTIF(F226,"CCVVC")</f>
        <v>0</v>
      </c>
      <c r="BF226" s="1" t="str">
        <f>RIGHT(F226,4)</f>
        <v>VCVV</v>
      </c>
      <c r="BG226" s="1"/>
      <c r="BO226">
        <v>1</v>
      </c>
      <c r="BP226" s="1">
        <f>SUM(BG226:BO226)</f>
        <v>1</v>
      </c>
      <c r="BQ226">
        <v>0</v>
      </c>
      <c r="BS226" s="1" t="str">
        <f>LEFT(B226,1)</f>
        <v>m</v>
      </c>
      <c r="BT226" s="1" t="str">
        <f>LEFT(B226,2)</f>
        <v>ma</v>
      </c>
      <c r="BU226" s="1" t="str">
        <f>RIGHT(B226,1)</f>
        <v>i</v>
      </c>
      <c r="BX226" s="10">
        <v>0</v>
      </c>
      <c r="BY226" s="10" t="str">
        <f>LEFT(CA226,1)</f>
        <v>e</v>
      </c>
      <c r="BZ226" s="10" t="str">
        <f>RIGHT(B226,1)</f>
        <v>i</v>
      </c>
      <c r="CA226" s="10" t="str">
        <f>RIGHT(B226,2)</f>
        <v>ei</v>
      </c>
      <c r="CB226" s="10" t="str">
        <f>RIGHT(B226,3)</f>
        <v>hei</v>
      </c>
      <c r="CC226" s="10" t="str">
        <f>RIGHT(B226,2)</f>
        <v>ei</v>
      </c>
      <c r="CD226" s="10" t="str">
        <f>RIGHT(B226,1)</f>
        <v>i</v>
      </c>
    </row>
    <row r="227" spans="1:82">
      <c r="A227">
        <v>375</v>
      </c>
      <c r="B227" s="30" t="s">
        <v>654</v>
      </c>
      <c r="C227" t="s">
        <v>2051</v>
      </c>
      <c r="D227" t="s">
        <v>1141</v>
      </c>
      <c r="E227" t="s">
        <v>1141</v>
      </c>
      <c r="F227" t="s">
        <v>2856</v>
      </c>
      <c r="G227" s="1">
        <f>COUNTIF(B227,"*ii*")</f>
        <v>0</v>
      </c>
      <c r="H227" s="1">
        <f>COUNTIF(B227,"*ee*")</f>
        <v>0</v>
      </c>
      <c r="I227" s="1">
        <f>COUNTIF(B227,"*aa*")</f>
        <v>0</v>
      </c>
      <c r="J227" s="1">
        <f>COUNTIF(B227,"*oo*")</f>
        <v>0</v>
      </c>
      <c r="K227" s="1">
        <f>COUNTIF(B227,"*uu*")</f>
        <v>0</v>
      </c>
      <c r="L227" s="1">
        <f>COUNTIF(B227,"*ia*")</f>
        <v>0</v>
      </c>
      <c r="M227" s="1">
        <f>COUNTIF(B227,"*iu*")</f>
        <v>0</v>
      </c>
      <c r="N227" s="1">
        <f>COUNTIF(B227,"*ei*")</f>
        <v>1</v>
      </c>
      <c r="O227" s="1">
        <f>COUNTIF(B227,"*ea*")</f>
        <v>0</v>
      </c>
      <c r="P227" s="1">
        <f>COUNTIF(B227,"*eo*")</f>
        <v>0</v>
      </c>
      <c r="Q227" s="1">
        <f>COUNTIF(B227,"*eu*")</f>
        <v>0</v>
      </c>
      <c r="R227" s="1">
        <f>COUNTIF(B227,"*ai*")</f>
        <v>0</v>
      </c>
      <c r="S227" s="1">
        <f>COUNTIF(B227,"*ae*")</f>
        <v>0</v>
      </c>
      <c r="T227" s="1">
        <f>COUNTIF(B227,"*ao*")</f>
        <v>0</v>
      </c>
      <c r="U227" s="1">
        <f>COUNTIF(B227,"*au*")</f>
        <v>0</v>
      </c>
      <c r="V227" s="1">
        <f>COUNTIF(B227,"*oi*")</f>
        <v>0</v>
      </c>
      <c r="W227" s="1">
        <f>COUNTIF(B227,"*oe*")</f>
        <v>0</v>
      </c>
      <c r="X227" s="1">
        <f>COUNTIF(B227,"*oa*")</f>
        <v>0</v>
      </c>
      <c r="Y227" s="1">
        <f>COUNTIF(B227,"*ou*")</f>
        <v>0</v>
      </c>
      <c r="Z227" s="1">
        <f>COUNTIF(B227,"*ui*")</f>
        <v>0</v>
      </c>
      <c r="AA227" s="1">
        <f>COUNTIF(B227,"*ua*")</f>
        <v>0</v>
      </c>
      <c r="AB227">
        <f>SUM(G227:AA227)</f>
        <v>1</v>
      </c>
      <c r="AC227">
        <v>3</v>
      </c>
      <c r="AD227">
        <f>COUNTIF(AC227,"2")</f>
        <v>0</v>
      </c>
      <c r="AE227">
        <f>COUNTIF(AC227,"3")</f>
        <v>1</v>
      </c>
      <c r="AF227">
        <f>COUNTIF(AC227,"4")</f>
        <v>0</v>
      </c>
      <c r="AG227">
        <f>COUNTIF(AC227,"5")</f>
        <v>0</v>
      </c>
      <c r="AH227">
        <v>1</v>
      </c>
      <c r="AI227">
        <v>0</v>
      </c>
      <c r="AL227">
        <v>1</v>
      </c>
      <c r="AO227" s="1">
        <f>COUNTIF(F227,"CVCV")+COUNTIF(F227,"CVVCV")</f>
        <v>0</v>
      </c>
      <c r="AP227" s="1">
        <f>COUNTIF(F227,"CVCVC")+COUNTIF(F227,"CVVCVC")</f>
        <v>0</v>
      </c>
      <c r="AQ227" s="1">
        <f>COUNTIF(F227,"VCV")+COUNTIF(F227,"VVCV")</f>
        <v>0</v>
      </c>
      <c r="AR227" s="1">
        <f>COUNTIF(F227,"VCVC")+COUNTIF(F227,"VVCVC")</f>
        <v>0</v>
      </c>
      <c r="AS227" s="1">
        <f>COUNTIF(F227,"CVV")</f>
        <v>0</v>
      </c>
      <c r="AT227" s="1">
        <f>COUNTIF(F227,"CVVC")</f>
        <v>0</v>
      </c>
      <c r="AU227" s="1">
        <f>COUNTIF(F227,"VV")</f>
        <v>0</v>
      </c>
      <c r="AV227" s="1">
        <f>COUNTIF(F227,"VVC")</f>
        <v>0</v>
      </c>
      <c r="AW227" s="1">
        <f>COUNTIF(F227,"CVVCVC")+COUNTIF(F227,"VVCVC")+COUNTIF(F227,"CVVCV")+COUNTIF(F227,"VVCV")</f>
        <v>0</v>
      </c>
      <c r="AY227" s="1">
        <f>COUNTIF(F227,"CCVCV")</f>
        <v>0</v>
      </c>
      <c r="AZ227" s="1">
        <f>COUNTIF(F227,"CCVCVC")</f>
        <v>0</v>
      </c>
      <c r="BA227" s="1">
        <f>COUNTIF(F227,"CCVV")</f>
        <v>0</v>
      </c>
      <c r="BB227" s="1">
        <f>COUNTIF(F227,"CCVVC")</f>
        <v>0</v>
      </c>
      <c r="BF227" s="1" t="str">
        <f>RIGHT(F227,4)</f>
        <v>VCVV</v>
      </c>
      <c r="BG227" s="1"/>
      <c r="BO227">
        <v>1</v>
      </c>
      <c r="BP227" s="1">
        <f>SUM(BG227:BO227)</f>
        <v>1</v>
      </c>
      <c r="BQ227">
        <v>0</v>
      </c>
      <c r="BS227" s="1" t="str">
        <f>LEFT(B227,1)</f>
        <v>h</v>
      </c>
      <c r="BT227" s="1" t="str">
        <f>LEFT(B227,2)</f>
        <v>ha</v>
      </c>
      <c r="BU227" s="1" t="str">
        <f>RIGHT(B227,1)</f>
        <v>i</v>
      </c>
      <c r="BX227" s="10">
        <v>0</v>
      </c>
      <c r="BY227" s="10" t="str">
        <f>LEFT(CA227,1)</f>
        <v>e</v>
      </c>
      <c r="BZ227" s="10" t="str">
        <f>RIGHT(B227,1)</f>
        <v>i</v>
      </c>
      <c r="CA227" s="10" t="str">
        <f>RIGHT(B227,2)</f>
        <v>ei</v>
      </c>
      <c r="CB227" s="10" t="str">
        <f>RIGHT(B227,3)</f>
        <v>pei</v>
      </c>
      <c r="CC227" s="10" t="str">
        <f>RIGHT(B227,2)</f>
        <v>ei</v>
      </c>
      <c r="CD227" s="10" t="str">
        <f>RIGHT(B227,1)</f>
        <v>i</v>
      </c>
    </row>
    <row r="228" spans="1:82">
      <c r="A228">
        <v>1585</v>
      </c>
      <c r="B228" s="30" t="s">
        <v>906</v>
      </c>
      <c r="C228" t="s">
        <v>2422</v>
      </c>
      <c r="D228" t="s">
        <v>1150</v>
      </c>
      <c r="E228" t="s">
        <v>2821</v>
      </c>
      <c r="F228" t="s">
        <v>2856</v>
      </c>
      <c r="G228" s="1">
        <f>COUNTIF(B228,"*ii*")</f>
        <v>0</v>
      </c>
      <c r="H228" s="1">
        <f>COUNTIF(B228,"*ee*")</f>
        <v>0</v>
      </c>
      <c r="I228" s="1">
        <f>COUNTIF(B228,"*aa*")</f>
        <v>0</v>
      </c>
      <c r="J228" s="1">
        <f>COUNTIF(B228,"*oo*")</f>
        <v>0</v>
      </c>
      <c r="K228" s="1">
        <f>COUNTIF(B228,"*uu*")</f>
        <v>0</v>
      </c>
      <c r="L228" s="1">
        <f>COUNTIF(B228,"*ia*")</f>
        <v>0</v>
      </c>
      <c r="M228" s="1">
        <f>COUNTIF(B228,"*iu*")</f>
        <v>0</v>
      </c>
      <c r="N228" s="1">
        <f>COUNTIF(B228,"*ei*")</f>
        <v>0</v>
      </c>
      <c r="O228" s="1">
        <f>COUNTIF(B228,"*ea*")</f>
        <v>0</v>
      </c>
      <c r="P228" s="1">
        <f>COUNTIF(B228,"*eo*")</f>
        <v>0</v>
      </c>
      <c r="Q228" s="1">
        <f>COUNTIF(B228,"*eu*")</f>
        <v>0</v>
      </c>
      <c r="R228" s="1">
        <f>COUNTIF(B228,"*ai*")</f>
        <v>0</v>
      </c>
      <c r="S228" s="1">
        <f>COUNTIF(B228,"*ae*")</f>
        <v>0</v>
      </c>
      <c r="T228" s="1">
        <f>COUNTIF(B228,"*ao*")</f>
        <v>0</v>
      </c>
      <c r="U228" s="1">
        <f>COUNTIF(B228,"*au*")</f>
        <v>0</v>
      </c>
      <c r="V228" s="1">
        <f>COUNTIF(B228,"*oi*")</f>
        <v>1</v>
      </c>
      <c r="W228" s="1">
        <f>COUNTIF(B228,"*oe*")</f>
        <v>0</v>
      </c>
      <c r="X228" s="1">
        <f>COUNTIF(B228,"*oa*")</f>
        <v>0</v>
      </c>
      <c r="Y228" s="1">
        <f>COUNTIF(B228,"*ou*")</f>
        <v>0</v>
      </c>
      <c r="Z228" s="1">
        <f>COUNTIF(B228,"*ui*")</f>
        <v>0</v>
      </c>
      <c r="AA228" s="1">
        <f>COUNTIF(B228,"*ua*")</f>
        <v>0</v>
      </c>
      <c r="AB228">
        <f>SUM(G228:AA228)</f>
        <v>1</v>
      </c>
      <c r="AC228">
        <v>3</v>
      </c>
      <c r="AD228">
        <f>COUNTIF(AC228,"2")</f>
        <v>0</v>
      </c>
      <c r="AE228">
        <f>COUNTIF(AC228,"3")</f>
        <v>1</v>
      </c>
      <c r="AF228">
        <f>COUNTIF(AC228,"4")</f>
        <v>0</v>
      </c>
      <c r="AG228">
        <f>COUNTIF(AC228,"5")</f>
        <v>0</v>
      </c>
      <c r="AH228">
        <v>1</v>
      </c>
      <c r="AI228">
        <v>0</v>
      </c>
      <c r="AL228">
        <v>1</v>
      </c>
      <c r="AO228" s="1">
        <f>COUNTIF(F228,"CVCV")+COUNTIF(F228,"CVVCV")</f>
        <v>0</v>
      </c>
      <c r="AP228" s="1">
        <f>COUNTIF(F228,"CVCVC")+COUNTIF(F228,"CVVCVC")</f>
        <v>0</v>
      </c>
      <c r="AQ228" s="1">
        <f>COUNTIF(F228,"VCV")+COUNTIF(F228,"VVCV")</f>
        <v>0</v>
      </c>
      <c r="AR228" s="1">
        <f>COUNTIF(F228,"VCVC")+COUNTIF(F228,"VVCVC")</f>
        <v>0</v>
      </c>
      <c r="AS228" s="1">
        <f>COUNTIF(F228,"CVV")</f>
        <v>0</v>
      </c>
      <c r="AT228" s="1">
        <f>COUNTIF(F228,"CVVC")</f>
        <v>0</v>
      </c>
      <c r="AU228" s="1">
        <f>COUNTIF(F228,"VV")</f>
        <v>0</v>
      </c>
      <c r="AV228" s="1">
        <f>COUNTIF(F228,"VVC")</f>
        <v>0</v>
      </c>
      <c r="AW228" s="1">
        <f>COUNTIF(F228,"CVVCVC")+COUNTIF(F228,"VVCVC")+COUNTIF(F228,"CVVCV")+COUNTIF(F228,"VVCV")</f>
        <v>0</v>
      </c>
      <c r="AY228" s="1">
        <f>COUNTIF(F228,"CCVCV")</f>
        <v>0</v>
      </c>
      <c r="AZ228" s="1">
        <f>COUNTIF(F228,"CCVCVC")</f>
        <v>0</v>
      </c>
      <c r="BA228" s="1">
        <f>COUNTIF(F228,"CCVV")</f>
        <v>0</v>
      </c>
      <c r="BB228" s="1">
        <f>COUNTIF(F228,"CCVVC")</f>
        <v>0</v>
      </c>
      <c r="BF228" s="1" t="str">
        <f>RIGHT(F228,4)</f>
        <v>VCVV</v>
      </c>
      <c r="BG228" s="1"/>
      <c r="BO228">
        <v>1</v>
      </c>
      <c r="BP228" s="1">
        <f>SUM(BG228:BO228)</f>
        <v>1</v>
      </c>
      <c r="BQ228">
        <v>0</v>
      </c>
      <c r="BS228" s="1" t="str">
        <f>LEFT(B228,1)</f>
        <v>s</v>
      </c>
      <c r="BT228" s="1" t="str">
        <f>LEFT(B228,2)</f>
        <v>sa</v>
      </c>
      <c r="BU228" s="1" t="str">
        <f>RIGHT(B228,1)</f>
        <v>i</v>
      </c>
      <c r="BX228" s="10">
        <v>0</v>
      </c>
      <c r="BY228" s="10" t="str">
        <f>LEFT(CA228,1)</f>
        <v>o</v>
      </c>
      <c r="BZ228" s="10" t="str">
        <f>RIGHT(B228,1)</f>
        <v>i</v>
      </c>
      <c r="CA228" s="10" t="str">
        <f>RIGHT(B228,2)</f>
        <v>oi</v>
      </c>
      <c r="CB228" s="10" t="str">
        <f>RIGHT(B228,3)</f>
        <v>koi</v>
      </c>
      <c r="CC228" s="10" t="str">
        <f>RIGHT(B228,2)</f>
        <v>oi</v>
      </c>
      <c r="CD228" s="10" t="str">
        <f>RIGHT(B228,1)</f>
        <v>i</v>
      </c>
    </row>
    <row r="229" spans="1:82">
      <c r="A229">
        <v>1624</v>
      </c>
      <c r="B229" s="30" t="s">
        <v>1111</v>
      </c>
      <c r="C229" t="s">
        <v>2763</v>
      </c>
      <c r="D229" t="s">
        <v>1163</v>
      </c>
      <c r="E229" t="s">
        <v>1163</v>
      </c>
      <c r="F229" t="s">
        <v>2856</v>
      </c>
      <c r="G229" s="1">
        <f>COUNTIF(B229,"*ii*")</f>
        <v>0</v>
      </c>
      <c r="H229" s="1">
        <f>COUNTIF(B229,"*ee*")</f>
        <v>0</v>
      </c>
      <c r="I229" s="1">
        <f>COUNTIF(B229,"*aa*")</f>
        <v>0</v>
      </c>
      <c r="J229" s="1">
        <f>COUNTIF(B229,"*oo*")</f>
        <v>0</v>
      </c>
      <c r="K229" s="1">
        <f>COUNTIF(B229,"*uu*")</f>
        <v>0</v>
      </c>
      <c r="L229" s="1">
        <f>COUNTIF(B229,"*ia*")</f>
        <v>0</v>
      </c>
      <c r="M229" s="1">
        <f>COUNTIF(B229,"*iu*")</f>
        <v>0</v>
      </c>
      <c r="N229" s="1">
        <f>COUNTIF(B229,"*ei*")</f>
        <v>0</v>
      </c>
      <c r="O229" s="1">
        <f>COUNTIF(B229,"*ea*")</f>
        <v>0</v>
      </c>
      <c r="P229" s="1">
        <f>COUNTIF(B229,"*eo*")</f>
        <v>0</v>
      </c>
      <c r="Q229" s="1">
        <f>COUNTIF(B229,"*eu*")</f>
        <v>0</v>
      </c>
      <c r="R229" s="1">
        <f>COUNTIF(B229,"*ai*")</f>
        <v>0</v>
      </c>
      <c r="S229" s="1">
        <f>COUNTIF(B229,"*ae*")</f>
        <v>0</v>
      </c>
      <c r="T229" s="1">
        <f>COUNTIF(B229,"*ao*")</f>
        <v>0</v>
      </c>
      <c r="U229" s="1">
        <f>COUNTIF(B229,"*au*")</f>
        <v>1</v>
      </c>
      <c r="V229" s="1">
        <f>COUNTIF(B229,"*oi*")</f>
        <v>0</v>
      </c>
      <c r="W229" s="1">
        <f>COUNTIF(B229,"*oe*")</f>
        <v>0</v>
      </c>
      <c r="X229" s="1">
        <f>COUNTIF(B229,"*oa*")</f>
        <v>0</v>
      </c>
      <c r="Y229" s="1">
        <f>COUNTIF(B229,"*ou*")</f>
        <v>0</v>
      </c>
      <c r="Z229" s="1">
        <f>COUNTIF(B229,"*ui*")</f>
        <v>0</v>
      </c>
      <c r="AA229" s="1">
        <f>COUNTIF(B229,"*ua*")</f>
        <v>0</v>
      </c>
      <c r="AB229">
        <f>SUM(G229:AA229)</f>
        <v>1</v>
      </c>
      <c r="AC229">
        <v>3</v>
      </c>
      <c r="AD229">
        <f>COUNTIF(AC229,"2")</f>
        <v>0</v>
      </c>
      <c r="AE229">
        <f>COUNTIF(AC229,"3")</f>
        <v>1</v>
      </c>
      <c r="AF229">
        <f>COUNTIF(AC229,"4")</f>
        <v>0</v>
      </c>
      <c r="AG229">
        <f>COUNTIF(AC229,"5")</f>
        <v>0</v>
      </c>
      <c r="AH229">
        <v>1</v>
      </c>
      <c r="AI229">
        <v>0</v>
      </c>
      <c r="AL229">
        <v>1</v>
      </c>
      <c r="AO229" s="1">
        <f>COUNTIF(F229,"CVCV")+COUNTIF(F229,"CVVCV")</f>
        <v>0</v>
      </c>
      <c r="AP229" s="1">
        <f>COUNTIF(F229,"CVCVC")+COUNTIF(F229,"CVVCVC")</f>
        <v>0</v>
      </c>
      <c r="AQ229" s="1">
        <f>COUNTIF(F229,"VCV")+COUNTIF(F229,"VVCV")</f>
        <v>0</v>
      </c>
      <c r="AR229" s="1">
        <f>COUNTIF(F229,"VCVC")+COUNTIF(F229,"VVCVC")</f>
        <v>0</v>
      </c>
      <c r="AS229" s="1">
        <f>COUNTIF(F229,"CVV")</f>
        <v>0</v>
      </c>
      <c r="AT229" s="1">
        <f>COUNTIF(F229,"CVVC")</f>
        <v>0</v>
      </c>
      <c r="AU229" s="1">
        <f>COUNTIF(F229,"VV")</f>
        <v>0</v>
      </c>
      <c r="AV229" s="1">
        <f>COUNTIF(F229,"VVC")</f>
        <v>0</v>
      </c>
      <c r="AW229" s="1">
        <f>COUNTIF(F229,"CVVCVC")+COUNTIF(F229,"VVCVC")+COUNTIF(F229,"CVVCV")+COUNTIF(F229,"VVCV")</f>
        <v>0</v>
      </c>
      <c r="AY229" s="1">
        <f>COUNTIF(F229,"CCVCV")</f>
        <v>0</v>
      </c>
      <c r="AZ229" s="1">
        <f>COUNTIF(F229,"CCVCVC")</f>
        <v>0</v>
      </c>
      <c r="BA229" s="1">
        <f>COUNTIF(F229,"CCVV")</f>
        <v>0</v>
      </c>
      <c r="BB229" s="1">
        <f>COUNTIF(F229,"CCVVC")</f>
        <v>0</v>
      </c>
      <c r="BF229" s="1" t="str">
        <f>RIGHT(F229,4)</f>
        <v>VCVV</v>
      </c>
      <c r="BG229" s="1"/>
      <c r="BO229">
        <v>1</v>
      </c>
      <c r="BP229" s="1">
        <f>SUM(BG229:BO229)</f>
        <v>1</v>
      </c>
      <c r="BQ229">
        <v>0</v>
      </c>
      <c r="BS229" s="1" t="str">
        <f>LEFT(B229,1)</f>
        <v>s</v>
      </c>
      <c r="BT229" s="1" t="str">
        <f>LEFT(B229,2)</f>
        <v>se</v>
      </c>
      <c r="BU229" s="1" t="str">
        <f>RIGHT(B229,1)</f>
        <v>u</v>
      </c>
      <c r="BX229" s="10">
        <v>0</v>
      </c>
      <c r="BY229" s="10" t="str">
        <f>LEFT(CA229,1)</f>
        <v>a</v>
      </c>
      <c r="BZ229" s="10" t="str">
        <f>RIGHT(B229,1)</f>
        <v>u</v>
      </c>
      <c r="CA229" s="10" t="str">
        <f>RIGHT(B229,2)</f>
        <v>au</v>
      </c>
      <c r="CB229" s="10" t="str">
        <f>RIGHT(B229,3)</f>
        <v>kau</v>
      </c>
      <c r="CC229" s="10" t="str">
        <f>RIGHT(B229,2)</f>
        <v>au</v>
      </c>
      <c r="CD229" s="10" t="str">
        <f>RIGHT(B229,1)</f>
        <v>u</v>
      </c>
    </row>
    <row r="230" spans="1:82">
      <c r="A230">
        <v>1721</v>
      </c>
      <c r="B230" s="30" t="s">
        <v>1109</v>
      </c>
      <c r="C230" t="s">
        <v>2759</v>
      </c>
      <c r="D230" t="s">
        <v>1150</v>
      </c>
      <c r="E230" t="s">
        <v>2821</v>
      </c>
      <c r="F230" t="s">
        <v>2856</v>
      </c>
      <c r="G230" s="1">
        <f>COUNTIF(B230,"*ii*")</f>
        <v>0</v>
      </c>
      <c r="H230" s="1">
        <f>COUNTIF(B230,"*ee*")</f>
        <v>0</v>
      </c>
      <c r="I230" s="1">
        <f>COUNTIF(B230,"*aa*")</f>
        <v>0</v>
      </c>
      <c r="J230" s="1">
        <f>COUNTIF(B230,"*oo*")</f>
        <v>0</v>
      </c>
      <c r="K230" s="1">
        <f>COUNTIF(B230,"*uu*")</f>
        <v>0</v>
      </c>
      <c r="L230" s="1">
        <f>COUNTIF(B230,"*ia*")</f>
        <v>0</v>
      </c>
      <c r="M230" s="1">
        <f>COUNTIF(B230,"*iu*")</f>
        <v>1</v>
      </c>
      <c r="N230" s="1">
        <f>COUNTIF(B230,"*ei*")</f>
        <v>0</v>
      </c>
      <c r="O230" s="1">
        <f>COUNTIF(B230,"*ea*")</f>
        <v>0</v>
      </c>
      <c r="P230" s="1">
        <f>COUNTIF(B230,"*eo*")</f>
        <v>0</v>
      </c>
      <c r="Q230" s="1">
        <f>COUNTIF(B230,"*eu*")</f>
        <v>0</v>
      </c>
      <c r="R230" s="1">
        <f>COUNTIF(B230,"*ai*")</f>
        <v>0</v>
      </c>
      <c r="S230" s="1">
        <f>COUNTIF(B230,"*ae*")</f>
        <v>0</v>
      </c>
      <c r="T230" s="1">
        <f>COUNTIF(B230,"*ao*")</f>
        <v>0</v>
      </c>
      <c r="U230" s="1">
        <f>COUNTIF(B230,"*au*")</f>
        <v>0</v>
      </c>
      <c r="V230" s="1">
        <f>COUNTIF(B230,"*oi*")</f>
        <v>0</v>
      </c>
      <c r="W230" s="1">
        <f>COUNTIF(B230,"*oe*")</f>
        <v>0</v>
      </c>
      <c r="X230" s="1">
        <f>COUNTIF(B230,"*oa*")</f>
        <v>0</v>
      </c>
      <c r="Y230" s="1">
        <f>COUNTIF(B230,"*ou*")</f>
        <v>0</v>
      </c>
      <c r="Z230" s="1">
        <f>COUNTIF(B230,"*ui*")</f>
        <v>0</v>
      </c>
      <c r="AA230" s="1">
        <f>COUNTIF(B230,"*ua*")</f>
        <v>0</v>
      </c>
      <c r="AB230">
        <f>SUM(G230:AA230)</f>
        <v>1</v>
      </c>
      <c r="AC230">
        <v>3</v>
      </c>
      <c r="AD230">
        <f>COUNTIF(AC230,"2")</f>
        <v>0</v>
      </c>
      <c r="AE230">
        <f>COUNTIF(AC230,"3")</f>
        <v>1</v>
      </c>
      <c r="AF230">
        <f>COUNTIF(AC230,"4")</f>
        <v>0</v>
      </c>
      <c r="AG230">
        <f>COUNTIF(AC230,"5")</f>
        <v>0</v>
      </c>
      <c r="AH230">
        <v>1</v>
      </c>
      <c r="AI230">
        <v>0</v>
      </c>
      <c r="AL230">
        <v>1</v>
      </c>
      <c r="AO230" s="1">
        <f>COUNTIF(F230,"CVCV")+COUNTIF(F230,"CVVCV")</f>
        <v>0</v>
      </c>
      <c r="AP230" s="1">
        <f>COUNTIF(F230,"CVCVC")+COUNTIF(F230,"CVVCVC")</f>
        <v>0</v>
      </c>
      <c r="AQ230" s="1">
        <f>COUNTIF(F230,"VCV")+COUNTIF(F230,"VVCV")</f>
        <v>0</v>
      </c>
      <c r="AR230" s="1">
        <f>COUNTIF(F230,"VCVC")+COUNTIF(F230,"VVCVC")</f>
        <v>0</v>
      </c>
      <c r="AS230" s="1">
        <f>COUNTIF(F230,"CVV")</f>
        <v>0</v>
      </c>
      <c r="AT230" s="1">
        <f>COUNTIF(F230,"CVVC")</f>
        <v>0</v>
      </c>
      <c r="AU230" s="1">
        <f>COUNTIF(F230,"VV")</f>
        <v>0</v>
      </c>
      <c r="AV230" s="1">
        <f>COUNTIF(F230,"VVC")</f>
        <v>0</v>
      </c>
      <c r="AW230" s="1">
        <f>COUNTIF(F230,"CVVCVC")+COUNTIF(F230,"VVCVC")+COUNTIF(F230,"CVVCV")+COUNTIF(F230,"VVCV")</f>
        <v>0</v>
      </c>
      <c r="AY230" s="1">
        <f>COUNTIF(F230,"CCVCV")</f>
        <v>0</v>
      </c>
      <c r="AZ230" s="1">
        <f>COUNTIF(F230,"CCVCVC")</f>
        <v>0</v>
      </c>
      <c r="BA230" s="1">
        <f>COUNTIF(F230,"CCVV")</f>
        <v>0</v>
      </c>
      <c r="BB230" s="1">
        <f>COUNTIF(F230,"CCVVC")</f>
        <v>0</v>
      </c>
      <c r="BF230" s="1" t="str">
        <f>RIGHT(F230,4)</f>
        <v>VCVV</v>
      </c>
      <c r="BG230" s="1"/>
      <c r="BO230">
        <v>1</v>
      </c>
      <c r="BP230" s="1">
        <f>SUM(BG230:BO230)</f>
        <v>1</v>
      </c>
      <c r="BQ230">
        <v>0</v>
      </c>
      <c r="BS230" s="1" t="str">
        <f>LEFT(B230,1)</f>
        <v>s</v>
      </c>
      <c r="BT230" s="1" t="str">
        <f>LEFT(B230,2)</f>
        <v>so</v>
      </c>
      <c r="BU230" s="1" t="str">
        <f>RIGHT(B230,1)</f>
        <v>u</v>
      </c>
      <c r="BX230" s="10">
        <v>0</v>
      </c>
      <c r="BY230" s="10" t="str">
        <f>LEFT(CA230,1)</f>
        <v>i</v>
      </c>
      <c r="BZ230" s="10" t="str">
        <f>RIGHT(B230,1)</f>
        <v>u</v>
      </c>
      <c r="CA230" s="10" t="str">
        <f>RIGHT(B230,2)</f>
        <v>iu</v>
      </c>
      <c r="CB230" s="10" t="str">
        <f>RIGHT(B230,3)</f>
        <v>riu</v>
      </c>
      <c r="CC230" s="10" t="str">
        <f>RIGHT(B230,2)</f>
        <v>iu</v>
      </c>
      <c r="CD230" s="10" t="str">
        <f>RIGHT(B230,1)</f>
        <v>u</v>
      </c>
    </row>
    <row r="231" spans="1:82">
      <c r="A231">
        <v>1590</v>
      </c>
      <c r="B231" s="30" t="s">
        <v>761</v>
      </c>
      <c r="C231" t="s">
        <v>2202</v>
      </c>
      <c r="D231" t="s">
        <v>1141</v>
      </c>
      <c r="E231" t="s">
        <v>1141</v>
      </c>
      <c r="F231" t="s">
        <v>2857</v>
      </c>
      <c r="G231" s="1">
        <f>COUNTIF(B231,"*ii*")</f>
        <v>0</v>
      </c>
      <c r="H231" s="1">
        <f>COUNTIF(B231,"*ee*")</f>
        <v>1</v>
      </c>
      <c r="I231" s="1">
        <f>COUNTIF(B231,"*aa*")</f>
        <v>0</v>
      </c>
      <c r="J231" s="1">
        <f>COUNTIF(B231,"*oo*")</f>
        <v>0</v>
      </c>
      <c r="K231" s="1">
        <f>COUNTIF(B231,"*uu*")</f>
        <v>0</v>
      </c>
      <c r="L231" s="1">
        <f>COUNTIF(B231,"*ia*")</f>
        <v>0</v>
      </c>
      <c r="M231" s="1">
        <f>COUNTIF(B231,"*iu*")</f>
        <v>0</v>
      </c>
      <c r="N231" s="1">
        <f>COUNTIF(B231,"*ei*")</f>
        <v>0</v>
      </c>
      <c r="O231" s="1">
        <f>COUNTIF(B231,"*ea*")</f>
        <v>0</v>
      </c>
      <c r="P231" s="1">
        <f>COUNTIF(B231,"*eo*")</f>
        <v>0</v>
      </c>
      <c r="Q231" s="1">
        <f>COUNTIF(B231,"*eu*")</f>
        <v>0</v>
      </c>
      <c r="R231" s="1">
        <f>COUNTIF(B231,"*ai*")</f>
        <v>0</v>
      </c>
      <c r="S231" s="1">
        <f>COUNTIF(B231,"*ae*")</f>
        <v>0</v>
      </c>
      <c r="T231" s="1">
        <f>COUNTIF(B231,"*ao*")</f>
        <v>0</v>
      </c>
      <c r="U231" s="1">
        <f>COUNTIF(B231,"*au*")</f>
        <v>0</v>
      </c>
      <c r="V231" s="1">
        <f>COUNTIF(B231,"*oi*")</f>
        <v>0</v>
      </c>
      <c r="W231" s="1">
        <f>COUNTIF(B231,"*oe*")</f>
        <v>0</v>
      </c>
      <c r="X231" s="1">
        <f>COUNTIF(B231,"*oa*")</f>
        <v>0</v>
      </c>
      <c r="Y231" s="1">
        <f>COUNTIF(B231,"*ou*")</f>
        <v>0</v>
      </c>
      <c r="Z231" s="1">
        <f>COUNTIF(B231,"*ui*")</f>
        <v>0</v>
      </c>
      <c r="AA231" s="1">
        <f>COUNTIF(B231,"*ua*")</f>
        <v>0</v>
      </c>
      <c r="AB231">
        <f>SUM(G231:AA231)</f>
        <v>1</v>
      </c>
      <c r="AC231">
        <v>3</v>
      </c>
      <c r="AD231">
        <f>COUNTIF(AC231,"2")</f>
        <v>0</v>
      </c>
      <c r="AE231">
        <f>COUNTIF(AC231,"3")</f>
        <v>1</v>
      </c>
      <c r="AF231">
        <f>COUNTIF(AC231,"4")</f>
        <v>0</v>
      </c>
      <c r="AG231">
        <f>COUNTIF(AC231,"5")</f>
        <v>0</v>
      </c>
      <c r="AH231">
        <v>1</v>
      </c>
      <c r="AI231">
        <v>0</v>
      </c>
      <c r="AM231">
        <v>1</v>
      </c>
      <c r="AN231" t="str">
        <f>RIGHT(B231,1)</f>
        <v>r</v>
      </c>
      <c r="AO231" s="1">
        <f>COUNTIF(F231,"CVCV")+COUNTIF(F231,"CVVCV")</f>
        <v>0</v>
      </c>
      <c r="AP231" s="1">
        <f>COUNTIF(F231,"CVCVC")+COUNTIF(F231,"CVVCVC")</f>
        <v>0</v>
      </c>
      <c r="AQ231" s="1">
        <f>COUNTIF(F231,"VCV")+COUNTIF(F231,"VVCV")</f>
        <v>0</v>
      </c>
      <c r="AR231" s="1">
        <f>COUNTIF(F231,"VCVC")+COUNTIF(F231,"VVCVC")</f>
        <v>0</v>
      </c>
      <c r="AS231" s="1">
        <f>COUNTIF(F231,"CVV")</f>
        <v>0</v>
      </c>
      <c r="AT231" s="1">
        <f>COUNTIF(F231,"CVVC")</f>
        <v>0</v>
      </c>
      <c r="AU231" s="1">
        <f>COUNTIF(F231,"VV")</f>
        <v>0</v>
      </c>
      <c r="AV231" s="1">
        <f>COUNTIF(F231,"VVC")</f>
        <v>0</v>
      </c>
      <c r="AW231" s="1">
        <f>COUNTIF(F231,"CVVCVC")+COUNTIF(F231,"VVCVC")+COUNTIF(F231,"CVVCV")+COUNTIF(F231,"VVCV")</f>
        <v>0</v>
      </c>
      <c r="AY231" s="1">
        <f>COUNTIF(F231,"CCVCV")</f>
        <v>0</v>
      </c>
      <c r="AZ231" s="1">
        <f>COUNTIF(F231,"CCVCVC")</f>
        <v>0</v>
      </c>
      <c r="BA231" s="1">
        <f>COUNTIF(F231,"CCVV")</f>
        <v>0</v>
      </c>
      <c r="BB231" s="1">
        <f>COUNTIF(F231,"CCVVC")</f>
        <v>0</v>
      </c>
      <c r="BF231" s="1" t="str">
        <f>RIGHT(F231,4)</f>
        <v>CVVC</v>
      </c>
      <c r="BG231" s="1"/>
      <c r="BN231">
        <v>1</v>
      </c>
      <c r="BP231" s="1">
        <f>SUM(BG231:BO231)</f>
        <v>1</v>
      </c>
      <c r="BQ231">
        <v>0</v>
      </c>
      <c r="BS231" s="1" t="str">
        <f>LEFT(B231,1)</f>
        <v>s</v>
      </c>
      <c r="BT231" s="1" t="str">
        <f>LEFT(B231,2)</f>
        <v>sa</v>
      </c>
      <c r="BU231" s="1" t="str">
        <f>RIGHT(B231,1)</f>
        <v>r</v>
      </c>
      <c r="BX231" s="10">
        <v>0</v>
      </c>
      <c r="BY231" s="10" t="str">
        <f>LEFT(CA231,1)</f>
        <v>e</v>
      </c>
      <c r="BZ231" s="10" t="str">
        <f>LEFT(CC231,1)</f>
        <v>e</v>
      </c>
      <c r="CA231" s="10" t="str">
        <f>RIGHT(B231,3)</f>
        <v>eer</v>
      </c>
      <c r="CB231" s="10" t="str">
        <f>RIGHT(B231,3)</f>
        <v>eer</v>
      </c>
      <c r="CC231" s="10" t="str">
        <f>RIGHT(B231,2)</f>
        <v>er</v>
      </c>
      <c r="CD231" s="10" t="str">
        <f>RIGHT(B231,1)</f>
        <v>r</v>
      </c>
    </row>
    <row r="232" spans="1:82">
      <c r="A232">
        <v>241</v>
      </c>
      <c r="B232" s="30" t="s">
        <v>471</v>
      </c>
      <c r="C232" t="s">
        <v>1805</v>
      </c>
      <c r="D232" t="s">
        <v>1141</v>
      </c>
      <c r="E232" t="s">
        <v>1141</v>
      </c>
      <c r="F232" t="s">
        <v>2857</v>
      </c>
      <c r="G232" s="1">
        <f>COUNTIF(B232,"*ii*")</f>
        <v>0</v>
      </c>
      <c r="H232" s="1">
        <f>COUNTIF(B232,"*ee*")</f>
        <v>1</v>
      </c>
      <c r="I232" s="1">
        <f>COUNTIF(B232,"*aa*")</f>
        <v>0</v>
      </c>
      <c r="J232" s="1">
        <f>COUNTIF(B232,"*oo*")</f>
        <v>0</v>
      </c>
      <c r="K232" s="1">
        <f>COUNTIF(B232,"*uu*")</f>
        <v>0</v>
      </c>
      <c r="L232" s="1">
        <f>COUNTIF(B232,"*ia*")</f>
        <v>0</v>
      </c>
      <c r="M232" s="1">
        <f>COUNTIF(B232,"*iu*")</f>
        <v>0</v>
      </c>
      <c r="N232" s="1">
        <f>COUNTIF(B232,"*ei*")</f>
        <v>0</v>
      </c>
      <c r="O232" s="1">
        <f>COUNTIF(B232,"*ea*")</f>
        <v>0</v>
      </c>
      <c r="P232" s="1">
        <f>COUNTIF(B232,"*eo*")</f>
        <v>0</v>
      </c>
      <c r="Q232" s="1">
        <f>COUNTIF(B232,"*eu*")</f>
        <v>0</v>
      </c>
      <c r="R232" s="1">
        <f>COUNTIF(B232,"*ai*")</f>
        <v>0</v>
      </c>
      <c r="S232" s="1">
        <f>COUNTIF(B232,"*ae*")</f>
        <v>0</v>
      </c>
      <c r="T232" s="1">
        <f>COUNTIF(B232,"*ao*")</f>
        <v>0</v>
      </c>
      <c r="U232" s="1">
        <f>COUNTIF(B232,"*au*")</f>
        <v>0</v>
      </c>
      <c r="V232" s="1">
        <f>COUNTIF(B232,"*oi*")</f>
        <v>0</v>
      </c>
      <c r="W232" s="1">
        <f>COUNTIF(B232,"*oe*")</f>
        <v>0</v>
      </c>
      <c r="X232" s="1">
        <f>COUNTIF(B232,"*oa*")</f>
        <v>0</v>
      </c>
      <c r="Y232" s="1">
        <f>COUNTIF(B232,"*ou*")</f>
        <v>0</v>
      </c>
      <c r="Z232" s="1">
        <f>COUNTIF(B232,"*ui*")</f>
        <v>0</v>
      </c>
      <c r="AA232" s="1">
        <f>COUNTIF(B232,"*ua*")</f>
        <v>0</v>
      </c>
      <c r="AB232">
        <f>SUM(G232:AA232)</f>
        <v>1</v>
      </c>
      <c r="AC232">
        <v>3</v>
      </c>
      <c r="AD232">
        <f>COUNTIF(AC232,"2")</f>
        <v>0</v>
      </c>
      <c r="AE232">
        <f>COUNTIF(AC232,"3")</f>
        <v>1</v>
      </c>
      <c r="AF232">
        <f>COUNTIF(AC232,"4")</f>
        <v>0</v>
      </c>
      <c r="AG232">
        <f>COUNTIF(AC232,"5")</f>
        <v>0</v>
      </c>
      <c r="AH232">
        <v>1</v>
      </c>
      <c r="AI232">
        <v>0</v>
      </c>
      <c r="AM232">
        <v>1</v>
      </c>
      <c r="AN232" t="str">
        <f>RIGHT(B232,1)</f>
        <v>t</v>
      </c>
      <c r="AO232" s="1">
        <f>COUNTIF(F232,"CVCV")+COUNTIF(F232,"CVVCV")</f>
        <v>0</v>
      </c>
      <c r="AP232" s="1">
        <f>COUNTIF(F232,"CVCVC")+COUNTIF(F232,"CVVCVC")</f>
        <v>0</v>
      </c>
      <c r="AQ232" s="1">
        <f>COUNTIF(F232,"VCV")+COUNTIF(F232,"VVCV")</f>
        <v>0</v>
      </c>
      <c r="AR232" s="1">
        <f>COUNTIF(F232,"VCVC")+COUNTIF(F232,"VVCVC")</f>
        <v>0</v>
      </c>
      <c r="AS232" s="1">
        <f>COUNTIF(F232,"CVV")</f>
        <v>0</v>
      </c>
      <c r="AT232" s="1">
        <f>COUNTIF(F232,"CVVC")</f>
        <v>0</v>
      </c>
      <c r="AU232" s="1">
        <f>COUNTIF(F232,"VV")</f>
        <v>0</v>
      </c>
      <c r="AV232" s="1">
        <f>COUNTIF(F232,"VVC")</f>
        <v>0</v>
      </c>
      <c r="AW232" s="1">
        <f>COUNTIF(F232,"CVVCVC")+COUNTIF(F232,"VVCVC")+COUNTIF(F232,"CVVCV")+COUNTIF(F232,"VVCV")</f>
        <v>0</v>
      </c>
      <c r="AY232" s="1">
        <f>COUNTIF(F232,"CCVCV")</f>
        <v>0</v>
      </c>
      <c r="AZ232" s="1">
        <f>COUNTIF(F232,"CCVCVC")</f>
        <v>0</v>
      </c>
      <c r="BA232" s="1">
        <f>COUNTIF(F232,"CCVV")</f>
        <v>0</v>
      </c>
      <c r="BB232" s="1">
        <f>COUNTIF(F232,"CCVVC")</f>
        <v>0</v>
      </c>
      <c r="BF232" s="1" t="str">
        <f>RIGHT(F232,4)</f>
        <v>CVVC</v>
      </c>
      <c r="BG232" s="1"/>
      <c r="BN232">
        <v>1</v>
      </c>
      <c r="BP232" s="1">
        <f>SUM(BG232:BO232)</f>
        <v>1</v>
      </c>
      <c r="BQ232">
        <v>0</v>
      </c>
      <c r="BS232" s="1" t="str">
        <f>LEFT(B232,1)</f>
        <v>b</v>
      </c>
      <c r="BT232" s="1" t="str">
        <f>LEFT(B232,2)</f>
        <v>bu</v>
      </c>
      <c r="BU232" s="1" t="str">
        <f>RIGHT(B232,1)</f>
        <v>t</v>
      </c>
      <c r="BX232" s="10">
        <v>0</v>
      </c>
      <c r="BY232" s="10" t="str">
        <f>LEFT(CA232,1)</f>
        <v>e</v>
      </c>
      <c r="BZ232" s="10" t="str">
        <f>LEFT(CC232,1)</f>
        <v>e</v>
      </c>
      <c r="CA232" s="10" t="str">
        <f>RIGHT(B232,3)</f>
        <v>eet</v>
      </c>
      <c r="CB232" s="10" t="str">
        <f>RIGHT(B232,3)</f>
        <v>eet</v>
      </c>
      <c r="CC232" s="10" t="str">
        <f>RIGHT(B232,2)</f>
        <v>et</v>
      </c>
      <c r="CD232" s="10" t="str">
        <f>RIGHT(B232,1)</f>
        <v>t</v>
      </c>
    </row>
    <row r="233" spans="1:82">
      <c r="A233">
        <v>1451</v>
      </c>
      <c r="B233" s="30" t="s">
        <v>370</v>
      </c>
      <c r="C233" t="s">
        <v>1671</v>
      </c>
      <c r="D233" t="s">
        <v>1141</v>
      </c>
      <c r="E233" t="s">
        <v>1141</v>
      </c>
      <c r="F233" t="s">
        <v>2857</v>
      </c>
      <c r="G233" s="1">
        <f>COUNTIF(B233,"*ii*")</f>
        <v>0</v>
      </c>
      <c r="H233" s="1">
        <f>COUNTIF(B233,"*ee*")</f>
        <v>0</v>
      </c>
      <c r="I233" s="1">
        <f>COUNTIF(B233,"*aa*")</f>
        <v>1</v>
      </c>
      <c r="J233" s="1">
        <f>COUNTIF(B233,"*oo*")</f>
        <v>0</v>
      </c>
      <c r="K233" s="1">
        <f>COUNTIF(B233,"*uu*")</f>
        <v>0</v>
      </c>
      <c r="L233" s="1">
        <f>COUNTIF(B233,"*ia*")</f>
        <v>0</v>
      </c>
      <c r="M233" s="1">
        <f>COUNTIF(B233,"*iu*")</f>
        <v>0</v>
      </c>
      <c r="N233" s="1">
        <f>COUNTIF(B233,"*ei*")</f>
        <v>0</v>
      </c>
      <c r="O233" s="1">
        <f>COUNTIF(B233,"*ea*")</f>
        <v>0</v>
      </c>
      <c r="P233" s="1">
        <f>COUNTIF(B233,"*eo*")</f>
        <v>0</v>
      </c>
      <c r="Q233" s="1">
        <f>COUNTIF(B233,"*eu*")</f>
        <v>0</v>
      </c>
      <c r="R233" s="1">
        <f>COUNTIF(B233,"*ai*")</f>
        <v>0</v>
      </c>
      <c r="S233" s="1">
        <f>COUNTIF(B233,"*ae*")</f>
        <v>0</v>
      </c>
      <c r="T233" s="1">
        <f>COUNTIF(B233,"*ao*")</f>
        <v>0</v>
      </c>
      <c r="U233" s="1">
        <f>COUNTIF(B233,"*au*")</f>
        <v>0</v>
      </c>
      <c r="V233" s="1">
        <f>COUNTIF(B233,"*oi*")</f>
        <v>0</v>
      </c>
      <c r="W233" s="1">
        <f>COUNTIF(B233,"*oe*")</f>
        <v>0</v>
      </c>
      <c r="X233" s="1">
        <f>COUNTIF(B233,"*oa*")</f>
        <v>0</v>
      </c>
      <c r="Y233" s="1">
        <f>COUNTIF(B233,"*ou*")</f>
        <v>0</v>
      </c>
      <c r="Z233" s="1">
        <f>COUNTIF(B233,"*ui*")</f>
        <v>0</v>
      </c>
      <c r="AA233" s="1">
        <f>COUNTIF(B233,"*ua*")</f>
        <v>0</v>
      </c>
      <c r="AB233">
        <f>SUM(G233:AA233)</f>
        <v>1</v>
      </c>
      <c r="AC233">
        <v>3</v>
      </c>
      <c r="AD233">
        <f>COUNTIF(AC233,"2")</f>
        <v>0</v>
      </c>
      <c r="AE233">
        <f>COUNTIF(AC233,"3")</f>
        <v>1</v>
      </c>
      <c r="AF233">
        <f>COUNTIF(AC233,"4")</f>
        <v>0</v>
      </c>
      <c r="AG233">
        <f>COUNTIF(AC233,"5")</f>
        <v>0</v>
      </c>
      <c r="AH233">
        <v>1</v>
      </c>
      <c r="AI233">
        <v>0</v>
      </c>
      <c r="AM233">
        <v>1</v>
      </c>
      <c r="AN233" t="str">
        <f>RIGHT(B233,1)</f>
        <v>h</v>
      </c>
      <c r="AO233" s="1">
        <f>COUNTIF(F233,"CVCV")+COUNTIF(F233,"CVVCV")</f>
        <v>0</v>
      </c>
      <c r="AP233" s="1">
        <f>COUNTIF(F233,"CVCVC")+COUNTIF(F233,"CVVCVC")</f>
        <v>0</v>
      </c>
      <c r="AQ233" s="1">
        <f>COUNTIF(F233,"VCV")+COUNTIF(F233,"VVCV")</f>
        <v>0</v>
      </c>
      <c r="AR233" s="1">
        <f>COUNTIF(F233,"VCVC")+COUNTIF(F233,"VVCVC")</f>
        <v>0</v>
      </c>
      <c r="AS233" s="1">
        <f>COUNTIF(F233,"CVV")</f>
        <v>0</v>
      </c>
      <c r="AT233" s="1">
        <f>COUNTIF(F233,"CVVC")</f>
        <v>0</v>
      </c>
      <c r="AU233" s="1">
        <f>COUNTIF(F233,"VV")</f>
        <v>0</v>
      </c>
      <c r="AV233" s="1">
        <f>COUNTIF(F233,"VVC")</f>
        <v>0</v>
      </c>
      <c r="AW233" s="1">
        <f>COUNTIF(F233,"CVVCVC")+COUNTIF(F233,"VVCVC")+COUNTIF(F233,"CVVCV")+COUNTIF(F233,"VVCV")</f>
        <v>0</v>
      </c>
      <c r="AY233" s="1">
        <f>COUNTIF(F233,"CCVCV")</f>
        <v>0</v>
      </c>
      <c r="AZ233" s="1">
        <f>COUNTIF(F233,"CCVCVC")</f>
        <v>0</v>
      </c>
      <c r="BA233" s="1">
        <f>COUNTIF(F233,"CCVV")</f>
        <v>0</v>
      </c>
      <c r="BB233" s="1">
        <f>COUNTIF(F233,"CCVVC")</f>
        <v>0</v>
      </c>
      <c r="BF233" s="1" t="str">
        <f>RIGHT(F233,4)</f>
        <v>CVVC</v>
      </c>
      <c r="BG233" s="1"/>
      <c r="BN233">
        <v>1</v>
      </c>
      <c r="BP233" s="1">
        <f>SUM(BG233:BO233)</f>
        <v>1</v>
      </c>
      <c r="BQ233">
        <v>0</v>
      </c>
      <c r="BS233" s="1" t="str">
        <f>LEFT(B233,1)</f>
        <v>r</v>
      </c>
      <c r="BT233" s="1" t="str">
        <f>LEFT(B233,2)</f>
        <v>ra</v>
      </c>
      <c r="BU233" s="1" t="str">
        <f>RIGHT(B233,1)</f>
        <v>h</v>
      </c>
      <c r="BX233" s="10">
        <v>0</v>
      </c>
      <c r="BY233" s="10" t="str">
        <f>LEFT(CA233,1)</f>
        <v>a</v>
      </c>
      <c r="BZ233" s="10" t="str">
        <f>LEFT(CC233,1)</f>
        <v>a</v>
      </c>
      <c r="CA233" s="10" t="str">
        <f>RIGHT(B233,3)</f>
        <v>aah</v>
      </c>
      <c r="CB233" s="10" t="str">
        <f>RIGHT(B233,3)</f>
        <v>aah</v>
      </c>
      <c r="CC233" s="10" t="str">
        <f>RIGHT(B233,2)</f>
        <v>ah</v>
      </c>
      <c r="CD233" s="10" t="str">
        <f>RIGHT(B233,1)</f>
        <v>h</v>
      </c>
    </row>
    <row r="234" spans="1:82">
      <c r="A234">
        <v>1665</v>
      </c>
      <c r="B234" s="30" t="s">
        <v>309</v>
      </c>
      <c r="C234" t="s">
        <v>1574</v>
      </c>
      <c r="D234" t="s">
        <v>1141</v>
      </c>
      <c r="E234" t="s">
        <v>1141</v>
      </c>
      <c r="F234" t="s">
        <v>2857</v>
      </c>
      <c r="G234" s="1">
        <f>COUNTIF(B234,"*ii*")</f>
        <v>0</v>
      </c>
      <c r="H234" s="1">
        <f>COUNTIF(B234,"*ee*")</f>
        <v>0</v>
      </c>
      <c r="I234" s="1">
        <f>COUNTIF(B234,"*aa*")</f>
        <v>1</v>
      </c>
      <c r="J234" s="1">
        <f>COUNTIF(B234,"*oo*")</f>
        <v>0</v>
      </c>
      <c r="K234" s="1">
        <f>COUNTIF(B234,"*uu*")</f>
        <v>0</v>
      </c>
      <c r="L234" s="1">
        <f>COUNTIF(B234,"*ia*")</f>
        <v>0</v>
      </c>
      <c r="M234" s="1">
        <f>COUNTIF(B234,"*iu*")</f>
        <v>0</v>
      </c>
      <c r="N234" s="1">
        <f>COUNTIF(B234,"*ei*")</f>
        <v>0</v>
      </c>
      <c r="O234" s="1">
        <f>COUNTIF(B234,"*ea*")</f>
        <v>0</v>
      </c>
      <c r="P234" s="1">
        <f>COUNTIF(B234,"*eo*")</f>
        <v>0</v>
      </c>
      <c r="Q234" s="1">
        <f>COUNTIF(B234,"*eu*")</f>
        <v>0</v>
      </c>
      <c r="R234" s="1">
        <f>COUNTIF(B234,"*ai*")</f>
        <v>0</v>
      </c>
      <c r="S234" s="1">
        <f>COUNTIF(B234,"*ae*")</f>
        <v>0</v>
      </c>
      <c r="T234" s="1">
        <f>COUNTIF(B234,"*ao*")</f>
        <v>0</v>
      </c>
      <c r="U234" s="1">
        <f>COUNTIF(B234,"*au*")</f>
        <v>0</v>
      </c>
      <c r="V234" s="1">
        <f>COUNTIF(B234,"*oi*")</f>
        <v>0</v>
      </c>
      <c r="W234" s="1">
        <f>COUNTIF(B234,"*oe*")</f>
        <v>0</v>
      </c>
      <c r="X234" s="1">
        <f>COUNTIF(B234,"*oa*")</f>
        <v>0</v>
      </c>
      <c r="Y234" s="1">
        <f>COUNTIF(B234,"*ou*")</f>
        <v>0</v>
      </c>
      <c r="Z234" s="1">
        <f>COUNTIF(B234,"*ui*")</f>
        <v>0</v>
      </c>
      <c r="AA234" s="1">
        <f>COUNTIF(B234,"*ua*")</f>
        <v>0</v>
      </c>
      <c r="AB234">
        <f>SUM(G234:AA234)</f>
        <v>1</v>
      </c>
      <c r="AC234">
        <v>3</v>
      </c>
      <c r="AD234">
        <f>COUNTIF(AC234,"2")</f>
        <v>0</v>
      </c>
      <c r="AE234">
        <f>COUNTIF(AC234,"3")</f>
        <v>1</v>
      </c>
      <c r="AF234">
        <f>COUNTIF(AC234,"4")</f>
        <v>0</v>
      </c>
      <c r="AG234">
        <f>COUNTIF(AC234,"5")</f>
        <v>0</v>
      </c>
      <c r="AH234">
        <v>1</v>
      </c>
      <c r="AI234">
        <v>0</v>
      </c>
      <c r="AM234">
        <v>1</v>
      </c>
      <c r="AN234" t="str">
        <f>RIGHT(B234,1)</f>
        <v>k</v>
      </c>
      <c r="AO234" s="1">
        <f>COUNTIF(F234,"CVCV")+COUNTIF(F234,"CVVCV")</f>
        <v>0</v>
      </c>
      <c r="AP234" s="1">
        <f>COUNTIF(F234,"CVCVC")+COUNTIF(F234,"CVVCVC")</f>
        <v>0</v>
      </c>
      <c r="AQ234" s="1">
        <f>COUNTIF(F234,"VCV")+COUNTIF(F234,"VVCV")</f>
        <v>0</v>
      </c>
      <c r="AR234" s="1">
        <f>COUNTIF(F234,"VCVC")+COUNTIF(F234,"VVCVC")</f>
        <v>0</v>
      </c>
      <c r="AS234" s="1">
        <f>COUNTIF(F234,"CVV")</f>
        <v>0</v>
      </c>
      <c r="AT234" s="1">
        <f>COUNTIF(F234,"CVVC")</f>
        <v>0</v>
      </c>
      <c r="AU234" s="1">
        <f>COUNTIF(F234,"VV")</f>
        <v>0</v>
      </c>
      <c r="AV234" s="1">
        <f>COUNTIF(F234,"VVC")</f>
        <v>0</v>
      </c>
      <c r="AW234" s="1">
        <f>COUNTIF(F234,"CVVCVC")+COUNTIF(F234,"VVCVC")+COUNTIF(F234,"CVVCV")+COUNTIF(F234,"VVCV")</f>
        <v>0</v>
      </c>
      <c r="AY234" s="1">
        <f>COUNTIF(F234,"CCVCV")</f>
        <v>0</v>
      </c>
      <c r="AZ234" s="1">
        <f>COUNTIF(F234,"CCVCVC")</f>
        <v>0</v>
      </c>
      <c r="BA234" s="1">
        <f>COUNTIF(F234,"CCVV")</f>
        <v>0</v>
      </c>
      <c r="BB234" s="1">
        <f>COUNTIF(F234,"CCVVC")</f>
        <v>0</v>
      </c>
      <c r="BF234" s="1" t="str">
        <f>RIGHT(F234,4)</f>
        <v>CVVC</v>
      </c>
      <c r="BG234" s="1"/>
      <c r="BN234">
        <v>1</v>
      </c>
      <c r="BP234" s="1">
        <f>SUM(BG234:BO234)</f>
        <v>1</v>
      </c>
      <c r="BQ234">
        <v>0</v>
      </c>
      <c r="BS234" s="1" t="str">
        <f>LEFT(B234,1)</f>
        <v>s</v>
      </c>
      <c r="BT234" s="1" t="str">
        <f>LEFT(B234,2)</f>
        <v>si</v>
      </c>
      <c r="BU234" s="1" t="str">
        <f>RIGHT(B234,1)</f>
        <v>k</v>
      </c>
      <c r="BX234" s="10">
        <v>0</v>
      </c>
      <c r="BY234" s="10" t="str">
        <f>LEFT(CA234,1)</f>
        <v>a</v>
      </c>
      <c r="BZ234" s="10" t="str">
        <f>LEFT(CC234,1)</f>
        <v>a</v>
      </c>
      <c r="CA234" s="10" t="str">
        <f>RIGHT(B234,3)</f>
        <v>aak</v>
      </c>
      <c r="CB234" s="10" t="str">
        <f>RIGHT(B234,3)</f>
        <v>aak</v>
      </c>
      <c r="CC234" s="10" t="str">
        <f>RIGHT(B234,2)</f>
        <v>ak</v>
      </c>
      <c r="CD234" s="10" t="str">
        <f>RIGHT(B234,1)</f>
        <v>k</v>
      </c>
    </row>
    <row r="235" spans="1:82">
      <c r="A235">
        <v>960</v>
      </c>
      <c r="B235" s="30" t="s">
        <v>745</v>
      </c>
      <c r="C235" t="s">
        <v>2180</v>
      </c>
      <c r="D235" t="s">
        <v>1141</v>
      </c>
      <c r="E235" t="s">
        <v>1141</v>
      </c>
      <c r="F235" t="s">
        <v>2857</v>
      </c>
      <c r="G235" s="1">
        <f>COUNTIF(B235,"*ii*")</f>
        <v>0</v>
      </c>
      <c r="H235" s="1">
        <f>COUNTIF(B235,"*ee*")</f>
        <v>0</v>
      </c>
      <c r="I235" s="1">
        <f>COUNTIF(B235,"*aa*")</f>
        <v>1</v>
      </c>
      <c r="J235" s="1">
        <f>COUNTIF(B235,"*oo*")</f>
        <v>0</v>
      </c>
      <c r="K235" s="1">
        <f>COUNTIF(B235,"*uu*")</f>
        <v>0</v>
      </c>
      <c r="L235" s="1">
        <f>COUNTIF(B235,"*ia*")</f>
        <v>0</v>
      </c>
      <c r="M235" s="1">
        <f>COUNTIF(B235,"*iu*")</f>
        <v>0</v>
      </c>
      <c r="N235" s="1">
        <f>COUNTIF(B235,"*ei*")</f>
        <v>0</v>
      </c>
      <c r="O235" s="1">
        <f>COUNTIF(B235,"*ea*")</f>
        <v>0</v>
      </c>
      <c r="P235" s="1">
        <f>COUNTIF(B235,"*eo*")</f>
        <v>0</v>
      </c>
      <c r="Q235" s="1">
        <f>COUNTIF(B235,"*eu*")</f>
        <v>0</v>
      </c>
      <c r="R235" s="1">
        <f>COUNTIF(B235,"*ai*")</f>
        <v>0</v>
      </c>
      <c r="S235" s="1">
        <f>COUNTIF(B235,"*ae*")</f>
        <v>0</v>
      </c>
      <c r="T235" s="1">
        <f>COUNTIF(B235,"*ao*")</f>
        <v>0</v>
      </c>
      <c r="U235" s="1">
        <f>COUNTIF(B235,"*au*")</f>
        <v>0</v>
      </c>
      <c r="V235" s="1">
        <f>COUNTIF(B235,"*oi*")</f>
        <v>0</v>
      </c>
      <c r="W235" s="1">
        <f>COUNTIF(B235,"*oe*")</f>
        <v>0</v>
      </c>
      <c r="X235" s="1">
        <f>COUNTIF(B235,"*oa*")</f>
        <v>0</v>
      </c>
      <c r="Y235" s="1">
        <f>COUNTIF(B235,"*ou*")</f>
        <v>0</v>
      </c>
      <c r="Z235" s="1">
        <f>COUNTIF(B235,"*ui*")</f>
        <v>0</v>
      </c>
      <c r="AA235" s="1">
        <f>COUNTIF(B235,"*ua*")</f>
        <v>0</v>
      </c>
      <c r="AB235">
        <f>SUM(G235:AA235)</f>
        <v>1</v>
      </c>
      <c r="AC235">
        <v>3</v>
      </c>
      <c r="AD235">
        <f>COUNTIF(AC235,"2")</f>
        <v>0</v>
      </c>
      <c r="AE235">
        <f>COUNTIF(AC235,"3")</f>
        <v>1</v>
      </c>
      <c r="AF235">
        <f>COUNTIF(AC235,"4")</f>
        <v>0</v>
      </c>
      <c r="AG235">
        <f>COUNTIF(AC235,"5")</f>
        <v>0</v>
      </c>
      <c r="AH235">
        <v>1</v>
      </c>
      <c r="AI235">
        <v>0</v>
      </c>
      <c r="AM235">
        <v>1</v>
      </c>
      <c r="AN235" t="str">
        <f>RIGHT(B235,1)</f>
        <v>s</v>
      </c>
      <c r="AO235" s="1">
        <f>COUNTIF(F235,"CVCV")+COUNTIF(F235,"CVVCV")</f>
        <v>0</v>
      </c>
      <c r="AP235" s="1">
        <f>COUNTIF(F235,"CVCVC")+COUNTIF(F235,"CVVCVC")</f>
        <v>0</v>
      </c>
      <c r="AQ235" s="1">
        <f>COUNTIF(F235,"VCV")+COUNTIF(F235,"VVCV")</f>
        <v>0</v>
      </c>
      <c r="AR235" s="1">
        <f>COUNTIF(F235,"VCVC")+COUNTIF(F235,"VVCVC")</f>
        <v>0</v>
      </c>
      <c r="AS235" s="1">
        <f>COUNTIF(F235,"CVV")</f>
        <v>0</v>
      </c>
      <c r="AT235" s="1">
        <f>COUNTIF(F235,"CVVC")</f>
        <v>0</v>
      </c>
      <c r="AU235" s="1">
        <f>COUNTIF(F235,"VV")</f>
        <v>0</v>
      </c>
      <c r="AV235" s="1">
        <f>COUNTIF(F235,"VVC")</f>
        <v>0</v>
      </c>
      <c r="AW235" s="1">
        <f>COUNTIF(F235,"CVVCVC")+COUNTIF(F235,"VVCVC")+COUNTIF(F235,"CVVCV")+COUNTIF(F235,"VVCV")</f>
        <v>0</v>
      </c>
      <c r="AY235" s="1">
        <f>COUNTIF(F235,"CCVCV")</f>
        <v>0</v>
      </c>
      <c r="AZ235" s="1">
        <f>COUNTIF(F235,"CCVCVC")</f>
        <v>0</v>
      </c>
      <c r="BA235" s="1">
        <f>COUNTIF(F235,"CCVV")</f>
        <v>0</v>
      </c>
      <c r="BB235" s="1">
        <f>COUNTIF(F235,"CCVVC")</f>
        <v>0</v>
      </c>
      <c r="BF235" s="1" t="str">
        <f>RIGHT(F235,4)</f>
        <v>CVVC</v>
      </c>
      <c r="BG235" s="1"/>
      <c r="BN235">
        <v>1</v>
      </c>
      <c r="BP235" s="1">
        <f>SUM(BG235:BO235)</f>
        <v>1</v>
      </c>
      <c r="BQ235">
        <v>0</v>
      </c>
      <c r="BS235" s="1" t="str">
        <f>LEFT(B235,1)</f>
        <v>n</v>
      </c>
      <c r="BT235" s="1" t="str">
        <f>LEFT(B235,2)</f>
        <v>ne</v>
      </c>
      <c r="BU235" s="1" t="str">
        <f>RIGHT(B235,1)</f>
        <v>s</v>
      </c>
      <c r="BX235" s="10">
        <v>0</v>
      </c>
      <c r="BY235" s="10" t="str">
        <f>LEFT(CA235,1)</f>
        <v>a</v>
      </c>
      <c r="BZ235" s="10" t="str">
        <f>LEFT(CC235,1)</f>
        <v>a</v>
      </c>
      <c r="CA235" s="10" t="str">
        <f>RIGHT(B235,3)</f>
        <v>aas</v>
      </c>
      <c r="CB235" s="10" t="str">
        <f>RIGHT(B235,3)</f>
        <v>aas</v>
      </c>
      <c r="CC235" s="10" t="str">
        <f>RIGHT(B235,2)</f>
        <v>as</v>
      </c>
      <c r="CD235" s="10" t="str">
        <f>RIGHT(B235,1)</f>
        <v>s</v>
      </c>
    </row>
    <row r="236" spans="1:82">
      <c r="A236">
        <v>1588</v>
      </c>
      <c r="B236" s="30" t="s">
        <v>290</v>
      </c>
      <c r="C236" t="s">
        <v>1542</v>
      </c>
      <c r="D236" t="s">
        <v>1141</v>
      </c>
      <c r="E236" t="s">
        <v>1141</v>
      </c>
      <c r="F236" t="s">
        <v>2857</v>
      </c>
      <c r="G236" s="1">
        <f>COUNTIF(B236,"*ii*")</f>
        <v>0</v>
      </c>
      <c r="H236" s="1">
        <f>COUNTIF(B236,"*ee*")</f>
        <v>0</v>
      </c>
      <c r="I236" s="1">
        <f>COUNTIF(B236,"*aa*")</f>
        <v>1</v>
      </c>
      <c r="J236" s="1">
        <f>COUNTIF(B236,"*oo*")</f>
        <v>0</v>
      </c>
      <c r="K236" s="1">
        <f>COUNTIF(B236,"*uu*")</f>
        <v>0</v>
      </c>
      <c r="L236" s="1">
        <f>COUNTIF(B236,"*ia*")</f>
        <v>0</v>
      </c>
      <c r="M236" s="1">
        <f>COUNTIF(B236,"*iu*")</f>
        <v>0</v>
      </c>
      <c r="N236" s="1">
        <f>COUNTIF(B236,"*ei*")</f>
        <v>0</v>
      </c>
      <c r="O236" s="1">
        <f>COUNTIF(B236,"*ea*")</f>
        <v>0</v>
      </c>
      <c r="P236" s="1">
        <f>COUNTIF(B236,"*eo*")</f>
        <v>0</v>
      </c>
      <c r="Q236" s="1">
        <f>COUNTIF(B236,"*eu*")</f>
        <v>0</v>
      </c>
      <c r="R236" s="1">
        <f>COUNTIF(B236,"*ai*")</f>
        <v>0</v>
      </c>
      <c r="S236" s="1">
        <f>COUNTIF(B236,"*ae*")</f>
        <v>0</v>
      </c>
      <c r="T236" s="1">
        <f>COUNTIF(B236,"*ao*")</f>
        <v>0</v>
      </c>
      <c r="U236" s="1">
        <f>COUNTIF(B236,"*au*")</f>
        <v>0</v>
      </c>
      <c r="V236" s="1">
        <f>COUNTIF(B236,"*oi*")</f>
        <v>0</v>
      </c>
      <c r="W236" s="1">
        <f>COUNTIF(B236,"*oe*")</f>
        <v>0</v>
      </c>
      <c r="X236" s="1">
        <f>COUNTIF(B236,"*oa*")</f>
        <v>0</v>
      </c>
      <c r="Y236" s="1">
        <f>COUNTIF(B236,"*ou*")</f>
        <v>0</v>
      </c>
      <c r="Z236" s="1">
        <f>COUNTIF(B236,"*ui*")</f>
        <v>0</v>
      </c>
      <c r="AA236" s="1">
        <f>COUNTIF(B236,"*ua*")</f>
        <v>0</v>
      </c>
      <c r="AB236">
        <f>SUM(G236:AA236)</f>
        <v>1</v>
      </c>
      <c r="AC236">
        <v>3</v>
      </c>
      <c r="AD236">
        <f>COUNTIF(AC236,"2")</f>
        <v>0</v>
      </c>
      <c r="AE236">
        <f>COUNTIF(AC236,"3")</f>
        <v>1</v>
      </c>
      <c r="AF236">
        <f>COUNTIF(AC236,"4")</f>
        <v>0</v>
      </c>
      <c r="AG236">
        <f>COUNTIF(AC236,"5")</f>
        <v>0</v>
      </c>
      <c r="AH236">
        <v>1</v>
      </c>
      <c r="AI236">
        <v>0</v>
      </c>
      <c r="AM236">
        <v>1</v>
      </c>
      <c r="AN236" t="str">
        <f>RIGHT(B236,1)</f>
        <v>s</v>
      </c>
      <c r="AO236" s="1">
        <f>COUNTIF(F236,"CVCV")+COUNTIF(F236,"CVVCV")</f>
        <v>0</v>
      </c>
      <c r="AP236" s="1">
        <f>COUNTIF(F236,"CVCVC")+COUNTIF(F236,"CVVCVC")</f>
        <v>0</v>
      </c>
      <c r="AQ236" s="1">
        <f>COUNTIF(F236,"VCV")+COUNTIF(F236,"VVCV")</f>
        <v>0</v>
      </c>
      <c r="AR236" s="1">
        <f>COUNTIF(F236,"VCVC")+COUNTIF(F236,"VVCVC")</f>
        <v>0</v>
      </c>
      <c r="AS236" s="1">
        <f>COUNTIF(F236,"CVV")</f>
        <v>0</v>
      </c>
      <c r="AT236" s="1">
        <f>COUNTIF(F236,"CVVC")</f>
        <v>0</v>
      </c>
      <c r="AU236" s="1">
        <f>COUNTIF(F236,"VV")</f>
        <v>0</v>
      </c>
      <c r="AV236" s="1">
        <f>COUNTIF(F236,"VVC")</f>
        <v>0</v>
      </c>
      <c r="AW236" s="1">
        <f>COUNTIF(F236,"CVVCVC")+COUNTIF(F236,"VVCVC")+COUNTIF(F236,"CVVCV")+COUNTIF(F236,"VVCV")</f>
        <v>0</v>
      </c>
      <c r="AY236" s="1">
        <f>COUNTIF(F236,"CCVCV")</f>
        <v>0</v>
      </c>
      <c r="AZ236" s="1">
        <f>COUNTIF(F236,"CCVCVC")</f>
        <v>0</v>
      </c>
      <c r="BA236" s="1">
        <f>COUNTIF(F236,"CCVV")</f>
        <v>0</v>
      </c>
      <c r="BB236" s="1">
        <f>COUNTIF(F236,"CCVVC")</f>
        <v>0</v>
      </c>
      <c r="BF236" s="1" t="str">
        <f>RIGHT(F236,4)</f>
        <v>CVVC</v>
      </c>
      <c r="BG236" s="1"/>
      <c r="BN236">
        <v>1</v>
      </c>
      <c r="BP236" s="1">
        <f>SUM(BG236:BO236)</f>
        <v>1</v>
      </c>
      <c r="BQ236">
        <v>0</v>
      </c>
      <c r="BS236" s="1" t="str">
        <f>LEFT(B236,1)</f>
        <v>s</v>
      </c>
      <c r="BT236" s="1" t="str">
        <f>LEFT(B236,2)</f>
        <v>sa</v>
      </c>
      <c r="BU236" s="1" t="str">
        <f>RIGHT(B236,1)</f>
        <v>s</v>
      </c>
      <c r="BX236" s="10">
        <v>0</v>
      </c>
      <c r="BY236" s="10" t="str">
        <f>LEFT(CA236,1)</f>
        <v>a</v>
      </c>
      <c r="BZ236" s="10" t="str">
        <f>LEFT(CC236,1)</f>
        <v>a</v>
      </c>
      <c r="CA236" s="10" t="str">
        <f>RIGHT(B236,3)</f>
        <v>aas</v>
      </c>
      <c r="CB236" s="10" t="str">
        <f>RIGHT(B236,3)</f>
        <v>aas</v>
      </c>
      <c r="CC236" s="10" t="str">
        <f>RIGHT(B236,2)</f>
        <v>as</v>
      </c>
      <c r="CD236" s="10" t="str">
        <f>RIGHT(B236,1)</f>
        <v>s</v>
      </c>
    </row>
    <row r="237" spans="1:82">
      <c r="A237">
        <v>178</v>
      </c>
      <c r="B237" s="30" t="s">
        <v>449</v>
      </c>
      <c r="C237" t="s">
        <v>1774</v>
      </c>
      <c r="D237" t="s">
        <v>1141</v>
      </c>
      <c r="E237" t="s">
        <v>1141</v>
      </c>
      <c r="F237" t="s">
        <v>2857</v>
      </c>
      <c r="G237" s="1">
        <f>COUNTIF(B237,"*ii*")</f>
        <v>0</v>
      </c>
      <c r="H237" s="1">
        <f>COUNTIF(B237,"*ee*")</f>
        <v>0</v>
      </c>
      <c r="I237" s="1">
        <f>COUNTIF(B237,"*aa*")</f>
        <v>0</v>
      </c>
      <c r="J237" s="1">
        <f>COUNTIF(B237,"*oo*")</f>
        <v>1</v>
      </c>
      <c r="K237" s="1">
        <f>COUNTIF(B237,"*uu*")</f>
        <v>0</v>
      </c>
      <c r="L237" s="1">
        <f>COUNTIF(B237,"*ia*")</f>
        <v>0</v>
      </c>
      <c r="M237" s="1">
        <f>COUNTIF(B237,"*iu*")</f>
        <v>0</v>
      </c>
      <c r="N237" s="1">
        <f>COUNTIF(B237,"*ei*")</f>
        <v>0</v>
      </c>
      <c r="O237" s="1">
        <f>COUNTIF(B237,"*ea*")</f>
        <v>0</v>
      </c>
      <c r="P237" s="1">
        <f>COUNTIF(B237,"*eo*")</f>
        <v>0</v>
      </c>
      <c r="Q237" s="1">
        <f>COUNTIF(B237,"*eu*")</f>
        <v>0</v>
      </c>
      <c r="R237" s="1">
        <f>COUNTIF(B237,"*ai*")</f>
        <v>0</v>
      </c>
      <c r="S237" s="1">
        <f>COUNTIF(B237,"*ae*")</f>
        <v>0</v>
      </c>
      <c r="T237" s="1">
        <f>COUNTIF(B237,"*ao*")</f>
        <v>0</v>
      </c>
      <c r="U237" s="1">
        <f>COUNTIF(B237,"*au*")</f>
        <v>0</v>
      </c>
      <c r="V237" s="1">
        <f>COUNTIF(B237,"*oi*")</f>
        <v>0</v>
      </c>
      <c r="W237" s="1">
        <f>COUNTIF(B237,"*oe*")</f>
        <v>0</v>
      </c>
      <c r="X237" s="1">
        <f>COUNTIF(B237,"*oa*")</f>
        <v>0</v>
      </c>
      <c r="Y237" s="1">
        <f>COUNTIF(B237,"*ou*")</f>
        <v>0</v>
      </c>
      <c r="Z237" s="1">
        <f>COUNTIF(B237,"*ui*")</f>
        <v>0</v>
      </c>
      <c r="AA237" s="1">
        <f>COUNTIF(B237,"*ua*")</f>
        <v>0</v>
      </c>
      <c r="AB237">
        <f>SUM(G237:AA237)</f>
        <v>1</v>
      </c>
      <c r="AC237">
        <v>3</v>
      </c>
      <c r="AD237">
        <f>COUNTIF(AC237,"2")</f>
        <v>0</v>
      </c>
      <c r="AE237">
        <f>COUNTIF(AC237,"3")</f>
        <v>1</v>
      </c>
      <c r="AF237">
        <f>COUNTIF(AC237,"4")</f>
        <v>0</v>
      </c>
      <c r="AG237">
        <f>COUNTIF(AC237,"5")</f>
        <v>0</v>
      </c>
      <c r="AH237">
        <v>1</v>
      </c>
      <c r="AI237">
        <v>0</v>
      </c>
      <c r="AM237">
        <v>1</v>
      </c>
      <c r="AN237" t="str">
        <f>RIGHT(B237,1)</f>
        <v>n</v>
      </c>
      <c r="AO237" s="1">
        <f>COUNTIF(F237,"CVCV")+COUNTIF(F237,"CVVCV")</f>
        <v>0</v>
      </c>
      <c r="AP237" s="1">
        <f>COUNTIF(F237,"CVCVC")+COUNTIF(F237,"CVVCVC")</f>
        <v>0</v>
      </c>
      <c r="AQ237" s="1">
        <f>COUNTIF(F237,"VCV")+COUNTIF(F237,"VVCV")</f>
        <v>0</v>
      </c>
      <c r="AR237" s="1">
        <f>COUNTIF(F237,"VCVC")+COUNTIF(F237,"VVCVC")</f>
        <v>0</v>
      </c>
      <c r="AS237" s="1">
        <f>COUNTIF(F237,"CVV")</f>
        <v>0</v>
      </c>
      <c r="AT237" s="1">
        <f>COUNTIF(F237,"CVVC")</f>
        <v>0</v>
      </c>
      <c r="AU237" s="1">
        <f>COUNTIF(F237,"VV")</f>
        <v>0</v>
      </c>
      <c r="AV237" s="1">
        <f>COUNTIF(F237,"VVC")</f>
        <v>0</v>
      </c>
      <c r="AW237" s="1">
        <f>COUNTIF(F237,"CVVCVC")+COUNTIF(F237,"VVCVC")+COUNTIF(F237,"CVVCV")+COUNTIF(F237,"VVCV")</f>
        <v>0</v>
      </c>
      <c r="AY237" s="1">
        <f>COUNTIF(F237,"CCVCV")</f>
        <v>0</v>
      </c>
      <c r="AZ237" s="1">
        <f>COUNTIF(F237,"CCVCVC")</f>
        <v>0</v>
      </c>
      <c r="BA237" s="1">
        <f>COUNTIF(F237,"CCVV")</f>
        <v>0</v>
      </c>
      <c r="BB237" s="1">
        <f>COUNTIF(F237,"CCVVC")</f>
        <v>0</v>
      </c>
      <c r="BF237" s="1" t="str">
        <f>RIGHT(F237,4)</f>
        <v>CVVC</v>
      </c>
      <c r="BG237" s="1"/>
      <c r="BN237">
        <v>1</v>
      </c>
      <c r="BP237" s="1">
        <f>SUM(BG237:BO237)</f>
        <v>1</v>
      </c>
      <c r="BQ237">
        <v>0</v>
      </c>
      <c r="BS237" s="1" t="str">
        <f>LEFT(B237,1)</f>
        <v>b</v>
      </c>
      <c r="BT237" s="1" t="str">
        <f>LEFT(B237,2)</f>
        <v>bi</v>
      </c>
      <c r="BU237" s="1" t="str">
        <f>RIGHT(B237,1)</f>
        <v>n</v>
      </c>
      <c r="BX237" s="10">
        <v>0</v>
      </c>
      <c r="BY237" s="10" t="str">
        <f>LEFT(CA237,1)</f>
        <v>o</v>
      </c>
      <c r="BZ237" s="10" t="str">
        <f>LEFT(CC237,1)</f>
        <v>o</v>
      </c>
      <c r="CA237" s="10" t="str">
        <f>RIGHT(B237,3)</f>
        <v>oon</v>
      </c>
      <c r="CB237" s="10" t="str">
        <f>RIGHT(B237,3)</f>
        <v>oon</v>
      </c>
      <c r="CC237" s="10" t="str">
        <f>RIGHT(B237,2)</f>
        <v>on</v>
      </c>
      <c r="CD237" s="10" t="str">
        <f>RIGHT(B237,1)</f>
        <v>n</v>
      </c>
    </row>
    <row r="238" spans="1:82">
      <c r="A238">
        <v>131</v>
      </c>
      <c r="B238" s="30" t="s">
        <v>438</v>
      </c>
      <c r="C238" t="s">
        <v>1757</v>
      </c>
      <c r="D238" t="s">
        <v>1141</v>
      </c>
      <c r="E238" t="s">
        <v>1141</v>
      </c>
      <c r="F238" t="s">
        <v>2857</v>
      </c>
      <c r="G238" s="1">
        <f>COUNTIF(B238,"*ii*")</f>
        <v>0</v>
      </c>
      <c r="H238" s="1">
        <f>COUNTIF(B238,"*ee*")</f>
        <v>0</v>
      </c>
      <c r="I238" s="1">
        <f>COUNTIF(B238,"*aa*")</f>
        <v>0</v>
      </c>
      <c r="J238" s="1">
        <f>COUNTIF(B238,"*oo*")</f>
        <v>1</v>
      </c>
      <c r="K238" s="1">
        <f>COUNTIF(B238,"*uu*")</f>
        <v>0</v>
      </c>
      <c r="L238" s="1">
        <f>COUNTIF(B238,"*ia*")</f>
        <v>0</v>
      </c>
      <c r="M238" s="1">
        <f>COUNTIF(B238,"*iu*")</f>
        <v>0</v>
      </c>
      <c r="N238" s="1">
        <f>COUNTIF(B238,"*ei*")</f>
        <v>0</v>
      </c>
      <c r="O238" s="1">
        <f>COUNTIF(B238,"*ea*")</f>
        <v>0</v>
      </c>
      <c r="P238" s="1">
        <f>COUNTIF(B238,"*eo*")</f>
        <v>0</v>
      </c>
      <c r="Q238" s="1">
        <f>COUNTIF(B238,"*eu*")</f>
        <v>0</v>
      </c>
      <c r="R238" s="1">
        <f>COUNTIF(B238,"*ai*")</f>
        <v>0</v>
      </c>
      <c r="S238" s="1">
        <f>COUNTIF(B238,"*ae*")</f>
        <v>0</v>
      </c>
      <c r="T238" s="1">
        <f>COUNTIF(B238,"*ao*")</f>
        <v>0</v>
      </c>
      <c r="U238" s="1">
        <f>COUNTIF(B238,"*au*")</f>
        <v>0</v>
      </c>
      <c r="V238" s="1">
        <f>COUNTIF(B238,"*oi*")</f>
        <v>0</v>
      </c>
      <c r="W238" s="1">
        <f>COUNTIF(B238,"*oe*")</f>
        <v>0</v>
      </c>
      <c r="X238" s="1">
        <f>COUNTIF(B238,"*oa*")</f>
        <v>0</v>
      </c>
      <c r="Y238" s="1">
        <f>COUNTIF(B238,"*ou*")</f>
        <v>0</v>
      </c>
      <c r="Z238" s="1">
        <f>COUNTIF(B238,"*ui*")</f>
        <v>0</v>
      </c>
      <c r="AA238" s="1">
        <f>COUNTIF(B238,"*ua*")</f>
        <v>0</v>
      </c>
      <c r="AB238">
        <f>SUM(G238:AA238)</f>
        <v>1</v>
      </c>
      <c r="AC238">
        <v>3</v>
      </c>
      <c r="AD238">
        <f>COUNTIF(AC238,"2")</f>
        <v>0</v>
      </c>
      <c r="AE238">
        <f>COUNTIF(AC238,"3")</f>
        <v>1</v>
      </c>
      <c r="AF238">
        <f>COUNTIF(AC238,"4")</f>
        <v>0</v>
      </c>
      <c r="AG238">
        <f>COUNTIF(AC238,"5")</f>
        <v>0</v>
      </c>
      <c r="AH238">
        <v>1</v>
      </c>
      <c r="AI238">
        <v>0</v>
      </c>
      <c r="AM238">
        <v>1</v>
      </c>
      <c r="AN238" t="str">
        <f>RIGHT(B238,1)</f>
        <v>r</v>
      </c>
      <c r="AO238" s="1">
        <f>COUNTIF(F238,"CVCV")+COUNTIF(F238,"CVVCV")</f>
        <v>0</v>
      </c>
      <c r="AP238" s="1">
        <f>COUNTIF(F238,"CVCVC")+COUNTIF(F238,"CVVCVC")</f>
        <v>0</v>
      </c>
      <c r="AQ238" s="1">
        <f>COUNTIF(F238,"VCV")+COUNTIF(F238,"VVCV")</f>
        <v>0</v>
      </c>
      <c r="AR238" s="1">
        <f>COUNTIF(F238,"VCVC")+COUNTIF(F238,"VVCVC")</f>
        <v>0</v>
      </c>
      <c r="AS238" s="1">
        <f>COUNTIF(F238,"CVV")</f>
        <v>0</v>
      </c>
      <c r="AT238" s="1">
        <f>COUNTIF(F238,"CVVC")</f>
        <v>0</v>
      </c>
      <c r="AU238" s="1">
        <f>COUNTIF(F238,"VV")</f>
        <v>0</v>
      </c>
      <c r="AV238" s="1">
        <f>COUNTIF(F238,"VVC")</f>
        <v>0</v>
      </c>
      <c r="AW238" s="1">
        <f>COUNTIF(F238,"CVVCVC")+COUNTIF(F238,"VVCVC")+COUNTIF(F238,"CVVCV")+COUNTIF(F238,"VVCV")</f>
        <v>0</v>
      </c>
      <c r="AY238" s="1">
        <f>COUNTIF(F238,"CCVCV")</f>
        <v>0</v>
      </c>
      <c r="AZ238" s="1">
        <f>COUNTIF(F238,"CCVCVC")</f>
        <v>0</v>
      </c>
      <c r="BA238" s="1">
        <f>COUNTIF(F238,"CCVV")</f>
        <v>0</v>
      </c>
      <c r="BB238" s="1">
        <f>COUNTIF(F238,"CCVVC")</f>
        <v>0</v>
      </c>
      <c r="BF238" s="1" t="str">
        <f>RIGHT(F238,4)</f>
        <v>CVVC</v>
      </c>
      <c r="BG238" s="1"/>
      <c r="BN238">
        <v>1</v>
      </c>
      <c r="BP238" s="1">
        <f>SUM(BG238:BO238)</f>
        <v>1</v>
      </c>
      <c r="BQ238">
        <v>0</v>
      </c>
      <c r="BS238" s="1" t="str">
        <f>LEFT(B238,1)</f>
        <v>b</v>
      </c>
      <c r="BT238" s="1" t="str">
        <f>LEFT(B238,2)</f>
        <v>ba</v>
      </c>
      <c r="BU238" s="1" t="str">
        <f>RIGHT(B238,1)</f>
        <v>r</v>
      </c>
      <c r="BX238" s="10">
        <v>0</v>
      </c>
      <c r="BY238" s="10" t="str">
        <f>LEFT(CA238,1)</f>
        <v>o</v>
      </c>
      <c r="BZ238" s="10" t="str">
        <f>LEFT(CC238,1)</f>
        <v>o</v>
      </c>
      <c r="CA238" s="10" t="str">
        <f>RIGHT(B238,3)</f>
        <v>oor</v>
      </c>
      <c r="CB238" s="10" t="str">
        <f>RIGHT(B238,3)</f>
        <v>oor</v>
      </c>
      <c r="CC238" s="10" t="str">
        <f>RIGHT(B238,2)</f>
        <v>or</v>
      </c>
      <c r="CD238" s="10" t="str">
        <f>RIGHT(B238,1)</f>
        <v>r</v>
      </c>
    </row>
    <row r="239" spans="1:82">
      <c r="A239">
        <v>132</v>
      </c>
      <c r="B239" s="30" t="s">
        <v>1056</v>
      </c>
      <c r="C239" t="b">
        <v>1</v>
      </c>
      <c r="D239" t="s">
        <v>1141</v>
      </c>
      <c r="E239" t="s">
        <v>1141</v>
      </c>
      <c r="F239" t="s">
        <v>2857</v>
      </c>
      <c r="G239" s="1">
        <f>COUNTIF(B239,"*ii*")</f>
        <v>0</v>
      </c>
      <c r="H239" s="1">
        <f>COUNTIF(B239,"*ee*")</f>
        <v>0</v>
      </c>
      <c r="I239" s="1">
        <f>COUNTIF(B239,"*aa*")</f>
        <v>0</v>
      </c>
      <c r="J239" s="1">
        <f>COUNTIF(B239,"*oo*")</f>
        <v>0</v>
      </c>
      <c r="K239" s="1">
        <f>COUNTIF(B239,"*uu*")</f>
        <v>1</v>
      </c>
      <c r="L239" s="1">
        <f>COUNTIF(B239,"*ia*")</f>
        <v>0</v>
      </c>
      <c r="M239" s="1">
        <f>COUNTIF(B239,"*iu*")</f>
        <v>0</v>
      </c>
      <c r="N239" s="1">
        <f>COUNTIF(B239,"*ei*")</f>
        <v>0</v>
      </c>
      <c r="O239" s="1">
        <f>COUNTIF(B239,"*ea*")</f>
        <v>0</v>
      </c>
      <c r="P239" s="1">
        <f>COUNTIF(B239,"*eo*")</f>
        <v>0</v>
      </c>
      <c r="Q239" s="1">
        <f>COUNTIF(B239,"*eu*")</f>
        <v>0</v>
      </c>
      <c r="R239" s="1">
        <f>COUNTIF(B239,"*ai*")</f>
        <v>0</v>
      </c>
      <c r="S239" s="1">
        <f>COUNTIF(B239,"*ae*")</f>
        <v>0</v>
      </c>
      <c r="T239" s="1">
        <f>COUNTIF(B239,"*ao*")</f>
        <v>0</v>
      </c>
      <c r="U239" s="1">
        <f>COUNTIF(B239,"*au*")</f>
        <v>0</v>
      </c>
      <c r="V239" s="1">
        <f>COUNTIF(B239,"*oi*")</f>
        <v>0</v>
      </c>
      <c r="W239" s="1">
        <f>COUNTIF(B239,"*oe*")</f>
        <v>0</v>
      </c>
      <c r="X239" s="1">
        <f>COUNTIF(B239,"*oa*")</f>
        <v>0</v>
      </c>
      <c r="Y239" s="1">
        <f>COUNTIF(B239,"*ou*")</f>
        <v>0</v>
      </c>
      <c r="Z239" s="1">
        <f>COUNTIF(B239,"*ui*")</f>
        <v>0</v>
      </c>
      <c r="AA239" s="1">
        <f>COUNTIF(B239,"*ua*")</f>
        <v>0</v>
      </c>
      <c r="AB239">
        <f>SUM(G239:AA239)</f>
        <v>1</v>
      </c>
      <c r="AC239">
        <v>3</v>
      </c>
      <c r="AD239">
        <f>COUNTIF(AC239,"2")</f>
        <v>0</v>
      </c>
      <c r="AE239">
        <f>COUNTIF(AC239,"3")</f>
        <v>1</v>
      </c>
      <c r="AF239">
        <f>COUNTIF(AC239,"4")</f>
        <v>0</v>
      </c>
      <c r="AG239">
        <f>COUNTIF(AC239,"5")</f>
        <v>0</v>
      </c>
      <c r="AH239">
        <v>1</v>
      </c>
      <c r="AI239">
        <v>0</v>
      </c>
      <c r="AM239">
        <v>1</v>
      </c>
      <c r="AN239" t="str">
        <f>RIGHT(B239,1)</f>
        <v>r</v>
      </c>
      <c r="AO239" s="1">
        <f>COUNTIF(F239,"CVCV")+COUNTIF(F239,"CVVCV")</f>
        <v>0</v>
      </c>
      <c r="AP239" s="1">
        <f>COUNTIF(F239,"CVCVC")+COUNTIF(F239,"CVVCVC")</f>
        <v>0</v>
      </c>
      <c r="AQ239" s="1">
        <f>COUNTIF(F239,"VCV")+COUNTIF(F239,"VVCV")</f>
        <v>0</v>
      </c>
      <c r="AR239" s="1">
        <f>COUNTIF(F239,"VCVC")+COUNTIF(F239,"VVCVC")</f>
        <v>0</v>
      </c>
      <c r="AS239" s="1">
        <f>COUNTIF(F239,"CVV")</f>
        <v>0</v>
      </c>
      <c r="AT239" s="1">
        <f>COUNTIF(F239,"CVVC")</f>
        <v>0</v>
      </c>
      <c r="AU239" s="1">
        <f>COUNTIF(F239,"VV")</f>
        <v>0</v>
      </c>
      <c r="AV239" s="1">
        <f>COUNTIF(F239,"VVC")</f>
        <v>0</v>
      </c>
      <c r="AW239" s="1">
        <f>COUNTIF(F239,"CVVCVC")+COUNTIF(F239,"VVCVC")+COUNTIF(F239,"CVVCV")+COUNTIF(F239,"VVCV")</f>
        <v>0</v>
      </c>
      <c r="AY239" s="1">
        <f>COUNTIF(F239,"CCVCV")</f>
        <v>0</v>
      </c>
      <c r="AZ239" s="1">
        <f>COUNTIF(F239,"CCVCVC")</f>
        <v>0</v>
      </c>
      <c r="BA239" s="1">
        <f>COUNTIF(F239,"CCVV")</f>
        <v>0</v>
      </c>
      <c r="BB239" s="1">
        <f>COUNTIF(F239,"CCVVC")</f>
        <v>0</v>
      </c>
      <c r="BF239" s="1" t="str">
        <f>RIGHT(F239,4)</f>
        <v>CVVC</v>
      </c>
      <c r="BG239" s="1"/>
      <c r="BN239">
        <v>1</v>
      </c>
      <c r="BP239" s="1">
        <f>SUM(BG239:BO239)</f>
        <v>1</v>
      </c>
      <c r="BQ239">
        <v>0</v>
      </c>
      <c r="BS239" s="1" t="str">
        <f>LEFT(B239,1)</f>
        <v>b</v>
      </c>
      <c r="BT239" s="1" t="str">
        <f>LEFT(B239,2)</f>
        <v>ba</v>
      </c>
      <c r="BU239" s="1" t="str">
        <f>RIGHT(B239,1)</f>
        <v>r</v>
      </c>
      <c r="BX239" s="10">
        <v>0</v>
      </c>
      <c r="BY239" s="10" t="str">
        <f>LEFT(CA239,1)</f>
        <v>u</v>
      </c>
      <c r="BZ239" s="10" t="str">
        <f>LEFT(CC239,1)</f>
        <v>u</v>
      </c>
      <c r="CA239" s="10" t="str">
        <f>RIGHT(B239,3)</f>
        <v>uur</v>
      </c>
      <c r="CB239" s="10" t="str">
        <f>RIGHT(B239,3)</f>
        <v>uur</v>
      </c>
      <c r="CC239" s="10" t="str">
        <f>RIGHT(B239,2)</f>
        <v>ur</v>
      </c>
      <c r="CD239" s="10" t="str">
        <f>RIGHT(B239,1)</f>
        <v>r</v>
      </c>
    </row>
    <row r="240" spans="1:82">
      <c r="A240">
        <v>496</v>
      </c>
      <c r="B240" s="30" t="s">
        <v>746</v>
      </c>
      <c r="C240" t="s">
        <v>2181</v>
      </c>
      <c r="D240" t="s">
        <v>1163</v>
      </c>
      <c r="E240" t="s">
        <v>1163</v>
      </c>
      <c r="F240" t="s">
        <v>2857</v>
      </c>
      <c r="G240" s="1">
        <f>COUNTIF(B240,"*ii*")</f>
        <v>0</v>
      </c>
      <c r="H240" s="1">
        <f>COUNTIF(B240,"*ee*")</f>
        <v>0</v>
      </c>
      <c r="I240" s="1">
        <f>COUNTIF(B240,"*aa*")</f>
        <v>0</v>
      </c>
      <c r="J240" s="1">
        <f>COUNTIF(B240,"*oo*")</f>
        <v>0</v>
      </c>
      <c r="K240" s="1">
        <f>COUNTIF(B240,"*uu*")</f>
        <v>0</v>
      </c>
      <c r="L240" s="1">
        <f>COUNTIF(B240,"*ia*")</f>
        <v>1</v>
      </c>
      <c r="M240" s="1">
        <f>COUNTIF(B240,"*iu*")</f>
        <v>0</v>
      </c>
      <c r="N240" s="1">
        <f>COUNTIF(B240,"*ei*")</f>
        <v>0</v>
      </c>
      <c r="O240" s="1">
        <f>COUNTIF(B240,"*ea*")</f>
        <v>0</v>
      </c>
      <c r="P240" s="1">
        <f>COUNTIF(B240,"*eo*")</f>
        <v>0</v>
      </c>
      <c r="Q240" s="1">
        <f>COUNTIF(B240,"*eu*")</f>
        <v>0</v>
      </c>
      <c r="R240" s="1">
        <f>COUNTIF(B240,"*ai*")</f>
        <v>0</v>
      </c>
      <c r="S240" s="1">
        <f>COUNTIF(B240,"*ae*")</f>
        <v>0</v>
      </c>
      <c r="T240" s="1">
        <f>COUNTIF(B240,"*ao*")</f>
        <v>0</v>
      </c>
      <c r="U240" s="1">
        <f>COUNTIF(B240,"*au*")</f>
        <v>0</v>
      </c>
      <c r="V240" s="1">
        <f>COUNTIF(B240,"*oi*")</f>
        <v>0</v>
      </c>
      <c r="W240" s="1">
        <f>COUNTIF(B240,"*oe*")</f>
        <v>0</v>
      </c>
      <c r="X240" s="1">
        <f>COUNTIF(B240,"*oa*")</f>
        <v>0</v>
      </c>
      <c r="Y240" s="1">
        <f>COUNTIF(B240,"*ou*")</f>
        <v>0</v>
      </c>
      <c r="Z240" s="1">
        <f>COUNTIF(B240,"*ui*")</f>
        <v>0</v>
      </c>
      <c r="AA240" s="1">
        <f>COUNTIF(B240,"*ua*")</f>
        <v>0</v>
      </c>
      <c r="AB240">
        <f>SUM(G240:AA240)</f>
        <v>1</v>
      </c>
      <c r="AC240">
        <v>3</v>
      </c>
      <c r="AD240">
        <f>COUNTIF(AC240,"2")</f>
        <v>0</v>
      </c>
      <c r="AE240">
        <f>COUNTIF(AC240,"3")</f>
        <v>1</v>
      </c>
      <c r="AF240">
        <f>COUNTIF(AC240,"4")</f>
        <v>0</v>
      </c>
      <c r="AG240">
        <f>COUNTIF(AC240,"5")</f>
        <v>0</v>
      </c>
      <c r="AH240">
        <v>1</v>
      </c>
      <c r="AI240">
        <v>0</v>
      </c>
      <c r="AM240">
        <v>1</v>
      </c>
      <c r="AN240" t="str">
        <f>RIGHT(B240,1)</f>
        <v>n</v>
      </c>
      <c r="AO240" s="1">
        <f>COUNTIF(F240,"CVCV")+COUNTIF(F240,"CVVCV")</f>
        <v>0</v>
      </c>
      <c r="AP240" s="1">
        <f>COUNTIF(F240,"CVCVC")+COUNTIF(F240,"CVVCVC")</f>
        <v>0</v>
      </c>
      <c r="AQ240" s="1">
        <f>COUNTIF(F240,"VCV")+COUNTIF(F240,"VVCV")</f>
        <v>0</v>
      </c>
      <c r="AR240" s="1">
        <f>COUNTIF(F240,"VCVC")+COUNTIF(F240,"VVCVC")</f>
        <v>0</v>
      </c>
      <c r="AS240" s="1">
        <f>COUNTIF(F240,"CVV")</f>
        <v>0</v>
      </c>
      <c r="AT240" s="1">
        <f>COUNTIF(F240,"CVVC")</f>
        <v>0</v>
      </c>
      <c r="AU240" s="1">
        <f>COUNTIF(F240,"VV")</f>
        <v>0</v>
      </c>
      <c r="AV240" s="1">
        <f>COUNTIF(F240,"VVC")</f>
        <v>0</v>
      </c>
      <c r="AW240" s="1">
        <f>COUNTIF(F240,"CVVCVC")+COUNTIF(F240,"VVCVC")+COUNTIF(F240,"CVVCV")+COUNTIF(F240,"VVCV")</f>
        <v>0</v>
      </c>
      <c r="AY240" s="1">
        <f>COUNTIF(F240,"CCVCV")</f>
        <v>0</v>
      </c>
      <c r="AZ240" s="1">
        <f>COUNTIF(F240,"CCVCVC")</f>
        <v>0</v>
      </c>
      <c r="BA240" s="1">
        <f>COUNTIF(F240,"CCVV")</f>
        <v>0</v>
      </c>
      <c r="BB240" s="1">
        <f>COUNTIF(F240,"CCVVC")</f>
        <v>0</v>
      </c>
      <c r="BF240" s="1" t="str">
        <f>RIGHT(F240,4)</f>
        <v>CVVC</v>
      </c>
      <c r="BG240" s="1"/>
      <c r="BN240">
        <v>1</v>
      </c>
      <c r="BP240" s="1">
        <f>SUM(BG240:BO240)</f>
        <v>1</v>
      </c>
      <c r="BQ240">
        <v>0</v>
      </c>
      <c r="BR240" t="s">
        <v>10</v>
      </c>
      <c r="BS240" s="1" t="str">
        <f>LEFT(B240,1)</f>
        <v>k</v>
      </c>
      <c r="BT240" s="1" t="str">
        <f>LEFT(B240,2)</f>
        <v>ka</v>
      </c>
      <c r="BU240" s="1" t="str">
        <f>RIGHT(B240,1)</f>
        <v>n</v>
      </c>
      <c r="BX240" s="10">
        <v>0</v>
      </c>
      <c r="BY240" s="10" t="str">
        <f>LEFT(CA240,1)</f>
        <v>i</v>
      </c>
      <c r="BZ240" s="10" t="str">
        <f>LEFT(CC240,1)</f>
        <v>a</v>
      </c>
      <c r="CA240" s="10" t="str">
        <f>RIGHT(B240,3)</f>
        <v>ian</v>
      </c>
      <c r="CB240" s="10" t="str">
        <f>RIGHT(B240,3)</f>
        <v>ian</v>
      </c>
      <c r="CC240" s="10" t="str">
        <f>RIGHT(B240,2)</f>
        <v>an</v>
      </c>
      <c r="CD240" s="10" t="str">
        <f>RIGHT(B240,1)</f>
        <v>n</v>
      </c>
    </row>
    <row r="241" spans="1:82">
      <c r="A241">
        <v>236</v>
      </c>
      <c r="B241" s="30" t="s">
        <v>2940</v>
      </c>
      <c r="C241" t="s">
        <v>1936</v>
      </c>
      <c r="D241" t="s">
        <v>1141</v>
      </c>
      <c r="E241" t="s">
        <v>1141</v>
      </c>
      <c r="F241" t="s">
        <v>2857</v>
      </c>
      <c r="G241" s="1">
        <f>COUNTIF(B241,"*ii*")</f>
        <v>0</v>
      </c>
      <c r="H241" s="1">
        <f>COUNTIF(B241,"*ee*")</f>
        <v>0</v>
      </c>
      <c r="I241" s="1">
        <f>COUNTIF(B241,"*aa*")</f>
        <v>0</v>
      </c>
      <c r="J241" s="1">
        <f>COUNTIF(B241,"*oo*")</f>
        <v>0</v>
      </c>
      <c r="K241" s="1">
        <f>COUNTIF(B241,"*uu*")</f>
        <v>0</v>
      </c>
      <c r="L241" s="1">
        <f>COUNTIF(B241,"*ia*")</f>
        <v>0</v>
      </c>
      <c r="M241" s="1">
        <f>COUNTIF(B241,"*iu*")</f>
        <v>0</v>
      </c>
      <c r="N241" s="1">
        <f>COUNTIF(B241,"*ei*")</f>
        <v>0</v>
      </c>
      <c r="O241" s="1">
        <f>COUNTIF(B241,"*ea*")</f>
        <v>0</v>
      </c>
      <c r="P241" s="1">
        <f>COUNTIF(B241,"*eo*")</f>
        <v>0</v>
      </c>
      <c r="Q241" s="1">
        <f>COUNTIF(B241,"*eu*")</f>
        <v>0</v>
      </c>
      <c r="R241" s="1">
        <f>COUNTIF(B241,"*ai*")</f>
        <v>0</v>
      </c>
      <c r="S241" s="1">
        <f>COUNTIF(B241,"*ae*")</f>
        <v>1</v>
      </c>
      <c r="T241" s="1">
        <f>COUNTIF(B241,"*ao*")</f>
        <v>0</v>
      </c>
      <c r="U241" s="1">
        <f>COUNTIF(B241,"*au*")</f>
        <v>0</v>
      </c>
      <c r="V241" s="1">
        <f>COUNTIF(B241,"*oi*")</f>
        <v>0</v>
      </c>
      <c r="W241" s="1">
        <f>COUNTIF(B241,"*oe*")</f>
        <v>0</v>
      </c>
      <c r="X241" s="1">
        <f>COUNTIF(B241,"*oa*")</f>
        <v>0</v>
      </c>
      <c r="Y241" s="1">
        <f>COUNTIF(B241,"*ou*")</f>
        <v>0</v>
      </c>
      <c r="Z241" s="1">
        <f>COUNTIF(B241,"*ui*")</f>
        <v>0</v>
      </c>
      <c r="AA241" s="1">
        <f>COUNTIF(B241,"*ua*")</f>
        <v>0</v>
      </c>
      <c r="AB241">
        <f>SUM(G241:AA241)</f>
        <v>1</v>
      </c>
      <c r="AC241">
        <v>3</v>
      </c>
      <c r="AD241">
        <f>COUNTIF(AC241,"2")</f>
        <v>0</v>
      </c>
      <c r="AE241">
        <f>COUNTIF(AC241,"3")</f>
        <v>1</v>
      </c>
      <c r="AF241">
        <f>COUNTIF(AC241,"4")</f>
        <v>0</v>
      </c>
      <c r="AG241">
        <f>COUNTIF(AC241,"5")</f>
        <v>0</v>
      </c>
      <c r="AH241">
        <v>1</v>
      </c>
      <c r="AI241">
        <v>0</v>
      </c>
      <c r="AM241">
        <v>1</v>
      </c>
      <c r="AN241" t="str">
        <f>RIGHT(B241,1)</f>
        <v>n</v>
      </c>
      <c r="AO241" s="1">
        <f>COUNTIF(F241,"CVCV")+COUNTIF(F241,"CVVCV")</f>
        <v>0</v>
      </c>
      <c r="AP241" s="1">
        <f>COUNTIF(F241,"CVCVC")+COUNTIF(F241,"CVVCVC")</f>
        <v>0</v>
      </c>
      <c r="AQ241" s="1">
        <f>COUNTIF(F241,"VCV")+COUNTIF(F241,"VVCV")</f>
        <v>0</v>
      </c>
      <c r="AR241" s="1">
        <f>COUNTIF(F241,"VCVC")+COUNTIF(F241,"VVCVC")</f>
        <v>0</v>
      </c>
      <c r="AS241" s="1">
        <f>COUNTIF(F241,"CVV")</f>
        <v>0</v>
      </c>
      <c r="AT241" s="1">
        <f>COUNTIF(F241,"CVVC")</f>
        <v>0</v>
      </c>
      <c r="AU241" s="1">
        <f>COUNTIF(F241,"VV")</f>
        <v>0</v>
      </c>
      <c r="AV241" s="1">
        <f>COUNTIF(F241,"VVC")</f>
        <v>0</v>
      </c>
      <c r="AW241" s="1">
        <f>COUNTIF(F241,"CVVCVC")+COUNTIF(F241,"VVCVC")+COUNTIF(F241,"CVVCV")+COUNTIF(F241,"VVCV")</f>
        <v>0</v>
      </c>
      <c r="AY241" s="1">
        <f>COUNTIF(F241,"CCVCV")</f>
        <v>0</v>
      </c>
      <c r="AZ241" s="1">
        <f>COUNTIF(F241,"CCVCVC")</f>
        <v>0</v>
      </c>
      <c r="BA241" s="1">
        <f>COUNTIF(F241,"CCVV")</f>
        <v>0</v>
      </c>
      <c r="BB241" s="1">
        <f>COUNTIF(F241,"CCVVC")</f>
        <v>0</v>
      </c>
      <c r="BF241" s="1" t="str">
        <f>RIGHT(F241,4)</f>
        <v>CVVC</v>
      </c>
      <c r="BG241" s="1"/>
      <c r="BN241">
        <v>1</v>
      </c>
      <c r="BP241" s="1">
        <f>SUM(BG241:BO241)</f>
        <v>1</v>
      </c>
      <c r="BQ241">
        <v>0</v>
      </c>
      <c r="BS241" s="1" t="str">
        <f>LEFT(B241,1)</f>
        <v>b</v>
      </c>
      <c r="BT241" s="1" t="str">
        <f>LEFT(B241,2)</f>
        <v>bu</v>
      </c>
      <c r="BU241" s="1" t="str">
        <f>RIGHT(B241,1)</f>
        <v>n</v>
      </c>
      <c r="BX241" s="10">
        <v>0</v>
      </c>
      <c r="BY241" s="10" t="str">
        <f>LEFT(CA241,1)</f>
        <v>a</v>
      </c>
      <c r="BZ241" s="10" t="str">
        <f>LEFT(CC241,1)</f>
        <v>e</v>
      </c>
      <c r="CA241" s="10" t="str">
        <f>RIGHT(B241,3)</f>
        <v>aen</v>
      </c>
      <c r="CB241" s="10" t="str">
        <f>RIGHT(B241,3)</f>
        <v>aen</v>
      </c>
      <c r="CC241" s="10" t="str">
        <f>RIGHT(B241,2)</f>
        <v>en</v>
      </c>
      <c r="CD241" s="10" t="str">
        <f>RIGHT(B241,1)</f>
        <v>n</v>
      </c>
    </row>
    <row r="242" spans="1:82">
      <c r="A242">
        <v>1541</v>
      </c>
      <c r="B242" s="30" t="s">
        <v>472</v>
      </c>
      <c r="C242" t="s">
        <v>1805</v>
      </c>
      <c r="D242" t="s">
        <v>1141</v>
      </c>
      <c r="E242" t="s">
        <v>1141</v>
      </c>
      <c r="F242" t="s">
        <v>2857</v>
      </c>
      <c r="G242" s="1">
        <f>COUNTIF(B242,"*ii*")</f>
        <v>0</v>
      </c>
      <c r="H242" s="1">
        <f>COUNTIF(B242,"*ee*")</f>
        <v>0</v>
      </c>
      <c r="I242" s="1">
        <f>COUNTIF(B242,"*aa*")</f>
        <v>0</v>
      </c>
      <c r="J242" s="1">
        <f>COUNTIF(B242,"*oo*")</f>
        <v>0</v>
      </c>
      <c r="K242" s="1">
        <f>COUNTIF(B242,"*uu*")</f>
        <v>0</v>
      </c>
      <c r="L242" s="1">
        <f>COUNTIF(B242,"*ia*")</f>
        <v>0</v>
      </c>
      <c r="M242" s="1">
        <f>COUNTIF(B242,"*iu*")</f>
        <v>0</v>
      </c>
      <c r="N242" s="1">
        <f>COUNTIF(B242,"*ei*")</f>
        <v>0</v>
      </c>
      <c r="O242" s="1">
        <f>COUNTIF(B242,"*ea*")</f>
        <v>0</v>
      </c>
      <c r="P242" s="1">
        <f>COUNTIF(B242,"*eo*")</f>
        <v>0</v>
      </c>
      <c r="Q242" s="1">
        <f>COUNTIF(B242,"*eu*")</f>
        <v>0</v>
      </c>
      <c r="R242" s="1">
        <f>COUNTIF(B242,"*ai*")</f>
        <v>0</v>
      </c>
      <c r="S242" s="1">
        <f>COUNTIF(B242,"*ae*")</f>
        <v>1</v>
      </c>
      <c r="T242" s="1">
        <f>COUNTIF(B242,"*ao*")</f>
        <v>0</v>
      </c>
      <c r="U242" s="1">
        <f>COUNTIF(B242,"*au*")</f>
        <v>0</v>
      </c>
      <c r="V242" s="1">
        <f>COUNTIF(B242,"*oi*")</f>
        <v>0</v>
      </c>
      <c r="W242" s="1">
        <f>COUNTIF(B242,"*oe*")</f>
        <v>0</v>
      </c>
      <c r="X242" s="1">
        <f>COUNTIF(B242,"*oa*")</f>
        <v>0</v>
      </c>
      <c r="Y242" s="1">
        <f>COUNTIF(B242,"*ou*")</f>
        <v>0</v>
      </c>
      <c r="Z242" s="1">
        <f>COUNTIF(B242,"*ui*")</f>
        <v>0</v>
      </c>
      <c r="AA242" s="1">
        <f>COUNTIF(B242,"*ua*")</f>
        <v>0</v>
      </c>
      <c r="AB242">
        <f>SUM(G242:AA242)</f>
        <v>1</v>
      </c>
      <c r="AC242">
        <v>3</v>
      </c>
      <c r="AD242">
        <f>COUNTIF(AC242,"2")</f>
        <v>0</v>
      </c>
      <c r="AE242">
        <f>COUNTIF(AC242,"3")</f>
        <v>1</v>
      </c>
      <c r="AF242">
        <f>COUNTIF(AC242,"4")</f>
        <v>0</v>
      </c>
      <c r="AG242">
        <f>COUNTIF(AC242,"5")</f>
        <v>0</v>
      </c>
      <c r="AH242">
        <v>1</v>
      </c>
      <c r="AI242">
        <v>0</v>
      </c>
      <c r="AM242">
        <v>1</v>
      </c>
      <c r="AN242" t="str">
        <f>RIGHT(B242,1)</f>
        <v>n</v>
      </c>
      <c r="AO242" s="1">
        <f>COUNTIF(F242,"CVCV")+COUNTIF(F242,"CVVCV")</f>
        <v>0</v>
      </c>
      <c r="AP242" s="1">
        <f>COUNTIF(F242,"CVCVC")+COUNTIF(F242,"CVVCVC")</f>
        <v>0</v>
      </c>
      <c r="AQ242" s="1">
        <f>COUNTIF(F242,"VCV")+COUNTIF(F242,"VVCV")</f>
        <v>0</v>
      </c>
      <c r="AR242" s="1">
        <f>COUNTIF(F242,"VCVC")+COUNTIF(F242,"VVCVC")</f>
        <v>0</v>
      </c>
      <c r="AS242" s="1">
        <f>COUNTIF(F242,"CVV")</f>
        <v>0</v>
      </c>
      <c r="AT242" s="1">
        <f>COUNTIF(F242,"CVVC")</f>
        <v>0</v>
      </c>
      <c r="AU242" s="1">
        <f>COUNTIF(F242,"VV")</f>
        <v>0</v>
      </c>
      <c r="AV242" s="1">
        <f>COUNTIF(F242,"VVC")</f>
        <v>0</v>
      </c>
      <c r="AW242" s="1">
        <f>COUNTIF(F242,"CVVCVC")+COUNTIF(F242,"VVCVC")+COUNTIF(F242,"CVVCV")+COUNTIF(F242,"VVCV")</f>
        <v>0</v>
      </c>
      <c r="AY242" s="1">
        <f>COUNTIF(F242,"CCVCV")</f>
        <v>0</v>
      </c>
      <c r="AZ242" s="1">
        <f>COUNTIF(F242,"CCVCVC")</f>
        <v>0</v>
      </c>
      <c r="BA242" s="1">
        <f>COUNTIF(F242,"CCVV")</f>
        <v>0</v>
      </c>
      <c r="BB242" s="1">
        <f>COUNTIF(F242,"CCVVC")</f>
        <v>0</v>
      </c>
      <c r="BF242" s="1" t="str">
        <f>RIGHT(F242,4)</f>
        <v>CVVC</v>
      </c>
      <c r="BG242" s="1"/>
      <c r="BN242">
        <v>1</v>
      </c>
      <c r="BP242" s="1">
        <f>SUM(BG242:BO242)</f>
        <v>1</v>
      </c>
      <c r="BQ242">
        <v>0</v>
      </c>
      <c r="BS242" s="1" t="str">
        <f>LEFT(B242,1)</f>
        <v>r</v>
      </c>
      <c r="BT242" s="1" t="str">
        <f>LEFT(B242,2)</f>
        <v>ro</v>
      </c>
      <c r="BU242" s="1" t="str">
        <f>RIGHT(B242,1)</f>
        <v>n</v>
      </c>
      <c r="BX242" s="10">
        <v>0</v>
      </c>
      <c r="BY242" s="10" t="str">
        <f>LEFT(CA242,1)</f>
        <v>a</v>
      </c>
      <c r="BZ242" s="10" t="str">
        <f>LEFT(CC242,1)</f>
        <v>e</v>
      </c>
      <c r="CA242" s="10" t="str">
        <f>RIGHT(B242,3)</f>
        <v>aen</v>
      </c>
      <c r="CB242" s="10" t="str">
        <f>RIGHT(B242,3)</f>
        <v>aen</v>
      </c>
      <c r="CC242" s="10" t="str">
        <f>RIGHT(B242,2)</f>
        <v>en</v>
      </c>
      <c r="CD242" s="10" t="str">
        <f>RIGHT(B242,1)</f>
        <v>n</v>
      </c>
    </row>
    <row r="243" spans="1:82">
      <c r="A243">
        <v>686</v>
      </c>
      <c r="B243" s="30" t="s">
        <v>3523</v>
      </c>
      <c r="C243" t="s">
        <v>2676</v>
      </c>
      <c r="D243" t="s">
        <v>1141</v>
      </c>
      <c r="E243" t="s">
        <v>1141</v>
      </c>
      <c r="F243" t="s">
        <v>2857</v>
      </c>
      <c r="G243" s="1">
        <f>COUNTIF(B243,"*ii*")</f>
        <v>0</v>
      </c>
      <c r="H243" s="1">
        <f>COUNTIF(B243,"*ee*")</f>
        <v>0</v>
      </c>
      <c r="I243" s="1">
        <f>COUNTIF(B243,"*aa*")</f>
        <v>0</v>
      </c>
      <c r="J243" s="1">
        <f>COUNTIF(B243,"*oo*")</f>
        <v>0</v>
      </c>
      <c r="K243" s="1">
        <f>COUNTIF(B243,"*uu*")</f>
        <v>0</v>
      </c>
      <c r="L243" s="1">
        <f>COUNTIF(B243,"*ia*")</f>
        <v>0</v>
      </c>
      <c r="M243" s="1">
        <f>COUNTIF(B243,"*iu*")</f>
        <v>0</v>
      </c>
      <c r="N243" s="1">
        <f>COUNTIF(B243,"*ei*")</f>
        <v>0</v>
      </c>
      <c r="O243" s="1">
        <f>COUNTIF(B243,"*ea*")</f>
        <v>0</v>
      </c>
      <c r="P243" s="1">
        <f>COUNTIF(B243,"*eo*")</f>
        <v>0</v>
      </c>
      <c r="Q243" s="1">
        <f>COUNTIF(B243,"*eu*")</f>
        <v>0</v>
      </c>
      <c r="R243" s="1">
        <f>COUNTIF(B243,"*ai*")</f>
        <v>0</v>
      </c>
      <c r="S243" s="1">
        <f>COUNTIF(B243,"*ae*")</f>
        <v>1</v>
      </c>
      <c r="T243" s="1">
        <f>COUNTIF(B243,"*ao*")</f>
        <v>0</v>
      </c>
      <c r="U243" s="1">
        <f>COUNTIF(B243,"*au*")</f>
        <v>0</v>
      </c>
      <c r="V243" s="1">
        <f>COUNTIF(B243,"*oi*")</f>
        <v>0</v>
      </c>
      <c r="W243" s="1">
        <f>COUNTIF(B243,"*oe*")</f>
        <v>0</v>
      </c>
      <c r="X243" s="1">
        <f>COUNTIF(B243,"*oa*")</f>
        <v>0</v>
      </c>
      <c r="Y243" s="1">
        <f>COUNTIF(B243,"*ou*")</f>
        <v>0</v>
      </c>
      <c r="Z243" s="1">
        <f>COUNTIF(B243,"*ui*")</f>
        <v>0</v>
      </c>
      <c r="AA243" s="1">
        <f>COUNTIF(B243,"*ua*")</f>
        <v>0</v>
      </c>
      <c r="AB243">
        <f>SUM(G243:AA243)</f>
        <v>1</v>
      </c>
      <c r="AC243">
        <v>3</v>
      </c>
      <c r="AD243">
        <f>COUNTIF(AC243,"2")</f>
        <v>0</v>
      </c>
      <c r="AE243">
        <f>COUNTIF(AC243,"3")</f>
        <v>1</v>
      </c>
      <c r="AF243">
        <f>COUNTIF(AC243,"4")</f>
        <v>0</v>
      </c>
      <c r="AG243">
        <f>COUNTIF(AC243,"5")</f>
        <v>0</v>
      </c>
      <c r="AH243">
        <v>1</v>
      </c>
      <c r="AI243">
        <v>0</v>
      </c>
      <c r="AM243">
        <v>1</v>
      </c>
      <c r="AN243" t="str">
        <f>RIGHT(B243,1)</f>
        <v>ʔ</v>
      </c>
      <c r="AO243" s="1">
        <f>COUNTIF(F243,"CVCV")+COUNTIF(F243,"CVVCV")</f>
        <v>0</v>
      </c>
      <c r="AP243" s="1">
        <f>COUNTIF(F243,"CVCVC")+COUNTIF(F243,"CVVCVC")</f>
        <v>0</v>
      </c>
      <c r="AQ243" s="1">
        <f>COUNTIF(F243,"VCV")+COUNTIF(F243,"VVCV")</f>
        <v>0</v>
      </c>
      <c r="AR243" s="1">
        <f>COUNTIF(F243,"VCVC")+COUNTIF(F243,"VVCVC")</f>
        <v>0</v>
      </c>
      <c r="AS243" s="1">
        <f>COUNTIF(F243,"CVV")</f>
        <v>0</v>
      </c>
      <c r="AT243" s="1">
        <f>COUNTIF(F243,"CVVC")</f>
        <v>0</v>
      </c>
      <c r="AU243" s="1">
        <f>COUNTIF(F243,"VV")</f>
        <v>0</v>
      </c>
      <c r="AV243" s="1">
        <f>COUNTIF(F243,"VVC")</f>
        <v>0</v>
      </c>
      <c r="AW243" s="1">
        <f>COUNTIF(F243,"CVVCVC")+COUNTIF(F243,"VVCVC")+COUNTIF(F243,"CVVCV")+COUNTIF(F243,"VVCV")</f>
        <v>0</v>
      </c>
      <c r="AY243" s="1">
        <f>COUNTIF(F243,"CCVCV")</f>
        <v>0</v>
      </c>
      <c r="AZ243" s="1">
        <f>COUNTIF(F243,"CCVCVC")</f>
        <v>0</v>
      </c>
      <c r="BA243" s="1">
        <f>COUNTIF(F243,"CCVV")</f>
        <v>0</v>
      </c>
      <c r="BB243" s="1">
        <f>COUNTIF(F243,"CCVVC")</f>
        <v>0</v>
      </c>
      <c r="BF243" s="1" t="str">
        <f>RIGHT(F243,4)</f>
        <v>CVVC</v>
      </c>
      <c r="BG243" s="1"/>
      <c r="BN243">
        <v>1</v>
      </c>
      <c r="BP243" s="1">
        <f>SUM(BG243:BO243)</f>
        <v>1</v>
      </c>
      <c r="BQ243">
        <v>0</v>
      </c>
      <c r="BS243" s="1" t="str">
        <f>LEFT(B243,1)</f>
        <v>k</v>
      </c>
      <c r="BT243" s="1" t="str">
        <f>LEFT(B243,2)</f>
        <v>ku</v>
      </c>
      <c r="BU243" s="1" t="str">
        <f>RIGHT(B243,1)</f>
        <v>ʔ</v>
      </c>
      <c r="BX243" s="10">
        <v>0</v>
      </c>
      <c r="BY243" s="10" t="str">
        <f>LEFT(CA243,1)</f>
        <v>a</v>
      </c>
      <c r="BZ243" s="10" t="str">
        <f>LEFT(CC243,1)</f>
        <v>e</v>
      </c>
      <c r="CA243" s="10" t="str">
        <f>RIGHT(B243,3)</f>
        <v>aeʔ</v>
      </c>
      <c r="CB243" s="10" t="str">
        <f>RIGHT(B243,3)</f>
        <v>aeʔ</v>
      </c>
      <c r="CC243" s="10" t="str">
        <f>RIGHT(B243,2)</f>
        <v>eʔ</v>
      </c>
      <c r="CD243" s="10" t="str">
        <f>RIGHT(B243,1)</f>
        <v>ʔ</v>
      </c>
    </row>
    <row r="244" spans="1:82">
      <c r="A244">
        <v>1171</v>
      </c>
      <c r="B244" s="30" t="s">
        <v>690</v>
      </c>
      <c r="C244" t="s">
        <v>2111</v>
      </c>
      <c r="D244" t="s">
        <v>1141</v>
      </c>
      <c r="E244" t="s">
        <v>1141</v>
      </c>
      <c r="F244" t="s">
        <v>2857</v>
      </c>
      <c r="G244" s="1">
        <f>COUNTIF(B244,"*ii*")</f>
        <v>0</v>
      </c>
      <c r="H244" s="1">
        <f>COUNTIF(B244,"*ee*")</f>
        <v>0</v>
      </c>
      <c r="I244" s="1">
        <f>COUNTIF(B244,"*aa*")</f>
        <v>0</v>
      </c>
      <c r="J244" s="1">
        <f>COUNTIF(B244,"*oo*")</f>
        <v>0</v>
      </c>
      <c r="K244" s="1">
        <f>COUNTIF(B244,"*uu*")</f>
        <v>0</v>
      </c>
      <c r="L244" s="1">
        <f>COUNTIF(B244,"*ia*")</f>
        <v>0</v>
      </c>
      <c r="M244" s="1">
        <f>COUNTIF(B244,"*iu*")</f>
        <v>0</v>
      </c>
      <c r="N244" s="1">
        <f>COUNTIF(B244,"*ei*")</f>
        <v>0</v>
      </c>
      <c r="O244" s="1">
        <f>COUNTIF(B244,"*ea*")</f>
        <v>0</v>
      </c>
      <c r="P244" s="1">
        <f>COUNTIF(B244,"*eo*")</f>
        <v>0</v>
      </c>
      <c r="Q244" s="1">
        <f>COUNTIF(B244,"*eu*")</f>
        <v>0</v>
      </c>
      <c r="R244" s="1">
        <f>COUNTIF(B244,"*ai*")</f>
        <v>1</v>
      </c>
      <c r="S244" s="1">
        <f>COUNTIF(B244,"*ae*")</f>
        <v>0</v>
      </c>
      <c r="T244" s="1">
        <f>COUNTIF(B244,"*ao*")</f>
        <v>0</v>
      </c>
      <c r="U244" s="1">
        <f>COUNTIF(B244,"*au*")</f>
        <v>0</v>
      </c>
      <c r="V244" s="1">
        <f>COUNTIF(B244,"*oi*")</f>
        <v>0</v>
      </c>
      <c r="W244" s="1">
        <f>COUNTIF(B244,"*oe*")</f>
        <v>0</v>
      </c>
      <c r="X244" s="1">
        <f>COUNTIF(B244,"*oa*")</f>
        <v>0</v>
      </c>
      <c r="Y244" s="1">
        <f>COUNTIF(B244,"*ou*")</f>
        <v>0</v>
      </c>
      <c r="Z244" s="1">
        <f>COUNTIF(B244,"*ui*")</f>
        <v>0</v>
      </c>
      <c r="AA244" s="1">
        <f>COUNTIF(B244,"*ua*")</f>
        <v>0</v>
      </c>
      <c r="AB244">
        <f>SUM(G244:AA244)</f>
        <v>1</v>
      </c>
      <c r="AC244">
        <v>3</v>
      </c>
      <c r="AD244">
        <f>COUNTIF(AC244,"2")</f>
        <v>0</v>
      </c>
      <c r="AE244">
        <f>COUNTIF(AC244,"3")</f>
        <v>1</v>
      </c>
      <c r="AF244">
        <f>COUNTIF(AC244,"4")</f>
        <v>0</v>
      </c>
      <c r="AG244">
        <f>COUNTIF(AC244,"5")</f>
        <v>0</v>
      </c>
      <c r="AH244">
        <v>1</v>
      </c>
      <c r="AI244">
        <v>0</v>
      </c>
      <c r="AM244">
        <v>1</v>
      </c>
      <c r="AN244" t="str">
        <f>RIGHT(B244,1)</f>
        <v>n</v>
      </c>
      <c r="AO244" s="1">
        <f>COUNTIF(F244,"CVCV")+COUNTIF(F244,"CVVCV")</f>
        <v>0</v>
      </c>
      <c r="AP244" s="1">
        <f>COUNTIF(F244,"CVCVC")+COUNTIF(F244,"CVVCVC")</f>
        <v>0</v>
      </c>
      <c r="AQ244" s="1">
        <f>COUNTIF(F244,"VCV")+COUNTIF(F244,"VVCV")</f>
        <v>0</v>
      </c>
      <c r="AR244" s="1">
        <f>COUNTIF(F244,"VCVC")+COUNTIF(F244,"VVCVC")</f>
        <v>0</v>
      </c>
      <c r="AS244" s="1">
        <f>COUNTIF(F244,"CVV")</f>
        <v>0</v>
      </c>
      <c r="AT244" s="1">
        <f>COUNTIF(F244,"CVVC")</f>
        <v>0</v>
      </c>
      <c r="AU244" s="1">
        <f>COUNTIF(F244,"VV")</f>
        <v>0</v>
      </c>
      <c r="AV244" s="1">
        <f>COUNTIF(F244,"VVC")</f>
        <v>0</v>
      </c>
      <c r="AW244" s="1">
        <f>COUNTIF(F244,"CVVCVC")+COUNTIF(F244,"VVCVC")+COUNTIF(F244,"CVVCV")+COUNTIF(F244,"VVCV")</f>
        <v>0</v>
      </c>
      <c r="AY244" s="1">
        <f>COUNTIF(F244,"CCVCV")</f>
        <v>0</v>
      </c>
      <c r="AZ244" s="1">
        <f>COUNTIF(F244,"CCVCVC")</f>
        <v>0</v>
      </c>
      <c r="BA244" s="1">
        <f>COUNTIF(F244,"CCVV")</f>
        <v>0</v>
      </c>
      <c r="BB244" s="1">
        <f>COUNTIF(F244,"CCVVC")</f>
        <v>0</v>
      </c>
      <c r="BF244" s="1" t="str">
        <f>RIGHT(F244,4)</f>
        <v>CVVC</v>
      </c>
      <c r="BG244" s="1"/>
      <c r="BN244">
        <v>1</v>
      </c>
      <c r="BP244" s="1">
        <f>SUM(BG244:BO244)</f>
        <v>1</v>
      </c>
      <c r="BQ244">
        <v>0</v>
      </c>
      <c r="BS244" s="1" t="str">
        <f>LEFT(B244,1)</f>
        <v>p</v>
      </c>
      <c r="BT244" s="1" t="str">
        <f>LEFT(B244,2)</f>
        <v>po</v>
      </c>
      <c r="BU244" s="1" t="str">
        <f>RIGHT(B244,1)</f>
        <v>n</v>
      </c>
      <c r="BX244" s="10">
        <v>0</v>
      </c>
      <c r="BY244" s="10" t="str">
        <f>LEFT(CA244,1)</f>
        <v>a</v>
      </c>
      <c r="BZ244" s="10" t="str">
        <f>LEFT(CC244,1)</f>
        <v>i</v>
      </c>
      <c r="CA244" s="10" t="str">
        <f>RIGHT(B244,3)</f>
        <v>ain</v>
      </c>
      <c r="CB244" s="10" t="str">
        <f>RIGHT(B244,3)</f>
        <v>ain</v>
      </c>
      <c r="CC244" s="10" t="str">
        <f>RIGHT(B244,2)</f>
        <v>in</v>
      </c>
      <c r="CD244" s="10" t="str">
        <f>RIGHT(B244,1)</f>
        <v>n</v>
      </c>
    </row>
    <row r="245" spans="1:82">
      <c r="A245">
        <v>1764</v>
      </c>
      <c r="B245" s="30" t="s">
        <v>819</v>
      </c>
      <c r="C245" t="s">
        <v>2289</v>
      </c>
      <c r="D245" t="s">
        <v>1141</v>
      </c>
      <c r="E245" t="s">
        <v>1141</v>
      </c>
      <c r="F245" t="s">
        <v>2857</v>
      </c>
      <c r="G245" s="1">
        <f>COUNTIF(B245,"*ii*")</f>
        <v>0</v>
      </c>
      <c r="H245" s="1">
        <f>COUNTIF(B245,"*ee*")</f>
        <v>0</v>
      </c>
      <c r="I245" s="1">
        <f>COUNTIF(B245,"*aa*")</f>
        <v>0</v>
      </c>
      <c r="J245" s="1">
        <f>COUNTIF(B245,"*oo*")</f>
        <v>0</v>
      </c>
      <c r="K245" s="1">
        <f>COUNTIF(B245,"*uu*")</f>
        <v>0</v>
      </c>
      <c r="L245" s="1">
        <f>COUNTIF(B245,"*ia*")</f>
        <v>0</v>
      </c>
      <c r="M245" s="1">
        <f>COUNTIF(B245,"*iu*")</f>
        <v>0</v>
      </c>
      <c r="N245" s="1">
        <f>COUNTIF(B245,"*ei*")</f>
        <v>0</v>
      </c>
      <c r="O245" s="1">
        <f>COUNTIF(B245,"*ea*")</f>
        <v>0</v>
      </c>
      <c r="P245" s="1">
        <f>COUNTIF(B245,"*eo*")</f>
        <v>0</v>
      </c>
      <c r="Q245" s="1">
        <f>COUNTIF(B245,"*eu*")</f>
        <v>0</v>
      </c>
      <c r="R245" s="1">
        <f>COUNTIF(B245,"*ai*")</f>
        <v>1</v>
      </c>
      <c r="S245" s="1">
        <f>COUNTIF(B245,"*ae*")</f>
        <v>0</v>
      </c>
      <c r="T245" s="1">
        <f>COUNTIF(B245,"*ao*")</f>
        <v>0</v>
      </c>
      <c r="U245" s="1">
        <f>COUNTIF(B245,"*au*")</f>
        <v>0</v>
      </c>
      <c r="V245" s="1">
        <f>COUNTIF(B245,"*oi*")</f>
        <v>0</v>
      </c>
      <c r="W245" s="1">
        <f>COUNTIF(B245,"*oe*")</f>
        <v>0</v>
      </c>
      <c r="X245" s="1">
        <f>COUNTIF(B245,"*oa*")</f>
        <v>0</v>
      </c>
      <c r="Y245" s="1">
        <f>COUNTIF(B245,"*ou*")</f>
        <v>0</v>
      </c>
      <c r="Z245" s="1">
        <f>COUNTIF(B245,"*ui*")</f>
        <v>0</v>
      </c>
      <c r="AA245" s="1">
        <f>COUNTIF(B245,"*ua*")</f>
        <v>0</v>
      </c>
      <c r="AB245">
        <f>SUM(G245:AA245)</f>
        <v>1</v>
      </c>
      <c r="AC245">
        <v>3</v>
      </c>
      <c r="AD245">
        <f>COUNTIF(AC245,"2")</f>
        <v>0</v>
      </c>
      <c r="AE245">
        <f>COUNTIF(AC245,"3")</f>
        <v>1</v>
      </c>
      <c r="AF245">
        <f>COUNTIF(AC245,"4")</f>
        <v>0</v>
      </c>
      <c r="AG245">
        <f>COUNTIF(AC245,"5")</f>
        <v>0</v>
      </c>
      <c r="AH245">
        <v>1</v>
      </c>
      <c r="AI245">
        <v>0</v>
      </c>
      <c r="AM245">
        <v>1</v>
      </c>
      <c r="AN245" t="str">
        <f>RIGHT(B245,1)</f>
        <v>s</v>
      </c>
      <c r="AO245" s="1">
        <f>COUNTIF(F245,"CVCV")+COUNTIF(F245,"CVVCV")</f>
        <v>0</v>
      </c>
      <c r="AP245" s="1">
        <f>COUNTIF(F245,"CVCVC")+COUNTIF(F245,"CVVCVC")</f>
        <v>0</v>
      </c>
      <c r="AQ245" s="1">
        <f>COUNTIF(F245,"VCV")+COUNTIF(F245,"VVCV")</f>
        <v>0</v>
      </c>
      <c r="AR245" s="1">
        <f>COUNTIF(F245,"VCVC")+COUNTIF(F245,"VVCVC")</f>
        <v>0</v>
      </c>
      <c r="AS245" s="1">
        <f>COUNTIF(F245,"CVV")</f>
        <v>0</v>
      </c>
      <c r="AT245" s="1">
        <f>COUNTIF(F245,"CVVC")</f>
        <v>0</v>
      </c>
      <c r="AU245" s="1">
        <f>COUNTIF(F245,"VV")</f>
        <v>0</v>
      </c>
      <c r="AV245" s="1">
        <f>COUNTIF(F245,"VVC")</f>
        <v>0</v>
      </c>
      <c r="AW245" s="1">
        <f>COUNTIF(F245,"CVVCVC")+COUNTIF(F245,"VVCVC")+COUNTIF(F245,"CVVCV")+COUNTIF(F245,"VVCV")</f>
        <v>0</v>
      </c>
      <c r="AY245" s="1">
        <f>COUNTIF(F245,"CCVCV")</f>
        <v>0</v>
      </c>
      <c r="AZ245" s="1">
        <f>COUNTIF(F245,"CCVCVC")</f>
        <v>0</v>
      </c>
      <c r="BA245" s="1">
        <f>COUNTIF(F245,"CCVV")</f>
        <v>0</v>
      </c>
      <c r="BB245" s="1">
        <f>COUNTIF(F245,"CCVVC")</f>
        <v>0</v>
      </c>
      <c r="BF245" s="1" t="str">
        <f>RIGHT(F245,4)</f>
        <v>CVVC</v>
      </c>
      <c r="BG245" s="1"/>
      <c r="BN245">
        <v>1</v>
      </c>
      <c r="BP245" s="1">
        <f>SUM(BG245:BO245)</f>
        <v>1</v>
      </c>
      <c r="BQ245">
        <v>0</v>
      </c>
      <c r="BS245" s="1" t="str">
        <f>LEFT(B245,1)</f>
        <v>s</v>
      </c>
      <c r="BT245" s="1" t="str">
        <f>LEFT(B245,2)</f>
        <v>su</v>
      </c>
      <c r="BU245" s="1" t="str">
        <f>RIGHT(B245,1)</f>
        <v>s</v>
      </c>
      <c r="BX245" s="10">
        <v>0</v>
      </c>
      <c r="BY245" s="10" t="str">
        <f>LEFT(CA245,1)</f>
        <v>a</v>
      </c>
      <c r="BZ245" s="10" t="str">
        <f>LEFT(CC245,1)</f>
        <v>i</v>
      </c>
      <c r="CA245" s="10" t="str">
        <f>RIGHT(B245,3)</f>
        <v>ais</v>
      </c>
      <c r="CB245" s="10" t="str">
        <f>RIGHT(B245,3)</f>
        <v>ais</v>
      </c>
      <c r="CC245" s="10" t="str">
        <f>RIGHT(B245,2)</f>
        <v>is</v>
      </c>
      <c r="CD245" s="10" t="str">
        <f>RIGHT(B245,1)</f>
        <v>s</v>
      </c>
    </row>
    <row r="246" spans="1:82">
      <c r="A246">
        <v>122</v>
      </c>
      <c r="B246" s="30" t="s">
        <v>1105</v>
      </c>
      <c r="C246" t="s">
        <v>2746</v>
      </c>
      <c r="D246" t="s">
        <v>1141</v>
      </c>
      <c r="E246" t="s">
        <v>1141</v>
      </c>
      <c r="F246" t="s">
        <v>2857</v>
      </c>
      <c r="G246" s="1">
        <f>COUNTIF(B246,"*ii*")</f>
        <v>0</v>
      </c>
      <c r="H246" s="1">
        <f>COUNTIF(B246,"*ee*")</f>
        <v>0</v>
      </c>
      <c r="I246" s="1">
        <f>COUNTIF(B246,"*aa*")</f>
        <v>0</v>
      </c>
      <c r="J246" s="1">
        <f>COUNTIF(B246,"*oo*")</f>
        <v>0</v>
      </c>
      <c r="K246" s="1">
        <f>COUNTIF(B246,"*uu*")</f>
        <v>0</v>
      </c>
      <c r="L246" s="1">
        <f>COUNTIF(B246,"*ia*")</f>
        <v>0</v>
      </c>
      <c r="M246" s="1">
        <f>COUNTIF(B246,"*iu*")</f>
        <v>0</v>
      </c>
      <c r="N246" s="1">
        <f>COUNTIF(B246,"*ei*")</f>
        <v>0</v>
      </c>
      <c r="O246" s="1">
        <f>COUNTIF(B246,"*ea*")</f>
        <v>0</v>
      </c>
      <c r="P246" s="1">
        <f>COUNTIF(B246,"*eo*")</f>
        <v>0</v>
      </c>
      <c r="Q246" s="1">
        <f>COUNTIF(B246,"*eu*")</f>
        <v>0</v>
      </c>
      <c r="R246" s="1">
        <f>COUNTIF(B246,"*ai*")</f>
        <v>0</v>
      </c>
      <c r="S246" s="1">
        <f>COUNTIF(B246,"*ae*")</f>
        <v>0</v>
      </c>
      <c r="T246" s="1">
        <f>COUNTIF(B246,"*ao*")</f>
        <v>0</v>
      </c>
      <c r="U246" s="1">
        <f>COUNTIF(B246,"*au*")</f>
        <v>0</v>
      </c>
      <c r="V246" s="1">
        <f>COUNTIF(B246,"*oi*")</f>
        <v>1</v>
      </c>
      <c r="W246" s="1">
        <f>COUNTIF(B246,"*oe*")</f>
        <v>0</v>
      </c>
      <c r="X246" s="1">
        <f>COUNTIF(B246,"*oa*")</f>
        <v>0</v>
      </c>
      <c r="Y246" s="1">
        <f>COUNTIF(B246,"*ou*")</f>
        <v>0</v>
      </c>
      <c r="Z246" s="1">
        <f>COUNTIF(B246,"*ui*")</f>
        <v>0</v>
      </c>
      <c r="AA246" s="1">
        <f>COUNTIF(B246,"*ua*")</f>
        <v>0</v>
      </c>
      <c r="AB246">
        <f>SUM(G246:AA246)</f>
        <v>1</v>
      </c>
      <c r="AC246">
        <v>3</v>
      </c>
      <c r="AD246">
        <f>COUNTIF(AC246,"2")</f>
        <v>0</v>
      </c>
      <c r="AE246">
        <f>COUNTIF(AC246,"3")</f>
        <v>1</v>
      </c>
      <c r="AF246">
        <f>COUNTIF(AC246,"4")</f>
        <v>0</v>
      </c>
      <c r="AG246">
        <f>COUNTIF(AC246,"5")</f>
        <v>0</v>
      </c>
      <c r="AH246">
        <v>1</v>
      </c>
      <c r="AI246">
        <v>0</v>
      </c>
      <c r="AM246">
        <v>1</v>
      </c>
      <c r="AN246" t="str">
        <f>RIGHT(B246,1)</f>
        <v>t</v>
      </c>
      <c r="AO246" s="1">
        <f>COUNTIF(F246,"CVCV")+COUNTIF(F246,"CVVCV")</f>
        <v>0</v>
      </c>
      <c r="AP246" s="1">
        <f>COUNTIF(F246,"CVCVC")+COUNTIF(F246,"CVVCVC")</f>
        <v>0</v>
      </c>
      <c r="AQ246" s="1">
        <f>COUNTIF(F246,"VCV")+COUNTIF(F246,"VVCV")</f>
        <v>0</v>
      </c>
      <c r="AR246" s="1">
        <f>COUNTIF(F246,"VCVC")+COUNTIF(F246,"VVCVC")</f>
        <v>0</v>
      </c>
      <c r="AS246" s="1">
        <f>COUNTIF(F246,"CVV")</f>
        <v>0</v>
      </c>
      <c r="AT246" s="1">
        <f>COUNTIF(F246,"CVVC")</f>
        <v>0</v>
      </c>
      <c r="AU246" s="1">
        <f>COUNTIF(F246,"VV")</f>
        <v>0</v>
      </c>
      <c r="AV246" s="1">
        <f>COUNTIF(F246,"VVC")</f>
        <v>0</v>
      </c>
      <c r="AW246" s="1">
        <f>COUNTIF(F246,"CVVCVC")+COUNTIF(F246,"VVCVC")+COUNTIF(F246,"CVVCV")+COUNTIF(F246,"VVCV")</f>
        <v>0</v>
      </c>
      <c r="AY246" s="1">
        <f>COUNTIF(F246,"CCVCV")</f>
        <v>0</v>
      </c>
      <c r="AZ246" s="1">
        <f>COUNTIF(F246,"CCVCVC")</f>
        <v>0</v>
      </c>
      <c r="BA246" s="1">
        <f>COUNTIF(F246,"CCVV")</f>
        <v>0</v>
      </c>
      <c r="BB246" s="1">
        <f>COUNTIF(F246,"CCVVC")</f>
        <v>0</v>
      </c>
      <c r="BF246" s="1" t="str">
        <f>RIGHT(F246,4)</f>
        <v>CVVC</v>
      </c>
      <c r="BG246" s="1"/>
      <c r="BN246">
        <v>1</v>
      </c>
      <c r="BP246" s="1">
        <f>SUM(BG246:BO246)</f>
        <v>1</v>
      </c>
      <c r="BQ246">
        <v>0</v>
      </c>
      <c r="BS246" s="1" t="str">
        <f>LEFT(B246,1)</f>
        <v>b</v>
      </c>
      <c r="BT246" s="1" t="str">
        <f>LEFT(B246,2)</f>
        <v>ba</v>
      </c>
      <c r="BU246" s="1" t="str">
        <f>RIGHT(B246,1)</f>
        <v>t</v>
      </c>
      <c r="BX246" s="10">
        <v>0</v>
      </c>
      <c r="BY246" s="10" t="str">
        <f>LEFT(CA246,1)</f>
        <v>o</v>
      </c>
      <c r="BZ246" s="10" t="str">
        <f>LEFT(CC246,1)</f>
        <v>i</v>
      </c>
      <c r="CA246" s="10" t="str">
        <f>RIGHT(B246,3)</f>
        <v>oit</v>
      </c>
      <c r="CB246" s="10" t="str">
        <f>RIGHT(B246,3)</f>
        <v>oit</v>
      </c>
      <c r="CC246" s="10" t="str">
        <f>RIGHT(B246,2)</f>
        <v>it</v>
      </c>
      <c r="CD246" s="10" t="str">
        <f>RIGHT(B246,1)</f>
        <v>t</v>
      </c>
    </row>
    <row r="247" spans="1:82">
      <c r="A247">
        <v>1575</v>
      </c>
      <c r="B247" s="30" t="s">
        <v>61</v>
      </c>
      <c r="C247" t="s">
        <v>1233</v>
      </c>
      <c r="D247" t="s">
        <v>1141</v>
      </c>
      <c r="E247" t="s">
        <v>1141</v>
      </c>
      <c r="F247" t="s">
        <v>2857</v>
      </c>
      <c r="G247" s="1">
        <f>COUNTIF(B247,"*ii*")</f>
        <v>0</v>
      </c>
      <c r="H247" s="1">
        <f>COUNTIF(B247,"*ee*")</f>
        <v>0</v>
      </c>
      <c r="I247" s="1">
        <f>COUNTIF(B247,"*aa*")</f>
        <v>0</v>
      </c>
      <c r="J247" s="1">
        <f>COUNTIF(B247,"*oo*")</f>
        <v>0</v>
      </c>
      <c r="K247" s="1">
        <f>COUNTIF(B247,"*uu*")</f>
        <v>0</v>
      </c>
      <c r="L247" s="1">
        <f>COUNTIF(B247,"*ia*")</f>
        <v>0</v>
      </c>
      <c r="M247" s="1">
        <f>COUNTIF(B247,"*iu*")</f>
        <v>0</v>
      </c>
      <c r="N247" s="1">
        <f>COUNTIF(B247,"*ei*")</f>
        <v>0</v>
      </c>
      <c r="O247" s="1">
        <f>COUNTIF(B247,"*ea*")</f>
        <v>0</v>
      </c>
      <c r="P247" s="1">
        <f>COUNTIF(B247,"*eo*")</f>
        <v>0</v>
      </c>
      <c r="Q247" s="1">
        <f>COUNTIF(B247,"*eu*")</f>
        <v>0</v>
      </c>
      <c r="R247" s="1">
        <f>COUNTIF(B247,"*ai*")</f>
        <v>0</v>
      </c>
      <c r="S247" s="1">
        <f>COUNTIF(B247,"*ae*")</f>
        <v>0</v>
      </c>
      <c r="T247" s="1">
        <f>COUNTIF(B247,"*ao*")</f>
        <v>0</v>
      </c>
      <c r="U247" s="1">
        <f>COUNTIF(B247,"*au*")</f>
        <v>0</v>
      </c>
      <c r="V247" s="1">
        <f>COUNTIF(B247,"*oi*")</f>
        <v>0</v>
      </c>
      <c r="W247" s="1">
        <f>COUNTIF(B247,"*oe*")</f>
        <v>0</v>
      </c>
      <c r="X247" s="1">
        <f>COUNTIF(B247,"*oa*")</f>
        <v>0</v>
      </c>
      <c r="Y247" s="1">
        <f>COUNTIF(B247,"*ou*")</f>
        <v>0</v>
      </c>
      <c r="Z247" s="1">
        <f>COUNTIF(B247,"*ui*")</f>
        <v>1</v>
      </c>
      <c r="AA247" s="1">
        <f>COUNTIF(B247,"*ua*")</f>
        <v>0</v>
      </c>
      <c r="AB247">
        <f>SUM(G247:AA247)</f>
        <v>1</v>
      </c>
      <c r="AC247">
        <v>3</v>
      </c>
      <c r="AD247">
        <f>COUNTIF(AC247,"2")</f>
        <v>0</v>
      </c>
      <c r="AE247">
        <f>COUNTIF(AC247,"3")</f>
        <v>1</v>
      </c>
      <c r="AF247">
        <f>COUNTIF(AC247,"4")</f>
        <v>0</v>
      </c>
      <c r="AG247">
        <f>COUNTIF(AC247,"5")</f>
        <v>0</v>
      </c>
      <c r="AH247">
        <v>1</v>
      </c>
      <c r="AI247">
        <v>0</v>
      </c>
      <c r="AM247">
        <v>1</v>
      </c>
      <c r="AN247" t="str">
        <f>RIGHT(B247,1)</f>
        <v>t</v>
      </c>
      <c r="AO247" s="1">
        <f>COUNTIF(F247,"CVCV")+COUNTIF(F247,"CVVCV")</f>
        <v>0</v>
      </c>
      <c r="AP247" s="1">
        <f>COUNTIF(F247,"CVCVC")+COUNTIF(F247,"CVVCVC")</f>
        <v>0</v>
      </c>
      <c r="AQ247" s="1">
        <f>COUNTIF(F247,"VCV")+COUNTIF(F247,"VVCV")</f>
        <v>0</v>
      </c>
      <c r="AR247" s="1">
        <f>COUNTIF(F247,"VCVC")+COUNTIF(F247,"VVCVC")</f>
        <v>0</v>
      </c>
      <c r="AS247" s="1">
        <f>COUNTIF(F247,"CVV")</f>
        <v>0</v>
      </c>
      <c r="AT247" s="1">
        <f>COUNTIF(F247,"CVVC")</f>
        <v>0</v>
      </c>
      <c r="AU247" s="1">
        <f>COUNTIF(F247,"VV")</f>
        <v>0</v>
      </c>
      <c r="AV247" s="1">
        <f>COUNTIF(F247,"VVC")</f>
        <v>0</v>
      </c>
      <c r="AW247" s="1">
        <f>COUNTIF(F247,"CVVCVC")+COUNTIF(F247,"VVCVC")+COUNTIF(F247,"CVVCV")+COUNTIF(F247,"VVCV")</f>
        <v>0</v>
      </c>
      <c r="AY247" s="1">
        <f>COUNTIF(F247,"CCVCV")</f>
        <v>0</v>
      </c>
      <c r="AZ247" s="1">
        <f>COUNTIF(F247,"CCVCVC")</f>
        <v>0</v>
      </c>
      <c r="BA247" s="1">
        <f>COUNTIF(F247,"CCVV")</f>
        <v>0</v>
      </c>
      <c r="BB247" s="1">
        <f>COUNTIF(F247,"CCVVC")</f>
        <v>0</v>
      </c>
      <c r="BF247" s="1" t="str">
        <f>RIGHT(F247,4)</f>
        <v>CVVC</v>
      </c>
      <c r="BG247" s="1"/>
      <c r="BN247">
        <v>1</v>
      </c>
      <c r="BP247" s="1">
        <f>SUM(BG247:BO247)</f>
        <v>1</v>
      </c>
      <c r="BQ247">
        <v>0</v>
      </c>
      <c r="BS247" s="1" t="str">
        <f>LEFT(B247,1)</f>
        <v>s</v>
      </c>
      <c r="BT247" s="1" t="str">
        <f>LEFT(B247,2)</f>
        <v>sa</v>
      </c>
      <c r="BU247" s="1" t="str">
        <f>RIGHT(B247,1)</f>
        <v>t</v>
      </c>
      <c r="BX247" s="10">
        <v>0</v>
      </c>
      <c r="BY247" s="10" t="str">
        <f>LEFT(CA247,1)</f>
        <v>u</v>
      </c>
      <c r="BZ247" s="10" t="str">
        <f>LEFT(CC247,1)</f>
        <v>i</v>
      </c>
      <c r="CA247" s="10" t="str">
        <f>RIGHT(B247,3)</f>
        <v>uit</v>
      </c>
      <c r="CB247" s="10" t="str">
        <f>RIGHT(B247,3)</f>
        <v>uit</v>
      </c>
      <c r="CC247" s="10" t="str">
        <f>RIGHT(B247,2)</f>
        <v>it</v>
      </c>
      <c r="CD247" s="10" t="str">
        <f>RIGHT(B247,1)</f>
        <v>t</v>
      </c>
    </row>
    <row r="248" spans="1:82">
      <c r="A248">
        <v>723</v>
      </c>
      <c r="B248" s="30" t="s">
        <v>1012</v>
      </c>
      <c r="C248" t="s">
        <v>2614</v>
      </c>
      <c r="D248" t="s">
        <v>1141</v>
      </c>
      <c r="E248" t="s">
        <v>1141</v>
      </c>
      <c r="F248" t="s">
        <v>2857</v>
      </c>
      <c r="G248" s="1">
        <f>COUNTIF(B248,"*ii*")</f>
        <v>0</v>
      </c>
      <c r="H248" s="1">
        <f>COUNTIF(B248,"*ee*")</f>
        <v>0</v>
      </c>
      <c r="I248" s="1">
        <f>COUNTIF(B248,"*aa*")</f>
        <v>0</v>
      </c>
      <c r="J248" s="1">
        <f>COUNTIF(B248,"*oo*")</f>
        <v>0</v>
      </c>
      <c r="K248" s="1">
        <f>COUNTIF(B248,"*uu*")</f>
        <v>0</v>
      </c>
      <c r="L248" s="1">
        <f>COUNTIF(B248,"*ia*")</f>
        <v>0</v>
      </c>
      <c r="M248" s="1">
        <f>COUNTIF(B248,"*iu*")</f>
        <v>0</v>
      </c>
      <c r="N248" s="1">
        <f>COUNTIF(B248,"*ei*")</f>
        <v>0</v>
      </c>
      <c r="O248" s="1">
        <f>COUNTIF(B248,"*ea*")</f>
        <v>0</v>
      </c>
      <c r="P248" s="1">
        <f>COUNTIF(B248,"*eo*")</f>
        <v>0</v>
      </c>
      <c r="Q248" s="1">
        <f>COUNTIF(B248,"*eu*")</f>
        <v>0</v>
      </c>
      <c r="R248" s="1">
        <f>COUNTIF(B248,"*ai*")</f>
        <v>0</v>
      </c>
      <c r="S248" s="1">
        <f>COUNTIF(B248,"*ae*")</f>
        <v>0</v>
      </c>
      <c r="T248" s="1">
        <f>COUNTIF(B248,"*ao*")</f>
        <v>0</v>
      </c>
      <c r="U248" s="1">
        <f>COUNTIF(B248,"*au*")</f>
        <v>1</v>
      </c>
      <c r="V248" s="1">
        <f>COUNTIF(B248,"*oi*")</f>
        <v>0</v>
      </c>
      <c r="W248" s="1">
        <f>COUNTIF(B248,"*oe*")</f>
        <v>0</v>
      </c>
      <c r="X248" s="1">
        <f>COUNTIF(B248,"*oa*")</f>
        <v>0</v>
      </c>
      <c r="Y248" s="1">
        <f>COUNTIF(B248,"*ou*")</f>
        <v>0</v>
      </c>
      <c r="Z248" s="1">
        <f>COUNTIF(B248,"*ui*")</f>
        <v>0</v>
      </c>
      <c r="AA248" s="1">
        <f>COUNTIF(B248,"*ua*")</f>
        <v>0</v>
      </c>
      <c r="AB248">
        <f>SUM(G248:AA248)</f>
        <v>1</v>
      </c>
      <c r="AC248">
        <v>3</v>
      </c>
      <c r="AD248">
        <f>COUNTIF(AC248,"2")</f>
        <v>0</v>
      </c>
      <c r="AE248">
        <f>COUNTIF(AC248,"3")</f>
        <v>1</v>
      </c>
      <c r="AF248">
        <f>COUNTIF(AC248,"4")</f>
        <v>0</v>
      </c>
      <c r="AG248">
        <f>COUNTIF(AC248,"5")</f>
        <v>0</v>
      </c>
      <c r="AH248">
        <v>1</v>
      </c>
      <c r="AI248">
        <v>0</v>
      </c>
      <c r="AM248">
        <v>1</v>
      </c>
      <c r="AN248" t="str">
        <f>RIGHT(B248,1)</f>
        <v>n</v>
      </c>
      <c r="AO248" s="1">
        <f>COUNTIF(F248,"CVCV")+COUNTIF(F248,"CVVCV")</f>
        <v>0</v>
      </c>
      <c r="AP248" s="1">
        <f>COUNTIF(F248,"CVCVC")+COUNTIF(F248,"CVVCVC")</f>
        <v>0</v>
      </c>
      <c r="AQ248" s="1">
        <f>COUNTIF(F248,"VCV")+COUNTIF(F248,"VVCV")</f>
        <v>0</v>
      </c>
      <c r="AR248" s="1">
        <f>COUNTIF(F248,"VCVC")+COUNTIF(F248,"VVCVC")</f>
        <v>0</v>
      </c>
      <c r="AS248" s="1">
        <f>COUNTIF(F248,"CVV")</f>
        <v>0</v>
      </c>
      <c r="AT248" s="1">
        <f>COUNTIF(F248,"CVVC")</f>
        <v>0</v>
      </c>
      <c r="AU248" s="1">
        <f>COUNTIF(F248,"VV")</f>
        <v>0</v>
      </c>
      <c r="AV248" s="1">
        <f>COUNTIF(F248,"VVC")</f>
        <v>0</v>
      </c>
      <c r="AW248" s="1">
        <f>COUNTIF(F248,"CVVCVC")+COUNTIF(F248,"VVCVC")+COUNTIF(F248,"CVVCV")+COUNTIF(F248,"VVCV")</f>
        <v>0</v>
      </c>
      <c r="AY248" s="1">
        <f>COUNTIF(F248,"CCVCV")</f>
        <v>0</v>
      </c>
      <c r="AZ248" s="1">
        <f>COUNTIF(F248,"CCVCVC")</f>
        <v>0</v>
      </c>
      <c r="BA248" s="1">
        <f>COUNTIF(F248,"CCVV")</f>
        <v>0</v>
      </c>
      <c r="BB248" s="1">
        <f>COUNTIF(F248,"CCVVC")</f>
        <v>0</v>
      </c>
      <c r="BF248" s="1" t="str">
        <f>RIGHT(F248,4)</f>
        <v>CVVC</v>
      </c>
      <c r="BG248" s="1"/>
      <c r="BN248">
        <v>1</v>
      </c>
      <c r="BP248" s="1">
        <f>SUM(BG248:BO248)</f>
        <v>1</v>
      </c>
      <c r="BQ248">
        <v>0</v>
      </c>
      <c r="BS248" s="1" t="str">
        <f>LEFT(B248,1)</f>
        <v>m</v>
      </c>
      <c r="BT248" s="1" t="str">
        <f>LEFT(B248,2)</f>
        <v>ma</v>
      </c>
      <c r="BU248" s="1" t="str">
        <f>RIGHT(B248,1)</f>
        <v>n</v>
      </c>
      <c r="BX248" s="10">
        <v>0</v>
      </c>
      <c r="BY248" s="10" t="str">
        <f>LEFT(CA248,1)</f>
        <v>a</v>
      </c>
      <c r="BZ248" s="10" t="str">
        <f>LEFT(CC248,1)</f>
        <v>u</v>
      </c>
      <c r="CA248" s="10" t="str">
        <f>RIGHT(B248,3)</f>
        <v>aun</v>
      </c>
      <c r="CB248" s="10" t="str">
        <f>RIGHT(B248,3)</f>
        <v>aun</v>
      </c>
      <c r="CC248" s="10" t="str">
        <f>RIGHT(B248,2)</f>
        <v>un</v>
      </c>
      <c r="CD248" s="10" t="str">
        <f>RIGHT(B248,1)</f>
        <v>n</v>
      </c>
    </row>
    <row r="249" spans="1:82">
      <c r="A249">
        <v>549</v>
      </c>
      <c r="B249" s="30" t="s">
        <v>1118</v>
      </c>
      <c r="C249" t="s">
        <v>2778</v>
      </c>
      <c r="D249" t="s">
        <v>1141</v>
      </c>
      <c r="E249" t="s">
        <v>1141</v>
      </c>
      <c r="F249" t="s">
        <v>2833</v>
      </c>
      <c r="G249" s="1">
        <f>COUNTIF(B249,"*ii*")</f>
        <v>1</v>
      </c>
      <c r="H249" s="1">
        <f>COUNTIF(B249,"*ee*")</f>
        <v>0</v>
      </c>
      <c r="I249" s="1">
        <f>COUNTIF(B249,"*aa*")</f>
        <v>0</v>
      </c>
      <c r="J249" s="1">
        <f>COUNTIF(B249,"*oo*")</f>
        <v>0</v>
      </c>
      <c r="K249" s="1">
        <f>COUNTIF(B249,"*uu*")</f>
        <v>0</v>
      </c>
      <c r="L249" s="1">
        <f>COUNTIF(B249,"*ia*")</f>
        <v>0</v>
      </c>
      <c r="M249" s="1">
        <f>COUNTIF(B249,"*iu*")</f>
        <v>0</v>
      </c>
      <c r="N249" s="1">
        <f>COUNTIF(B249,"*ei*")</f>
        <v>0</v>
      </c>
      <c r="O249" s="1">
        <f>COUNTIF(B249,"*ea*")</f>
        <v>0</v>
      </c>
      <c r="P249" s="1">
        <f>COUNTIF(B249,"*eo*")</f>
        <v>0</v>
      </c>
      <c r="Q249" s="1">
        <f>COUNTIF(B249,"*eu*")</f>
        <v>0</v>
      </c>
      <c r="R249" s="1">
        <f>COUNTIF(B249,"*ai*")</f>
        <v>0</v>
      </c>
      <c r="S249" s="1">
        <f>COUNTIF(B249,"*ae*")</f>
        <v>0</v>
      </c>
      <c r="T249" s="1">
        <f>COUNTIF(B249,"*ao*")</f>
        <v>0</v>
      </c>
      <c r="U249" s="1">
        <f>COUNTIF(B249,"*au*")</f>
        <v>0</v>
      </c>
      <c r="V249" s="1">
        <f>COUNTIF(B249,"*oi*")</f>
        <v>0</v>
      </c>
      <c r="W249" s="1">
        <f>COUNTIF(B249,"*oe*")</f>
        <v>0</v>
      </c>
      <c r="X249" s="1">
        <f>COUNTIF(B249,"*oa*")</f>
        <v>0</v>
      </c>
      <c r="Y249" s="1">
        <f>COUNTIF(B249,"*ou*")</f>
        <v>0</v>
      </c>
      <c r="Z249" s="1">
        <f>COUNTIF(B249,"*ui*")</f>
        <v>0</v>
      </c>
      <c r="AA249" s="1">
        <f>COUNTIF(B249,"*ua*")</f>
        <v>0</v>
      </c>
      <c r="AB249">
        <f>SUM(G249:AA249)</f>
        <v>1</v>
      </c>
      <c r="AC249">
        <v>2</v>
      </c>
      <c r="AD249">
        <f>COUNTIF(AC249,"2")</f>
        <v>1</v>
      </c>
      <c r="AE249">
        <f>COUNTIF(AC249,"3")</f>
        <v>0</v>
      </c>
      <c r="AF249">
        <f>COUNTIF(AC249,"4")</f>
        <v>0</v>
      </c>
      <c r="AG249">
        <f>COUNTIF(AC249,"5")</f>
        <v>0</v>
      </c>
      <c r="AH249">
        <v>1</v>
      </c>
      <c r="AI249">
        <v>0</v>
      </c>
      <c r="AL249">
        <v>1</v>
      </c>
      <c r="AO249" s="1">
        <f>COUNTIF(F249,"CVCV")+COUNTIF(F249,"CVVCV")</f>
        <v>0</v>
      </c>
      <c r="AP249" s="1">
        <f>COUNTIF(F249,"CVCVC")+COUNTIF(F249,"CVVCVC")</f>
        <v>0</v>
      </c>
      <c r="AQ249" s="1">
        <f>COUNTIF(F249,"VCV")+COUNTIF(F249,"VVCV")</f>
        <v>0</v>
      </c>
      <c r="AR249" s="1">
        <f>COUNTIF(F249,"VCVC")+COUNTIF(F249,"VVCVC")</f>
        <v>0</v>
      </c>
      <c r="AS249" s="1">
        <f>COUNTIF(F249,"CVV")</f>
        <v>1</v>
      </c>
      <c r="AT249" s="1">
        <f>COUNTIF(F249,"CVVC")</f>
        <v>0</v>
      </c>
      <c r="AU249" s="1">
        <f>COUNTIF(F249,"VV")</f>
        <v>0</v>
      </c>
      <c r="AV249" s="1">
        <f>COUNTIF(F249,"VVC")</f>
        <v>0</v>
      </c>
      <c r="AW249" s="1">
        <f>COUNTIF(F249,"CVVCVC")+COUNTIF(F249,"VVCVC")+COUNTIF(F249,"CVVCV")+COUNTIF(F249,"VVCV")</f>
        <v>0</v>
      </c>
      <c r="AY249" s="1">
        <f>COUNTIF(F249,"CCVCV")</f>
        <v>0</v>
      </c>
      <c r="AZ249" s="1">
        <f>COUNTIF(F249,"CCVCVC")</f>
        <v>0</v>
      </c>
      <c r="BA249" s="1">
        <f>COUNTIF(F249,"CCVV")</f>
        <v>0</v>
      </c>
      <c r="BB249" s="1">
        <f>COUNTIF(F249,"CCVVC")</f>
        <v>0</v>
      </c>
      <c r="BF249" s="1" t="str">
        <f>RIGHT(F249,4)</f>
        <v>CVV</v>
      </c>
      <c r="BG249" s="1"/>
      <c r="BO249">
        <v>1</v>
      </c>
      <c r="BP249" s="1">
        <f>SUM(BG249:BO249)</f>
        <v>1</v>
      </c>
      <c r="BQ249">
        <v>0</v>
      </c>
      <c r="BS249" s="1" t="str">
        <f>LEFT(B249,1)</f>
        <v>k</v>
      </c>
      <c r="BT249" s="1" t="str">
        <f>LEFT(B249,2)</f>
        <v>ki</v>
      </c>
      <c r="BU249" s="1" t="str">
        <f>RIGHT(B249,1)</f>
        <v>i</v>
      </c>
      <c r="BX249" s="10">
        <v>0</v>
      </c>
      <c r="BY249" s="10" t="str">
        <f>LEFT(CA249,1)</f>
        <v>i</v>
      </c>
      <c r="BZ249" s="10" t="str">
        <f>RIGHT(B249,1)</f>
        <v>i</v>
      </c>
      <c r="CA249" s="10" t="str">
        <f>RIGHT(B249,2)</f>
        <v>ii</v>
      </c>
      <c r="CB249" s="10" t="str">
        <f>RIGHT(B249,3)</f>
        <v>kii</v>
      </c>
      <c r="CC249" s="10" t="str">
        <f>RIGHT(B249,2)</f>
        <v>ii</v>
      </c>
      <c r="CD249" s="10" t="str">
        <f>RIGHT(B249,1)</f>
        <v>i</v>
      </c>
    </row>
    <row r="250" spans="1:82">
      <c r="A250">
        <v>982</v>
      </c>
      <c r="B250" s="30" t="s">
        <v>760</v>
      </c>
      <c r="C250" t="s">
        <v>2201</v>
      </c>
      <c r="D250" t="s">
        <v>1141</v>
      </c>
      <c r="E250" t="s">
        <v>1141</v>
      </c>
      <c r="F250" t="s">
        <v>2833</v>
      </c>
      <c r="G250" s="1">
        <f>COUNTIF(B250,"*ii*")</f>
        <v>1</v>
      </c>
      <c r="H250" s="1">
        <f>COUNTIF(B250,"*ee*")</f>
        <v>0</v>
      </c>
      <c r="I250" s="1">
        <f>COUNTIF(B250,"*aa*")</f>
        <v>0</v>
      </c>
      <c r="J250" s="1">
        <f>COUNTIF(B250,"*oo*")</f>
        <v>0</v>
      </c>
      <c r="K250" s="1">
        <f>COUNTIF(B250,"*uu*")</f>
        <v>0</v>
      </c>
      <c r="L250" s="1">
        <f>COUNTIF(B250,"*ia*")</f>
        <v>0</v>
      </c>
      <c r="M250" s="1">
        <f>COUNTIF(B250,"*iu*")</f>
        <v>0</v>
      </c>
      <c r="N250" s="1">
        <f>COUNTIF(B250,"*ei*")</f>
        <v>0</v>
      </c>
      <c r="O250" s="1">
        <f>COUNTIF(B250,"*ea*")</f>
        <v>0</v>
      </c>
      <c r="P250" s="1">
        <f>COUNTIF(B250,"*eo*")</f>
        <v>0</v>
      </c>
      <c r="Q250" s="1">
        <f>COUNTIF(B250,"*eu*")</f>
        <v>0</v>
      </c>
      <c r="R250" s="1">
        <f>COUNTIF(B250,"*ai*")</f>
        <v>0</v>
      </c>
      <c r="S250" s="1">
        <f>COUNTIF(B250,"*ae*")</f>
        <v>0</v>
      </c>
      <c r="T250" s="1">
        <f>COUNTIF(B250,"*ao*")</f>
        <v>0</v>
      </c>
      <c r="U250" s="1">
        <f>COUNTIF(B250,"*au*")</f>
        <v>0</v>
      </c>
      <c r="V250" s="1">
        <f>COUNTIF(B250,"*oi*")</f>
        <v>0</v>
      </c>
      <c r="W250" s="1">
        <f>COUNTIF(B250,"*oe*")</f>
        <v>0</v>
      </c>
      <c r="X250" s="1">
        <f>COUNTIF(B250,"*oa*")</f>
        <v>0</v>
      </c>
      <c r="Y250" s="1">
        <f>COUNTIF(B250,"*ou*")</f>
        <v>0</v>
      </c>
      <c r="Z250" s="1">
        <f>COUNTIF(B250,"*ui*")</f>
        <v>0</v>
      </c>
      <c r="AA250" s="1">
        <f>COUNTIF(B250,"*ua*")</f>
        <v>0</v>
      </c>
      <c r="AB250">
        <f>SUM(G250:AA250)</f>
        <v>1</v>
      </c>
      <c r="AC250">
        <v>2</v>
      </c>
      <c r="AD250">
        <f>COUNTIF(AC250,"2")</f>
        <v>1</v>
      </c>
      <c r="AE250">
        <f>COUNTIF(AC250,"3")</f>
        <v>0</v>
      </c>
      <c r="AF250">
        <f>COUNTIF(AC250,"4")</f>
        <v>0</v>
      </c>
      <c r="AG250">
        <f>COUNTIF(AC250,"5")</f>
        <v>0</v>
      </c>
      <c r="AH250">
        <v>1</v>
      </c>
      <c r="AI250">
        <v>0</v>
      </c>
      <c r="AL250">
        <v>1</v>
      </c>
      <c r="AO250" s="1">
        <f>COUNTIF(F250,"CVCV")+COUNTIF(F250,"CVVCV")</f>
        <v>0</v>
      </c>
      <c r="AP250" s="1">
        <f>COUNTIF(F250,"CVCVC")+COUNTIF(F250,"CVVCVC")</f>
        <v>0</v>
      </c>
      <c r="AQ250" s="1">
        <f>COUNTIF(F250,"VCV")+COUNTIF(F250,"VVCV")</f>
        <v>0</v>
      </c>
      <c r="AR250" s="1">
        <f>COUNTIF(F250,"VCVC")+COUNTIF(F250,"VVCVC")</f>
        <v>0</v>
      </c>
      <c r="AS250" s="1">
        <f>COUNTIF(F250,"CVV")</f>
        <v>1</v>
      </c>
      <c r="AT250" s="1">
        <f>COUNTIF(F250,"CVVC")</f>
        <v>0</v>
      </c>
      <c r="AU250" s="1">
        <f>COUNTIF(F250,"VV")</f>
        <v>0</v>
      </c>
      <c r="AV250" s="1">
        <f>COUNTIF(F250,"VVC")</f>
        <v>0</v>
      </c>
      <c r="AW250" s="1">
        <f>COUNTIF(F250,"CVVCVC")+COUNTIF(F250,"VVCVC")+COUNTIF(F250,"CVVCV")+COUNTIF(F250,"VVCV")</f>
        <v>0</v>
      </c>
      <c r="AY250" s="1">
        <f>COUNTIF(F250,"CCVCV")</f>
        <v>0</v>
      </c>
      <c r="AZ250" s="1">
        <f>COUNTIF(F250,"CCVCVC")</f>
        <v>0</v>
      </c>
      <c r="BA250" s="1">
        <f>COUNTIF(F250,"CCVV")</f>
        <v>0</v>
      </c>
      <c r="BB250" s="1">
        <f>COUNTIF(F250,"CCVVC")</f>
        <v>0</v>
      </c>
      <c r="BF250" s="1" t="str">
        <f>RIGHT(F250,4)</f>
        <v>CVV</v>
      </c>
      <c r="BG250" s="1"/>
      <c r="BO250">
        <v>1</v>
      </c>
      <c r="BP250" s="1">
        <f>SUM(BG250:BO250)</f>
        <v>1</v>
      </c>
      <c r="BQ250">
        <v>0</v>
      </c>
      <c r="BS250" s="1" t="str">
        <f>LEFT(B250,1)</f>
        <v>n</v>
      </c>
      <c r="BT250" s="1" t="str">
        <f>LEFT(B250,2)</f>
        <v>ni</v>
      </c>
      <c r="BU250" s="1" t="str">
        <f>RIGHT(B250,1)</f>
        <v>i</v>
      </c>
      <c r="BX250" s="10">
        <v>0</v>
      </c>
      <c r="BY250" s="10" t="str">
        <f>LEFT(CA250,1)</f>
        <v>i</v>
      </c>
      <c r="BZ250" s="10" t="str">
        <f>RIGHT(B250,1)</f>
        <v>i</v>
      </c>
      <c r="CA250" s="10" t="str">
        <f>RIGHT(B250,2)</f>
        <v>ii</v>
      </c>
      <c r="CB250" s="10" t="str">
        <f>RIGHT(B250,3)</f>
        <v>nii</v>
      </c>
      <c r="CC250" s="10" t="str">
        <f>RIGHT(B250,2)</f>
        <v>ii</v>
      </c>
      <c r="CD250" s="10" t="str">
        <f>RIGHT(B250,1)</f>
        <v>i</v>
      </c>
    </row>
    <row r="251" spans="1:82">
      <c r="A251">
        <v>1653</v>
      </c>
      <c r="B251" s="30" t="s">
        <v>220</v>
      </c>
      <c r="C251" t="s">
        <v>1445</v>
      </c>
      <c r="D251" t="s">
        <v>1141</v>
      </c>
      <c r="E251" t="s">
        <v>1141</v>
      </c>
      <c r="F251" t="s">
        <v>2833</v>
      </c>
      <c r="G251" s="1">
        <f>COUNTIF(B251,"*ii*")</f>
        <v>1</v>
      </c>
      <c r="H251" s="1">
        <f>COUNTIF(B251,"*ee*")</f>
        <v>0</v>
      </c>
      <c r="I251" s="1">
        <f>COUNTIF(B251,"*aa*")</f>
        <v>0</v>
      </c>
      <c r="J251" s="1">
        <f>COUNTIF(B251,"*oo*")</f>
        <v>0</v>
      </c>
      <c r="K251" s="1">
        <f>COUNTIF(B251,"*uu*")</f>
        <v>0</v>
      </c>
      <c r="L251" s="1">
        <f>COUNTIF(B251,"*ia*")</f>
        <v>0</v>
      </c>
      <c r="M251" s="1">
        <f>COUNTIF(B251,"*iu*")</f>
        <v>0</v>
      </c>
      <c r="N251" s="1">
        <f>COUNTIF(B251,"*ei*")</f>
        <v>0</v>
      </c>
      <c r="O251" s="1">
        <f>COUNTIF(B251,"*ea*")</f>
        <v>0</v>
      </c>
      <c r="P251" s="1">
        <f>COUNTIF(B251,"*eo*")</f>
        <v>0</v>
      </c>
      <c r="Q251" s="1">
        <f>COUNTIF(B251,"*eu*")</f>
        <v>0</v>
      </c>
      <c r="R251" s="1">
        <f>COUNTIF(B251,"*ai*")</f>
        <v>0</v>
      </c>
      <c r="S251" s="1">
        <f>COUNTIF(B251,"*ae*")</f>
        <v>0</v>
      </c>
      <c r="T251" s="1">
        <f>COUNTIF(B251,"*ao*")</f>
        <v>0</v>
      </c>
      <c r="U251" s="1">
        <f>COUNTIF(B251,"*au*")</f>
        <v>0</v>
      </c>
      <c r="V251" s="1">
        <f>COUNTIF(B251,"*oi*")</f>
        <v>0</v>
      </c>
      <c r="W251" s="1">
        <f>COUNTIF(B251,"*oe*")</f>
        <v>0</v>
      </c>
      <c r="X251" s="1">
        <f>COUNTIF(B251,"*oa*")</f>
        <v>0</v>
      </c>
      <c r="Y251" s="1">
        <f>COUNTIF(B251,"*ou*")</f>
        <v>0</v>
      </c>
      <c r="Z251" s="1">
        <f>COUNTIF(B251,"*ui*")</f>
        <v>0</v>
      </c>
      <c r="AA251" s="1">
        <f>COUNTIF(B251,"*ua*")</f>
        <v>0</v>
      </c>
      <c r="AB251">
        <f>SUM(G251:AA251)</f>
        <v>1</v>
      </c>
      <c r="AC251">
        <v>2</v>
      </c>
      <c r="AD251">
        <f>COUNTIF(AC251,"2")</f>
        <v>1</v>
      </c>
      <c r="AE251">
        <f>COUNTIF(AC251,"3")</f>
        <v>0</v>
      </c>
      <c r="AF251">
        <f>COUNTIF(AC251,"4")</f>
        <v>0</v>
      </c>
      <c r="AG251">
        <f>COUNTIF(AC251,"5")</f>
        <v>0</v>
      </c>
      <c r="AH251">
        <v>1</v>
      </c>
      <c r="AI251">
        <v>0</v>
      </c>
      <c r="AL251">
        <v>1</v>
      </c>
      <c r="AO251" s="1">
        <f>COUNTIF(F251,"CVCV")+COUNTIF(F251,"CVVCV")</f>
        <v>0</v>
      </c>
      <c r="AP251" s="1">
        <f>COUNTIF(F251,"CVCVC")+COUNTIF(F251,"CVVCVC")</f>
        <v>0</v>
      </c>
      <c r="AQ251" s="1">
        <f>COUNTIF(F251,"VCV")+COUNTIF(F251,"VVCV")</f>
        <v>0</v>
      </c>
      <c r="AR251" s="1">
        <f>COUNTIF(F251,"VCVC")+COUNTIF(F251,"VVCVC")</f>
        <v>0</v>
      </c>
      <c r="AS251" s="1">
        <f>COUNTIF(F251,"CVV")</f>
        <v>1</v>
      </c>
      <c r="AT251" s="1">
        <f>COUNTIF(F251,"CVVC")</f>
        <v>0</v>
      </c>
      <c r="AU251" s="1">
        <f>COUNTIF(F251,"VV")</f>
        <v>0</v>
      </c>
      <c r="AV251" s="1">
        <f>COUNTIF(F251,"VVC")</f>
        <v>0</v>
      </c>
      <c r="AW251" s="1">
        <f>COUNTIF(F251,"CVVCVC")+COUNTIF(F251,"VVCVC")+COUNTIF(F251,"CVVCV")+COUNTIF(F251,"VVCV")</f>
        <v>0</v>
      </c>
      <c r="AY251" s="1">
        <f>COUNTIF(F251,"CCVCV")</f>
        <v>0</v>
      </c>
      <c r="AZ251" s="1">
        <f>COUNTIF(F251,"CCVCVC")</f>
        <v>0</v>
      </c>
      <c r="BA251" s="1">
        <f>COUNTIF(F251,"CCVV")</f>
        <v>0</v>
      </c>
      <c r="BB251" s="1">
        <f>COUNTIF(F251,"CCVVC")</f>
        <v>0</v>
      </c>
      <c r="BF251" s="1" t="str">
        <f>RIGHT(F251,4)</f>
        <v>CVV</v>
      </c>
      <c r="BG251" s="1"/>
      <c r="BO251">
        <v>1</v>
      </c>
      <c r="BP251" s="1">
        <f>SUM(BG251:BO251)</f>
        <v>1</v>
      </c>
      <c r="BQ251">
        <v>0</v>
      </c>
      <c r="BS251" s="1" t="str">
        <f>LEFT(B251,1)</f>
        <v>s</v>
      </c>
      <c r="BT251" s="1" t="str">
        <f>LEFT(B251,2)</f>
        <v>si</v>
      </c>
      <c r="BU251" s="1" t="str">
        <f>RIGHT(B251,1)</f>
        <v>i</v>
      </c>
      <c r="BX251" s="10">
        <v>0</v>
      </c>
      <c r="BY251" s="10" t="str">
        <f>LEFT(CA251,1)</f>
        <v>i</v>
      </c>
      <c r="BZ251" s="10" t="str">
        <f>RIGHT(B251,1)</f>
        <v>i</v>
      </c>
      <c r="CA251" s="10" t="str">
        <f>RIGHT(B251,2)</f>
        <v>ii</v>
      </c>
      <c r="CB251" s="10" t="str">
        <f>RIGHT(B251,3)</f>
        <v>sii</v>
      </c>
      <c r="CC251" s="10" t="str">
        <f>RIGHT(B251,2)</f>
        <v>ii</v>
      </c>
      <c r="CD251" s="10" t="str">
        <f>RIGHT(B251,1)</f>
        <v>i</v>
      </c>
    </row>
    <row r="252" spans="1:82">
      <c r="A252">
        <v>1150</v>
      </c>
      <c r="B252" s="30" t="s">
        <v>783</v>
      </c>
      <c r="C252" t="s">
        <v>2235</v>
      </c>
      <c r="D252" t="s">
        <v>1150</v>
      </c>
      <c r="E252" t="s">
        <v>2821</v>
      </c>
      <c r="F252" t="s">
        <v>2833</v>
      </c>
      <c r="G252" s="1">
        <f>COUNTIF(B252,"*ii*")</f>
        <v>1</v>
      </c>
      <c r="H252" s="1">
        <f>COUNTIF(B252,"*ee*")</f>
        <v>0</v>
      </c>
      <c r="I252" s="1">
        <f>COUNTIF(B252,"*aa*")</f>
        <v>0</v>
      </c>
      <c r="J252" s="1">
        <f>COUNTIF(B252,"*oo*")</f>
        <v>0</v>
      </c>
      <c r="K252" s="1">
        <f>COUNTIF(B252,"*uu*")</f>
        <v>0</v>
      </c>
      <c r="L252" s="1">
        <f>COUNTIF(B252,"*ia*")</f>
        <v>0</v>
      </c>
      <c r="M252" s="1">
        <f>COUNTIF(B252,"*iu*")</f>
        <v>0</v>
      </c>
      <c r="N252" s="1">
        <f>COUNTIF(B252,"*ei*")</f>
        <v>0</v>
      </c>
      <c r="O252" s="1">
        <f>COUNTIF(B252,"*ea*")</f>
        <v>0</v>
      </c>
      <c r="P252" s="1">
        <f>COUNTIF(B252,"*eo*")</f>
        <v>0</v>
      </c>
      <c r="Q252" s="1">
        <f>COUNTIF(B252,"*eu*")</f>
        <v>0</v>
      </c>
      <c r="R252" s="1">
        <f>COUNTIF(B252,"*ai*")</f>
        <v>0</v>
      </c>
      <c r="S252" s="1">
        <f>COUNTIF(B252,"*ae*")</f>
        <v>0</v>
      </c>
      <c r="T252" s="1">
        <f>COUNTIF(B252,"*ao*")</f>
        <v>0</v>
      </c>
      <c r="U252" s="1">
        <f>COUNTIF(B252,"*au*")</f>
        <v>0</v>
      </c>
      <c r="V252" s="1">
        <f>COUNTIF(B252,"*oi*")</f>
        <v>0</v>
      </c>
      <c r="W252" s="1">
        <f>COUNTIF(B252,"*oe*")</f>
        <v>0</v>
      </c>
      <c r="X252" s="1">
        <f>COUNTIF(B252,"*oa*")</f>
        <v>0</v>
      </c>
      <c r="Y252" s="1">
        <f>COUNTIF(B252,"*ou*")</f>
        <v>0</v>
      </c>
      <c r="Z252" s="1">
        <f>COUNTIF(B252,"*ui*")</f>
        <v>0</v>
      </c>
      <c r="AA252" s="1">
        <f>COUNTIF(B252,"*ua*")</f>
        <v>0</v>
      </c>
      <c r="AB252">
        <f>SUM(G252:AA252)</f>
        <v>1</v>
      </c>
      <c r="AC252">
        <v>2</v>
      </c>
      <c r="AD252">
        <f>COUNTIF(AC252,"2")</f>
        <v>1</v>
      </c>
      <c r="AE252">
        <f>COUNTIF(AC252,"3")</f>
        <v>0</v>
      </c>
      <c r="AF252">
        <f>COUNTIF(AC252,"4")</f>
        <v>0</v>
      </c>
      <c r="AG252">
        <f>COUNTIF(AC252,"5")</f>
        <v>0</v>
      </c>
      <c r="AH252">
        <v>1</v>
      </c>
      <c r="AI252">
        <v>0</v>
      </c>
      <c r="AL252">
        <v>1</v>
      </c>
      <c r="AO252" s="1">
        <f>COUNTIF(F252,"CVCV")+COUNTIF(F252,"CVVCV")</f>
        <v>0</v>
      </c>
      <c r="AP252" s="1">
        <f>COUNTIF(F252,"CVCVC")+COUNTIF(F252,"CVVCVC")</f>
        <v>0</v>
      </c>
      <c r="AQ252" s="1">
        <f>COUNTIF(F252,"VCV")+COUNTIF(F252,"VVCV")</f>
        <v>0</v>
      </c>
      <c r="AR252" s="1">
        <f>COUNTIF(F252,"VCVC")+COUNTIF(F252,"VVCVC")</f>
        <v>0</v>
      </c>
      <c r="AS252" s="1">
        <f>COUNTIF(F252,"CVV")</f>
        <v>1</v>
      </c>
      <c r="AT252" s="1">
        <f>COUNTIF(F252,"CVVC")</f>
        <v>0</v>
      </c>
      <c r="AU252" s="1">
        <f>COUNTIF(F252,"VV")</f>
        <v>0</v>
      </c>
      <c r="AV252" s="1">
        <f>COUNTIF(F252,"VVC")</f>
        <v>0</v>
      </c>
      <c r="AW252" s="1">
        <f>COUNTIF(F252,"CVVCVC")+COUNTIF(F252,"VVCVC")+COUNTIF(F252,"CVVCV")+COUNTIF(F252,"VVCV")</f>
        <v>0</v>
      </c>
      <c r="AY252" s="1">
        <f>COUNTIF(F252,"CCVCV")</f>
        <v>0</v>
      </c>
      <c r="AZ252" s="1">
        <f>COUNTIF(F252,"CCVCVC")</f>
        <v>0</v>
      </c>
      <c r="BA252" s="1">
        <f>COUNTIF(F252,"CCVV")</f>
        <v>0</v>
      </c>
      <c r="BB252" s="1">
        <f>COUNTIF(F252,"CCVVC")</f>
        <v>0</v>
      </c>
      <c r="BF252" s="1" t="str">
        <f>RIGHT(F252,4)</f>
        <v>CVV</v>
      </c>
      <c r="BG252" s="1"/>
      <c r="BO252">
        <v>1</v>
      </c>
      <c r="BP252" s="1">
        <f>SUM(BG252:BO252)</f>
        <v>1</v>
      </c>
      <c r="BQ252">
        <v>0</v>
      </c>
      <c r="BS252" s="1" t="str">
        <f>LEFT(B252,1)</f>
        <v>p</v>
      </c>
      <c r="BT252" s="1" t="str">
        <f>LEFT(B252,2)</f>
        <v>pi</v>
      </c>
      <c r="BU252" s="1" t="str">
        <f>RIGHT(B252,1)</f>
        <v>i</v>
      </c>
      <c r="BX252" s="10">
        <v>0</v>
      </c>
      <c r="BY252" s="10" t="str">
        <f>LEFT(CA252,1)</f>
        <v>i</v>
      </c>
      <c r="BZ252" s="10" t="str">
        <f>RIGHT(B252,1)</f>
        <v>i</v>
      </c>
      <c r="CA252" s="10" t="str">
        <f>RIGHT(B252,2)</f>
        <v>ii</v>
      </c>
      <c r="CB252" s="10" t="str">
        <f>RIGHT(B252,3)</f>
        <v>pii</v>
      </c>
      <c r="CC252" s="10" t="str">
        <f>RIGHT(B252,2)</f>
        <v>ii</v>
      </c>
      <c r="CD252" s="10" t="str">
        <f>RIGHT(B252,1)</f>
        <v>i</v>
      </c>
    </row>
    <row r="253" spans="1:82">
      <c r="A253">
        <v>1654</v>
      </c>
      <c r="B253" s="30" t="s">
        <v>220</v>
      </c>
      <c r="C253" t="s">
        <v>2425</v>
      </c>
      <c r="D253" t="s">
        <v>1150</v>
      </c>
      <c r="E253" t="s">
        <v>2821</v>
      </c>
      <c r="F253" t="s">
        <v>2833</v>
      </c>
      <c r="G253" s="1">
        <f>COUNTIF(B253,"*ii*")</f>
        <v>1</v>
      </c>
      <c r="H253" s="1">
        <f>COUNTIF(B253,"*ee*")</f>
        <v>0</v>
      </c>
      <c r="I253" s="1">
        <f>COUNTIF(B253,"*aa*")</f>
        <v>0</v>
      </c>
      <c r="J253" s="1">
        <f>COUNTIF(B253,"*oo*")</f>
        <v>0</v>
      </c>
      <c r="K253" s="1">
        <f>COUNTIF(B253,"*uu*")</f>
        <v>0</v>
      </c>
      <c r="L253" s="1">
        <f>COUNTIF(B253,"*ia*")</f>
        <v>0</v>
      </c>
      <c r="M253" s="1">
        <f>COUNTIF(B253,"*iu*")</f>
        <v>0</v>
      </c>
      <c r="N253" s="1">
        <f>COUNTIF(B253,"*ei*")</f>
        <v>0</v>
      </c>
      <c r="O253" s="1">
        <f>COUNTIF(B253,"*ea*")</f>
        <v>0</v>
      </c>
      <c r="P253" s="1">
        <f>COUNTIF(B253,"*eo*")</f>
        <v>0</v>
      </c>
      <c r="Q253" s="1">
        <f>COUNTIF(B253,"*eu*")</f>
        <v>0</v>
      </c>
      <c r="R253" s="1">
        <f>COUNTIF(B253,"*ai*")</f>
        <v>0</v>
      </c>
      <c r="S253" s="1">
        <f>COUNTIF(B253,"*ae*")</f>
        <v>0</v>
      </c>
      <c r="T253" s="1">
        <f>COUNTIF(B253,"*ao*")</f>
        <v>0</v>
      </c>
      <c r="U253" s="1">
        <f>COUNTIF(B253,"*au*")</f>
        <v>0</v>
      </c>
      <c r="V253" s="1">
        <f>COUNTIF(B253,"*oi*")</f>
        <v>0</v>
      </c>
      <c r="W253" s="1">
        <f>COUNTIF(B253,"*oe*")</f>
        <v>0</v>
      </c>
      <c r="X253" s="1">
        <f>COUNTIF(B253,"*oa*")</f>
        <v>0</v>
      </c>
      <c r="Y253" s="1">
        <f>COUNTIF(B253,"*ou*")</f>
        <v>0</v>
      </c>
      <c r="Z253" s="1">
        <f>COUNTIF(B253,"*ui*")</f>
        <v>0</v>
      </c>
      <c r="AA253" s="1">
        <f>COUNTIF(B253,"*ua*")</f>
        <v>0</v>
      </c>
      <c r="AB253">
        <f>SUM(G253:AA253)</f>
        <v>1</v>
      </c>
      <c r="AC253">
        <v>2</v>
      </c>
      <c r="AD253">
        <f>COUNTIF(AC253,"2")</f>
        <v>1</v>
      </c>
      <c r="AE253">
        <f>COUNTIF(AC253,"3")</f>
        <v>0</v>
      </c>
      <c r="AF253">
        <f>COUNTIF(AC253,"4")</f>
        <v>0</v>
      </c>
      <c r="AG253">
        <f>COUNTIF(AC253,"5")</f>
        <v>0</v>
      </c>
      <c r="AH253">
        <v>1</v>
      </c>
      <c r="AI253">
        <v>0</v>
      </c>
      <c r="AL253">
        <v>1</v>
      </c>
      <c r="AO253" s="1">
        <f>COUNTIF(F253,"CVCV")+COUNTIF(F253,"CVVCV")</f>
        <v>0</v>
      </c>
      <c r="AP253" s="1">
        <f>COUNTIF(F253,"CVCVC")+COUNTIF(F253,"CVVCVC")</f>
        <v>0</v>
      </c>
      <c r="AQ253" s="1">
        <f>COUNTIF(F253,"VCV")+COUNTIF(F253,"VVCV")</f>
        <v>0</v>
      </c>
      <c r="AR253" s="1">
        <f>COUNTIF(F253,"VCVC")+COUNTIF(F253,"VVCVC")</f>
        <v>0</v>
      </c>
      <c r="AS253" s="1">
        <f>COUNTIF(F253,"CVV")</f>
        <v>1</v>
      </c>
      <c r="AT253" s="1">
        <f>COUNTIF(F253,"CVVC")</f>
        <v>0</v>
      </c>
      <c r="AU253" s="1">
        <f>COUNTIF(F253,"VV")</f>
        <v>0</v>
      </c>
      <c r="AV253" s="1">
        <f>COUNTIF(F253,"VVC")</f>
        <v>0</v>
      </c>
      <c r="AW253" s="1">
        <f>COUNTIF(F253,"CVVCVC")+COUNTIF(F253,"VVCVC")+COUNTIF(F253,"CVVCV")+COUNTIF(F253,"VVCV")</f>
        <v>0</v>
      </c>
      <c r="AY253" s="1">
        <f>COUNTIF(F253,"CCVCV")</f>
        <v>0</v>
      </c>
      <c r="AZ253" s="1">
        <f>COUNTIF(F253,"CCVCVC")</f>
        <v>0</v>
      </c>
      <c r="BA253" s="1">
        <f>COUNTIF(F253,"CCVV")</f>
        <v>0</v>
      </c>
      <c r="BB253" s="1">
        <f>COUNTIF(F253,"CCVVC")</f>
        <v>0</v>
      </c>
      <c r="BF253" s="1" t="str">
        <f>RIGHT(F253,4)</f>
        <v>CVV</v>
      </c>
      <c r="BG253" s="1"/>
      <c r="BO253">
        <v>1</v>
      </c>
      <c r="BP253" s="1">
        <f>SUM(BG253:BO253)</f>
        <v>1</v>
      </c>
      <c r="BQ253">
        <v>0</v>
      </c>
      <c r="BS253" s="1" t="str">
        <f>LEFT(B253,1)</f>
        <v>s</v>
      </c>
      <c r="BT253" s="1" t="str">
        <f>LEFT(B253,2)</f>
        <v>si</v>
      </c>
      <c r="BU253" s="1" t="str">
        <f>RIGHT(B253,1)</f>
        <v>i</v>
      </c>
      <c r="BX253" s="10">
        <v>0</v>
      </c>
      <c r="BY253" s="10" t="str">
        <f>LEFT(CA253,1)</f>
        <v>i</v>
      </c>
      <c r="BZ253" s="10" t="str">
        <f>RIGHT(B253,1)</f>
        <v>i</v>
      </c>
      <c r="CA253" s="10" t="str">
        <f>RIGHT(B253,2)</f>
        <v>ii</v>
      </c>
      <c r="CB253" s="10" t="str">
        <f>RIGHT(B253,3)</f>
        <v>sii</v>
      </c>
      <c r="CC253" s="10" t="str">
        <f>RIGHT(B253,2)</f>
        <v>ii</v>
      </c>
      <c r="CD253" s="10" t="str">
        <f>RIGHT(B253,1)</f>
        <v>i</v>
      </c>
    </row>
    <row r="254" spans="1:82">
      <c r="A254">
        <v>809</v>
      </c>
      <c r="B254" s="30" t="s">
        <v>1107</v>
      </c>
      <c r="C254" t="s">
        <v>2754</v>
      </c>
      <c r="D254" t="s">
        <v>1163</v>
      </c>
      <c r="E254" t="s">
        <v>1163</v>
      </c>
      <c r="F254" t="s">
        <v>2833</v>
      </c>
      <c r="G254" s="1">
        <f>COUNTIF(B254,"*ii*")</f>
        <v>0</v>
      </c>
      <c r="H254" s="1">
        <f>COUNTIF(B254,"*ee*")</f>
        <v>1</v>
      </c>
      <c r="I254" s="1">
        <f>COUNTIF(B254,"*aa*")</f>
        <v>0</v>
      </c>
      <c r="J254" s="1">
        <f>COUNTIF(B254,"*oo*")</f>
        <v>0</v>
      </c>
      <c r="K254" s="1">
        <f>COUNTIF(B254,"*uu*")</f>
        <v>0</v>
      </c>
      <c r="L254" s="1">
        <f>COUNTIF(B254,"*ia*")</f>
        <v>0</v>
      </c>
      <c r="M254" s="1">
        <f>COUNTIF(B254,"*iu*")</f>
        <v>0</v>
      </c>
      <c r="N254" s="1">
        <f>COUNTIF(B254,"*ei*")</f>
        <v>0</v>
      </c>
      <c r="O254" s="1">
        <f>COUNTIF(B254,"*ea*")</f>
        <v>0</v>
      </c>
      <c r="P254" s="1">
        <f>COUNTIF(B254,"*eo*")</f>
        <v>0</v>
      </c>
      <c r="Q254" s="1">
        <f>COUNTIF(B254,"*eu*")</f>
        <v>0</v>
      </c>
      <c r="R254" s="1">
        <f>COUNTIF(B254,"*ai*")</f>
        <v>0</v>
      </c>
      <c r="S254" s="1">
        <f>COUNTIF(B254,"*ae*")</f>
        <v>0</v>
      </c>
      <c r="T254" s="1">
        <f>COUNTIF(B254,"*ao*")</f>
        <v>0</v>
      </c>
      <c r="U254" s="1">
        <f>COUNTIF(B254,"*au*")</f>
        <v>0</v>
      </c>
      <c r="V254" s="1">
        <f>COUNTIF(B254,"*oi*")</f>
        <v>0</v>
      </c>
      <c r="W254" s="1">
        <f>COUNTIF(B254,"*oe*")</f>
        <v>0</v>
      </c>
      <c r="X254" s="1">
        <f>COUNTIF(B254,"*oa*")</f>
        <v>0</v>
      </c>
      <c r="Y254" s="1">
        <f>COUNTIF(B254,"*ou*")</f>
        <v>0</v>
      </c>
      <c r="Z254" s="1">
        <f>COUNTIF(B254,"*ui*")</f>
        <v>0</v>
      </c>
      <c r="AA254" s="1">
        <f>COUNTIF(B254,"*ua*")</f>
        <v>0</v>
      </c>
      <c r="AB254">
        <f>SUM(G254:AA254)</f>
        <v>1</v>
      </c>
      <c r="AC254">
        <v>2</v>
      </c>
      <c r="AD254">
        <f>COUNTIF(AC254,"2")</f>
        <v>1</v>
      </c>
      <c r="AE254">
        <f>COUNTIF(AC254,"3")</f>
        <v>0</v>
      </c>
      <c r="AF254">
        <f>COUNTIF(AC254,"4")</f>
        <v>0</v>
      </c>
      <c r="AG254">
        <f>COUNTIF(AC254,"5")</f>
        <v>0</v>
      </c>
      <c r="AH254">
        <v>1</v>
      </c>
      <c r="AI254">
        <v>0</v>
      </c>
      <c r="AL254">
        <v>1</v>
      </c>
      <c r="AO254" s="1">
        <f>COUNTIF(F254,"CVCV")+COUNTIF(F254,"CVVCV")</f>
        <v>0</v>
      </c>
      <c r="AP254" s="1">
        <f>COUNTIF(F254,"CVCVC")+COUNTIF(F254,"CVVCVC")</f>
        <v>0</v>
      </c>
      <c r="AQ254" s="1">
        <f>COUNTIF(F254,"VCV")+COUNTIF(F254,"VVCV")</f>
        <v>0</v>
      </c>
      <c r="AR254" s="1">
        <f>COUNTIF(F254,"VCVC")+COUNTIF(F254,"VVCVC")</f>
        <v>0</v>
      </c>
      <c r="AS254" s="1">
        <f>COUNTIF(F254,"CVV")</f>
        <v>1</v>
      </c>
      <c r="AT254" s="1">
        <f>COUNTIF(F254,"CVVC")</f>
        <v>0</v>
      </c>
      <c r="AU254" s="1">
        <f>COUNTIF(F254,"VV")</f>
        <v>0</v>
      </c>
      <c r="AV254" s="1">
        <f>COUNTIF(F254,"VVC")</f>
        <v>0</v>
      </c>
      <c r="AW254" s="1">
        <f>COUNTIF(F254,"CVVCVC")+COUNTIF(F254,"VVCVC")+COUNTIF(F254,"CVVCV")+COUNTIF(F254,"VVCV")</f>
        <v>0</v>
      </c>
      <c r="AY254" s="1">
        <f>COUNTIF(F254,"CCVCV")</f>
        <v>0</v>
      </c>
      <c r="AZ254" s="1">
        <f>COUNTIF(F254,"CCVCVC")</f>
        <v>0</v>
      </c>
      <c r="BA254" s="1">
        <f>COUNTIF(F254,"CCVV")</f>
        <v>0</v>
      </c>
      <c r="BB254" s="1">
        <f>COUNTIF(F254,"CCVVC")</f>
        <v>0</v>
      </c>
      <c r="BF254" s="1" t="str">
        <f>RIGHT(F254,4)</f>
        <v>CVV</v>
      </c>
      <c r="BG254" s="1"/>
      <c r="BO254">
        <v>1</v>
      </c>
      <c r="BP254" s="1">
        <f>SUM(BG254:BO254)</f>
        <v>1</v>
      </c>
      <c r="BQ254">
        <v>0</v>
      </c>
      <c r="BS254" s="1" t="str">
        <f>LEFT(B254,1)</f>
        <v>m</v>
      </c>
      <c r="BT254" s="1" t="str">
        <f>LEFT(B254,2)</f>
        <v>me</v>
      </c>
      <c r="BU254" s="1" t="str">
        <f>RIGHT(B254,1)</f>
        <v>e</v>
      </c>
      <c r="BX254" s="10">
        <v>0</v>
      </c>
      <c r="BY254" s="10" t="str">
        <f>LEFT(CA254,1)</f>
        <v>e</v>
      </c>
      <c r="BZ254" s="10" t="str">
        <f>RIGHT(B254,1)</f>
        <v>e</v>
      </c>
      <c r="CA254" s="10" t="str">
        <f>RIGHT(B254,2)</f>
        <v>ee</v>
      </c>
      <c r="CB254" s="10" t="str">
        <f>RIGHT(B254,3)</f>
        <v>mee</v>
      </c>
      <c r="CC254" s="10" t="str">
        <f>RIGHT(B254,2)</f>
        <v>ee</v>
      </c>
      <c r="CD254" s="10" t="str">
        <f>RIGHT(B254,1)</f>
        <v>e</v>
      </c>
    </row>
    <row r="255" spans="1:82">
      <c r="A255">
        <v>293</v>
      </c>
      <c r="B255" s="30" t="s">
        <v>451</v>
      </c>
      <c r="C255" t="s">
        <v>2769</v>
      </c>
      <c r="D255" t="s">
        <v>1141</v>
      </c>
      <c r="E255" t="s">
        <v>1141</v>
      </c>
      <c r="F255" t="s">
        <v>2833</v>
      </c>
      <c r="G255" s="1">
        <f>COUNTIF(B255,"*ii*")</f>
        <v>0</v>
      </c>
      <c r="H255" s="1">
        <f>COUNTIF(B255,"*ee*")</f>
        <v>1</v>
      </c>
      <c r="I255" s="1">
        <f>COUNTIF(B255,"*aa*")</f>
        <v>0</v>
      </c>
      <c r="J255" s="1">
        <f>COUNTIF(B255,"*oo*")</f>
        <v>0</v>
      </c>
      <c r="K255" s="1">
        <f>COUNTIF(B255,"*uu*")</f>
        <v>0</v>
      </c>
      <c r="L255" s="1">
        <f>COUNTIF(B255,"*ia*")</f>
        <v>0</v>
      </c>
      <c r="M255" s="1">
        <f>COUNTIF(B255,"*iu*")</f>
        <v>0</v>
      </c>
      <c r="N255" s="1">
        <f>COUNTIF(B255,"*ei*")</f>
        <v>0</v>
      </c>
      <c r="O255" s="1">
        <f>COUNTIF(B255,"*ea*")</f>
        <v>0</v>
      </c>
      <c r="P255" s="1">
        <f>COUNTIF(B255,"*eo*")</f>
        <v>0</v>
      </c>
      <c r="Q255" s="1">
        <f>COUNTIF(B255,"*eu*")</f>
        <v>0</v>
      </c>
      <c r="R255" s="1">
        <f>COUNTIF(B255,"*ai*")</f>
        <v>0</v>
      </c>
      <c r="S255" s="1">
        <f>COUNTIF(B255,"*ae*")</f>
        <v>0</v>
      </c>
      <c r="T255" s="1">
        <f>COUNTIF(B255,"*ao*")</f>
        <v>0</v>
      </c>
      <c r="U255" s="1">
        <f>COUNTIF(B255,"*au*")</f>
        <v>0</v>
      </c>
      <c r="V255" s="1">
        <f>COUNTIF(B255,"*oi*")</f>
        <v>0</v>
      </c>
      <c r="W255" s="1">
        <f>COUNTIF(B255,"*oe*")</f>
        <v>0</v>
      </c>
      <c r="X255" s="1">
        <f>COUNTIF(B255,"*oa*")</f>
        <v>0</v>
      </c>
      <c r="Y255" s="1">
        <f>COUNTIF(B255,"*ou*")</f>
        <v>0</v>
      </c>
      <c r="Z255" s="1">
        <f>COUNTIF(B255,"*ui*")</f>
        <v>0</v>
      </c>
      <c r="AA255" s="1">
        <f>COUNTIF(B255,"*ua*")</f>
        <v>0</v>
      </c>
      <c r="AB255">
        <f>SUM(G255:AA255)</f>
        <v>1</v>
      </c>
      <c r="AC255">
        <v>2</v>
      </c>
      <c r="AD255">
        <f>COUNTIF(AC255,"2")</f>
        <v>1</v>
      </c>
      <c r="AE255">
        <f>COUNTIF(AC255,"3")</f>
        <v>0</v>
      </c>
      <c r="AF255">
        <f>COUNTIF(AC255,"4")</f>
        <v>0</v>
      </c>
      <c r="AG255">
        <f>COUNTIF(AC255,"5")</f>
        <v>0</v>
      </c>
      <c r="AH255">
        <v>1</v>
      </c>
      <c r="AI255">
        <v>0</v>
      </c>
      <c r="AL255">
        <v>1</v>
      </c>
      <c r="AO255" s="1">
        <f>COUNTIF(F255,"CVCV")+COUNTIF(F255,"CVVCV")</f>
        <v>0</v>
      </c>
      <c r="AP255" s="1">
        <f>COUNTIF(F255,"CVCVC")+COUNTIF(F255,"CVVCVC")</f>
        <v>0</v>
      </c>
      <c r="AQ255" s="1">
        <f>COUNTIF(F255,"VCV")+COUNTIF(F255,"VVCV")</f>
        <v>0</v>
      </c>
      <c r="AR255" s="1">
        <f>COUNTIF(F255,"VCVC")+COUNTIF(F255,"VVCVC")</f>
        <v>0</v>
      </c>
      <c r="AS255" s="1">
        <f>COUNTIF(F255,"CVV")</f>
        <v>1</v>
      </c>
      <c r="AT255" s="1">
        <f>COUNTIF(F255,"CVVC")</f>
        <v>0</v>
      </c>
      <c r="AU255" s="1">
        <f>COUNTIF(F255,"VV")</f>
        <v>0</v>
      </c>
      <c r="AV255" s="1">
        <f>COUNTIF(F255,"VVC")</f>
        <v>0</v>
      </c>
      <c r="AW255" s="1">
        <f>COUNTIF(F255,"CVVCVC")+COUNTIF(F255,"VVCVC")+COUNTIF(F255,"CVVCV")+COUNTIF(F255,"VVCV")</f>
        <v>0</v>
      </c>
      <c r="AY255" s="1">
        <f>COUNTIF(F255,"CCVCV")</f>
        <v>0</v>
      </c>
      <c r="AZ255" s="1">
        <f>COUNTIF(F255,"CCVCVC")</f>
        <v>0</v>
      </c>
      <c r="BA255" s="1">
        <f>COUNTIF(F255,"CCVV")</f>
        <v>0</v>
      </c>
      <c r="BB255" s="1">
        <f>COUNTIF(F255,"CCVVC")</f>
        <v>0</v>
      </c>
      <c r="BF255" s="1" t="str">
        <f>RIGHT(F255,4)</f>
        <v>CVV</v>
      </c>
      <c r="BG255" s="1"/>
      <c r="BO255">
        <v>1</v>
      </c>
      <c r="BP255" s="1">
        <f>SUM(BG255:BO255)</f>
        <v>1</v>
      </c>
      <c r="BQ255">
        <v>0</v>
      </c>
      <c r="BS255" s="1" t="str">
        <f>LEFT(B255,1)</f>
        <v>f</v>
      </c>
      <c r="BT255" s="1" t="str">
        <f>LEFT(B255,2)</f>
        <v>fe</v>
      </c>
      <c r="BU255" s="1" t="str">
        <f>RIGHT(B255,1)</f>
        <v>e</v>
      </c>
      <c r="BX255" s="10">
        <v>0</v>
      </c>
      <c r="BY255" s="10" t="str">
        <f>LEFT(CA255,1)</f>
        <v>e</v>
      </c>
      <c r="BZ255" s="10" t="str">
        <f>RIGHT(B255,1)</f>
        <v>e</v>
      </c>
      <c r="CA255" s="10" t="str">
        <f>RIGHT(B255,2)</f>
        <v>ee</v>
      </c>
      <c r="CB255" s="10" t="str">
        <f>RIGHT(B255,3)</f>
        <v>fee</v>
      </c>
      <c r="CC255" s="10" t="str">
        <f>RIGHT(B255,2)</f>
        <v>ee</v>
      </c>
      <c r="CD255" s="10" t="str">
        <f>RIGHT(B255,1)</f>
        <v>e</v>
      </c>
    </row>
    <row r="256" spans="1:82">
      <c r="A256">
        <v>521</v>
      </c>
      <c r="B256" s="30" t="s">
        <v>1047</v>
      </c>
      <c r="C256" t="s">
        <v>2663</v>
      </c>
      <c r="D256" t="s">
        <v>1141</v>
      </c>
      <c r="E256" t="s">
        <v>1141</v>
      </c>
      <c r="F256" t="s">
        <v>2833</v>
      </c>
      <c r="G256" s="1">
        <f>COUNTIF(B256,"*ii*")</f>
        <v>0</v>
      </c>
      <c r="H256" s="1">
        <f>COUNTIF(B256,"*ee*")</f>
        <v>1</v>
      </c>
      <c r="I256" s="1">
        <f>COUNTIF(B256,"*aa*")</f>
        <v>0</v>
      </c>
      <c r="J256" s="1">
        <f>COUNTIF(B256,"*oo*")</f>
        <v>0</v>
      </c>
      <c r="K256" s="1">
        <f>COUNTIF(B256,"*uu*")</f>
        <v>0</v>
      </c>
      <c r="L256" s="1">
        <f>COUNTIF(B256,"*ia*")</f>
        <v>0</v>
      </c>
      <c r="M256" s="1">
        <f>COUNTIF(B256,"*iu*")</f>
        <v>0</v>
      </c>
      <c r="N256" s="1">
        <f>COUNTIF(B256,"*ei*")</f>
        <v>0</v>
      </c>
      <c r="O256" s="1">
        <f>COUNTIF(B256,"*ea*")</f>
        <v>0</v>
      </c>
      <c r="P256" s="1">
        <f>COUNTIF(B256,"*eo*")</f>
        <v>0</v>
      </c>
      <c r="Q256" s="1">
        <f>COUNTIF(B256,"*eu*")</f>
        <v>0</v>
      </c>
      <c r="R256" s="1">
        <f>COUNTIF(B256,"*ai*")</f>
        <v>0</v>
      </c>
      <c r="S256" s="1">
        <f>COUNTIF(B256,"*ae*")</f>
        <v>0</v>
      </c>
      <c r="T256" s="1">
        <f>COUNTIF(B256,"*ao*")</f>
        <v>0</v>
      </c>
      <c r="U256" s="1">
        <f>COUNTIF(B256,"*au*")</f>
        <v>0</v>
      </c>
      <c r="V256" s="1">
        <f>COUNTIF(B256,"*oi*")</f>
        <v>0</v>
      </c>
      <c r="W256" s="1">
        <f>COUNTIF(B256,"*oe*")</f>
        <v>0</v>
      </c>
      <c r="X256" s="1">
        <f>COUNTIF(B256,"*oa*")</f>
        <v>0</v>
      </c>
      <c r="Y256" s="1">
        <f>COUNTIF(B256,"*ou*")</f>
        <v>0</v>
      </c>
      <c r="Z256" s="1">
        <f>COUNTIF(B256,"*ui*")</f>
        <v>0</v>
      </c>
      <c r="AA256" s="1">
        <f>COUNTIF(B256,"*ua*")</f>
        <v>0</v>
      </c>
      <c r="AB256">
        <f>SUM(G256:AA256)</f>
        <v>1</v>
      </c>
      <c r="AC256">
        <v>2</v>
      </c>
      <c r="AD256">
        <f>COUNTIF(AC256,"2")</f>
        <v>1</v>
      </c>
      <c r="AE256">
        <f>COUNTIF(AC256,"3")</f>
        <v>0</v>
      </c>
      <c r="AF256">
        <f>COUNTIF(AC256,"4")</f>
        <v>0</v>
      </c>
      <c r="AG256">
        <f>COUNTIF(AC256,"5")</f>
        <v>0</v>
      </c>
      <c r="AH256">
        <v>1</v>
      </c>
      <c r="AI256">
        <v>0</v>
      </c>
      <c r="AL256">
        <v>1</v>
      </c>
      <c r="AO256" s="1">
        <f>COUNTIF(F256,"CVCV")+COUNTIF(F256,"CVVCV")</f>
        <v>0</v>
      </c>
      <c r="AP256" s="1">
        <f>COUNTIF(F256,"CVCVC")+COUNTIF(F256,"CVVCVC")</f>
        <v>0</v>
      </c>
      <c r="AQ256" s="1">
        <f>COUNTIF(F256,"VCV")+COUNTIF(F256,"VVCV")</f>
        <v>0</v>
      </c>
      <c r="AR256" s="1">
        <f>COUNTIF(F256,"VCVC")+COUNTIF(F256,"VVCVC")</f>
        <v>0</v>
      </c>
      <c r="AS256" s="1">
        <f>COUNTIF(F256,"CVV")</f>
        <v>1</v>
      </c>
      <c r="AT256" s="1">
        <f>COUNTIF(F256,"CVVC")</f>
        <v>0</v>
      </c>
      <c r="AU256" s="1">
        <f>COUNTIF(F256,"VV")</f>
        <v>0</v>
      </c>
      <c r="AV256" s="1">
        <f>COUNTIF(F256,"VVC")</f>
        <v>0</v>
      </c>
      <c r="AW256" s="1">
        <f>COUNTIF(F256,"CVVCVC")+COUNTIF(F256,"VVCVC")+COUNTIF(F256,"CVVCV")+COUNTIF(F256,"VVCV")</f>
        <v>0</v>
      </c>
      <c r="AY256" s="1">
        <f>COUNTIF(F256,"CCVCV")</f>
        <v>0</v>
      </c>
      <c r="AZ256" s="1">
        <f>COUNTIF(F256,"CCVCVC")</f>
        <v>0</v>
      </c>
      <c r="BA256" s="1">
        <f>COUNTIF(F256,"CCVV")</f>
        <v>0</v>
      </c>
      <c r="BB256" s="1">
        <f>COUNTIF(F256,"CCVVC")</f>
        <v>0</v>
      </c>
      <c r="BF256" s="1" t="str">
        <f>RIGHT(F256,4)</f>
        <v>CVV</v>
      </c>
      <c r="BG256" s="1"/>
      <c r="BO256">
        <v>1</v>
      </c>
      <c r="BP256" s="1">
        <f>SUM(BG256:BO256)</f>
        <v>1</v>
      </c>
      <c r="BQ256">
        <v>0</v>
      </c>
      <c r="BS256" s="1" t="str">
        <f>LEFT(B256,1)</f>
        <v>k</v>
      </c>
      <c r="BT256" s="1" t="str">
        <f>LEFT(B256,2)</f>
        <v>ke</v>
      </c>
      <c r="BU256" s="1" t="str">
        <f>RIGHT(B256,1)</f>
        <v>e</v>
      </c>
      <c r="BX256" s="10">
        <v>0</v>
      </c>
      <c r="BY256" s="10" t="str">
        <f>LEFT(CA256,1)</f>
        <v>e</v>
      </c>
      <c r="BZ256" s="10" t="str">
        <f>RIGHT(B256,1)</f>
        <v>e</v>
      </c>
      <c r="CA256" s="10" t="str">
        <f>RIGHT(B256,2)</f>
        <v>ee</v>
      </c>
      <c r="CB256" s="10" t="str">
        <f>RIGHT(B256,3)</f>
        <v>kee</v>
      </c>
      <c r="CC256" s="10" t="str">
        <f>RIGHT(B256,2)</f>
        <v>ee</v>
      </c>
      <c r="CD256" s="10" t="str">
        <f>RIGHT(B256,1)</f>
        <v>e</v>
      </c>
    </row>
    <row r="257" spans="1:82">
      <c r="A257">
        <v>951</v>
      </c>
      <c r="B257" s="30" t="s">
        <v>27</v>
      </c>
      <c r="C257" t="s">
        <v>2429</v>
      </c>
      <c r="D257" t="s">
        <v>1161</v>
      </c>
      <c r="E257" t="s">
        <v>2821</v>
      </c>
      <c r="F257" t="s">
        <v>2833</v>
      </c>
      <c r="G257" s="1">
        <f>COUNTIF(B257,"*ii*")</f>
        <v>0</v>
      </c>
      <c r="H257" s="1">
        <f>COUNTIF(B257,"*ee*")</f>
        <v>1</v>
      </c>
      <c r="I257" s="1">
        <f>COUNTIF(B257,"*aa*")</f>
        <v>0</v>
      </c>
      <c r="J257" s="1">
        <f>COUNTIF(B257,"*oo*")</f>
        <v>0</v>
      </c>
      <c r="K257" s="1">
        <f>COUNTIF(B257,"*uu*")</f>
        <v>0</v>
      </c>
      <c r="L257" s="1">
        <f>COUNTIF(B257,"*ia*")</f>
        <v>0</v>
      </c>
      <c r="M257" s="1">
        <f>COUNTIF(B257,"*iu*")</f>
        <v>0</v>
      </c>
      <c r="N257" s="1">
        <f>COUNTIF(B257,"*ei*")</f>
        <v>0</v>
      </c>
      <c r="O257" s="1">
        <f>COUNTIF(B257,"*ea*")</f>
        <v>0</v>
      </c>
      <c r="P257" s="1">
        <f>COUNTIF(B257,"*eo*")</f>
        <v>0</v>
      </c>
      <c r="Q257" s="1">
        <f>COUNTIF(B257,"*eu*")</f>
        <v>0</v>
      </c>
      <c r="R257" s="1">
        <f>COUNTIF(B257,"*ai*")</f>
        <v>0</v>
      </c>
      <c r="S257" s="1">
        <f>COUNTIF(B257,"*ae*")</f>
        <v>0</v>
      </c>
      <c r="T257" s="1">
        <f>COUNTIF(B257,"*ao*")</f>
        <v>0</v>
      </c>
      <c r="U257" s="1">
        <f>COUNTIF(B257,"*au*")</f>
        <v>0</v>
      </c>
      <c r="V257" s="1">
        <f>COUNTIF(B257,"*oi*")</f>
        <v>0</v>
      </c>
      <c r="W257" s="1">
        <f>COUNTIF(B257,"*oe*")</f>
        <v>0</v>
      </c>
      <c r="X257" s="1">
        <f>COUNTIF(B257,"*oa*")</f>
        <v>0</v>
      </c>
      <c r="Y257" s="1">
        <f>COUNTIF(B257,"*ou*")</f>
        <v>0</v>
      </c>
      <c r="Z257" s="1">
        <f>COUNTIF(B257,"*ui*")</f>
        <v>0</v>
      </c>
      <c r="AA257" s="1">
        <f>COUNTIF(B257,"*ua*")</f>
        <v>0</v>
      </c>
      <c r="AB257">
        <f>SUM(G257:AA257)</f>
        <v>1</v>
      </c>
      <c r="AC257">
        <v>2</v>
      </c>
      <c r="AD257">
        <f>COUNTIF(AC257,"2")</f>
        <v>1</v>
      </c>
      <c r="AE257">
        <f>COUNTIF(AC257,"3")</f>
        <v>0</v>
      </c>
      <c r="AF257">
        <f>COUNTIF(AC257,"4")</f>
        <v>0</v>
      </c>
      <c r="AG257">
        <f>COUNTIF(AC257,"5")</f>
        <v>0</v>
      </c>
      <c r="AH257">
        <v>1</v>
      </c>
      <c r="AI257">
        <v>0</v>
      </c>
      <c r="AL257">
        <v>1</v>
      </c>
      <c r="AO257" s="1">
        <f>COUNTIF(F257,"CVCV")+COUNTIF(F257,"CVVCV")</f>
        <v>0</v>
      </c>
      <c r="AP257" s="1">
        <f>COUNTIF(F257,"CVCVC")+COUNTIF(F257,"CVVCVC")</f>
        <v>0</v>
      </c>
      <c r="AQ257" s="1">
        <f>COUNTIF(F257,"VCV")+COUNTIF(F257,"VVCV")</f>
        <v>0</v>
      </c>
      <c r="AR257" s="1">
        <f>COUNTIF(F257,"VCVC")+COUNTIF(F257,"VVCVC")</f>
        <v>0</v>
      </c>
      <c r="AS257" s="1">
        <f>COUNTIF(F257,"CVV")</f>
        <v>1</v>
      </c>
      <c r="AT257" s="1">
        <f>COUNTIF(F257,"CVVC")</f>
        <v>0</v>
      </c>
      <c r="AU257" s="1">
        <f>COUNTIF(F257,"VV")</f>
        <v>0</v>
      </c>
      <c r="AV257" s="1">
        <f>COUNTIF(F257,"VVC")</f>
        <v>0</v>
      </c>
      <c r="AW257" s="1">
        <f>COUNTIF(F257,"CVVCVC")+COUNTIF(F257,"VVCVC")+COUNTIF(F257,"CVVCV")+COUNTIF(F257,"VVCV")</f>
        <v>0</v>
      </c>
      <c r="AY257" s="1">
        <f>COUNTIF(F257,"CCVCV")</f>
        <v>0</v>
      </c>
      <c r="AZ257" s="1">
        <f>COUNTIF(F257,"CCVCVC")</f>
        <v>0</v>
      </c>
      <c r="BA257" s="1">
        <f>COUNTIF(F257,"CCVV")</f>
        <v>0</v>
      </c>
      <c r="BB257" s="1">
        <f>COUNTIF(F257,"CCVVC")</f>
        <v>0</v>
      </c>
      <c r="BF257" s="1" t="str">
        <f>RIGHT(F257,4)</f>
        <v>CVV</v>
      </c>
      <c r="BG257" s="1"/>
      <c r="BO257">
        <v>1</v>
      </c>
      <c r="BP257" s="1">
        <f>SUM(BG257:BO257)</f>
        <v>1</v>
      </c>
      <c r="BQ257">
        <v>0</v>
      </c>
      <c r="BS257" s="1" t="str">
        <f>LEFT(B257,1)</f>
        <v>n</v>
      </c>
      <c r="BT257" s="1" t="str">
        <f>LEFT(B257,2)</f>
        <v>ne</v>
      </c>
      <c r="BU257" s="1" t="str">
        <f>RIGHT(B257,1)</f>
        <v>e</v>
      </c>
      <c r="BX257" s="10">
        <v>0</v>
      </c>
      <c r="BY257" s="10" t="str">
        <f>LEFT(CA257,1)</f>
        <v>e</v>
      </c>
      <c r="BZ257" s="10" t="str">
        <f>RIGHT(B257,1)</f>
        <v>e</v>
      </c>
      <c r="CA257" s="10" t="str">
        <f>RIGHT(B257,2)</f>
        <v>ee</v>
      </c>
      <c r="CB257" s="10" t="str">
        <f>RIGHT(B257,3)</f>
        <v>nee</v>
      </c>
      <c r="CC257" s="10" t="str">
        <f>RIGHT(B257,2)</f>
        <v>ee</v>
      </c>
      <c r="CD257" s="10" t="str">
        <f>RIGHT(B257,1)</f>
        <v>e</v>
      </c>
    </row>
    <row r="258" spans="1:82">
      <c r="A258">
        <v>1620</v>
      </c>
      <c r="B258" s="30" t="s">
        <v>1089</v>
      </c>
      <c r="C258" t="s">
        <v>2727</v>
      </c>
      <c r="D258" t="s">
        <v>1151</v>
      </c>
      <c r="E258" t="s">
        <v>2821</v>
      </c>
      <c r="F258" t="s">
        <v>2833</v>
      </c>
      <c r="G258" s="1">
        <f>COUNTIF(B258,"*ii*")</f>
        <v>0</v>
      </c>
      <c r="H258" s="1">
        <f>COUNTIF(B258,"*ee*")</f>
        <v>1</v>
      </c>
      <c r="I258" s="1">
        <f>COUNTIF(B258,"*aa*")</f>
        <v>0</v>
      </c>
      <c r="J258" s="1">
        <f>COUNTIF(B258,"*oo*")</f>
        <v>0</v>
      </c>
      <c r="K258" s="1">
        <f>COUNTIF(B258,"*uu*")</f>
        <v>0</v>
      </c>
      <c r="L258" s="1">
        <f>COUNTIF(B258,"*ia*")</f>
        <v>0</v>
      </c>
      <c r="M258" s="1">
        <f>COUNTIF(B258,"*iu*")</f>
        <v>0</v>
      </c>
      <c r="N258" s="1">
        <f>COUNTIF(B258,"*ei*")</f>
        <v>0</v>
      </c>
      <c r="O258" s="1">
        <f>COUNTIF(B258,"*ea*")</f>
        <v>0</v>
      </c>
      <c r="P258" s="1">
        <f>COUNTIF(B258,"*eo*")</f>
        <v>0</v>
      </c>
      <c r="Q258" s="1">
        <f>COUNTIF(B258,"*eu*")</f>
        <v>0</v>
      </c>
      <c r="R258" s="1">
        <f>COUNTIF(B258,"*ai*")</f>
        <v>0</v>
      </c>
      <c r="S258" s="1">
        <f>COUNTIF(B258,"*ae*")</f>
        <v>0</v>
      </c>
      <c r="T258" s="1">
        <f>COUNTIF(B258,"*ao*")</f>
        <v>0</v>
      </c>
      <c r="U258" s="1">
        <f>COUNTIF(B258,"*au*")</f>
        <v>0</v>
      </c>
      <c r="V258" s="1">
        <f>COUNTIF(B258,"*oi*")</f>
        <v>0</v>
      </c>
      <c r="W258" s="1">
        <f>COUNTIF(B258,"*oe*")</f>
        <v>0</v>
      </c>
      <c r="X258" s="1">
        <f>COUNTIF(B258,"*oa*")</f>
        <v>0</v>
      </c>
      <c r="Y258" s="1">
        <f>COUNTIF(B258,"*ou*")</f>
        <v>0</v>
      </c>
      <c r="Z258" s="1">
        <f>COUNTIF(B258,"*ui*")</f>
        <v>0</v>
      </c>
      <c r="AA258" s="1">
        <f>COUNTIF(B258,"*ua*")</f>
        <v>0</v>
      </c>
      <c r="AB258">
        <f>SUM(G258:AA258)</f>
        <v>1</v>
      </c>
      <c r="AC258">
        <v>2</v>
      </c>
      <c r="AD258">
        <f>COUNTIF(AC258,"2")</f>
        <v>1</v>
      </c>
      <c r="AE258">
        <f>COUNTIF(AC258,"3")</f>
        <v>0</v>
      </c>
      <c r="AF258">
        <f>COUNTIF(AC258,"4")</f>
        <v>0</v>
      </c>
      <c r="AG258">
        <f>COUNTIF(AC258,"5")</f>
        <v>0</v>
      </c>
      <c r="AH258">
        <v>1</v>
      </c>
      <c r="AI258">
        <v>0</v>
      </c>
      <c r="AL258">
        <v>1</v>
      </c>
      <c r="AO258" s="1">
        <f>COUNTIF(F258,"CVCV")+COUNTIF(F258,"CVVCV")</f>
        <v>0</v>
      </c>
      <c r="AP258" s="1">
        <f>COUNTIF(F258,"CVCVC")+COUNTIF(F258,"CVVCVC")</f>
        <v>0</v>
      </c>
      <c r="AQ258" s="1">
        <f>COUNTIF(F258,"VCV")+COUNTIF(F258,"VVCV")</f>
        <v>0</v>
      </c>
      <c r="AR258" s="1">
        <f>COUNTIF(F258,"VCVC")+COUNTIF(F258,"VVCVC")</f>
        <v>0</v>
      </c>
      <c r="AS258" s="1">
        <f>COUNTIF(F258,"CVV")</f>
        <v>1</v>
      </c>
      <c r="AT258" s="1">
        <f>COUNTIF(F258,"CVVC")</f>
        <v>0</v>
      </c>
      <c r="AU258" s="1">
        <f>COUNTIF(F258,"VV")</f>
        <v>0</v>
      </c>
      <c r="AV258" s="1">
        <f>COUNTIF(F258,"VVC")</f>
        <v>0</v>
      </c>
      <c r="AW258" s="1">
        <f>COUNTIF(F258,"CVVCVC")+COUNTIF(F258,"VVCVC")+COUNTIF(F258,"CVVCV")+COUNTIF(F258,"VVCV")</f>
        <v>0</v>
      </c>
      <c r="AY258" s="1">
        <f>COUNTIF(F258,"CCVCV")</f>
        <v>0</v>
      </c>
      <c r="AZ258" s="1">
        <f>COUNTIF(F258,"CCVCVC")</f>
        <v>0</v>
      </c>
      <c r="BA258" s="1">
        <f>COUNTIF(F258,"CCVV")</f>
        <v>0</v>
      </c>
      <c r="BB258" s="1">
        <f>COUNTIF(F258,"CCVVC")</f>
        <v>0</v>
      </c>
      <c r="BF258" s="1" t="str">
        <f>RIGHT(F258,4)</f>
        <v>CVV</v>
      </c>
      <c r="BG258" s="1"/>
      <c r="BO258">
        <v>1</v>
      </c>
      <c r="BP258" s="1">
        <f>SUM(BG258:BO258)</f>
        <v>1</v>
      </c>
      <c r="BQ258">
        <v>0</v>
      </c>
      <c r="BS258" s="1" t="str">
        <f>LEFT(B258,1)</f>
        <v>s</v>
      </c>
      <c r="BT258" s="1" t="str">
        <f>LEFT(B258,2)</f>
        <v>se</v>
      </c>
      <c r="BU258" s="1" t="str">
        <f>RIGHT(B258,1)</f>
        <v>e</v>
      </c>
      <c r="BX258" s="10">
        <v>0</v>
      </c>
      <c r="BY258" s="10" t="str">
        <f>LEFT(CA258,1)</f>
        <v>e</v>
      </c>
      <c r="BZ258" s="10" t="str">
        <f>RIGHT(B258,1)</f>
        <v>e</v>
      </c>
      <c r="CA258" s="10" t="str">
        <f>RIGHT(B258,2)</f>
        <v>ee</v>
      </c>
      <c r="CB258" s="10" t="str">
        <f>RIGHT(B258,3)</f>
        <v>see</v>
      </c>
      <c r="CC258" s="10" t="str">
        <f>RIGHT(B258,2)</f>
        <v>ee</v>
      </c>
      <c r="CD258" s="10" t="str">
        <f>RIGHT(B258,1)</f>
        <v>e</v>
      </c>
    </row>
    <row r="259" spans="1:82">
      <c r="A259">
        <v>294</v>
      </c>
      <c r="B259" s="30" t="s">
        <v>451</v>
      </c>
      <c r="C259" t="s">
        <v>1776</v>
      </c>
      <c r="D259" t="s">
        <v>1150</v>
      </c>
      <c r="E259" t="s">
        <v>2821</v>
      </c>
      <c r="F259" t="s">
        <v>2833</v>
      </c>
      <c r="G259" s="1">
        <f>COUNTIF(B259,"*ii*")</f>
        <v>0</v>
      </c>
      <c r="H259" s="1">
        <f>COUNTIF(B259,"*ee*")</f>
        <v>1</v>
      </c>
      <c r="I259" s="1">
        <f>COUNTIF(B259,"*aa*")</f>
        <v>0</v>
      </c>
      <c r="J259" s="1">
        <f>COUNTIF(B259,"*oo*")</f>
        <v>0</v>
      </c>
      <c r="K259" s="1">
        <f>COUNTIF(B259,"*uu*")</f>
        <v>0</v>
      </c>
      <c r="L259" s="1">
        <f>COUNTIF(B259,"*ia*")</f>
        <v>0</v>
      </c>
      <c r="M259" s="1">
        <f>COUNTIF(B259,"*iu*")</f>
        <v>0</v>
      </c>
      <c r="N259" s="1">
        <f>COUNTIF(B259,"*ei*")</f>
        <v>0</v>
      </c>
      <c r="O259" s="1">
        <f>COUNTIF(B259,"*ea*")</f>
        <v>0</v>
      </c>
      <c r="P259" s="1">
        <f>COUNTIF(B259,"*eo*")</f>
        <v>0</v>
      </c>
      <c r="Q259" s="1">
        <f>COUNTIF(B259,"*eu*")</f>
        <v>0</v>
      </c>
      <c r="R259" s="1">
        <f>COUNTIF(B259,"*ai*")</f>
        <v>0</v>
      </c>
      <c r="S259" s="1">
        <f>COUNTIF(B259,"*ae*")</f>
        <v>0</v>
      </c>
      <c r="T259" s="1">
        <f>COUNTIF(B259,"*ao*")</f>
        <v>0</v>
      </c>
      <c r="U259" s="1">
        <f>COUNTIF(B259,"*au*")</f>
        <v>0</v>
      </c>
      <c r="V259" s="1">
        <f>COUNTIF(B259,"*oi*")</f>
        <v>0</v>
      </c>
      <c r="W259" s="1">
        <f>COUNTIF(B259,"*oe*")</f>
        <v>0</v>
      </c>
      <c r="X259" s="1">
        <f>COUNTIF(B259,"*oa*")</f>
        <v>0</v>
      </c>
      <c r="Y259" s="1">
        <f>COUNTIF(B259,"*ou*")</f>
        <v>0</v>
      </c>
      <c r="Z259" s="1">
        <f>COUNTIF(B259,"*ui*")</f>
        <v>0</v>
      </c>
      <c r="AA259" s="1">
        <f>COUNTIF(B259,"*ua*")</f>
        <v>0</v>
      </c>
      <c r="AB259">
        <f>SUM(G259:AA259)</f>
        <v>1</v>
      </c>
      <c r="AC259">
        <v>2</v>
      </c>
      <c r="AD259">
        <f>COUNTIF(AC259,"2")</f>
        <v>1</v>
      </c>
      <c r="AE259">
        <f>COUNTIF(AC259,"3")</f>
        <v>0</v>
      </c>
      <c r="AF259">
        <f>COUNTIF(AC259,"4")</f>
        <v>0</v>
      </c>
      <c r="AG259">
        <f>COUNTIF(AC259,"5")</f>
        <v>0</v>
      </c>
      <c r="AH259">
        <v>1</v>
      </c>
      <c r="AI259">
        <v>0</v>
      </c>
      <c r="AL259">
        <v>1</v>
      </c>
      <c r="AO259" s="1">
        <f>COUNTIF(F259,"CVCV")+COUNTIF(F259,"CVVCV")</f>
        <v>0</v>
      </c>
      <c r="AP259" s="1">
        <f>COUNTIF(F259,"CVCVC")+COUNTIF(F259,"CVVCVC")</f>
        <v>0</v>
      </c>
      <c r="AQ259" s="1">
        <f>COUNTIF(F259,"VCV")+COUNTIF(F259,"VVCV")</f>
        <v>0</v>
      </c>
      <c r="AR259" s="1">
        <f>COUNTIF(F259,"VCVC")+COUNTIF(F259,"VVCVC")</f>
        <v>0</v>
      </c>
      <c r="AS259" s="1">
        <f>COUNTIF(F259,"CVV")</f>
        <v>1</v>
      </c>
      <c r="AT259" s="1">
        <f>COUNTIF(F259,"CVVC")</f>
        <v>0</v>
      </c>
      <c r="AU259" s="1">
        <f>COUNTIF(F259,"VV")</f>
        <v>0</v>
      </c>
      <c r="AV259" s="1">
        <f>COUNTIF(F259,"VVC")</f>
        <v>0</v>
      </c>
      <c r="AW259" s="1">
        <f>COUNTIF(F259,"CVVCVC")+COUNTIF(F259,"VVCVC")+COUNTIF(F259,"CVVCV")+COUNTIF(F259,"VVCV")</f>
        <v>0</v>
      </c>
      <c r="AY259" s="1">
        <f>COUNTIF(F259,"CCVCV")</f>
        <v>0</v>
      </c>
      <c r="AZ259" s="1">
        <f>COUNTIF(F259,"CCVCVC")</f>
        <v>0</v>
      </c>
      <c r="BA259" s="1">
        <f>COUNTIF(F259,"CCVV")</f>
        <v>0</v>
      </c>
      <c r="BB259" s="1">
        <f>COUNTIF(F259,"CCVVC")</f>
        <v>0</v>
      </c>
      <c r="BF259" s="1" t="str">
        <f>RIGHT(F259,4)</f>
        <v>CVV</v>
      </c>
      <c r="BG259" s="1"/>
      <c r="BO259">
        <v>1</v>
      </c>
      <c r="BP259" s="1">
        <f>SUM(BG259:BO259)</f>
        <v>1</v>
      </c>
      <c r="BQ259">
        <v>0</v>
      </c>
      <c r="BS259" s="1" t="str">
        <f>LEFT(B259,1)</f>
        <v>f</v>
      </c>
      <c r="BT259" s="1" t="str">
        <f>LEFT(B259,2)</f>
        <v>fe</v>
      </c>
      <c r="BU259" s="1" t="str">
        <f>RIGHT(B259,1)</f>
        <v>e</v>
      </c>
      <c r="BX259" s="10">
        <v>0</v>
      </c>
      <c r="BY259" s="10" t="str">
        <f>LEFT(CA259,1)</f>
        <v>e</v>
      </c>
      <c r="BZ259" s="10" t="str">
        <f>RIGHT(B259,1)</f>
        <v>e</v>
      </c>
      <c r="CA259" s="10" t="str">
        <f>RIGHT(B259,2)</f>
        <v>ee</v>
      </c>
      <c r="CB259" s="10" t="str">
        <f>RIGHT(B259,3)</f>
        <v>fee</v>
      </c>
      <c r="CC259" s="10" t="str">
        <f>RIGHT(B259,2)</f>
        <v>ee</v>
      </c>
      <c r="CD259" s="10" t="str">
        <f>RIGHT(B259,1)</f>
        <v>e</v>
      </c>
    </row>
    <row r="260" spans="1:82">
      <c r="A260">
        <v>713</v>
      </c>
      <c r="B260" s="30" t="s">
        <v>1044</v>
      </c>
      <c r="C260" t="s">
        <v>2657</v>
      </c>
      <c r="D260" t="s">
        <v>1152</v>
      </c>
      <c r="E260" t="s">
        <v>1141</v>
      </c>
      <c r="F260" t="s">
        <v>2833</v>
      </c>
      <c r="G260" s="1">
        <f>COUNTIF(B260,"*ii*")</f>
        <v>0</v>
      </c>
      <c r="H260" s="1">
        <f>COUNTIF(B260,"*ee*")</f>
        <v>0</v>
      </c>
      <c r="I260" s="1">
        <f>COUNTIF(B260,"*aa*")</f>
        <v>1</v>
      </c>
      <c r="J260" s="1">
        <f>COUNTIF(B260,"*oo*")</f>
        <v>0</v>
      </c>
      <c r="K260" s="1">
        <f>COUNTIF(B260,"*uu*")</f>
        <v>0</v>
      </c>
      <c r="L260" s="1">
        <f>COUNTIF(B260,"*ia*")</f>
        <v>0</v>
      </c>
      <c r="M260" s="1">
        <f>COUNTIF(B260,"*iu*")</f>
        <v>0</v>
      </c>
      <c r="N260" s="1">
        <f>COUNTIF(B260,"*ei*")</f>
        <v>0</v>
      </c>
      <c r="O260" s="1">
        <f>COUNTIF(B260,"*ea*")</f>
        <v>0</v>
      </c>
      <c r="P260" s="1">
        <f>COUNTIF(B260,"*eo*")</f>
        <v>0</v>
      </c>
      <c r="Q260" s="1">
        <f>COUNTIF(B260,"*eu*")</f>
        <v>0</v>
      </c>
      <c r="R260" s="1">
        <f>COUNTIF(B260,"*ai*")</f>
        <v>0</v>
      </c>
      <c r="S260" s="1">
        <f>COUNTIF(B260,"*ae*")</f>
        <v>0</v>
      </c>
      <c r="T260" s="1">
        <f>COUNTIF(B260,"*ao*")</f>
        <v>0</v>
      </c>
      <c r="U260" s="1">
        <f>COUNTIF(B260,"*au*")</f>
        <v>0</v>
      </c>
      <c r="V260" s="1">
        <f>COUNTIF(B260,"*oi*")</f>
        <v>0</v>
      </c>
      <c r="W260" s="1">
        <f>COUNTIF(B260,"*oe*")</f>
        <v>0</v>
      </c>
      <c r="X260" s="1">
        <f>COUNTIF(B260,"*oa*")</f>
        <v>0</v>
      </c>
      <c r="Y260" s="1">
        <f>COUNTIF(B260,"*ou*")</f>
        <v>0</v>
      </c>
      <c r="Z260" s="1">
        <f>COUNTIF(B260,"*ui*")</f>
        <v>0</v>
      </c>
      <c r="AA260" s="1">
        <f>COUNTIF(B260,"*ua*")</f>
        <v>0</v>
      </c>
      <c r="AB260">
        <f>SUM(G260:AA260)</f>
        <v>1</v>
      </c>
      <c r="AC260">
        <v>2</v>
      </c>
      <c r="AD260">
        <f>COUNTIF(AC260,"2")</f>
        <v>1</v>
      </c>
      <c r="AE260">
        <f>COUNTIF(AC260,"3")</f>
        <v>0</v>
      </c>
      <c r="AF260">
        <f>COUNTIF(AC260,"4")</f>
        <v>0</v>
      </c>
      <c r="AG260">
        <f>COUNTIF(AC260,"5")</f>
        <v>0</v>
      </c>
      <c r="AH260">
        <v>1</v>
      </c>
      <c r="AI260">
        <v>0</v>
      </c>
      <c r="AL260">
        <v>1</v>
      </c>
      <c r="AO260" s="1">
        <f>COUNTIF(F260,"CVCV")+COUNTIF(F260,"CVVCV")</f>
        <v>0</v>
      </c>
      <c r="AP260" s="1">
        <f>COUNTIF(F260,"CVCVC")+COUNTIF(F260,"CVVCVC")</f>
        <v>0</v>
      </c>
      <c r="AQ260" s="1">
        <f>COUNTIF(F260,"VCV")+COUNTIF(F260,"VVCV")</f>
        <v>0</v>
      </c>
      <c r="AR260" s="1">
        <f>COUNTIF(F260,"VCVC")+COUNTIF(F260,"VVCVC")</f>
        <v>0</v>
      </c>
      <c r="AS260" s="1">
        <f>COUNTIF(F260,"CVV")</f>
        <v>1</v>
      </c>
      <c r="AT260" s="1">
        <f>COUNTIF(F260,"CVVC")</f>
        <v>0</v>
      </c>
      <c r="AU260" s="1">
        <f>COUNTIF(F260,"VV")</f>
        <v>0</v>
      </c>
      <c r="AV260" s="1">
        <f>COUNTIF(F260,"VVC")</f>
        <v>0</v>
      </c>
      <c r="AW260" s="1">
        <f>COUNTIF(F260,"CVVCVC")+COUNTIF(F260,"VVCVC")+COUNTIF(F260,"CVVCV")+COUNTIF(F260,"VVCV")</f>
        <v>0</v>
      </c>
      <c r="AY260" s="1">
        <f>COUNTIF(F260,"CCVCV")</f>
        <v>0</v>
      </c>
      <c r="AZ260" s="1">
        <f>COUNTIF(F260,"CCVCVC")</f>
        <v>0</v>
      </c>
      <c r="BA260" s="1">
        <f>COUNTIF(F260,"CCVV")</f>
        <v>0</v>
      </c>
      <c r="BB260" s="1">
        <f>COUNTIF(F260,"CCVVC")</f>
        <v>0</v>
      </c>
      <c r="BF260" s="1" t="str">
        <f>RIGHT(F260,4)</f>
        <v>CVV</v>
      </c>
      <c r="BG260" s="1"/>
      <c r="BO260">
        <v>1</v>
      </c>
      <c r="BP260" s="1">
        <f>SUM(BG260:BO260)</f>
        <v>1</v>
      </c>
      <c r="BQ260">
        <v>0</v>
      </c>
      <c r="BS260" s="1" t="str">
        <f>LEFT(B260,1)</f>
        <v>m</v>
      </c>
      <c r="BT260" s="1" t="str">
        <f>LEFT(B260,2)</f>
        <v>ma</v>
      </c>
      <c r="BU260" s="1" t="str">
        <f>RIGHT(B260,1)</f>
        <v>a</v>
      </c>
      <c r="BX260" s="10">
        <v>0</v>
      </c>
      <c r="BY260" s="10" t="str">
        <f>LEFT(CA260,1)</f>
        <v>a</v>
      </c>
      <c r="BZ260" s="10" t="str">
        <f>RIGHT(B260,1)</f>
        <v>a</v>
      </c>
      <c r="CA260" s="10" t="str">
        <f>RIGHT(B260,2)</f>
        <v>aa</v>
      </c>
      <c r="CB260" s="10" t="str">
        <f>RIGHT(B260,3)</f>
        <v>maa</v>
      </c>
      <c r="CC260" s="10" t="str">
        <f>RIGHT(B260,2)</f>
        <v>aa</v>
      </c>
      <c r="CD260" s="10" t="str">
        <f>RIGHT(B260,1)</f>
        <v>a</v>
      </c>
    </row>
    <row r="261" spans="1:82">
      <c r="A261">
        <v>357</v>
      </c>
      <c r="B261" s="30" t="s">
        <v>425</v>
      </c>
      <c r="C261" t="s">
        <v>1737</v>
      </c>
      <c r="D261" t="s">
        <v>1161</v>
      </c>
      <c r="E261" t="s">
        <v>2821</v>
      </c>
      <c r="F261" t="s">
        <v>2833</v>
      </c>
      <c r="G261" s="1">
        <f>COUNTIF(B261,"*ii*")</f>
        <v>0</v>
      </c>
      <c r="H261" s="1">
        <f>COUNTIF(B261,"*ee*")</f>
        <v>0</v>
      </c>
      <c r="I261" s="1">
        <f>COUNTIF(B261,"*aa*")</f>
        <v>1</v>
      </c>
      <c r="J261" s="1">
        <f>COUNTIF(B261,"*oo*")</f>
        <v>0</v>
      </c>
      <c r="K261" s="1">
        <f>COUNTIF(B261,"*uu*")</f>
        <v>0</v>
      </c>
      <c r="L261" s="1">
        <f>COUNTIF(B261,"*ia*")</f>
        <v>0</v>
      </c>
      <c r="M261" s="1">
        <f>COUNTIF(B261,"*iu*")</f>
        <v>0</v>
      </c>
      <c r="N261" s="1">
        <f>COUNTIF(B261,"*ei*")</f>
        <v>0</v>
      </c>
      <c r="O261" s="1">
        <f>COUNTIF(B261,"*ea*")</f>
        <v>0</v>
      </c>
      <c r="P261" s="1">
        <f>COUNTIF(B261,"*eo*")</f>
        <v>0</v>
      </c>
      <c r="Q261" s="1">
        <f>COUNTIF(B261,"*eu*")</f>
        <v>0</v>
      </c>
      <c r="R261" s="1">
        <f>COUNTIF(B261,"*ai*")</f>
        <v>0</v>
      </c>
      <c r="S261" s="1">
        <f>COUNTIF(B261,"*ae*")</f>
        <v>0</v>
      </c>
      <c r="T261" s="1">
        <f>COUNTIF(B261,"*ao*")</f>
        <v>0</v>
      </c>
      <c r="U261" s="1">
        <f>COUNTIF(B261,"*au*")</f>
        <v>0</v>
      </c>
      <c r="V261" s="1">
        <f>COUNTIF(B261,"*oi*")</f>
        <v>0</v>
      </c>
      <c r="W261" s="1">
        <f>COUNTIF(B261,"*oe*")</f>
        <v>0</v>
      </c>
      <c r="X261" s="1">
        <f>COUNTIF(B261,"*oa*")</f>
        <v>0</v>
      </c>
      <c r="Y261" s="1">
        <f>COUNTIF(B261,"*ou*")</f>
        <v>0</v>
      </c>
      <c r="Z261" s="1">
        <f>COUNTIF(B261,"*ui*")</f>
        <v>0</v>
      </c>
      <c r="AA261" s="1">
        <f>COUNTIF(B261,"*ua*")</f>
        <v>0</v>
      </c>
      <c r="AB261">
        <f>SUM(G261:AA261)</f>
        <v>1</v>
      </c>
      <c r="AC261">
        <v>2</v>
      </c>
      <c r="AD261">
        <f>COUNTIF(AC261,"2")</f>
        <v>1</v>
      </c>
      <c r="AE261">
        <f>COUNTIF(AC261,"3")</f>
        <v>0</v>
      </c>
      <c r="AF261">
        <f>COUNTIF(AC261,"4")</f>
        <v>0</v>
      </c>
      <c r="AG261">
        <f>COUNTIF(AC261,"5")</f>
        <v>0</v>
      </c>
      <c r="AH261">
        <v>1</v>
      </c>
      <c r="AI261">
        <v>0</v>
      </c>
      <c r="AL261">
        <v>1</v>
      </c>
      <c r="AO261" s="1">
        <f>COUNTIF(F261,"CVCV")+COUNTIF(F261,"CVVCV")</f>
        <v>0</v>
      </c>
      <c r="AP261" s="1">
        <f>COUNTIF(F261,"CVCVC")+COUNTIF(F261,"CVVCVC")</f>
        <v>0</v>
      </c>
      <c r="AQ261" s="1">
        <f>COUNTIF(F261,"VCV")+COUNTIF(F261,"VVCV")</f>
        <v>0</v>
      </c>
      <c r="AR261" s="1">
        <f>COUNTIF(F261,"VCVC")+COUNTIF(F261,"VVCVC")</f>
        <v>0</v>
      </c>
      <c r="AS261" s="1">
        <f>COUNTIF(F261,"CVV")</f>
        <v>1</v>
      </c>
      <c r="AT261" s="1">
        <f>COUNTIF(F261,"CVVC")</f>
        <v>0</v>
      </c>
      <c r="AU261" s="1">
        <f>COUNTIF(F261,"VV")</f>
        <v>0</v>
      </c>
      <c r="AV261" s="1">
        <f>COUNTIF(F261,"VVC")</f>
        <v>0</v>
      </c>
      <c r="AW261" s="1">
        <f>COUNTIF(F261,"CVVCVC")+COUNTIF(F261,"VVCVC")+COUNTIF(F261,"CVVCV")+COUNTIF(F261,"VVCV")</f>
        <v>0</v>
      </c>
      <c r="AY261" s="1">
        <f>COUNTIF(F261,"CCVCV")</f>
        <v>0</v>
      </c>
      <c r="AZ261" s="1">
        <f>COUNTIF(F261,"CCVCVC")</f>
        <v>0</v>
      </c>
      <c r="BA261" s="1">
        <f>COUNTIF(F261,"CCVV")</f>
        <v>0</v>
      </c>
      <c r="BB261" s="1">
        <f>COUNTIF(F261,"CCVVC")</f>
        <v>0</v>
      </c>
      <c r="BF261" s="1" t="str">
        <f>RIGHT(F261,4)</f>
        <v>CVV</v>
      </c>
      <c r="BG261" s="1"/>
      <c r="BO261">
        <v>1</v>
      </c>
      <c r="BP261" s="1">
        <f>SUM(BG261:BO261)</f>
        <v>1</v>
      </c>
      <c r="BQ261">
        <v>0</v>
      </c>
      <c r="BS261" s="1" t="str">
        <f>LEFT(B261,1)</f>
        <v>h</v>
      </c>
      <c r="BT261" s="1" t="str">
        <f>LEFT(B261,2)</f>
        <v>ha</v>
      </c>
      <c r="BU261" s="1" t="str">
        <f>RIGHT(B261,1)</f>
        <v>a</v>
      </c>
      <c r="BX261" s="10">
        <v>0</v>
      </c>
      <c r="BY261" s="10" t="str">
        <f>LEFT(CA261,1)</f>
        <v>a</v>
      </c>
      <c r="BZ261" s="10" t="str">
        <f>RIGHT(B261,1)</f>
        <v>a</v>
      </c>
      <c r="CA261" s="10" t="str">
        <f>RIGHT(B261,2)</f>
        <v>aa</v>
      </c>
      <c r="CB261" s="10" t="str">
        <f>RIGHT(B261,3)</f>
        <v>haa</v>
      </c>
      <c r="CC261" s="10" t="str">
        <f>RIGHT(B261,2)</f>
        <v>aa</v>
      </c>
      <c r="CD261" s="10" t="str">
        <f>RIGHT(B261,1)</f>
        <v>a</v>
      </c>
    </row>
    <row r="262" spans="1:82">
      <c r="A262">
        <v>1018</v>
      </c>
      <c r="B262" s="30" t="s">
        <v>1032</v>
      </c>
      <c r="C262" t="s">
        <v>2641</v>
      </c>
      <c r="D262" t="s">
        <v>1141</v>
      </c>
      <c r="E262" t="s">
        <v>1141</v>
      </c>
      <c r="F262" t="s">
        <v>2833</v>
      </c>
      <c r="G262" s="1">
        <f>COUNTIF(B262,"*ii*")</f>
        <v>0</v>
      </c>
      <c r="H262" s="1">
        <f>COUNTIF(B262,"*ee*")</f>
        <v>0</v>
      </c>
      <c r="I262" s="1">
        <f>COUNTIF(B262,"*aa*")</f>
        <v>0</v>
      </c>
      <c r="J262" s="1">
        <f>COUNTIF(B262,"*oo*")</f>
        <v>1</v>
      </c>
      <c r="K262" s="1">
        <f>COUNTIF(B262,"*uu*")</f>
        <v>0</v>
      </c>
      <c r="L262" s="1">
        <f>COUNTIF(B262,"*ia*")</f>
        <v>0</v>
      </c>
      <c r="M262" s="1">
        <f>COUNTIF(B262,"*iu*")</f>
        <v>0</v>
      </c>
      <c r="N262" s="1">
        <f>COUNTIF(B262,"*ei*")</f>
        <v>0</v>
      </c>
      <c r="O262" s="1">
        <f>COUNTIF(B262,"*ea*")</f>
        <v>0</v>
      </c>
      <c r="P262" s="1">
        <f>COUNTIF(B262,"*eo*")</f>
        <v>0</v>
      </c>
      <c r="Q262" s="1">
        <f>COUNTIF(B262,"*eu*")</f>
        <v>0</v>
      </c>
      <c r="R262" s="1">
        <f>COUNTIF(B262,"*ai*")</f>
        <v>0</v>
      </c>
      <c r="S262" s="1">
        <f>COUNTIF(B262,"*ae*")</f>
        <v>0</v>
      </c>
      <c r="T262" s="1">
        <f>COUNTIF(B262,"*ao*")</f>
        <v>0</v>
      </c>
      <c r="U262" s="1">
        <f>COUNTIF(B262,"*au*")</f>
        <v>0</v>
      </c>
      <c r="V262" s="1">
        <f>COUNTIF(B262,"*oi*")</f>
        <v>0</v>
      </c>
      <c r="W262" s="1">
        <f>COUNTIF(B262,"*oe*")</f>
        <v>0</v>
      </c>
      <c r="X262" s="1">
        <f>COUNTIF(B262,"*oa*")</f>
        <v>0</v>
      </c>
      <c r="Y262" s="1">
        <f>COUNTIF(B262,"*ou*")</f>
        <v>0</v>
      </c>
      <c r="Z262" s="1">
        <f>COUNTIF(B262,"*ui*")</f>
        <v>0</v>
      </c>
      <c r="AA262" s="1">
        <f>COUNTIF(B262,"*ua*")</f>
        <v>0</v>
      </c>
      <c r="AB262">
        <f>SUM(G262:AA262)</f>
        <v>1</v>
      </c>
      <c r="AC262">
        <v>2</v>
      </c>
      <c r="AD262">
        <f>COUNTIF(AC262,"2")</f>
        <v>1</v>
      </c>
      <c r="AE262">
        <f>COUNTIF(AC262,"3")</f>
        <v>0</v>
      </c>
      <c r="AF262">
        <f>COUNTIF(AC262,"4")</f>
        <v>0</v>
      </c>
      <c r="AG262">
        <f>COUNTIF(AC262,"5")</f>
        <v>0</v>
      </c>
      <c r="AH262">
        <v>1</v>
      </c>
      <c r="AI262">
        <v>0</v>
      </c>
      <c r="AL262">
        <v>1</v>
      </c>
      <c r="AO262" s="1">
        <f>COUNTIF(F262,"CVCV")+COUNTIF(F262,"CVVCV")</f>
        <v>0</v>
      </c>
      <c r="AP262" s="1">
        <f>COUNTIF(F262,"CVCVC")+COUNTIF(F262,"CVVCVC")</f>
        <v>0</v>
      </c>
      <c r="AQ262" s="1">
        <f>COUNTIF(F262,"VCV")+COUNTIF(F262,"VVCV")</f>
        <v>0</v>
      </c>
      <c r="AR262" s="1">
        <f>COUNTIF(F262,"VCVC")+COUNTIF(F262,"VVCVC")</f>
        <v>0</v>
      </c>
      <c r="AS262" s="1">
        <f>COUNTIF(F262,"CVV")</f>
        <v>1</v>
      </c>
      <c r="AT262" s="1">
        <f>COUNTIF(F262,"CVVC")</f>
        <v>0</v>
      </c>
      <c r="AU262" s="1">
        <f>COUNTIF(F262,"VV")</f>
        <v>0</v>
      </c>
      <c r="AV262" s="1">
        <f>COUNTIF(F262,"VVC")</f>
        <v>0</v>
      </c>
      <c r="AW262" s="1">
        <f>COUNTIF(F262,"CVVCVC")+COUNTIF(F262,"VVCVC")+COUNTIF(F262,"CVVCV")+COUNTIF(F262,"VVCV")</f>
        <v>0</v>
      </c>
      <c r="AY262" s="1">
        <f>COUNTIF(F262,"CCVCV")</f>
        <v>0</v>
      </c>
      <c r="AZ262" s="1">
        <f>COUNTIF(F262,"CCVCVC")</f>
        <v>0</v>
      </c>
      <c r="BA262" s="1">
        <f>COUNTIF(F262,"CCVV")</f>
        <v>0</v>
      </c>
      <c r="BB262" s="1">
        <f>COUNTIF(F262,"CCVVC")</f>
        <v>0</v>
      </c>
      <c r="BF262" s="1" t="str">
        <f>RIGHT(F262,4)</f>
        <v>CVV</v>
      </c>
      <c r="BG262" s="1"/>
      <c r="BO262">
        <v>1</v>
      </c>
      <c r="BP262" s="1">
        <f>SUM(BG262:BO262)</f>
        <v>1</v>
      </c>
      <c r="BQ262">
        <v>0</v>
      </c>
      <c r="BS262" s="1" t="str">
        <f>LEFT(B262,1)</f>
        <v>n</v>
      </c>
      <c r="BT262" s="1" t="str">
        <f>LEFT(B262,2)</f>
        <v>no</v>
      </c>
      <c r="BU262" s="1" t="str">
        <f>RIGHT(B262,1)</f>
        <v>o</v>
      </c>
      <c r="BX262" s="10">
        <v>0</v>
      </c>
      <c r="BY262" s="10" t="str">
        <f>LEFT(CA262,1)</f>
        <v>o</v>
      </c>
      <c r="BZ262" s="10" t="str">
        <f>RIGHT(B262,1)</f>
        <v>o</v>
      </c>
      <c r="CA262" s="10" t="str">
        <f>RIGHT(B262,2)</f>
        <v>oo</v>
      </c>
      <c r="CB262" s="10" t="str">
        <f>RIGHT(B262,3)</f>
        <v>noo</v>
      </c>
      <c r="CC262" s="10" t="str">
        <f>RIGHT(B262,2)</f>
        <v>oo</v>
      </c>
      <c r="CD262" s="10" t="str">
        <f>RIGHT(B262,1)</f>
        <v>o</v>
      </c>
    </row>
    <row r="263" spans="1:82">
      <c r="A263">
        <v>1898</v>
      </c>
      <c r="B263" s="30" t="s">
        <v>765</v>
      </c>
      <c r="C263" t="s">
        <v>2207</v>
      </c>
      <c r="D263" t="s">
        <v>1141</v>
      </c>
      <c r="E263" t="s">
        <v>1141</v>
      </c>
      <c r="F263" t="s">
        <v>2833</v>
      </c>
      <c r="G263" s="1">
        <f>COUNTIF(B263,"*ii*")</f>
        <v>0</v>
      </c>
      <c r="H263" s="1">
        <f>COUNTIF(B263,"*ee*")</f>
        <v>0</v>
      </c>
      <c r="I263" s="1">
        <f>COUNTIF(B263,"*aa*")</f>
        <v>0</v>
      </c>
      <c r="J263" s="1">
        <f>COUNTIF(B263,"*oo*")</f>
        <v>1</v>
      </c>
      <c r="K263" s="1">
        <f>COUNTIF(B263,"*uu*")</f>
        <v>0</v>
      </c>
      <c r="L263" s="1">
        <f>COUNTIF(B263,"*ia*")</f>
        <v>0</v>
      </c>
      <c r="M263" s="1">
        <f>COUNTIF(B263,"*iu*")</f>
        <v>0</v>
      </c>
      <c r="N263" s="1">
        <f>COUNTIF(B263,"*ei*")</f>
        <v>0</v>
      </c>
      <c r="O263" s="1">
        <f>COUNTIF(B263,"*ea*")</f>
        <v>0</v>
      </c>
      <c r="P263" s="1">
        <f>COUNTIF(B263,"*eo*")</f>
        <v>0</v>
      </c>
      <c r="Q263" s="1">
        <f>COUNTIF(B263,"*eu*")</f>
        <v>0</v>
      </c>
      <c r="R263" s="1">
        <f>COUNTIF(B263,"*ai*")</f>
        <v>0</v>
      </c>
      <c r="S263" s="1">
        <f>COUNTIF(B263,"*ae*")</f>
        <v>0</v>
      </c>
      <c r="T263" s="1">
        <f>COUNTIF(B263,"*ao*")</f>
        <v>0</v>
      </c>
      <c r="U263" s="1">
        <f>COUNTIF(B263,"*au*")</f>
        <v>0</v>
      </c>
      <c r="V263" s="1">
        <f>COUNTIF(B263,"*oi*")</f>
        <v>0</v>
      </c>
      <c r="W263" s="1">
        <f>COUNTIF(B263,"*oe*")</f>
        <v>0</v>
      </c>
      <c r="X263" s="1">
        <f>COUNTIF(B263,"*oa*")</f>
        <v>0</v>
      </c>
      <c r="Y263" s="1">
        <f>COUNTIF(B263,"*ou*")</f>
        <v>0</v>
      </c>
      <c r="Z263" s="1">
        <f>COUNTIF(B263,"*ui*")</f>
        <v>0</v>
      </c>
      <c r="AA263" s="1">
        <f>COUNTIF(B263,"*ua*")</f>
        <v>0</v>
      </c>
      <c r="AB263">
        <f>SUM(G263:AA263)</f>
        <v>1</v>
      </c>
      <c r="AC263">
        <v>2</v>
      </c>
      <c r="AD263">
        <f>COUNTIF(AC263,"2")</f>
        <v>1</v>
      </c>
      <c r="AE263">
        <f>COUNTIF(AC263,"3")</f>
        <v>0</v>
      </c>
      <c r="AF263">
        <f>COUNTIF(AC263,"4")</f>
        <v>0</v>
      </c>
      <c r="AG263">
        <f>COUNTIF(AC263,"5")</f>
        <v>0</v>
      </c>
      <c r="AH263">
        <v>1</v>
      </c>
      <c r="AI263">
        <v>0</v>
      </c>
      <c r="AL263">
        <v>1</v>
      </c>
      <c r="AO263" s="1">
        <f>COUNTIF(F263,"CVCV")+COUNTIF(F263,"CVVCV")</f>
        <v>0</v>
      </c>
      <c r="AP263" s="1">
        <f>COUNTIF(F263,"CVCVC")+COUNTIF(F263,"CVVCVC")</f>
        <v>0</v>
      </c>
      <c r="AQ263" s="1">
        <f>COUNTIF(F263,"VCV")+COUNTIF(F263,"VVCV")</f>
        <v>0</v>
      </c>
      <c r="AR263" s="1">
        <f>COUNTIF(F263,"VCVC")+COUNTIF(F263,"VVCVC")</f>
        <v>0</v>
      </c>
      <c r="AS263" s="1">
        <f>COUNTIF(F263,"CVV")</f>
        <v>1</v>
      </c>
      <c r="AT263" s="1">
        <f>COUNTIF(F263,"CVVC")</f>
        <v>0</v>
      </c>
      <c r="AU263" s="1">
        <f>COUNTIF(F263,"VV")</f>
        <v>0</v>
      </c>
      <c r="AV263" s="1">
        <f>COUNTIF(F263,"VVC")</f>
        <v>0</v>
      </c>
      <c r="AW263" s="1">
        <f>COUNTIF(F263,"CVVCVC")+COUNTIF(F263,"VVCVC")+COUNTIF(F263,"CVVCV")+COUNTIF(F263,"VVCV")</f>
        <v>0</v>
      </c>
      <c r="AY263" s="1">
        <f>COUNTIF(F263,"CCVCV")</f>
        <v>0</v>
      </c>
      <c r="AZ263" s="1">
        <f>COUNTIF(F263,"CCVCVC")</f>
        <v>0</v>
      </c>
      <c r="BA263" s="1">
        <f>COUNTIF(F263,"CCVV")</f>
        <v>0</v>
      </c>
      <c r="BB263" s="1">
        <f>COUNTIF(F263,"CCVVC")</f>
        <v>0</v>
      </c>
      <c r="BF263" s="1" t="str">
        <f>RIGHT(F263,4)</f>
        <v>CVV</v>
      </c>
      <c r="BG263" s="1"/>
      <c r="BO263">
        <v>1</v>
      </c>
      <c r="BP263" s="1">
        <f>SUM(BG263:BO263)</f>
        <v>1</v>
      </c>
      <c r="BQ263">
        <v>0</v>
      </c>
      <c r="BS263" s="1" t="str">
        <f>LEFT(B263,1)</f>
        <v>t</v>
      </c>
      <c r="BT263" s="1" t="str">
        <f>LEFT(B263,2)</f>
        <v>to</v>
      </c>
      <c r="BU263" s="1" t="str">
        <f>RIGHT(B263,1)</f>
        <v>o</v>
      </c>
      <c r="BX263" s="10">
        <v>0</v>
      </c>
      <c r="BY263" s="10" t="str">
        <f>LEFT(CA263,1)</f>
        <v>o</v>
      </c>
      <c r="BZ263" s="10" t="str">
        <f>RIGHT(B263,1)</f>
        <v>o</v>
      </c>
      <c r="CA263" s="10" t="str">
        <f>RIGHT(B263,2)</f>
        <v>oo</v>
      </c>
      <c r="CB263" s="10" t="str">
        <f>RIGHT(B263,3)</f>
        <v>too</v>
      </c>
      <c r="CC263" s="10" t="str">
        <f>RIGHT(B263,2)</f>
        <v>oo</v>
      </c>
      <c r="CD263" s="10" t="str">
        <f>RIGHT(B263,1)</f>
        <v>o</v>
      </c>
    </row>
    <row r="264" spans="1:82">
      <c r="A264">
        <v>203</v>
      </c>
      <c r="B264" s="30" t="s">
        <v>139</v>
      </c>
      <c r="C264" t="s">
        <v>1331</v>
      </c>
      <c r="D264" t="s">
        <v>1151</v>
      </c>
      <c r="E264" t="s">
        <v>2821</v>
      </c>
      <c r="F264" t="s">
        <v>2833</v>
      </c>
      <c r="G264" s="1">
        <f>COUNTIF(B264,"*ii*")</f>
        <v>0</v>
      </c>
      <c r="H264" s="1">
        <f>COUNTIF(B264,"*ee*")</f>
        <v>0</v>
      </c>
      <c r="I264" s="1">
        <f>COUNTIF(B264,"*aa*")</f>
        <v>0</v>
      </c>
      <c r="J264" s="1">
        <f>COUNTIF(B264,"*oo*")</f>
        <v>1</v>
      </c>
      <c r="K264" s="1">
        <f>COUNTIF(B264,"*uu*")</f>
        <v>0</v>
      </c>
      <c r="L264" s="1">
        <f>COUNTIF(B264,"*ia*")</f>
        <v>0</v>
      </c>
      <c r="M264" s="1">
        <f>COUNTIF(B264,"*iu*")</f>
        <v>0</v>
      </c>
      <c r="N264" s="1">
        <f>COUNTIF(B264,"*ei*")</f>
        <v>0</v>
      </c>
      <c r="O264" s="1">
        <f>COUNTIF(B264,"*ea*")</f>
        <v>0</v>
      </c>
      <c r="P264" s="1">
        <f>COUNTIF(B264,"*eo*")</f>
        <v>0</v>
      </c>
      <c r="Q264" s="1">
        <f>COUNTIF(B264,"*eu*")</f>
        <v>0</v>
      </c>
      <c r="R264" s="1">
        <f>COUNTIF(B264,"*ai*")</f>
        <v>0</v>
      </c>
      <c r="S264" s="1">
        <f>COUNTIF(B264,"*ae*")</f>
        <v>0</v>
      </c>
      <c r="T264" s="1">
        <f>COUNTIF(B264,"*ao*")</f>
        <v>0</v>
      </c>
      <c r="U264" s="1">
        <f>COUNTIF(B264,"*au*")</f>
        <v>0</v>
      </c>
      <c r="V264" s="1">
        <f>COUNTIF(B264,"*oi*")</f>
        <v>0</v>
      </c>
      <c r="W264" s="1">
        <f>COUNTIF(B264,"*oe*")</f>
        <v>0</v>
      </c>
      <c r="X264" s="1">
        <f>COUNTIF(B264,"*oa*")</f>
        <v>0</v>
      </c>
      <c r="Y264" s="1">
        <f>COUNTIF(B264,"*ou*")</f>
        <v>0</v>
      </c>
      <c r="Z264" s="1">
        <f>COUNTIF(B264,"*ui*")</f>
        <v>0</v>
      </c>
      <c r="AA264" s="1">
        <f>COUNTIF(B264,"*ua*")</f>
        <v>0</v>
      </c>
      <c r="AB264">
        <f>SUM(G264:AA264)</f>
        <v>1</v>
      </c>
      <c r="AC264">
        <v>2</v>
      </c>
      <c r="AD264">
        <f>COUNTIF(AC264,"2")</f>
        <v>1</v>
      </c>
      <c r="AE264">
        <f>COUNTIF(AC264,"3")</f>
        <v>0</v>
      </c>
      <c r="AF264">
        <f>COUNTIF(AC264,"4")</f>
        <v>0</v>
      </c>
      <c r="AG264">
        <f>COUNTIF(AC264,"5")</f>
        <v>0</v>
      </c>
      <c r="AH264">
        <v>1</v>
      </c>
      <c r="AI264">
        <v>0</v>
      </c>
      <c r="AL264">
        <v>1</v>
      </c>
      <c r="AO264" s="1">
        <f>COUNTIF(F264,"CVCV")+COUNTIF(F264,"CVVCV")</f>
        <v>0</v>
      </c>
      <c r="AP264" s="1">
        <f>COUNTIF(F264,"CVCVC")+COUNTIF(F264,"CVVCVC")</f>
        <v>0</v>
      </c>
      <c r="AQ264" s="1">
        <f>COUNTIF(F264,"VCV")+COUNTIF(F264,"VVCV")</f>
        <v>0</v>
      </c>
      <c r="AR264" s="1">
        <f>COUNTIF(F264,"VCVC")+COUNTIF(F264,"VVCVC")</f>
        <v>0</v>
      </c>
      <c r="AS264" s="1">
        <f>COUNTIF(F264,"CVV")</f>
        <v>1</v>
      </c>
      <c r="AT264" s="1">
        <f>COUNTIF(F264,"CVVC")</f>
        <v>0</v>
      </c>
      <c r="AU264" s="1">
        <f>COUNTIF(F264,"VV")</f>
        <v>0</v>
      </c>
      <c r="AV264" s="1">
        <f>COUNTIF(F264,"VVC")</f>
        <v>0</v>
      </c>
      <c r="AW264" s="1">
        <f>COUNTIF(F264,"CVVCVC")+COUNTIF(F264,"VVCVC")+COUNTIF(F264,"CVVCV")+COUNTIF(F264,"VVCV")</f>
        <v>0</v>
      </c>
      <c r="AY264" s="1">
        <f>COUNTIF(F264,"CCVCV")</f>
        <v>0</v>
      </c>
      <c r="AZ264" s="1">
        <f>COUNTIF(F264,"CCVCVC")</f>
        <v>0</v>
      </c>
      <c r="BA264" s="1">
        <f>COUNTIF(F264,"CCVV")</f>
        <v>0</v>
      </c>
      <c r="BB264" s="1">
        <f>COUNTIF(F264,"CCVVC")</f>
        <v>0</v>
      </c>
      <c r="BF264" s="1" t="str">
        <f>RIGHT(F264,4)</f>
        <v>CVV</v>
      </c>
      <c r="BG264" s="1"/>
      <c r="BO264">
        <v>1</v>
      </c>
      <c r="BP264" s="1">
        <f>SUM(BG264:BO264)</f>
        <v>1</v>
      </c>
      <c r="BQ264">
        <v>0</v>
      </c>
      <c r="BS264" s="1" t="str">
        <f>LEFT(B264,1)</f>
        <v>b</v>
      </c>
      <c r="BT264" s="1" t="str">
        <f>LEFT(B264,2)</f>
        <v>bo</v>
      </c>
      <c r="BU264" s="1" t="str">
        <f>RIGHT(B264,1)</f>
        <v>o</v>
      </c>
      <c r="BX264" s="10">
        <v>0</v>
      </c>
      <c r="BY264" s="10" t="str">
        <f>LEFT(CA264,1)</f>
        <v>o</v>
      </c>
      <c r="BZ264" s="10" t="str">
        <f>RIGHT(B264,1)</f>
        <v>o</v>
      </c>
      <c r="CA264" s="10" t="str">
        <f>RIGHT(B264,2)</f>
        <v>oo</v>
      </c>
      <c r="CB264" s="10" t="str">
        <f>RIGHT(B264,3)</f>
        <v>boo</v>
      </c>
      <c r="CC264" s="10" t="str">
        <f>RIGHT(B264,2)</f>
        <v>oo</v>
      </c>
      <c r="CD264" s="10" t="str">
        <f>RIGHT(B264,1)</f>
        <v>o</v>
      </c>
    </row>
    <row r="265" spans="1:82">
      <c r="A265">
        <v>330</v>
      </c>
      <c r="B265" s="30" t="s">
        <v>962</v>
      </c>
      <c r="C265" t="s">
        <v>2531</v>
      </c>
      <c r="D265" t="s">
        <v>1151</v>
      </c>
      <c r="E265" t="s">
        <v>2821</v>
      </c>
      <c r="F265" t="s">
        <v>2833</v>
      </c>
      <c r="G265" s="1">
        <f>COUNTIF(B265,"*ii*")</f>
        <v>0</v>
      </c>
      <c r="H265" s="1">
        <f>COUNTIF(B265,"*ee*")</f>
        <v>0</v>
      </c>
      <c r="I265" s="1">
        <f>COUNTIF(B265,"*aa*")</f>
        <v>0</v>
      </c>
      <c r="J265" s="1">
        <f>COUNTIF(B265,"*oo*")</f>
        <v>1</v>
      </c>
      <c r="K265" s="1">
        <f>COUNTIF(B265,"*uu*")</f>
        <v>0</v>
      </c>
      <c r="L265" s="1">
        <f>COUNTIF(B265,"*ia*")</f>
        <v>0</v>
      </c>
      <c r="M265" s="1">
        <f>COUNTIF(B265,"*iu*")</f>
        <v>0</v>
      </c>
      <c r="N265" s="1">
        <f>COUNTIF(B265,"*ei*")</f>
        <v>0</v>
      </c>
      <c r="O265" s="1">
        <f>COUNTIF(B265,"*ea*")</f>
        <v>0</v>
      </c>
      <c r="P265" s="1">
        <f>COUNTIF(B265,"*eo*")</f>
        <v>0</v>
      </c>
      <c r="Q265" s="1">
        <f>COUNTIF(B265,"*eu*")</f>
        <v>0</v>
      </c>
      <c r="R265" s="1">
        <f>COUNTIF(B265,"*ai*")</f>
        <v>0</v>
      </c>
      <c r="S265" s="1">
        <f>COUNTIF(B265,"*ae*")</f>
        <v>0</v>
      </c>
      <c r="T265" s="1">
        <f>COUNTIF(B265,"*ao*")</f>
        <v>0</v>
      </c>
      <c r="U265" s="1">
        <f>COUNTIF(B265,"*au*")</f>
        <v>0</v>
      </c>
      <c r="V265" s="1">
        <f>COUNTIF(B265,"*oi*")</f>
        <v>0</v>
      </c>
      <c r="W265" s="1">
        <f>COUNTIF(B265,"*oe*")</f>
        <v>0</v>
      </c>
      <c r="X265" s="1">
        <f>COUNTIF(B265,"*oa*")</f>
        <v>0</v>
      </c>
      <c r="Y265" s="1">
        <f>COUNTIF(B265,"*ou*")</f>
        <v>0</v>
      </c>
      <c r="Z265" s="1">
        <f>COUNTIF(B265,"*ui*")</f>
        <v>0</v>
      </c>
      <c r="AA265" s="1">
        <f>COUNTIF(B265,"*ua*")</f>
        <v>0</v>
      </c>
      <c r="AB265">
        <f>SUM(G265:AA265)</f>
        <v>1</v>
      </c>
      <c r="AC265">
        <v>2</v>
      </c>
      <c r="AD265">
        <f>COUNTIF(AC265,"2")</f>
        <v>1</v>
      </c>
      <c r="AE265">
        <f>COUNTIF(AC265,"3")</f>
        <v>0</v>
      </c>
      <c r="AF265">
        <f>COUNTIF(AC265,"4")</f>
        <v>0</v>
      </c>
      <c r="AG265">
        <f>COUNTIF(AC265,"5")</f>
        <v>0</v>
      </c>
      <c r="AH265">
        <v>1</v>
      </c>
      <c r="AI265">
        <v>0</v>
      </c>
      <c r="AL265">
        <v>1</v>
      </c>
      <c r="AO265" s="1">
        <f>COUNTIF(F265,"CVCV")+COUNTIF(F265,"CVVCV")</f>
        <v>0</v>
      </c>
      <c r="AP265" s="1">
        <f>COUNTIF(F265,"CVCVC")+COUNTIF(F265,"CVVCVC")</f>
        <v>0</v>
      </c>
      <c r="AQ265" s="1">
        <f>COUNTIF(F265,"VCV")+COUNTIF(F265,"VVCV")</f>
        <v>0</v>
      </c>
      <c r="AR265" s="1">
        <f>COUNTIF(F265,"VCVC")+COUNTIF(F265,"VVCVC")</f>
        <v>0</v>
      </c>
      <c r="AS265" s="1">
        <f>COUNTIF(F265,"CVV")</f>
        <v>1</v>
      </c>
      <c r="AT265" s="1">
        <f>COUNTIF(F265,"CVVC")</f>
        <v>0</v>
      </c>
      <c r="AU265" s="1">
        <f>COUNTIF(F265,"VV")</f>
        <v>0</v>
      </c>
      <c r="AV265" s="1">
        <f>COUNTIF(F265,"VVC")</f>
        <v>0</v>
      </c>
      <c r="AW265" s="1">
        <f>COUNTIF(F265,"CVVCVC")+COUNTIF(F265,"VVCVC")+COUNTIF(F265,"CVVCV")+COUNTIF(F265,"VVCV")</f>
        <v>0</v>
      </c>
      <c r="AY265" s="1">
        <f>COUNTIF(F265,"CCVCV")</f>
        <v>0</v>
      </c>
      <c r="AZ265" s="1">
        <f>COUNTIF(F265,"CCVCVC")</f>
        <v>0</v>
      </c>
      <c r="BA265" s="1">
        <f>COUNTIF(F265,"CCVV")</f>
        <v>0</v>
      </c>
      <c r="BB265" s="1">
        <f>COUNTIF(F265,"CCVVC")</f>
        <v>0</v>
      </c>
      <c r="BF265" s="1" t="str">
        <f>RIGHT(F265,4)</f>
        <v>CVV</v>
      </c>
      <c r="BG265" s="1"/>
      <c r="BO265">
        <v>1</v>
      </c>
      <c r="BP265" s="1">
        <f>SUM(BG265:BO265)</f>
        <v>1</v>
      </c>
      <c r="BQ265">
        <v>0</v>
      </c>
      <c r="BS265" s="1" t="str">
        <f>LEFT(B265,1)</f>
        <v>f</v>
      </c>
      <c r="BT265" s="1" t="str">
        <f>LEFT(B265,2)</f>
        <v>fo</v>
      </c>
      <c r="BU265" s="1" t="str">
        <f>RIGHT(B265,1)</f>
        <v>o</v>
      </c>
      <c r="BX265" s="10">
        <v>0</v>
      </c>
      <c r="BY265" s="10" t="str">
        <f>LEFT(CA265,1)</f>
        <v>o</v>
      </c>
      <c r="BZ265" s="10" t="str">
        <f>RIGHT(B265,1)</f>
        <v>o</v>
      </c>
      <c r="CA265" s="10" t="str">
        <f>RIGHT(B265,2)</f>
        <v>oo</v>
      </c>
      <c r="CB265" s="10" t="str">
        <f>RIGHT(B265,3)</f>
        <v>foo</v>
      </c>
      <c r="CC265" s="10" t="str">
        <f>RIGHT(B265,2)</f>
        <v>oo</v>
      </c>
      <c r="CD265" s="10" t="str">
        <f>RIGHT(B265,1)</f>
        <v>o</v>
      </c>
    </row>
    <row r="266" spans="1:82">
      <c r="A266">
        <v>1177</v>
      </c>
      <c r="B266" s="30" t="s">
        <v>625</v>
      </c>
      <c r="C266" t="s">
        <v>2015</v>
      </c>
      <c r="D266" t="s">
        <v>1151</v>
      </c>
      <c r="E266" t="s">
        <v>2821</v>
      </c>
      <c r="F266" t="s">
        <v>2833</v>
      </c>
      <c r="G266" s="1">
        <f>COUNTIF(B266,"*ii*")</f>
        <v>0</v>
      </c>
      <c r="H266" s="1">
        <f>COUNTIF(B266,"*ee*")</f>
        <v>0</v>
      </c>
      <c r="I266" s="1">
        <f>COUNTIF(B266,"*aa*")</f>
        <v>0</v>
      </c>
      <c r="J266" s="1">
        <f>COUNTIF(B266,"*oo*")</f>
        <v>1</v>
      </c>
      <c r="K266" s="1">
        <f>COUNTIF(B266,"*uu*")</f>
        <v>0</v>
      </c>
      <c r="L266" s="1">
        <f>COUNTIF(B266,"*ia*")</f>
        <v>0</v>
      </c>
      <c r="M266" s="1">
        <f>COUNTIF(B266,"*iu*")</f>
        <v>0</v>
      </c>
      <c r="N266" s="1">
        <f>COUNTIF(B266,"*ei*")</f>
        <v>0</v>
      </c>
      <c r="O266" s="1">
        <f>COUNTIF(B266,"*ea*")</f>
        <v>0</v>
      </c>
      <c r="P266" s="1">
        <f>COUNTIF(B266,"*eo*")</f>
        <v>0</v>
      </c>
      <c r="Q266" s="1">
        <f>COUNTIF(B266,"*eu*")</f>
        <v>0</v>
      </c>
      <c r="R266" s="1">
        <f>COUNTIF(B266,"*ai*")</f>
        <v>0</v>
      </c>
      <c r="S266" s="1">
        <f>COUNTIF(B266,"*ae*")</f>
        <v>0</v>
      </c>
      <c r="T266" s="1">
        <f>COUNTIF(B266,"*ao*")</f>
        <v>0</v>
      </c>
      <c r="U266" s="1">
        <f>COUNTIF(B266,"*au*")</f>
        <v>0</v>
      </c>
      <c r="V266" s="1">
        <f>COUNTIF(B266,"*oi*")</f>
        <v>0</v>
      </c>
      <c r="W266" s="1">
        <f>COUNTIF(B266,"*oe*")</f>
        <v>0</v>
      </c>
      <c r="X266" s="1">
        <f>COUNTIF(B266,"*oa*")</f>
        <v>0</v>
      </c>
      <c r="Y266" s="1">
        <f>COUNTIF(B266,"*ou*")</f>
        <v>0</v>
      </c>
      <c r="Z266" s="1">
        <f>COUNTIF(B266,"*ui*")</f>
        <v>0</v>
      </c>
      <c r="AA266" s="1">
        <f>COUNTIF(B266,"*ua*")</f>
        <v>0</v>
      </c>
      <c r="AB266">
        <f>SUM(G266:AA266)</f>
        <v>1</v>
      </c>
      <c r="AC266">
        <v>2</v>
      </c>
      <c r="AD266">
        <f>COUNTIF(AC266,"2")</f>
        <v>1</v>
      </c>
      <c r="AE266">
        <f>COUNTIF(AC266,"3")</f>
        <v>0</v>
      </c>
      <c r="AF266">
        <f>COUNTIF(AC266,"4")</f>
        <v>0</v>
      </c>
      <c r="AG266">
        <f>COUNTIF(AC266,"5")</f>
        <v>0</v>
      </c>
      <c r="AH266">
        <v>1</v>
      </c>
      <c r="AI266">
        <v>0</v>
      </c>
      <c r="AL266">
        <v>1</v>
      </c>
      <c r="AO266" s="1">
        <f>COUNTIF(F266,"CVCV")+COUNTIF(F266,"CVVCV")</f>
        <v>0</v>
      </c>
      <c r="AP266" s="1">
        <f>COUNTIF(F266,"CVCVC")+COUNTIF(F266,"CVVCVC")</f>
        <v>0</v>
      </c>
      <c r="AQ266" s="1">
        <f>COUNTIF(F266,"VCV")+COUNTIF(F266,"VVCV")</f>
        <v>0</v>
      </c>
      <c r="AR266" s="1">
        <f>COUNTIF(F266,"VCVC")+COUNTIF(F266,"VVCVC")</f>
        <v>0</v>
      </c>
      <c r="AS266" s="1">
        <f>COUNTIF(F266,"CVV")</f>
        <v>1</v>
      </c>
      <c r="AT266" s="1">
        <f>COUNTIF(F266,"CVVC")</f>
        <v>0</v>
      </c>
      <c r="AU266" s="1">
        <f>COUNTIF(F266,"VV")</f>
        <v>0</v>
      </c>
      <c r="AV266" s="1">
        <f>COUNTIF(F266,"VVC")</f>
        <v>0</v>
      </c>
      <c r="AW266" s="1">
        <f>COUNTIF(F266,"CVVCVC")+COUNTIF(F266,"VVCVC")+COUNTIF(F266,"CVVCV")+COUNTIF(F266,"VVCV")</f>
        <v>0</v>
      </c>
      <c r="AY266" s="1">
        <f>COUNTIF(F266,"CCVCV")</f>
        <v>0</v>
      </c>
      <c r="AZ266" s="1">
        <f>COUNTIF(F266,"CCVCVC")</f>
        <v>0</v>
      </c>
      <c r="BA266" s="1">
        <f>COUNTIF(F266,"CCVV")</f>
        <v>0</v>
      </c>
      <c r="BB266" s="1">
        <f>COUNTIF(F266,"CCVVC")</f>
        <v>0</v>
      </c>
      <c r="BF266" s="1" t="str">
        <f>RIGHT(F266,4)</f>
        <v>CVV</v>
      </c>
      <c r="BG266" s="1"/>
      <c r="BO266">
        <v>1</v>
      </c>
      <c r="BP266" s="1">
        <f>SUM(BG266:BO266)</f>
        <v>1</v>
      </c>
      <c r="BQ266">
        <v>0</v>
      </c>
      <c r="BS266" s="1" t="str">
        <f>LEFT(B266,1)</f>
        <v>p</v>
      </c>
      <c r="BT266" s="1" t="str">
        <f>LEFT(B266,2)</f>
        <v>po</v>
      </c>
      <c r="BU266" s="1" t="str">
        <f>RIGHT(B266,1)</f>
        <v>o</v>
      </c>
      <c r="BX266" s="10">
        <v>0</v>
      </c>
      <c r="BY266" s="10" t="str">
        <f>LEFT(CA266,1)</f>
        <v>o</v>
      </c>
      <c r="BZ266" s="10" t="str">
        <f>RIGHT(B266,1)</f>
        <v>o</v>
      </c>
      <c r="CA266" s="10" t="str">
        <f>RIGHT(B266,2)</f>
        <v>oo</v>
      </c>
      <c r="CB266" s="10" t="str">
        <f>RIGHT(B266,3)</f>
        <v>poo</v>
      </c>
      <c r="CC266" s="10" t="str">
        <f>RIGHT(B266,2)</f>
        <v>oo</v>
      </c>
      <c r="CD266" s="10" t="str">
        <f>RIGHT(B266,1)</f>
        <v>o</v>
      </c>
    </row>
    <row r="267" spans="1:82">
      <c r="A267">
        <v>416</v>
      </c>
      <c r="B267" s="30" t="s">
        <v>523</v>
      </c>
      <c r="C267" t="s">
        <v>1880</v>
      </c>
      <c r="D267" t="s">
        <v>1150</v>
      </c>
      <c r="E267" t="s">
        <v>2821</v>
      </c>
      <c r="F267" t="s">
        <v>2833</v>
      </c>
      <c r="G267" s="1">
        <f>COUNTIF(B267,"*ii*")</f>
        <v>0</v>
      </c>
      <c r="H267" s="1">
        <f>COUNTIF(B267,"*ee*")</f>
        <v>0</v>
      </c>
      <c r="I267" s="1">
        <f>COUNTIF(B267,"*aa*")</f>
        <v>0</v>
      </c>
      <c r="J267" s="1">
        <f>COUNTIF(B267,"*oo*")</f>
        <v>1</v>
      </c>
      <c r="K267" s="1">
        <f>COUNTIF(B267,"*uu*")</f>
        <v>0</v>
      </c>
      <c r="L267" s="1">
        <f>COUNTIF(B267,"*ia*")</f>
        <v>0</v>
      </c>
      <c r="M267" s="1">
        <f>COUNTIF(B267,"*iu*")</f>
        <v>0</v>
      </c>
      <c r="N267" s="1">
        <f>COUNTIF(B267,"*ei*")</f>
        <v>0</v>
      </c>
      <c r="O267" s="1">
        <f>COUNTIF(B267,"*ea*")</f>
        <v>0</v>
      </c>
      <c r="P267" s="1">
        <f>COUNTIF(B267,"*eo*")</f>
        <v>0</v>
      </c>
      <c r="Q267" s="1">
        <f>COUNTIF(B267,"*eu*")</f>
        <v>0</v>
      </c>
      <c r="R267" s="1">
        <f>COUNTIF(B267,"*ai*")</f>
        <v>0</v>
      </c>
      <c r="S267" s="1">
        <f>COUNTIF(B267,"*ae*")</f>
        <v>0</v>
      </c>
      <c r="T267" s="1">
        <f>COUNTIF(B267,"*ao*")</f>
        <v>0</v>
      </c>
      <c r="U267" s="1">
        <f>COUNTIF(B267,"*au*")</f>
        <v>0</v>
      </c>
      <c r="V267" s="1">
        <f>COUNTIF(B267,"*oi*")</f>
        <v>0</v>
      </c>
      <c r="W267" s="1">
        <f>COUNTIF(B267,"*oe*")</f>
        <v>0</v>
      </c>
      <c r="X267" s="1">
        <f>COUNTIF(B267,"*oa*")</f>
        <v>0</v>
      </c>
      <c r="Y267" s="1">
        <f>COUNTIF(B267,"*ou*")</f>
        <v>0</v>
      </c>
      <c r="Z267" s="1">
        <f>COUNTIF(B267,"*ui*")</f>
        <v>0</v>
      </c>
      <c r="AA267" s="1">
        <f>COUNTIF(B267,"*ua*")</f>
        <v>0</v>
      </c>
      <c r="AB267">
        <f>SUM(G267:AA267)</f>
        <v>1</v>
      </c>
      <c r="AC267">
        <v>2</v>
      </c>
      <c r="AD267">
        <f>COUNTIF(AC267,"2")</f>
        <v>1</v>
      </c>
      <c r="AE267">
        <f>COUNTIF(AC267,"3")</f>
        <v>0</v>
      </c>
      <c r="AF267">
        <f>COUNTIF(AC267,"4")</f>
        <v>0</v>
      </c>
      <c r="AG267">
        <f>COUNTIF(AC267,"5")</f>
        <v>0</v>
      </c>
      <c r="AH267">
        <v>1</v>
      </c>
      <c r="AI267">
        <v>0</v>
      </c>
      <c r="AL267">
        <v>1</v>
      </c>
      <c r="AO267" s="1">
        <f>COUNTIF(F267,"CVCV")+COUNTIF(F267,"CVVCV")</f>
        <v>0</v>
      </c>
      <c r="AP267" s="1">
        <f>COUNTIF(F267,"CVCVC")+COUNTIF(F267,"CVVCVC")</f>
        <v>0</v>
      </c>
      <c r="AQ267" s="1">
        <f>COUNTIF(F267,"VCV")+COUNTIF(F267,"VVCV")</f>
        <v>0</v>
      </c>
      <c r="AR267" s="1">
        <f>COUNTIF(F267,"VCVC")+COUNTIF(F267,"VVCVC")</f>
        <v>0</v>
      </c>
      <c r="AS267" s="1">
        <f>COUNTIF(F267,"CVV")</f>
        <v>1</v>
      </c>
      <c r="AT267" s="1">
        <f>COUNTIF(F267,"CVVC")</f>
        <v>0</v>
      </c>
      <c r="AU267" s="1">
        <f>COUNTIF(F267,"VV")</f>
        <v>0</v>
      </c>
      <c r="AV267" s="1">
        <f>COUNTIF(F267,"VVC")</f>
        <v>0</v>
      </c>
      <c r="AW267" s="1">
        <f>COUNTIF(F267,"CVVCVC")+COUNTIF(F267,"VVCVC")+COUNTIF(F267,"CVVCV")+COUNTIF(F267,"VVCV")</f>
        <v>0</v>
      </c>
      <c r="AY267" s="1">
        <f>COUNTIF(F267,"CCVCV")</f>
        <v>0</v>
      </c>
      <c r="AZ267" s="1">
        <f>COUNTIF(F267,"CCVCVC")</f>
        <v>0</v>
      </c>
      <c r="BA267" s="1">
        <f>COUNTIF(F267,"CCVV")</f>
        <v>0</v>
      </c>
      <c r="BB267" s="1">
        <f>COUNTIF(F267,"CCVVC")</f>
        <v>0</v>
      </c>
      <c r="BF267" s="1" t="str">
        <f>RIGHT(F267,4)</f>
        <v>CVV</v>
      </c>
      <c r="BG267" s="1"/>
      <c r="BO267">
        <v>1</v>
      </c>
      <c r="BP267" s="1">
        <f>SUM(BG267:BO267)</f>
        <v>1</v>
      </c>
      <c r="BQ267">
        <v>0</v>
      </c>
      <c r="BS267" s="1" t="str">
        <f>LEFT(B267,1)</f>
        <v>h</v>
      </c>
      <c r="BT267" s="1" t="str">
        <f>LEFT(B267,2)</f>
        <v>ho</v>
      </c>
      <c r="BU267" s="1" t="str">
        <f>RIGHT(B267,1)</f>
        <v>o</v>
      </c>
      <c r="BX267" s="10">
        <v>0</v>
      </c>
      <c r="BY267" s="10" t="str">
        <f>LEFT(CA267,1)</f>
        <v>o</v>
      </c>
      <c r="BZ267" s="10" t="str">
        <f>RIGHT(B267,1)</f>
        <v>o</v>
      </c>
      <c r="CA267" s="10" t="str">
        <f>RIGHT(B267,2)</f>
        <v>oo</v>
      </c>
      <c r="CB267" s="10" t="str">
        <f>RIGHT(B267,3)</f>
        <v>hoo</v>
      </c>
      <c r="CC267" s="10" t="str">
        <f>RIGHT(B267,2)</f>
        <v>oo</v>
      </c>
      <c r="CD267" s="10" t="str">
        <f>RIGHT(B267,1)</f>
        <v>o</v>
      </c>
    </row>
    <row r="268" spans="1:82">
      <c r="A268">
        <v>1713</v>
      </c>
      <c r="B268" s="30" t="s">
        <v>880</v>
      </c>
      <c r="C268" t="s">
        <v>2386</v>
      </c>
      <c r="D268" t="s">
        <v>1150</v>
      </c>
      <c r="E268" t="s">
        <v>2821</v>
      </c>
      <c r="F268" t="s">
        <v>2833</v>
      </c>
      <c r="G268" s="1">
        <f>COUNTIF(B268,"*ii*")</f>
        <v>0</v>
      </c>
      <c r="H268" s="1">
        <f>COUNTIF(B268,"*ee*")</f>
        <v>0</v>
      </c>
      <c r="I268" s="1">
        <f>COUNTIF(B268,"*aa*")</f>
        <v>0</v>
      </c>
      <c r="J268" s="1">
        <f>COUNTIF(B268,"*oo*")</f>
        <v>1</v>
      </c>
      <c r="K268" s="1">
        <f>COUNTIF(B268,"*uu*")</f>
        <v>0</v>
      </c>
      <c r="L268" s="1">
        <f>COUNTIF(B268,"*ia*")</f>
        <v>0</v>
      </c>
      <c r="M268" s="1">
        <f>COUNTIF(B268,"*iu*")</f>
        <v>0</v>
      </c>
      <c r="N268" s="1">
        <f>COUNTIF(B268,"*ei*")</f>
        <v>0</v>
      </c>
      <c r="O268" s="1">
        <f>COUNTIF(B268,"*ea*")</f>
        <v>0</v>
      </c>
      <c r="P268" s="1">
        <f>COUNTIF(B268,"*eo*")</f>
        <v>0</v>
      </c>
      <c r="Q268" s="1">
        <f>COUNTIF(B268,"*eu*")</f>
        <v>0</v>
      </c>
      <c r="R268" s="1">
        <f>COUNTIF(B268,"*ai*")</f>
        <v>0</v>
      </c>
      <c r="S268" s="1">
        <f>COUNTIF(B268,"*ae*")</f>
        <v>0</v>
      </c>
      <c r="T268" s="1">
        <f>COUNTIF(B268,"*ao*")</f>
        <v>0</v>
      </c>
      <c r="U268" s="1">
        <f>COUNTIF(B268,"*au*")</f>
        <v>0</v>
      </c>
      <c r="V268" s="1">
        <f>COUNTIF(B268,"*oi*")</f>
        <v>0</v>
      </c>
      <c r="W268" s="1">
        <f>COUNTIF(B268,"*oe*")</f>
        <v>0</v>
      </c>
      <c r="X268" s="1">
        <f>COUNTIF(B268,"*oa*")</f>
        <v>0</v>
      </c>
      <c r="Y268" s="1">
        <f>COUNTIF(B268,"*ou*")</f>
        <v>0</v>
      </c>
      <c r="Z268" s="1">
        <f>COUNTIF(B268,"*ui*")</f>
        <v>0</v>
      </c>
      <c r="AA268" s="1">
        <f>COUNTIF(B268,"*ua*")</f>
        <v>0</v>
      </c>
      <c r="AB268">
        <f>SUM(G268:AA268)</f>
        <v>1</v>
      </c>
      <c r="AC268">
        <v>2</v>
      </c>
      <c r="AD268">
        <f>COUNTIF(AC268,"2")</f>
        <v>1</v>
      </c>
      <c r="AE268">
        <f>COUNTIF(AC268,"3")</f>
        <v>0</v>
      </c>
      <c r="AF268">
        <f>COUNTIF(AC268,"4")</f>
        <v>0</v>
      </c>
      <c r="AG268">
        <f>COUNTIF(AC268,"5")</f>
        <v>0</v>
      </c>
      <c r="AH268">
        <v>1</v>
      </c>
      <c r="AI268">
        <v>0</v>
      </c>
      <c r="AL268">
        <v>1</v>
      </c>
      <c r="AO268" s="1">
        <f>COUNTIF(F268,"CVCV")+COUNTIF(F268,"CVVCV")</f>
        <v>0</v>
      </c>
      <c r="AP268" s="1">
        <f>COUNTIF(F268,"CVCVC")+COUNTIF(F268,"CVVCVC")</f>
        <v>0</v>
      </c>
      <c r="AQ268" s="1">
        <f>COUNTIF(F268,"VCV")+COUNTIF(F268,"VVCV")</f>
        <v>0</v>
      </c>
      <c r="AR268" s="1">
        <f>COUNTIF(F268,"VCVC")+COUNTIF(F268,"VVCVC")</f>
        <v>0</v>
      </c>
      <c r="AS268" s="1">
        <f>COUNTIF(F268,"CVV")</f>
        <v>1</v>
      </c>
      <c r="AT268" s="1">
        <f>COUNTIF(F268,"CVVC")</f>
        <v>0</v>
      </c>
      <c r="AU268" s="1">
        <f>COUNTIF(F268,"VV")</f>
        <v>0</v>
      </c>
      <c r="AV268" s="1">
        <f>COUNTIF(F268,"VVC")</f>
        <v>0</v>
      </c>
      <c r="AW268" s="1">
        <f>COUNTIF(F268,"CVVCVC")+COUNTIF(F268,"VVCVC")+COUNTIF(F268,"CVVCV")+COUNTIF(F268,"VVCV")</f>
        <v>0</v>
      </c>
      <c r="AY268" s="1">
        <f>COUNTIF(F268,"CCVCV")</f>
        <v>0</v>
      </c>
      <c r="AZ268" s="1">
        <f>COUNTIF(F268,"CCVCVC")</f>
        <v>0</v>
      </c>
      <c r="BA268" s="1">
        <f>COUNTIF(F268,"CCVV")</f>
        <v>0</v>
      </c>
      <c r="BB268" s="1">
        <f>COUNTIF(F268,"CCVVC")</f>
        <v>0</v>
      </c>
      <c r="BF268" s="1" t="str">
        <f>RIGHT(F268,4)</f>
        <v>CVV</v>
      </c>
      <c r="BG268" s="1"/>
      <c r="BO268">
        <v>1</v>
      </c>
      <c r="BP268" s="1">
        <f>SUM(BG268:BO268)</f>
        <v>1</v>
      </c>
      <c r="BQ268">
        <v>0</v>
      </c>
      <c r="BS268" s="1" t="str">
        <f>LEFT(B268,1)</f>
        <v>s</v>
      </c>
      <c r="BT268" s="1" t="str">
        <f>LEFT(B268,2)</f>
        <v>so</v>
      </c>
      <c r="BU268" s="1" t="str">
        <f>RIGHT(B268,1)</f>
        <v>o</v>
      </c>
      <c r="BX268" s="10">
        <v>0</v>
      </c>
      <c r="BY268" s="10" t="str">
        <f>LEFT(CA268,1)</f>
        <v>o</v>
      </c>
      <c r="BZ268" s="10" t="str">
        <f>RIGHT(B268,1)</f>
        <v>o</v>
      </c>
      <c r="CA268" s="10" t="str">
        <f>RIGHT(B268,2)</f>
        <v>oo</v>
      </c>
      <c r="CB268" s="10" t="str">
        <f>RIGHT(B268,3)</f>
        <v>soo</v>
      </c>
      <c r="CC268" s="10" t="str">
        <f>RIGHT(B268,2)</f>
        <v>oo</v>
      </c>
      <c r="CD268" s="10" t="str">
        <f>RIGHT(B268,1)</f>
        <v>o</v>
      </c>
    </row>
    <row r="269" spans="1:82">
      <c r="A269">
        <v>1044</v>
      </c>
      <c r="B269" s="30" t="s">
        <v>1003</v>
      </c>
      <c r="C269" t="s">
        <v>2601</v>
      </c>
      <c r="D269" t="s">
        <v>1141</v>
      </c>
      <c r="E269" t="s">
        <v>1141</v>
      </c>
      <c r="F269" t="s">
        <v>2833</v>
      </c>
      <c r="G269" s="1">
        <f>COUNTIF(B269,"*ii*")</f>
        <v>0</v>
      </c>
      <c r="H269" s="1">
        <f>COUNTIF(B269,"*ee*")</f>
        <v>0</v>
      </c>
      <c r="I269" s="1">
        <f>COUNTIF(B269,"*aa*")</f>
        <v>0</v>
      </c>
      <c r="J269" s="1">
        <f>COUNTIF(B269,"*oo*")</f>
        <v>0</v>
      </c>
      <c r="K269" s="1">
        <f>COUNTIF(B269,"*uu*")</f>
        <v>1</v>
      </c>
      <c r="L269" s="1">
        <f>COUNTIF(B269,"*ia*")</f>
        <v>0</v>
      </c>
      <c r="M269" s="1">
        <f>COUNTIF(B269,"*iu*")</f>
        <v>0</v>
      </c>
      <c r="N269" s="1">
        <f>COUNTIF(B269,"*ei*")</f>
        <v>0</v>
      </c>
      <c r="O269" s="1">
        <f>COUNTIF(B269,"*ea*")</f>
        <v>0</v>
      </c>
      <c r="P269" s="1">
        <f>COUNTIF(B269,"*eo*")</f>
        <v>0</v>
      </c>
      <c r="Q269" s="1">
        <f>COUNTIF(B269,"*eu*")</f>
        <v>0</v>
      </c>
      <c r="R269" s="1">
        <f>COUNTIF(B269,"*ai*")</f>
        <v>0</v>
      </c>
      <c r="S269" s="1">
        <f>COUNTIF(B269,"*ae*")</f>
        <v>0</v>
      </c>
      <c r="T269" s="1">
        <f>COUNTIF(B269,"*ao*")</f>
        <v>0</v>
      </c>
      <c r="U269" s="1">
        <f>COUNTIF(B269,"*au*")</f>
        <v>0</v>
      </c>
      <c r="V269" s="1">
        <f>COUNTIF(B269,"*oi*")</f>
        <v>0</v>
      </c>
      <c r="W269" s="1">
        <f>COUNTIF(B269,"*oe*")</f>
        <v>0</v>
      </c>
      <c r="X269" s="1">
        <f>COUNTIF(B269,"*oa*")</f>
        <v>0</v>
      </c>
      <c r="Y269" s="1">
        <f>COUNTIF(B269,"*ou*")</f>
        <v>0</v>
      </c>
      <c r="Z269" s="1">
        <f>COUNTIF(B269,"*ui*")</f>
        <v>0</v>
      </c>
      <c r="AA269" s="1">
        <f>COUNTIF(B269,"*ua*")</f>
        <v>0</v>
      </c>
      <c r="AB269">
        <f>SUM(G269:AA269)</f>
        <v>1</v>
      </c>
      <c r="AC269">
        <v>2</v>
      </c>
      <c r="AD269">
        <f>COUNTIF(AC269,"2")</f>
        <v>1</v>
      </c>
      <c r="AE269">
        <f>COUNTIF(AC269,"3")</f>
        <v>0</v>
      </c>
      <c r="AF269">
        <f>COUNTIF(AC269,"4")</f>
        <v>0</v>
      </c>
      <c r="AG269">
        <f>COUNTIF(AC269,"5")</f>
        <v>0</v>
      </c>
      <c r="AH269">
        <v>1</v>
      </c>
      <c r="AI269">
        <v>0</v>
      </c>
      <c r="AL269">
        <v>1</v>
      </c>
      <c r="AO269" s="1">
        <f>COUNTIF(F269,"CVCV")+COUNTIF(F269,"CVVCV")</f>
        <v>0</v>
      </c>
      <c r="AP269" s="1">
        <f>COUNTIF(F269,"CVCVC")+COUNTIF(F269,"CVVCVC")</f>
        <v>0</v>
      </c>
      <c r="AQ269" s="1">
        <f>COUNTIF(F269,"VCV")+COUNTIF(F269,"VVCV")</f>
        <v>0</v>
      </c>
      <c r="AR269" s="1">
        <f>COUNTIF(F269,"VCVC")+COUNTIF(F269,"VVCVC")</f>
        <v>0</v>
      </c>
      <c r="AS269" s="1">
        <f>COUNTIF(F269,"CVV")</f>
        <v>1</v>
      </c>
      <c r="AT269" s="1">
        <f>COUNTIF(F269,"CVVC")</f>
        <v>0</v>
      </c>
      <c r="AU269" s="1">
        <f>COUNTIF(F269,"VV")</f>
        <v>0</v>
      </c>
      <c r="AV269" s="1">
        <f>COUNTIF(F269,"VVC")</f>
        <v>0</v>
      </c>
      <c r="AW269" s="1">
        <f>COUNTIF(F269,"CVVCVC")+COUNTIF(F269,"VVCVC")+COUNTIF(F269,"CVVCV")+COUNTIF(F269,"VVCV")</f>
        <v>0</v>
      </c>
      <c r="AY269" s="1">
        <f>COUNTIF(F269,"CCVCV")</f>
        <v>0</v>
      </c>
      <c r="AZ269" s="1">
        <f>COUNTIF(F269,"CCVCVC")</f>
        <v>0</v>
      </c>
      <c r="BA269" s="1">
        <f>COUNTIF(F269,"CCVV")</f>
        <v>0</v>
      </c>
      <c r="BB269" s="1">
        <f>COUNTIF(F269,"CCVVC")</f>
        <v>0</v>
      </c>
      <c r="BF269" s="1" t="str">
        <f>RIGHT(F269,4)</f>
        <v>CVV</v>
      </c>
      <c r="BG269" s="1"/>
      <c r="BO269">
        <v>1</v>
      </c>
      <c r="BP269" s="1">
        <f>SUM(BG269:BO269)</f>
        <v>1</v>
      </c>
      <c r="BQ269">
        <v>0</v>
      </c>
      <c r="BS269" s="1" t="str">
        <f>LEFT(B269,1)</f>
        <v>n</v>
      </c>
      <c r="BT269" s="1" t="str">
        <f>LEFT(B269,2)</f>
        <v>nu</v>
      </c>
      <c r="BU269" s="1" t="str">
        <f>RIGHT(B269,1)</f>
        <v>u</v>
      </c>
      <c r="BX269" s="10">
        <v>0</v>
      </c>
      <c r="BY269" s="10" t="str">
        <f>LEFT(CA269,1)</f>
        <v>u</v>
      </c>
      <c r="BZ269" s="10" t="str">
        <f>RIGHT(B269,1)</f>
        <v>u</v>
      </c>
      <c r="CA269" s="10" t="str">
        <f>RIGHT(B269,2)</f>
        <v>uu</v>
      </c>
      <c r="CB269" s="10" t="str">
        <f>RIGHT(B269,3)</f>
        <v>nuu</v>
      </c>
      <c r="CC269" s="10" t="str">
        <f>RIGHT(B269,2)</f>
        <v>uu</v>
      </c>
      <c r="CD269" s="10" t="str">
        <f>RIGHT(B269,1)</f>
        <v>u</v>
      </c>
    </row>
    <row r="270" spans="1:82">
      <c r="A270">
        <v>705</v>
      </c>
      <c r="B270" s="30" t="s">
        <v>37</v>
      </c>
      <c r="C270" t="s">
        <v>1218</v>
      </c>
      <c r="D270" t="s">
        <v>1152</v>
      </c>
      <c r="E270" t="s">
        <v>1141</v>
      </c>
      <c r="F270" t="s">
        <v>2833</v>
      </c>
      <c r="G270" s="1">
        <f>COUNTIF(B270,"*ii*")</f>
        <v>0</v>
      </c>
      <c r="H270" s="1">
        <f>COUNTIF(B270,"*ee*")</f>
        <v>0</v>
      </c>
      <c r="I270" s="1">
        <f>COUNTIF(B270,"*aa*")</f>
        <v>0</v>
      </c>
      <c r="J270" s="1">
        <f>COUNTIF(B270,"*oo*")</f>
        <v>0</v>
      </c>
      <c r="K270" s="1">
        <f>COUNTIF(B270,"*uu*")</f>
        <v>1</v>
      </c>
      <c r="L270" s="1">
        <f>COUNTIF(B270,"*ia*")</f>
        <v>0</v>
      </c>
      <c r="M270" s="1">
        <f>COUNTIF(B270,"*iu*")</f>
        <v>0</v>
      </c>
      <c r="N270" s="1">
        <f>COUNTIF(B270,"*ei*")</f>
        <v>0</v>
      </c>
      <c r="O270" s="1">
        <f>COUNTIF(B270,"*ea*")</f>
        <v>0</v>
      </c>
      <c r="P270" s="1">
        <f>COUNTIF(B270,"*eo*")</f>
        <v>0</v>
      </c>
      <c r="Q270" s="1">
        <f>COUNTIF(B270,"*eu*")</f>
        <v>0</v>
      </c>
      <c r="R270" s="1">
        <f>COUNTIF(B270,"*ai*")</f>
        <v>0</v>
      </c>
      <c r="S270" s="1">
        <f>COUNTIF(B270,"*ae*")</f>
        <v>0</v>
      </c>
      <c r="T270" s="1">
        <f>COUNTIF(B270,"*ao*")</f>
        <v>0</v>
      </c>
      <c r="U270" s="1">
        <f>COUNTIF(B270,"*au*")</f>
        <v>0</v>
      </c>
      <c r="V270" s="1">
        <f>COUNTIF(B270,"*oi*")</f>
        <v>0</v>
      </c>
      <c r="W270" s="1">
        <f>COUNTIF(B270,"*oe*")</f>
        <v>0</v>
      </c>
      <c r="X270" s="1">
        <f>COUNTIF(B270,"*oa*")</f>
        <v>0</v>
      </c>
      <c r="Y270" s="1">
        <f>COUNTIF(B270,"*ou*")</f>
        <v>0</v>
      </c>
      <c r="Z270" s="1">
        <f>COUNTIF(B270,"*ui*")</f>
        <v>0</v>
      </c>
      <c r="AA270" s="1">
        <f>COUNTIF(B270,"*ua*")</f>
        <v>0</v>
      </c>
      <c r="AB270">
        <f>SUM(G270:AA270)</f>
        <v>1</v>
      </c>
      <c r="AC270">
        <v>2</v>
      </c>
      <c r="AD270">
        <f>COUNTIF(AC270,"2")</f>
        <v>1</v>
      </c>
      <c r="AE270">
        <f>COUNTIF(AC270,"3")</f>
        <v>0</v>
      </c>
      <c r="AF270">
        <f>COUNTIF(AC270,"4")</f>
        <v>0</v>
      </c>
      <c r="AG270">
        <f>COUNTIF(AC270,"5")</f>
        <v>0</v>
      </c>
      <c r="AH270">
        <v>1</v>
      </c>
      <c r="AI270">
        <v>0</v>
      </c>
      <c r="AL270">
        <v>1</v>
      </c>
      <c r="AO270" s="1">
        <f>COUNTIF(F270,"CVCV")+COUNTIF(F270,"CVVCV")</f>
        <v>0</v>
      </c>
      <c r="AP270" s="1">
        <f>COUNTIF(F270,"CVCVC")+COUNTIF(F270,"CVVCVC")</f>
        <v>0</v>
      </c>
      <c r="AQ270" s="1">
        <f>COUNTIF(F270,"VCV")+COUNTIF(F270,"VVCV")</f>
        <v>0</v>
      </c>
      <c r="AR270" s="1">
        <f>COUNTIF(F270,"VCVC")+COUNTIF(F270,"VVCVC")</f>
        <v>0</v>
      </c>
      <c r="AS270" s="1">
        <f>COUNTIF(F270,"CVV")</f>
        <v>1</v>
      </c>
      <c r="AT270" s="1">
        <f>COUNTIF(F270,"CVVC")</f>
        <v>0</v>
      </c>
      <c r="AU270" s="1">
        <f>COUNTIF(F270,"VV")</f>
        <v>0</v>
      </c>
      <c r="AV270" s="1">
        <f>COUNTIF(F270,"VVC")</f>
        <v>0</v>
      </c>
      <c r="AW270" s="1">
        <f>COUNTIF(F270,"CVVCVC")+COUNTIF(F270,"VVCVC")+COUNTIF(F270,"CVVCV")+COUNTIF(F270,"VVCV")</f>
        <v>0</v>
      </c>
      <c r="AY270" s="1">
        <f>COUNTIF(F270,"CCVCV")</f>
        <v>0</v>
      </c>
      <c r="AZ270" s="1">
        <f>COUNTIF(F270,"CCVCVC")</f>
        <v>0</v>
      </c>
      <c r="BA270" s="1">
        <f>COUNTIF(F270,"CCVV")</f>
        <v>0</v>
      </c>
      <c r="BB270" s="1">
        <f>COUNTIF(F270,"CCVVC")</f>
        <v>0</v>
      </c>
      <c r="BF270" s="1" t="str">
        <f>RIGHT(F270,4)</f>
        <v>CVV</v>
      </c>
      <c r="BG270" s="1"/>
      <c r="BO270">
        <v>1</v>
      </c>
      <c r="BP270" s="1">
        <f>SUM(BG270:BO270)</f>
        <v>1</v>
      </c>
      <c r="BQ270">
        <v>0</v>
      </c>
      <c r="BS270" s="1" t="str">
        <f>LEFT(B270,1)</f>
        <v>k</v>
      </c>
      <c r="BT270" s="1" t="str">
        <f>LEFT(B270,2)</f>
        <v>ku</v>
      </c>
      <c r="BU270" s="1" t="str">
        <f>RIGHT(B270,1)</f>
        <v>u</v>
      </c>
      <c r="BX270" s="10">
        <v>0</v>
      </c>
      <c r="BY270" s="10" t="str">
        <f>LEFT(CA270,1)</f>
        <v>u</v>
      </c>
      <c r="BZ270" s="10" t="str">
        <f>RIGHT(B270,1)</f>
        <v>u</v>
      </c>
      <c r="CA270" s="10" t="str">
        <f>RIGHT(B270,2)</f>
        <v>uu</v>
      </c>
      <c r="CB270" s="10" t="str">
        <f>RIGHT(B270,3)</f>
        <v>kuu</v>
      </c>
      <c r="CC270" s="10" t="str">
        <f>RIGHT(B270,2)</f>
        <v>uu</v>
      </c>
      <c r="CD270" s="10" t="str">
        <f>RIGHT(B270,1)</f>
        <v>u</v>
      </c>
    </row>
    <row r="271" spans="1:82">
      <c r="A271">
        <v>1218</v>
      </c>
      <c r="B271" s="30" t="s">
        <v>132</v>
      </c>
      <c r="C271" t="s">
        <v>1319</v>
      </c>
      <c r="D271" t="s">
        <v>1152</v>
      </c>
      <c r="E271" t="s">
        <v>1141</v>
      </c>
      <c r="F271" t="s">
        <v>2833</v>
      </c>
      <c r="G271" s="1">
        <f>COUNTIF(B271,"*ii*")</f>
        <v>0</v>
      </c>
      <c r="H271" s="1">
        <f>COUNTIF(B271,"*ee*")</f>
        <v>0</v>
      </c>
      <c r="I271" s="1">
        <f>COUNTIF(B271,"*aa*")</f>
        <v>0</v>
      </c>
      <c r="J271" s="1">
        <f>COUNTIF(B271,"*oo*")</f>
        <v>0</v>
      </c>
      <c r="K271" s="1">
        <f>COUNTIF(B271,"*uu*")</f>
        <v>1</v>
      </c>
      <c r="L271" s="1">
        <f>COUNTIF(B271,"*ia*")</f>
        <v>0</v>
      </c>
      <c r="M271" s="1">
        <f>COUNTIF(B271,"*iu*")</f>
        <v>0</v>
      </c>
      <c r="N271" s="1">
        <f>COUNTIF(B271,"*ei*")</f>
        <v>0</v>
      </c>
      <c r="O271" s="1">
        <f>COUNTIF(B271,"*ea*")</f>
        <v>0</v>
      </c>
      <c r="P271" s="1">
        <f>COUNTIF(B271,"*eo*")</f>
        <v>0</v>
      </c>
      <c r="Q271" s="1">
        <f>COUNTIF(B271,"*eu*")</f>
        <v>0</v>
      </c>
      <c r="R271" s="1">
        <f>COUNTIF(B271,"*ai*")</f>
        <v>0</v>
      </c>
      <c r="S271" s="1">
        <f>COUNTIF(B271,"*ae*")</f>
        <v>0</v>
      </c>
      <c r="T271" s="1">
        <f>COUNTIF(B271,"*ao*")</f>
        <v>0</v>
      </c>
      <c r="U271" s="1">
        <f>COUNTIF(B271,"*au*")</f>
        <v>0</v>
      </c>
      <c r="V271" s="1">
        <f>COUNTIF(B271,"*oi*")</f>
        <v>0</v>
      </c>
      <c r="W271" s="1">
        <f>COUNTIF(B271,"*oe*")</f>
        <v>0</v>
      </c>
      <c r="X271" s="1">
        <f>COUNTIF(B271,"*oa*")</f>
        <v>0</v>
      </c>
      <c r="Y271" s="1">
        <f>COUNTIF(B271,"*ou*")</f>
        <v>0</v>
      </c>
      <c r="Z271" s="1">
        <f>COUNTIF(B271,"*ui*")</f>
        <v>0</v>
      </c>
      <c r="AA271" s="1">
        <f>COUNTIF(B271,"*ua*")</f>
        <v>0</v>
      </c>
      <c r="AB271">
        <f>SUM(G271:AA271)</f>
        <v>1</v>
      </c>
      <c r="AC271">
        <v>2</v>
      </c>
      <c r="AD271">
        <f>COUNTIF(AC271,"2")</f>
        <v>1</v>
      </c>
      <c r="AE271">
        <f>COUNTIF(AC271,"3")</f>
        <v>0</v>
      </c>
      <c r="AF271">
        <f>COUNTIF(AC271,"4")</f>
        <v>0</v>
      </c>
      <c r="AG271">
        <f>COUNTIF(AC271,"5")</f>
        <v>0</v>
      </c>
      <c r="AH271">
        <v>1</v>
      </c>
      <c r="AI271">
        <v>0</v>
      </c>
      <c r="AL271">
        <v>1</v>
      </c>
      <c r="AO271" s="1">
        <f>COUNTIF(F271,"CVCV")+COUNTIF(F271,"CVVCV")</f>
        <v>0</v>
      </c>
      <c r="AP271" s="1">
        <f>COUNTIF(F271,"CVCVC")+COUNTIF(F271,"CVVCVC")</f>
        <v>0</v>
      </c>
      <c r="AQ271" s="1">
        <f>COUNTIF(F271,"VCV")+COUNTIF(F271,"VVCV")</f>
        <v>0</v>
      </c>
      <c r="AR271" s="1">
        <f>COUNTIF(F271,"VCVC")+COUNTIF(F271,"VVCVC")</f>
        <v>0</v>
      </c>
      <c r="AS271" s="1">
        <f>COUNTIF(F271,"CVV")</f>
        <v>1</v>
      </c>
      <c r="AT271" s="1">
        <f>COUNTIF(F271,"CVVC")</f>
        <v>0</v>
      </c>
      <c r="AU271" s="1">
        <f>COUNTIF(F271,"VV")</f>
        <v>0</v>
      </c>
      <c r="AV271" s="1">
        <f>COUNTIF(F271,"VVC")</f>
        <v>0</v>
      </c>
      <c r="AW271" s="1">
        <f>COUNTIF(F271,"CVVCVC")+COUNTIF(F271,"VVCVC")+COUNTIF(F271,"CVVCV")+COUNTIF(F271,"VVCV")</f>
        <v>0</v>
      </c>
      <c r="AY271" s="1">
        <f>COUNTIF(F271,"CCVCV")</f>
        <v>0</v>
      </c>
      <c r="AZ271" s="1">
        <f>COUNTIF(F271,"CCVCVC")</f>
        <v>0</v>
      </c>
      <c r="BA271" s="1">
        <f>COUNTIF(F271,"CCVV")</f>
        <v>0</v>
      </c>
      <c r="BB271" s="1">
        <f>COUNTIF(F271,"CCVVC")</f>
        <v>0</v>
      </c>
      <c r="BF271" s="1" t="str">
        <f>RIGHT(F271,4)</f>
        <v>CVV</v>
      </c>
      <c r="BG271" s="1"/>
      <c r="BO271">
        <v>1</v>
      </c>
      <c r="BP271" s="1">
        <f>SUM(BG271:BO271)</f>
        <v>1</v>
      </c>
      <c r="BQ271">
        <v>0</v>
      </c>
      <c r="BS271" s="1" t="str">
        <f>LEFT(B271,1)</f>
        <v>p</v>
      </c>
      <c r="BT271" s="1" t="str">
        <f>LEFT(B271,2)</f>
        <v>pu</v>
      </c>
      <c r="BU271" s="1" t="str">
        <f>RIGHT(B271,1)</f>
        <v>u</v>
      </c>
      <c r="BX271" s="10">
        <v>0</v>
      </c>
      <c r="BY271" s="10" t="str">
        <f>LEFT(CA271,1)</f>
        <v>u</v>
      </c>
      <c r="BZ271" s="10" t="str">
        <f>RIGHT(B271,1)</f>
        <v>u</v>
      </c>
      <c r="CA271" s="10" t="str">
        <f>RIGHT(B271,2)</f>
        <v>uu</v>
      </c>
      <c r="CB271" s="10" t="str">
        <f>RIGHT(B271,3)</f>
        <v>puu</v>
      </c>
      <c r="CC271" s="10" t="str">
        <f>RIGHT(B271,2)</f>
        <v>uu</v>
      </c>
      <c r="CD271" s="10" t="str">
        <f>RIGHT(B271,1)</f>
        <v>u</v>
      </c>
    </row>
    <row r="272" spans="1:82">
      <c r="A272">
        <v>1961</v>
      </c>
      <c r="B272" s="30" t="s">
        <v>582</v>
      </c>
      <c r="C272" t="s">
        <v>1944</v>
      </c>
      <c r="D272" t="s">
        <v>1152</v>
      </c>
      <c r="E272" t="s">
        <v>1141</v>
      </c>
      <c r="F272" t="s">
        <v>2833</v>
      </c>
      <c r="G272" s="1">
        <f>COUNTIF(B272,"*ii*")</f>
        <v>0</v>
      </c>
      <c r="H272" s="1">
        <f>COUNTIF(B272,"*ee*")</f>
        <v>0</v>
      </c>
      <c r="I272" s="1">
        <f>COUNTIF(B272,"*aa*")</f>
        <v>0</v>
      </c>
      <c r="J272" s="1">
        <f>COUNTIF(B272,"*oo*")</f>
        <v>0</v>
      </c>
      <c r="K272" s="1">
        <f>COUNTIF(B272,"*uu*")</f>
        <v>1</v>
      </c>
      <c r="L272" s="1">
        <f>COUNTIF(B272,"*ia*")</f>
        <v>0</v>
      </c>
      <c r="M272" s="1">
        <f>COUNTIF(B272,"*iu*")</f>
        <v>0</v>
      </c>
      <c r="N272" s="1">
        <f>COUNTIF(B272,"*ei*")</f>
        <v>0</v>
      </c>
      <c r="O272" s="1">
        <f>COUNTIF(B272,"*ea*")</f>
        <v>0</v>
      </c>
      <c r="P272" s="1">
        <f>COUNTIF(B272,"*eo*")</f>
        <v>0</v>
      </c>
      <c r="Q272" s="1">
        <f>COUNTIF(B272,"*eu*")</f>
        <v>0</v>
      </c>
      <c r="R272" s="1">
        <f>COUNTIF(B272,"*ai*")</f>
        <v>0</v>
      </c>
      <c r="S272" s="1">
        <f>COUNTIF(B272,"*ae*")</f>
        <v>0</v>
      </c>
      <c r="T272" s="1">
        <f>COUNTIF(B272,"*ao*")</f>
        <v>0</v>
      </c>
      <c r="U272" s="1">
        <f>COUNTIF(B272,"*au*")</f>
        <v>0</v>
      </c>
      <c r="V272" s="1">
        <f>COUNTIF(B272,"*oi*")</f>
        <v>0</v>
      </c>
      <c r="W272" s="1">
        <f>COUNTIF(B272,"*oe*")</f>
        <v>0</v>
      </c>
      <c r="X272" s="1">
        <f>COUNTIF(B272,"*oa*")</f>
        <v>0</v>
      </c>
      <c r="Y272" s="1">
        <f>COUNTIF(B272,"*ou*")</f>
        <v>0</v>
      </c>
      <c r="Z272" s="1">
        <f>COUNTIF(B272,"*ui*")</f>
        <v>0</v>
      </c>
      <c r="AA272" s="1">
        <f>COUNTIF(B272,"*ua*")</f>
        <v>0</v>
      </c>
      <c r="AB272">
        <f>SUM(G272:AA272)</f>
        <v>1</v>
      </c>
      <c r="AC272">
        <v>2</v>
      </c>
      <c r="AD272">
        <f>COUNTIF(AC272,"2")</f>
        <v>1</v>
      </c>
      <c r="AE272">
        <f>COUNTIF(AC272,"3")</f>
        <v>0</v>
      </c>
      <c r="AF272">
        <f>COUNTIF(AC272,"4")</f>
        <v>0</v>
      </c>
      <c r="AG272">
        <f>COUNTIF(AC272,"5")</f>
        <v>0</v>
      </c>
      <c r="AH272">
        <v>1</v>
      </c>
      <c r="AI272">
        <v>0</v>
      </c>
      <c r="AL272">
        <v>1</v>
      </c>
      <c r="AO272" s="1">
        <f>COUNTIF(F272,"CVCV")+COUNTIF(F272,"CVVCV")</f>
        <v>0</v>
      </c>
      <c r="AP272" s="1">
        <f>COUNTIF(F272,"CVCVC")+COUNTIF(F272,"CVVCVC")</f>
        <v>0</v>
      </c>
      <c r="AQ272" s="1">
        <f>COUNTIF(F272,"VCV")+COUNTIF(F272,"VVCV")</f>
        <v>0</v>
      </c>
      <c r="AR272" s="1">
        <f>COUNTIF(F272,"VCVC")+COUNTIF(F272,"VVCVC")</f>
        <v>0</v>
      </c>
      <c r="AS272" s="1">
        <f>COUNTIF(F272,"CVV")</f>
        <v>1</v>
      </c>
      <c r="AT272" s="1">
        <f>COUNTIF(F272,"CVVC")</f>
        <v>0</v>
      </c>
      <c r="AU272" s="1">
        <f>COUNTIF(F272,"VV")</f>
        <v>0</v>
      </c>
      <c r="AV272" s="1">
        <f>COUNTIF(F272,"VVC")</f>
        <v>0</v>
      </c>
      <c r="AW272" s="1">
        <f>COUNTIF(F272,"CVVCVC")+COUNTIF(F272,"VVCVC")+COUNTIF(F272,"CVVCV")+COUNTIF(F272,"VVCV")</f>
        <v>0</v>
      </c>
      <c r="AY272" s="1">
        <f>COUNTIF(F272,"CCVCV")</f>
        <v>0</v>
      </c>
      <c r="AZ272" s="1">
        <f>COUNTIF(F272,"CCVCVC")</f>
        <v>0</v>
      </c>
      <c r="BA272" s="1">
        <f>COUNTIF(F272,"CCVV")</f>
        <v>0</v>
      </c>
      <c r="BB272" s="1">
        <f>COUNTIF(F272,"CCVVC")</f>
        <v>0</v>
      </c>
      <c r="BF272" s="1" t="str">
        <f>RIGHT(F272,4)</f>
        <v>CVV</v>
      </c>
      <c r="BG272" s="1"/>
      <c r="BO272">
        <v>1</v>
      </c>
      <c r="BP272" s="1">
        <f>SUM(BG272:BO272)</f>
        <v>1</v>
      </c>
      <c r="BQ272">
        <v>0</v>
      </c>
      <c r="BS272" s="1" t="str">
        <f>LEFT(B272,1)</f>
        <v>t</v>
      </c>
      <c r="BT272" s="1" t="str">
        <f>LEFT(B272,2)</f>
        <v>tu</v>
      </c>
      <c r="BU272" s="1" t="str">
        <f>RIGHT(B272,1)</f>
        <v>u</v>
      </c>
      <c r="BX272" s="10">
        <v>0</v>
      </c>
      <c r="BY272" s="10" t="str">
        <f>LEFT(CA272,1)</f>
        <v>u</v>
      </c>
      <c r="BZ272" s="10" t="str">
        <f>RIGHT(B272,1)</f>
        <v>u</v>
      </c>
      <c r="CA272" s="10" t="str">
        <f>RIGHT(B272,2)</f>
        <v>uu</v>
      </c>
      <c r="CB272" s="10" t="str">
        <f>RIGHT(B272,3)</f>
        <v>tuu</v>
      </c>
      <c r="CC272" s="10" t="str">
        <f>RIGHT(B272,2)</f>
        <v>uu</v>
      </c>
      <c r="CD272" s="10" t="str">
        <f>RIGHT(B272,1)</f>
        <v>u</v>
      </c>
    </row>
    <row r="273" spans="1:82">
      <c r="A273">
        <v>706</v>
      </c>
      <c r="B273" s="30" t="s">
        <v>37</v>
      </c>
      <c r="C273" t="s">
        <v>1203</v>
      </c>
      <c r="D273" t="s">
        <v>1151</v>
      </c>
      <c r="E273" t="s">
        <v>2821</v>
      </c>
      <c r="F273" t="s">
        <v>2833</v>
      </c>
      <c r="G273" s="1">
        <f>COUNTIF(B273,"*ii*")</f>
        <v>0</v>
      </c>
      <c r="H273" s="1">
        <f>COUNTIF(B273,"*ee*")</f>
        <v>0</v>
      </c>
      <c r="I273" s="1">
        <f>COUNTIF(B273,"*aa*")</f>
        <v>0</v>
      </c>
      <c r="J273" s="1">
        <f>COUNTIF(B273,"*oo*")</f>
        <v>0</v>
      </c>
      <c r="K273" s="1">
        <f>COUNTIF(B273,"*uu*")</f>
        <v>1</v>
      </c>
      <c r="L273" s="1">
        <f>COUNTIF(B273,"*ia*")</f>
        <v>0</v>
      </c>
      <c r="M273" s="1">
        <f>COUNTIF(B273,"*iu*")</f>
        <v>0</v>
      </c>
      <c r="N273" s="1">
        <f>COUNTIF(B273,"*ei*")</f>
        <v>0</v>
      </c>
      <c r="O273" s="1">
        <f>COUNTIF(B273,"*ea*")</f>
        <v>0</v>
      </c>
      <c r="P273" s="1">
        <f>COUNTIF(B273,"*eo*")</f>
        <v>0</v>
      </c>
      <c r="Q273" s="1">
        <f>COUNTIF(B273,"*eu*")</f>
        <v>0</v>
      </c>
      <c r="R273" s="1">
        <f>COUNTIF(B273,"*ai*")</f>
        <v>0</v>
      </c>
      <c r="S273" s="1">
        <f>COUNTIF(B273,"*ae*")</f>
        <v>0</v>
      </c>
      <c r="T273" s="1">
        <f>COUNTIF(B273,"*ao*")</f>
        <v>0</v>
      </c>
      <c r="U273" s="1">
        <f>COUNTIF(B273,"*au*")</f>
        <v>0</v>
      </c>
      <c r="V273" s="1">
        <f>COUNTIF(B273,"*oi*")</f>
        <v>0</v>
      </c>
      <c r="W273" s="1">
        <f>COUNTIF(B273,"*oe*")</f>
        <v>0</v>
      </c>
      <c r="X273" s="1">
        <f>COUNTIF(B273,"*oa*")</f>
        <v>0</v>
      </c>
      <c r="Y273" s="1">
        <f>COUNTIF(B273,"*ou*")</f>
        <v>0</v>
      </c>
      <c r="Z273" s="1">
        <f>COUNTIF(B273,"*ui*")</f>
        <v>0</v>
      </c>
      <c r="AA273" s="1">
        <f>COUNTIF(B273,"*ua*")</f>
        <v>0</v>
      </c>
      <c r="AB273">
        <f>SUM(G273:AA273)</f>
        <v>1</v>
      </c>
      <c r="AC273">
        <v>2</v>
      </c>
      <c r="AD273">
        <f>COUNTIF(AC273,"2")</f>
        <v>1</v>
      </c>
      <c r="AE273">
        <f>COUNTIF(AC273,"3")</f>
        <v>0</v>
      </c>
      <c r="AF273">
        <f>COUNTIF(AC273,"4")</f>
        <v>0</v>
      </c>
      <c r="AG273">
        <f>COUNTIF(AC273,"5")</f>
        <v>0</v>
      </c>
      <c r="AH273">
        <v>1</v>
      </c>
      <c r="AI273">
        <v>0</v>
      </c>
      <c r="AL273">
        <v>1</v>
      </c>
      <c r="AO273" s="1">
        <f>COUNTIF(F273,"CVCV")+COUNTIF(F273,"CVVCV")</f>
        <v>0</v>
      </c>
      <c r="AP273" s="1">
        <f>COUNTIF(F273,"CVCVC")+COUNTIF(F273,"CVVCVC")</f>
        <v>0</v>
      </c>
      <c r="AQ273" s="1">
        <f>COUNTIF(F273,"VCV")+COUNTIF(F273,"VVCV")</f>
        <v>0</v>
      </c>
      <c r="AR273" s="1">
        <f>COUNTIF(F273,"VCVC")+COUNTIF(F273,"VVCVC")</f>
        <v>0</v>
      </c>
      <c r="AS273" s="1">
        <f>COUNTIF(F273,"CVV")</f>
        <v>1</v>
      </c>
      <c r="AT273" s="1">
        <f>COUNTIF(F273,"CVVC")</f>
        <v>0</v>
      </c>
      <c r="AU273" s="1">
        <f>COUNTIF(F273,"VV")</f>
        <v>0</v>
      </c>
      <c r="AV273" s="1">
        <f>COUNTIF(F273,"VVC")</f>
        <v>0</v>
      </c>
      <c r="AW273" s="1">
        <f>COUNTIF(F273,"CVVCVC")+COUNTIF(F273,"VVCVC")+COUNTIF(F273,"CVVCV")+COUNTIF(F273,"VVCV")</f>
        <v>0</v>
      </c>
      <c r="AY273" s="1">
        <f>COUNTIF(F273,"CCVCV")</f>
        <v>0</v>
      </c>
      <c r="AZ273" s="1">
        <f>COUNTIF(F273,"CCVCVC")</f>
        <v>0</v>
      </c>
      <c r="BA273" s="1">
        <f>COUNTIF(F273,"CCVV")</f>
        <v>0</v>
      </c>
      <c r="BB273" s="1">
        <f>COUNTIF(F273,"CCVVC")</f>
        <v>0</v>
      </c>
      <c r="BF273" s="1" t="str">
        <f>RIGHT(F273,4)</f>
        <v>CVV</v>
      </c>
      <c r="BG273" s="1"/>
      <c r="BO273">
        <v>1</v>
      </c>
      <c r="BP273" s="1">
        <f>SUM(BG273:BO273)</f>
        <v>1</v>
      </c>
      <c r="BQ273">
        <v>0</v>
      </c>
      <c r="BS273" s="1" t="str">
        <f>LEFT(B273,1)</f>
        <v>k</v>
      </c>
      <c r="BT273" s="1" t="str">
        <f>LEFT(B273,2)</f>
        <v>ku</v>
      </c>
      <c r="BU273" s="1" t="str">
        <f>RIGHT(B273,1)</f>
        <v>u</v>
      </c>
      <c r="BX273" s="10">
        <v>0</v>
      </c>
      <c r="BY273" s="10" t="str">
        <f>LEFT(CA273,1)</f>
        <v>u</v>
      </c>
      <c r="BZ273" s="10" t="str">
        <f>RIGHT(B273,1)</f>
        <v>u</v>
      </c>
      <c r="CA273" s="10" t="str">
        <f>RIGHT(B273,2)</f>
        <v>uu</v>
      </c>
      <c r="CB273" s="10" t="str">
        <f>RIGHT(B273,3)</f>
        <v>kuu</v>
      </c>
      <c r="CC273" s="10" t="str">
        <f>RIGHT(B273,2)</f>
        <v>uu</v>
      </c>
      <c r="CD273" s="10" t="str">
        <f>RIGHT(B273,1)</f>
        <v>u</v>
      </c>
    </row>
    <row r="274" spans="1:82">
      <c r="A274">
        <v>354</v>
      </c>
      <c r="B274" s="30" t="s">
        <v>134</v>
      </c>
      <c r="C274" t="s">
        <v>1324</v>
      </c>
      <c r="D274" t="s">
        <v>1150</v>
      </c>
      <c r="E274" t="s">
        <v>2821</v>
      </c>
      <c r="F274" t="s">
        <v>2833</v>
      </c>
      <c r="G274" s="1">
        <f>COUNTIF(B274,"*ii*")</f>
        <v>0</v>
      </c>
      <c r="H274" s="1">
        <f>COUNTIF(B274,"*ee*")</f>
        <v>0</v>
      </c>
      <c r="I274" s="1">
        <f>COUNTIF(B274,"*aa*")</f>
        <v>0</v>
      </c>
      <c r="J274" s="1">
        <f>COUNTIF(B274,"*oo*")</f>
        <v>0</v>
      </c>
      <c r="K274" s="1">
        <f>COUNTIF(B274,"*uu*")</f>
        <v>1</v>
      </c>
      <c r="L274" s="1">
        <f>COUNTIF(B274,"*ia*")</f>
        <v>0</v>
      </c>
      <c r="M274" s="1">
        <f>COUNTIF(B274,"*iu*")</f>
        <v>0</v>
      </c>
      <c r="N274" s="1">
        <f>COUNTIF(B274,"*ei*")</f>
        <v>0</v>
      </c>
      <c r="O274" s="1">
        <f>COUNTIF(B274,"*ea*")</f>
        <v>0</v>
      </c>
      <c r="P274" s="1">
        <f>COUNTIF(B274,"*eo*")</f>
        <v>0</v>
      </c>
      <c r="Q274" s="1">
        <f>COUNTIF(B274,"*eu*")</f>
        <v>0</v>
      </c>
      <c r="R274" s="1">
        <f>COUNTIF(B274,"*ai*")</f>
        <v>0</v>
      </c>
      <c r="S274" s="1">
        <f>COUNTIF(B274,"*ae*")</f>
        <v>0</v>
      </c>
      <c r="T274" s="1">
        <f>COUNTIF(B274,"*ao*")</f>
        <v>0</v>
      </c>
      <c r="U274" s="1">
        <f>COUNTIF(B274,"*au*")</f>
        <v>0</v>
      </c>
      <c r="V274" s="1">
        <f>COUNTIF(B274,"*oi*")</f>
        <v>0</v>
      </c>
      <c r="W274" s="1">
        <f>COUNTIF(B274,"*oe*")</f>
        <v>0</v>
      </c>
      <c r="X274" s="1">
        <f>COUNTIF(B274,"*oa*")</f>
        <v>0</v>
      </c>
      <c r="Y274" s="1">
        <f>COUNTIF(B274,"*ou*")</f>
        <v>0</v>
      </c>
      <c r="Z274" s="1">
        <f>COUNTIF(B274,"*ui*")</f>
        <v>0</v>
      </c>
      <c r="AA274" s="1">
        <f>COUNTIF(B274,"*ua*")</f>
        <v>0</v>
      </c>
      <c r="AB274">
        <f>SUM(G274:AA274)</f>
        <v>1</v>
      </c>
      <c r="AC274">
        <v>2</v>
      </c>
      <c r="AD274">
        <f>COUNTIF(AC274,"2")</f>
        <v>1</v>
      </c>
      <c r="AE274">
        <f>COUNTIF(AC274,"3")</f>
        <v>0</v>
      </c>
      <c r="AF274">
        <f>COUNTIF(AC274,"4")</f>
        <v>0</v>
      </c>
      <c r="AG274">
        <f>COUNTIF(AC274,"5")</f>
        <v>0</v>
      </c>
      <c r="AH274">
        <v>1</v>
      </c>
      <c r="AI274">
        <v>0</v>
      </c>
      <c r="AL274">
        <v>1</v>
      </c>
      <c r="AO274" s="1">
        <f>COUNTIF(F274,"CVCV")+COUNTIF(F274,"CVVCV")</f>
        <v>0</v>
      </c>
      <c r="AP274" s="1">
        <f>COUNTIF(F274,"CVCVC")+COUNTIF(F274,"CVVCVC")</f>
        <v>0</v>
      </c>
      <c r="AQ274" s="1">
        <f>COUNTIF(F274,"VCV")+COUNTIF(F274,"VVCV")</f>
        <v>0</v>
      </c>
      <c r="AR274" s="1">
        <f>COUNTIF(F274,"VCVC")+COUNTIF(F274,"VVCVC")</f>
        <v>0</v>
      </c>
      <c r="AS274" s="1">
        <f>COUNTIF(F274,"CVV")</f>
        <v>1</v>
      </c>
      <c r="AT274" s="1">
        <f>COUNTIF(F274,"CVVC")</f>
        <v>0</v>
      </c>
      <c r="AU274" s="1">
        <f>COUNTIF(F274,"VV")</f>
        <v>0</v>
      </c>
      <c r="AV274" s="1">
        <f>COUNTIF(F274,"VVC")</f>
        <v>0</v>
      </c>
      <c r="AW274" s="1">
        <f>COUNTIF(F274,"CVVCVC")+COUNTIF(F274,"VVCVC")+COUNTIF(F274,"CVVCV")+COUNTIF(F274,"VVCV")</f>
        <v>0</v>
      </c>
      <c r="AY274" s="1">
        <f>COUNTIF(F274,"CCVCV")</f>
        <v>0</v>
      </c>
      <c r="AZ274" s="1">
        <f>COUNTIF(F274,"CCVCVC")</f>
        <v>0</v>
      </c>
      <c r="BA274" s="1">
        <f>COUNTIF(F274,"CCVV")</f>
        <v>0</v>
      </c>
      <c r="BB274" s="1">
        <f>COUNTIF(F274,"CCVVC")</f>
        <v>0</v>
      </c>
      <c r="BF274" s="1" t="str">
        <f>RIGHT(F274,4)</f>
        <v>CVV</v>
      </c>
      <c r="BG274" s="1"/>
      <c r="BO274">
        <v>1</v>
      </c>
      <c r="BP274" s="1">
        <f>SUM(BG274:BO274)</f>
        <v>1</v>
      </c>
      <c r="BQ274">
        <v>0</v>
      </c>
      <c r="BS274" s="1" t="str">
        <f>LEFT(B274,1)</f>
        <v>f</v>
      </c>
      <c r="BT274" s="1" t="str">
        <f>LEFT(B274,2)</f>
        <v>fu</v>
      </c>
      <c r="BU274" s="1" t="str">
        <f>RIGHT(B274,1)</f>
        <v>u</v>
      </c>
      <c r="BX274" s="10">
        <v>0</v>
      </c>
      <c r="BY274" s="10" t="str">
        <f>LEFT(CA274,1)</f>
        <v>u</v>
      </c>
      <c r="BZ274" s="10" t="str">
        <f>RIGHT(B274,1)</f>
        <v>u</v>
      </c>
      <c r="CA274" s="10" t="str">
        <f>RIGHT(B274,2)</f>
        <v>uu</v>
      </c>
      <c r="CB274" s="10" t="str">
        <f>RIGHT(B274,3)</f>
        <v>fuu</v>
      </c>
      <c r="CC274" s="10" t="str">
        <f>RIGHT(B274,2)</f>
        <v>uu</v>
      </c>
      <c r="CD274" s="10" t="str">
        <f>RIGHT(B274,1)</f>
        <v>u</v>
      </c>
    </row>
    <row r="275" spans="1:82">
      <c r="A275">
        <v>897</v>
      </c>
      <c r="B275" s="30" t="s">
        <v>337</v>
      </c>
      <c r="C275" t="s">
        <v>1615</v>
      </c>
      <c r="D275" t="s">
        <v>1150</v>
      </c>
      <c r="E275" t="s">
        <v>2821</v>
      </c>
      <c r="F275" t="s">
        <v>2833</v>
      </c>
      <c r="G275" s="1">
        <f>COUNTIF(B275,"*ii*")</f>
        <v>0</v>
      </c>
      <c r="H275" s="1">
        <f>COUNTIF(B275,"*ee*")</f>
        <v>0</v>
      </c>
      <c r="I275" s="1">
        <f>COUNTIF(B275,"*aa*")</f>
        <v>0</v>
      </c>
      <c r="J275" s="1">
        <f>COUNTIF(B275,"*oo*")</f>
        <v>0</v>
      </c>
      <c r="K275" s="1">
        <f>COUNTIF(B275,"*uu*")</f>
        <v>1</v>
      </c>
      <c r="L275" s="1">
        <f>COUNTIF(B275,"*ia*")</f>
        <v>0</v>
      </c>
      <c r="M275" s="1">
        <f>COUNTIF(B275,"*iu*")</f>
        <v>0</v>
      </c>
      <c r="N275" s="1">
        <f>COUNTIF(B275,"*ei*")</f>
        <v>0</v>
      </c>
      <c r="O275" s="1">
        <f>COUNTIF(B275,"*ea*")</f>
        <v>0</v>
      </c>
      <c r="P275" s="1">
        <f>COUNTIF(B275,"*eo*")</f>
        <v>0</v>
      </c>
      <c r="Q275" s="1">
        <f>COUNTIF(B275,"*eu*")</f>
        <v>0</v>
      </c>
      <c r="R275" s="1">
        <f>COUNTIF(B275,"*ai*")</f>
        <v>0</v>
      </c>
      <c r="S275" s="1">
        <f>COUNTIF(B275,"*ae*")</f>
        <v>0</v>
      </c>
      <c r="T275" s="1">
        <f>COUNTIF(B275,"*ao*")</f>
        <v>0</v>
      </c>
      <c r="U275" s="1">
        <f>COUNTIF(B275,"*au*")</f>
        <v>0</v>
      </c>
      <c r="V275" s="1">
        <f>COUNTIF(B275,"*oi*")</f>
        <v>0</v>
      </c>
      <c r="W275" s="1">
        <f>COUNTIF(B275,"*oe*")</f>
        <v>0</v>
      </c>
      <c r="X275" s="1">
        <f>COUNTIF(B275,"*oa*")</f>
        <v>0</v>
      </c>
      <c r="Y275" s="1">
        <f>COUNTIF(B275,"*ou*")</f>
        <v>0</v>
      </c>
      <c r="Z275" s="1">
        <f>COUNTIF(B275,"*ui*")</f>
        <v>0</v>
      </c>
      <c r="AA275" s="1">
        <f>COUNTIF(B275,"*ua*")</f>
        <v>0</v>
      </c>
      <c r="AB275">
        <f>SUM(G275:AA275)</f>
        <v>1</v>
      </c>
      <c r="AC275">
        <v>2</v>
      </c>
      <c r="AD275">
        <f>COUNTIF(AC275,"2")</f>
        <v>1</v>
      </c>
      <c r="AE275">
        <f>COUNTIF(AC275,"3")</f>
        <v>0</v>
      </c>
      <c r="AF275">
        <f>COUNTIF(AC275,"4")</f>
        <v>0</v>
      </c>
      <c r="AG275">
        <f>COUNTIF(AC275,"5")</f>
        <v>0</v>
      </c>
      <c r="AH275">
        <v>1</v>
      </c>
      <c r="AI275">
        <v>0</v>
      </c>
      <c r="AL275">
        <v>1</v>
      </c>
      <c r="AO275" s="1">
        <f>COUNTIF(F275,"CVCV")+COUNTIF(F275,"CVVCV")</f>
        <v>0</v>
      </c>
      <c r="AP275" s="1">
        <f>COUNTIF(F275,"CVCVC")+COUNTIF(F275,"CVVCVC")</f>
        <v>0</v>
      </c>
      <c r="AQ275" s="1">
        <f>COUNTIF(F275,"VCV")+COUNTIF(F275,"VVCV")</f>
        <v>0</v>
      </c>
      <c r="AR275" s="1">
        <f>COUNTIF(F275,"VCVC")+COUNTIF(F275,"VVCVC")</f>
        <v>0</v>
      </c>
      <c r="AS275" s="1">
        <f>COUNTIF(F275,"CVV")</f>
        <v>1</v>
      </c>
      <c r="AT275" s="1">
        <f>COUNTIF(F275,"CVVC")</f>
        <v>0</v>
      </c>
      <c r="AU275" s="1">
        <f>COUNTIF(F275,"VV")</f>
        <v>0</v>
      </c>
      <c r="AV275" s="1">
        <f>COUNTIF(F275,"VVC")</f>
        <v>0</v>
      </c>
      <c r="AW275" s="1">
        <f>COUNTIF(F275,"CVVCVC")+COUNTIF(F275,"VVCVC")+COUNTIF(F275,"CVVCV")+COUNTIF(F275,"VVCV")</f>
        <v>0</v>
      </c>
      <c r="AY275" s="1">
        <f>COUNTIF(F275,"CCVCV")</f>
        <v>0</v>
      </c>
      <c r="AZ275" s="1">
        <f>COUNTIF(F275,"CCVCVC")</f>
        <v>0</v>
      </c>
      <c r="BA275" s="1">
        <f>COUNTIF(F275,"CCVV")</f>
        <v>0</v>
      </c>
      <c r="BB275" s="1">
        <f>COUNTIF(F275,"CCVVC")</f>
        <v>0</v>
      </c>
      <c r="BF275" s="1" t="str">
        <f>RIGHT(F275,4)</f>
        <v>CVV</v>
      </c>
      <c r="BG275" s="1"/>
      <c r="BO275">
        <v>1</v>
      </c>
      <c r="BP275" s="1">
        <f>SUM(BG275:BO275)</f>
        <v>1</v>
      </c>
      <c r="BQ275">
        <v>0</v>
      </c>
      <c r="BS275" s="1" t="str">
        <f>LEFT(B275,1)</f>
        <v>m</v>
      </c>
      <c r="BT275" s="1" t="str">
        <f>LEFT(B275,2)</f>
        <v>mu</v>
      </c>
      <c r="BU275" s="1" t="str">
        <f>RIGHT(B275,1)</f>
        <v>u</v>
      </c>
      <c r="BX275" s="10">
        <v>0</v>
      </c>
      <c r="BY275" s="10" t="str">
        <f>LEFT(CA275,1)</f>
        <v>u</v>
      </c>
      <c r="BZ275" s="10" t="str">
        <f>RIGHT(B275,1)</f>
        <v>u</v>
      </c>
      <c r="CA275" s="10" t="str">
        <f>RIGHT(B275,2)</f>
        <v>uu</v>
      </c>
      <c r="CB275" s="10" t="str">
        <f>RIGHT(B275,3)</f>
        <v>muu</v>
      </c>
      <c r="CC275" s="10" t="str">
        <f>RIGHT(B275,2)</f>
        <v>uu</v>
      </c>
      <c r="CD275" s="10" t="str">
        <f>RIGHT(B275,1)</f>
        <v>u</v>
      </c>
    </row>
    <row r="276" spans="1:82">
      <c r="A276">
        <v>1766</v>
      </c>
      <c r="B276" s="30" t="s">
        <v>188</v>
      </c>
      <c r="C276" t="s">
        <v>1397</v>
      </c>
      <c r="D276" t="s">
        <v>1150</v>
      </c>
      <c r="E276" t="s">
        <v>2821</v>
      </c>
      <c r="F276" t="s">
        <v>2833</v>
      </c>
      <c r="G276" s="1">
        <f>COUNTIF(B276,"*ii*")</f>
        <v>0</v>
      </c>
      <c r="H276" s="1">
        <f>COUNTIF(B276,"*ee*")</f>
        <v>0</v>
      </c>
      <c r="I276" s="1">
        <f>COUNTIF(B276,"*aa*")</f>
        <v>0</v>
      </c>
      <c r="J276" s="1">
        <f>COUNTIF(B276,"*oo*")</f>
        <v>0</v>
      </c>
      <c r="K276" s="1">
        <f>COUNTIF(B276,"*uu*")</f>
        <v>1</v>
      </c>
      <c r="L276" s="1">
        <f>COUNTIF(B276,"*ia*")</f>
        <v>0</v>
      </c>
      <c r="M276" s="1">
        <f>COUNTIF(B276,"*iu*")</f>
        <v>0</v>
      </c>
      <c r="N276" s="1">
        <f>COUNTIF(B276,"*ei*")</f>
        <v>0</v>
      </c>
      <c r="O276" s="1">
        <f>COUNTIF(B276,"*ea*")</f>
        <v>0</v>
      </c>
      <c r="P276" s="1">
        <f>COUNTIF(B276,"*eo*")</f>
        <v>0</v>
      </c>
      <c r="Q276" s="1">
        <f>COUNTIF(B276,"*eu*")</f>
        <v>0</v>
      </c>
      <c r="R276" s="1">
        <f>COUNTIF(B276,"*ai*")</f>
        <v>0</v>
      </c>
      <c r="S276" s="1">
        <f>COUNTIF(B276,"*ae*")</f>
        <v>0</v>
      </c>
      <c r="T276" s="1">
        <f>COUNTIF(B276,"*ao*")</f>
        <v>0</v>
      </c>
      <c r="U276" s="1">
        <f>COUNTIF(B276,"*au*")</f>
        <v>0</v>
      </c>
      <c r="V276" s="1">
        <f>COUNTIF(B276,"*oi*")</f>
        <v>0</v>
      </c>
      <c r="W276" s="1">
        <f>COUNTIF(B276,"*oe*")</f>
        <v>0</v>
      </c>
      <c r="X276" s="1">
        <f>COUNTIF(B276,"*oa*")</f>
        <v>0</v>
      </c>
      <c r="Y276" s="1">
        <f>COUNTIF(B276,"*ou*")</f>
        <v>0</v>
      </c>
      <c r="Z276" s="1">
        <f>COUNTIF(B276,"*ui*")</f>
        <v>0</v>
      </c>
      <c r="AA276" s="1">
        <f>COUNTIF(B276,"*ua*")</f>
        <v>0</v>
      </c>
      <c r="AB276">
        <f>SUM(G276:AA276)</f>
        <v>1</v>
      </c>
      <c r="AC276">
        <v>2</v>
      </c>
      <c r="AD276">
        <f>COUNTIF(AC276,"2")</f>
        <v>1</v>
      </c>
      <c r="AE276">
        <f>COUNTIF(AC276,"3")</f>
        <v>0</v>
      </c>
      <c r="AF276">
        <f>COUNTIF(AC276,"4")</f>
        <v>0</v>
      </c>
      <c r="AG276">
        <f>COUNTIF(AC276,"5")</f>
        <v>0</v>
      </c>
      <c r="AH276">
        <v>1</v>
      </c>
      <c r="AI276">
        <v>0</v>
      </c>
      <c r="AL276">
        <v>1</v>
      </c>
      <c r="AO276" s="1">
        <f>COUNTIF(F276,"CVCV")+COUNTIF(F276,"CVVCV")</f>
        <v>0</v>
      </c>
      <c r="AP276" s="1">
        <f>COUNTIF(F276,"CVCVC")+COUNTIF(F276,"CVVCVC")</f>
        <v>0</v>
      </c>
      <c r="AQ276" s="1">
        <f>COUNTIF(F276,"VCV")+COUNTIF(F276,"VVCV")</f>
        <v>0</v>
      </c>
      <c r="AR276" s="1">
        <f>COUNTIF(F276,"VCVC")+COUNTIF(F276,"VVCVC")</f>
        <v>0</v>
      </c>
      <c r="AS276" s="1">
        <f>COUNTIF(F276,"CVV")</f>
        <v>1</v>
      </c>
      <c r="AT276" s="1">
        <f>COUNTIF(F276,"CVVC")</f>
        <v>0</v>
      </c>
      <c r="AU276" s="1">
        <f>COUNTIF(F276,"VV")</f>
        <v>0</v>
      </c>
      <c r="AV276" s="1">
        <f>COUNTIF(F276,"VVC")</f>
        <v>0</v>
      </c>
      <c r="AW276" s="1">
        <f>COUNTIF(F276,"CVVCVC")+COUNTIF(F276,"VVCVC")+COUNTIF(F276,"CVVCV")+COUNTIF(F276,"VVCV")</f>
        <v>0</v>
      </c>
      <c r="AY276" s="1">
        <f>COUNTIF(F276,"CCVCV")</f>
        <v>0</v>
      </c>
      <c r="AZ276" s="1">
        <f>COUNTIF(F276,"CCVCVC")</f>
        <v>0</v>
      </c>
      <c r="BA276" s="1">
        <f>COUNTIF(F276,"CCVV")</f>
        <v>0</v>
      </c>
      <c r="BB276" s="1">
        <f>COUNTIF(F276,"CCVVC")</f>
        <v>0</v>
      </c>
      <c r="BF276" s="1" t="str">
        <f>RIGHT(F276,4)</f>
        <v>CVV</v>
      </c>
      <c r="BG276" s="1"/>
      <c r="BO276">
        <v>1</v>
      </c>
      <c r="BP276" s="1">
        <f>SUM(BG276:BO276)</f>
        <v>1</v>
      </c>
      <c r="BQ276">
        <v>0</v>
      </c>
      <c r="BS276" s="1" t="str">
        <f>LEFT(B276,1)</f>
        <v>s</v>
      </c>
      <c r="BT276" s="1" t="str">
        <f>LEFT(B276,2)</f>
        <v>su</v>
      </c>
      <c r="BU276" s="1" t="str">
        <f>RIGHT(B276,1)</f>
        <v>u</v>
      </c>
      <c r="BX276" s="10">
        <v>0</v>
      </c>
      <c r="BY276" s="10" t="str">
        <f>LEFT(CA276,1)</f>
        <v>u</v>
      </c>
      <c r="BZ276" s="10" t="str">
        <f>RIGHT(B276,1)</f>
        <v>u</v>
      </c>
      <c r="CA276" s="10" t="str">
        <f>RIGHT(B276,2)</f>
        <v>uu</v>
      </c>
      <c r="CB276" s="10" t="str">
        <f>RIGHT(B276,3)</f>
        <v>suu</v>
      </c>
      <c r="CC276" s="10" t="str">
        <f>RIGHT(B276,2)</f>
        <v>uu</v>
      </c>
      <c r="CD276" s="10" t="str">
        <f>RIGHT(B276,1)</f>
        <v>u</v>
      </c>
    </row>
    <row r="277" spans="1:82">
      <c r="A277">
        <v>1827</v>
      </c>
      <c r="B277" s="30" t="s">
        <v>1071</v>
      </c>
      <c r="C277" t="s">
        <v>2696</v>
      </c>
      <c r="D277" t="s">
        <v>1150</v>
      </c>
      <c r="E277" t="s">
        <v>2821</v>
      </c>
      <c r="F277" t="s">
        <v>2833</v>
      </c>
      <c r="G277" s="1">
        <f>COUNTIF(B277,"*ii*")</f>
        <v>0</v>
      </c>
      <c r="H277" s="1">
        <f>COUNTIF(B277,"*ee*")</f>
        <v>0</v>
      </c>
      <c r="I277" s="1">
        <f>COUNTIF(B277,"*aa*")</f>
        <v>0</v>
      </c>
      <c r="J277" s="1">
        <f>COUNTIF(B277,"*oo*")</f>
        <v>0</v>
      </c>
      <c r="K277" s="1">
        <f>COUNTIF(B277,"*uu*")</f>
        <v>0</v>
      </c>
      <c r="L277" s="1">
        <f>COUNTIF(B277,"*ia*")</f>
        <v>0</v>
      </c>
      <c r="M277" s="1">
        <f>COUNTIF(B277,"*iu*")</f>
        <v>0</v>
      </c>
      <c r="N277" s="1">
        <f>COUNTIF(B277,"*ei*")</f>
        <v>0</v>
      </c>
      <c r="O277" s="1">
        <f>COUNTIF(B277,"*ea*")</f>
        <v>1</v>
      </c>
      <c r="P277" s="1">
        <f>COUNTIF(B277,"*eo*")</f>
        <v>0</v>
      </c>
      <c r="Q277" s="1">
        <f>COUNTIF(B277,"*eu*")</f>
        <v>0</v>
      </c>
      <c r="R277" s="1">
        <f>COUNTIF(B277,"*ai*")</f>
        <v>0</v>
      </c>
      <c r="S277" s="1">
        <f>COUNTIF(B277,"*ae*")</f>
        <v>0</v>
      </c>
      <c r="T277" s="1">
        <f>COUNTIF(B277,"*ao*")</f>
        <v>0</v>
      </c>
      <c r="U277" s="1">
        <f>COUNTIF(B277,"*au*")</f>
        <v>0</v>
      </c>
      <c r="V277" s="1">
        <f>COUNTIF(B277,"*oi*")</f>
        <v>0</v>
      </c>
      <c r="W277" s="1">
        <f>COUNTIF(B277,"*oe*")</f>
        <v>0</v>
      </c>
      <c r="X277" s="1">
        <f>COUNTIF(B277,"*oa*")</f>
        <v>0</v>
      </c>
      <c r="Y277" s="1">
        <f>COUNTIF(B277,"*ou*")</f>
        <v>0</v>
      </c>
      <c r="Z277" s="1">
        <f>COUNTIF(B277,"*ui*")</f>
        <v>0</v>
      </c>
      <c r="AA277" s="1">
        <f>COUNTIF(B277,"*ua*")</f>
        <v>0</v>
      </c>
      <c r="AB277">
        <f>SUM(G277:AA277)</f>
        <v>1</v>
      </c>
      <c r="AC277">
        <v>2</v>
      </c>
      <c r="AD277">
        <f>COUNTIF(AC277,"2")</f>
        <v>1</v>
      </c>
      <c r="AE277">
        <f>COUNTIF(AC277,"3")</f>
        <v>0</v>
      </c>
      <c r="AF277">
        <f>COUNTIF(AC277,"4")</f>
        <v>0</v>
      </c>
      <c r="AG277">
        <f>COUNTIF(AC277,"5")</f>
        <v>0</v>
      </c>
      <c r="AH277">
        <v>1</v>
      </c>
      <c r="AI277">
        <v>0</v>
      </c>
      <c r="AL277">
        <v>1</v>
      </c>
      <c r="AO277" s="1">
        <f>COUNTIF(F277,"CVCV")+COUNTIF(F277,"CVVCV")</f>
        <v>0</v>
      </c>
      <c r="AP277" s="1">
        <f>COUNTIF(F277,"CVCVC")+COUNTIF(F277,"CVVCVC")</f>
        <v>0</v>
      </c>
      <c r="AQ277" s="1">
        <f>COUNTIF(F277,"VCV")+COUNTIF(F277,"VVCV")</f>
        <v>0</v>
      </c>
      <c r="AR277" s="1">
        <f>COUNTIF(F277,"VCVC")+COUNTIF(F277,"VVCVC")</f>
        <v>0</v>
      </c>
      <c r="AS277" s="1">
        <f>COUNTIF(F277,"CVV")</f>
        <v>1</v>
      </c>
      <c r="AT277" s="1">
        <f>COUNTIF(F277,"CVVC")</f>
        <v>0</v>
      </c>
      <c r="AU277" s="1">
        <f>COUNTIF(F277,"VV")</f>
        <v>0</v>
      </c>
      <c r="AV277" s="1">
        <f>COUNTIF(F277,"VVC")</f>
        <v>0</v>
      </c>
      <c r="AW277" s="1">
        <f>COUNTIF(F277,"CVVCVC")+COUNTIF(F277,"VVCVC")+COUNTIF(F277,"CVVCV")+COUNTIF(F277,"VVCV")</f>
        <v>0</v>
      </c>
      <c r="AY277" s="1">
        <f>COUNTIF(F277,"CCVCV")</f>
        <v>0</v>
      </c>
      <c r="AZ277" s="1">
        <f>COUNTIF(F277,"CCVCVC")</f>
        <v>0</v>
      </c>
      <c r="BA277" s="1">
        <f>COUNTIF(F277,"CCVV")</f>
        <v>0</v>
      </c>
      <c r="BB277" s="1">
        <f>COUNTIF(F277,"CCVVC")</f>
        <v>0</v>
      </c>
      <c r="BF277" s="1" t="str">
        <f>RIGHT(F277,4)</f>
        <v>CVV</v>
      </c>
      <c r="BG277" s="1"/>
      <c r="BO277">
        <v>1</v>
      </c>
      <c r="BP277" s="1">
        <f>SUM(BG277:BO277)</f>
        <v>1</v>
      </c>
      <c r="BQ277">
        <v>0</v>
      </c>
      <c r="BR277" t="s">
        <v>2824</v>
      </c>
      <c r="BS277" s="1" t="str">
        <f>LEFT(B277,1)</f>
        <v>t</v>
      </c>
      <c r="BT277" s="1" t="str">
        <f>LEFT(B277,2)</f>
        <v>te</v>
      </c>
      <c r="BU277" s="1" t="str">
        <f>RIGHT(B277,1)</f>
        <v>a</v>
      </c>
      <c r="BX277" s="10">
        <v>0</v>
      </c>
      <c r="BY277" s="10" t="str">
        <f>LEFT(CA277,1)</f>
        <v>e</v>
      </c>
      <c r="BZ277" s="10" t="str">
        <f>RIGHT(B277,1)</f>
        <v>a</v>
      </c>
      <c r="CA277" s="10" t="str">
        <f>RIGHT(B277,2)</f>
        <v>ea</v>
      </c>
      <c r="CB277" s="10" t="str">
        <f>RIGHT(B277,3)</f>
        <v>tea</v>
      </c>
      <c r="CC277" s="10" t="str">
        <f>RIGHT(B277,2)</f>
        <v>ea</v>
      </c>
      <c r="CD277" s="10" t="str">
        <f>RIGHT(B277,1)</f>
        <v>a</v>
      </c>
    </row>
    <row r="278" spans="1:82">
      <c r="A278">
        <v>1650</v>
      </c>
      <c r="B278" s="30" t="s">
        <v>595</v>
      </c>
      <c r="C278" t="s">
        <v>1959</v>
      </c>
      <c r="D278" t="s">
        <v>1150</v>
      </c>
      <c r="E278" t="s">
        <v>2821</v>
      </c>
      <c r="F278" t="s">
        <v>2833</v>
      </c>
      <c r="G278" s="1">
        <f>COUNTIF(B278,"*ii*")</f>
        <v>0</v>
      </c>
      <c r="H278" s="1">
        <f>COUNTIF(B278,"*ee*")</f>
        <v>0</v>
      </c>
      <c r="I278" s="1">
        <f>COUNTIF(B278,"*aa*")</f>
        <v>0</v>
      </c>
      <c r="J278" s="1">
        <f>COUNTIF(B278,"*oo*")</f>
        <v>0</v>
      </c>
      <c r="K278" s="1">
        <f>COUNTIF(B278,"*uu*")</f>
        <v>0</v>
      </c>
      <c r="L278" s="1">
        <f>COUNTIF(B278,"*ia*")</f>
        <v>1</v>
      </c>
      <c r="M278" s="1">
        <f>COUNTIF(B278,"*iu*")</f>
        <v>0</v>
      </c>
      <c r="N278" s="1">
        <f>COUNTIF(B278,"*ei*")</f>
        <v>0</v>
      </c>
      <c r="O278" s="1">
        <f>COUNTIF(B278,"*ea*")</f>
        <v>0</v>
      </c>
      <c r="P278" s="1">
        <f>COUNTIF(B278,"*eo*")</f>
        <v>0</v>
      </c>
      <c r="Q278" s="1">
        <f>COUNTIF(B278,"*eu*")</f>
        <v>0</v>
      </c>
      <c r="R278" s="1">
        <f>COUNTIF(B278,"*ai*")</f>
        <v>0</v>
      </c>
      <c r="S278" s="1">
        <f>COUNTIF(B278,"*ae*")</f>
        <v>0</v>
      </c>
      <c r="T278" s="1">
        <f>COUNTIF(B278,"*ao*")</f>
        <v>0</v>
      </c>
      <c r="U278" s="1">
        <f>COUNTIF(B278,"*au*")</f>
        <v>0</v>
      </c>
      <c r="V278" s="1">
        <f>COUNTIF(B278,"*oi*")</f>
        <v>0</v>
      </c>
      <c r="W278" s="1">
        <f>COUNTIF(B278,"*oe*")</f>
        <v>0</v>
      </c>
      <c r="X278" s="1">
        <f>COUNTIF(B278,"*oa*")</f>
        <v>0</v>
      </c>
      <c r="Y278" s="1">
        <f>COUNTIF(B278,"*ou*")</f>
        <v>0</v>
      </c>
      <c r="Z278" s="1">
        <f>COUNTIF(B278,"*ui*")</f>
        <v>0</v>
      </c>
      <c r="AA278" s="1">
        <f>COUNTIF(B278,"*ua*")</f>
        <v>0</v>
      </c>
      <c r="AB278">
        <f>SUM(G278:AA278)</f>
        <v>1</v>
      </c>
      <c r="AC278">
        <v>2</v>
      </c>
      <c r="AD278">
        <f>COUNTIF(AC278,"2")</f>
        <v>1</v>
      </c>
      <c r="AE278">
        <f>COUNTIF(AC278,"3")</f>
        <v>0</v>
      </c>
      <c r="AF278">
        <f>COUNTIF(AC278,"4")</f>
        <v>0</v>
      </c>
      <c r="AG278">
        <f>COUNTIF(AC278,"5")</f>
        <v>0</v>
      </c>
      <c r="AH278">
        <v>1</v>
      </c>
      <c r="AI278">
        <v>0</v>
      </c>
      <c r="AL278">
        <v>1</v>
      </c>
      <c r="AO278" s="1">
        <f>COUNTIF(F278,"CVCV")+COUNTIF(F278,"CVVCV")</f>
        <v>0</v>
      </c>
      <c r="AP278" s="1">
        <f>COUNTIF(F278,"CVCVC")+COUNTIF(F278,"CVVCVC")</f>
        <v>0</v>
      </c>
      <c r="AQ278" s="1">
        <f>COUNTIF(F278,"VCV")+COUNTIF(F278,"VVCV")</f>
        <v>0</v>
      </c>
      <c r="AR278" s="1">
        <f>COUNTIF(F278,"VCVC")+COUNTIF(F278,"VVCVC")</f>
        <v>0</v>
      </c>
      <c r="AS278" s="1">
        <f>COUNTIF(F278,"CVV")</f>
        <v>1</v>
      </c>
      <c r="AT278" s="1">
        <f>COUNTIF(F278,"CVVC")</f>
        <v>0</v>
      </c>
      <c r="AU278" s="1">
        <f>COUNTIF(F278,"VV")</f>
        <v>0</v>
      </c>
      <c r="AV278" s="1">
        <f>COUNTIF(F278,"VVC")</f>
        <v>0</v>
      </c>
      <c r="AW278" s="1">
        <f>COUNTIF(F278,"CVVCVC")+COUNTIF(F278,"VVCVC")+COUNTIF(F278,"CVVCV")+COUNTIF(F278,"VVCV")</f>
        <v>0</v>
      </c>
      <c r="AY278" s="1">
        <f>COUNTIF(F278,"CCVCV")</f>
        <v>0</v>
      </c>
      <c r="AZ278" s="1">
        <f>COUNTIF(F278,"CCVCVC")</f>
        <v>0</v>
      </c>
      <c r="BA278" s="1">
        <f>COUNTIF(F278,"CCVV")</f>
        <v>0</v>
      </c>
      <c r="BB278" s="1">
        <f>COUNTIF(F278,"CCVVC")</f>
        <v>0</v>
      </c>
      <c r="BF278" s="1" t="str">
        <f>RIGHT(F278,4)</f>
        <v>CVV</v>
      </c>
      <c r="BG278" s="1"/>
      <c r="BO278">
        <v>1</v>
      </c>
      <c r="BP278" s="1">
        <f>SUM(BG278:BO278)</f>
        <v>1</v>
      </c>
      <c r="BQ278">
        <v>0</v>
      </c>
      <c r="BR278" t="s">
        <v>10</v>
      </c>
      <c r="BS278" s="1" t="str">
        <f>LEFT(B278,1)</f>
        <v>s</v>
      </c>
      <c r="BT278" s="1" t="str">
        <f>LEFT(B278,2)</f>
        <v>si</v>
      </c>
      <c r="BU278" s="1" t="str">
        <f>RIGHT(B278,1)</f>
        <v>a</v>
      </c>
      <c r="BX278" s="10">
        <v>0</v>
      </c>
      <c r="BY278" s="10" t="str">
        <f>LEFT(CA278,1)</f>
        <v>i</v>
      </c>
      <c r="BZ278" s="10" t="str">
        <f>RIGHT(B278,1)</f>
        <v>a</v>
      </c>
      <c r="CA278" s="10" t="str">
        <f>RIGHT(B278,2)</f>
        <v>ia</v>
      </c>
      <c r="CB278" s="10" t="str">
        <f>RIGHT(B278,3)</f>
        <v>sia</v>
      </c>
      <c r="CC278" s="10" t="str">
        <f>RIGHT(B278,2)</f>
        <v>ia</v>
      </c>
      <c r="CD278" s="10" t="str">
        <f>RIGHT(B278,1)</f>
        <v>a</v>
      </c>
    </row>
    <row r="279" spans="1:82">
      <c r="A279">
        <v>223</v>
      </c>
      <c r="B279" s="30" t="s">
        <v>441</v>
      </c>
      <c r="C279" t="s">
        <v>1846</v>
      </c>
      <c r="D279" t="s">
        <v>1152</v>
      </c>
      <c r="E279" t="s">
        <v>1141</v>
      </c>
      <c r="F279" t="s">
        <v>2833</v>
      </c>
      <c r="G279" s="1">
        <f>COUNTIF(B279,"*ii*")</f>
        <v>0</v>
      </c>
      <c r="H279" s="1">
        <f>COUNTIF(B279,"*ee*")</f>
        <v>0</v>
      </c>
      <c r="I279" s="1">
        <f>COUNTIF(B279,"*aa*")</f>
        <v>0</v>
      </c>
      <c r="J279" s="1">
        <f>COUNTIF(B279,"*oo*")</f>
        <v>0</v>
      </c>
      <c r="K279" s="1">
        <f>COUNTIF(B279,"*uu*")</f>
        <v>0</v>
      </c>
      <c r="L279" s="1">
        <f>COUNTIF(B279,"*ia*")</f>
        <v>0</v>
      </c>
      <c r="M279" s="1">
        <f>COUNTIF(B279,"*iu*")</f>
        <v>0</v>
      </c>
      <c r="N279" s="1">
        <f>COUNTIF(B279,"*ei*")</f>
        <v>0</v>
      </c>
      <c r="O279" s="1">
        <f>COUNTIF(B279,"*ea*")</f>
        <v>0</v>
      </c>
      <c r="P279" s="1">
        <f>COUNTIF(B279,"*eo*")</f>
        <v>0</v>
      </c>
      <c r="Q279" s="1">
        <f>COUNTIF(B279,"*eu*")</f>
        <v>0</v>
      </c>
      <c r="R279" s="1">
        <f>COUNTIF(B279,"*ai*")</f>
        <v>0</v>
      </c>
      <c r="S279" s="1">
        <f>COUNTIF(B279,"*ae*")</f>
        <v>0</v>
      </c>
      <c r="T279" s="1">
        <f>COUNTIF(B279,"*ao*")</f>
        <v>0</v>
      </c>
      <c r="U279" s="1">
        <f>COUNTIF(B279,"*au*")</f>
        <v>0</v>
      </c>
      <c r="V279" s="1">
        <f>COUNTIF(B279,"*oi*")</f>
        <v>0</v>
      </c>
      <c r="W279" s="1">
        <f>COUNTIF(B279,"*oe*")</f>
        <v>0</v>
      </c>
      <c r="X279" s="1">
        <f>COUNTIF(B279,"*oa*")</f>
        <v>0</v>
      </c>
      <c r="Y279" s="1">
        <f>COUNTIF(B279,"*ou*")</f>
        <v>0</v>
      </c>
      <c r="Z279" s="1">
        <f>COUNTIF(B279,"*ui*")</f>
        <v>0</v>
      </c>
      <c r="AA279" s="1">
        <f>COUNTIF(B279,"*ua*")</f>
        <v>1</v>
      </c>
      <c r="AB279">
        <f>SUM(G279:AA279)</f>
        <v>1</v>
      </c>
      <c r="AC279">
        <v>2</v>
      </c>
      <c r="AD279">
        <f>COUNTIF(AC279,"2")</f>
        <v>1</v>
      </c>
      <c r="AE279">
        <f>COUNTIF(AC279,"3")</f>
        <v>0</v>
      </c>
      <c r="AF279">
        <f>COUNTIF(AC279,"4")</f>
        <v>0</v>
      </c>
      <c r="AG279">
        <f>COUNTIF(AC279,"5")</f>
        <v>0</v>
      </c>
      <c r="AH279">
        <v>1</v>
      </c>
      <c r="AI279">
        <v>0</v>
      </c>
      <c r="AL279">
        <v>1</v>
      </c>
      <c r="AO279" s="1">
        <f>COUNTIF(F279,"CVCV")+COUNTIF(F279,"CVVCV")</f>
        <v>0</v>
      </c>
      <c r="AP279" s="1">
        <f>COUNTIF(F279,"CVCVC")+COUNTIF(F279,"CVVCVC")</f>
        <v>0</v>
      </c>
      <c r="AQ279" s="1">
        <f>COUNTIF(F279,"VCV")+COUNTIF(F279,"VVCV")</f>
        <v>0</v>
      </c>
      <c r="AR279" s="1">
        <f>COUNTIF(F279,"VCVC")+COUNTIF(F279,"VVCVC")</f>
        <v>0</v>
      </c>
      <c r="AS279" s="1">
        <f>COUNTIF(F279,"CVV")</f>
        <v>1</v>
      </c>
      <c r="AT279" s="1">
        <f>COUNTIF(F279,"CVVC")</f>
        <v>0</v>
      </c>
      <c r="AU279" s="1">
        <f>COUNTIF(F279,"VV")</f>
        <v>0</v>
      </c>
      <c r="AV279" s="1">
        <f>COUNTIF(F279,"VVC")</f>
        <v>0</v>
      </c>
      <c r="AW279" s="1">
        <f>COUNTIF(F279,"CVVCVC")+COUNTIF(F279,"VVCVC")+COUNTIF(F279,"CVVCV")+COUNTIF(F279,"VVCV")</f>
        <v>0</v>
      </c>
      <c r="AY279" s="1">
        <f>COUNTIF(F279,"CCVCV")</f>
        <v>0</v>
      </c>
      <c r="AZ279" s="1">
        <f>COUNTIF(F279,"CCVCVC")</f>
        <v>0</v>
      </c>
      <c r="BA279" s="1">
        <f>COUNTIF(F279,"CCVV")</f>
        <v>0</v>
      </c>
      <c r="BB279" s="1">
        <f>COUNTIF(F279,"CCVVC")</f>
        <v>0</v>
      </c>
      <c r="BF279" s="1" t="str">
        <f>RIGHT(F279,4)</f>
        <v>CVV</v>
      </c>
      <c r="BG279" s="1"/>
      <c r="BO279">
        <v>1</v>
      </c>
      <c r="BP279" s="1">
        <f>SUM(BG279:BO279)</f>
        <v>1</v>
      </c>
      <c r="BQ279">
        <v>0</v>
      </c>
      <c r="BR279" t="s">
        <v>715</v>
      </c>
      <c r="BS279" s="1" t="str">
        <f>LEFT(B279,1)</f>
        <v>b</v>
      </c>
      <c r="BT279" s="1" t="str">
        <f>LEFT(B279,2)</f>
        <v>bu</v>
      </c>
      <c r="BU279" s="1" t="str">
        <f>RIGHT(B279,1)</f>
        <v>a</v>
      </c>
      <c r="BX279" s="10">
        <v>0</v>
      </c>
      <c r="BY279" s="10" t="str">
        <f>LEFT(CA279,1)</f>
        <v>u</v>
      </c>
      <c r="BZ279" s="10" t="str">
        <f>RIGHT(B279,1)</f>
        <v>a</v>
      </c>
      <c r="CA279" s="10" t="str">
        <f>RIGHT(B279,2)</f>
        <v>ua</v>
      </c>
      <c r="CB279" s="10" t="str">
        <f>RIGHT(B279,3)</f>
        <v>bua</v>
      </c>
      <c r="CC279" s="10" t="str">
        <f>RIGHT(B279,2)</f>
        <v>ua</v>
      </c>
      <c r="CD279" s="10" t="str">
        <f>RIGHT(B279,1)</f>
        <v>a</v>
      </c>
    </row>
    <row r="280" spans="1:82">
      <c r="A280">
        <v>1922</v>
      </c>
      <c r="B280" s="30" t="s">
        <v>390</v>
      </c>
      <c r="C280" t="s">
        <v>1898</v>
      </c>
      <c r="D280" t="s">
        <v>1152</v>
      </c>
      <c r="E280" t="s">
        <v>1141</v>
      </c>
      <c r="F280" t="s">
        <v>2833</v>
      </c>
      <c r="G280" s="1">
        <f>COUNTIF(B280,"*ii*")</f>
        <v>0</v>
      </c>
      <c r="H280" s="1">
        <f>COUNTIF(B280,"*ee*")</f>
        <v>0</v>
      </c>
      <c r="I280" s="1">
        <f>COUNTIF(B280,"*aa*")</f>
        <v>0</v>
      </c>
      <c r="J280" s="1">
        <f>COUNTIF(B280,"*oo*")</f>
        <v>0</v>
      </c>
      <c r="K280" s="1">
        <f>COUNTIF(B280,"*uu*")</f>
        <v>0</v>
      </c>
      <c r="L280" s="1">
        <f>COUNTIF(B280,"*ia*")</f>
        <v>0</v>
      </c>
      <c r="M280" s="1">
        <f>COUNTIF(B280,"*iu*")</f>
        <v>0</v>
      </c>
      <c r="N280" s="1">
        <f>COUNTIF(B280,"*ei*")</f>
        <v>0</v>
      </c>
      <c r="O280" s="1">
        <f>COUNTIF(B280,"*ea*")</f>
        <v>0</v>
      </c>
      <c r="P280" s="1">
        <f>COUNTIF(B280,"*eo*")</f>
        <v>0</v>
      </c>
      <c r="Q280" s="1">
        <f>COUNTIF(B280,"*eu*")</f>
        <v>0</v>
      </c>
      <c r="R280" s="1">
        <f>COUNTIF(B280,"*ai*")</f>
        <v>0</v>
      </c>
      <c r="S280" s="1">
        <f>COUNTIF(B280,"*ae*")</f>
        <v>0</v>
      </c>
      <c r="T280" s="1">
        <f>COUNTIF(B280,"*ao*")</f>
        <v>0</v>
      </c>
      <c r="U280" s="1">
        <f>COUNTIF(B280,"*au*")</f>
        <v>0</v>
      </c>
      <c r="V280" s="1">
        <f>COUNTIF(B280,"*oi*")</f>
        <v>0</v>
      </c>
      <c r="W280" s="1">
        <f>COUNTIF(B280,"*oe*")</f>
        <v>0</v>
      </c>
      <c r="X280" s="1">
        <f>COUNTIF(B280,"*oa*")</f>
        <v>0</v>
      </c>
      <c r="Y280" s="1">
        <f>COUNTIF(B280,"*ou*")</f>
        <v>0</v>
      </c>
      <c r="Z280" s="1">
        <f>COUNTIF(B280,"*ui*")</f>
        <v>0</v>
      </c>
      <c r="AA280" s="1">
        <f>COUNTIF(B280,"*ua*")</f>
        <v>1</v>
      </c>
      <c r="AB280">
        <f>SUM(G280:AA280)</f>
        <v>1</v>
      </c>
      <c r="AC280">
        <v>2</v>
      </c>
      <c r="AD280">
        <f>COUNTIF(AC280,"2")</f>
        <v>1</v>
      </c>
      <c r="AE280">
        <f>COUNTIF(AC280,"3")</f>
        <v>0</v>
      </c>
      <c r="AF280">
        <f>COUNTIF(AC280,"4")</f>
        <v>0</v>
      </c>
      <c r="AG280">
        <f>COUNTIF(AC280,"5")</f>
        <v>0</v>
      </c>
      <c r="AH280">
        <v>1</v>
      </c>
      <c r="AI280">
        <v>0</v>
      </c>
      <c r="AL280">
        <v>1</v>
      </c>
      <c r="AO280" s="1">
        <f>COUNTIF(F280,"CVCV")+COUNTIF(F280,"CVVCV")</f>
        <v>0</v>
      </c>
      <c r="AP280" s="1">
        <f>COUNTIF(F280,"CVCVC")+COUNTIF(F280,"CVVCVC")</f>
        <v>0</v>
      </c>
      <c r="AQ280" s="1">
        <f>COUNTIF(F280,"VCV")+COUNTIF(F280,"VVCV")</f>
        <v>0</v>
      </c>
      <c r="AR280" s="1">
        <f>COUNTIF(F280,"VCVC")+COUNTIF(F280,"VVCVC")</f>
        <v>0</v>
      </c>
      <c r="AS280" s="1">
        <f>COUNTIF(F280,"CVV")</f>
        <v>1</v>
      </c>
      <c r="AT280" s="1">
        <f>COUNTIF(F280,"CVVC")</f>
        <v>0</v>
      </c>
      <c r="AU280" s="1">
        <f>COUNTIF(F280,"VV")</f>
        <v>0</v>
      </c>
      <c r="AV280" s="1">
        <f>COUNTIF(F280,"VVC")</f>
        <v>0</v>
      </c>
      <c r="AW280" s="1">
        <f>COUNTIF(F280,"CVVCVC")+COUNTIF(F280,"VVCVC")+COUNTIF(F280,"CVVCV")+COUNTIF(F280,"VVCV")</f>
        <v>0</v>
      </c>
      <c r="AY280" s="1">
        <f>COUNTIF(F280,"CCVCV")</f>
        <v>0</v>
      </c>
      <c r="AZ280" s="1">
        <f>COUNTIF(F280,"CCVCVC")</f>
        <v>0</v>
      </c>
      <c r="BA280" s="1">
        <f>COUNTIF(F280,"CCVV")</f>
        <v>0</v>
      </c>
      <c r="BB280" s="1">
        <f>COUNTIF(F280,"CCVVC")</f>
        <v>0</v>
      </c>
      <c r="BF280" s="1" t="str">
        <f>RIGHT(F280,4)</f>
        <v>CVV</v>
      </c>
      <c r="BG280" s="1"/>
      <c r="BO280">
        <v>1</v>
      </c>
      <c r="BP280" s="1">
        <f>SUM(BG280:BO280)</f>
        <v>1</v>
      </c>
      <c r="BQ280">
        <v>0</v>
      </c>
      <c r="BR280" t="s">
        <v>715</v>
      </c>
      <c r="BS280" s="1" t="str">
        <f>LEFT(B280,1)</f>
        <v>t</v>
      </c>
      <c r="BT280" s="1" t="str">
        <f>LEFT(B280,2)</f>
        <v>tu</v>
      </c>
      <c r="BU280" s="1" t="str">
        <f>RIGHT(B280,1)</f>
        <v>a</v>
      </c>
      <c r="BX280" s="10">
        <v>0</v>
      </c>
      <c r="BY280" s="10" t="str">
        <f>LEFT(CA280,1)</f>
        <v>u</v>
      </c>
      <c r="BZ280" s="10" t="str">
        <f>RIGHT(B280,1)</f>
        <v>a</v>
      </c>
      <c r="CA280" s="10" t="str">
        <f>RIGHT(B280,2)</f>
        <v>ua</v>
      </c>
      <c r="CB280" s="10" t="str">
        <f>RIGHT(B280,3)</f>
        <v>tua</v>
      </c>
      <c r="CC280" s="10" t="str">
        <f>RIGHT(B280,2)</f>
        <v>ua</v>
      </c>
      <c r="CD280" s="10" t="str">
        <f>RIGHT(B280,1)</f>
        <v>a</v>
      </c>
    </row>
    <row r="281" spans="1:82">
      <c r="A281">
        <v>1028</v>
      </c>
      <c r="B281" s="30" t="s">
        <v>1020</v>
      </c>
      <c r="C281" t="s">
        <v>2690</v>
      </c>
      <c r="D281" t="s">
        <v>1161</v>
      </c>
      <c r="E281" t="s">
        <v>2821</v>
      </c>
      <c r="F281" t="s">
        <v>2833</v>
      </c>
      <c r="G281" s="1">
        <f>COUNTIF(B281,"*ii*")</f>
        <v>0</v>
      </c>
      <c r="H281" s="1">
        <f>COUNTIF(B281,"*ee*")</f>
        <v>0</v>
      </c>
      <c r="I281" s="1">
        <f>COUNTIF(B281,"*aa*")</f>
        <v>0</v>
      </c>
      <c r="J281" s="1">
        <f>COUNTIF(B281,"*oo*")</f>
        <v>0</v>
      </c>
      <c r="K281" s="1">
        <f>COUNTIF(B281,"*uu*")</f>
        <v>0</v>
      </c>
      <c r="L281" s="1">
        <f>COUNTIF(B281,"*ia*")</f>
        <v>0</v>
      </c>
      <c r="M281" s="1">
        <f>COUNTIF(B281,"*iu*")</f>
        <v>0</v>
      </c>
      <c r="N281" s="1">
        <f>COUNTIF(B281,"*ei*")</f>
        <v>0</v>
      </c>
      <c r="O281" s="1">
        <f>COUNTIF(B281,"*ea*")</f>
        <v>0</v>
      </c>
      <c r="P281" s="1">
        <f>COUNTIF(B281,"*eo*")</f>
        <v>0</v>
      </c>
      <c r="Q281" s="1">
        <f>COUNTIF(B281,"*eu*")</f>
        <v>0</v>
      </c>
      <c r="R281" s="1">
        <f>COUNTIF(B281,"*ai*")</f>
        <v>0</v>
      </c>
      <c r="S281" s="1">
        <f>COUNTIF(B281,"*ae*")</f>
        <v>0</v>
      </c>
      <c r="T281" s="1">
        <f>COUNTIF(B281,"*ao*")</f>
        <v>0</v>
      </c>
      <c r="U281" s="1">
        <f>COUNTIF(B281,"*au*")</f>
        <v>0</v>
      </c>
      <c r="V281" s="1">
        <f>COUNTIF(B281,"*oi*")</f>
        <v>0</v>
      </c>
      <c r="W281" s="1">
        <f>COUNTIF(B281,"*oe*")</f>
        <v>0</v>
      </c>
      <c r="X281" s="1">
        <f>COUNTIF(B281,"*oa*")</f>
        <v>0</v>
      </c>
      <c r="Y281" s="1">
        <f>COUNTIF(B281,"*ou*")</f>
        <v>0</v>
      </c>
      <c r="Z281" s="1">
        <f>COUNTIF(B281,"*ui*")</f>
        <v>0</v>
      </c>
      <c r="AA281" s="1">
        <f>COUNTIF(B281,"*ua*")</f>
        <v>1</v>
      </c>
      <c r="AB281">
        <f>SUM(G281:AA281)</f>
        <v>1</v>
      </c>
      <c r="AC281">
        <v>2</v>
      </c>
      <c r="AD281">
        <f>COUNTIF(AC281,"2")</f>
        <v>1</v>
      </c>
      <c r="AE281">
        <f>COUNTIF(AC281,"3")</f>
        <v>0</v>
      </c>
      <c r="AF281">
        <f>COUNTIF(AC281,"4")</f>
        <v>0</v>
      </c>
      <c r="AG281">
        <f>COUNTIF(AC281,"5")</f>
        <v>0</v>
      </c>
      <c r="AH281">
        <v>1</v>
      </c>
      <c r="AI281">
        <v>0</v>
      </c>
      <c r="AL281">
        <v>1</v>
      </c>
      <c r="AO281" s="1">
        <f>COUNTIF(F281,"CVCV")+COUNTIF(F281,"CVVCV")</f>
        <v>0</v>
      </c>
      <c r="AP281" s="1">
        <f>COUNTIF(F281,"CVCVC")+COUNTIF(F281,"CVVCVC")</f>
        <v>0</v>
      </c>
      <c r="AQ281" s="1">
        <f>COUNTIF(F281,"VCV")+COUNTIF(F281,"VVCV")</f>
        <v>0</v>
      </c>
      <c r="AR281" s="1">
        <f>COUNTIF(F281,"VCVC")+COUNTIF(F281,"VVCVC")</f>
        <v>0</v>
      </c>
      <c r="AS281" s="1">
        <f>COUNTIF(F281,"CVV")</f>
        <v>1</v>
      </c>
      <c r="AT281" s="1">
        <f>COUNTIF(F281,"CVVC")</f>
        <v>0</v>
      </c>
      <c r="AU281" s="1">
        <f>COUNTIF(F281,"VV")</f>
        <v>0</v>
      </c>
      <c r="AV281" s="1">
        <f>COUNTIF(F281,"VVC")</f>
        <v>0</v>
      </c>
      <c r="AW281" s="1">
        <f>COUNTIF(F281,"CVVCVC")+COUNTIF(F281,"VVCVC")+COUNTIF(F281,"CVVCV")+COUNTIF(F281,"VVCV")</f>
        <v>0</v>
      </c>
      <c r="AY281" s="1">
        <f>COUNTIF(F281,"CCVCV")</f>
        <v>0</v>
      </c>
      <c r="AZ281" s="1">
        <f>COUNTIF(F281,"CCVCVC")</f>
        <v>0</v>
      </c>
      <c r="BA281" s="1">
        <f>COUNTIF(F281,"CCVV")</f>
        <v>0</v>
      </c>
      <c r="BB281" s="1">
        <f>COUNTIF(F281,"CCVVC")</f>
        <v>0</v>
      </c>
      <c r="BF281" s="1" t="str">
        <f>RIGHT(F281,4)</f>
        <v>CVV</v>
      </c>
      <c r="BG281" s="1"/>
      <c r="BO281">
        <v>1</v>
      </c>
      <c r="BP281" s="1">
        <f>SUM(BG281:BO281)</f>
        <v>1</v>
      </c>
      <c r="BQ281">
        <v>0</v>
      </c>
      <c r="BR281" t="s">
        <v>715</v>
      </c>
      <c r="BS281" s="1" t="str">
        <f>LEFT(B281,1)</f>
        <v>n</v>
      </c>
      <c r="BT281" s="1" t="str">
        <f>LEFT(B281,2)</f>
        <v>nu</v>
      </c>
      <c r="BU281" s="1" t="str">
        <f>RIGHT(B281,1)</f>
        <v>a</v>
      </c>
      <c r="BX281" s="10">
        <v>0</v>
      </c>
      <c r="BY281" s="10" t="str">
        <f>LEFT(CA281,1)</f>
        <v>u</v>
      </c>
      <c r="BZ281" s="10" t="str">
        <f>RIGHT(B281,1)</f>
        <v>a</v>
      </c>
      <c r="CA281" s="10" t="str">
        <f>RIGHT(B281,2)</f>
        <v>ua</v>
      </c>
      <c r="CB281" s="10" t="str">
        <f>RIGHT(B281,3)</f>
        <v>nua</v>
      </c>
      <c r="CC281" s="10" t="str">
        <f>RIGHT(B281,2)</f>
        <v>ua</v>
      </c>
      <c r="CD281" s="10" t="str">
        <f>RIGHT(B281,1)</f>
        <v>a</v>
      </c>
    </row>
    <row r="282" spans="1:82">
      <c r="A282">
        <v>224</v>
      </c>
      <c r="B282" s="30" t="s">
        <v>441</v>
      </c>
      <c r="C282" t="s">
        <v>1762</v>
      </c>
      <c r="D282" t="s">
        <v>1151</v>
      </c>
      <c r="E282" t="s">
        <v>2821</v>
      </c>
      <c r="F282" t="s">
        <v>2833</v>
      </c>
      <c r="G282" s="1">
        <f>COUNTIF(B282,"*ii*")</f>
        <v>0</v>
      </c>
      <c r="H282" s="1">
        <f>COUNTIF(B282,"*ee*")</f>
        <v>0</v>
      </c>
      <c r="I282" s="1">
        <f>COUNTIF(B282,"*aa*")</f>
        <v>0</v>
      </c>
      <c r="J282" s="1">
        <f>COUNTIF(B282,"*oo*")</f>
        <v>0</v>
      </c>
      <c r="K282" s="1">
        <f>COUNTIF(B282,"*uu*")</f>
        <v>0</v>
      </c>
      <c r="L282" s="1">
        <f>COUNTIF(B282,"*ia*")</f>
        <v>0</v>
      </c>
      <c r="M282" s="1">
        <f>COUNTIF(B282,"*iu*")</f>
        <v>0</v>
      </c>
      <c r="N282" s="1">
        <f>COUNTIF(B282,"*ei*")</f>
        <v>0</v>
      </c>
      <c r="O282" s="1">
        <f>COUNTIF(B282,"*ea*")</f>
        <v>0</v>
      </c>
      <c r="P282" s="1">
        <f>COUNTIF(B282,"*eo*")</f>
        <v>0</v>
      </c>
      <c r="Q282" s="1">
        <f>COUNTIF(B282,"*eu*")</f>
        <v>0</v>
      </c>
      <c r="R282" s="1">
        <f>COUNTIF(B282,"*ai*")</f>
        <v>0</v>
      </c>
      <c r="S282" s="1">
        <f>COUNTIF(B282,"*ae*")</f>
        <v>0</v>
      </c>
      <c r="T282" s="1">
        <f>COUNTIF(B282,"*ao*")</f>
        <v>0</v>
      </c>
      <c r="U282" s="1">
        <f>COUNTIF(B282,"*au*")</f>
        <v>0</v>
      </c>
      <c r="V282" s="1">
        <f>COUNTIF(B282,"*oi*")</f>
        <v>0</v>
      </c>
      <c r="W282" s="1">
        <f>COUNTIF(B282,"*oe*")</f>
        <v>0</v>
      </c>
      <c r="X282" s="1">
        <f>COUNTIF(B282,"*oa*")</f>
        <v>0</v>
      </c>
      <c r="Y282" s="1">
        <f>COUNTIF(B282,"*ou*")</f>
        <v>0</v>
      </c>
      <c r="Z282" s="1">
        <f>COUNTIF(B282,"*ui*")</f>
        <v>0</v>
      </c>
      <c r="AA282" s="1">
        <f>COUNTIF(B282,"*ua*")</f>
        <v>1</v>
      </c>
      <c r="AB282">
        <f>SUM(G282:AA282)</f>
        <v>1</v>
      </c>
      <c r="AC282">
        <v>2</v>
      </c>
      <c r="AD282">
        <f>COUNTIF(AC282,"2")</f>
        <v>1</v>
      </c>
      <c r="AE282">
        <f>COUNTIF(AC282,"3")</f>
        <v>0</v>
      </c>
      <c r="AF282">
        <f>COUNTIF(AC282,"4")</f>
        <v>0</v>
      </c>
      <c r="AG282">
        <f>COUNTIF(AC282,"5")</f>
        <v>0</v>
      </c>
      <c r="AH282">
        <v>1</v>
      </c>
      <c r="AI282">
        <v>0</v>
      </c>
      <c r="AL282">
        <v>1</v>
      </c>
      <c r="AO282" s="1">
        <f>COUNTIF(F282,"CVCV")+COUNTIF(F282,"CVVCV")</f>
        <v>0</v>
      </c>
      <c r="AP282" s="1">
        <f>COUNTIF(F282,"CVCVC")+COUNTIF(F282,"CVVCVC")</f>
        <v>0</v>
      </c>
      <c r="AQ282" s="1">
        <f>COUNTIF(F282,"VCV")+COUNTIF(F282,"VVCV")</f>
        <v>0</v>
      </c>
      <c r="AR282" s="1">
        <f>COUNTIF(F282,"VCVC")+COUNTIF(F282,"VVCVC")</f>
        <v>0</v>
      </c>
      <c r="AS282" s="1">
        <f>COUNTIF(F282,"CVV")</f>
        <v>1</v>
      </c>
      <c r="AT282" s="1">
        <f>COUNTIF(F282,"CVVC")</f>
        <v>0</v>
      </c>
      <c r="AU282" s="1">
        <f>COUNTIF(F282,"VV")</f>
        <v>0</v>
      </c>
      <c r="AV282" s="1">
        <f>COUNTIF(F282,"VVC")</f>
        <v>0</v>
      </c>
      <c r="AW282" s="1">
        <f>COUNTIF(F282,"CVVCVC")+COUNTIF(F282,"VVCVC")+COUNTIF(F282,"CVVCV")+COUNTIF(F282,"VVCV")</f>
        <v>0</v>
      </c>
      <c r="AY282" s="1">
        <f>COUNTIF(F282,"CCVCV")</f>
        <v>0</v>
      </c>
      <c r="AZ282" s="1">
        <f>COUNTIF(F282,"CCVCVC")</f>
        <v>0</v>
      </c>
      <c r="BA282" s="1">
        <f>COUNTIF(F282,"CCVV")</f>
        <v>0</v>
      </c>
      <c r="BB282" s="1">
        <f>COUNTIF(F282,"CCVVC")</f>
        <v>0</v>
      </c>
      <c r="BF282" s="1" t="str">
        <f>RIGHT(F282,4)</f>
        <v>CVV</v>
      </c>
      <c r="BG282" s="1"/>
      <c r="BO282">
        <v>1</v>
      </c>
      <c r="BP282" s="1">
        <f>SUM(BG282:BO282)</f>
        <v>1</v>
      </c>
      <c r="BQ282">
        <v>0</v>
      </c>
      <c r="BR282" t="s">
        <v>715</v>
      </c>
      <c r="BS282" s="1" t="str">
        <f>LEFT(B282,1)</f>
        <v>b</v>
      </c>
      <c r="BT282" s="1" t="str">
        <f>LEFT(B282,2)</f>
        <v>bu</v>
      </c>
      <c r="BU282" s="1" t="str">
        <f>RIGHT(B282,1)</f>
        <v>a</v>
      </c>
      <c r="BX282" s="10">
        <v>0</v>
      </c>
      <c r="BY282" s="10" t="str">
        <f>LEFT(CA282,1)</f>
        <v>u</v>
      </c>
      <c r="BZ282" s="10" t="str">
        <f>RIGHT(B282,1)</f>
        <v>a</v>
      </c>
      <c r="CA282" s="10" t="str">
        <f>RIGHT(B282,2)</f>
        <v>ua</v>
      </c>
      <c r="CB282" s="10" t="str">
        <f>RIGHT(B282,3)</f>
        <v>bua</v>
      </c>
      <c r="CC282" s="10" t="str">
        <f>RIGHT(B282,2)</f>
        <v>ua</v>
      </c>
      <c r="CD282" s="10" t="str">
        <f>RIGHT(B282,1)</f>
        <v>a</v>
      </c>
    </row>
    <row r="283" spans="1:82">
      <c r="A283">
        <v>682</v>
      </c>
      <c r="B283" s="30" t="s">
        <v>328</v>
      </c>
      <c r="C283" t="s">
        <v>1605</v>
      </c>
      <c r="D283" t="s">
        <v>1151</v>
      </c>
      <c r="E283" t="s">
        <v>2821</v>
      </c>
      <c r="F283" t="s">
        <v>2833</v>
      </c>
      <c r="G283" s="1">
        <f>COUNTIF(B283,"*ii*")</f>
        <v>0</v>
      </c>
      <c r="H283" s="1">
        <f>COUNTIF(B283,"*ee*")</f>
        <v>0</v>
      </c>
      <c r="I283" s="1">
        <f>COUNTIF(B283,"*aa*")</f>
        <v>0</v>
      </c>
      <c r="J283" s="1">
        <f>COUNTIF(B283,"*oo*")</f>
        <v>0</v>
      </c>
      <c r="K283" s="1">
        <f>COUNTIF(B283,"*uu*")</f>
        <v>0</v>
      </c>
      <c r="L283" s="1">
        <f>COUNTIF(B283,"*ia*")</f>
        <v>0</v>
      </c>
      <c r="M283" s="1">
        <f>COUNTIF(B283,"*iu*")</f>
        <v>0</v>
      </c>
      <c r="N283" s="1">
        <f>COUNTIF(B283,"*ei*")</f>
        <v>0</v>
      </c>
      <c r="O283" s="1">
        <f>COUNTIF(B283,"*ea*")</f>
        <v>0</v>
      </c>
      <c r="P283" s="1">
        <f>COUNTIF(B283,"*eo*")</f>
        <v>0</v>
      </c>
      <c r="Q283" s="1">
        <f>COUNTIF(B283,"*eu*")</f>
        <v>0</v>
      </c>
      <c r="R283" s="1">
        <f>COUNTIF(B283,"*ai*")</f>
        <v>0</v>
      </c>
      <c r="S283" s="1">
        <f>COUNTIF(B283,"*ae*")</f>
        <v>0</v>
      </c>
      <c r="T283" s="1">
        <f>COUNTIF(B283,"*ao*")</f>
        <v>0</v>
      </c>
      <c r="U283" s="1">
        <f>COUNTIF(B283,"*au*")</f>
        <v>0</v>
      </c>
      <c r="V283" s="1">
        <f>COUNTIF(B283,"*oi*")</f>
        <v>0</v>
      </c>
      <c r="W283" s="1">
        <f>COUNTIF(B283,"*oe*")</f>
        <v>0</v>
      </c>
      <c r="X283" s="1">
        <f>COUNTIF(B283,"*oa*")</f>
        <v>0</v>
      </c>
      <c r="Y283" s="1">
        <f>COUNTIF(B283,"*ou*")</f>
        <v>0</v>
      </c>
      <c r="Z283" s="1">
        <f>COUNTIF(B283,"*ui*")</f>
        <v>0</v>
      </c>
      <c r="AA283" s="1">
        <f>COUNTIF(B283,"*ua*")</f>
        <v>1</v>
      </c>
      <c r="AB283">
        <f>SUM(G283:AA283)</f>
        <v>1</v>
      </c>
      <c r="AC283">
        <v>2</v>
      </c>
      <c r="AD283">
        <f>COUNTIF(AC283,"2")</f>
        <v>1</v>
      </c>
      <c r="AE283">
        <f>COUNTIF(AC283,"3")</f>
        <v>0</v>
      </c>
      <c r="AF283">
        <f>COUNTIF(AC283,"4")</f>
        <v>0</v>
      </c>
      <c r="AG283">
        <f>COUNTIF(AC283,"5")</f>
        <v>0</v>
      </c>
      <c r="AH283">
        <v>1</v>
      </c>
      <c r="AI283">
        <v>0</v>
      </c>
      <c r="AL283">
        <v>1</v>
      </c>
      <c r="AO283" s="1">
        <f>COUNTIF(F283,"CVCV")+COUNTIF(F283,"CVVCV")</f>
        <v>0</v>
      </c>
      <c r="AP283" s="1">
        <f>COUNTIF(F283,"CVCVC")+COUNTIF(F283,"CVVCVC")</f>
        <v>0</v>
      </c>
      <c r="AQ283" s="1">
        <f>COUNTIF(F283,"VCV")+COUNTIF(F283,"VVCV")</f>
        <v>0</v>
      </c>
      <c r="AR283" s="1">
        <f>COUNTIF(F283,"VCVC")+COUNTIF(F283,"VVCVC")</f>
        <v>0</v>
      </c>
      <c r="AS283" s="1">
        <f>COUNTIF(F283,"CVV")</f>
        <v>1</v>
      </c>
      <c r="AT283" s="1">
        <f>COUNTIF(F283,"CVVC")</f>
        <v>0</v>
      </c>
      <c r="AU283" s="1">
        <f>COUNTIF(F283,"VV")</f>
        <v>0</v>
      </c>
      <c r="AV283" s="1">
        <f>COUNTIF(F283,"VVC")</f>
        <v>0</v>
      </c>
      <c r="AW283" s="1">
        <f>COUNTIF(F283,"CVVCVC")+COUNTIF(F283,"VVCVC")+COUNTIF(F283,"CVVCV")+COUNTIF(F283,"VVCV")</f>
        <v>0</v>
      </c>
      <c r="AY283" s="1">
        <f>COUNTIF(F283,"CCVCV")</f>
        <v>0</v>
      </c>
      <c r="AZ283" s="1">
        <f>COUNTIF(F283,"CCVCVC")</f>
        <v>0</v>
      </c>
      <c r="BA283" s="1">
        <f>COUNTIF(F283,"CCVV")</f>
        <v>0</v>
      </c>
      <c r="BB283" s="1">
        <f>COUNTIF(F283,"CCVVC")</f>
        <v>0</v>
      </c>
      <c r="BF283" s="1" t="str">
        <f>RIGHT(F283,4)</f>
        <v>CVV</v>
      </c>
      <c r="BG283" s="1"/>
      <c r="BO283">
        <v>1</v>
      </c>
      <c r="BP283" s="1">
        <f>SUM(BG283:BO283)</f>
        <v>1</v>
      </c>
      <c r="BQ283">
        <v>0</v>
      </c>
      <c r="BR283" t="s">
        <v>715</v>
      </c>
      <c r="BS283" s="1" t="str">
        <f>LEFT(B283,1)</f>
        <v>k</v>
      </c>
      <c r="BT283" s="1" t="str">
        <f>LEFT(B283,2)</f>
        <v>ku</v>
      </c>
      <c r="BU283" s="1" t="str">
        <f>RIGHT(B283,1)</f>
        <v>a</v>
      </c>
      <c r="BX283" s="10">
        <v>0</v>
      </c>
      <c r="BY283" s="10" t="str">
        <f>LEFT(CA283,1)</f>
        <v>u</v>
      </c>
      <c r="BZ283" s="10" t="str">
        <f>RIGHT(B283,1)</f>
        <v>a</v>
      </c>
      <c r="CA283" s="10" t="str">
        <f>RIGHT(B283,2)</f>
        <v>ua</v>
      </c>
      <c r="CB283" s="10" t="str">
        <f>RIGHT(B283,3)</f>
        <v>kua</v>
      </c>
      <c r="CC283" s="10" t="str">
        <f>RIGHT(B283,2)</f>
        <v>ua</v>
      </c>
      <c r="CD283" s="10" t="str">
        <f>RIGHT(B283,1)</f>
        <v>a</v>
      </c>
    </row>
    <row r="284" spans="1:82">
      <c r="A284">
        <v>1923</v>
      </c>
      <c r="B284" s="30" t="s">
        <v>390</v>
      </c>
      <c r="C284" t="s">
        <v>1689</v>
      </c>
      <c r="D284" t="s">
        <v>1151</v>
      </c>
      <c r="E284" t="s">
        <v>2821</v>
      </c>
      <c r="F284" t="s">
        <v>2833</v>
      </c>
      <c r="G284" s="1">
        <f>COUNTIF(B284,"*ii*")</f>
        <v>0</v>
      </c>
      <c r="H284" s="1">
        <f>COUNTIF(B284,"*ee*")</f>
        <v>0</v>
      </c>
      <c r="I284" s="1">
        <f>COUNTIF(B284,"*aa*")</f>
        <v>0</v>
      </c>
      <c r="J284" s="1">
        <f>COUNTIF(B284,"*oo*")</f>
        <v>0</v>
      </c>
      <c r="K284" s="1">
        <f>COUNTIF(B284,"*uu*")</f>
        <v>0</v>
      </c>
      <c r="L284" s="1">
        <f>COUNTIF(B284,"*ia*")</f>
        <v>0</v>
      </c>
      <c r="M284" s="1">
        <f>COUNTIF(B284,"*iu*")</f>
        <v>0</v>
      </c>
      <c r="N284" s="1">
        <f>COUNTIF(B284,"*ei*")</f>
        <v>0</v>
      </c>
      <c r="O284" s="1">
        <f>COUNTIF(B284,"*ea*")</f>
        <v>0</v>
      </c>
      <c r="P284" s="1">
        <f>COUNTIF(B284,"*eo*")</f>
        <v>0</v>
      </c>
      <c r="Q284" s="1">
        <f>COUNTIF(B284,"*eu*")</f>
        <v>0</v>
      </c>
      <c r="R284" s="1">
        <f>COUNTIF(B284,"*ai*")</f>
        <v>0</v>
      </c>
      <c r="S284" s="1">
        <f>COUNTIF(B284,"*ae*")</f>
        <v>0</v>
      </c>
      <c r="T284" s="1">
        <f>COUNTIF(B284,"*ao*")</f>
        <v>0</v>
      </c>
      <c r="U284" s="1">
        <f>COUNTIF(B284,"*au*")</f>
        <v>0</v>
      </c>
      <c r="V284" s="1">
        <f>COUNTIF(B284,"*oi*")</f>
        <v>0</v>
      </c>
      <c r="W284" s="1">
        <f>COUNTIF(B284,"*oe*")</f>
        <v>0</v>
      </c>
      <c r="X284" s="1">
        <f>COUNTIF(B284,"*oa*")</f>
        <v>0</v>
      </c>
      <c r="Y284" s="1">
        <f>COUNTIF(B284,"*ou*")</f>
        <v>0</v>
      </c>
      <c r="Z284" s="1">
        <f>COUNTIF(B284,"*ui*")</f>
        <v>0</v>
      </c>
      <c r="AA284" s="1">
        <f>COUNTIF(B284,"*ua*")</f>
        <v>1</v>
      </c>
      <c r="AB284">
        <f>SUM(G284:AA284)</f>
        <v>1</v>
      </c>
      <c r="AC284">
        <v>2</v>
      </c>
      <c r="AD284">
        <f>COUNTIF(AC284,"2")</f>
        <v>1</v>
      </c>
      <c r="AE284">
        <f>COUNTIF(AC284,"3")</f>
        <v>0</v>
      </c>
      <c r="AF284">
        <f>COUNTIF(AC284,"4")</f>
        <v>0</v>
      </c>
      <c r="AG284">
        <f>COUNTIF(AC284,"5")</f>
        <v>0</v>
      </c>
      <c r="AH284">
        <v>1</v>
      </c>
      <c r="AI284">
        <v>0</v>
      </c>
      <c r="AL284">
        <v>1</v>
      </c>
      <c r="AO284" s="1">
        <f>COUNTIF(F284,"CVCV")+COUNTIF(F284,"CVVCV")</f>
        <v>0</v>
      </c>
      <c r="AP284" s="1">
        <f>COUNTIF(F284,"CVCVC")+COUNTIF(F284,"CVVCVC")</f>
        <v>0</v>
      </c>
      <c r="AQ284" s="1">
        <f>COUNTIF(F284,"VCV")+COUNTIF(F284,"VVCV")</f>
        <v>0</v>
      </c>
      <c r="AR284" s="1">
        <f>COUNTIF(F284,"VCVC")+COUNTIF(F284,"VVCVC")</f>
        <v>0</v>
      </c>
      <c r="AS284" s="1">
        <f>COUNTIF(F284,"CVV")</f>
        <v>1</v>
      </c>
      <c r="AT284" s="1">
        <f>COUNTIF(F284,"CVVC")</f>
        <v>0</v>
      </c>
      <c r="AU284" s="1">
        <f>COUNTIF(F284,"VV")</f>
        <v>0</v>
      </c>
      <c r="AV284" s="1">
        <f>COUNTIF(F284,"VVC")</f>
        <v>0</v>
      </c>
      <c r="AW284" s="1">
        <f>COUNTIF(F284,"CVVCVC")+COUNTIF(F284,"VVCVC")+COUNTIF(F284,"CVVCV")+COUNTIF(F284,"VVCV")</f>
        <v>0</v>
      </c>
      <c r="AY284" s="1">
        <f>COUNTIF(F284,"CCVCV")</f>
        <v>0</v>
      </c>
      <c r="AZ284" s="1">
        <f>COUNTIF(F284,"CCVCVC")</f>
        <v>0</v>
      </c>
      <c r="BA284" s="1">
        <f>COUNTIF(F284,"CCVV")</f>
        <v>0</v>
      </c>
      <c r="BB284" s="1">
        <f>COUNTIF(F284,"CCVVC")</f>
        <v>0</v>
      </c>
      <c r="BF284" s="1" t="str">
        <f>RIGHT(F284,4)</f>
        <v>CVV</v>
      </c>
      <c r="BG284" s="1"/>
      <c r="BO284">
        <v>1</v>
      </c>
      <c r="BP284" s="1">
        <f>SUM(BG284:BO284)</f>
        <v>1</v>
      </c>
      <c r="BQ284">
        <v>0</v>
      </c>
      <c r="BR284" t="s">
        <v>715</v>
      </c>
      <c r="BS284" s="1" t="str">
        <f>LEFT(B284,1)</f>
        <v>t</v>
      </c>
      <c r="BT284" s="1" t="str">
        <f>LEFT(B284,2)</f>
        <v>tu</v>
      </c>
      <c r="BU284" s="1" t="str">
        <f>RIGHT(B284,1)</f>
        <v>a</v>
      </c>
      <c r="BX284" s="10">
        <v>0</v>
      </c>
      <c r="BY284" s="10" t="str">
        <f>LEFT(CA284,1)</f>
        <v>u</v>
      </c>
      <c r="BZ284" s="10" t="str">
        <f>RIGHT(B284,1)</f>
        <v>a</v>
      </c>
      <c r="CA284" s="10" t="str">
        <f>RIGHT(B284,2)</f>
        <v>ua</v>
      </c>
      <c r="CB284" s="10" t="str">
        <f>RIGHT(B284,3)</f>
        <v>tua</v>
      </c>
      <c r="CC284" s="10" t="str">
        <f>RIGHT(B284,2)</f>
        <v>ua</v>
      </c>
      <c r="CD284" s="10" t="str">
        <f>RIGHT(B284,1)</f>
        <v>a</v>
      </c>
    </row>
    <row r="285" spans="1:82">
      <c r="A285">
        <v>1924</v>
      </c>
      <c r="B285" s="30" t="s">
        <v>390</v>
      </c>
      <c r="C285" t="s">
        <v>1993</v>
      </c>
      <c r="D285" t="s">
        <v>1151</v>
      </c>
      <c r="E285" t="s">
        <v>2821</v>
      </c>
      <c r="F285" t="s">
        <v>2833</v>
      </c>
      <c r="G285" s="1">
        <f>COUNTIF(B285,"*ii*")</f>
        <v>0</v>
      </c>
      <c r="H285" s="1">
        <f>COUNTIF(B285,"*ee*")</f>
        <v>0</v>
      </c>
      <c r="I285" s="1">
        <f>COUNTIF(B285,"*aa*")</f>
        <v>0</v>
      </c>
      <c r="J285" s="1">
        <f>COUNTIF(B285,"*oo*")</f>
        <v>0</v>
      </c>
      <c r="K285" s="1">
        <f>COUNTIF(B285,"*uu*")</f>
        <v>0</v>
      </c>
      <c r="L285" s="1">
        <f>COUNTIF(B285,"*ia*")</f>
        <v>0</v>
      </c>
      <c r="M285" s="1">
        <f>COUNTIF(B285,"*iu*")</f>
        <v>0</v>
      </c>
      <c r="N285" s="1">
        <f>COUNTIF(B285,"*ei*")</f>
        <v>0</v>
      </c>
      <c r="O285" s="1">
        <f>COUNTIF(B285,"*ea*")</f>
        <v>0</v>
      </c>
      <c r="P285" s="1">
        <f>COUNTIF(B285,"*eo*")</f>
        <v>0</v>
      </c>
      <c r="Q285" s="1">
        <f>COUNTIF(B285,"*eu*")</f>
        <v>0</v>
      </c>
      <c r="R285" s="1">
        <f>COUNTIF(B285,"*ai*")</f>
        <v>0</v>
      </c>
      <c r="S285" s="1">
        <f>COUNTIF(B285,"*ae*")</f>
        <v>0</v>
      </c>
      <c r="T285" s="1">
        <f>COUNTIF(B285,"*ao*")</f>
        <v>0</v>
      </c>
      <c r="U285" s="1">
        <f>COUNTIF(B285,"*au*")</f>
        <v>0</v>
      </c>
      <c r="V285" s="1">
        <f>COUNTIF(B285,"*oi*")</f>
        <v>0</v>
      </c>
      <c r="W285" s="1">
        <f>COUNTIF(B285,"*oe*")</f>
        <v>0</v>
      </c>
      <c r="X285" s="1">
        <f>COUNTIF(B285,"*oa*")</f>
        <v>0</v>
      </c>
      <c r="Y285" s="1">
        <f>COUNTIF(B285,"*ou*")</f>
        <v>0</v>
      </c>
      <c r="Z285" s="1">
        <f>COUNTIF(B285,"*ui*")</f>
        <v>0</v>
      </c>
      <c r="AA285" s="1">
        <f>COUNTIF(B285,"*ua*")</f>
        <v>1</v>
      </c>
      <c r="AB285">
        <f>SUM(G285:AA285)</f>
        <v>1</v>
      </c>
      <c r="AC285">
        <v>2</v>
      </c>
      <c r="AD285">
        <f>COUNTIF(AC285,"2")</f>
        <v>1</v>
      </c>
      <c r="AE285">
        <f>COUNTIF(AC285,"3")</f>
        <v>0</v>
      </c>
      <c r="AF285">
        <f>COUNTIF(AC285,"4")</f>
        <v>0</v>
      </c>
      <c r="AG285">
        <f>COUNTIF(AC285,"5")</f>
        <v>0</v>
      </c>
      <c r="AH285">
        <v>1</v>
      </c>
      <c r="AI285">
        <v>0</v>
      </c>
      <c r="AL285">
        <v>1</v>
      </c>
      <c r="AO285" s="1">
        <f>COUNTIF(F285,"CVCV")+COUNTIF(F285,"CVVCV")</f>
        <v>0</v>
      </c>
      <c r="AP285" s="1">
        <f>COUNTIF(F285,"CVCVC")+COUNTIF(F285,"CVVCVC")</f>
        <v>0</v>
      </c>
      <c r="AQ285" s="1">
        <f>COUNTIF(F285,"VCV")+COUNTIF(F285,"VVCV")</f>
        <v>0</v>
      </c>
      <c r="AR285" s="1">
        <f>COUNTIF(F285,"VCVC")+COUNTIF(F285,"VVCVC")</f>
        <v>0</v>
      </c>
      <c r="AS285" s="1">
        <f>COUNTIF(F285,"CVV")</f>
        <v>1</v>
      </c>
      <c r="AT285" s="1">
        <f>COUNTIF(F285,"CVVC")</f>
        <v>0</v>
      </c>
      <c r="AU285" s="1">
        <f>COUNTIF(F285,"VV")</f>
        <v>0</v>
      </c>
      <c r="AV285" s="1">
        <f>COUNTIF(F285,"VVC")</f>
        <v>0</v>
      </c>
      <c r="AW285" s="1">
        <f>COUNTIF(F285,"CVVCVC")+COUNTIF(F285,"VVCVC")+COUNTIF(F285,"CVVCV")+COUNTIF(F285,"VVCV")</f>
        <v>0</v>
      </c>
      <c r="AY285" s="1">
        <f>COUNTIF(F285,"CCVCV")</f>
        <v>0</v>
      </c>
      <c r="AZ285" s="1">
        <f>COUNTIF(F285,"CCVCVC")</f>
        <v>0</v>
      </c>
      <c r="BA285" s="1">
        <f>COUNTIF(F285,"CCVV")</f>
        <v>0</v>
      </c>
      <c r="BB285" s="1">
        <f>COUNTIF(F285,"CCVVC")</f>
        <v>0</v>
      </c>
      <c r="BF285" s="1" t="str">
        <f>RIGHT(F285,4)</f>
        <v>CVV</v>
      </c>
      <c r="BG285" s="1"/>
      <c r="BO285">
        <v>1</v>
      </c>
      <c r="BP285" s="1">
        <f>SUM(BG285:BO285)</f>
        <v>1</v>
      </c>
      <c r="BQ285">
        <v>0</v>
      </c>
      <c r="BR285" t="s">
        <v>715</v>
      </c>
      <c r="BS285" s="1" t="str">
        <f>LEFT(B285,1)</f>
        <v>t</v>
      </c>
      <c r="BT285" s="1" t="str">
        <f>LEFT(B285,2)</f>
        <v>tu</v>
      </c>
      <c r="BU285" s="1" t="str">
        <f>RIGHT(B285,1)</f>
        <v>a</v>
      </c>
      <c r="BX285" s="10">
        <v>0</v>
      </c>
      <c r="BY285" s="10" t="str">
        <f>LEFT(CA285,1)</f>
        <v>u</v>
      </c>
      <c r="BZ285" s="10" t="str">
        <f>RIGHT(B285,1)</f>
        <v>a</v>
      </c>
      <c r="CA285" s="10" t="str">
        <f>RIGHT(B285,2)</f>
        <v>ua</v>
      </c>
      <c r="CB285" s="10" t="str">
        <f>RIGHT(B285,3)</f>
        <v>tua</v>
      </c>
      <c r="CC285" s="10" t="str">
        <f>RIGHT(B285,2)</f>
        <v>ua</v>
      </c>
      <c r="CD285" s="10" t="str">
        <f>RIGHT(B285,1)</f>
        <v>a</v>
      </c>
    </row>
    <row r="286" spans="1:82">
      <c r="A286">
        <v>340</v>
      </c>
      <c r="B286" s="30" t="s">
        <v>1052</v>
      </c>
      <c r="C286" t="s">
        <v>2668</v>
      </c>
      <c r="D286" t="s">
        <v>1150</v>
      </c>
      <c r="E286" t="s">
        <v>2821</v>
      </c>
      <c r="F286" t="s">
        <v>2833</v>
      </c>
      <c r="G286" s="1">
        <f>COUNTIF(B286,"*ii*")</f>
        <v>0</v>
      </c>
      <c r="H286" s="1">
        <f>COUNTIF(B286,"*ee*")</f>
        <v>0</v>
      </c>
      <c r="I286" s="1">
        <f>COUNTIF(B286,"*aa*")</f>
        <v>0</v>
      </c>
      <c r="J286" s="1">
        <f>COUNTIF(B286,"*oo*")</f>
        <v>0</v>
      </c>
      <c r="K286" s="1">
        <f>COUNTIF(B286,"*uu*")</f>
        <v>0</v>
      </c>
      <c r="L286" s="1">
        <f>COUNTIF(B286,"*ia*")</f>
        <v>0</v>
      </c>
      <c r="M286" s="1">
        <f>COUNTIF(B286,"*iu*")</f>
        <v>0</v>
      </c>
      <c r="N286" s="1">
        <f>COUNTIF(B286,"*ei*")</f>
        <v>0</v>
      </c>
      <c r="O286" s="1">
        <f>COUNTIF(B286,"*ea*")</f>
        <v>0</v>
      </c>
      <c r="P286" s="1">
        <f>COUNTIF(B286,"*eo*")</f>
        <v>0</v>
      </c>
      <c r="Q286" s="1">
        <f>COUNTIF(B286,"*eu*")</f>
        <v>0</v>
      </c>
      <c r="R286" s="1">
        <f>COUNTIF(B286,"*ai*")</f>
        <v>0</v>
      </c>
      <c r="S286" s="1">
        <f>COUNTIF(B286,"*ae*")</f>
        <v>0</v>
      </c>
      <c r="T286" s="1">
        <f>COUNTIF(B286,"*ao*")</f>
        <v>0</v>
      </c>
      <c r="U286" s="1">
        <f>COUNTIF(B286,"*au*")</f>
        <v>0</v>
      </c>
      <c r="V286" s="1">
        <f>COUNTIF(B286,"*oi*")</f>
        <v>0</v>
      </c>
      <c r="W286" s="1">
        <f>COUNTIF(B286,"*oe*")</f>
        <v>0</v>
      </c>
      <c r="X286" s="1">
        <f>COUNTIF(B286,"*oa*")</f>
        <v>0</v>
      </c>
      <c r="Y286" s="1">
        <f>COUNTIF(B286,"*ou*")</f>
        <v>0</v>
      </c>
      <c r="Z286" s="1">
        <f>COUNTIF(B286,"*ui*")</f>
        <v>0</v>
      </c>
      <c r="AA286" s="1">
        <f>COUNTIF(B286,"*ua*")</f>
        <v>1</v>
      </c>
      <c r="AB286">
        <f>SUM(G286:AA286)</f>
        <v>1</v>
      </c>
      <c r="AC286">
        <v>2</v>
      </c>
      <c r="AD286">
        <f>COUNTIF(AC286,"2")</f>
        <v>1</v>
      </c>
      <c r="AE286">
        <f>COUNTIF(AC286,"3")</f>
        <v>0</v>
      </c>
      <c r="AF286">
        <f>COUNTIF(AC286,"4")</f>
        <v>0</v>
      </c>
      <c r="AG286">
        <f>COUNTIF(AC286,"5")</f>
        <v>0</v>
      </c>
      <c r="AH286">
        <v>1</v>
      </c>
      <c r="AI286">
        <v>0</v>
      </c>
      <c r="AL286">
        <v>1</v>
      </c>
      <c r="AO286" s="1">
        <f>COUNTIF(F286,"CVCV")+COUNTIF(F286,"CVVCV")</f>
        <v>0</v>
      </c>
      <c r="AP286" s="1">
        <f>COUNTIF(F286,"CVCVC")+COUNTIF(F286,"CVVCVC")</f>
        <v>0</v>
      </c>
      <c r="AQ286" s="1">
        <f>COUNTIF(F286,"VCV")+COUNTIF(F286,"VVCV")</f>
        <v>0</v>
      </c>
      <c r="AR286" s="1">
        <f>COUNTIF(F286,"VCVC")+COUNTIF(F286,"VVCVC")</f>
        <v>0</v>
      </c>
      <c r="AS286" s="1">
        <f>COUNTIF(F286,"CVV")</f>
        <v>1</v>
      </c>
      <c r="AT286" s="1">
        <f>COUNTIF(F286,"CVVC")</f>
        <v>0</v>
      </c>
      <c r="AU286" s="1">
        <f>COUNTIF(F286,"VV")</f>
        <v>0</v>
      </c>
      <c r="AV286" s="1">
        <f>COUNTIF(F286,"VVC")</f>
        <v>0</v>
      </c>
      <c r="AW286" s="1">
        <f>COUNTIF(F286,"CVVCVC")+COUNTIF(F286,"VVCVC")+COUNTIF(F286,"CVVCV")+COUNTIF(F286,"VVCV")</f>
        <v>0</v>
      </c>
      <c r="AY286" s="1">
        <f>COUNTIF(F286,"CCVCV")</f>
        <v>0</v>
      </c>
      <c r="AZ286" s="1">
        <f>COUNTIF(F286,"CCVCVC")</f>
        <v>0</v>
      </c>
      <c r="BA286" s="1">
        <f>COUNTIF(F286,"CCVV")</f>
        <v>0</v>
      </c>
      <c r="BB286" s="1">
        <f>COUNTIF(F286,"CCVVC")</f>
        <v>0</v>
      </c>
      <c r="BF286" s="1" t="str">
        <f>RIGHT(F286,4)</f>
        <v>CVV</v>
      </c>
      <c r="BG286" s="1"/>
      <c r="BO286">
        <v>1</v>
      </c>
      <c r="BP286" s="1">
        <f>SUM(BG286:BO286)</f>
        <v>1</v>
      </c>
      <c r="BQ286">
        <v>0</v>
      </c>
      <c r="BR286" t="s">
        <v>715</v>
      </c>
      <c r="BS286" s="1" t="str">
        <f>LEFT(B286,1)</f>
        <v>f</v>
      </c>
      <c r="BT286" s="1" t="str">
        <f>LEFT(B286,2)</f>
        <v>fu</v>
      </c>
      <c r="BU286" s="1" t="str">
        <f>RIGHT(B286,1)</f>
        <v>a</v>
      </c>
      <c r="BX286" s="10">
        <v>0</v>
      </c>
      <c r="BY286" s="10" t="str">
        <f>LEFT(CA286,1)</f>
        <v>u</v>
      </c>
      <c r="BZ286" s="10" t="str">
        <f>RIGHT(B286,1)</f>
        <v>a</v>
      </c>
      <c r="CA286" s="10" t="str">
        <f>RIGHT(B286,2)</f>
        <v>ua</v>
      </c>
      <c r="CB286" s="10" t="str">
        <f>RIGHT(B286,3)</f>
        <v>fua</v>
      </c>
      <c r="CC286" s="10" t="str">
        <f>RIGHT(B286,2)</f>
        <v>ua</v>
      </c>
      <c r="CD286" s="10" t="str">
        <f>RIGHT(B286,1)</f>
        <v>a</v>
      </c>
    </row>
    <row r="287" spans="1:82">
      <c r="A287">
        <v>1029</v>
      </c>
      <c r="B287" s="30" t="s">
        <v>1020</v>
      </c>
      <c r="C287" t="s">
        <v>2627</v>
      </c>
      <c r="D287" t="s">
        <v>1150</v>
      </c>
      <c r="E287" t="s">
        <v>2821</v>
      </c>
      <c r="F287" t="s">
        <v>2833</v>
      </c>
      <c r="G287" s="1">
        <f>COUNTIF(B287,"*ii*")</f>
        <v>0</v>
      </c>
      <c r="H287" s="1">
        <f>COUNTIF(B287,"*ee*")</f>
        <v>0</v>
      </c>
      <c r="I287" s="1">
        <f>COUNTIF(B287,"*aa*")</f>
        <v>0</v>
      </c>
      <c r="J287" s="1">
        <f>COUNTIF(B287,"*oo*")</f>
        <v>0</v>
      </c>
      <c r="K287" s="1">
        <f>COUNTIF(B287,"*uu*")</f>
        <v>0</v>
      </c>
      <c r="L287" s="1">
        <f>COUNTIF(B287,"*ia*")</f>
        <v>0</v>
      </c>
      <c r="M287" s="1">
        <f>COUNTIF(B287,"*iu*")</f>
        <v>0</v>
      </c>
      <c r="N287" s="1">
        <f>COUNTIF(B287,"*ei*")</f>
        <v>0</v>
      </c>
      <c r="O287" s="1">
        <f>COUNTIF(B287,"*ea*")</f>
        <v>0</v>
      </c>
      <c r="P287" s="1">
        <f>COUNTIF(B287,"*eo*")</f>
        <v>0</v>
      </c>
      <c r="Q287" s="1">
        <f>COUNTIF(B287,"*eu*")</f>
        <v>0</v>
      </c>
      <c r="R287" s="1">
        <f>COUNTIF(B287,"*ai*")</f>
        <v>0</v>
      </c>
      <c r="S287" s="1">
        <f>COUNTIF(B287,"*ae*")</f>
        <v>0</v>
      </c>
      <c r="T287" s="1">
        <f>COUNTIF(B287,"*ao*")</f>
        <v>0</v>
      </c>
      <c r="U287" s="1">
        <f>COUNTIF(B287,"*au*")</f>
        <v>0</v>
      </c>
      <c r="V287" s="1">
        <f>COUNTIF(B287,"*oi*")</f>
        <v>0</v>
      </c>
      <c r="W287" s="1">
        <f>COUNTIF(B287,"*oe*")</f>
        <v>0</v>
      </c>
      <c r="X287" s="1">
        <f>COUNTIF(B287,"*oa*")</f>
        <v>0</v>
      </c>
      <c r="Y287" s="1">
        <f>COUNTIF(B287,"*ou*")</f>
        <v>0</v>
      </c>
      <c r="Z287" s="1">
        <f>COUNTIF(B287,"*ui*")</f>
        <v>0</v>
      </c>
      <c r="AA287" s="1">
        <f>COUNTIF(B287,"*ua*")</f>
        <v>1</v>
      </c>
      <c r="AB287">
        <f>SUM(G287:AA287)</f>
        <v>1</v>
      </c>
      <c r="AC287">
        <v>2</v>
      </c>
      <c r="AD287">
        <f>COUNTIF(AC287,"2")</f>
        <v>1</v>
      </c>
      <c r="AE287">
        <f>COUNTIF(AC287,"3")</f>
        <v>0</v>
      </c>
      <c r="AF287">
        <f>COUNTIF(AC287,"4")</f>
        <v>0</v>
      </c>
      <c r="AG287">
        <f>COUNTIF(AC287,"5")</f>
        <v>0</v>
      </c>
      <c r="AH287">
        <v>1</v>
      </c>
      <c r="AI287">
        <v>0</v>
      </c>
      <c r="AL287">
        <v>1</v>
      </c>
      <c r="AO287" s="1">
        <f>COUNTIF(F287,"CVCV")+COUNTIF(F287,"CVVCV")</f>
        <v>0</v>
      </c>
      <c r="AP287" s="1">
        <f>COUNTIF(F287,"CVCVC")+COUNTIF(F287,"CVVCVC")</f>
        <v>0</v>
      </c>
      <c r="AQ287" s="1">
        <f>COUNTIF(F287,"VCV")+COUNTIF(F287,"VVCV")</f>
        <v>0</v>
      </c>
      <c r="AR287" s="1">
        <f>COUNTIF(F287,"VCVC")+COUNTIF(F287,"VVCVC")</f>
        <v>0</v>
      </c>
      <c r="AS287" s="1">
        <f>COUNTIF(F287,"CVV")</f>
        <v>1</v>
      </c>
      <c r="AT287" s="1">
        <f>COUNTIF(F287,"CVVC")</f>
        <v>0</v>
      </c>
      <c r="AU287" s="1">
        <f>COUNTIF(F287,"VV")</f>
        <v>0</v>
      </c>
      <c r="AV287" s="1">
        <f>COUNTIF(F287,"VVC")</f>
        <v>0</v>
      </c>
      <c r="AW287" s="1">
        <f>COUNTIF(F287,"CVVCVC")+COUNTIF(F287,"VVCVC")+COUNTIF(F287,"CVVCV")+COUNTIF(F287,"VVCV")</f>
        <v>0</v>
      </c>
      <c r="AY287" s="1">
        <f>COUNTIF(F287,"CCVCV")</f>
        <v>0</v>
      </c>
      <c r="AZ287" s="1">
        <f>COUNTIF(F287,"CCVCVC")</f>
        <v>0</v>
      </c>
      <c r="BA287" s="1">
        <f>COUNTIF(F287,"CCVV")</f>
        <v>0</v>
      </c>
      <c r="BB287" s="1">
        <f>COUNTIF(F287,"CCVVC")</f>
        <v>0</v>
      </c>
      <c r="BF287" s="1" t="str">
        <f>RIGHT(F287,4)</f>
        <v>CVV</v>
      </c>
      <c r="BG287" s="1"/>
      <c r="BO287">
        <v>1</v>
      </c>
      <c r="BP287" s="1">
        <f>SUM(BG287:BO287)</f>
        <v>1</v>
      </c>
      <c r="BQ287">
        <v>0</v>
      </c>
      <c r="BR287" t="s">
        <v>715</v>
      </c>
      <c r="BS287" s="1" t="str">
        <f>LEFT(B287,1)</f>
        <v>n</v>
      </c>
      <c r="BT287" s="1" t="str">
        <f>LEFT(B287,2)</f>
        <v>nu</v>
      </c>
      <c r="BU287" s="1" t="str">
        <f>RIGHT(B287,1)</f>
        <v>a</v>
      </c>
      <c r="BX287" s="10">
        <v>0</v>
      </c>
      <c r="BY287" s="10" t="str">
        <f>LEFT(CA287,1)</f>
        <v>u</v>
      </c>
      <c r="BZ287" s="10" t="str">
        <f>RIGHT(B287,1)</f>
        <v>a</v>
      </c>
      <c r="CA287" s="10" t="str">
        <f>RIGHT(B287,2)</f>
        <v>ua</v>
      </c>
      <c r="CB287" s="10" t="str">
        <f>RIGHT(B287,3)</f>
        <v>nua</v>
      </c>
      <c r="CC287" s="10" t="str">
        <f>RIGHT(B287,2)</f>
        <v>ua</v>
      </c>
      <c r="CD287" s="10" t="str">
        <f>RIGHT(B287,1)</f>
        <v>a</v>
      </c>
    </row>
    <row r="288" spans="1:82">
      <c r="A288">
        <v>359</v>
      </c>
      <c r="B288" s="30" t="s">
        <v>53</v>
      </c>
      <c r="C288" t="s">
        <v>1220</v>
      </c>
      <c r="D288" t="s">
        <v>1156</v>
      </c>
      <c r="E288" t="s">
        <v>1156</v>
      </c>
      <c r="F288" t="s">
        <v>2833</v>
      </c>
      <c r="G288" s="1">
        <f>COUNTIF(B288,"*ii*")</f>
        <v>0</v>
      </c>
      <c r="H288" s="1">
        <f>COUNTIF(B288,"*ee*")</f>
        <v>0</v>
      </c>
      <c r="I288" s="1">
        <f>COUNTIF(B288,"*aa*")</f>
        <v>0</v>
      </c>
      <c r="J288" s="1">
        <f>COUNTIF(B288,"*oo*")</f>
        <v>0</v>
      </c>
      <c r="K288" s="1">
        <f>COUNTIF(B288,"*uu*")</f>
        <v>0</v>
      </c>
      <c r="L288" s="1">
        <f>COUNTIF(B288,"*ia*")</f>
        <v>0</v>
      </c>
      <c r="M288" s="1">
        <f>COUNTIF(B288,"*iu*")</f>
        <v>0</v>
      </c>
      <c r="N288" s="1">
        <f>COUNTIF(B288,"*ei*")</f>
        <v>0</v>
      </c>
      <c r="O288" s="1">
        <f>COUNTIF(B288,"*ea*")</f>
        <v>0</v>
      </c>
      <c r="P288" s="1">
        <f>COUNTIF(B288,"*eo*")</f>
        <v>0</v>
      </c>
      <c r="Q288" s="1">
        <f>COUNTIF(B288,"*eu*")</f>
        <v>0</v>
      </c>
      <c r="R288" s="1">
        <f>COUNTIF(B288,"*ai*")</f>
        <v>0</v>
      </c>
      <c r="S288" s="1">
        <f>COUNTIF(B288,"*ae*")</f>
        <v>1</v>
      </c>
      <c r="T288" s="1">
        <f>COUNTIF(B288,"*ao*")</f>
        <v>0</v>
      </c>
      <c r="U288" s="1">
        <f>COUNTIF(B288,"*au*")</f>
        <v>0</v>
      </c>
      <c r="V288" s="1">
        <f>COUNTIF(B288,"*oi*")</f>
        <v>0</v>
      </c>
      <c r="W288" s="1">
        <f>COUNTIF(B288,"*oe*")</f>
        <v>0</v>
      </c>
      <c r="X288" s="1">
        <f>COUNTIF(B288,"*oa*")</f>
        <v>0</v>
      </c>
      <c r="Y288" s="1">
        <f>COUNTIF(B288,"*ou*")</f>
        <v>0</v>
      </c>
      <c r="Z288" s="1">
        <f>COUNTIF(B288,"*ui*")</f>
        <v>0</v>
      </c>
      <c r="AA288" s="1">
        <f>COUNTIF(B288,"*ua*")</f>
        <v>0</v>
      </c>
      <c r="AB288">
        <f>SUM(G288:AA288)</f>
        <v>1</v>
      </c>
      <c r="AC288">
        <v>2</v>
      </c>
      <c r="AD288">
        <f>COUNTIF(AC288,"2")</f>
        <v>1</v>
      </c>
      <c r="AE288">
        <f>COUNTIF(AC288,"3")</f>
        <v>0</v>
      </c>
      <c r="AF288">
        <f>COUNTIF(AC288,"4")</f>
        <v>0</v>
      </c>
      <c r="AG288">
        <f>COUNTIF(AC288,"5")</f>
        <v>0</v>
      </c>
      <c r="AH288">
        <v>1</v>
      </c>
      <c r="AI288">
        <v>0</v>
      </c>
      <c r="AL288">
        <v>1</v>
      </c>
      <c r="AO288" s="1">
        <f>COUNTIF(F288,"CVCV")+COUNTIF(F288,"CVVCV")</f>
        <v>0</v>
      </c>
      <c r="AP288" s="1">
        <f>COUNTIF(F288,"CVCVC")+COUNTIF(F288,"CVVCVC")</f>
        <v>0</v>
      </c>
      <c r="AQ288" s="1">
        <f>COUNTIF(F288,"VCV")+COUNTIF(F288,"VVCV")</f>
        <v>0</v>
      </c>
      <c r="AR288" s="1">
        <f>COUNTIF(F288,"VCVC")+COUNTIF(F288,"VVCVC")</f>
        <v>0</v>
      </c>
      <c r="AS288" s="1">
        <f>COUNTIF(F288,"CVV")</f>
        <v>1</v>
      </c>
      <c r="AT288" s="1">
        <f>COUNTIF(F288,"CVVC")</f>
        <v>0</v>
      </c>
      <c r="AU288" s="1">
        <f>COUNTIF(F288,"VV")</f>
        <v>0</v>
      </c>
      <c r="AV288" s="1">
        <f>COUNTIF(F288,"VVC")</f>
        <v>0</v>
      </c>
      <c r="AW288" s="1">
        <f>COUNTIF(F288,"CVVCVC")+COUNTIF(F288,"VVCVC")+COUNTIF(F288,"CVVCV")+COUNTIF(F288,"VVCV")</f>
        <v>0</v>
      </c>
      <c r="AY288" s="1">
        <f>COUNTIF(F288,"CCVCV")</f>
        <v>0</v>
      </c>
      <c r="AZ288" s="1">
        <f>COUNTIF(F288,"CCVCVC")</f>
        <v>0</v>
      </c>
      <c r="BA288" s="1">
        <f>COUNTIF(F288,"CCVV")</f>
        <v>0</v>
      </c>
      <c r="BB288" s="1">
        <f>COUNTIF(F288,"CCVVC")</f>
        <v>0</v>
      </c>
      <c r="BF288" s="1" t="str">
        <f>RIGHT(F288,4)</f>
        <v>CVV</v>
      </c>
      <c r="BG288" s="1"/>
      <c r="BO288">
        <v>1</v>
      </c>
      <c r="BP288" s="1">
        <f>SUM(BG288:BO288)</f>
        <v>1</v>
      </c>
      <c r="BQ288">
        <v>0</v>
      </c>
      <c r="BS288" s="1" t="str">
        <f>LEFT(B288,1)</f>
        <v>h</v>
      </c>
      <c r="BT288" s="1" t="str">
        <f>LEFT(B288,2)</f>
        <v>ha</v>
      </c>
      <c r="BU288" s="1" t="str">
        <f>RIGHT(B288,1)</f>
        <v>e</v>
      </c>
      <c r="BX288" s="10">
        <v>0</v>
      </c>
      <c r="BY288" s="10" t="str">
        <f>LEFT(CA288,1)</f>
        <v>a</v>
      </c>
      <c r="BZ288" s="10" t="str">
        <f>RIGHT(B288,1)</f>
        <v>e</v>
      </c>
      <c r="CA288" s="10" t="str">
        <f>RIGHT(B288,2)</f>
        <v>ae</v>
      </c>
      <c r="CB288" s="10" t="str">
        <f>RIGHT(B288,3)</f>
        <v>hae</v>
      </c>
      <c r="CC288" s="10" t="str">
        <f>RIGHT(B288,2)</f>
        <v>ae</v>
      </c>
      <c r="CD288" s="10" t="str">
        <f>RIGHT(B288,1)</f>
        <v>e</v>
      </c>
    </row>
    <row r="289" spans="1:82">
      <c r="A289">
        <v>274</v>
      </c>
      <c r="B289" s="30" t="s">
        <v>567</v>
      </c>
      <c r="C289" t="s">
        <v>1939</v>
      </c>
      <c r="D289" t="s">
        <v>1141</v>
      </c>
      <c r="E289" t="s">
        <v>1141</v>
      </c>
      <c r="F289" t="s">
        <v>2833</v>
      </c>
      <c r="G289" s="1">
        <f>COUNTIF(B289,"*ii*")</f>
        <v>0</v>
      </c>
      <c r="H289" s="1">
        <f>COUNTIF(B289,"*ee*")</f>
        <v>0</v>
      </c>
      <c r="I289" s="1">
        <f>COUNTIF(B289,"*aa*")</f>
        <v>0</v>
      </c>
      <c r="J289" s="1">
        <f>COUNTIF(B289,"*oo*")</f>
        <v>0</v>
      </c>
      <c r="K289" s="1">
        <f>COUNTIF(B289,"*uu*")</f>
        <v>0</v>
      </c>
      <c r="L289" s="1">
        <f>COUNTIF(B289,"*ia*")</f>
        <v>0</v>
      </c>
      <c r="M289" s="1">
        <f>COUNTIF(B289,"*iu*")</f>
        <v>0</v>
      </c>
      <c r="N289" s="1">
        <f>COUNTIF(B289,"*ei*")</f>
        <v>0</v>
      </c>
      <c r="O289" s="1">
        <f>COUNTIF(B289,"*ea*")</f>
        <v>0</v>
      </c>
      <c r="P289" s="1">
        <f>COUNTIF(B289,"*eo*")</f>
        <v>0</v>
      </c>
      <c r="Q289" s="1">
        <f>COUNTIF(B289,"*eu*")</f>
        <v>0</v>
      </c>
      <c r="R289" s="1">
        <f>COUNTIF(B289,"*ai*")</f>
        <v>0</v>
      </c>
      <c r="S289" s="1">
        <f>COUNTIF(B289,"*ae*")</f>
        <v>1</v>
      </c>
      <c r="T289" s="1">
        <f>COUNTIF(B289,"*ao*")</f>
        <v>0</v>
      </c>
      <c r="U289" s="1">
        <f>COUNTIF(B289,"*au*")</f>
        <v>0</v>
      </c>
      <c r="V289" s="1">
        <f>COUNTIF(B289,"*oi*")</f>
        <v>0</v>
      </c>
      <c r="W289" s="1">
        <f>COUNTIF(B289,"*oe*")</f>
        <v>0</v>
      </c>
      <c r="X289" s="1">
        <f>COUNTIF(B289,"*oa*")</f>
        <v>0</v>
      </c>
      <c r="Y289" s="1">
        <f>COUNTIF(B289,"*ou*")</f>
        <v>0</v>
      </c>
      <c r="Z289" s="1">
        <f>COUNTIF(B289,"*ui*")</f>
        <v>0</v>
      </c>
      <c r="AA289" s="1">
        <f>COUNTIF(B289,"*ua*")</f>
        <v>0</v>
      </c>
      <c r="AB289">
        <f>SUM(G289:AA289)</f>
        <v>1</v>
      </c>
      <c r="AC289">
        <v>2</v>
      </c>
      <c r="AD289">
        <f>COUNTIF(AC289,"2")</f>
        <v>1</v>
      </c>
      <c r="AE289">
        <f>COUNTIF(AC289,"3")</f>
        <v>0</v>
      </c>
      <c r="AF289">
        <f>COUNTIF(AC289,"4")</f>
        <v>0</v>
      </c>
      <c r="AG289">
        <f>COUNTIF(AC289,"5")</f>
        <v>0</v>
      </c>
      <c r="AH289">
        <v>1</v>
      </c>
      <c r="AI289">
        <v>0</v>
      </c>
      <c r="AL289">
        <v>1</v>
      </c>
      <c r="AO289" s="1">
        <f>COUNTIF(F289,"CVCV")+COUNTIF(F289,"CVVCV")</f>
        <v>0</v>
      </c>
      <c r="AP289" s="1">
        <f>COUNTIF(F289,"CVCVC")+COUNTIF(F289,"CVVCVC")</f>
        <v>0</v>
      </c>
      <c r="AQ289" s="1">
        <f>COUNTIF(F289,"VCV")+COUNTIF(F289,"VVCV")</f>
        <v>0</v>
      </c>
      <c r="AR289" s="1">
        <f>COUNTIF(F289,"VCVC")+COUNTIF(F289,"VVCVC")</f>
        <v>0</v>
      </c>
      <c r="AS289" s="1">
        <f>COUNTIF(F289,"CVV")</f>
        <v>1</v>
      </c>
      <c r="AT289" s="1">
        <f>COUNTIF(F289,"CVVC")</f>
        <v>0</v>
      </c>
      <c r="AU289" s="1">
        <f>COUNTIF(F289,"VV")</f>
        <v>0</v>
      </c>
      <c r="AV289" s="1">
        <f>COUNTIF(F289,"VVC")</f>
        <v>0</v>
      </c>
      <c r="AW289" s="1">
        <f>COUNTIF(F289,"CVVCVC")+COUNTIF(F289,"VVCVC")+COUNTIF(F289,"CVVCV")+COUNTIF(F289,"VVCV")</f>
        <v>0</v>
      </c>
      <c r="AY289" s="1">
        <f>COUNTIF(F289,"CCVCV")</f>
        <v>0</v>
      </c>
      <c r="AZ289" s="1">
        <f>COUNTIF(F289,"CCVCVC")</f>
        <v>0</v>
      </c>
      <c r="BA289" s="1">
        <f>COUNTIF(F289,"CCVV")</f>
        <v>0</v>
      </c>
      <c r="BB289" s="1">
        <f>COUNTIF(F289,"CCVVC")</f>
        <v>0</v>
      </c>
      <c r="BF289" s="1" t="str">
        <f>RIGHT(F289,4)</f>
        <v>CVV</v>
      </c>
      <c r="BG289" s="1"/>
      <c r="BO289">
        <v>1</v>
      </c>
      <c r="BP289" s="1">
        <f>SUM(BG289:BO289)</f>
        <v>1</v>
      </c>
      <c r="BQ289">
        <v>0</v>
      </c>
      <c r="BS289" s="1" t="str">
        <f>LEFT(B289,1)</f>
        <v>f</v>
      </c>
      <c r="BT289" s="1" t="str">
        <f>LEFT(B289,2)</f>
        <v>fa</v>
      </c>
      <c r="BU289" s="1" t="str">
        <f>RIGHT(B289,1)</f>
        <v>e</v>
      </c>
      <c r="BX289" s="10">
        <v>0</v>
      </c>
      <c r="BY289" s="10" t="str">
        <f>LEFT(CA289,1)</f>
        <v>a</v>
      </c>
      <c r="BZ289" s="10" t="str">
        <f>RIGHT(B289,1)</f>
        <v>e</v>
      </c>
      <c r="CA289" s="10" t="str">
        <f>RIGHT(B289,2)</f>
        <v>ae</v>
      </c>
      <c r="CB289" s="10" t="str">
        <f>RIGHT(B289,3)</f>
        <v>fae</v>
      </c>
      <c r="CC289" s="10" t="str">
        <f>RIGHT(B289,2)</f>
        <v>ae</v>
      </c>
      <c r="CD289" s="10" t="str">
        <f>RIGHT(B289,1)</f>
        <v>e</v>
      </c>
    </row>
    <row r="290" spans="1:82">
      <c r="A290">
        <v>721</v>
      </c>
      <c r="B290" s="30" t="s">
        <v>884</v>
      </c>
      <c r="C290" t="s">
        <v>2597</v>
      </c>
      <c r="D290" t="s">
        <v>1141</v>
      </c>
      <c r="E290" t="s">
        <v>1141</v>
      </c>
      <c r="F290" t="s">
        <v>2833</v>
      </c>
      <c r="G290" s="1">
        <f>COUNTIF(B290,"*ii*")</f>
        <v>0</v>
      </c>
      <c r="H290" s="1">
        <f>COUNTIF(B290,"*ee*")</f>
        <v>0</v>
      </c>
      <c r="I290" s="1">
        <f>COUNTIF(B290,"*aa*")</f>
        <v>0</v>
      </c>
      <c r="J290" s="1">
        <f>COUNTIF(B290,"*oo*")</f>
        <v>0</v>
      </c>
      <c r="K290" s="1">
        <f>COUNTIF(B290,"*uu*")</f>
        <v>0</v>
      </c>
      <c r="L290" s="1">
        <f>COUNTIF(B290,"*ia*")</f>
        <v>0</v>
      </c>
      <c r="M290" s="1">
        <f>COUNTIF(B290,"*iu*")</f>
        <v>0</v>
      </c>
      <c r="N290" s="1">
        <f>COUNTIF(B290,"*ei*")</f>
        <v>0</v>
      </c>
      <c r="O290" s="1">
        <f>COUNTIF(B290,"*ea*")</f>
        <v>0</v>
      </c>
      <c r="P290" s="1">
        <f>COUNTIF(B290,"*eo*")</f>
        <v>0</v>
      </c>
      <c r="Q290" s="1">
        <f>COUNTIF(B290,"*eu*")</f>
        <v>0</v>
      </c>
      <c r="R290" s="1">
        <f>COUNTIF(B290,"*ai*")</f>
        <v>0</v>
      </c>
      <c r="S290" s="1">
        <f>COUNTIF(B290,"*ae*")</f>
        <v>1</v>
      </c>
      <c r="T290" s="1">
        <f>COUNTIF(B290,"*ao*")</f>
        <v>0</v>
      </c>
      <c r="U290" s="1">
        <f>COUNTIF(B290,"*au*")</f>
        <v>0</v>
      </c>
      <c r="V290" s="1">
        <f>COUNTIF(B290,"*oi*")</f>
        <v>0</v>
      </c>
      <c r="W290" s="1">
        <f>COUNTIF(B290,"*oe*")</f>
        <v>0</v>
      </c>
      <c r="X290" s="1">
        <f>COUNTIF(B290,"*oa*")</f>
        <v>0</v>
      </c>
      <c r="Y290" s="1">
        <f>COUNTIF(B290,"*ou*")</f>
        <v>0</v>
      </c>
      <c r="Z290" s="1">
        <f>COUNTIF(B290,"*ui*")</f>
        <v>0</v>
      </c>
      <c r="AA290" s="1">
        <f>COUNTIF(B290,"*ua*")</f>
        <v>0</v>
      </c>
      <c r="AB290">
        <f>SUM(G290:AA290)</f>
        <v>1</v>
      </c>
      <c r="AC290">
        <v>2</v>
      </c>
      <c r="AD290">
        <f>COUNTIF(AC290,"2")</f>
        <v>1</v>
      </c>
      <c r="AE290">
        <f>COUNTIF(AC290,"3")</f>
        <v>0</v>
      </c>
      <c r="AF290">
        <f>COUNTIF(AC290,"4")</f>
        <v>0</v>
      </c>
      <c r="AG290">
        <f>COUNTIF(AC290,"5")</f>
        <v>0</v>
      </c>
      <c r="AH290">
        <v>1</v>
      </c>
      <c r="AI290">
        <v>0</v>
      </c>
      <c r="AL290">
        <v>1</v>
      </c>
      <c r="AO290" s="1">
        <f>COUNTIF(F290,"CVCV")+COUNTIF(F290,"CVVCV")</f>
        <v>0</v>
      </c>
      <c r="AP290" s="1">
        <f>COUNTIF(F290,"CVCVC")+COUNTIF(F290,"CVVCVC")</f>
        <v>0</v>
      </c>
      <c r="AQ290" s="1">
        <f>COUNTIF(F290,"VCV")+COUNTIF(F290,"VVCV")</f>
        <v>0</v>
      </c>
      <c r="AR290" s="1">
        <f>COUNTIF(F290,"VCVC")+COUNTIF(F290,"VVCVC")</f>
        <v>0</v>
      </c>
      <c r="AS290" s="1">
        <f>COUNTIF(F290,"CVV")</f>
        <v>1</v>
      </c>
      <c r="AT290" s="1">
        <f>COUNTIF(F290,"CVVC")</f>
        <v>0</v>
      </c>
      <c r="AU290" s="1">
        <f>COUNTIF(F290,"VV")</f>
        <v>0</v>
      </c>
      <c r="AV290" s="1">
        <f>COUNTIF(F290,"VVC")</f>
        <v>0</v>
      </c>
      <c r="AW290" s="1">
        <f>COUNTIF(F290,"CVVCVC")+COUNTIF(F290,"VVCVC")+COUNTIF(F290,"CVVCV")+COUNTIF(F290,"VVCV")</f>
        <v>0</v>
      </c>
      <c r="AY290" s="1">
        <f>COUNTIF(F290,"CCVCV")</f>
        <v>0</v>
      </c>
      <c r="AZ290" s="1">
        <f>COUNTIF(F290,"CCVCVC")</f>
        <v>0</v>
      </c>
      <c r="BA290" s="1">
        <f>COUNTIF(F290,"CCVV")</f>
        <v>0</v>
      </c>
      <c r="BB290" s="1">
        <f>COUNTIF(F290,"CCVVC")</f>
        <v>0</v>
      </c>
      <c r="BF290" s="1" t="str">
        <f>RIGHT(F290,4)</f>
        <v>CVV</v>
      </c>
      <c r="BG290" s="1"/>
      <c r="BO290">
        <v>1</v>
      </c>
      <c r="BP290" s="1">
        <f>SUM(BG290:BO290)</f>
        <v>1</v>
      </c>
      <c r="BQ290">
        <v>0</v>
      </c>
      <c r="BS290" s="1" t="str">
        <f>LEFT(B290,1)</f>
        <v>m</v>
      </c>
      <c r="BT290" s="1" t="str">
        <f>LEFT(B290,2)</f>
        <v>ma</v>
      </c>
      <c r="BU290" s="1" t="str">
        <f>RIGHT(B290,1)</f>
        <v>e</v>
      </c>
      <c r="BX290" s="10">
        <v>0</v>
      </c>
      <c r="BY290" s="10" t="str">
        <f>LEFT(CA290,1)</f>
        <v>a</v>
      </c>
      <c r="BZ290" s="10" t="str">
        <f>RIGHT(B290,1)</f>
        <v>e</v>
      </c>
      <c r="CA290" s="10" t="str">
        <f>RIGHT(B290,2)</f>
        <v>ae</v>
      </c>
      <c r="CB290" s="10" t="str">
        <f>RIGHT(B290,3)</f>
        <v>mae</v>
      </c>
      <c r="CC290" s="10" t="str">
        <f>RIGHT(B290,2)</f>
        <v>ae</v>
      </c>
      <c r="CD290" s="10" t="str">
        <f>RIGHT(B290,1)</f>
        <v>e</v>
      </c>
    </row>
    <row r="291" spans="1:82">
      <c r="A291">
        <v>360</v>
      </c>
      <c r="B291" s="30" t="s">
        <v>53</v>
      </c>
      <c r="C291" t="s">
        <v>1970</v>
      </c>
      <c r="D291" t="s">
        <v>1152</v>
      </c>
      <c r="E291" t="s">
        <v>1141</v>
      </c>
      <c r="F291" t="s">
        <v>2833</v>
      </c>
      <c r="G291" s="1">
        <f>COUNTIF(B291,"*ii*")</f>
        <v>0</v>
      </c>
      <c r="H291" s="1">
        <f>COUNTIF(B291,"*ee*")</f>
        <v>0</v>
      </c>
      <c r="I291" s="1">
        <f>COUNTIF(B291,"*aa*")</f>
        <v>0</v>
      </c>
      <c r="J291" s="1">
        <f>COUNTIF(B291,"*oo*")</f>
        <v>0</v>
      </c>
      <c r="K291" s="1">
        <f>COUNTIF(B291,"*uu*")</f>
        <v>0</v>
      </c>
      <c r="L291" s="1">
        <f>COUNTIF(B291,"*ia*")</f>
        <v>0</v>
      </c>
      <c r="M291" s="1">
        <f>COUNTIF(B291,"*iu*")</f>
        <v>0</v>
      </c>
      <c r="N291" s="1">
        <f>COUNTIF(B291,"*ei*")</f>
        <v>0</v>
      </c>
      <c r="O291" s="1">
        <f>COUNTIF(B291,"*ea*")</f>
        <v>0</v>
      </c>
      <c r="P291" s="1">
        <f>COUNTIF(B291,"*eo*")</f>
        <v>0</v>
      </c>
      <c r="Q291" s="1">
        <f>COUNTIF(B291,"*eu*")</f>
        <v>0</v>
      </c>
      <c r="R291" s="1">
        <f>COUNTIF(B291,"*ai*")</f>
        <v>0</v>
      </c>
      <c r="S291" s="1">
        <f>COUNTIF(B291,"*ae*")</f>
        <v>1</v>
      </c>
      <c r="T291" s="1">
        <f>COUNTIF(B291,"*ao*")</f>
        <v>0</v>
      </c>
      <c r="U291" s="1">
        <f>COUNTIF(B291,"*au*")</f>
        <v>0</v>
      </c>
      <c r="V291" s="1">
        <f>COUNTIF(B291,"*oi*")</f>
        <v>0</v>
      </c>
      <c r="W291" s="1">
        <f>COUNTIF(B291,"*oe*")</f>
        <v>0</v>
      </c>
      <c r="X291" s="1">
        <f>COUNTIF(B291,"*oa*")</f>
        <v>0</v>
      </c>
      <c r="Y291" s="1">
        <f>COUNTIF(B291,"*ou*")</f>
        <v>0</v>
      </c>
      <c r="Z291" s="1">
        <f>COUNTIF(B291,"*ui*")</f>
        <v>0</v>
      </c>
      <c r="AA291" s="1">
        <f>COUNTIF(B291,"*ua*")</f>
        <v>0</v>
      </c>
      <c r="AB291">
        <f>SUM(G291:AA291)</f>
        <v>1</v>
      </c>
      <c r="AC291">
        <v>2</v>
      </c>
      <c r="AD291">
        <f>COUNTIF(AC291,"2")</f>
        <v>1</v>
      </c>
      <c r="AE291">
        <f>COUNTIF(AC291,"3")</f>
        <v>0</v>
      </c>
      <c r="AF291">
        <f>COUNTIF(AC291,"4")</f>
        <v>0</v>
      </c>
      <c r="AG291">
        <f>COUNTIF(AC291,"5")</f>
        <v>0</v>
      </c>
      <c r="AH291">
        <v>1</v>
      </c>
      <c r="AI291">
        <v>0</v>
      </c>
      <c r="AL291">
        <v>1</v>
      </c>
      <c r="AO291" s="1">
        <f>COUNTIF(F291,"CVCV")+COUNTIF(F291,"CVVCV")</f>
        <v>0</v>
      </c>
      <c r="AP291" s="1">
        <f>COUNTIF(F291,"CVCVC")+COUNTIF(F291,"CVVCVC")</f>
        <v>0</v>
      </c>
      <c r="AQ291" s="1">
        <f>COUNTIF(F291,"VCV")+COUNTIF(F291,"VVCV")</f>
        <v>0</v>
      </c>
      <c r="AR291" s="1">
        <f>COUNTIF(F291,"VCVC")+COUNTIF(F291,"VVCVC")</f>
        <v>0</v>
      </c>
      <c r="AS291" s="1">
        <f>COUNTIF(F291,"CVV")</f>
        <v>1</v>
      </c>
      <c r="AT291" s="1">
        <f>COUNTIF(F291,"CVVC")</f>
        <v>0</v>
      </c>
      <c r="AU291" s="1">
        <f>COUNTIF(F291,"VV")</f>
        <v>0</v>
      </c>
      <c r="AV291" s="1">
        <f>COUNTIF(F291,"VVC")</f>
        <v>0</v>
      </c>
      <c r="AW291" s="1">
        <f>COUNTIF(F291,"CVVCVC")+COUNTIF(F291,"VVCVC")+COUNTIF(F291,"CVVCV")+COUNTIF(F291,"VVCV")</f>
        <v>0</v>
      </c>
      <c r="AY291" s="1">
        <f>COUNTIF(F291,"CCVCV")</f>
        <v>0</v>
      </c>
      <c r="AZ291" s="1">
        <f>COUNTIF(F291,"CCVCVC")</f>
        <v>0</v>
      </c>
      <c r="BA291" s="1">
        <f>COUNTIF(F291,"CCVV")</f>
        <v>0</v>
      </c>
      <c r="BB291" s="1">
        <f>COUNTIF(F291,"CCVVC")</f>
        <v>0</v>
      </c>
      <c r="BF291" s="1" t="str">
        <f>RIGHT(F291,4)</f>
        <v>CVV</v>
      </c>
      <c r="BG291" s="1"/>
      <c r="BO291">
        <v>1</v>
      </c>
      <c r="BP291" s="1">
        <f>SUM(BG291:BO291)</f>
        <v>1</v>
      </c>
      <c r="BQ291">
        <v>0</v>
      </c>
      <c r="BS291" s="1" t="str">
        <f>LEFT(B291,1)</f>
        <v>h</v>
      </c>
      <c r="BT291" s="1" t="str">
        <f>LEFT(B291,2)</f>
        <v>ha</v>
      </c>
      <c r="BU291" s="1" t="str">
        <f>RIGHT(B291,1)</f>
        <v>e</v>
      </c>
      <c r="BX291" s="10">
        <v>0</v>
      </c>
      <c r="BY291" s="10" t="str">
        <f>LEFT(CA291,1)</f>
        <v>a</v>
      </c>
      <c r="BZ291" s="10" t="str">
        <f>RIGHT(B291,1)</f>
        <v>e</v>
      </c>
      <c r="CA291" s="10" t="str">
        <f>RIGHT(B291,2)</f>
        <v>ae</v>
      </c>
      <c r="CB291" s="10" t="str">
        <f>RIGHT(B291,3)</f>
        <v>hae</v>
      </c>
      <c r="CC291" s="10" t="str">
        <f>RIGHT(B291,2)</f>
        <v>ae</v>
      </c>
      <c r="CD291" s="10" t="str">
        <f>RIGHT(B291,1)</f>
        <v>e</v>
      </c>
    </row>
    <row r="292" spans="1:82">
      <c r="A292">
        <v>95</v>
      </c>
      <c r="B292" s="30" t="s">
        <v>128</v>
      </c>
      <c r="C292" t="s">
        <v>1315</v>
      </c>
      <c r="D292" t="s">
        <v>1159</v>
      </c>
      <c r="E292" t="s">
        <v>1141</v>
      </c>
      <c r="F292" t="s">
        <v>2833</v>
      </c>
      <c r="G292" s="1">
        <f>COUNTIF(B292,"*ii*")</f>
        <v>0</v>
      </c>
      <c r="H292" s="1">
        <f>COUNTIF(B292,"*ee*")</f>
        <v>0</v>
      </c>
      <c r="I292" s="1">
        <f>COUNTIF(B292,"*aa*")</f>
        <v>0</v>
      </c>
      <c r="J292" s="1">
        <f>COUNTIF(B292,"*oo*")</f>
        <v>0</v>
      </c>
      <c r="K292" s="1">
        <f>COUNTIF(B292,"*uu*")</f>
        <v>0</v>
      </c>
      <c r="L292" s="1">
        <f>COUNTIF(B292,"*ia*")</f>
        <v>0</v>
      </c>
      <c r="M292" s="1">
        <f>COUNTIF(B292,"*iu*")</f>
        <v>0</v>
      </c>
      <c r="N292" s="1">
        <f>COUNTIF(B292,"*ei*")</f>
        <v>0</v>
      </c>
      <c r="O292" s="1">
        <f>COUNTIF(B292,"*ea*")</f>
        <v>0</v>
      </c>
      <c r="P292" s="1">
        <f>COUNTIF(B292,"*eo*")</f>
        <v>0</v>
      </c>
      <c r="Q292" s="1">
        <f>COUNTIF(B292,"*eu*")</f>
        <v>0</v>
      </c>
      <c r="R292" s="1">
        <f>COUNTIF(B292,"*ai*")</f>
        <v>0</v>
      </c>
      <c r="S292" s="1">
        <f>COUNTIF(B292,"*ae*")</f>
        <v>1</v>
      </c>
      <c r="T292" s="1">
        <f>COUNTIF(B292,"*ao*")</f>
        <v>0</v>
      </c>
      <c r="U292" s="1">
        <f>COUNTIF(B292,"*au*")</f>
        <v>0</v>
      </c>
      <c r="V292" s="1">
        <f>COUNTIF(B292,"*oi*")</f>
        <v>0</v>
      </c>
      <c r="W292" s="1">
        <f>COUNTIF(B292,"*oe*")</f>
        <v>0</v>
      </c>
      <c r="X292" s="1">
        <f>COUNTIF(B292,"*oa*")</f>
        <v>0</v>
      </c>
      <c r="Y292" s="1">
        <f>COUNTIF(B292,"*ou*")</f>
        <v>0</v>
      </c>
      <c r="Z292" s="1">
        <f>COUNTIF(B292,"*ui*")</f>
        <v>0</v>
      </c>
      <c r="AA292" s="1">
        <f>COUNTIF(B292,"*ua*")</f>
        <v>0</v>
      </c>
      <c r="AB292">
        <f>SUM(G292:AA292)</f>
        <v>1</v>
      </c>
      <c r="AC292">
        <v>2</v>
      </c>
      <c r="AD292">
        <f>COUNTIF(AC292,"2")</f>
        <v>1</v>
      </c>
      <c r="AE292">
        <f>COUNTIF(AC292,"3")</f>
        <v>0</v>
      </c>
      <c r="AF292">
        <f>COUNTIF(AC292,"4")</f>
        <v>0</v>
      </c>
      <c r="AG292">
        <f>COUNTIF(AC292,"5")</f>
        <v>0</v>
      </c>
      <c r="AH292">
        <v>1</v>
      </c>
      <c r="AI292">
        <v>0</v>
      </c>
      <c r="AL292">
        <v>1</v>
      </c>
      <c r="AO292" s="1">
        <f>COUNTIF(F292,"CVCV")+COUNTIF(F292,"CVVCV")</f>
        <v>0</v>
      </c>
      <c r="AP292" s="1">
        <f>COUNTIF(F292,"CVCVC")+COUNTIF(F292,"CVVCVC")</f>
        <v>0</v>
      </c>
      <c r="AQ292" s="1">
        <f>COUNTIF(F292,"VCV")+COUNTIF(F292,"VVCV")</f>
        <v>0</v>
      </c>
      <c r="AR292" s="1">
        <f>COUNTIF(F292,"VCVC")+COUNTIF(F292,"VVCVC")</f>
        <v>0</v>
      </c>
      <c r="AS292" s="1">
        <f>COUNTIF(F292,"CVV")</f>
        <v>1</v>
      </c>
      <c r="AT292" s="1">
        <f>COUNTIF(F292,"CVVC")</f>
        <v>0</v>
      </c>
      <c r="AU292" s="1">
        <f>COUNTIF(F292,"VV")</f>
        <v>0</v>
      </c>
      <c r="AV292" s="1">
        <f>COUNTIF(F292,"VVC")</f>
        <v>0</v>
      </c>
      <c r="AW292" s="1">
        <f>COUNTIF(F292,"CVVCVC")+COUNTIF(F292,"VVCVC")+COUNTIF(F292,"CVVCV")+COUNTIF(F292,"VVCV")</f>
        <v>0</v>
      </c>
      <c r="AY292" s="1">
        <f>COUNTIF(F292,"CCVCV")</f>
        <v>0</v>
      </c>
      <c r="AZ292" s="1">
        <f>COUNTIF(F292,"CCVCVC")</f>
        <v>0</v>
      </c>
      <c r="BA292" s="1">
        <f>COUNTIF(F292,"CCVV")</f>
        <v>0</v>
      </c>
      <c r="BB292" s="1">
        <f>COUNTIF(F292,"CCVVC")</f>
        <v>0</v>
      </c>
      <c r="BF292" s="1" t="str">
        <f>RIGHT(F292,4)</f>
        <v>CVV</v>
      </c>
      <c r="BG292" s="1"/>
      <c r="BO292">
        <v>1</v>
      </c>
      <c r="BP292" s="1">
        <f>SUM(BG292:BO292)</f>
        <v>1</v>
      </c>
      <c r="BQ292">
        <v>0</v>
      </c>
      <c r="BS292" s="1" t="str">
        <f>LEFT(B292,1)</f>
        <v>b</v>
      </c>
      <c r="BT292" s="1" t="str">
        <f>LEFT(B292,2)</f>
        <v>ba</v>
      </c>
      <c r="BU292" s="1" t="str">
        <f>RIGHT(B292,1)</f>
        <v>e</v>
      </c>
      <c r="BX292" s="10">
        <v>0</v>
      </c>
      <c r="BY292" s="10" t="str">
        <f>LEFT(CA292,1)</f>
        <v>a</v>
      </c>
      <c r="BZ292" s="10" t="str">
        <f>RIGHT(B292,1)</f>
        <v>e</v>
      </c>
      <c r="CA292" s="10" t="str">
        <f>RIGHT(B292,2)</f>
        <v>ae</v>
      </c>
      <c r="CB292" s="10" t="str">
        <f>RIGHT(B292,3)</f>
        <v>bae</v>
      </c>
      <c r="CC292" s="10" t="str">
        <f>RIGHT(B292,2)</f>
        <v>ae</v>
      </c>
      <c r="CD292" s="10" t="str">
        <f>RIGHT(B292,1)</f>
        <v>e</v>
      </c>
    </row>
    <row r="293" spans="1:82">
      <c r="A293">
        <v>722</v>
      </c>
      <c r="B293" s="30" t="s">
        <v>884</v>
      </c>
      <c r="C293" t="s">
        <v>2390</v>
      </c>
      <c r="D293" t="s">
        <v>1151</v>
      </c>
      <c r="E293" t="s">
        <v>2821</v>
      </c>
      <c r="F293" t="s">
        <v>2833</v>
      </c>
      <c r="G293" s="1">
        <f>COUNTIF(B293,"*ii*")</f>
        <v>0</v>
      </c>
      <c r="H293" s="1">
        <f>COUNTIF(B293,"*ee*")</f>
        <v>0</v>
      </c>
      <c r="I293" s="1">
        <f>COUNTIF(B293,"*aa*")</f>
        <v>0</v>
      </c>
      <c r="J293" s="1">
        <f>COUNTIF(B293,"*oo*")</f>
        <v>0</v>
      </c>
      <c r="K293" s="1">
        <f>COUNTIF(B293,"*uu*")</f>
        <v>0</v>
      </c>
      <c r="L293" s="1">
        <f>COUNTIF(B293,"*ia*")</f>
        <v>0</v>
      </c>
      <c r="M293" s="1">
        <f>COUNTIF(B293,"*iu*")</f>
        <v>0</v>
      </c>
      <c r="N293" s="1">
        <f>COUNTIF(B293,"*ei*")</f>
        <v>0</v>
      </c>
      <c r="O293" s="1">
        <f>COUNTIF(B293,"*ea*")</f>
        <v>0</v>
      </c>
      <c r="P293" s="1">
        <f>COUNTIF(B293,"*eo*")</f>
        <v>0</v>
      </c>
      <c r="Q293" s="1">
        <f>COUNTIF(B293,"*eu*")</f>
        <v>0</v>
      </c>
      <c r="R293" s="1">
        <f>COUNTIF(B293,"*ai*")</f>
        <v>0</v>
      </c>
      <c r="S293" s="1">
        <f>COUNTIF(B293,"*ae*")</f>
        <v>1</v>
      </c>
      <c r="T293" s="1">
        <f>COUNTIF(B293,"*ao*")</f>
        <v>0</v>
      </c>
      <c r="U293" s="1">
        <f>COUNTIF(B293,"*au*")</f>
        <v>0</v>
      </c>
      <c r="V293" s="1">
        <f>COUNTIF(B293,"*oi*")</f>
        <v>0</v>
      </c>
      <c r="W293" s="1">
        <f>COUNTIF(B293,"*oe*")</f>
        <v>0</v>
      </c>
      <c r="X293" s="1">
        <f>COUNTIF(B293,"*oa*")</f>
        <v>0</v>
      </c>
      <c r="Y293" s="1">
        <f>COUNTIF(B293,"*ou*")</f>
        <v>0</v>
      </c>
      <c r="Z293" s="1">
        <f>COUNTIF(B293,"*ui*")</f>
        <v>0</v>
      </c>
      <c r="AA293" s="1">
        <f>COUNTIF(B293,"*ua*")</f>
        <v>0</v>
      </c>
      <c r="AB293">
        <f>SUM(G293:AA293)</f>
        <v>1</v>
      </c>
      <c r="AC293">
        <v>2</v>
      </c>
      <c r="AD293">
        <f>COUNTIF(AC293,"2")</f>
        <v>1</v>
      </c>
      <c r="AE293">
        <f>COUNTIF(AC293,"3")</f>
        <v>0</v>
      </c>
      <c r="AF293">
        <f>COUNTIF(AC293,"4")</f>
        <v>0</v>
      </c>
      <c r="AG293">
        <f>COUNTIF(AC293,"5")</f>
        <v>0</v>
      </c>
      <c r="AH293">
        <v>1</v>
      </c>
      <c r="AI293">
        <v>0</v>
      </c>
      <c r="AL293">
        <v>1</v>
      </c>
      <c r="AO293" s="1">
        <f>COUNTIF(F293,"CVCV")+COUNTIF(F293,"CVVCV")</f>
        <v>0</v>
      </c>
      <c r="AP293" s="1">
        <f>COUNTIF(F293,"CVCVC")+COUNTIF(F293,"CVVCVC")</f>
        <v>0</v>
      </c>
      <c r="AQ293" s="1">
        <f>COUNTIF(F293,"VCV")+COUNTIF(F293,"VVCV")</f>
        <v>0</v>
      </c>
      <c r="AR293" s="1">
        <f>COUNTIF(F293,"VCVC")+COUNTIF(F293,"VVCVC")</f>
        <v>0</v>
      </c>
      <c r="AS293" s="1">
        <f>COUNTIF(F293,"CVV")</f>
        <v>1</v>
      </c>
      <c r="AT293" s="1">
        <f>COUNTIF(F293,"CVVC")</f>
        <v>0</v>
      </c>
      <c r="AU293" s="1">
        <f>COUNTIF(F293,"VV")</f>
        <v>0</v>
      </c>
      <c r="AV293" s="1">
        <f>COUNTIF(F293,"VVC")</f>
        <v>0</v>
      </c>
      <c r="AW293" s="1">
        <f>COUNTIF(F293,"CVVCVC")+COUNTIF(F293,"VVCVC")+COUNTIF(F293,"CVVCV")+COUNTIF(F293,"VVCV")</f>
        <v>0</v>
      </c>
      <c r="AY293" s="1">
        <f>COUNTIF(F293,"CCVCV")</f>
        <v>0</v>
      </c>
      <c r="AZ293" s="1">
        <f>COUNTIF(F293,"CCVCVC")</f>
        <v>0</v>
      </c>
      <c r="BA293" s="1">
        <f>COUNTIF(F293,"CCVV")</f>
        <v>0</v>
      </c>
      <c r="BB293" s="1">
        <f>COUNTIF(F293,"CCVVC")</f>
        <v>0</v>
      </c>
      <c r="BF293" s="1" t="str">
        <f>RIGHT(F293,4)</f>
        <v>CVV</v>
      </c>
      <c r="BG293" s="1"/>
      <c r="BO293">
        <v>1</v>
      </c>
      <c r="BP293" s="1">
        <f>SUM(BG293:BO293)</f>
        <v>1</v>
      </c>
      <c r="BQ293">
        <v>0</v>
      </c>
      <c r="BS293" s="1" t="str">
        <f>LEFT(B293,1)</f>
        <v>m</v>
      </c>
      <c r="BT293" s="1" t="str">
        <f>LEFT(B293,2)</f>
        <v>ma</v>
      </c>
      <c r="BU293" s="1" t="str">
        <f>RIGHT(B293,1)</f>
        <v>e</v>
      </c>
      <c r="BX293" s="10">
        <v>0</v>
      </c>
      <c r="BY293" s="10" t="str">
        <f>LEFT(CA293,1)</f>
        <v>a</v>
      </c>
      <c r="BZ293" s="10" t="str">
        <f>RIGHT(B293,1)</f>
        <v>e</v>
      </c>
      <c r="CA293" s="10" t="str">
        <f>RIGHT(B293,2)</f>
        <v>ae</v>
      </c>
      <c r="CB293" s="10" t="str">
        <f>RIGHT(B293,3)</f>
        <v>mae</v>
      </c>
      <c r="CC293" s="10" t="str">
        <f>RIGHT(B293,2)</f>
        <v>ae</v>
      </c>
      <c r="CD293" s="10" t="str">
        <f>RIGHT(B293,1)</f>
        <v>e</v>
      </c>
    </row>
    <row r="294" spans="1:82">
      <c r="A294">
        <v>1776</v>
      </c>
      <c r="B294" s="30" t="s">
        <v>496</v>
      </c>
      <c r="C294" t="s">
        <v>1837</v>
      </c>
      <c r="D294" t="s">
        <v>1151</v>
      </c>
      <c r="E294" t="s">
        <v>2821</v>
      </c>
      <c r="F294" t="s">
        <v>2833</v>
      </c>
      <c r="G294" s="1">
        <f>COUNTIF(B294,"*ii*")</f>
        <v>0</v>
      </c>
      <c r="H294" s="1">
        <f>COUNTIF(B294,"*ee*")</f>
        <v>0</v>
      </c>
      <c r="I294" s="1">
        <f>COUNTIF(B294,"*aa*")</f>
        <v>0</v>
      </c>
      <c r="J294" s="1">
        <f>COUNTIF(B294,"*oo*")</f>
        <v>0</v>
      </c>
      <c r="K294" s="1">
        <f>COUNTIF(B294,"*uu*")</f>
        <v>0</v>
      </c>
      <c r="L294" s="1">
        <f>COUNTIF(B294,"*ia*")</f>
        <v>0</v>
      </c>
      <c r="M294" s="1">
        <f>COUNTIF(B294,"*iu*")</f>
        <v>0</v>
      </c>
      <c r="N294" s="1">
        <f>COUNTIF(B294,"*ei*")</f>
        <v>0</v>
      </c>
      <c r="O294" s="1">
        <f>COUNTIF(B294,"*ea*")</f>
        <v>0</v>
      </c>
      <c r="P294" s="1">
        <f>COUNTIF(B294,"*eo*")</f>
        <v>0</v>
      </c>
      <c r="Q294" s="1">
        <f>COUNTIF(B294,"*eu*")</f>
        <v>0</v>
      </c>
      <c r="R294" s="1">
        <f>COUNTIF(B294,"*ai*")</f>
        <v>0</v>
      </c>
      <c r="S294" s="1">
        <f>COUNTIF(B294,"*ae*")</f>
        <v>1</v>
      </c>
      <c r="T294" s="1">
        <f>COUNTIF(B294,"*ao*")</f>
        <v>0</v>
      </c>
      <c r="U294" s="1">
        <f>COUNTIF(B294,"*au*")</f>
        <v>0</v>
      </c>
      <c r="V294" s="1">
        <f>COUNTIF(B294,"*oi*")</f>
        <v>0</v>
      </c>
      <c r="W294" s="1">
        <f>COUNTIF(B294,"*oe*")</f>
        <v>0</v>
      </c>
      <c r="X294" s="1">
        <f>COUNTIF(B294,"*oa*")</f>
        <v>0</v>
      </c>
      <c r="Y294" s="1">
        <f>COUNTIF(B294,"*ou*")</f>
        <v>0</v>
      </c>
      <c r="Z294" s="1">
        <f>COUNTIF(B294,"*ui*")</f>
        <v>0</v>
      </c>
      <c r="AA294" s="1">
        <f>COUNTIF(B294,"*ua*")</f>
        <v>0</v>
      </c>
      <c r="AB294">
        <f>SUM(G294:AA294)</f>
        <v>1</v>
      </c>
      <c r="AC294">
        <v>2</v>
      </c>
      <c r="AD294">
        <f>COUNTIF(AC294,"2")</f>
        <v>1</v>
      </c>
      <c r="AE294">
        <f>COUNTIF(AC294,"3")</f>
        <v>0</v>
      </c>
      <c r="AF294">
        <f>COUNTIF(AC294,"4")</f>
        <v>0</v>
      </c>
      <c r="AG294">
        <f>COUNTIF(AC294,"5")</f>
        <v>0</v>
      </c>
      <c r="AH294">
        <v>1</v>
      </c>
      <c r="AI294">
        <v>0</v>
      </c>
      <c r="AL294">
        <v>1</v>
      </c>
      <c r="AO294" s="1">
        <f>COUNTIF(F294,"CVCV")+COUNTIF(F294,"CVVCV")</f>
        <v>0</v>
      </c>
      <c r="AP294" s="1">
        <f>COUNTIF(F294,"CVCVC")+COUNTIF(F294,"CVVCVC")</f>
        <v>0</v>
      </c>
      <c r="AQ294" s="1">
        <f>COUNTIF(F294,"VCV")+COUNTIF(F294,"VVCV")</f>
        <v>0</v>
      </c>
      <c r="AR294" s="1">
        <f>COUNTIF(F294,"VCVC")+COUNTIF(F294,"VVCVC")</f>
        <v>0</v>
      </c>
      <c r="AS294" s="1">
        <f>COUNTIF(F294,"CVV")</f>
        <v>1</v>
      </c>
      <c r="AT294" s="1">
        <f>COUNTIF(F294,"CVVC")</f>
        <v>0</v>
      </c>
      <c r="AU294" s="1">
        <f>COUNTIF(F294,"VV")</f>
        <v>0</v>
      </c>
      <c r="AV294" s="1">
        <f>COUNTIF(F294,"VVC")</f>
        <v>0</v>
      </c>
      <c r="AW294" s="1">
        <f>COUNTIF(F294,"CVVCVC")+COUNTIF(F294,"VVCVC")+COUNTIF(F294,"CVVCV")+COUNTIF(F294,"VVCV")</f>
        <v>0</v>
      </c>
      <c r="AY294" s="1">
        <f>COUNTIF(F294,"CCVCV")</f>
        <v>0</v>
      </c>
      <c r="AZ294" s="1">
        <f>COUNTIF(F294,"CCVCVC")</f>
        <v>0</v>
      </c>
      <c r="BA294" s="1">
        <f>COUNTIF(F294,"CCVV")</f>
        <v>0</v>
      </c>
      <c r="BB294" s="1">
        <f>COUNTIF(F294,"CCVVC")</f>
        <v>0</v>
      </c>
      <c r="BF294" s="1" t="str">
        <f>RIGHT(F294,4)</f>
        <v>CVV</v>
      </c>
      <c r="BG294" s="1"/>
      <c r="BO294">
        <v>1</v>
      </c>
      <c r="BP294" s="1">
        <f>SUM(BG294:BO294)</f>
        <v>1</v>
      </c>
      <c r="BQ294">
        <v>0</v>
      </c>
      <c r="BS294" s="1" t="str">
        <f>LEFT(B294,1)</f>
        <v>t</v>
      </c>
      <c r="BT294" s="1" t="str">
        <f>LEFT(B294,2)</f>
        <v>ta</v>
      </c>
      <c r="BU294" s="1" t="str">
        <f>RIGHT(B294,1)</f>
        <v>e</v>
      </c>
      <c r="BX294" s="10">
        <v>0</v>
      </c>
      <c r="BY294" s="10" t="str">
        <f>LEFT(CA294,1)</f>
        <v>a</v>
      </c>
      <c r="BZ294" s="10" t="str">
        <f>RIGHT(B294,1)</f>
        <v>e</v>
      </c>
      <c r="CA294" s="10" t="str">
        <f>RIGHT(B294,2)</f>
        <v>ae</v>
      </c>
      <c r="CB294" s="10" t="str">
        <f>RIGHT(B294,3)</f>
        <v>tae</v>
      </c>
      <c r="CC294" s="10" t="str">
        <f>RIGHT(B294,2)</f>
        <v>ae</v>
      </c>
      <c r="CD294" s="10" t="str">
        <f>RIGHT(B294,1)</f>
        <v>e</v>
      </c>
    </row>
    <row r="295" spans="1:82">
      <c r="A295">
        <v>361</v>
      </c>
      <c r="B295" s="30" t="s">
        <v>53</v>
      </c>
      <c r="C295" t="s">
        <v>2645</v>
      </c>
      <c r="D295" t="s">
        <v>1150</v>
      </c>
      <c r="E295" t="s">
        <v>2821</v>
      </c>
      <c r="F295" t="s">
        <v>2833</v>
      </c>
      <c r="G295" s="1">
        <f>COUNTIF(B295,"*ii*")</f>
        <v>0</v>
      </c>
      <c r="H295" s="1">
        <f>COUNTIF(B295,"*ee*")</f>
        <v>0</v>
      </c>
      <c r="I295" s="1">
        <f>COUNTIF(B295,"*aa*")</f>
        <v>0</v>
      </c>
      <c r="J295" s="1">
        <f>COUNTIF(B295,"*oo*")</f>
        <v>0</v>
      </c>
      <c r="K295" s="1">
        <f>COUNTIF(B295,"*uu*")</f>
        <v>0</v>
      </c>
      <c r="L295" s="1">
        <f>COUNTIF(B295,"*ia*")</f>
        <v>0</v>
      </c>
      <c r="M295" s="1">
        <f>COUNTIF(B295,"*iu*")</f>
        <v>0</v>
      </c>
      <c r="N295" s="1">
        <f>COUNTIF(B295,"*ei*")</f>
        <v>0</v>
      </c>
      <c r="O295" s="1">
        <f>COUNTIF(B295,"*ea*")</f>
        <v>0</v>
      </c>
      <c r="P295" s="1">
        <f>COUNTIF(B295,"*eo*")</f>
        <v>0</v>
      </c>
      <c r="Q295" s="1">
        <f>COUNTIF(B295,"*eu*")</f>
        <v>0</v>
      </c>
      <c r="R295" s="1">
        <f>COUNTIF(B295,"*ai*")</f>
        <v>0</v>
      </c>
      <c r="S295" s="1">
        <f>COUNTIF(B295,"*ae*")</f>
        <v>1</v>
      </c>
      <c r="T295" s="1">
        <f>COUNTIF(B295,"*ao*")</f>
        <v>0</v>
      </c>
      <c r="U295" s="1">
        <f>COUNTIF(B295,"*au*")</f>
        <v>0</v>
      </c>
      <c r="V295" s="1">
        <f>COUNTIF(B295,"*oi*")</f>
        <v>0</v>
      </c>
      <c r="W295" s="1">
        <f>COUNTIF(B295,"*oe*")</f>
        <v>0</v>
      </c>
      <c r="X295" s="1">
        <f>COUNTIF(B295,"*oa*")</f>
        <v>0</v>
      </c>
      <c r="Y295" s="1">
        <f>COUNTIF(B295,"*ou*")</f>
        <v>0</v>
      </c>
      <c r="Z295" s="1">
        <f>COUNTIF(B295,"*ui*")</f>
        <v>0</v>
      </c>
      <c r="AA295" s="1">
        <f>COUNTIF(B295,"*ua*")</f>
        <v>0</v>
      </c>
      <c r="AB295">
        <f>SUM(G295:AA295)</f>
        <v>1</v>
      </c>
      <c r="AC295">
        <v>2</v>
      </c>
      <c r="AD295">
        <f>COUNTIF(AC295,"2")</f>
        <v>1</v>
      </c>
      <c r="AE295">
        <f>COUNTIF(AC295,"3")</f>
        <v>0</v>
      </c>
      <c r="AF295">
        <f>COUNTIF(AC295,"4")</f>
        <v>0</v>
      </c>
      <c r="AG295">
        <f>COUNTIF(AC295,"5")</f>
        <v>0</v>
      </c>
      <c r="AH295">
        <v>1</v>
      </c>
      <c r="AI295">
        <v>0</v>
      </c>
      <c r="AL295">
        <v>1</v>
      </c>
      <c r="AO295" s="1">
        <f>COUNTIF(F295,"CVCV")+COUNTIF(F295,"CVVCV")</f>
        <v>0</v>
      </c>
      <c r="AP295" s="1">
        <f>COUNTIF(F295,"CVCVC")+COUNTIF(F295,"CVVCVC")</f>
        <v>0</v>
      </c>
      <c r="AQ295" s="1">
        <f>COUNTIF(F295,"VCV")+COUNTIF(F295,"VVCV")</f>
        <v>0</v>
      </c>
      <c r="AR295" s="1">
        <f>COUNTIF(F295,"VCVC")+COUNTIF(F295,"VVCVC")</f>
        <v>0</v>
      </c>
      <c r="AS295" s="1">
        <f>COUNTIF(F295,"CVV")</f>
        <v>1</v>
      </c>
      <c r="AT295" s="1">
        <f>COUNTIF(F295,"CVVC")</f>
        <v>0</v>
      </c>
      <c r="AU295" s="1">
        <f>COUNTIF(F295,"VV")</f>
        <v>0</v>
      </c>
      <c r="AV295" s="1">
        <f>COUNTIF(F295,"VVC")</f>
        <v>0</v>
      </c>
      <c r="AW295" s="1">
        <f>COUNTIF(F295,"CVVCVC")+COUNTIF(F295,"VVCVC")+COUNTIF(F295,"CVVCV")+COUNTIF(F295,"VVCV")</f>
        <v>0</v>
      </c>
      <c r="AY295" s="1">
        <f>COUNTIF(F295,"CCVCV")</f>
        <v>0</v>
      </c>
      <c r="AZ295" s="1">
        <f>COUNTIF(F295,"CCVCVC")</f>
        <v>0</v>
      </c>
      <c r="BA295" s="1">
        <f>COUNTIF(F295,"CCVV")</f>
        <v>0</v>
      </c>
      <c r="BB295" s="1">
        <f>COUNTIF(F295,"CCVVC")</f>
        <v>0</v>
      </c>
      <c r="BF295" s="1" t="str">
        <f>RIGHT(F295,4)</f>
        <v>CVV</v>
      </c>
      <c r="BG295" s="1"/>
      <c r="BO295">
        <v>1</v>
      </c>
      <c r="BP295" s="1">
        <f>SUM(BG295:BO295)</f>
        <v>1</v>
      </c>
      <c r="BQ295">
        <v>0</v>
      </c>
      <c r="BS295" s="1" t="str">
        <f>LEFT(B295,1)</f>
        <v>h</v>
      </c>
      <c r="BT295" s="1" t="str">
        <f>LEFT(B295,2)</f>
        <v>ha</v>
      </c>
      <c r="BU295" s="1" t="str">
        <f>RIGHT(B295,1)</f>
        <v>e</v>
      </c>
      <c r="BX295" s="10">
        <v>0</v>
      </c>
      <c r="BY295" s="10" t="str">
        <f>LEFT(CA295,1)</f>
        <v>a</v>
      </c>
      <c r="BZ295" s="10" t="str">
        <f>RIGHT(B295,1)</f>
        <v>e</v>
      </c>
      <c r="CA295" s="10" t="str">
        <f>RIGHT(B295,2)</f>
        <v>ae</v>
      </c>
      <c r="CB295" s="10" t="str">
        <f>RIGHT(B295,3)</f>
        <v>hae</v>
      </c>
      <c r="CC295" s="10" t="str">
        <f>RIGHT(B295,2)</f>
        <v>ae</v>
      </c>
      <c r="CD295" s="10" t="str">
        <f>RIGHT(B295,1)</f>
        <v>e</v>
      </c>
    </row>
    <row r="296" spans="1:82">
      <c r="A296">
        <v>461</v>
      </c>
      <c r="B296" s="30" t="s">
        <v>272</v>
      </c>
      <c r="C296" t="s">
        <v>1522</v>
      </c>
      <c r="D296" t="s">
        <v>1150</v>
      </c>
      <c r="E296" t="s">
        <v>2821</v>
      </c>
      <c r="F296" t="s">
        <v>2833</v>
      </c>
      <c r="G296" s="1">
        <f>COUNTIF(B296,"*ii*")</f>
        <v>0</v>
      </c>
      <c r="H296" s="1">
        <f>COUNTIF(B296,"*ee*")</f>
        <v>0</v>
      </c>
      <c r="I296" s="1">
        <f>COUNTIF(B296,"*aa*")</f>
        <v>0</v>
      </c>
      <c r="J296" s="1">
        <f>COUNTIF(B296,"*oo*")</f>
        <v>0</v>
      </c>
      <c r="K296" s="1">
        <f>COUNTIF(B296,"*uu*")</f>
        <v>0</v>
      </c>
      <c r="L296" s="1">
        <f>COUNTIF(B296,"*ia*")</f>
        <v>0</v>
      </c>
      <c r="M296" s="1">
        <f>COUNTIF(B296,"*iu*")</f>
        <v>0</v>
      </c>
      <c r="N296" s="1">
        <f>COUNTIF(B296,"*ei*")</f>
        <v>0</v>
      </c>
      <c r="O296" s="1">
        <f>COUNTIF(B296,"*ea*")</f>
        <v>0</v>
      </c>
      <c r="P296" s="1">
        <f>COUNTIF(B296,"*eo*")</f>
        <v>0</v>
      </c>
      <c r="Q296" s="1">
        <f>COUNTIF(B296,"*eu*")</f>
        <v>0</v>
      </c>
      <c r="R296" s="1">
        <f>COUNTIF(B296,"*ai*")</f>
        <v>0</v>
      </c>
      <c r="S296" s="1">
        <f>COUNTIF(B296,"*ae*")</f>
        <v>1</v>
      </c>
      <c r="T296" s="1">
        <f>COUNTIF(B296,"*ao*")</f>
        <v>0</v>
      </c>
      <c r="U296" s="1">
        <f>COUNTIF(B296,"*au*")</f>
        <v>0</v>
      </c>
      <c r="V296" s="1">
        <f>COUNTIF(B296,"*oi*")</f>
        <v>0</v>
      </c>
      <c r="W296" s="1">
        <f>COUNTIF(B296,"*oe*")</f>
        <v>0</v>
      </c>
      <c r="X296" s="1">
        <f>COUNTIF(B296,"*oa*")</f>
        <v>0</v>
      </c>
      <c r="Y296" s="1">
        <f>COUNTIF(B296,"*ou*")</f>
        <v>0</v>
      </c>
      <c r="Z296" s="1">
        <f>COUNTIF(B296,"*ui*")</f>
        <v>0</v>
      </c>
      <c r="AA296" s="1">
        <f>COUNTIF(B296,"*ua*")</f>
        <v>0</v>
      </c>
      <c r="AB296">
        <f>SUM(G296:AA296)</f>
        <v>1</v>
      </c>
      <c r="AC296">
        <v>2</v>
      </c>
      <c r="AD296">
        <f>COUNTIF(AC296,"2")</f>
        <v>1</v>
      </c>
      <c r="AE296">
        <f>COUNTIF(AC296,"3")</f>
        <v>0</v>
      </c>
      <c r="AF296">
        <f>COUNTIF(AC296,"4")</f>
        <v>0</v>
      </c>
      <c r="AG296">
        <f>COUNTIF(AC296,"5")</f>
        <v>0</v>
      </c>
      <c r="AH296">
        <v>1</v>
      </c>
      <c r="AI296">
        <v>0</v>
      </c>
      <c r="AL296">
        <v>1</v>
      </c>
      <c r="AO296" s="1">
        <f>COUNTIF(F296,"CVCV")+COUNTIF(F296,"CVVCV")</f>
        <v>0</v>
      </c>
      <c r="AP296" s="1">
        <f>COUNTIF(F296,"CVCVC")+COUNTIF(F296,"CVVCVC")</f>
        <v>0</v>
      </c>
      <c r="AQ296" s="1">
        <f>COUNTIF(F296,"VCV")+COUNTIF(F296,"VVCV")</f>
        <v>0</v>
      </c>
      <c r="AR296" s="1">
        <f>COUNTIF(F296,"VCVC")+COUNTIF(F296,"VVCVC")</f>
        <v>0</v>
      </c>
      <c r="AS296" s="1">
        <f>COUNTIF(F296,"CVV")</f>
        <v>1</v>
      </c>
      <c r="AT296" s="1">
        <f>COUNTIF(F296,"CVVC")</f>
        <v>0</v>
      </c>
      <c r="AU296" s="1">
        <f>COUNTIF(F296,"VV")</f>
        <v>0</v>
      </c>
      <c r="AV296" s="1">
        <f>COUNTIF(F296,"VVC")</f>
        <v>0</v>
      </c>
      <c r="AW296" s="1">
        <f>COUNTIF(F296,"CVVCVC")+COUNTIF(F296,"VVCVC")+COUNTIF(F296,"CVVCV")+COUNTIF(F296,"VVCV")</f>
        <v>0</v>
      </c>
      <c r="AY296" s="1">
        <f>COUNTIF(F296,"CCVCV")</f>
        <v>0</v>
      </c>
      <c r="AZ296" s="1">
        <f>COUNTIF(F296,"CCVCVC")</f>
        <v>0</v>
      </c>
      <c r="BA296" s="1">
        <f>COUNTIF(F296,"CCVV")</f>
        <v>0</v>
      </c>
      <c r="BB296" s="1">
        <f>COUNTIF(F296,"CCVVC")</f>
        <v>0</v>
      </c>
      <c r="BF296" s="1" t="str">
        <f>RIGHT(F296,4)</f>
        <v>CVV</v>
      </c>
      <c r="BG296" s="1"/>
      <c r="BO296">
        <v>1</v>
      </c>
      <c r="BP296" s="1">
        <f>SUM(BG296:BO296)</f>
        <v>1</v>
      </c>
      <c r="BQ296">
        <v>0</v>
      </c>
      <c r="BS296" s="1" t="str">
        <f>LEFT(B296,1)</f>
        <v>k</v>
      </c>
      <c r="BT296" s="1" t="str">
        <f>LEFT(B296,2)</f>
        <v>ka</v>
      </c>
      <c r="BU296" s="1" t="str">
        <f>RIGHT(B296,1)</f>
        <v>e</v>
      </c>
      <c r="BX296" s="10">
        <v>0</v>
      </c>
      <c r="BY296" s="10" t="str">
        <f>LEFT(CA296,1)</f>
        <v>a</v>
      </c>
      <c r="BZ296" s="10" t="str">
        <f>RIGHT(B296,1)</f>
        <v>e</v>
      </c>
      <c r="CA296" s="10" t="str">
        <f>RIGHT(B296,2)</f>
        <v>ae</v>
      </c>
      <c r="CB296" s="10" t="str">
        <f>RIGHT(B296,3)</f>
        <v>kae</v>
      </c>
      <c r="CC296" s="10" t="str">
        <f>RIGHT(B296,2)</f>
        <v>ae</v>
      </c>
      <c r="CD296" s="10" t="str">
        <f>RIGHT(B296,1)</f>
        <v>e</v>
      </c>
    </row>
    <row r="297" spans="1:82">
      <c r="A297">
        <v>907</v>
      </c>
      <c r="B297" s="30" t="s">
        <v>480</v>
      </c>
      <c r="C297" t="s">
        <v>1813</v>
      </c>
      <c r="D297" t="s">
        <v>1150</v>
      </c>
      <c r="E297" t="s">
        <v>2821</v>
      </c>
      <c r="F297" t="s">
        <v>2833</v>
      </c>
      <c r="G297" s="1">
        <f>COUNTIF(B297,"*ii*")</f>
        <v>0</v>
      </c>
      <c r="H297" s="1">
        <f>COUNTIF(B297,"*ee*")</f>
        <v>0</v>
      </c>
      <c r="I297" s="1">
        <f>COUNTIF(B297,"*aa*")</f>
        <v>0</v>
      </c>
      <c r="J297" s="1">
        <f>COUNTIF(B297,"*oo*")</f>
        <v>0</v>
      </c>
      <c r="K297" s="1">
        <f>COUNTIF(B297,"*uu*")</f>
        <v>0</v>
      </c>
      <c r="L297" s="1">
        <f>COUNTIF(B297,"*ia*")</f>
        <v>0</v>
      </c>
      <c r="M297" s="1">
        <f>COUNTIF(B297,"*iu*")</f>
        <v>0</v>
      </c>
      <c r="N297" s="1">
        <f>COUNTIF(B297,"*ei*")</f>
        <v>0</v>
      </c>
      <c r="O297" s="1">
        <f>COUNTIF(B297,"*ea*")</f>
        <v>0</v>
      </c>
      <c r="P297" s="1">
        <f>COUNTIF(B297,"*eo*")</f>
        <v>0</v>
      </c>
      <c r="Q297" s="1">
        <f>COUNTIF(B297,"*eu*")</f>
        <v>0</v>
      </c>
      <c r="R297" s="1">
        <f>COUNTIF(B297,"*ai*")</f>
        <v>0</v>
      </c>
      <c r="S297" s="1">
        <f>COUNTIF(B297,"*ae*")</f>
        <v>1</v>
      </c>
      <c r="T297" s="1">
        <f>COUNTIF(B297,"*ao*")</f>
        <v>0</v>
      </c>
      <c r="U297" s="1">
        <f>COUNTIF(B297,"*au*")</f>
        <v>0</v>
      </c>
      <c r="V297" s="1">
        <f>COUNTIF(B297,"*oi*")</f>
        <v>0</v>
      </c>
      <c r="W297" s="1">
        <f>COUNTIF(B297,"*oe*")</f>
        <v>0</v>
      </c>
      <c r="X297" s="1">
        <f>COUNTIF(B297,"*oa*")</f>
        <v>0</v>
      </c>
      <c r="Y297" s="1">
        <f>COUNTIF(B297,"*ou*")</f>
        <v>0</v>
      </c>
      <c r="Z297" s="1">
        <f>COUNTIF(B297,"*ui*")</f>
        <v>0</v>
      </c>
      <c r="AA297" s="1">
        <f>COUNTIF(B297,"*ua*")</f>
        <v>0</v>
      </c>
      <c r="AB297">
        <f>SUM(G297:AA297)</f>
        <v>1</v>
      </c>
      <c r="AC297">
        <v>2</v>
      </c>
      <c r="AD297">
        <f>COUNTIF(AC297,"2")</f>
        <v>1</v>
      </c>
      <c r="AE297">
        <f>COUNTIF(AC297,"3")</f>
        <v>0</v>
      </c>
      <c r="AF297">
        <f>COUNTIF(AC297,"4")</f>
        <v>0</v>
      </c>
      <c r="AG297">
        <f>COUNTIF(AC297,"5")</f>
        <v>0</v>
      </c>
      <c r="AH297">
        <v>1</v>
      </c>
      <c r="AI297">
        <v>0</v>
      </c>
      <c r="AL297">
        <v>1</v>
      </c>
      <c r="AO297" s="1">
        <f>COUNTIF(F297,"CVCV")+COUNTIF(F297,"CVVCV")</f>
        <v>0</v>
      </c>
      <c r="AP297" s="1">
        <f>COUNTIF(F297,"CVCVC")+COUNTIF(F297,"CVVCVC")</f>
        <v>0</v>
      </c>
      <c r="AQ297" s="1">
        <f>COUNTIF(F297,"VCV")+COUNTIF(F297,"VVCV")</f>
        <v>0</v>
      </c>
      <c r="AR297" s="1">
        <f>COUNTIF(F297,"VCVC")+COUNTIF(F297,"VVCVC")</f>
        <v>0</v>
      </c>
      <c r="AS297" s="1">
        <f>COUNTIF(F297,"CVV")</f>
        <v>1</v>
      </c>
      <c r="AT297" s="1">
        <f>COUNTIF(F297,"CVVC")</f>
        <v>0</v>
      </c>
      <c r="AU297" s="1">
        <f>COUNTIF(F297,"VV")</f>
        <v>0</v>
      </c>
      <c r="AV297" s="1">
        <f>COUNTIF(F297,"VVC")</f>
        <v>0</v>
      </c>
      <c r="AW297" s="1">
        <f>COUNTIF(F297,"CVVCVC")+COUNTIF(F297,"VVCVC")+COUNTIF(F297,"CVVCV")+COUNTIF(F297,"VVCV")</f>
        <v>0</v>
      </c>
      <c r="AY297" s="1">
        <f>COUNTIF(F297,"CCVCV")</f>
        <v>0</v>
      </c>
      <c r="AZ297" s="1">
        <f>COUNTIF(F297,"CCVCVC")</f>
        <v>0</v>
      </c>
      <c r="BA297" s="1">
        <f>COUNTIF(F297,"CCVV")</f>
        <v>0</v>
      </c>
      <c r="BB297" s="1">
        <f>COUNTIF(F297,"CCVVC")</f>
        <v>0</v>
      </c>
      <c r="BF297" s="1" t="str">
        <f>RIGHT(F297,4)</f>
        <v>CVV</v>
      </c>
      <c r="BG297" s="1"/>
      <c r="BO297">
        <v>1</v>
      </c>
      <c r="BP297" s="1">
        <f>SUM(BG297:BO297)</f>
        <v>1</v>
      </c>
      <c r="BQ297">
        <v>0</v>
      </c>
      <c r="BS297" s="1" t="str">
        <f>LEFT(B297,1)</f>
        <v>n</v>
      </c>
      <c r="BT297" s="1" t="str">
        <f>LEFT(B297,2)</f>
        <v>na</v>
      </c>
      <c r="BU297" s="1" t="str">
        <f>RIGHT(B297,1)</f>
        <v>e</v>
      </c>
      <c r="BX297" s="10">
        <v>0</v>
      </c>
      <c r="BY297" s="10" t="str">
        <f>LEFT(CA297,1)</f>
        <v>a</v>
      </c>
      <c r="BZ297" s="10" t="str">
        <f>RIGHT(B297,1)</f>
        <v>e</v>
      </c>
      <c r="CA297" s="10" t="str">
        <f>RIGHT(B297,2)</f>
        <v>ae</v>
      </c>
      <c r="CB297" s="10" t="str">
        <f>RIGHT(B297,3)</f>
        <v>nae</v>
      </c>
      <c r="CC297" s="10" t="str">
        <f>RIGHT(B297,2)</f>
        <v>ae</v>
      </c>
      <c r="CD297" s="10" t="str">
        <f>RIGHT(B297,1)</f>
        <v>e</v>
      </c>
    </row>
    <row r="298" spans="1:82">
      <c r="A298">
        <v>1457</v>
      </c>
      <c r="B298" s="30" t="s">
        <v>181</v>
      </c>
      <c r="C298" t="s">
        <v>1392</v>
      </c>
      <c r="D298" t="s">
        <v>1150</v>
      </c>
      <c r="E298" t="s">
        <v>2821</v>
      </c>
      <c r="F298" t="s">
        <v>2833</v>
      </c>
      <c r="G298" s="1">
        <f>COUNTIF(B298,"*ii*")</f>
        <v>0</v>
      </c>
      <c r="H298" s="1">
        <f>COUNTIF(B298,"*ee*")</f>
        <v>0</v>
      </c>
      <c r="I298" s="1">
        <f>COUNTIF(B298,"*aa*")</f>
        <v>0</v>
      </c>
      <c r="J298" s="1">
        <f>COUNTIF(B298,"*oo*")</f>
        <v>0</v>
      </c>
      <c r="K298" s="1">
        <f>COUNTIF(B298,"*uu*")</f>
        <v>0</v>
      </c>
      <c r="L298" s="1">
        <f>COUNTIF(B298,"*ia*")</f>
        <v>0</v>
      </c>
      <c r="M298" s="1">
        <f>COUNTIF(B298,"*iu*")</f>
        <v>0</v>
      </c>
      <c r="N298" s="1">
        <f>COUNTIF(B298,"*ei*")</f>
        <v>0</v>
      </c>
      <c r="O298" s="1">
        <f>COUNTIF(B298,"*ea*")</f>
        <v>0</v>
      </c>
      <c r="P298" s="1">
        <f>COUNTIF(B298,"*eo*")</f>
        <v>0</v>
      </c>
      <c r="Q298" s="1">
        <f>COUNTIF(B298,"*eu*")</f>
        <v>0</v>
      </c>
      <c r="R298" s="1">
        <f>COUNTIF(B298,"*ai*")</f>
        <v>0</v>
      </c>
      <c r="S298" s="1">
        <f>COUNTIF(B298,"*ae*")</f>
        <v>1</v>
      </c>
      <c r="T298" s="1">
        <f>COUNTIF(B298,"*ao*")</f>
        <v>0</v>
      </c>
      <c r="U298" s="1">
        <f>COUNTIF(B298,"*au*")</f>
        <v>0</v>
      </c>
      <c r="V298" s="1">
        <f>COUNTIF(B298,"*oi*")</f>
        <v>0</v>
      </c>
      <c r="W298" s="1">
        <f>COUNTIF(B298,"*oe*")</f>
        <v>0</v>
      </c>
      <c r="X298" s="1">
        <f>COUNTIF(B298,"*oa*")</f>
        <v>0</v>
      </c>
      <c r="Y298" s="1">
        <f>COUNTIF(B298,"*ou*")</f>
        <v>0</v>
      </c>
      <c r="Z298" s="1">
        <f>COUNTIF(B298,"*ui*")</f>
        <v>0</v>
      </c>
      <c r="AA298" s="1">
        <f>COUNTIF(B298,"*ua*")</f>
        <v>0</v>
      </c>
      <c r="AB298">
        <f>SUM(G298:AA298)</f>
        <v>1</v>
      </c>
      <c r="AC298">
        <v>2</v>
      </c>
      <c r="AD298">
        <f>COUNTIF(AC298,"2")</f>
        <v>1</v>
      </c>
      <c r="AE298">
        <f>COUNTIF(AC298,"3")</f>
        <v>0</v>
      </c>
      <c r="AF298">
        <f>COUNTIF(AC298,"4")</f>
        <v>0</v>
      </c>
      <c r="AG298">
        <f>COUNTIF(AC298,"5")</f>
        <v>0</v>
      </c>
      <c r="AH298">
        <v>1</v>
      </c>
      <c r="AI298">
        <v>0</v>
      </c>
      <c r="AL298">
        <v>1</v>
      </c>
      <c r="AO298" s="1">
        <f>COUNTIF(F298,"CVCV")+COUNTIF(F298,"CVVCV")</f>
        <v>0</v>
      </c>
      <c r="AP298" s="1">
        <f>COUNTIF(F298,"CVCVC")+COUNTIF(F298,"CVVCVC")</f>
        <v>0</v>
      </c>
      <c r="AQ298" s="1">
        <f>COUNTIF(F298,"VCV")+COUNTIF(F298,"VVCV")</f>
        <v>0</v>
      </c>
      <c r="AR298" s="1">
        <f>COUNTIF(F298,"VCVC")+COUNTIF(F298,"VVCVC")</f>
        <v>0</v>
      </c>
      <c r="AS298" s="1">
        <f>COUNTIF(F298,"CVV")</f>
        <v>1</v>
      </c>
      <c r="AT298" s="1">
        <f>COUNTIF(F298,"CVVC")</f>
        <v>0</v>
      </c>
      <c r="AU298" s="1">
        <f>COUNTIF(F298,"VV")</f>
        <v>0</v>
      </c>
      <c r="AV298" s="1">
        <f>COUNTIF(F298,"VVC")</f>
        <v>0</v>
      </c>
      <c r="AW298" s="1">
        <f>COUNTIF(F298,"CVVCVC")+COUNTIF(F298,"VVCVC")+COUNTIF(F298,"CVVCV")+COUNTIF(F298,"VVCV")</f>
        <v>0</v>
      </c>
      <c r="AY298" s="1">
        <f>COUNTIF(F298,"CCVCV")</f>
        <v>0</v>
      </c>
      <c r="AZ298" s="1">
        <f>COUNTIF(F298,"CCVCVC")</f>
        <v>0</v>
      </c>
      <c r="BA298" s="1">
        <f>COUNTIF(F298,"CCVV")</f>
        <v>0</v>
      </c>
      <c r="BB298" s="1">
        <f>COUNTIF(F298,"CCVVC")</f>
        <v>0</v>
      </c>
      <c r="BF298" s="1" t="str">
        <f>RIGHT(F298,4)</f>
        <v>CVV</v>
      </c>
      <c r="BG298" s="1"/>
      <c r="BO298">
        <v>1</v>
      </c>
      <c r="BP298" s="1">
        <f>SUM(BG298:BO298)</f>
        <v>1</v>
      </c>
      <c r="BQ298">
        <v>0</v>
      </c>
      <c r="BS298" s="1" t="str">
        <f>LEFT(B298,1)</f>
        <v>r</v>
      </c>
      <c r="BT298" s="1" t="str">
        <f>LEFT(B298,2)</f>
        <v>ra</v>
      </c>
      <c r="BU298" s="1" t="str">
        <f>RIGHT(B298,1)</f>
        <v>e</v>
      </c>
      <c r="BX298" s="10">
        <v>0</v>
      </c>
      <c r="BY298" s="10" t="str">
        <f>LEFT(CA298,1)</f>
        <v>a</v>
      </c>
      <c r="BZ298" s="10" t="str">
        <f>RIGHT(B298,1)</f>
        <v>e</v>
      </c>
      <c r="CA298" s="10" t="str">
        <f>RIGHT(B298,2)</f>
        <v>ae</v>
      </c>
      <c r="CB298" s="10" t="str">
        <f>RIGHT(B298,3)</f>
        <v>rae</v>
      </c>
      <c r="CC298" s="10" t="str">
        <f>RIGHT(B298,2)</f>
        <v>ae</v>
      </c>
      <c r="CD298" s="10" t="str">
        <f>RIGHT(B298,1)</f>
        <v>e</v>
      </c>
    </row>
    <row r="299" spans="1:82">
      <c r="A299">
        <v>1576</v>
      </c>
      <c r="B299" s="30" t="s">
        <v>69</v>
      </c>
      <c r="C299" t="s">
        <v>1243</v>
      </c>
      <c r="D299" t="s">
        <v>1150</v>
      </c>
      <c r="E299" t="s">
        <v>2821</v>
      </c>
      <c r="F299" t="s">
        <v>2833</v>
      </c>
      <c r="G299" s="1">
        <f>COUNTIF(B299,"*ii*")</f>
        <v>0</v>
      </c>
      <c r="H299" s="1">
        <f>COUNTIF(B299,"*ee*")</f>
        <v>0</v>
      </c>
      <c r="I299" s="1">
        <f>COUNTIF(B299,"*aa*")</f>
        <v>0</v>
      </c>
      <c r="J299" s="1">
        <f>COUNTIF(B299,"*oo*")</f>
        <v>0</v>
      </c>
      <c r="K299" s="1">
        <f>COUNTIF(B299,"*uu*")</f>
        <v>0</v>
      </c>
      <c r="L299" s="1">
        <f>COUNTIF(B299,"*ia*")</f>
        <v>0</v>
      </c>
      <c r="M299" s="1">
        <f>COUNTIF(B299,"*iu*")</f>
        <v>0</v>
      </c>
      <c r="N299" s="1">
        <f>COUNTIF(B299,"*ei*")</f>
        <v>0</v>
      </c>
      <c r="O299" s="1">
        <f>COUNTIF(B299,"*ea*")</f>
        <v>0</v>
      </c>
      <c r="P299" s="1">
        <f>COUNTIF(B299,"*eo*")</f>
        <v>0</v>
      </c>
      <c r="Q299" s="1">
        <f>COUNTIF(B299,"*eu*")</f>
        <v>0</v>
      </c>
      <c r="R299" s="1">
        <f>COUNTIF(B299,"*ai*")</f>
        <v>0</v>
      </c>
      <c r="S299" s="1">
        <f>COUNTIF(B299,"*ae*")</f>
        <v>1</v>
      </c>
      <c r="T299" s="1">
        <f>COUNTIF(B299,"*ao*")</f>
        <v>0</v>
      </c>
      <c r="U299" s="1">
        <f>COUNTIF(B299,"*au*")</f>
        <v>0</v>
      </c>
      <c r="V299" s="1">
        <f>COUNTIF(B299,"*oi*")</f>
        <v>0</v>
      </c>
      <c r="W299" s="1">
        <f>COUNTIF(B299,"*oe*")</f>
        <v>0</v>
      </c>
      <c r="X299" s="1">
        <f>COUNTIF(B299,"*oa*")</f>
        <v>0</v>
      </c>
      <c r="Y299" s="1">
        <f>COUNTIF(B299,"*ou*")</f>
        <v>0</v>
      </c>
      <c r="Z299" s="1">
        <f>COUNTIF(B299,"*ui*")</f>
        <v>0</v>
      </c>
      <c r="AA299" s="1">
        <f>COUNTIF(B299,"*ua*")</f>
        <v>0</v>
      </c>
      <c r="AB299">
        <f>SUM(G299:AA299)</f>
        <v>1</v>
      </c>
      <c r="AC299">
        <v>2</v>
      </c>
      <c r="AD299">
        <f>COUNTIF(AC299,"2")</f>
        <v>1</v>
      </c>
      <c r="AE299">
        <f>COUNTIF(AC299,"3")</f>
        <v>0</v>
      </c>
      <c r="AF299">
        <f>COUNTIF(AC299,"4")</f>
        <v>0</v>
      </c>
      <c r="AG299">
        <f>COUNTIF(AC299,"5")</f>
        <v>0</v>
      </c>
      <c r="AH299">
        <v>1</v>
      </c>
      <c r="AI299">
        <v>0</v>
      </c>
      <c r="AL299">
        <v>1</v>
      </c>
      <c r="AO299" s="1">
        <f>COUNTIF(F299,"CVCV")+COUNTIF(F299,"CVVCV")</f>
        <v>0</v>
      </c>
      <c r="AP299" s="1">
        <f>COUNTIF(F299,"CVCVC")+COUNTIF(F299,"CVVCVC")</f>
        <v>0</v>
      </c>
      <c r="AQ299" s="1">
        <f>COUNTIF(F299,"VCV")+COUNTIF(F299,"VVCV")</f>
        <v>0</v>
      </c>
      <c r="AR299" s="1">
        <f>COUNTIF(F299,"VCVC")+COUNTIF(F299,"VVCVC")</f>
        <v>0</v>
      </c>
      <c r="AS299" s="1">
        <f>COUNTIF(F299,"CVV")</f>
        <v>1</v>
      </c>
      <c r="AT299" s="1">
        <f>COUNTIF(F299,"CVVC")</f>
        <v>0</v>
      </c>
      <c r="AU299" s="1">
        <f>COUNTIF(F299,"VV")</f>
        <v>0</v>
      </c>
      <c r="AV299" s="1">
        <f>COUNTIF(F299,"VVC")</f>
        <v>0</v>
      </c>
      <c r="AW299" s="1">
        <f>COUNTIF(F299,"CVVCVC")+COUNTIF(F299,"VVCVC")+COUNTIF(F299,"CVVCV")+COUNTIF(F299,"VVCV")</f>
        <v>0</v>
      </c>
      <c r="AY299" s="1">
        <f>COUNTIF(F299,"CCVCV")</f>
        <v>0</v>
      </c>
      <c r="AZ299" s="1">
        <f>COUNTIF(F299,"CCVCVC")</f>
        <v>0</v>
      </c>
      <c r="BA299" s="1">
        <f>COUNTIF(F299,"CCVV")</f>
        <v>0</v>
      </c>
      <c r="BB299" s="1">
        <f>COUNTIF(F299,"CCVVC")</f>
        <v>0</v>
      </c>
      <c r="BF299" s="1" t="str">
        <f>RIGHT(F299,4)</f>
        <v>CVV</v>
      </c>
      <c r="BG299" s="1"/>
      <c r="BO299">
        <v>1</v>
      </c>
      <c r="BP299" s="1">
        <f>SUM(BG299:BO299)</f>
        <v>1</v>
      </c>
      <c r="BQ299">
        <v>0</v>
      </c>
      <c r="BS299" s="1" t="str">
        <f>LEFT(B299,1)</f>
        <v>s</v>
      </c>
      <c r="BT299" s="1" t="str">
        <f>LEFT(B299,2)</f>
        <v>sa</v>
      </c>
      <c r="BU299" s="1" t="str">
        <f>RIGHT(B299,1)</f>
        <v>e</v>
      </c>
      <c r="BX299" s="10">
        <v>0</v>
      </c>
      <c r="BY299" s="10" t="str">
        <f>LEFT(CA299,1)</f>
        <v>a</v>
      </c>
      <c r="BZ299" s="10" t="str">
        <f>RIGHT(B299,1)</f>
        <v>e</v>
      </c>
      <c r="CA299" s="10" t="str">
        <f>RIGHT(B299,2)</f>
        <v>ae</v>
      </c>
      <c r="CB299" s="10" t="str">
        <f>RIGHT(B299,3)</f>
        <v>sae</v>
      </c>
      <c r="CC299" s="10" t="str">
        <f>RIGHT(B299,2)</f>
        <v>ae</v>
      </c>
      <c r="CD299" s="10" t="str">
        <f>RIGHT(B299,1)</f>
        <v>e</v>
      </c>
    </row>
    <row r="300" spans="1:82">
      <c r="A300">
        <v>1777</v>
      </c>
      <c r="B300" s="30" t="s">
        <v>496</v>
      </c>
      <c r="C300" t="s">
        <v>1999</v>
      </c>
      <c r="D300" t="s">
        <v>1150</v>
      </c>
      <c r="E300" t="s">
        <v>2821</v>
      </c>
      <c r="F300" t="s">
        <v>2833</v>
      </c>
      <c r="G300" s="1">
        <f>COUNTIF(B300,"*ii*")</f>
        <v>0</v>
      </c>
      <c r="H300" s="1">
        <f>COUNTIF(B300,"*ee*")</f>
        <v>0</v>
      </c>
      <c r="I300" s="1">
        <f>COUNTIF(B300,"*aa*")</f>
        <v>0</v>
      </c>
      <c r="J300" s="1">
        <f>COUNTIF(B300,"*oo*")</f>
        <v>0</v>
      </c>
      <c r="K300" s="1">
        <f>COUNTIF(B300,"*uu*")</f>
        <v>0</v>
      </c>
      <c r="L300" s="1">
        <f>COUNTIF(B300,"*ia*")</f>
        <v>0</v>
      </c>
      <c r="M300" s="1">
        <f>COUNTIF(B300,"*iu*")</f>
        <v>0</v>
      </c>
      <c r="N300" s="1">
        <f>COUNTIF(B300,"*ei*")</f>
        <v>0</v>
      </c>
      <c r="O300" s="1">
        <f>COUNTIF(B300,"*ea*")</f>
        <v>0</v>
      </c>
      <c r="P300" s="1">
        <f>COUNTIF(B300,"*eo*")</f>
        <v>0</v>
      </c>
      <c r="Q300" s="1">
        <f>COUNTIF(B300,"*eu*")</f>
        <v>0</v>
      </c>
      <c r="R300" s="1">
        <f>COUNTIF(B300,"*ai*")</f>
        <v>0</v>
      </c>
      <c r="S300" s="1">
        <f>COUNTIF(B300,"*ae*")</f>
        <v>1</v>
      </c>
      <c r="T300" s="1">
        <f>COUNTIF(B300,"*ao*")</f>
        <v>0</v>
      </c>
      <c r="U300" s="1">
        <f>COUNTIF(B300,"*au*")</f>
        <v>0</v>
      </c>
      <c r="V300" s="1">
        <f>COUNTIF(B300,"*oi*")</f>
        <v>0</v>
      </c>
      <c r="W300" s="1">
        <f>COUNTIF(B300,"*oe*")</f>
        <v>0</v>
      </c>
      <c r="X300" s="1">
        <f>COUNTIF(B300,"*oa*")</f>
        <v>0</v>
      </c>
      <c r="Y300" s="1">
        <f>COUNTIF(B300,"*ou*")</f>
        <v>0</v>
      </c>
      <c r="Z300" s="1">
        <f>COUNTIF(B300,"*ui*")</f>
        <v>0</v>
      </c>
      <c r="AA300" s="1">
        <f>COUNTIF(B300,"*ua*")</f>
        <v>0</v>
      </c>
      <c r="AB300">
        <f>SUM(G300:AA300)</f>
        <v>1</v>
      </c>
      <c r="AC300">
        <v>2</v>
      </c>
      <c r="AD300">
        <f>COUNTIF(AC300,"2")</f>
        <v>1</v>
      </c>
      <c r="AE300">
        <f>COUNTIF(AC300,"3")</f>
        <v>0</v>
      </c>
      <c r="AF300">
        <f>COUNTIF(AC300,"4")</f>
        <v>0</v>
      </c>
      <c r="AG300">
        <f>COUNTIF(AC300,"5")</f>
        <v>0</v>
      </c>
      <c r="AH300">
        <v>1</v>
      </c>
      <c r="AI300">
        <v>0</v>
      </c>
      <c r="AL300">
        <v>1</v>
      </c>
      <c r="AO300" s="1">
        <f>COUNTIF(F300,"CVCV")+COUNTIF(F300,"CVVCV")</f>
        <v>0</v>
      </c>
      <c r="AP300" s="1">
        <f>COUNTIF(F300,"CVCVC")+COUNTIF(F300,"CVVCVC")</f>
        <v>0</v>
      </c>
      <c r="AQ300" s="1">
        <f>COUNTIF(F300,"VCV")+COUNTIF(F300,"VVCV")</f>
        <v>0</v>
      </c>
      <c r="AR300" s="1">
        <f>COUNTIF(F300,"VCVC")+COUNTIF(F300,"VVCVC")</f>
        <v>0</v>
      </c>
      <c r="AS300" s="1">
        <f>COUNTIF(F300,"CVV")</f>
        <v>1</v>
      </c>
      <c r="AT300" s="1">
        <f>COUNTIF(F300,"CVVC")</f>
        <v>0</v>
      </c>
      <c r="AU300" s="1">
        <f>COUNTIF(F300,"VV")</f>
        <v>0</v>
      </c>
      <c r="AV300" s="1">
        <f>COUNTIF(F300,"VVC")</f>
        <v>0</v>
      </c>
      <c r="AW300" s="1">
        <f>COUNTIF(F300,"CVVCVC")+COUNTIF(F300,"VVCVC")+COUNTIF(F300,"CVVCV")+COUNTIF(F300,"VVCV")</f>
        <v>0</v>
      </c>
      <c r="AY300" s="1">
        <f>COUNTIF(F300,"CCVCV")</f>
        <v>0</v>
      </c>
      <c r="AZ300" s="1">
        <f>COUNTIF(F300,"CCVCVC")</f>
        <v>0</v>
      </c>
      <c r="BA300" s="1">
        <f>COUNTIF(F300,"CCVV")</f>
        <v>0</v>
      </c>
      <c r="BB300" s="1">
        <f>COUNTIF(F300,"CCVVC")</f>
        <v>0</v>
      </c>
      <c r="BF300" s="1" t="str">
        <f>RIGHT(F300,4)</f>
        <v>CVV</v>
      </c>
      <c r="BG300" s="1"/>
      <c r="BO300">
        <v>1</v>
      </c>
      <c r="BP300" s="1">
        <f>SUM(BG300:BO300)</f>
        <v>1</v>
      </c>
      <c r="BQ300">
        <v>0</v>
      </c>
      <c r="BS300" s="1" t="str">
        <f>LEFT(B300,1)</f>
        <v>t</v>
      </c>
      <c r="BT300" s="1" t="str">
        <f>LEFT(B300,2)</f>
        <v>ta</v>
      </c>
      <c r="BU300" s="1" t="str">
        <f>RIGHT(B300,1)</f>
        <v>e</v>
      </c>
      <c r="BX300" s="10">
        <v>0</v>
      </c>
      <c r="BY300" s="10" t="str">
        <f>LEFT(CA300,1)</f>
        <v>a</v>
      </c>
      <c r="BZ300" s="10" t="str">
        <f>RIGHT(B300,1)</f>
        <v>e</v>
      </c>
      <c r="CA300" s="10" t="str">
        <f>RIGHT(B300,2)</f>
        <v>ae</v>
      </c>
      <c r="CB300" s="10" t="str">
        <f>RIGHT(B300,3)</f>
        <v>tae</v>
      </c>
      <c r="CC300" s="10" t="str">
        <f>RIGHT(B300,2)</f>
        <v>ae</v>
      </c>
      <c r="CD300" s="10" t="str">
        <f>RIGHT(B300,1)</f>
        <v>e</v>
      </c>
    </row>
    <row r="301" spans="1:82">
      <c r="A301">
        <v>407</v>
      </c>
      <c r="B301" s="30" t="s">
        <v>333</v>
      </c>
      <c r="C301" t="s">
        <v>1858</v>
      </c>
      <c r="D301" t="s">
        <v>1163</v>
      </c>
      <c r="E301" t="s">
        <v>1163</v>
      </c>
      <c r="F301" t="s">
        <v>2833</v>
      </c>
      <c r="G301" s="1">
        <f>COUNTIF(B301,"*ii*")</f>
        <v>0</v>
      </c>
      <c r="H301" s="1">
        <f>COUNTIF(B301,"*ee*")</f>
        <v>0</v>
      </c>
      <c r="I301" s="1">
        <f>COUNTIF(B301,"*aa*")</f>
        <v>0</v>
      </c>
      <c r="J301" s="1">
        <f>COUNTIF(B301,"*oo*")</f>
        <v>0</v>
      </c>
      <c r="K301" s="1">
        <f>COUNTIF(B301,"*uu*")</f>
        <v>0</v>
      </c>
      <c r="L301" s="1">
        <f>COUNTIF(B301,"*ia*")</f>
        <v>0</v>
      </c>
      <c r="M301" s="1">
        <f>COUNTIF(B301,"*iu*")</f>
        <v>0</v>
      </c>
      <c r="N301" s="1">
        <f>COUNTIF(B301,"*ei*")</f>
        <v>0</v>
      </c>
      <c r="O301" s="1">
        <f>COUNTIF(B301,"*ea*")</f>
        <v>0</v>
      </c>
      <c r="P301" s="1">
        <f>COUNTIF(B301,"*eo*")</f>
        <v>0</v>
      </c>
      <c r="Q301" s="1">
        <f>COUNTIF(B301,"*eu*")</f>
        <v>0</v>
      </c>
      <c r="R301" s="1">
        <f>COUNTIF(B301,"*ai*")</f>
        <v>0</v>
      </c>
      <c r="S301" s="1">
        <f>COUNTIF(B301,"*ae*")</f>
        <v>0</v>
      </c>
      <c r="T301" s="1">
        <f>COUNTIF(B301,"*ao*")</f>
        <v>0</v>
      </c>
      <c r="U301" s="1">
        <f>COUNTIF(B301,"*au*")</f>
        <v>0</v>
      </c>
      <c r="V301" s="1">
        <f>COUNTIF(B301,"*oi*")</f>
        <v>0</v>
      </c>
      <c r="W301" s="1">
        <f>COUNTIF(B301,"*oe*")</f>
        <v>1</v>
      </c>
      <c r="X301" s="1">
        <f>COUNTIF(B301,"*oa*")</f>
        <v>0</v>
      </c>
      <c r="Y301" s="1">
        <f>COUNTIF(B301,"*ou*")</f>
        <v>0</v>
      </c>
      <c r="Z301" s="1">
        <f>COUNTIF(B301,"*ui*")</f>
        <v>0</v>
      </c>
      <c r="AA301" s="1">
        <f>COUNTIF(B301,"*ua*")</f>
        <v>0</v>
      </c>
      <c r="AB301">
        <f>SUM(G301:AA301)</f>
        <v>1</v>
      </c>
      <c r="AC301">
        <v>2</v>
      </c>
      <c r="AD301">
        <f>COUNTIF(AC301,"2")</f>
        <v>1</v>
      </c>
      <c r="AE301">
        <f>COUNTIF(AC301,"3")</f>
        <v>0</v>
      </c>
      <c r="AF301">
        <f>COUNTIF(AC301,"4")</f>
        <v>0</v>
      </c>
      <c r="AG301">
        <f>COUNTIF(AC301,"5")</f>
        <v>0</v>
      </c>
      <c r="AH301">
        <v>1</v>
      </c>
      <c r="AI301">
        <v>0</v>
      </c>
      <c r="AL301">
        <v>1</v>
      </c>
      <c r="AO301" s="1">
        <f>COUNTIF(F301,"CVCV")+COUNTIF(F301,"CVVCV")</f>
        <v>0</v>
      </c>
      <c r="AP301" s="1">
        <f>COUNTIF(F301,"CVCVC")+COUNTIF(F301,"CVVCVC")</f>
        <v>0</v>
      </c>
      <c r="AQ301" s="1">
        <f>COUNTIF(F301,"VCV")+COUNTIF(F301,"VVCV")</f>
        <v>0</v>
      </c>
      <c r="AR301" s="1">
        <f>COUNTIF(F301,"VCVC")+COUNTIF(F301,"VVCVC")</f>
        <v>0</v>
      </c>
      <c r="AS301" s="1">
        <f>COUNTIF(F301,"CVV")</f>
        <v>1</v>
      </c>
      <c r="AT301" s="1">
        <f>COUNTIF(F301,"CVVC")</f>
        <v>0</v>
      </c>
      <c r="AU301" s="1">
        <f>COUNTIF(F301,"VV")</f>
        <v>0</v>
      </c>
      <c r="AV301" s="1">
        <f>COUNTIF(F301,"VVC")</f>
        <v>0</v>
      </c>
      <c r="AW301" s="1">
        <f>COUNTIF(F301,"CVVCVC")+COUNTIF(F301,"VVCVC")+COUNTIF(F301,"CVVCV")+COUNTIF(F301,"VVCV")</f>
        <v>0</v>
      </c>
      <c r="AY301" s="1">
        <f>COUNTIF(F301,"CCVCV")</f>
        <v>0</v>
      </c>
      <c r="AZ301" s="1">
        <f>COUNTIF(F301,"CCVCVC")</f>
        <v>0</v>
      </c>
      <c r="BA301" s="1">
        <f>COUNTIF(F301,"CCVV")</f>
        <v>0</v>
      </c>
      <c r="BB301" s="1">
        <f>COUNTIF(F301,"CCVVC")</f>
        <v>0</v>
      </c>
      <c r="BF301" s="1" t="str">
        <f>RIGHT(F301,4)</f>
        <v>CVV</v>
      </c>
      <c r="BG301" s="1"/>
      <c r="BO301">
        <v>1</v>
      </c>
      <c r="BP301" s="1">
        <f>SUM(BG301:BO301)</f>
        <v>1</v>
      </c>
      <c r="BQ301">
        <v>0</v>
      </c>
      <c r="BS301" s="1" t="str">
        <f>LEFT(B301,1)</f>
        <v>h</v>
      </c>
      <c r="BT301" s="1" t="str">
        <f>LEFT(B301,2)</f>
        <v>ho</v>
      </c>
      <c r="BU301" s="1" t="str">
        <f>RIGHT(B301,1)</f>
        <v>e</v>
      </c>
      <c r="BX301" s="10">
        <v>0</v>
      </c>
      <c r="BY301" s="10" t="str">
        <f>LEFT(CA301,1)</f>
        <v>o</v>
      </c>
      <c r="BZ301" s="10" t="str">
        <f>RIGHT(B301,1)</f>
        <v>e</v>
      </c>
      <c r="CA301" s="10" t="str">
        <f>RIGHT(B301,2)</f>
        <v>oe</v>
      </c>
      <c r="CB301" s="10" t="str">
        <f>RIGHT(B301,3)</f>
        <v>hoe</v>
      </c>
      <c r="CC301" s="10" t="str">
        <f>RIGHT(B301,2)</f>
        <v>oe</v>
      </c>
      <c r="CD301" s="10" t="str">
        <f>RIGHT(B301,1)</f>
        <v>e</v>
      </c>
    </row>
    <row r="302" spans="1:82">
      <c r="A302">
        <v>601</v>
      </c>
      <c r="B302" s="30" t="s">
        <v>1122</v>
      </c>
      <c r="C302" t="s">
        <v>2785</v>
      </c>
      <c r="D302" t="s">
        <v>1163</v>
      </c>
      <c r="E302" t="s">
        <v>1163</v>
      </c>
      <c r="F302" t="s">
        <v>2833</v>
      </c>
      <c r="G302" s="1">
        <f>COUNTIF(B302,"*ii*")</f>
        <v>0</v>
      </c>
      <c r="H302" s="1">
        <f>COUNTIF(B302,"*ee*")</f>
        <v>0</v>
      </c>
      <c r="I302" s="1">
        <f>COUNTIF(B302,"*aa*")</f>
        <v>0</v>
      </c>
      <c r="J302" s="1">
        <f>COUNTIF(B302,"*oo*")</f>
        <v>0</v>
      </c>
      <c r="K302" s="1">
        <f>COUNTIF(B302,"*uu*")</f>
        <v>0</v>
      </c>
      <c r="L302" s="1">
        <f>COUNTIF(B302,"*ia*")</f>
        <v>0</v>
      </c>
      <c r="M302" s="1">
        <f>COUNTIF(B302,"*iu*")</f>
        <v>0</v>
      </c>
      <c r="N302" s="1">
        <f>COUNTIF(B302,"*ei*")</f>
        <v>0</v>
      </c>
      <c r="O302" s="1">
        <f>COUNTIF(B302,"*ea*")</f>
        <v>0</v>
      </c>
      <c r="P302" s="1">
        <f>COUNTIF(B302,"*eo*")</f>
        <v>0</v>
      </c>
      <c r="Q302" s="1">
        <f>COUNTIF(B302,"*eu*")</f>
        <v>0</v>
      </c>
      <c r="R302" s="1">
        <f>COUNTIF(B302,"*ai*")</f>
        <v>0</v>
      </c>
      <c r="S302" s="1">
        <f>COUNTIF(B302,"*ae*")</f>
        <v>0</v>
      </c>
      <c r="T302" s="1">
        <f>COUNTIF(B302,"*ao*")</f>
        <v>0</v>
      </c>
      <c r="U302" s="1">
        <f>COUNTIF(B302,"*au*")</f>
        <v>0</v>
      </c>
      <c r="V302" s="1">
        <f>COUNTIF(B302,"*oi*")</f>
        <v>0</v>
      </c>
      <c r="W302" s="1">
        <f>COUNTIF(B302,"*oe*")</f>
        <v>1</v>
      </c>
      <c r="X302" s="1">
        <f>COUNTIF(B302,"*oa*")</f>
        <v>0</v>
      </c>
      <c r="Y302" s="1">
        <f>COUNTIF(B302,"*ou*")</f>
        <v>0</v>
      </c>
      <c r="Z302" s="1">
        <f>COUNTIF(B302,"*ui*")</f>
        <v>0</v>
      </c>
      <c r="AA302" s="1">
        <f>COUNTIF(B302,"*ua*")</f>
        <v>0</v>
      </c>
      <c r="AB302">
        <f>SUM(G302:AA302)</f>
        <v>1</v>
      </c>
      <c r="AC302">
        <v>2</v>
      </c>
      <c r="AD302">
        <f>COUNTIF(AC302,"2")</f>
        <v>1</v>
      </c>
      <c r="AE302">
        <f>COUNTIF(AC302,"3")</f>
        <v>0</v>
      </c>
      <c r="AF302">
        <f>COUNTIF(AC302,"4")</f>
        <v>0</v>
      </c>
      <c r="AG302">
        <f>COUNTIF(AC302,"5")</f>
        <v>0</v>
      </c>
      <c r="AH302">
        <v>1</v>
      </c>
      <c r="AI302">
        <v>0</v>
      </c>
      <c r="AL302">
        <v>1</v>
      </c>
      <c r="AO302" s="1">
        <f>COUNTIF(F302,"CVCV")+COUNTIF(F302,"CVVCV")</f>
        <v>0</v>
      </c>
      <c r="AP302" s="1">
        <f>COUNTIF(F302,"CVCVC")+COUNTIF(F302,"CVVCVC")</f>
        <v>0</v>
      </c>
      <c r="AQ302" s="1">
        <f>COUNTIF(F302,"VCV")+COUNTIF(F302,"VVCV")</f>
        <v>0</v>
      </c>
      <c r="AR302" s="1">
        <f>COUNTIF(F302,"VCVC")+COUNTIF(F302,"VVCVC")</f>
        <v>0</v>
      </c>
      <c r="AS302" s="1">
        <f>COUNTIF(F302,"CVV")</f>
        <v>1</v>
      </c>
      <c r="AT302" s="1">
        <f>COUNTIF(F302,"CVVC")</f>
        <v>0</v>
      </c>
      <c r="AU302" s="1">
        <f>COUNTIF(F302,"VV")</f>
        <v>0</v>
      </c>
      <c r="AV302" s="1">
        <f>COUNTIF(F302,"VVC")</f>
        <v>0</v>
      </c>
      <c r="AW302" s="1">
        <f>COUNTIF(F302,"CVVCVC")+COUNTIF(F302,"VVCVC")+COUNTIF(F302,"CVVCV")+COUNTIF(F302,"VVCV")</f>
        <v>0</v>
      </c>
      <c r="AY302" s="1">
        <f>COUNTIF(F302,"CCVCV")</f>
        <v>0</v>
      </c>
      <c r="AZ302" s="1">
        <f>COUNTIF(F302,"CCVCVC")</f>
        <v>0</v>
      </c>
      <c r="BA302" s="1">
        <f>COUNTIF(F302,"CCVV")</f>
        <v>0</v>
      </c>
      <c r="BB302" s="1">
        <f>COUNTIF(F302,"CCVVC")</f>
        <v>0</v>
      </c>
      <c r="BF302" s="1" t="str">
        <f>RIGHT(F302,4)</f>
        <v>CVV</v>
      </c>
      <c r="BG302" s="1"/>
      <c r="BO302">
        <v>1</v>
      </c>
      <c r="BP302" s="1">
        <f>SUM(BG302:BO302)</f>
        <v>1</v>
      </c>
      <c r="BQ302">
        <v>0</v>
      </c>
      <c r="BS302" s="1" t="str">
        <f>LEFT(B302,1)</f>
        <v>k</v>
      </c>
      <c r="BT302" s="1" t="str">
        <f>LEFT(B302,2)</f>
        <v>ko</v>
      </c>
      <c r="BU302" s="1" t="str">
        <f>RIGHT(B302,1)</f>
        <v>e</v>
      </c>
      <c r="BX302" s="10">
        <v>0</v>
      </c>
      <c r="BY302" s="10" t="str">
        <f>LEFT(CA302,1)</f>
        <v>o</v>
      </c>
      <c r="BZ302" s="10" t="str">
        <f>RIGHT(B302,1)</f>
        <v>e</v>
      </c>
      <c r="CA302" s="10" t="str">
        <f>RIGHT(B302,2)</f>
        <v>oe</v>
      </c>
      <c r="CB302" s="10" t="str">
        <f>RIGHT(B302,3)</f>
        <v>koe</v>
      </c>
      <c r="CC302" s="10" t="str">
        <f>RIGHT(B302,2)</f>
        <v>oe</v>
      </c>
      <c r="CD302" s="10" t="str">
        <f>RIGHT(B302,1)</f>
        <v>e</v>
      </c>
    </row>
    <row r="303" spans="1:82">
      <c r="A303">
        <v>321</v>
      </c>
      <c r="B303" s="30" t="s">
        <v>668</v>
      </c>
      <c r="C303" t="s">
        <v>2083</v>
      </c>
      <c r="D303" t="s">
        <v>1141</v>
      </c>
      <c r="E303" t="s">
        <v>1141</v>
      </c>
      <c r="F303" t="s">
        <v>2833</v>
      </c>
      <c r="G303" s="1">
        <f>COUNTIF(B303,"*ii*")</f>
        <v>0</v>
      </c>
      <c r="H303" s="1">
        <f>COUNTIF(B303,"*ee*")</f>
        <v>0</v>
      </c>
      <c r="I303" s="1">
        <f>COUNTIF(B303,"*aa*")</f>
        <v>0</v>
      </c>
      <c r="J303" s="1">
        <f>COUNTIF(B303,"*oo*")</f>
        <v>0</v>
      </c>
      <c r="K303" s="1">
        <f>COUNTIF(B303,"*uu*")</f>
        <v>0</v>
      </c>
      <c r="L303" s="1">
        <f>COUNTIF(B303,"*ia*")</f>
        <v>0</v>
      </c>
      <c r="M303" s="1">
        <f>COUNTIF(B303,"*iu*")</f>
        <v>0</v>
      </c>
      <c r="N303" s="1">
        <f>COUNTIF(B303,"*ei*")</f>
        <v>0</v>
      </c>
      <c r="O303" s="1">
        <f>COUNTIF(B303,"*ea*")</f>
        <v>0</v>
      </c>
      <c r="P303" s="1">
        <f>COUNTIF(B303,"*eo*")</f>
        <v>0</v>
      </c>
      <c r="Q303" s="1">
        <f>COUNTIF(B303,"*eu*")</f>
        <v>0</v>
      </c>
      <c r="R303" s="1">
        <f>COUNTIF(B303,"*ai*")</f>
        <v>0</v>
      </c>
      <c r="S303" s="1">
        <f>COUNTIF(B303,"*ae*")</f>
        <v>0</v>
      </c>
      <c r="T303" s="1">
        <f>COUNTIF(B303,"*ao*")</f>
        <v>0</v>
      </c>
      <c r="U303" s="1">
        <f>COUNTIF(B303,"*au*")</f>
        <v>0</v>
      </c>
      <c r="V303" s="1">
        <f>COUNTIF(B303,"*oi*")</f>
        <v>0</v>
      </c>
      <c r="W303" s="1">
        <f>COUNTIF(B303,"*oe*")</f>
        <v>1</v>
      </c>
      <c r="X303" s="1">
        <f>COUNTIF(B303,"*oa*")</f>
        <v>0</v>
      </c>
      <c r="Y303" s="1">
        <f>COUNTIF(B303,"*ou*")</f>
        <v>0</v>
      </c>
      <c r="Z303" s="1">
        <f>COUNTIF(B303,"*ui*")</f>
        <v>0</v>
      </c>
      <c r="AA303" s="1">
        <f>COUNTIF(B303,"*ua*")</f>
        <v>0</v>
      </c>
      <c r="AB303">
        <f>SUM(G303:AA303)</f>
        <v>1</v>
      </c>
      <c r="AC303">
        <v>2</v>
      </c>
      <c r="AD303">
        <f>COUNTIF(AC303,"2")</f>
        <v>1</v>
      </c>
      <c r="AE303">
        <f>COUNTIF(AC303,"3")</f>
        <v>0</v>
      </c>
      <c r="AF303">
        <f>COUNTIF(AC303,"4")</f>
        <v>0</v>
      </c>
      <c r="AG303">
        <f>COUNTIF(AC303,"5")</f>
        <v>0</v>
      </c>
      <c r="AH303">
        <v>1</v>
      </c>
      <c r="AI303">
        <v>0</v>
      </c>
      <c r="AL303">
        <v>1</v>
      </c>
      <c r="AO303" s="1">
        <f>COUNTIF(F303,"CVCV")+COUNTIF(F303,"CVVCV")</f>
        <v>0</v>
      </c>
      <c r="AP303" s="1">
        <f>COUNTIF(F303,"CVCVC")+COUNTIF(F303,"CVVCVC")</f>
        <v>0</v>
      </c>
      <c r="AQ303" s="1">
        <f>COUNTIF(F303,"VCV")+COUNTIF(F303,"VVCV")</f>
        <v>0</v>
      </c>
      <c r="AR303" s="1">
        <f>COUNTIF(F303,"VCVC")+COUNTIF(F303,"VVCVC")</f>
        <v>0</v>
      </c>
      <c r="AS303" s="1">
        <f>COUNTIF(F303,"CVV")</f>
        <v>1</v>
      </c>
      <c r="AT303" s="1">
        <f>COUNTIF(F303,"CVVC")</f>
        <v>0</v>
      </c>
      <c r="AU303" s="1">
        <f>COUNTIF(F303,"VV")</f>
        <v>0</v>
      </c>
      <c r="AV303" s="1">
        <f>COUNTIF(F303,"VVC")</f>
        <v>0</v>
      </c>
      <c r="AW303" s="1">
        <f>COUNTIF(F303,"CVVCVC")+COUNTIF(F303,"VVCVC")+COUNTIF(F303,"CVVCV")+COUNTIF(F303,"VVCV")</f>
        <v>0</v>
      </c>
      <c r="AY303" s="1">
        <f>COUNTIF(F303,"CCVCV")</f>
        <v>0</v>
      </c>
      <c r="AZ303" s="1">
        <f>COUNTIF(F303,"CCVCVC")</f>
        <v>0</v>
      </c>
      <c r="BA303" s="1">
        <f>COUNTIF(F303,"CCVV")</f>
        <v>0</v>
      </c>
      <c r="BB303" s="1">
        <f>COUNTIF(F303,"CCVVC")</f>
        <v>0</v>
      </c>
      <c r="BF303" s="1" t="str">
        <f>RIGHT(F303,4)</f>
        <v>CVV</v>
      </c>
      <c r="BG303" s="1"/>
      <c r="BO303">
        <v>1</v>
      </c>
      <c r="BP303" s="1">
        <f>SUM(BG303:BO303)</f>
        <v>1</v>
      </c>
      <c r="BQ303">
        <v>0</v>
      </c>
      <c r="BS303" s="1" t="str">
        <f>LEFT(B303,1)</f>
        <v>f</v>
      </c>
      <c r="BT303" s="1" t="str">
        <f>LEFT(B303,2)</f>
        <v>fo</v>
      </c>
      <c r="BU303" s="1" t="str">
        <f>RIGHT(B303,1)</f>
        <v>e</v>
      </c>
      <c r="BX303" s="10">
        <v>0</v>
      </c>
      <c r="BY303" s="10" t="str">
        <f>LEFT(CA303,1)</f>
        <v>o</v>
      </c>
      <c r="BZ303" s="10" t="str">
        <f>RIGHT(B303,1)</f>
        <v>e</v>
      </c>
      <c r="CA303" s="10" t="str">
        <f>RIGHT(B303,2)</f>
        <v>oe</v>
      </c>
      <c r="CB303" s="10" t="str">
        <f>RIGHT(B303,3)</f>
        <v>foe</v>
      </c>
      <c r="CC303" s="10" t="str">
        <f>RIGHT(B303,2)</f>
        <v>oe</v>
      </c>
      <c r="CD303" s="10" t="str">
        <f>RIGHT(B303,1)</f>
        <v>e</v>
      </c>
    </row>
    <row r="304" spans="1:82">
      <c r="A304">
        <v>999</v>
      </c>
      <c r="B304" s="30" t="s">
        <v>827</v>
      </c>
      <c r="C304" t="s">
        <v>2306</v>
      </c>
      <c r="D304" t="s">
        <v>1141</v>
      </c>
      <c r="E304" t="s">
        <v>1141</v>
      </c>
      <c r="F304" t="s">
        <v>2833</v>
      </c>
      <c r="G304" s="1">
        <f>COUNTIF(B304,"*ii*")</f>
        <v>0</v>
      </c>
      <c r="H304" s="1">
        <f>COUNTIF(B304,"*ee*")</f>
        <v>0</v>
      </c>
      <c r="I304" s="1">
        <f>COUNTIF(B304,"*aa*")</f>
        <v>0</v>
      </c>
      <c r="J304" s="1">
        <f>COUNTIF(B304,"*oo*")</f>
        <v>0</v>
      </c>
      <c r="K304" s="1">
        <f>COUNTIF(B304,"*uu*")</f>
        <v>0</v>
      </c>
      <c r="L304" s="1">
        <f>COUNTIF(B304,"*ia*")</f>
        <v>0</v>
      </c>
      <c r="M304" s="1">
        <f>COUNTIF(B304,"*iu*")</f>
        <v>0</v>
      </c>
      <c r="N304" s="1">
        <f>COUNTIF(B304,"*ei*")</f>
        <v>0</v>
      </c>
      <c r="O304" s="1">
        <f>COUNTIF(B304,"*ea*")</f>
        <v>0</v>
      </c>
      <c r="P304" s="1">
        <f>COUNTIF(B304,"*eo*")</f>
        <v>0</v>
      </c>
      <c r="Q304" s="1">
        <f>COUNTIF(B304,"*eu*")</f>
        <v>0</v>
      </c>
      <c r="R304" s="1">
        <f>COUNTIF(B304,"*ai*")</f>
        <v>0</v>
      </c>
      <c r="S304" s="1">
        <f>COUNTIF(B304,"*ae*")</f>
        <v>0</v>
      </c>
      <c r="T304" s="1">
        <f>COUNTIF(B304,"*ao*")</f>
        <v>0</v>
      </c>
      <c r="U304" s="1">
        <f>COUNTIF(B304,"*au*")</f>
        <v>0</v>
      </c>
      <c r="V304" s="1">
        <f>COUNTIF(B304,"*oi*")</f>
        <v>0</v>
      </c>
      <c r="W304" s="1">
        <f>COUNTIF(B304,"*oe*")</f>
        <v>1</v>
      </c>
      <c r="X304" s="1">
        <f>COUNTIF(B304,"*oa*")</f>
        <v>0</v>
      </c>
      <c r="Y304" s="1">
        <f>COUNTIF(B304,"*ou*")</f>
        <v>0</v>
      </c>
      <c r="Z304" s="1">
        <f>COUNTIF(B304,"*ui*")</f>
        <v>0</v>
      </c>
      <c r="AA304" s="1">
        <f>COUNTIF(B304,"*ua*")</f>
        <v>0</v>
      </c>
      <c r="AB304">
        <f>SUM(G304:AA304)</f>
        <v>1</v>
      </c>
      <c r="AC304">
        <v>2</v>
      </c>
      <c r="AD304">
        <f>COUNTIF(AC304,"2")</f>
        <v>1</v>
      </c>
      <c r="AE304">
        <f>COUNTIF(AC304,"3")</f>
        <v>0</v>
      </c>
      <c r="AF304">
        <f>COUNTIF(AC304,"4")</f>
        <v>0</v>
      </c>
      <c r="AG304">
        <f>COUNTIF(AC304,"5")</f>
        <v>0</v>
      </c>
      <c r="AH304">
        <v>1</v>
      </c>
      <c r="AI304">
        <v>0</v>
      </c>
      <c r="AL304">
        <v>1</v>
      </c>
      <c r="AO304" s="1">
        <f>COUNTIF(F304,"CVCV")+COUNTIF(F304,"CVVCV")</f>
        <v>0</v>
      </c>
      <c r="AP304" s="1">
        <f>COUNTIF(F304,"CVCVC")+COUNTIF(F304,"CVVCVC")</f>
        <v>0</v>
      </c>
      <c r="AQ304" s="1">
        <f>COUNTIF(F304,"VCV")+COUNTIF(F304,"VVCV")</f>
        <v>0</v>
      </c>
      <c r="AR304" s="1">
        <f>COUNTIF(F304,"VCVC")+COUNTIF(F304,"VVCVC")</f>
        <v>0</v>
      </c>
      <c r="AS304" s="1">
        <f>COUNTIF(F304,"CVV")</f>
        <v>1</v>
      </c>
      <c r="AT304" s="1">
        <f>COUNTIF(F304,"CVVC")</f>
        <v>0</v>
      </c>
      <c r="AU304" s="1">
        <f>COUNTIF(F304,"VV")</f>
        <v>0</v>
      </c>
      <c r="AV304" s="1">
        <f>COUNTIF(F304,"VVC")</f>
        <v>0</v>
      </c>
      <c r="AW304" s="1">
        <f>COUNTIF(F304,"CVVCVC")+COUNTIF(F304,"VVCVC")+COUNTIF(F304,"CVVCV")+COUNTIF(F304,"VVCV")</f>
        <v>0</v>
      </c>
      <c r="AY304" s="1">
        <f>COUNTIF(F304,"CCVCV")</f>
        <v>0</v>
      </c>
      <c r="AZ304" s="1">
        <f>COUNTIF(F304,"CCVCVC")</f>
        <v>0</v>
      </c>
      <c r="BA304" s="1">
        <f>COUNTIF(F304,"CCVV")</f>
        <v>0</v>
      </c>
      <c r="BB304" s="1">
        <f>COUNTIF(F304,"CCVVC")</f>
        <v>0</v>
      </c>
      <c r="BF304" s="1" t="str">
        <f>RIGHT(F304,4)</f>
        <v>CVV</v>
      </c>
      <c r="BG304" s="1"/>
      <c r="BO304">
        <v>1</v>
      </c>
      <c r="BP304" s="1">
        <f>SUM(BG304:BO304)</f>
        <v>1</v>
      </c>
      <c r="BQ304">
        <v>0</v>
      </c>
      <c r="BS304" s="1" t="str">
        <f>LEFT(B304,1)</f>
        <v>n</v>
      </c>
      <c r="BT304" s="1" t="str">
        <f>LEFT(B304,2)</f>
        <v>no</v>
      </c>
      <c r="BU304" s="1" t="str">
        <f>RIGHT(B304,1)</f>
        <v>e</v>
      </c>
      <c r="BX304" s="10">
        <v>0</v>
      </c>
      <c r="BY304" s="10" t="str">
        <f>LEFT(CA304,1)</f>
        <v>o</v>
      </c>
      <c r="BZ304" s="10" t="str">
        <f>RIGHT(B304,1)</f>
        <v>e</v>
      </c>
      <c r="CA304" s="10" t="str">
        <f>RIGHT(B304,2)</f>
        <v>oe</v>
      </c>
      <c r="CB304" s="10" t="str">
        <f>RIGHT(B304,3)</f>
        <v>noe</v>
      </c>
      <c r="CC304" s="10" t="str">
        <f>RIGHT(B304,2)</f>
        <v>oe</v>
      </c>
      <c r="CD304" s="10" t="str">
        <f>RIGHT(B304,1)</f>
        <v>e</v>
      </c>
    </row>
    <row r="305" spans="1:82">
      <c r="A305">
        <v>322</v>
      </c>
      <c r="B305" s="30" t="s">
        <v>668</v>
      </c>
      <c r="C305" t="s">
        <v>2451</v>
      </c>
      <c r="D305" t="s">
        <v>1151</v>
      </c>
      <c r="E305" t="s">
        <v>2821</v>
      </c>
      <c r="F305" t="s">
        <v>2833</v>
      </c>
      <c r="G305" s="1">
        <f>COUNTIF(B305,"*ii*")</f>
        <v>0</v>
      </c>
      <c r="H305" s="1">
        <f>COUNTIF(B305,"*ee*")</f>
        <v>0</v>
      </c>
      <c r="I305" s="1">
        <f>COUNTIF(B305,"*aa*")</f>
        <v>0</v>
      </c>
      <c r="J305" s="1">
        <f>COUNTIF(B305,"*oo*")</f>
        <v>0</v>
      </c>
      <c r="K305" s="1">
        <f>COUNTIF(B305,"*uu*")</f>
        <v>0</v>
      </c>
      <c r="L305" s="1">
        <f>COUNTIF(B305,"*ia*")</f>
        <v>0</v>
      </c>
      <c r="M305" s="1">
        <f>COUNTIF(B305,"*iu*")</f>
        <v>0</v>
      </c>
      <c r="N305" s="1">
        <f>COUNTIF(B305,"*ei*")</f>
        <v>0</v>
      </c>
      <c r="O305" s="1">
        <f>COUNTIF(B305,"*ea*")</f>
        <v>0</v>
      </c>
      <c r="P305" s="1">
        <f>COUNTIF(B305,"*eo*")</f>
        <v>0</v>
      </c>
      <c r="Q305" s="1">
        <f>COUNTIF(B305,"*eu*")</f>
        <v>0</v>
      </c>
      <c r="R305" s="1">
        <f>COUNTIF(B305,"*ai*")</f>
        <v>0</v>
      </c>
      <c r="S305" s="1">
        <f>COUNTIF(B305,"*ae*")</f>
        <v>0</v>
      </c>
      <c r="T305" s="1">
        <f>COUNTIF(B305,"*ao*")</f>
        <v>0</v>
      </c>
      <c r="U305" s="1">
        <f>COUNTIF(B305,"*au*")</f>
        <v>0</v>
      </c>
      <c r="V305" s="1">
        <f>COUNTIF(B305,"*oi*")</f>
        <v>0</v>
      </c>
      <c r="W305" s="1">
        <f>COUNTIF(B305,"*oe*")</f>
        <v>1</v>
      </c>
      <c r="X305" s="1">
        <f>COUNTIF(B305,"*oa*")</f>
        <v>0</v>
      </c>
      <c r="Y305" s="1">
        <f>COUNTIF(B305,"*ou*")</f>
        <v>0</v>
      </c>
      <c r="Z305" s="1">
        <f>COUNTIF(B305,"*ui*")</f>
        <v>0</v>
      </c>
      <c r="AA305" s="1">
        <f>COUNTIF(B305,"*ua*")</f>
        <v>0</v>
      </c>
      <c r="AB305">
        <f>SUM(G305:AA305)</f>
        <v>1</v>
      </c>
      <c r="AC305">
        <v>2</v>
      </c>
      <c r="AD305">
        <f>COUNTIF(AC305,"2")</f>
        <v>1</v>
      </c>
      <c r="AE305">
        <f>COUNTIF(AC305,"3")</f>
        <v>0</v>
      </c>
      <c r="AF305">
        <f>COUNTIF(AC305,"4")</f>
        <v>0</v>
      </c>
      <c r="AG305">
        <f>COUNTIF(AC305,"5")</f>
        <v>0</v>
      </c>
      <c r="AH305">
        <v>1</v>
      </c>
      <c r="AI305">
        <v>0</v>
      </c>
      <c r="AL305">
        <v>1</v>
      </c>
      <c r="AO305" s="1">
        <f>COUNTIF(F305,"CVCV")+COUNTIF(F305,"CVVCV")</f>
        <v>0</v>
      </c>
      <c r="AP305" s="1">
        <f>COUNTIF(F305,"CVCVC")+COUNTIF(F305,"CVVCVC")</f>
        <v>0</v>
      </c>
      <c r="AQ305" s="1">
        <f>COUNTIF(F305,"VCV")+COUNTIF(F305,"VVCV")</f>
        <v>0</v>
      </c>
      <c r="AR305" s="1">
        <f>COUNTIF(F305,"VCVC")+COUNTIF(F305,"VVCVC")</f>
        <v>0</v>
      </c>
      <c r="AS305" s="1">
        <f>COUNTIF(F305,"CVV")</f>
        <v>1</v>
      </c>
      <c r="AT305" s="1">
        <f>COUNTIF(F305,"CVVC")</f>
        <v>0</v>
      </c>
      <c r="AU305" s="1">
        <f>COUNTIF(F305,"VV")</f>
        <v>0</v>
      </c>
      <c r="AV305" s="1">
        <f>COUNTIF(F305,"VVC")</f>
        <v>0</v>
      </c>
      <c r="AW305" s="1">
        <f>COUNTIF(F305,"CVVCVC")+COUNTIF(F305,"VVCVC")+COUNTIF(F305,"CVVCV")+COUNTIF(F305,"VVCV")</f>
        <v>0</v>
      </c>
      <c r="AY305" s="1">
        <f>COUNTIF(F305,"CCVCV")</f>
        <v>0</v>
      </c>
      <c r="AZ305" s="1">
        <f>COUNTIF(F305,"CCVCVC")</f>
        <v>0</v>
      </c>
      <c r="BA305" s="1">
        <f>COUNTIF(F305,"CCVV")</f>
        <v>0</v>
      </c>
      <c r="BB305" s="1">
        <f>COUNTIF(F305,"CCVVC")</f>
        <v>0</v>
      </c>
      <c r="BF305" s="1" t="str">
        <f>RIGHT(F305,4)</f>
        <v>CVV</v>
      </c>
      <c r="BG305" s="1"/>
      <c r="BO305">
        <v>1</v>
      </c>
      <c r="BP305" s="1">
        <f>SUM(BG305:BO305)</f>
        <v>1</v>
      </c>
      <c r="BQ305">
        <v>0</v>
      </c>
      <c r="BS305" s="1" t="str">
        <f>LEFT(B305,1)</f>
        <v>f</v>
      </c>
      <c r="BT305" s="1" t="str">
        <f>LEFT(B305,2)</f>
        <v>fo</v>
      </c>
      <c r="BU305" s="1" t="str">
        <f>RIGHT(B305,1)</f>
        <v>e</v>
      </c>
      <c r="BX305" s="10">
        <v>0</v>
      </c>
      <c r="BY305" s="10" t="str">
        <f>LEFT(CA305,1)</f>
        <v>o</v>
      </c>
      <c r="BZ305" s="10" t="str">
        <f>RIGHT(B305,1)</f>
        <v>e</v>
      </c>
      <c r="CA305" s="10" t="str">
        <f>RIGHT(B305,2)</f>
        <v>oe</v>
      </c>
      <c r="CB305" s="10" t="str">
        <f>RIGHT(B305,3)</f>
        <v>foe</v>
      </c>
      <c r="CC305" s="10" t="str">
        <f>RIGHT(B305,2)</f>
        <v>oe</v>
      </c>
      <c r="CD305" s="10" t="str">
        <f>RIGHT(B305,1)</f>
        <v>e</v>
      </c>
    </row>
    <row r="306" spans="1:82">
      <c r="A306">
        <v>195</v>
      </c>
      <c r="B306" s="30" t="s">
        <v>1090</v>
      </c>
      <c r="C306" t="s">
        <v>2728</v>
      </c>
      <c r="D306" t="s">
        <v>1150</v>
      </c>
      <c r="E306" t="s">
        <v>2821</v>
      </c>
      <c r="F306" t="s">
        <v>2833</v>
      </c>
      <c r="G306" s="1">
        <f>COUNTIF(B306,"*ii*")</f>
        <v>0</v>
      </c>
      <c r="H306" s="1">
        <f>COUNTIF(B306,"*ee*")</f>
        <v>0</v>
      </c>
      <c r="I306" s="1">
        <f>COUNTIF(B306,"*aa*")</f>
        <v>0</v>
      </c>
      <c r="J306" s="1">
        <f>COUNTIF(B306,"*oo*")</f>
        <v>0</v>
      </c>
      <c r="K306" s="1">
        <f>COUNTIF(B306,"*uu*")</f>
        <v>0</v>
      </c>
      <c r="L306" s="1">
        <f>COUNTIF(B306,"*ia*")</f>
        <v>0</v>
      </c>
      <c r="M306" s="1">
        <f>COUNTIF(B306,"*iu*")</f>
        <v>0</v>
      </c>
      <c r="N306" s="1">
        <f>COUNTIF(B306,"*ei*")</f>
        <v>0</v>
      </c>
      <c r="O306" s="1">
        <f>COUNTIF(B306,"*ea*")</f>
        <v>0</v>
      </c>
      <c r="P306" s="1">
        <f>COUNTIF(B306,"*eo*")</f>
        <v>0</v>
      </c>
      <c r="Q306" s="1">
        <f>COUNTIF(B306,"*eu*")</f>
        <v>0</v>
      </c>
      <c r="R306" s="1">
        <f>COUNTIF(B306,"*ai*")</f>
        <v>0</v>
      </c>
      <c r="S306" s="1">
        <f>COUNTIF(B306,"*ae*")</f>
        <v>0</v>
      </c>
      <c r="T306" s="1">
        <f>COUNTIF(B306,"*ao*")</f>
        <v>0</v>
      </c>
      <c r="U306" s="1">
        <f>COUNTIF(B306,"*au*")</f>
        <v>0</v>
      </c>
      <c r="V306" s="1">
        <f>COUNTIF(B306,"*oi*")</f>
        <v>0</v>
      </c>
      <c r="W306" s="1">
        <f>COUNTIF(B306,"*oe*")</f>
        <v>1</v>
      </c>
      <c r="X306" s="1">
        <f>COUNTIF(B306,"*oa*")</f>
        <v>0</v>
      </c>
      <c r="Y306" s="1">
        <f>COUNTIF(B306,"*ou*")</f>
        <v>0</v>
      </c>
      <c r="Z306" s="1">
        <f>COUNTIF(B306,"*ui*")</f>
        <v>0</v>
      </c>
      <c r="AA306" s="1">
        <f>COUNTIF(B306,"*ua*")</f>
        <v>0</v>
      </c>
      <c r="AB306">
        <f>SUM(G306:AA306)</f>
        <v>1</v>
      </c>
      <c r="AC306">
        <v>2</v>
      </c>
      <c r="AD306">
        <f>COUNTIF(AC306,"2")</f>
        <v>1</v>
      </c>
      <c r="AE306">
        <f>COUNTIF(AC306,"3")</f>
        <v>0</v>
      </c>
      <c r="AF306">
        <f>COUNTIF(AC306,"4")</f>
        <v>0</v>
      </c>
      <c r="AG306">
        <f>COUNTIF(AC306,"5")</f>
        <v>0</v>
      </c>
      <c r="AH306">
        <v>1</v>
      </c>
      <c r="AI306">
        <v>0</v>
      </c>
      <c r="AL306">
        <v>1</v>
      </c>
      <c r="AO306" s="1">
        <f>COUNTIF(F306,"CVCV")+COUNTIF(F306,"CVVCV")</f>
        <v>0</v>
      </c>
      <c r="AP306" s="1">
        <f>COUNTIF(F306,"CVCVC")+COUNTIF(F306,"CVVCVC")</f>
        <v>0</v>
      </c>
      <c r="AQ306" s="1">
        <f>COUNTIF(F306,"VCV")+COUNTIF(F306,"VVCV")</f>
        <v>0</v>
      </c>
      <c r="AR306" s="1">
        <f>COUNTIF(F306,"VCVC")+COUNTIF(F306,"VVCVC")</f>
        <v>0</v>
      </c>
      <c r="AS306" s="1">
        <f>COUNTIF(F306,"CVV")</f>
        <v>1</v>
      </c>
      <c r="AT306" s="1">
        <f>COUNTIF(F306,"CVVC")</f>
        <v>0</v>
      </c>
      <c r="AU306" s="1">
        <f>COUNTIF(F306,"VV")</f>
        <v>0</v>
      </c>
      <c r="AV306" s="1">
        <f>COUNTIF(F306,"VVC")</f>
        <v>0</v>
      </c>
      <c r="AW306" s="1">
        <f>COUNTIF(F306,"CVVCVC")+COUNTIF(F306,"VVCVC")+COUNTIF(F306,"CVVCV")+COUNTIF(F306,"VVCV")</f>
        <v>0</v>
      </c>
      <c r="AY306" s="1">
        <f>COUNTIF(F306,"CCVCV")</f>
        <v>0</v>
      </c>
      <c r="AZ306" s="1">
        <f>COUNTIF(F306,"CCVCVC")</f>
        <v>0</v>
      </c>
      <c r="BA306" s="1">
        <f>COUNTIF(F306,"CCVV")</f>
        <v>0</v>
      </c>
      <c r="BB306" s="1">
        <f>COUNTIF(F306,"CCVVC")</f>
        <v>0</v>
      </c>
      <c r="BF306" s="1" t="str">
        <f>RIGHT(F306,4)</f>
        <v>CVV</v>
      </c>
      <c r="BG306" s="1"/>
      <c r="BO306">
        <v>1</v>
      </c>
      <c r="BP306" s="1">
        <f>SUM(BG306:BO306)</f>
        <v>1</v>
      </c>
      <c r="BQ306">
        <v>0</v>
      </c>
      <c r="BS306" s="1" t="str">
        <f>LEFT(B306,1)</f>
        <v>b</v>
      </c>
      <c r="BT306" s="1" t="str">
        <f>LEFT(B306,2)</f>
        <v>bo</v>
      </c>
      <c r="BU306" s="1" t="str">
        <f>RIGHT(B306,1)</f>
        <v>e</v>
      </c>
      <c r="BX306" s="10">
        <v>0</v>
      </c>
      <c r="BY306" s="10" t="str">
        <f>LEFT(CA306,1)</f>
        <v>o</v>
      </c>
      <c r="BZ306" s="10" t="str">
        <f>RIGHT(B306,1)</f>
        <v>e</v>
      </c>
      <c r="CA306" s="10" t="str">
        <f>RIGHT(B306,2)</f>
        <v>oe</v>
      </c>
      <c r="CB306" s="10" t="str">
        <f>RIGHT(B306,3)</f>
        <v>boe</v>
      </c>
      <c r="CC306" s="10" t="str">
        <f>RIGHT(B306,2)</f>
        <v>oe</v>
      </c>
      <c r="CD306" s="10" t="str">
        <f>RIGHT(B306,1)</f>
        <v>e</v>
      </c>
    </row>
    <row r="307" spans="1:82">
      <c r="A307">
        <v>323</v>
      </c>
      <c r="B307" s="30" t="s">
        <v>668</v>
      </c>
      <c r="C307" t="s">
        <v>2073</v>
      </c>
      <c r="D307" t="s">
        <v>1150</v>
      </c>
      <c r="E307" t="s">
        <v>2821</v>
      </c>
      <c r="F307" t="s">
        <v>2833</v>
      </c>
      <c r="G307" s="1">
        <f>COUNTIF(B307,"*ii*")</f>
        <v>0</v>
      </c>
      <c r="H307" s="1">
        <f>COUNTIF(B307,"*ee*")</f>
        <v>0</v>
      </c>
      <c r="I307" s="1">
        <f>COUNTIF(B307,"*aa*")</f>
        <v>0</v>
      </c>
      <c r="J307" s="1">
        <f>COUNTIF(B307,"*oo*")</f>
        <v>0</v>
      </c>
      <c r="K307" s="1">
        <f>COUNTIF(B307,"*uu*")</f>
        <v>0</v>
      </c>
      <c r="L307" s="1">
        <f>COUNTIF(B307,"*ia*")</f>
        <v>0</v>
      </c>
      <c r="M307" s="1">
        <f>COUNTIF(B307,"*iu*")</f>
        <v>0</v>
      </c>
      <c r="N307" s="1">
        <f>COUNTIF(B307,"*ei*")</f>
        <v>0</v>
      </c>
      <c r="O307" s="1">
        <f>COUNTIF(B307,"*ea*")</f>
        <v>0</v>
      </c>
      <c r="P307" s="1">
        <f>COUNTIF(B307,"*eo*")</f>
        <v>0</v>
      </c>
      <c r="Q307" s="1">
        <f>COUNTIF(B307,"*eu*")</f>
        <v>0</v>
      </c>
      <c r="R307" s="1">
        <f>COUNTIF(B307,"*ai*")</f>
        <v>0</v>
      </c>
      <c r="S307" s="1">
        <f>COUNTIF(B307,"*ae*")</f>
        <v>0</v>
      </c>
      <c r="T307" s="1">
        <f>COUNTIF(B307,"*ao*")</f>
        <v>0</v>
      </c>
      <c r="U307" s="1">
        <f>COUNTIF(B307,"*au*")</f>
        <v>0</v>
      </c>
      <c r="V307" s="1">
        <f>COUNTIF(B307,"*oi*")</f>
        <v>0</v>
      </c>
      <c r="W307" s="1">
        <f>COUNTIF(B307,"*oe*")</f>
        <v>1</v>
      </c>
      <c r="X307" s="1">
        <f>COUNTIF(B307,"*oa*")</f>
        <v>0</v>
      </c>
      <c r="Y307" s="1">
        <f>COUNTIF(B307,"*ou*")</f>
        <v>0</v>
      </c>
      <c r="Z307" s="1">
        <f>COUNTIF(B307,"*ui*")</f>
        <v>0</v>
      </c>
      <c r="AA307" s="1">
        <f>COUNTIF(B307,"*ua*")</f>
        <v>0</v>
      </c>
      <c r="AB307">
        <f>SUM(G307:AA307)</f>
        <v>1</v>
      </c>
      <c r="AC307">
        <v>2</v>
      </c>
      <c r="AD307">
        <f>COUNTIF(AC307,"2")</f>
        <v>1</v>
      </c>
      <c r="AE307">
        <f>COUNTIF(AC307,"3")</f>
        <v>0</v>
      </c>
      <c r="AF307">
        <f>COUNTIF(AC307,"4")</f>
        <v>0</v>
      </c>
      <c r="AG307">
        <f>COUNTIF(AC307,"5")</f>
        <v>0</v>
      </c>
      <c r="AH307">
        <v>1</v>
      </c>
      <c r="AI307">
        <v>0</v>
      </c>
      <c r="AL307">
        <v>1</v>
      </c>
      <c r="AO307" s="1">
        <f>COUNTIF(F307,"CVCV")+COUNTIF(F307,"CVVCV")</f>
        <v>0</v>
      </c>
      <c r="AP307" s="1">
        <f>COUNTIF(F307,"CVCVC")+COUNTIF(F307,"CVVCVC")</f>
        <v>0</v>
      </c>
      <c r="AQ307" s="1">
        <f>COUNTIF(F307,"VCV")+COUNTIF(F307,"VVCV")</f>
        <v>0</v>
      </c>
      <c r="AR307" s="1">
        <f>COUNTIF(F307,"VCVC")+COUNTIF(F307,"VVCVC")</f>
        <v>0</v>
      </c>
      <c r="AS307" s="1">
        <f>COUNTIF(F307,"CVV")</f>
        <v>1</v>
      </c>
      <c r="AT307" s="1">
        <f>COUNTIF(F307,"CVVC")</f>
        <v>0</v>
      </c>
      <c r="AU307" s="1">
        <f>COUNTIF(F307,"VV")</f>
        <v>0</v>
      </c>
      <c r="AV307" s="1">
        <f>COUNTIF(F307,"VVC")</f>
        <v>0</v>
      </c>
      <c r="AW307" s="1">
        <f>COUNTIF(F307,"CVVCVC")+COUNTIF(F307,"VVCVC")+COUNTIF(F307,"CVVCV")+COUNTIF(F307,"VVCV")</f>
        <v>0</v>
      </c>
      <c r="AY307" s="1">
        <f>COUNTIF(F307,"CCVCV")</f>
        <v>0</v>
      </c>
      <c r="AZ307" s="1">
        <f>COUNTIF(F307,"CCVCVC")</f>
        <v>0</v>
      </c>
      <c r="BA307" s="1">
        <f>COUNTIF(F307,"CCVV")</f>
        <v>0</v>
      </c>
      <c r="BB307" s="1">
        <f>COUNTIF(F307,"CCVVC")</f>
        <v>0</v>
      </c>
      <c r="BF307" s="1" t="str">
        <f>RIGHT(F307,4)</f>
        <v>CVV</v>
      </c>
      <c r="BG307" s="1"/>
      <c r="BO307">
        <v>1</v>
      </c>
      <c r="BP307" s="1">
        <f>SUM(BG307:BO307)</f>
        <v>1</v>
      </c>
      <c r="BQ307">
        <v>0</v>
      </c>
      <c r="BS307" s="1" t="str">
        <f>LEFT(B307,1)</f>
        <v>f</v>
      </c>
      <c r="BT307" s="1" t="str">
        <f>LEFT(B307,2)</f>
        <v>fo</v>
      </c>
      <c r="BU307" s="1" t="str">
        <f>RIGHT(B307,1)</f>
        <v>e</v>
      </c>
      <c r="BX307" s="10">
        <v>0</v>
      </c>
      <c r="BY307" s="10" t="str">
        <f>LEFT(CA307,1)</f>
        <v>o</v>
      </c>
      <c r="BZ307" s="10" t="str">
        <f>RIGHT(B307,1)</f>
        <v>e</v>
      </c>
      <c r="CA307" s="10" t="str">
        <f>RIGHT(B307,2)</f>
        <v>oe</v>
      </c>
      <c r="CB307" s="10" t="str">
        <f>RIGHT(B307,3)</f>
        <v>foe</v>
      </c>
      <c r="CC307" s="10" t="str">
        <f>RIGHT(B307,2)</f>
        <v>oe</v>
      </c>
      <c r="CD307" s="10" t="str">
        <f>RIGHT(B307,1)</f>
        <v>e</v>
      </c>
    </row>
    <row r="308" spans="1:82">
      <c r="A308">
        <v>408</v>
      </c>
      <c r="B308" s="30" t="s">
        <v>333</v>
      </c>
      <c r="C308" t="s">
        <v>1611</v>
      </c>
      <c r="D308" t="s">
        <v>1150</v>
      </c>
      <c r="E308" t="s">
        <v>2821</v>
      </c>
      <c r="F308" t="s">
        <v>2833</v>
      </c>
      <c r="G308" s="1">
        <f>COUNTIF(B308,"*ii*")</f>
        <v>0</v>
      </c>
      <c r="H308" s="1">
        <f>COUNTIF(B308,"*ee*")</f>
        <v>0</v>
      </c>
      <c r="I308" s="1">
        <f>COUNTIF(B308,"*aa*")</f>
        <v>0</v>
      </c>
      <c r="J308" s="1">
        <f>COUNTIF(B308,"*oo*")</f>
        <v>0</v>
      </c>
      <c r="K308" s="1">
        <f>COUNTIF(B308,"*uu*")</f>
        <v>0</v>
      </c>
      <c r="L308" s="1">
        <f>COUNTIF(B308,"*ia*")</f>
        <v>0</v>
      </c>
      <c r="M308" s="1">
        <f>COUNTIF(B308,"*iu*")</f>
        <v>0</v>
      </c>
      <c r="N308" s="1">
        <f>COUNTIF(B308,"*ei*")</f>
        <v>0</v>
      </c>
      <c r="O308" s="1">
        <f>COUNTIF(B308,"*ea*")</f>
        <v>0</v>
      </c>
      <c r="P308" s="1">
        <f>COUNTIF(B308,"*eo*")</f>
        <v>0</v>
      </c>
      <c r="Q308" s="1">
        <f>COUNTIF(B308,"*eu*")</f>
        <v>0</v>
      </c>
      <c r="R308" s="1">
        <f>COUNTIF(B308,"*ai*")</f>
        <v>0</v>
      </c>
      <c r="S308" s="1">
        <f>COUNTIF(B308,"*ae*")</f>
        <v>0</v>
      </c>
      <c r="T308" s="1">
        <f>COUNTIF(B308,"*ao*")</f>
        <v>0</v>
      </c>
      <c r="U308" s="1">
        <f>COUNTIF(B308,"*au*")</f>
        <v>0</v>
      </c>
      <c r="V308" s="1">
        <f>COUNTIF(B308,"*oi*")</f>
        <v>0</v>
      </c>
      <c r="W308" s="1">
        <f>COUNTIF(B308,"*oe*")</f>
        <v>1</v>
      </c>
      <c r="X308" s="1">
        <f>COUNTIF(B308,"*oa*")</f>
        <v>0</v>
      </c>
      <c r="Y308" s="1">
        <f>COUNTIF(B308,"*ou*")</f>
        <v>0</v>
      </c>
      <c r="Z308" s="1">
        <f>COUNTIF(B308,"*ui*")</f>
        <v>0</v>
      </c>
      <c r="AA308" s="1">
        <f>COUNTIF(B308,"*ua*")</f>
        <v>0</v>
      </c>
      <c r="AB308">
        <f>SUM(G308:AA308)</f>
        <v>1</v>
      </c>
      <c r="AC308">
        <v>2</v>
      </c>
      <c r="AD308">
        <f>COUNTIF(AC308,"2")</f>
        <v>1</v>
      </c>
      <c r="AE308">
        <f>COUNTIF(AC308,"3")</f>
        <v>0</v>
      </c>
      <c r="AF308">
        <f>COUNTIF(AC308,"4")</f>
        <v>0</v>
      </c>
      <c r="AG308">
        <f>COUNTIF(AC308,"5")</f>
        <v>0</v>
      </c>
      <c r="AH308">
        <v>1</v>
      </c>
      <c r="AI308">
        <v>0</v>
      </c>
      <c r="AL308">
        <v>1</v>
      </c>
      <c r="AO308" s="1">
        <f>COUNTIF(F308,"CVCV")+COUNTIF(F308,"CVVCV")</f>
        <v>0</v>
      </c>
      <c r="AP308" s="1">
        <f>COUNTIF(F308,"CVCVC")+COUNTIF(F308,"CVVCVC")</f>
        <v>0</v>
      </c>
      <c r="AQ308" s="1">
        <f>COUNTIF(F308,"VCV")+COUNTIF(F308,"VVCV")</f>
        <v>0</v>
      </c>
      <c r="AR308" s="1">
        <f>COUNTIF(F308,"VCVC")+COUNTIF(F308,"VVCVC")</f>
        <v>0</v>
      </c>
      <c r="AS308" s="1">
        <f>COUNTIF(F308,"CVV")</f>
        <v>1</v>
      </c>
      <c r="AT308" s="1">
        <f>COUNTIF(F308,"CVVC")</f>
        <v>0</v>
      </c>
      <c r="AU308" s="1">
        <f>COUNTIF(F308,"VV")</f>
        <v>0</v>
      </c>
      <c r="AV308" s="1">
        <f>COUNTIF(F308,"VVC")</f>
        <v>0</v>
      </c>
      <c r="AW308" s="1">
        <f>COUNTIF(F308,"CVVCVC")+COUNTIF(F308,"VVCVC")+COUNTIF(F308,"CVVCV")+COUNTIF(F308,"VVCV")</f>
        <v>0</v>
      </c>
      <c r="AY308" s="1">
        <f>COUNTIF(F308,"CCVCV")</f>
        <v>0</v>
      </c>
      <c r="AZ308" s="1">
        <f>COUNTIF(F308,"CCVCVC")</f>
        <v>0</v>
      </c>
      <c r="BA308" s="1">
        <f>COUNTIF(F308,"CCVV")</f>
        <v>0</v>
      </c>
      <c r="BB308" s="1">
        <f>COUNTIF(F308,"CCVVC")</f>
        <v>0</v>
      </c>
      <c r="BF308" s="1" t="str">
        <f>RIGHT(F308,4)</f>
        <v>CVV</v>
      </c>
      <c r="BG308" s="1"/>
      <c r="BO308">
        <v>1</v>
      </c>
      <c r="BP308" s="1">
        <f>SUM(BG308:BO308)</f>
        <v>1</v>
      </c>
      <c r="BQ308">
        <v>0</v>
      </c>
      <c r="BS308" s="1" t="str">
        <f>LEFT(B308,1)</f>
        <v>h</v>
      </c>
      <c r="BT308" s="1" t="str">
        <f>LEFT(B308,2)</f>
        <v>ho</v>
      </c>
      <c r="BU308" s="1" t="str">
        <f>RIGHT(B308,1)</f>
        <v>e</v>
      </c>
      <c r="BX308" s="10">
        <v>0</v>
      </c>
      <c r="BY308" s="10" t="str">
        <f>LEFT(CA308,1)</f>
        <v>o</v>
      </c>
      <c r="BZ308" s="10" t="str">
        <f>RIGHT(B308,1)</f>
        <v>e</v>
      </c>
      <c r="CA308" s="10" t="str">
        <f>RIGHT(B308,2)</f>
        <v>oe</v>
      </c>
      <c r="CB308" s="10" t="str">
        <f>RIGHT(B308,3)</f>
        <v>hoe</v>
      </c>
      <c r="CC308" s="10" t="str">
        <f>RIGHT(B308,2)</f>
        <v>oe</v>
      </c>
      <c r="CD308" s="10" t="str">
        <f>RIGHT(B308,1)</f>
        <v>e</v>
      </c>
    </row>
    <row r="309" spans="1:82">
      <c r="A309">
        <v>1532</v>
      </c>
      <c r="B309" s="30" t="s">
        <v>754</v>
      </c>
      <c r="C309" t="s">
        <v>2190</v>
      </c>
      <c r="D309" t="s">
        <v>1150</v>
      </c>
      <c r="E309" t="s">
        <v>2821</v>
      </c>
      <c r="F309" t="s">
        <v>2833</v>
      </c>
      <c r="G309" s="1">
        <f>COUNTIF(B309,"*ii*")</f>
        <v>0</v>
      </c>
      <c r="H309" s="1">
        <f>COUNTIF(B309,"*ee*")</f>
        <v>0</v>
      </c>
      <c r="I309" s="1">
        <f>COUNTIF(B309,"*aa*")</f>
        <v>0</v>
      </c>
      <c r="J309" s="1">
        <f>COUNTIF(B309,"*oo*")</f>
        <v>0</v>
      </c>
      <c r="K309" s="1">
        <f>COUNTIF(B309,"*uu*")</f>
        <v>0</v>
      </c>
      <c r="L309" s="1">
        <f>COUNTIF(B309,"*ia*")</f>
        <v>0</v>
      </c>
      <c r="M309" s="1">
        <f>COUNTIF(B309,"*iu*")</f>
        <v>0</v>
      </c>
      <c r="N309" s="1">
        <f>COUNTIF(B309,"*ei*")</f>
        <v>0</v>
      </c>
      <c r="O309" s="1">
        <f>COUNTIF(B309,"*ea*")</f>
        <v>0</v>
      </c>
      <c r="P309" s="1">
        <f>COUNTIF(B309,"*eo*")</f>
        <v>0</v>
      </c>
      <c r="Q309" s="1">
        <f>COUNTIF(B309,"*eu*")</f>
        <v>0</v>
      </c>
      <c r="R309" s="1">
        <f>COUNTIF(B309,"*ai*")</f>
        <v>0</v>
      </c>
      <c r="S309" s="1">
        <f>COUNTIF(B309,"*ae*")</f>
        <v>0</v>
      </c>
      <c r="T309" s="1">
        <f>COUNTIF(B309,"*ao*")</f>
        <v>0</v>
      </c>
      <c r="U309" s="1">
        <f>COUNTIF(B309,"*au*")</f>
        <v>0</v>
      </c>
      <c r="V309" s="1">
        <f>COUNTIF(B309,"*oi*")</f>
        <v>0</v>
      </c>
      <c r="W309" s="1">
        <f>COUNTIF(B309,"*oe*")</f>
        <v>1</v>
      </c>
      <c r="X309" s="1">
        <f>COUNTIF(B309,"*oa*")</f>
        <v>0</v>
      </c>
      <c r="Y309" s="1">
        <f>COUNTIF(B309,"*ou*")</f>
        <v>0</v>
      </c>
      <c r="Z309" s="1">
        <f>COUNTIF(B309,"*ui*")</f>
        <v>0</v>
      </c>
      <c r="AA309" s="1">
        <f>COUNTIF(B309,"*ua*")</f>
        <v>0</v>
      </c>
      <c r="AB309">
        <f>SUM(G309:AA309)</f>
        <v>1</v>
      </c>
      <c r="AC309">
        <v>2</v>
      </c>
      <c r="AD309">
        <f>COUNTIF(AC309,"2")</f>
        <v>1</v>
      </c>
      <c r="AE309">
        <f>COUNTIF(AC309,"3")</f>
        <v>0</v>
      </c>
      <c r="AF309">
        <f>COUNTIF(AC309,"4")</f>
        <v>0</v>
      </c>
      <c r="AG309">
        <f>COUNTIF(AC309,"5")</f>
        <v>0</v>
      </c>
      <c r="AH309">
        <v>1</v>
      </c>
      <c r="AI309">
        <v>0</v>
      </c>
      <c r="AL309">
        <v>1</v>
      </c>
      <c r="AO309" s="1">
        <f>COUNTIF(F309,"CVCV")+COUNTIF(F309,"CVVCV")</f>
        <v>0</v>
      </c>
      <c r="AP309" s="1">
        <f>COUNTIF(F309,"CVCVC")+COUNTIF(F309,"CVVCVC")</f>
        <v>0</v>
      </c>
      <c r="AQ309" s="1">
        <f>COUNTIF(F309,"VCV")+COUNTIF(F309,"VVCV")</f>
        <v>0</v>
      </c>
      <c r="AR309" s="1">
        <f>COUNTIF(F309,"VCVC")+COUNTIF(F309,"VVCVC")</f>
        <v>0</v>
      </c>
      <c r="AS309" s="1">
        <f>COUNTIF(F309,"CVV")</f>
        <v>1</v>
      </c>
      <c r="AT309" s="1">
        <f>COUNTIF(F309,"CVVC")</f>
        <v>0</v>
      </c>
      <c r="AU309" s="1">
        <f>COUNTIF(F309,"VV")</f>
        <v>0</v>
      </c>
      <c r="AV309" s="1">
        <f>COUNTIF(F309,"VVC")</f>
        <v>0</v>
      </c>
      <c r="AW309" s="1">
        <f>COUNTIF(F309,"CVVCVC")+COUNTIF(F309,"VVCVC")+COUNTIF(F309,"CVVCV")+COUNTIF(F309,"VVCV")</f>
        <v>0</v>
      </c>
      <c r="AY309" s="1">
        <f>COUNTIF(F309,"CCVCV")</f>
        <v>0</v>
      </c>
      <c r="AZ309" s="1">
        <f>COUNTIF(F309,"CCVCVC")</f>
        <v>0</v>
      </c>
      <c r="BA309" s="1">
        <f>COUNTIF(F309,"CCVV")</f>
        <v>0</v>
      </c>
      <c r="BB309" s="1">
        <f>COUNTIF(F309,"CCVVC")</f>
        <v>0</v>
      </c>
      <c r="BF309" s="1" t="str">
        <f>RIGHT(F309,4)</f>
        <v>CVV</v>
      </c>
      <c r="BG309" s="1"/>
      <c r="BO309">
        <v>1</v>
      </c>
      <c r="BP309" s="1">
        <f>SUM(BG309:BO309)</f>
        <v>1</v>
      </c>
      <c r="BQ309">
        <v>0</v>
      </c>
      <c r="BS309" s="1" t="str">
        <f>LEFT(B309,1)</f>
        <v>r</v>
      </c>
      <c r="BT309" s="1" t="str">
        <f>LEFT(B309,2)</f>
        <v>ro</v>
      </c>
      <c r="BU309" s="1" t="str">
        <f>RIGHT(B309,1)</f>
        <v>e</v>
      </c>
      <c r="BX309" s="10">
        <v>0</v>
      </c>
      <c r="BY309" s="10" t="str">
        <f>LEFT(CA309,1)</f>
        <v>o</v>
      </c>
      <c r="BZ309" s="10" t="str">
        <f>RIGHT(B309,1)</f>
        <v>e</v>
      </c>
      <c r="CA309" s="10" t="str">
        <f>RIGHT(B309,2)</f>
        <v>oe</v>
      </c>
      <c r="CB309" s="10" t="str">
        <f>RIGHT(B309,3)</f>
        <v>roe</v>
      </c>
      <c r="CC309" s="10" t="str">
        <f>RIGHT(B309,2)</f>
        <v>oe</v>
      </c>
      <c r="CD309" s="10" t="str">
        <f>RIGHT(B309,1)</f>
        <v>e</v>
      </c>
    </row>
    <row r="310" spans="1:82">
      <c r="A310">
        <v>1702</v>
      </c>
      <c r="B310" s="30" t="s">
        <v>739</v>
      </c>
      <c r="C310" t="s">
        <v>2168</v>
      </c>
      <c r="D310" t="s">
        <v>1150</v>
      </c>
      <c r="E310" t="s">
        <v>2821</v>
      </c>
      <c r="F310" t="s">
        <v>2833</v>
      </c>
      <c r="G310" s="1">
        <f>COUNTIF(B310,"*ii*")</f>
        <v>0</v>
      </c>
      <c r="H310" s="1">
        <f>COUNTIF(B310,"*ee*")</f>
        <v>0</v>
      </c>
      <c r="I310" s="1">
        <f>COUNTIF(B310,"*aa*")</f>
        <v>0</v>
      </c>
      <c r="J310" s="1">
        <f>COUNTIF(B310,"*oo*")</f>
        <v>0</v>
      </c>
      <c r="K310" s="1">
        <f>COUNTIF(B310,"*uu*")</f>
        <v>0</v>
      </c>
      <c r="L310" s="1">
        <f>COUNTIF(B310,"*ia*")</f>
        <v>0</v>
      </c>
      <c r="M310" s="1">
        <f>COUNTIF(B310,"*iu*")</f>
        <v>0</v>
      </c>
      <c r="N310" s="1">
        <f>COUNTIF(B310,"*ei*")</f>
        <v>0</v>
      </c>
      <c r="O310" s="1">
        <f>COUNTIF(B310,"*ea*")</f>
        <v>0</v>
      </c>
      <c r="P310" s="1">
        <f>COUNTIF(B310,"*eo*")</f>
        <v>0</v>
      </c>
      <c r="Q310" s="1">
        <f>COUNTIF(B310,"*eu*")</f>
        <v>0</v>
      </c>
      <c r="R310" s="1">
        <f>COUNTIF(B310,"*ai*")</f>
        <v>0</v>
      </c>
      <c r="S310" s="1">
        <f>COUNTIF(B310,"*ae*")</f>
        <v>0</v>
      </c>
      <c r="T310" s="1">
        <f>COUNTIF(B310,"*ao*")</f>
        <v>0</v>
      </c>
      <c r="U310" s="1">
        <f>COUNTIF(B310,"*au*")</f>
        <v>0</v>
      </c>
      <c r="V310" s="1">
        <f>COUNTIF(B310,"*oi*")</f>
        <v>0</v>
      </c>
      <c r="W310" s="1">
        <f>COUNTIF(B310,"*oe*")</f>
        <v>1</v>
      </c>
      <c r="X310" s="1">
        <f>COUNTIF(B310,"*oa*")</f>
        <v>0</v>
      </c>
      <c r="Y310" s="1">
        <f>COUNTIF(B310,"*ou*")</f>
        <v>0</v>
      </c>
      <c r="Z310" s="1">
        <f>COUNTIF(B310,"*ui*")</f>
        <v>0</v>
      </c>
      <c r="AA310" s="1">
        <f>COUNTIF(B310,"*ua*")</f>
        <v>0</v>
      </c>
      <c r="AB310">
        <f>SUM(G310:AA310)</f>
        <v>1</v>
      </c>
      <c r="AC310">
        <v>2</v>
      </c>
      <c r="AD310">
        <f>COUNTIF(AC310,"2")</f>
        <v>1</v>
      </c>
      <c r="AE310">
        <f>COUNTIF(AC310,"3")</f>
        <v>0</v>
      </c>
      <c r="AF310">
        <f>COUNTIF(AC310,"4")</f>
        <v>0</v>
      </c>
      <c r="AG310">
        <f>COUNTIF(AC310,"5")</f>
        <v>0</v>
      </c>
      <c r="AH310">
        <v>1</v>
      </c>
      <c r="AI310">
        <v>0</v>
      </c>
      <c r="AL310">
        <v>1</v>
      </c>
      <c r="AO310" s="1">
        <f>COUNTIF(F310,"CVCV")+COUNTIF(F310,"CVVCV")</f>
        <v>0</v>
      </c>
      <c r="AP310" s="1">
        <f>COUNTIF(F310,"CVCVC")+COUNTIF(F310,"CVVCVC")</f>
        <v>0</v>
      </c>
      <c r="AQ310" s="1">
        <f>COUNTIF(F310,"VCV")+COUNTIF(F310,"VVCV")</f>
        <v>0</v>
      </c>
      <c r="AR310" s="1">
        <f>COUNTIF(F310,"VCVC")+COUNTIF(F310,"VVCVC")</f>
        <v>0</v>
      </c>
      <c r="AS310" s="1">
        <f>COUNTIF(F310,"CVV")</f>
        <v>1</v>
      </c>
      <c r="AT310" s="1">
        <f>COUNTIF(F310,"CVVC")</f>
        <v>0</v>
      </c>
      <c r="AU310" s="1">
        <f>COUNTIF(F310,"VV")</f>
        <v>0</v>
      </c>
      <c r="AV310" s="1">
        <f>COUNTIF(F310,"VVC")</f>
        <v>0</v>
      </c>
      <c r="AW310" s="1">
        <f>COUNTIF(F310,"CVVCVC")+COUNTIF(F310,"VVCVC")+COUNTIF(F310,"CVVCV")+COUNTIF(F310,"VVCV")</f>
        <v>0</v>
      </c>
      <c r="AY310" s="1">
        <f>COUNTIF(F310,"CCVCV")</f>
        <v>0</v>
      </c>
      <c r="AZ310" s="1">
        <f>COUNTIF(F310,"CCVCVC")</f>
        <v>0</v>
      </c>
      <c r="BA310" s="1">
        <f>COUNTIF(F310,"CCVV")</f>
        <v>0</v>
      </c>
      <c r="BB310" s="1">
        <f>COUNTIF(F310,"CCVVC")</f>
        <v>0</v>
      </c>
      <c r="BF310" s="1" t="str">
        <f>RIGHT(F310,4)</f>
        <v>CVV</v>
      </c>
      <c r="BG310" s="1"/>
      <c r="BO310">
        <v>1</v>
      </c>
      <c r="BP310" s="1">
        <f>SUM(BG310:BO310)</f>
        <v>1</v>
      </c>
      <c r="BQ310">
        <v>0</v>
      </c>
      <c r="BS310" s="1" t="str">
        <f>LEFT(B310,1)</f>
        <v>s</v>
      </c>
      <c r="BT310" s="1" t="str">
        <f>LEFT(B310,2)</f>
        <v>so</v>
      </c>
      <c r="BU310" s="1" t="str">
        <f>RIGHT(B310,1)</f>
        <v>e</v>
      </c>
      <c r="BX310" s="10">
        <v>0</v>
      </c>
      <c r="BY310" s="10" t="str">
        <f>LEFT(CA310,1)</f>
        <v>o</v>
      </c>
      <c r="BZ310" s="10" t="str">
        <f>RIGHT(B310,1)</f>
        <v>e</v>
      </c>
      <c r="CA310" s="10" t="str">
        <f>RIGHT(B310,2)</f>
        <v>oe</v>
      </c>
      <c r="CB310" s="10" t="str">
        <f>RIGHT(B310,3)</f>
        <v>soe</v>
      </c>
      <c r="CC310" s="10" t="str">
        <f>RIGHT(B310,2)</f>
        <v>oe</v>
      </c>
      <c r="CD310" s="10" t="str">
        <f>RIGHT(B310,1)</f>
        <v>e</v>
      </c>
    </row>
    <row r="311" spans="1:82">
      <c r="A311">
        <v>1703</v>
      </c>
      <c r="B311" s="30" t="s">
        <v>739</v>
      </c>
      <c r="C311" t="s">
        <v>2559</v>
      </c>
      <c r="D311" t="s">
        <v>1150</v>
      </c>
      <c r="E311" t="s">
        <v>2821</v>
      </c>
      <c r="F311" t="s">
        <v>2833</v>
      </c>
      <c r="G311" s="1">
        <f>COUNTIF(B311,"*ii*")</f>
        <v>0</v>
      </c>
      <c r="H311" s="1">
        <f>COUNTIF(B311,"*ee*")</f>
        <v>0</v>
      </c>
      <c r="I311" s="1">
        <f>COUNTIF(B311,"*aa*")</f>
        <v>0</v>
      </c>
      <c r="J311" s="1">
        <f>COUNTIF(B311,"*oo*")</f>
        <v>0</v>
      </c>
      <c r="K311" s="1">
        <f>COUNTIF(B311,"*uu*")</f>
        <v>0</v>
      </c>
      <c r="L311" s="1">
        <f>COUNTIF(B311,"*ia*")</f>
        <v>0</v>
      </c>
      <c r="M311" s="1">
        <f>COUNTIF(B311,"*iu*")</f>
        <v>0</v>
      </c>
      <c r="N311" s="1">
        <f>COUNTIF(B311,"*ei*")</f>
        <v>0</v>
      </c>
      <c r="O311" s="1">
        <f>COUNTIF(B311,"*ea*")</f>
        <v>0</v>
      </c>
      <c r="P311" s="1">
        <f>COUNTIF(B311,"*eo*")</f>
        <v>0</v>
      </c>
      <c r="Q311" s="1">
        <f>COUNTIF(B311,"*eu*")</f>
        <v>0</v>
      </c>
      <c r="R311" s="1">
        <f>COUNTIF(B311,"*ai*")</f>
        <v>0</v>
      </c>
      <c r="S311" s="1">
        <f>COUNTIF(B311,"*ae*")</f>
        <v>0</v>
      </c>
      <c r="T311" s="1">
        <f>COUNTIF(B311,"*ao*")</f>
        <v>0</v>
      </c>
      <c r="U311" s="1">
        <f>COUNTIF(B311,"*au*")</f>
        <v>0</v>
      </c>
      <c r="V311" s="1">
        <f>COUNTIF(B311,"*oi*")</f>
        <v>0</v>
      </c>
      <c r="W311" s="1">
        <f>COUNTIF(B311,"*oe*")</f>
        <v>1</v>
      </c>
      <c r="X311" s="1">
        <f>COUNTIF(B311,"*oa*")</f>
        <v>0</v>
      </c>
      <c r="Y311" s="1">
        <f>COUNTIF(B311,"*ou*")</f>
        <v>0</v>
      </c>
      <c r="Z311" s="1">
        <f>COUNTIF(B311,"*ui*")</f>
        <v>0</v>
      </c>
      <c r="AA311" s="1">
        <f>COUNTIF(B311,"*ua*")</f>
        <v>0</v>
      </c>
      <c r="AB311">
        <f>SUM(G311:AA311)</f>
        <v>1</v>
      </c>
      <c r="AC311">
        <v>2</v>
      </c>
      <c r="AD311">
        <f>COUNTIF(AC311,"2")</f>
        <v>1</v>
      </c>
      <c r="AE311">
        <f>COUNTIF(AC311,"3")</f>
        <v>0</v>
      </c>
      <c r="AF311">
        <f>COUNTIF(AC311,"4")</f>
        <v>0</v>
      </c>
      <c r="AG311">
        <f>COUNTIF(AC311,"5")</f>
        <v>0</v>
      </c>
      <c r="AH311">
        <v>1</v>
      </c>
      <c r="AI311">
        <v>0</v>
      </c>
      <c r="AL311">
        <v>1</v>
      </c>
      <c r="AO311" s="1">
        <f>COUNTIF(F311,"CVCV")+COUNTIF(F311,"CVVCV")</f>
        <v>0</v>
      </c>
      <c r="AP311" s="1">
        <f>COUNTIF(F311,"CVCVC")+COUNTIF(F311,"CVVCVC")</f>
        <v>0</v>
      </c>
      <c r="AQ311" s="1">
        <f>COUNTIF(F311,"VCV")+COUNTIF(F311,"VVCV")</f>
        <v>0</v>
      </c>
      <c r="AR311" s="1">
        <f>COUNTIF(F311,"VCVC")+COUNTIF(F311,"VVCVC")</f>
        <v>0</v>
      </c>
      <c r="AS311" s="1">
        <f>COUNTIF(F311,"CVV")</f>
        <v>1</v>
      </c>
      <c r="AT311" s="1">
        <f>COUNTIF(F311,"CVVC")</f>
        <v>0</v>
      </c>
      <c r="AU311" s="1">
        <f>COUNTIF(F311,"VV")</f>
        <v>0</v>
      </c>
      <c r="AV311" s="1">
        <f>COUNTIF(F311,"VVC")</f>
        <v>0</v>
      </c>
      <c r="AW311" s="1">
        <f>COUNTIF(F311,"CVVCVC")+COUNTIF(F311,"VVCVC")+COUNTIF(F311,"CVVCV")+COUNTIF(F311,"VVCV")</f>
        <v>0</v>
      </c>
      <c r="AY311" s="1">
        <f>COUNTIF(F311,"CCVCV")</f>
        <v>0</v>
      </c>
      <c r="AZ311" s="1">
        <f>COUNTIF(F311,"CCVCVC")</f>
        <v>0</v>
      </c>
      <c r="BA311" s="1">
        <f>COUNTIF(F311,"CCVV")</f>
        <v>0</v>
      </c>
      <c r="BB311" s="1">
        <f>COUNTIF(F311,"CCVVC")</f>
        <v>0</v>
      </c>
      <c r="BF311" s="1" t="str">
        <f>RIGHT(F311,4)</f>
        <v>CVV</v>
      </c>
      <c r="BG311" s="1"/>
      <c r="BO311">
        <v>1</v>
      </c>
      <c r="BP311" s="1">
        <f>SUM(BG311:BO311)</f>
        <v>1</v>
      </c>
      <c r="BQ311">
        <v>0</v>
      </c>
      <c r="BS311" s="1" t="str">
        <f>LEFT(B311,1)</f>
        <v>s</v>
      </c>
      <c r="BT311" s="1" t="str">
        <f>LEFT(B311,2)</f>
        <v>so</v>
      </c>
      <c r="BU311" s="1" t="str">
        <f>RIGHT(B311,1)</f>
        <v>e</v>
      </c>
      <c r="BX311" s="10">
        <v>0</v>
      </c>
      <c r="BY311" s="10" t="str">
        <f>LEFT(CA311,1)</f>
        <v>o</v>
      </c>
      <c r="BZ311" s="10" t="str">
        <f>RIGHT(B311,1)</f>
        <v>e</v>
      </c>
      <c r="CA311" s="10" t="str">
        <f>RIGHT(B311,2)</f>
        <v>oe</v>
      </c>
      <c r="CB311" s="10" t="str">
        <f>RIGHT(B311,3)</f>
        <v>soe</v>
      </c>
      <c r="CC311" s="10" t="str">
        <f>RIGHT(B311,2)</f>
        <v>oe</v>
      </c>
      <c r="CD311" s="10" t="str">
        <f>RIGHT(B311,1)</f>
        <v>e</v>
      </c>
    </row>
    <row r="312" spans="1:82">
      <c r="A312">
        <v>1886</v>
      </c>
      <c r="B312" s="30" t="s">
        <v>183</v>
      </c>
      <c r="C312" t="s">
        <v>1394</v>
      </c>
      <c r="D312" t="s">
        <v>1150</v>
      </c>
      <c r="E312" t="s">
        <v>2821</v>
      </c>
      <c r="F312" t="s">
        <v>2833</v>
      </c>
      <c r="G312" s="1">
        <f>COUNTIF(B312,"*ii*")</f>
        <v>0</v>
      </c>
      <c r="H312" s="1">
        <f>COUNTIF(B312,"*ee*")</f>
        <v>0</v>
      </c>
      <c r="I312" s="1">
        <f>COUNTIF(B312,"*aa*")</f>
        <v>0</v>
      </c>
      <c r="J312" s="1">
        <f>COUNTIF(B312,"*oo*")</f>
        <v>0</v>
      </c>
      <c r="K312" s="1">
        <f>COUNTIF(B312,"*uu*")</f>
        <v>0</v>
      </c>
      <c r="L312" s="1">
        <f>COUNTIF(B312,"*ia*")</f>
        <v>0</v>
      </c>
      <c r="M312" s="1">
        <f>COUNTIF(B312,"*iu*")</f>
        <v>0</v>
      </c>
      <c r="N312" s="1">
        <f>COUNTIF(B312,"*ei*")</f>
        <v>0</v>
      </c>
      <c r="O312" s="1">
        <f>COUNTIF(B312,"*ea*")</f>
        <v>0</v>
      </c>
      <c r="P312" s="1">
        <f>COUNTIF(B312,"*eo*")</f>
        <v>0</v>
      </c>
      <c r="Q312" s="1">
        <f>COUNTIF(B312,"*eu*")</f>
        <v>0</v>
      </c>
      <c r="R312" s="1">
        <f>COUNTIF(B312,"*ai*")</f>
        <v>0</v>
      </c>
      <c r="S312" s="1">
        <f>COUNTIF(B312,"*ae*")</f>
        <v>0</v>
      </c>
      <c r="T312" s="1">
        <f>COUNTIF(B312,"*ao*")</f>
        <v>0</v>
      </c>
      <c r="U312" s="1">
        <f>COUNTIF(B312,"*au*")</f>
        <v>0</v>
      </c>
      <c r="V312" s="1">
        <f>COUNTIF(B312,"*oi*")</f>
        <v>0</v>
      </c>
      <c r="W312" s="1">
        <f>COUNTIF(B312,"*oe*")</f>
        <v>1</v>
      </c>
      <c r="X312" s="1">
        <f>COUNTIF(B312,"*oa*")</f>
        <v>0</v>
      </c>
      <c r="Y312" s="1">
        <f>COUNTIF(B312,"*ou*")</f>
        <v>0</v>
      </c>
      <c r="Z312" s="1">
        <f>COUNTIF(B312,"*ui*")</f>
        <v>0</v>
      </c>
      <c r="AA312" s="1">
        <f>COUNTIF(B312,"*ua*")</f>
        <v>0</v>
      </c>
      <c r="AB312">
        <f>SUM(G312:AA312)</f>
        <v>1</v>
      </c>
      <c r="AC312">
        <v>2</v>
      </c>
      <c r="AD312">
        <f>COUNTIF(AC312,"2")</f>
        <v>1</v>
      </c>
      <c r="AE312">
        <f>COUNTIF(AC312,"3")</f>
        <v>0</v>
      </c>
      <c r="AF312">
        <f>COUNTIF(AC312,"4")</f>
        <v>0</v>
      </c>
      <c r="AG312">
        <f>COUNTIF(AC312,"5")</f>
        <v>0</v>
      </c>
      <c r="AH312">
        <v>1</v>
      </c>
      <c r="AI312">
        <v>0</v>
      </c>
      <c r="AL312">
        <v>1</v>
      </c>
      <c r="AO312" s="1">
        <f>COUNTIF(F312,"CVCV")+COUNTIF(F312,"CVVCV")</f>
        <v>0</v>
      </c>
      <c r="AP312" s="1">
        <f>COUNTIF(F312,"CVCVC")+COUNTIF(F312,"CVVCVC")</f>
        <v>0</v>
      </c>
      <c r="AQ312" s="1">
        <f>COUNTIF(F312,"VCV")+COUNTIF(F312,"VVCV")</f>
        <v>0</v>
      </c>
      <c r="AR312" s="1">
        <f>COUNTIF(F312,"VCVC")+COUNTIF(F312,"VVCVC")</f>
        <v>0</v>
      </c>
      <c r="AS312" s="1">
        <f>COUNTIF(F312,"CVV")</f>
        <v>1</v>
      </c>
      <c r="AT312" s="1">
        <f>COUNTIF(F312,"CVVC")</f>
        <v>0</v>
      </c>
      <c r="AU312" s="1">
        <f>COUNTIF(F312,"VV")</f>
        <v>0</v>
      </c>
      <c r="AV312" s="1">
        <f>COUNTIF(F312,"VVC")</f>
        <v>0</v>
      </c>
      <c r="AW312" s="1">
        <f>COUNTIF(F312,"CVVCVC")+COUNTIF(F312,"VVCVC")+COUNTIF(F312,"CVVCV")+COUNTIF(F312,"VVCV")</f>
        <v>0</v>
      </c>
      <c r="AY312" s="1">
        <f>COUNTIF(F312,"CCVCV")</f>
        <v>0</v>
      </c>
      <c r="AZ312" s="1">
        <f>COUNTIF(F312,"CCVCVC")</f>
        <v>0</v>
      </c>
      <c r="BA312" s="1">
        <f>COUNTIF(F312,"CCVV")</f>
        <v>0</v>
      </c>
      <c r="BB312" s="1">
        <f>COUNTIF(F312,"CCVVC")</f>
        <v>0</v>
      </c>
      <c r="BF312" s="1" t="str">
        <f>RIGHT(F312,4)</f>
        <v>CVV</v>
      </c>
      <c r="BG312" s="1"/>
      <c r="BO312">
        <v>1</v>
      </c>
      <c r="BP312" s="1">
        <f>SUM(BG312:BO312)</f>
        <v>1</v>
      </c>
      <c r="BQ312">
        <v>0</v>
      </c>
      <c r="BS312" s="1" t="str">
        <f>LEFT(B312,1)</f>
        <v>t</v>
      </c>
      <c r="BT312" s="1" t="str">
        <f>LEFT(B312,2)</f>
        <v>to</v>
      </c>
      <c r="BU312" s="1" t="str">
        <f>RIGHT(B312,1)</f>
        <v>e</v>
      </c>
      <c r="BX312" s="10">
        <v>0</v>
      </c>
      <c r="BY312" s="10" t="str">
        <f>LEFT(CA312,1)</f>
        <v>o</v>
      </c>
      <c r="BZ312" s="10" t="str">
        <f>RIGHT(B312,1)</f>
        <v>e</v>
      </c>
      <c r="CA312" s="10" t="str">
        <f>RIGHT(B312,2)</f>
        <v>oe</v>
      </c>
      <c r="CB312" s="10" t="str">
        <f>RIGHT(B312,3)</f>
        <v>toe</v>
      </c>
      <c r="CC312" s="10" t="str">
        <f>RIGHT(B312,2)</f>
        <v>oe</v>
      </c>
      <c r="CD312" s="10" t="str">
        <f>RIGHT(B312,1)</f>
        <v>e</v>
      </c>
    </row>
    <row r="313" spans="1:82">
      <c r="A313">
        <v>911</v>
      </c>
      <c r="B313" s="30" t="s">
        <v>54</v>
      </c>
      <c r="C313" t="s">
        <v>1220</v>
      </c>
      <c r="D313" t="s">
        <v>1156</v>
      </c>
      <c r="E313" t="s">
        <v>1156</v>
      </c>
      <c r="F313" t="s">
        <v>2833</v>
      </c>
      <c r="G313" s="1">
        <f>COUNTIF(B313,"*ii*")</f>
        <v>0</v>
      </c>
      <c r="H313" s="1">
        <f>COUNTIF(B313,"*ee*")</f>
        <v>0</v>
      </c>
      <c r="I313" s="1">
        <f>COUNTIF(B313,"*aa*")</f>
        <v>0</v>
      </c>
      <c r="J313" s="1">
        <f>COUNTIF(B313,"*oo*")</f>
        <v>0</v>
      </c>
      <c r="K313" s="1">
        <f>COUNTIF(B313,"*uu*")</f>
        <v>0</v>
      </c>
      <c r="L313" s="1">
        <f>COUNTIF(B313,"*ia*")</f>
        <v>0</v>
      </c>
      <c r="M313" s="1">
        <f>COUNTIF(B313,"*iu*")</f>
        <v>0</v>
      </c>
      <c r="N313" s="1">
        <f>COUNTIF(B313,"*ei*")</f>
        <v>0</v>
      </c>
      <c r="O313" s="1">
        <f>COUNTIF(B313,"*ea*")</f>
        <v>0</v>
      </c>
      <c r="P313" s="1">
        <f>COUNTIF(B313,"*eo*")</f>
        <v>0</v>
      </c>
      <c r="Q313" s="1">
        <f>COUNTIF(B313,"*eu*")</f>
        <v>0</v>
      </c>
      <c r="R313" s="1">
        <f>COUNTIF(B313,"*ai*")</f>
        <v>1</v>
      </c>
      <c r="S313" s="1">
        <f>COUNTIF(B313,"*ae*")</f>
        <v>0</v>
      </c>
      <c r="T313" s="1">
        <f>COUNTIF(B313,"*ao*")</f>
        <v>0</v>
      </c>
      <c r="U313" s="1">
        <f>COUNTIF(B313,"*au*")</f>
        <v>0</v>
      </c>
      <c r="V313" s="1">
        <f>COUNTIF(B313,"*oi*")</f>
        <v>0</v>
      </c>
      <c r="W313" s="1">
        <f>COUNTIF(B313,"*oe*")</f>
        <v>0</v>
      </c>
      <c r="X313" s="1">
        <f>COUNTIF(B313,"*oa*")</f>
        <v>0</v>
      </c>
      <c r="Y313" s="1">
        <f>COUNTIF(B313,"*ou*")</f>
        <v>0</v>
      </c>
      <c r="Z313" s="1">
        <f>COUNTIF(B313,"*ui*")</f>
        <v>0</v>
      </c>
      <c r="AA313" s="1">
        <f>COUNTIF(B313,"*ua*")</f>
        <v>0</v>
      </c>
      <c r="AB313">
        <f>SUM(G313:AA313)</f>
        <v>1</v>
      </c>
      <c r="AC313">
        <v>2</v>
      </c>
      <c r="AD313">
        <f>COUNTIF(AC313,"2")</f>
        <v>1</v>
      </c>
      <c r="AE313">
        <f>COUNTIF(AC313,"3")</f>
        <v>0</v>
      </c>
      <c r="AF313">
        <f>COUNTIF(AC313,"4")</f>
        <v>0</v>
      </c>
      <c r="AG313">
        <f>COUNTIF(AC313,"5")</f>
        <v>0</v>
      </c>
      <c r="AH313">
        <v>1</v>
      </c>
      <c r="AI313">
        <v>0</v>
      </c>
      <c r="AL313">
        <v>1</v>
      </c>
      <c r="AO313" s="1">
        <f>COUNTIF(F313,"CVCV")+COUNTIF(F313,"CVVCV")</f>
        <v>0</v>
      </c>
      <c r="AP313" s="1">
        <f>COUNTIF(F313,"CVCVC")+COUNTIF(F313,"CVVCVC")</f>
        <v>0</v>
      </c>
      <c r="AQ313" s="1">
        <f>COUNTIF(F313,"VCV")+COUNTIF(F313,"VVCV")</f>
        <v>0</v>
      </c>
      <c r="AR313" s="1">
        <f>COUNTIF(F313,"VCVC")+COUNTIF(F313,"VVCVC")</f>
        <v>0</v>
      </c>
      <c r="AS313" s="1">
        <f>COUNTIF(F313,"CVV")</f>
        <v>1</v>
      </c>
      <c r="AT313" s="1">
        <f>COUNTIF(F313,"CVVC")</f>
        <v>0</v>
      </c>
      <c r="AU313" s="1">
        <f>COUNTIF(F313,"VV")</f>
        <v>0</v>
      </c>
      <c r="AV313" s="1">
        <f>COUNTIF(F313,"VVC")</f>
        <v>0</v>
      </c>
      <c r="AW313" s="1">
        <f>COUNTIF(F313,"CVVCVC")+COUNTIF(F313,"VVCVC")+COUNTIF(F313,"CVVCV")+COUNTIF(F313,"VVCV")</f>
        <v>0</v>
      </c>
      <c r="AY313" s="1">
        <f>COUNTIF(F313,"CCVCV")</f>
        <v>0</v>
      </c>
      <c r="AZ313" s="1">
        <f>COUNTIF(F313,"CCVCVC")</f>
        <v>0</v>
      </c>
      <c r="BA313" s="1">
        <f>COUNTIF(F313,"CCVV")</f>
        <v>0</v>
      </c>
      <c r="BB313" s="1">
        <f>COUNTIF(F313,"CCVVC")</f>
        <v>0</v>
      </c>
      <c r="BF313" s="1" t="str">
        <f>RIGHT(F313,4)</f>
        <v>CVV</v>
      </c>
      <c r="BG313" s="1"/>
      <c r="BO313">
        <v>1</v>
      </c>
      <c r="BP313" s="1">
        <f>SUM(BG313:BO313)</f>
        <v>1</v>
      </c>
      <c r="BQ313">
        <v>0</v>
      </c>
      <c r="BS313" s="1" t="str">
        <f>LEFT(B313,1)</f>
        <v>n</v>
      </c>
      <c r="BT313" s="1" t="str">
        <f>LEFT(B313,2)</f>
        <v>na</v>
      </c>
      <c r="BU313" s="1" t="str">
        <f>RIGHT(B313,1)</f>
        <v>i</v>
      </c>
      <c r="BX313" s="10">
        <v>0</v>
      </c>
      <c r="BY313" s="10" t="str">
        <f>LEFT(CA313,1)</f>
        <v>a</v>
      </c>
      <c r="BZ313" s="10" t="str">
        <f>RIGHT(B313,1)</f>
        <v>i</v>
      </c>
      <c r="CA313" s="10" t="str">
        <f>RIGHT(B313,2)</f>
        <v>ai</v>
      </c>
      <c r="CB313" s="10" t="str">
        <f>RIGHT(B313,3)</f>
        <v>nai</v>
      </c>
      <c r="CC313" s="10" t="str">
        <f>RIGHT(B313,2)</f>
        <v>ai</v>
      </c>
      <c r="CD313" s="10" t="str">
        <f>RIGHT(B313,1)</f>
        <v>i</v>
      </c>
    </row>
    <row r="314" spans="1:82">
      <c r="A314">
        <v>278</v>
      </c>
      <c r="B314" s="30" t="s">
        <v>686</v>
      </c>
      <c r="C314" t="s">
        <v>2106</v>
      </c>
      <c r="D314" t="s">
        <v>1141</v>
      </c>
      <c r="E314" t="s">
        <v>1141</v>
      </c>
      <c r="F314" t="s">
        <v>2833</v>
      </c>
      <c r="G314" s="1">
        <f>COUNTIF(B314,"*ii*")</f>
        <v>0</v>
      </c>
      <c r="H314" s="1">
        <f>COUNTIF(B314,"*ee*")</f>
        <v>0</v>
      </c>
      <c r="I314" s="1">
        <f>COUNTIF(B314,"*aa*")</f>
        <v>0</v>
      </c>
      <c r="J314" s="1">
        <f>COUNTIF(B314,"*oo*")</f>
        <v>0</v>
      </c>
      <c r="K314" s="1">
        <f>COUNTIF(B314,"*uu*")</f>
        <v>0</v>
      </c>
      <c r="L314" s="1">
        <f>COUNTIF(B314,"*ia*")</f>
        <v>0</v>
      </c>
      <c r="M314" s="1">
        <f>COUNTIF(B314,"*iu*")</f>
        <v>0</v>
      </c>
      <c r="N314" s="1">
        <f>COUNTIF(B314,"*ei*")</f>
        <v>0</v>
      </c>
      <c r="O314" s="1">
        <f>COUNTIF(B314,"*ea*")</f>
        <v>0</v>
      </c>
      <c r="P314" s="1">
        <f>COUNTIF(B314,"*eo*")</f>
        <v>0</v>
      </c>
      <c r="Q314" s="1">
        <f>COUNTIF(B314,"*eu*")</f>
        <v>0</v>
      </c>
      <c r="R314" s="1">
        <f>COUNTIF(B314,"*ai*")</f>
        <v>1</v>
      </c>
      <c r="S314" s="1">
        <f>COUNTIF(B314,"*ae*")</f>
        <v>0</v>
      </c>
      <c r="T314" s="1">
        <f>COUNTIF(B314,"*ao*")</f>
        <v>0</v>
      </c>
      <c r="U314" s="1">
        <f>COUNTIF(B314,"*au*")</f>
        <v>0</v>
      </c>
      <c r="V314" s="1">
        <f>COUNTIF(B314,"*oi*")</f>
        <v>0</v>
      </c>
      <c r="W314" s="1">
        <f>COUNTIF(B314,"*oe*")</f>
        <v>0</v>
      </c>
      <c r="X314" s="1">
        <f>COUNTIF(B314,"*oa*")</f>
        <v>0</v>
      </c>
      <c r="Y314" s="1">
        <f>COUNTIF(B314,"*ou*")</f>
        <v>0</v>
      </c>
      <c r="Z314" s="1">
        <f>COUNTIF(B314,"*ui*")</f>
        <v>0</v>
      </c>
      <c r="AA314" s="1">
        <f>COUNTIF(B314,"*ua*")</f>
        <v>0</v>
      </c>
      <c r="AB314">
        <f>SUM(G314:AA314)</f>
        <v>1</v>
      </c>
      <c r="AC314">
        <v>2</v>
      </c>
      <c r="AD314">
        <f>COUNTIF(AC314,"2")</f>
        <v>1</v>
      </c>
      <c r="AE314">
        <f>COUNTIF(AC314,"3")</f>
        <v>0</v>
      </c>
      <c r="AF314">
        <f>COUNTIF(AC314,"4")</f>
        <v>0</v>
      </c>
      <c r="AG314">
        <f>COUNTIF(AC314,"5")</f>
        <v>0</v>
      </c>
      <c r="AH314">
        <v>1</v>
      </c>
      <c r="AI314">
        <v>0</v>
      </c>
      <c r="AL314">
        <v>1</v>
      </c>
      <c r="AO314" s="1">
        <f>COUNTIF(F314,"CVCV")+COUNTIF(F314,"CVVCV")</f>
        <v>0</v>
      </c>
      <c r="AP314" s="1">
        <f>COUNTIF(F314,"CVCVC")+COUNTIF(F314,"CVVCVC")</f>
        <v>0</v>
      </c>
      <c r="AQ314" s="1">
        <f>COUNTIF(F314,"VCV")+COUNTIF(F314,"VVCV")</f>
        <v>0</v>
      </c>
      <c r="AR314" s="1">
        <f>COUNTIF(F314,"VCVC")+COUNTIF(F314,"VVCVC")</f>
        <v>0</v>
      </c>
      <c r="AS314" s="1">
        <f>COUNTIF(F314,"CVV")</f>
        <v>1</v>
      </c>
      <c r="AT314" s="1">
        <f>COUNTIF(F314,"CVVC")</f>
        <v>0</v>
      </c>
      <c r="AU314" s="1">
        <f>COUNTIF(F314,"VV")</f>
        <v>0</v>
      </c>
      <c r="AV314" s="1">
        <f>COUNTIF(F314,"VVC")</f>
        <v>0</v>
      </c>
      <c r="AW314" s="1">
        <f>COUNTIF(F314,"CVVCVC")+COUNTIF(F314,"VVCVC")+COUNTIF(F314,"CVVCV")+COUNTIF(F314,"VVCV")</f>
        <v>0</v>
      </c>
      <c r="AY314" s="1">
        <f>COUNTIF(F314,"CCVCV")</f>
        <v>0</v>
      </c>
      <c r="AZ314" s="1">
        <f>COUNTIF(F314,"CCVCVC")</f>
        <v>0</v>
      </c>
      <c r="BA314" s="1">
        <f>COUNTIF(F314,"CCVV")</f>
        <v>0</v>
      </c>
      <c r="BB314" s="1">
        <f>COUNTIF(F314,"CCVVC")</f>
        <v>0</v>
      </c>
      <c r="BF314" s="1" t="str">
        <f>RIGHT(F314,4)</f>
        <v>CVV</v>
      </c>
      <c r="BG314" s="1"/>
      <c r="BO314">
        <v>1</v>
      </c>
      <c r="BP314" s="1">
        <f>SUM(BG314:BO314)</f>
        <v>1</v>
      </c>
      <c r="BQ314">
        <v>0</v>
      </c>
      <c r="BS314" s="1" t="str">
        <f>LEFT(B314,1)</f>
        <v>f</v>
      </c>
      <c r="BT314" s="1" t="str">
        <f>LEFT(B314,2)</f>
        <v>fa</v>
      </c>
      <c r="BU314" s="1" t="str">
        <f>RIGHT(B314,1)</f>
        <v>i</v>
      </c>
      <c r="BX314" s="10">
        <v>0</v>
      </c>
      <c r="BY314" s="10" t="str">
        <f>LEFT(CA314,1)</f>
        <v>a</v>
      </c>
      <c r="BZ314" s="10" t="str">
        <f>RIGHT(B314,1)</f>
        <v>i</v>
      </c>
      <c r="CA314" s="10" t="str">
        <f>RIGHT(B314,2)</f>
        <v>ai</v>
      </c>
      <c r="CB314" s="10" t="str">
        <f>RIGHT(B314,3)</f>
        <v>fai</v>
      </c>
      <c r="CC314" s="10" t="str">
        <f>RIGHT(B314,2)</f>
        <v>ai</v>
      </c>
      <c r="CD314" s="10" t="str">
        <f>RIGHT(B314,1)</f>
        <v>i</v>
      </c>
    </row>
    <row r="315" spans="1:82">
      <c r="A315">
        <v>466</v>
      </c>
      <c r="B315" s="30" t="s">
        <v>13</v>
      </c>
      <c r="C315" t="s">
        <v>2715</v>
      </c>
      <c r="D315" t="s">
        <v>1141</v>
      </c>
      <c r="E315" t="s">
        <v>1141</v>
      </c>
      <c r="F315" t="s">
        <v>2833</v>
      </c>
      <c r="G315" s="1">
        <f>COUNTIF(B315,"*ii*")</f>
        <v>0</v>
      </c>
      <c r="H315" s="1">
        <f>COUNTIF(B315,"*ee*")</f>
        <v>0</v>
      </c>
      <c r="I315" s="1">
        <f>COUNTIF(B315,"*aa*")</f>
        <v>0</v>
      </c>
      <c r="J315" s="1">
        <f>COUNTIF(B315,"*oo*")</f>
        <v>0</v>
      </c>
      <c r="K315" s="1">
        <f>COUNTIF(B315,"*uu*")</f>
        <v>0</v>
      </c>
      <c r="L315" s="1">
        <f>COUNTIF(B315,"*ia*")</f>
        <v>0</v>
      </c>
      <c r="M315" s="1">
        <f>COUNTIF(B315,"*iu*")</f>
        <v>0</v>
      </c>
      <c r="N315" s="1">
        <f>COUNTIF(B315,"*ei*")</f>
        <v>0</v>
      </c>
      <c r="O315" s="1">
        <f>COUNTIF(B315,"*ea*")</f>
        <v>0</v>
      </c>
      <c r="P315" s="1">
        <f>COUNTIF(B315,"*eo*")</f>
        <v>0</v>
      </c>
      <c r="Q315" s="1">
        <f>COUNTIF(B315,"*eu*")</f>
        <v>0</v>
      </c>
      <c r="R315" s="1">
        <f>COUNTIF(B315,"*ai*")</f>
        <v>1</v>
      </c>
      <c r="S315" s="1">
        <f>COUNTIF(B315,"*ae*")</f>
        <v>0</v>
      </c>
      <c r="T315" s="1">
        <f>COUNTIF(B315,"*ao*")</f>
        <v>0</v>
      </c>
      <c r="U315" s="1">
        <f>COUNTIF(B315,"*au*")</f>
        <v>0</v>
      </c>
      <c r="V315" s="1">
        <f>COUNTIF(B315,"*oi*")</f>
        <v>0</v>
      </c>
      <c r="W315" s="1">
        <f>COUNTIF(B315,"*oe*")</f>
        <v>0</v>
      </c>
      <c r="X315" s="1">
        <f>COUNTIF(B315,"*oa*")</f>
        <v>0</v>
      </c>
      <c r="Y315" s="1">
        <f>COUNTIF(B315,"*ou*")</f>
        <v>0</v>
      </c>
      <c r="Z315" s="1">
        <f>COUNTIF(B315,"*ui*")</f>
        <v>0</v>
      </c>
      <c r="AA315" s="1">
        <f>COUNTIF(B315,"*ua*")</f>
        <v>0</v>
      </c>
      <c r="AB315">
        <f>SUM(G315:AA315)</f>
        <v>1</v>
      </c>
      <c r="AC315">
        <v>2</v>
      </c>
      <c r="AD315">
        <f>COUNTIF(AC315,"2")</f>
        <v>1</v>
      </c>
      <c r="AE315">
        <f>COUNTIF(AC315,"3")</f>
        <v>0</v>
      </c>
      <c r="AF315">
        <f>COUNTIF(AC315,"4")</f>
        <v>0</v>
      </c>
      <c r="AG315">
        <f>COUNTIF(AC315,"5")</f>
        <v>0</v>
      </c>
      <c r="AH315">
        <v>1</v>
      </c>
      <c r="AI315">
        <v>0</v>
      </c>
      <c r="AL315">
        <v>1</v>
      </c>
      <c r="AO315" s="1">
        <f>COUNTIF(F315,"CVCV")+COUNTIF(F315,"CVVCV")</f>
        <v>0</v>
      </c>
      <c r="AP315" s="1">
        <f>COUNTIF(F315,"CVCVC")+COUNTIF(F315,"CVVCVC")</f>
        <v>0</v>
      </c>
      <c r="AQ315" s="1">
        <f>COUNTIF(F315,"VCV")+COUNTIF(F315,"VVCV")</f>
        <v>0</v>
      </c>
      <c r="AR315" s="1">
        <f>COUNTIF(F315,"VCVC")+COUNTIF(F315,"VVCVC")</f>
        <v>0</v>
      </c>
      <c r="AS315" s="1">
        <f>COUNTIF(F315,"CVV")</f>
        <v>1</v>
      </c>
      <c r="AT315" s="1">
        <f>COUNTIF(F315,"CVVC")</f>
        <v>0</v>
      </c>
      <c r="AU315" s="1">
        <f>COUNTIF(F315,"VV")</f>
        <v>0</v>
      </c>
      <c r="AV315" s="1">
        <f>COUNTIF(F315,"VVC")</f>
        <v>0</v>
      </c>
      <c r="AW315" s="1">
        <f>COUNTIF(F315,"CVVCVC")+COUNTIF(F315,"VVCVC")+COUNTIF(F315,"CVVCV")+COUNTIF(F315,"VVCV")</f>
        <v>0</v>
      </c>
      <c r="AY315" s="1">
        <f>COUNTIF(F315,"CCVCV")</f>
        <v>0</v>
      </c>
      <c r="AZ315" s="1">
        <f>COUNTIF(F315,"CCVCVC")</f>
        <v>0</v>
      </c>
      <c r="BA315" s="1">
        <f>COUNTIF(F315,"CCVV")</f>
        <v>0</v>
      </c>
      <c r="BB315" s="1">
        <f>COUNTIF(F315,"CCVVC")</f>
        <v>0</v>
      </c>
      <c r="BF315" s="1" t="str">
        <f>RIGHT(F315,4)</f>
        <v>CVV</v>
      </c>
      <c r="BG315" s="1"/>
      <c r="BO315">
        <v>1</v>
      </c>
      <c r="BP315" s="1">
        <f>SUM(BG315:BO315)</f>
        <v>1</v>
      </c>
      <c r="BQ315">
        <v>0</v>
      </c>
      <c r="BS315" s="1" t="str">
        <f>LEFT(B315,1)</f>
        <v>k</v>
      </c>
      <c r="BT315" s="1" t="str">
        <f>LEFT(B315,2)</f>
        <v>ka</v>
      </c>
      <c r="BU315" s="1" t="str">
        <f>RIGHT(B315,1)</f>
        <v>i</v>
      </c>
      <c r="BX315" s="10">
        <v>0</v>
      </c>
      <c r="BY315" s="10" t="str">
        <f>LEFT(CA315,1)</f>
        <v>a</v>
      </c>
      <c r="BZ315" s="10" t="str">
        <f>RIGHT(B315,1)</f>
        <v>i</v>
      </c>
      <c r="CA315" s="10" t="str">
        <f>RIGHT(B315,2)</f>
        <v>ai</v>
      </c>
      <c r="CB315" s="10" t="str">
        <f>RIGHT(B315,3)</f>
        <v>kai</v>
      </c>
      <c r="CC315" s="10" t="str">
        <f>RIGHT(B315,2)</f>
        <v>ai</v>
      </c>
      <c r="CD315" s="10" t="str">
        <f>RIGHT(B315,1)</f>
        <v>i</v>
      </c>
    </row>
    <row r="316" spans="1:82">
      <c r="A316">
        <v>1785</v>
      </c>
      <c r="B316" s="30" t="s">
        <v>111</v>
      </c>
      <c r="C316" t="s">
        <v>1296</v>
      </c>
      <c r="D316" t="s">
        <v>1152</v>
      </c>
      <c r="E316" t="s">
        <v>1141</v>
      </c>
      <c r="F316" t="s">
        <v>2833</v>
      </c>
      <c r="G316" s="1">
        <f>COUNTIF(B316,"*ii*")</f>
        <v>0</v>
      </c>
      <c r="H316" s="1">
        <f>COUNTIF(B316,"*ee*")</f>
        <v>0</v>
      </c>
      <c r="I316" s="1">
        <f>COUNTIF(B316,"*aa*")</f>
        <v>0</v>
      </c>
      <c r="J316" s="1">
        <f>COUNTIF(B316,"*oo*")</f>
        <v>0</v>
      </c>
      <c r="K316" s="1">
        <f>COUNTIF(B316,"*uu*")</f>
        <v>0</v>
      </c>
      <c r="L316" s="1">
        <f>COUNTIF(B316,"*ia*")</f>
        <v>0</v>
      </c>
      <c r="M316" s="1">
        <f>COUNTIF(B316,"*iu*")</f>
        <v>0</v>
      </c>
      <c r="N316" s="1">
        <f>COUNTIF(B316,"*ei*")</f>
        <v>0</v>
      </c>
      <c r="O316" s="1">
        <f>COUNTIF(B316,"*ea*")</f>
        <v>0</v>
      </c>
      <c r="P316" s="1">
        <f>COUNTIF(B316,"*eo*")</f>
        <v>0</v>
      </c>
      <c r="Q316" s="1">
        <f>COUNTIF(B316,"*eu*")</f>
        <v>0</v>
      </c>
      <c r="R316" s="1">
        <f>COUNTIF(B316,"*ai*")</f>
        <v>1</v>
      </c>
      <c r="S316" s="1">
        <f>COUNTIF(B316,"*ae*")</f>
        <v>0</v>
      </c>
      <c r="T316" s="1">
        <f>COUNTIF(B316,"*ao*")</f>
        <v>0</v>
      </c>
      <c r="U316" s="1">
        <f>COUNTIF(B316,"*au*")</f>
        <v>0</v>
      </c>
      <c r="V316" s="1">
        <f>COUNTIF(B316,"*oi*")</f>
        <v>0</v>
      </c>
      <c r="W316" s="1">
        <f>COUNTIF(B316,"*oe*")</f>
        <v>0</v>
      </c>
      <c r="X316" s="1">
        <f>COUNTIF(B316,"*oa*")</f>
        <v>0</v>
      </c>
      <c r="Y316" s="1">
        <f>COUNTIF(B316,"*ou*")</f>
        <v>0</v>
      </c>
      <c r="Z316" s="1">
        <f>COUNTIF(B316,"*ui*")</f>
        <v>0</v>
      </c>
      <c r="AA316" s="1">
        <f>COUNTIF(B316,"*ua*")</f>
        <v>0</v>
      </c>
      <c r="AB316">
        <f>SUM(G316:AA316)</f>
        <v>1</v>
      </c>
      <c r="AC316">
        <v>2</v>
      </c>
      <c r="AD316">
        <f>COUNTIF(AC316,"2")</f>
        <v>1</v>
      </c>
      <c r="AE316">
        <f>COUNTIF(AC316,"3")</f>
        <v>0</v>
      </c>
      <c r="AF316">
        <f>COUNTIF(AC316,"4")</f>
        <v>0</v>
      </c>
      <c r="AG316">
        <f>COUNTIF(AC316,"5")</f>
        <v>0</v>
      </c>
      <c r="AH316">
        <v>1</v>
      </c>
      <c r="AI316">
        <v>0</v>
      </c>
      <c r="AL316">
        <v>1</v>
      </c>
      <c r="AO316" s="1">
        <f>COUNTIF(F316,"CVCV")+COUNTIF(F316,"CVVCV")</f>
        <v>0</v>
      </c>
      <c r="AP316" s="1">
        <f>COUNTIF(F316,"CVCVC")+COUNTIF(F316,"CVVCVC")</f>
        <v>0</v>
      </c>
      <c r="AQ316" s="1">
        <f>COUNTIF(F316,"VCV")+COUNTIF(F316,"VVCV")</f>
        <v>0</v>
      </c>
      <c r="AR316" s="1">
        <f>COUNTIF(F316,"VCVC")+COUNTIF(F316,"VVCVC")</f>
        <v>0</v>
      </c>
      <c r="AS316" s="1">
        <f>COUNTIF(F316,"CVV")</f>
        <v>1</v>
      </c>
      <c r="AT316" s="1">
        <f>COUNTIF(F316,"CVVC")</f>
        <v>0</v>
      </c>
      <c r="AU316" s="1">
        <f>COUNTIF(F316,"VV")</f>
        <v>0</v>
      </c>
      <c r="AV316" s="1">
        <f>COUNTIF(F316,"VVC")</f>
        <v>0</v>
      </c>
      <c r="AW316" s="1">
        <f>COUNTIF(F316,"CVVCVC")+COUNTIF(F316,"VVCVC")+COUNTIF(F316,"CVVCV")+COUNTIF(F316,"VVCV")</f>
        <v>0</v>
      </c>
      <c r="AY316" s="1">
        <f>COUNTIF(F316,"CCVCV")</f>
        <v>0</v>
      </c>
      <c r="AZ316" s="1">
        <f>COUNTIF(F316,"CCVCVC")</f>
        <v>0</v>
      </c>
      <c r="BA316" s="1">
        <f>COUNTIF(F316,"CCVV")</f>
        <v>0</v>
      </c>
      <c r="BB316" s="1">
        <f>COUNTIF(F316,"CCVVC")</f>
        <v>0</v>
      </c>
      <c r="BF316" s="1" t="str">
        <f>RIGHT(F316,4)</f>
        <v>CVV</v>
      </c>
      <c r="BG316" s="1"/>
      <c r="BO316">
        <v>1</v>
      </c>
      <c r="BP316" s="1">
        <f>SUM(BG316:BO316)</f>
        <v>1</v>
      </c>
      <c r="BQ316">
        <v>0</v>
      </c>
      <c r="BS316" s="1" t="str">
        <f>LEFT(B316,1)</f>
        <v>t</v>
      </c>
      <c r="BT316" s="1" t="str">
        <f>LEFT(B316,2)</f>
        <v>ta</v>
      </c>
      <c r="BU316" s="1" t="str">
        <f>RIGHT(B316,1)</f>
        <v>i</v>
      </c>
      <c r="BX316" s="10">
        <v>0</v>
      </c>
      <c r="BY316" s="10" t="str">
        <f>LEFT(CA316,1)</f>
        <v>a</v>
      </c>
      <c r="BZ316" s="10" t="str">
        <f>RIGHT(B316,1)</f>
        <v>i</v>
      </c>
      <c r="CA316" s="10" t="str">
        <f>RIGHT(B316,2)</f>
        <v>ai</v>
      </c>
      <c r="CB316" s="10" t="str">
        <f>RIGHT(B316,3)</f>
        <v>tai</v>
      </c>
      <c r="CC316" s="10" t="str">
        <f>RIGHT(B316,2)</f>
        <v>ai</v>
      </c>
      <c r="CD316" s="10" t="str">
        <f>RIGHT(B316,1)</f>
        <v>i</v>
      </c>
    </row>
    <row r="317" spans="1:82">
      <c r="A317">
        <v>1461</v>
      </c>
      <c r="B317" s="30" t="s">
        <v>391</v>
      </c>
      <c r="C317" t="s">
        <v>1690</v>
      </c>
      <c r="D317" t="s">
        <v>1151</v>
      </c>
      <c r="E317" t="s">
        <v>2821</v>
      </c>
      <c r="F317" t="s">
        <v>2833</v>
      </c>
      <c r="G317" s="1">
        <f>COUNTIF(B317,"*ii*")</f>
        <v>0</v>
      </c>
      <c r="H317" s="1">
        <f>COUNTIF(B317,"*ee*")</f>
        <v>0</v>
      </c>
      <c r="I317" s="1">
        <f>COUNTIF(B317,"*aa*")</f>
        <v>0</v>
      </c>
      <c r="J317" s="1">
        <f>COUNTIF(B317,"*oo*")</f>
        <v>0</v>
      </c>
      <c r="K317" s="1">
        <f>COUNTIF(B317,"*uu*")</f>
        <v>0</v>
      </c>
      <c r="L317" s="1">
        <f>COUNTIF(B317,"*ia*")</f>
        <v>0</v>
      </c>
      <c r="M317" s="1">
        <f>COUNTIF(B317,"*iu*")</f>
        <v>0</v>
      </c>
      <c r="N317" s="1">
        <f>COUNTIF(B317,"*ei*")</f>
        <v>0</v>
      </c>
      <c r="O317" s="1">
        <f>COUNTIF(B317,"*ea*")</f>
        <v>0</v>
      </c>
      <c r="P317" s="1">
        <f>COUNTIF(B317,"*eo*")</f>
        <v>0</v>
      </c>
      <c r="Q317" s="1">
        <f>COUNTIF(B317,"*eu*")</f>
        <v>0</v>
      </c>
      <c r="R317" s="1">
        <f>COUNTIF(B317,"*ai*")</f>
        <v>1</v>
      </c>
      <c r="S317" s="1">
        <f>COUNTIF(B317,"*ae*")</f>
        <v>0</v>
      </c>
      <c r="T317" s="1">
        <f>COUNTIF(B317,"*ao*")</f>
        <v>0</v>
      </c>
      <c r="U317" s="1">
        <f>COUNTIF(B317,"*au*")</f>
        <v>0</v>
      </c>
      <c r="V317" s="1">
        <f>COUNTIF(B317,"*oi*")</f>
        <v>0</v>
      </c>
      <c r="W317" s="1">
        <f>COUNTIF(B317,"*oe*")</f>
        <v>0</v>
      </c>
      <c r="X317" s="1">
        <f>COUNTIF(B317,"*oa*")</f>
        <v>0</v>
      </c>
      <c r="Y317" s="1">
        <f>COUNTIF(B317,"*ou*")</f>
        <v>0</v>
      </c>
      <c r="Z317" s="1">
        <f>COUNTIF(B317,"*ui*")</f>
        <v>0</v>
      </c>
      <c r="AA317" s="1">
        <f>COUNTIF(B317,"*ua*")</f>
        <v>0</v>
      </c>
      <c r="AB317">
        <f>SUM(G317:AA317)</f>
        <v>1</v>
      </c>
      <c r="AC317">
        <v>2</v>
      </c>
      <c r="AD317">
        <f>COUNTIF(AC317,"2")</f>
        <v>1</v>
      </c>
      <c r="AE317">
        <f>COUNTIF(AC317,"3")</f>
        <v>0</v>
      </c>
      <c r="AF317">
        <f>COUNTIF(AC317,"4")</f>
        <v>0</v>
      </c>
      <c r="AG317">
        <f>COUNTIF(AC317,"5")</f>
        <v>0</v>
      </c>
      <c r="AH317">
        <v>1</v>
      </c>
      <c r="AI317">
        <v>0</v>
      </c>
      <c r="AL317">
        <v>1</v>
      </c>
      <c r="AO317" s="1">
        <f>COUNTIF(F317,"CVCV")+COUNTIF(F317,"CVVCV")</f>
        <v>0</v>
      </c>
      <c r="AP317" s="1">
        <f>COUNTIF(F317,"CVCVC")+COUNTIF(F317,"CVVCVC")</f>
        <v>0</v>
      </c>
      <c r="AQ317" s="1">
        <f>COUNTIF(F317,"VCV")+COUNTIF(F317,"VVCV")</f>
        <v>0</v>
      </c>
      <c r="AR317" s="1">
        <f>COUNTIF(F317,"VCVC")+COUNTIF(F317,"VVCVC")</f>
        <v>0</v>
      </c>
      <c r="AS317" s="1">
        <f>COUNTIF(F317,"CVV")</f>
        <v>1</v>
      </c>
      <c r="AT317" s="1">
        <f>COUNTIF(F317,"CVVC")</f>
        <v>0</v>
      </c>
      <c r="AU317" s="1">
        <f>COUNTIF(F317,"VV")</f>
        <v>0</v>
      </c>
      <c r="AV317" s="1">
        <f>COUNTIF(F317,"VVC")</f>
        <v>0</v>
      </c>
      <c r="AW317" s="1">
        <f>COUNTIF(F317,"CVVCVC")+COUNTIF(F317,"VVCVC")+COUNTIF(F317,"CVVCV")+COUNTIF(F317,"VVCV")</f>
        <v>0</v>
      </c>
      <c r="AY317" s="1">
        <f>COUNTIF(F317,"CCVCV")</f>
        <v>0</v>
      </c>
      <c r="AZ317" s="1">
        <f>COUNTIF(F317,"CCVCVC")</f>
        <v>0</v>
      </c>
      <c r="BA317" s="1">
        <f>COUNTIF(F317,"CCVV")</f>
        <v>0</v>
      </c>
      <c r="BB317" s="1">
        <f>COUNTIF(F317,"CCVVC")</f>
        <v>0</v>
      </c>
      <c r="BF317" s="1" t="str">
        <f>RIGHT(F317,4)</f>
        <v>CVV</v>
      </c>
      <c r="BG317" s="1"/>
      <c r="BO317">
        <v>1</v>
      </c>
      <c r="BP317" s="1">
        <f>SUM(BG317:BO317)</f>
        <v>1</v>
      </c>
      <c r="BQ317">
        <v>0</v>
      </c>
      <c r="BS317" s="1" t="str">
        <f>LEFT(B317,1)</f>
        <v>r</v>
      </c>
      <c r="BT317" s="1" t="str">
        <f>LEFT(B317,2)</f>
        <v>ra</v>
      </c>
      <c r="BU317" s="1" t="str">
        <f>RIGHT(B317,1)</f>
        <v>i</v>
      </c>
      <c r="BX317" s="10">
        <v>0</v>
      </c>
      <c r="BY317" s="10" t="str">
        <f>LEFT(CA317,1)</f>
        <v>a</v>
      </c>
      <c r="BZ317" s="10" t="str">
        <f>RIGHT(B317,1)</f>
        <v>i</v>
      </c>
      <c r="CA317" s="10" t="str">
        <f>RIGHT(B317,2)</f>
        <v>ai</v>
      </c>
      <c r="CB317" s="10" t="str">
        <f>RIGHT(B317,3)</f>
        <v>rai</v>
      </c>
      <c r="CC317" s="10" t="str">
        <f>RIGHT(B317,2)</f>
        <v>ai</v>
      </c>
      <c r="CD317" s="10" t="str">
        <f>RIGHT(B317,1)</f>
        <v>i</v>
      </c>
    </row>
    <row r="318" spans="1:82">
      <c r="A318">
        <v>1580</v>
      </c>
      <c r="B318" s="30" t="s">
        <v>406</v>
      </c>
      <c r="C318" t="s">
        <v>1714</v>
      </c>
      <c r="D318" t="s">
        <v>1151</v>
      </c>
      <c r="E318" t="s">
        <v>2821</v>
      </c>
      <c r="F318" t="s">
        <v>2833</v>
      </c>
      <c r="G318" s="1">
        <f>COUNTIF(B318,"*ii*")</f>
        <v>0</v>
      </c>
      <c r="H318" s="1">
        <f>COUNTIF(B318,"*ee*")</f>
        <v>0</v>
      </c>
      <c r="I318" s="1">
        <f>COUNTIF(B318,"*aa*")</f>
        <v>0</v>
      </c>
      <c r="J318" s="1">
        <f>COUNTIF(B318,"*oo*")</f>
        <v>0</v>
      </c>
      <c r="K318" s="1">
        <f>COUNTIF(B318,"*uu*")</f>
        <v>0</v>
      </c>
      <c r="L318" s="1">
        <f>COUNTIF(B318,"*ia*")</f>
        <v>0</v>
      </c>
      <c r="M318" s="1">
        <f>COUNTIF(B318,"*iu*")</f>
        <v>0</v>
      </c>
      <c r="N318" s="1">
        <f>COUNTIF(B318,"*ei*")</f>
        <v>0</v>
      </c>
      <c r="O318" s="1">
        <f>COUNTIF(B318,"*ea*")</f>
        <v>0</v>
      </c>
      <c r="P318" s="1">
        <f>COUNTIF(B318,"*eo*")</f>
        <v>0</v>
      </c>
      <c r="Q318" s="1">
        <f>COUNTIF(B318,"*eu*")</f>
        <v>0</v>
      </c>
      <c r="R318" s="1">
        <f>COUNTIF(B318,"*ai*")</f>
        <v>1</v>
      </c>
      <c r="S318" s="1">
        <f>COUNTIF(B318,"*ae*")</f>
        <v>0</v>
      </c>
      <c r="T318" s="1">
        <f>COUNTIF(B318,"*ao*")</f>
        <v>0</v>
      </c>
      <c r="U318" s="1">
        <f>COUNTIF(B318,"*au*")</f>
        <v>0</v>
      </c>
      <c r="V318" s="1">
        <f>COUNTIF(B318,"*oi*")</f>
        <v>0</v>
      </c>
      <c r="W318" s="1">
        <f>COUNTIF(B318,"*oe*")</f>
        <v>0</v>
      </c>
      <c r="X318" s="1">
        <f>COUNTIF(B318,"*oa*")</f>
        <v>0</v>
      </c>
      <c r="Y318" s="1">
        <f>COUNTIF(B318,"*ou*")</f>
        <v>0</v>
      </c>
      <c r="Z318" s="1">
        <f>COUNTIF(B318,"*ui*")</f>
        <v>0</v>
      </c>
      <c r="AA318" s="1">
        <f>COUNTIF(B318,"*ua*")</f>
        <v>0</v>
      </c>
      <c r="AB318">
        <f>SUM(G318:AA318)</f>
        <v>1</v>
      </c>
      <c r="AC318">
        <v>2</v>
      </c>
      <c r="AD318">
        <f>COUNTIF(AC318,"2")</f>
        <v>1</v>
      </c>
      <c r="AE318">
        <f>COUNTIF(AC318,"3")</f>
        <v>0</v>
      </c>
      <c r="AF318">
        <f>COUNTIF(AC318,"4")</f>
        <v>0</v>
      </c>
      <c r="AG318">
        <f>COUNTIF(AC318,"5")</f>
        <v>0</v>
      </c>
      <c r="AH318">
        <v>1</v>
      </c>
      <c r="AI318">
        <v>0</v>
      </c>
      <c r="AL318">
        <v>1</v>
      </c>
      <c r="AO318" s="1">
        <f>COUNTIF(F318,"CVCV")+COUNTIF(F318,"CVVCV")</f>
        <v>0</v>
      </c>
      <c r="AP318" s="1">
        <f>COUNTIF(F318,"CVCVC")+COUNTIF(F318,"CVVCVC")</f>
        <v>0</v>
      </c>
      <c r="AQ318" s="1">
        <f>COUNTIF(F318,"VCV")+COUNTIF(F318,"VVCV")</f>
        <v>0</v>
      </c>
      <c r="AR318" s="1">
        <f>COUNTIF(F318,"VCVC")+COUNTIF(F318,"VVCVC")</f>
        <v>0</v>
      </c>
      <c r="AS318" s="1">
        <f>COUNTIF(F318,"CVV")</f>
        <v>1</v>
      </c>
      <c r="AT318" s="1">
        <f>COUNTIF(F318,"CVVC")</f>
        <v>0</v>
      </c>
      <c r="AU318" s="1">
        <f>COUNTIF(F318,"VV")</f>
        <v>0</v>
      </c>
      <c r="AV318" s="1">
        <f>COUNTIF(F318,"VVC")</f>
        <v>0</v>
      </c>
      <c r="AW318" s="1">
        <f>COUNTIF(F318,"CVVCVC")+COUNTIF(F318,"VVCVC")+COUNTIF(F318,"CVVCV")+COUNTIF(F318,"VVCV")</f>
        <v>0</v>
      </c>
      <c r="AY318" s="1">
        <f>COUNTIF(F318,"CCVCV")</f>
        <v>0</v>
      </c>
      <c r="AZ318" s="1">
        <f>COUNTIF(F318,"CCVCVC")</f>
        <v>0</v>
      </c>
      <c r="BA318" s="1">
        <f>COUNTIF(F318,"CCVV")</f>
        <v>0</v>
      </c>
      <c r="BB318" s="1">
        <f>COUNTIF(F318,"CCVVC")</f>
        <v>0</v>
      </c>
      <c r="BF318" s="1" t="str">
        <f>RIGHT(F318,4)</f>
        <v>CVV</v>
      </c>
      <c r="BG318" s="1"/>
      <c r="BO318">
        <v>1</v>
      </c>
      <c r="BP318" s="1">
        <f>SUM(BG318:BO318)</f>
        <v>1</v>
      </c>
      <c r="BQ318">
        <v>0</v>
      </c>
      <c r="BS318" s="1" t="str">
        <f>LEFT(B318,1)</f>
        <v>s</v>
      </c>
      <c r="BT318" s="1" t="str">
        <f>LEFT(B318,2)</f>
        <v>sa</v>
      </c>
      <c r="BU318" s="1" t="str">
        <f>RIGHT(B318,1)</f>
        <v>i</v>
      </c>
      <c r="BX318" s="10">
        <v>0</v>
      </c>
      <c r="BY318" s="10" t="str">
        <f>LEFT(CA318,1)</f>
        <v>a</v>
      </c>
      <c r="BZ318" s="10" t="str">
        <f>RIGHT(B318,1)</f>
        <v>i</v>
      </c>
      <c r="CA318" s="10" t="str">
        <f>RIGHT(B318,2)</f>
        <v>ai</v>
      </c>
      <c r="CB318" s="10" t="str">
        <f>RIGHT(B318,3)</f>
        <v>sai</v>
      </c>
      <c r="CC318" s="10" t="str">
        <f>RIGHT(B318,2)</f>
        <v>ai</v>
      </c>
      <c r="CD318" s="10" t="str">
        <f>RIGHT(B318,1)</f>
        <v>i</v>
      </c>
    </row>
    <row r="319" spans="1:82">
      <c r="A319">
        <v>1786</v>
      </c>
      <c r="B319" s="30" t="s">
        <v>111</v>
      </c>
      <c r="C319" t="s">
        <v>1704</v>
      </c>
      <c r="D319" t="s">
        <v>1151</v>
      </c>
      <c r="E319" t="s">
        <v>2821</v>
      </c>
      <c r="F319" t="s">
        <v>2833</v>
      </c>
      <c r="G319" s="1">
        <f>COUNTIF(B319,"*ii*")</f>
        <v>0</v>
      </c>
      <c r="H319" s="1">
        <f>COUNTIF(B319,"*ee*")</f>
        <v>0</v>
      </c>
      <c r="I319" s="1">
        <f>COUNTIF(B319,"*aa*")</f>
        <v>0</v>
      </c>
      <c r="J319" s="1">
        <f>COUNTIF(B319,"*oo*")</f>
        <v>0</v>
      </c>
      <c r="K319" s="1">
        <f>COUNTIF(B319,"*uu*")</f>
        <v>0</v>
      </c>
      <c r="L319" s="1">
        <f>COUNTIF(B319,"*ia*")</f>
        <v>0</v>
      </c>
      <c r="M319" s="1">
        <f>COUNTIF(B319,"*iu*")</f>
        <v>0</v>
      </c>
      <c r="N319" s="1">
        <f>COUNTIF(B319,"*ei*")</f>
        <v>0</v>
      </c>
      <c r="O319" s="1">
        <f>COUNTIF(B319,"*ea*")</f>
        <v>0</v>
      </c>
      <c r="P319" s="1">
        <f>COUNTIF(B319,"*eo*")</f>
        <v>0</v>
      </c>
      <c r="Q319" s="1">
        <f>COUNTIF(B319,"*eu*")</f>
        <v>0</v>
      </c>
      <c r="R319" s="1">
        <f>COUNTIF(B319,"*ai*")</f>
        <v>1</v>
      </c>
      <c r="S319" s="1">
        <f>COUNTIF(B319,"*ae*")</f>
        <v>0</v>
      </c>
      <c r="T319" s="1">
        <f>COUNTIF(B319,"*ao*")</f>
        <v>0</v>
      </c>
      <c r="U319" s="1">
        <f>COUNTIF(B319,"*au*")</f>
        <v>0</v>
      </c>
      <c r="V319" s="1">
        <f>COUNTIF(B319,"*oi*")</f>
        <v>0</v>
      </c>
      <c r="W319" s="1">
        <f>COUNTIF(B319,"*oe*")</f>
        <v>0</v>
      </c>
      <c r="X319" s="1">
        <f>COUNTIF(B319,"*oa*")</f>
        <v>0</v>
      </c>
      <c r="Y319" s="1">
        <f>COUNTIF(B319,"*ou*")</f>
        <v>0</v>
      </c>
      <c r="Z319" s="1">
        <f>COUNTIF(B319,"*ui*")</f>
        <v>0</v>
      </c>
      <c r="AA319" s="1">
        <f>COUNTIF(B319,"*ua*")</f>
        <v>0</v>
      </c>
      <c r="AB319">
        <f>SUM(G319:AA319)</f>
        <v>1</v>
      </c>
      <c r="AC319">
        <v>2</v>
      </c>
      <c r="AD319">
        <f>COUNTIF(AC319,"2")</f>
        <v>1</v>
      </c>
      <c r="AE319">
        <f>COUNTIF(AC319,"3")</f>
        <v>0</v>
      </c>
      <c r="AF319">
        <f>COUNTIF(AC319,"4")</f>
        <v>0</v>
      </c>
      <c r="AG319">
        <f>COUNTIF(AC319,"5")</f>
        <v>0</v>
      </c>
      <c r="AH319">
        <v>1</v>
      </c>
      <c r="AI319">
        <v>0</v>
      </c>
      <c r="AL319">
        <v>1</v>
      </c>
      <c r="AO319" s="1">
        <f>COUNTIF(F319,"CVCV")+COUNTIF(F319,"CVVCV")</f>
        <v>0</v>
      </c>
      <c r="AP319" s="1">
        <f>COUNTIF(F319,"CVCVC")+COUNTIF(F319,"CVVCVC")</f>
        <v>0</v>
      </c>
      <c r="AQ319" s="1">
        <f>COUNTIF(F319,"VCV")+COUNTIF(F319,"VVCV")</f>
        <v>0</v>
      </c>
      <c r="AR319" s="1">
        <f>COUNTIF(F319,"VCVC")+COUNTIF(F319,"VVCVC")</f>
        <v>0</v>
      </c>
      <c r="AS319" s="1">
        <f>COUNTIF(F319,"CVV")</f>
        <v>1</v>
      </c>
      <c r="AT319" s="1">
        <f>COUNTIF(F319,"CVVC")</f>
        <v>0</v>
      </c>
      <c r="AU319" s="1">
        <f>COUNTIF(F319,"VV")</f>
        <v>0</v>
      </c>
      <c r="AV319" s="1">
        <f>COUNTIF(F319,"VVC")</f>
        <v>0</v>
      </c>
      <c r="AW319" s="1">
        <f>COUNTIF(F319,"CVVCVC")+COUNTIF(F319,"VVCVC")+COUNTIF(F319,"CVVCV")+COUNTIF(F319,"VVCV")</f>
        <v>0</v>
      </c>
      <c r="AY319" s="1">
        <f>COUNTIF(F319,"CCVCV")</f>
        <v>0</v>
      </c>
      <c r="AZ319" s="1">
        <f>COUNTIF(F319,"CCVCVC")</f>
        <v>0</v>
      </c>
      <c r="BA319" s="1">
        <f>COUNTIF(F319,"CCVV")</f>
        <v>0</v>
      </c>
      <c r="BB319" s="1">
        <f>COUNTIF(F319,"CCVVC")</f>
        <v>0</v>
      </c>
      <c r="BF319" s="1" t="str">
        <f>RIGHT(F319,4)</f>
        <v>CVV</v>
      </c>
      <c r="BG319" s="1"/>
      <c r="BO319">
        <v>1</v>
      </c>
      <c r="BP319" s="1">
        <f>SUM(BG319:BO319)</f>
        <v>1</v>
      </c>
      <c r="BQ319">
        <v>0</v>
      </c>
      <c r="BS319" s="1" t="str">
        <f>LEFT(B319,1)</f>
        <v>t</v>
      </c>
      <c r="BT319" s="1" t="str">
        <f>LEFT(B319,2)</f>
        <v>ta</v>
      </c>
      <c r="BU319" s="1" t="str">
        <f>RIGHT(B319,1)</f>
        <v>i</v>
      </c>
      <c r="BX319" s="10">
        <v>0</v>
      </c>
      <c r="BY319" s="10" t="str">
        <f>LEFT(CA319,1)</f>
        <v>a</v>
      </c>
      <c r="BZ319" s="10" t="str">
        <f>RIGHT(B319,1)</f>
        <v>i</v>
      </c>
      <c r="CA319" s="10" t="str">
        <f>RIGHT(B319,2)</f>
        <v>ai</v>
      </c>
      <c r="CB319" s="10" t="str">
        <f>RIGHT(B319,3)</f>
        <v>tai</v>
      </c>
      <c r="CC319" s="10" t="str">
        <f>RIGHT(B319,2)</f>
        <v>ai</v>
      </c>
      <c r="CD319" s="10" t="str">
        <f>RIGHT(B319,1)</f>
        <v>i</v>
      </c>
    </row>
    <row r="320" spans="1:82">
      <c r="A320">
        <v>468</v>
      </c>
      <c r="B320" s="30" t="s">
        <v>13</v>
      </c>
      <c r="C320" t="s">
        <v>2361</v>
      </c>
      <c r="D320" t="s">
        <v>1150</v>
      </c>
      <c r="E320" t="s">
        <v>2821</v>
      </c>
      <c r="F320" t="s">
        <v>2833</v>
      </c>
      <c r="G320" s="1">
        <f>COUNTIF(B320,"*ii*")</f>
        <v>0</v>
      </c>
      <c r="H320" s="1">
        <f>COUNTIF(B320,"*ee*")</f>
        <v>0</v>
      </c>
      <c r="I320" s="1">
        <f>COUNTIF(B320,"*aa*")</f>
        <v>0</v>
      </c>
      <c r="J320" s="1">
        <f>COUNTIF(B320,"*oo*")</f>
        <v>0</v>
      </c>
      <c r="K320" s="1">
        <f>COUNTIF(B320,"*uu*")</f>
        <v>0</v>
      </c>
      <c r="L320" s="1">
        <f>COUNTIF(B320,"*ia*")</f>
        <v>0</v>
      </c>
      <c r="M320" s="1">
        <f>COUNTIF(B320,"*iu*")</f>
        <v>0</v>
      </c>
      <c r="N320" s="1">
        <f>COUNTIF(B320,"*ei*")</f>
        <v>0</v>
      </c>
      <c r="O320" s="1">
        <f>COUNTIF(B320,"*ea*")</f>
        <v>0</v>
      </c>
      <c r="P320" s="1">
        <f>COUNTIF(B320,"*eo*")</f>
        <v>0</v>
      </c>
      <c r="Q320" s="1">
        <f>COUNTIF(B320,"*eu*")</f>
        <v>0</v>
      </c>
      <c r="R320" s="1">
        <f>COUNTIF(B320,"*ai*")</f>
        <v>1</v>
      </c>
      <c r="S320" s="1">
        <f>COUNTIF(B320,"*ae*")</f>
        <v>0</v>
      </c>
      <c r="T320" s="1">
        <f>COUNTIF(B320,"*ao*")</f>
        <v>0</v>
      </c>
      <c r="U320" s="1">
        <f>COUNTIF(B320,"*au*")</f>
        <v>0</v>
      </c>
      <c r="V320" s="1">
        <f>COUNTIF(B320,"*oi*")</f>
        <v>0</v>
      </c>
      <c r="W320" s="1">
        <f>COUNTIF(B320,"*oe*")</f>
        <v>0</v>
      </c>
      <c r="X320" s="1">
        <f>COUNTIF(B320,"*oa*")</f>
        <v>0</v>
      </c>
      <c r="Y320" s="1">
        <f>COUNTIF(B320,"*ou*")</f>
        <v>0</v>
      </c>
      <c r="Z320" s="1">
        <f>COUNTIF(B320,"*ui*")</f>
        <v>0</v>
      </c>
      <c r="AA320" s="1">
        <f>COUNTIF(B320,"*ua*")</f>
        <v>0</v>
      </c>
      <c r="AB320">
        <f>SUM(G320:AA320)</f>
        <v>1</v>
      </c>
      <c r="AC320">
        <v>2</v>
      </c>
      <c r="AD320">
        <f>COUNTIF(AC320,"2")</f>
        <v>1</v>
      </c>
      <c r="AE320">
        <f>COUNTIF(AC320,"3")</f>
        <v>0</v>
      </c>
      <c r="AF320">
        <f>COUNTIF(AC320,"4")</f>
        <v>0</v>
      </c>
      <c r="AG320">
        <f>COUNTIF(AC320,"5")</f>
        <v>0</v>
      </c>
      <c r="AH320">
        <v>1</v>
      </c>
      <c r="AI320">
        <v>0</v>
      </c>
      <c r="AL320">
        <v>1</v>
      </c>
      <c r="AO320" s="1">
        <f>COUNTIF(F320,"CVCV")+COUNTIF(F320,"CVVCV")</f>
        <v>0</v>
      </c>
      <c r="AP320" s="1">
        <f>COUNTIF(F320,"CVCVC")+COUNTIF(F320,"CVVCVC")</f>
        <v>0</v>
      </c>
      <c r="AQ320" s="1">
        <f>COUNTIF(F320,"VCV")+COUNTIF(F320,"VVCV")</f>
        <v>0</v>
      </c>
      <c r="AR320" s="1">
        <f>COUNTIF(F320,"VCVC")+COUNTIF(F320,"VVCVC")</f>
        <v>0</v>
      </c>
      <c r="AS320" s="1">
        <f>COUNTIF(F320,"CVV")</f>
        <v>1</v>
      </c>
      <c r="AT320" s="1">
        <f>COUNTIF(F320,"CVVC")</f>
        <v>0</v>
      </c>
      <c r="AU320" s="1">
        <f>COUNTIF(F320,"VV")</f>
        <v>0</v>
      </c>
      <c r="AV320" s="1">
        <f>COUNTIF(F320,"VVC")</f>
        <v>0</v>
      </c>
      <c r="AW320" s="1">
        <f>COUNTIF(F320,"CVVCVC")+COUNTIF(F320,"VVCVC")+COUNTIF(F320,"CVVCV")+COUNTIF(F320,"VVCV")</f>
        <v>0</v>
      </c>
      <c r="AY320" s="1">
        <f>COUNTIF(F320,"CCVCV")</f>
        <v>0</v>
      </c>
      <c r="AZ320" s="1">
        <f>COUNTIF(F320,"CCVCVC")</f>
        <v>0</v>
      </c>
      <c r="BA320" s="1">
        <f>COUNTIF(F320,"CCVV")</f>
        <v>0</v>
      </c>
      <c r="BB320" s="1">
        <f>COUNTIF(F320,"CCVVC")</f>
        <v>0</v>
      </c>
      <c r="BF320" s="1" t="str">
        <f>RIGHT(F320,4)</f>
        <v>CVV</v>
      </c>
      <c r="BG320" s="1"/>
      <c r="BO320">
        <v>1</v>
      </c>
      <c r="BP320" s="1">
        <f>SUM(BG320:BO320)</f>
        <v>1</v>
      </c>
      <c r="BQ320">
        <v>0</v>
      </c>
      <c r="BS320" s="1" t="str">
        <f>LEFT(B320,1)</f>
        <v>k</v>
      </c>
      <c r="BT320" s="1" t="str">
        <f>LEFT(B320,2)</f>
        <v>ka</v>
      </c>
      <c r="BU320" s="1" t="str">
        <f>RIGHT(B320,1)</f>
        <v>i</v>
      </c>
      <c r="BX320" s="10">
        <v>0</v>
      </c>
      <c r="BY320" s="10" t="str">
        <f>LEFT(CA320,1)</f>
        <v>a</v>
      </c>
      <c r="BZ320" s="10" t="str">
        <f>RIGHT(B320,1)</f>
        <v>i</v>
      </c>
      <c r="CA320" s="10" t="str">
        <f>RIGHT(B320,2)</f>
        <v>ai</v>
      </c>
      <c r="CB320" s="10" t="str">
        <f>RIGHT(B320,3)</f>
        <v>kai</v>
      </c>
      <c r="CC320" s="10" t="str">
        <f>RIGHT(B320,2)</f>
        <v>ai</v>
      </c>
      <c r="CD320" s="10" t="str">
        <f>RIGHT(B320,1)</f>
        <v>i</v>
      </c>
    </row>
    <row r="321" spans="1:82">
      <c r="A321">
        <v>1087</v>
      </c>
      <c r="B321" s="30" t="s">
        <v>837</v>
      </c>
      <c r="C321" t="s">
        <v>2325</v>
      </c>
      <c r="D321" t="s">
        <v>1150</v>
      </c>
      <c r="E321" t="s">
        <v>2821</v>
      </c>
      <c r="F321" t="s">
        <v>2833</v>
      </c>
      <c r="G321" s="1">
        <f>COUNTIF(B321,"*ii*")</f>
        <v>0</v>
      </c>
      <c r="H321" s="1">
        <f>COUNTIF(B321,"*ee*")</f>
        <v>0</v>
      </c>
      <c r="I321" s="1">
        <f>COUNTIF(B321,"*aa*")</f>
        <v>0</v>
      </c>
      <c r="J321" s="1">
        <f>COUNTIF(B321,"*oo*")</f>
        <v>0</v>
      </c>
      <c r="K321" s="1">
        <f>COUNTIF(B321,"*uu*")</f>
        <v>0</v>
      </c>
      <c r="L321" s="1">
        <f>COUNTIF(B321,"*ia*")</f>
        <v>0</v>
      </c>
      <c r="M321" s="1">
        <f>COUNTIF(B321,"*iu*")</f>
        <v>0</v>
      </c>
      <c r="N321" s="1">
        <f>COUNTIF(B321,"*ei*")</f>
        <v>0</v>
      </c>
      <c r="O321" s="1">
        <f>COUNTIF(B321,"*ea*")</f>
        <v>0</v>
      </c>
      <c r="P321" s="1">
        <f>COUNTIF(B321,"*eo*")</f>
        <v>0</v>
      </c>
      <c r="Q321" s="1">
        <f>COUNTIF(B321,"*eu*")</f>
        <v>0</v>
      </c>
      <c r="R321" s="1">
        <f>COUNTIF(B321,"*ai*")</f>
        <v>1</v>
      </c>
      <c r="S321" s="1">
        <f>COUNTIF(B321,"*ae*")</f>
        <v>0</v>
      </c>
      <c r="T321" s="1">
        <f>COUNTIF(B321,"*ao*")</f>
        <v>0</v>
      </c>
      <c r="U321" s="1">
        <f>COUNTIF(B321,"*au*")</f>
        <v>0</v>
      </c>
      <c r="V321" s="1">
        <f>COUNTIF(B321,"*oi*")</f>
        <v>0</v>
      </c>
      <c r="W321" s="1">
        <f>COUNTIF(B321,"*oe*")</f>
        <v>0</v>
      </c>
      <c r="X321" s="1">
        <f>COUNTIF(B321,"*oa*")</f>
        <v>0</v>
      </c>
      <c r="Y321" s="1">
        <f>COUNTIF(B321,"*ou*")</f>
        <v>0</v>
      </c>
      <c r="Z321" s="1">
        <f>COUNTIF(B321,"*ui*")</f>
        <v>0</v>
      </c>
      <c r="AA321" s="1">
        <f>COUNTIF(B321,"*ua*")</f>
        <v>0</v>
      </c>
      <c r="AB321">
        <f>SUM(G321:AA321)</f>
        <v>1</v>
      </c>
      <c r="AC321">
        <v>2</v>
      </c>
      <c r="AD321">
        <f>COUNTIF(AC321,"2")</f>
        <v>1</v>
      </c>
      <c r="AE321">
        <f>COUNTIF(AC321,"3")</f>
        <v>0</v>
      </c>
      <c r="AF321">
        <f>COUNTIF(AC321,"4")</f>
        <v>0</v>
      </c>
      <c r="AG321">
        <f>COUNTIF(AC321,"5")</f>
        <v>0</v>
      </c>
      <c r="AH321">
        <v>1</v>
      </c>
      <c r="AI321">
        <v>0</v>
      </c>
      <c r="AL321">
        <v>1</v>
      </c>
      <c r="AO321" s="1">
        <f>COUNTIF(F321,"CVCV")+COUNTIF(F321,"CVVCV")</f>
        <v>0</v>
      </c>
      <c r="AP321" s="1">
        <f>COUNTIF(F321,"CVCVC")+COUNTIF(F321,"CVVCVC")</f>
        <v>0</v>
      </c>
      <c r="AQ321" s="1">
        <f>COUNTIF(F321,"VCV")+COUNTIF(F321,"VVCV")</f>
        <v>0</v>
      </c>
      <c r="AR321" s="1">
        <f>COUNTIF(F321,"VCVC")+COUNTIF(F321,"VVCVC")</f>
        <v>0</v>
      </c>
      <c r="AS321" s="1">
        <f>COUNTIF(F321,"CVV")</f>
        <v>1</v>
      </c>
      <c r="AT321" s="1">
        <f>COUNTIF(F321,"CVVC")</f>
        <v>0</v>
      </c>
      <c r="AU321" s="1">
        <f>COUNTIF(F321,"VV")</f>
        <v>0</v>
      </c>
      <c r="AV321" s="1">
        <f>COUNTIF(F321,"VVC")</f>
        <v>0</v>
      </c>
      <c r="AW321" s="1">
        <f>COUNTIF(F321,"CVVCVC")+COUNTIF(F321,"VVCVC")+COUNTIF(F321,"CVVCV")+COUNTIF(F321,"VVCV")</f>
        <v>0</v>
      </c>
      <c r="AY321" s="1">
        <f>COUNTIF(F321,"CCVCV")</f>
        <v>0</v>
      </c>
      <c r="AZ321" s="1">
        <f>COUNTIF(F321,"CCVCVC")</f>
        <v>0</v>
      </c>
      <c r="BA321" s="1">
        <f>COUNTIF(F321,"CCVV")</f>
        <v>0</v>
      </c>
      <c r="BB321" s="1">
        <f>COUNTIF(F321,"CCVVC")</f>
        <v>0</v>
      </c>
      <c r="BF321" s="1" t="str">
        <f>RIGHT(F321,4)</f>
        <v>CVV</v>
      </c>
      <c r="BG321" s="1"/>
      <c r="BO321">
        <v>1</v>
      </c>
      <c r="BP321" s="1">
        <f>SUM(BG321:BO321)</f>
        <v>1</v>
      </c>
      <c r="BQ321">
        <v>0</v>
      </c>
      <c r="BS321" s="1" t="str">
        <f>LEFT(B321,1)</f>
        <v>p</v>
      </c>
      <c r="BT321" s="1" t="str">
        <f>LEFT(B321,2)</f>
        <v>pa</v>
      </c>
      <c r="BU321" s="1" t="str">
        <f>RIGHT(B321,1)</f>
        <v>i</v>
      </c>
      <c r="BX321" s="10">
        <v>0</v>
      </c>
      <c r="BY321" s="10" t="str">
        <f>LEFT(CA321,1)</f>
        <v>a</v>
      </c>
      <c r="BZ321" s="10" t="str">
        <f>RIGHT(B321,1)</f>
        <v>i</v>
      </c>
      <c r="CA321" s="10" t="str">
        <f>RIGHT(B321,2)</f>
        <v>ai</v>
      </c>
      <c r="CB321" s="10" t="str">
        <f>RIGHT(B321,3)</f>
        <v>pai</v>
      </c>
      <c r="CC321" s="10" t="str">
        <f>RIGHT(B321,2)</f>
        <v>ai</v>
      </c>
      <c r="CD321" s="10" t="str">
        <f>RIGHT(B321,1)</f>
        <v>i</v>
      </c>
    </row>
    <row r="322" spans="1:82">
      <c r="A322">
        <v>1787</v>
      </c>
      <c r="B322" s="30" t="s">
        <v>111</v>
      </c>
      <c r="C322" t="s">
        <v>2749</v>
      </c>
      <c r="D322" t="s">
        <v>1150</v>
      </c>
      <c r="E322" t="s">
        <v>2821</v>
      </c>
      <c r="F322" t="s">
        <v>2833</v>
      </c>
      <c r="G322" s="1">
        <f>COUNTIF(B322,"*ii*")</f>
        <v>0</v>
      </c>
      <c r="H322" s="1">
        <f>COUNTIF(B322,"*ee*")</f>
        <v>0</v>
      </c>
      <c r="I322" s="1">
        <f>COUNTIF(B322,"*aa*")</f>
        <v>0</v>
      </c>
      <c r="J322" s="1">
        <f>COUNTIF(B322,"*oo*")</f>
        <v>0</v>
      </c>
      <c r="K322" s="1">
        <f>COUNTIF(B322,"*uu*")</f>
        <v>0</v>
      </c>
      <c r="L322" s="1">
        <f>COUNTIF(B322,"*ia*")</f>
        <v>0</v>
      </c>
      <c r="M322" s="1">
        <f>COUNTIF(B322,"*iu*")</f>
        <v>0</v>
      </c>
      <c r="N322" s="1">
        <f>COUNTIF(B322,"*ei*")</f>
        <v>0</v>
      </c>
      <c r="O322" s="1">
        <f>COUNTIF(B322,"*ea*")</f>
        <v>0</v>
      </c>
      <c r="P322" s="1">
        <f>COUNTIF(B322,"*eo*")</f>
        <v>0</v>
      </c>
      <c r="Q322" s="1">
        <f>COUNTIF(B322,"*eu*")</f>
        <v>0</v>
      </c>
      <c r="R322" s="1">
        <f>COUNTIF(B322,"*ai*")</f>
        <v>1</v>
      </c>
      <c r="S322" s="1">
        <f>COUNTIF(B322,"*ae*")</f>
        <v>0</v>
      </c>
      <c r="T322" s="1">
        <f>COUNTIF(B322,"*ao*")</f>
        <v>0</v>
      </c>
      <c r="U322" s="1">
        <f>COUNTIF(B322,"*au*")</f>
        <v>0</v>
      </c>
      <c r="V322" s="1">
        <f>COUNTIF(B322,"*oi*")</f>
        <v>0</v>
      </c>
      <c r="W322" s="1">
        <f>COUNTIF(B322,"*oe*")</f>
        <v>0</v>
      </c>
      <c r="X322" s="1">
        <f>COUNTIF(B322,"*oa*")</f>
        <v>0</v>
      </c>
      <c r="Y322" s="1">
        <f>COUNTIF(B322,"*ou*")</f>
        <v>0</v>
      </c>
      <c r="Z322" s="1">
        <f>COUNTIF(B322,"*ui*")</f>
        <v>0</v>
      </c>
      <c r="AA322" s="1">
        <f>COUNTIF(B322,"*ua*")</f>
        <v>0</v>
      </c>
      <c r="AB322">
        <f>SUM(G322:AA322)</f>
        <v>1</v>
      </c>
      <c r="AC322">
        <v>2</v>
      </c>
      <c r="AD322">
        <f>COUNTIF(AC322,"2")</f>
        <v>1</v>
      </c>
      <c r="AE322">
        <f>COUNTIF(AC322,"3")</f>
        <v>0</v>
      </c>
      <c r="AF322">
        <f>COUNTIF(AC322,"4")</f>
        <v>0</v>
      </c>
      <c r="AG322">
        <f>COUNTIF(AC322,"5")</f>
        <v>0</v>
      </c>
      <c r="AH322">
        <v>1</v>
      </c>
      <c r="AI322">
        <v>0</v>
      </c>
      <c r="AL322">
        <v>1</v>
      </c>
      <c r="AO322" s="1">
        <f>COUNTIF(F322,"CVCV")+COUNTIF(F322,"CVVCV")</f>
        <v>0</v>
      </c>
      <c r="AP322" s="1">
        <f>COUNTIF(F322,"CVCVC")+COUNTIF(F322,"CVVCVC")</f>
        <v>0</v>
      </c>
      <c r="AQ322" s="1">
        <f>COUNTIF(F322,"VCV")+COUNTIF(F322,"VVCV")</f>
        <v>0</v>
      </c>
      <c r="AR322" s="1">
        <f>COUNTIF(F322,"VCVC")+COUNTIF(F322,"VVCVC")</f>
        <v>0</v>
      </c>
      <c r="AS322" s="1">
        <f>COUNTIF(F322,"CVV")</f>
        <v>1</v>
      </c>
      <c r="AT322" s="1">
        <f>COUNTIF(F322,"CVVC")</f>
        <v>0</v>
      </c>
      <c r="AU322" s="1">
        <f>COUNTIF(F322,"VV")</f>
        <v>0</v>
      </c>
      <c r="AV322" s="1">
        <f>COUNTIF(F322,"VVC")</f>
        <v>0</v>
      </c>
      <c r="AW322" s="1">
        <f>COUNTIF(F322,"CVVCVC")+COUNTIF(F322,"VVCVC")+COUNTIF(F322,"CVVCV")+COUNTIF(F322,"VVCV")</f>
        <v>0</v>
      </c>
      <c r="AY322" s="1">
        <f>COUNTIF(F322,"CCVCV")</f>
        <v>0</v>
      </c>
      <c r="AZ322" s="1">
        <f>COUNTIF(F322,"CCVCVC")</f>
        <v>0</v>
      </c>
      <c r="BA322" s="1">
        <f>COUNTIF(F322,"CCVV")</f>
        <v>0</v>
      </c>
      <c r="BB322" s="1">
        <f>COUNTIF(F322,"CCVVC")</f>
        <v>0</v>
      </c>
      <c r="BF322" s="1" t="str">
        <f>RIGHT(F322,4)</f>
        <v>CVV</v>
      </c>
      <c r="BG322" s="1"/>
      <c r="BO322">
        <v>1</v>
      </c>
      <c r="BP322" s="1">
        <f>SUM(BG322:BO322)</f>
        <v>1</v>
      </c>
      <c r="BQ322">
        <v>0</v>
      </c>
      <c r="BS322" s="1" t="str">
        <f>LEFT(B322,1)</f>
        <v>t</v>
      </c>
      <c r="BT322" s="1" t="str">
        <f>LEFT(B322,2)</f>
        <v>ta</v>
      </c>
      <c r="BU322" s="1" t="str">
        <f>RIGHT(B322,1)</f>
        <v>i</v>
      </c>
      <c r="BX322" s="10">
        <v>0</v>
      </c>
      <c r="BY322" s="10" t="str">
        <f>LEFT(CA322,1)</f>
        <v>a</v>
      </c>
      <c r="BZ322" s="10" t="str">
        <f>RIGHT(B322,1)</f>
        <v>i</v>
      </c>
      <c r="CA322" s="10" t="str">
        <f>RIGHT(B322,2)</f>
        <v>ai</v>
      </c>
      <c r="CB322" s="10" t="str">
        <f>RIGHT(B322,3)</f>
        <v>tai</v>
      </c>
      <c r="CC322" s="10" t="str">
        <f>RIGHT(B322,2)</f>
        <v>ai</v>
      </c>
      <c r="CD322" s="10" t="str">
        <f>RIGHT(B322,1)</f>
        <v>i</v>
      </c>
    </row>
    <row r="323" spans="1:82">
      <c r="A323">
        <v>1229</v>
      </c>
      <c r="B323" s="30" t="s">
        <v>3216</v>
      </c>
      <c r="C323" t="s">
        <v>2243</v>
      </c>
      <c r="D323" t="s">
        <v>1150</v>
      </c>
      <c r="E323" t="s">
        <v>2821</v>
      </c>
      <c r="F323" t="s">
        <v>2833</v>
      </c>
      <c r="G323" s="1">
        <f>COUNTIF(B323,"*ii*")</f>
        <v>0</v>
      </c>
      <c r="H323" s="1">
        <f>COUNTIF(B323,"*ee*")</f>
        <v>0</v>
      </c>
      <c r="I323" s="1">
        <f>COUNTIF(B323,"*aa*")</f>
        <v>0</v>
      </c>
      <c r="J323" s="1">
        <f>COUNTIF(B323,"*oo*")</f>
        <v>0</v>
      </c>
      <c r="K323" s="1">
        <f>COUNTIF(B323,"*uu*")</f>
        <v>0</v>
      </c>
      <c r="L323" s="1">
        <f>COUNTIF(B323,"*ia*")</f>
        <v>0</v>
      </c>
      <c r="M323" s="1">
        <f>COUNTIF(B323,"*iu*")</f>
        <v>0</v>
      </c>
      <c r="N323" s="1">
        <f>COUNTIF(B323,"*ei*")</f>
        <v>0</v>
      </c>
      <c r="O323" s="1">
        <f>COUNTIF(B323,"*ea*")</f>
        <v>0</v>
      </c>
      <c r="P323" s="1">
        <f>COUNTIF(B323,"*eo*")</f>
        <v>0</v>
      </c>
      <c r="Q323" s="1">
        <f>COUNTIF(B323,"*eu*")</f>
        <v>0</v>
      </c>
      <c r="R323" s="1">
        <f>COUNTIF(B323,"*ai*")</f>
        <v>1</v>
      </c>
      <c r="S323" s="1">
        <f>COUNTIF(B323,"*ae*")</f>
        <v>0</v>
      </c>
      <c r="T323" s="1">
        <f>COUNTIF(B323,"*ao*")</f>
        <v>0</v>
      </c>
      <c r="U323" s="1">
        <f>COUNTIF(B323,"*au*")</f>
        <v>0</v>
      </c>
      <c r="V323" s="1">
        <f>COUNTIF(B323,"*oi*")</f>
        <v>0</v>
      </c>
      <c r="W323" s="1">
        <f>COUNTIF(B323,"*oe*")</f>
        <v>0</v>
      </c>
      <c r="X323" s="1">
        <f>COUNTIF(B323,"*oa*")</f>
        <v>0</v>
      </c>
      <c r="Y323" s="1">
        <f>COUNTIF(B323,"*ou*")</f>
        <v>0</v>
      </c>
      <c r="Z323" s="1">
        <f>COUNTIF(B323,"*ui*")</f>
        <v>0</v>
      </c>
      <c r="AA323" s="1">
        <f>COUNTIF(B323,"*ua*")</f>
        <v>0</v>
      </c>
      <c r="AB323">
        <f>SUM(G323:AA323)</f>
        <v>1</v>
      </c>
      <c r="AC323">
        <v>2</v>
      </c>
      <c r="AD323">
        <f>COUNTIF(AC323,"2")</f>
        <v>1</v>
      </c>
      <c r="AE323">
        <f>COUNTIF(AC323,"3")</f>
        <v>0</v>
      </c>
      <c r="AF323">
        <f>COUNTIF(AC323,"4")</f>
        <v>0</v>
      </c>
      <c r="AG323">
        <f>COUNTIF(AC323,"5")</f>
        <v>0</v>
      </c>
      <c r="AH323">
        <v>1</v>
      </c>
      <c r="AI323">
        <v>0</v>
      </c>
      <c r="AL323">
        <v>1</v>
      </c>
      <c r="AO323" s="1">
        <f>COUNTIF(F323,"CVCV")+COUNTIF(F323,"CVVCV")</f>
        <v>0</v>
      </c>
      <c r="AP323" s="1">
        <f>COUNTIF(F323,"CVCVC")+COUNTIF(F323,"CVVCVC")</f>
        <v>0</v>
      </c>
      <c r="AQ323" s="1">
        <f>COUNTIF(F323,"VCV")+COUNTIF(F323,"VVCV")</f>
        <v>0</v>
      </c>
      <c r="AR323" s="1">
        <f>COUNTIF(F323,"VCVC")+COUNTIF(F323,"VVCVC")</f>
        <v>0</v>
      </c>
      <c r="AS323" s="1">
        <f>COUNTIF(F323,"CVV")</f>
        <v>1</v>
      </c>
      <c r="AT323" s="1">
        <f>COUNTIF(F323,"CVVC")</f>
        <v>0</v>
      </c>
      <c r="AU323" s="1">
        <f>COUNTIF(F323,"VV")</f>
        <v>0</v>
      </c>
      <c r="AV323" s="1">
        <f>COUNTIF(F323,"VVC")</f>
        <v>0</v>
      </c>
      <c r="AW323" s="1">
        <f>COUNTIF(F323,"CVVCVC")+COUNTIF(F323,"VVCVC")+COUNTIF(F323,"CVVCV")+COUNTIF(F323,"VVCV")</f>
        <v>0</v>
      </c>
      <c r="AY323" s="1">
        <f>COUNTIF(F323,"CCVCV")</f>
        <v>0</v>
      </c>
      <c r="AZ323" s="1">
        <f>COUNTIF(F323,"CCVCVC")</f>
        <v>0</v>
      </c>
      <c r="BA323" s="1">
        <f>COUNTIF(F323,"CCVV")</f>
        <v>0</v>
      </c>
      <c r="BB323" s="1">
        <f>COUNTIF(F323,"CCVVC")</f>
        <v>0</v>
      </c>
      <c r="BF323" s="1" t="str">
        <f>RIGHT(F323,4)</f>
        <v>CVV</v>
      </c>
      <c r="BG323" s="1"/>
      <c r="BO323">
        <v>1</v>
      </c>
      <c r="BP323" s="1">
        <f>SUM(BG323:BO323)</f>
        <v>1</v>
      </c>
      <c r="BQ323">
        <v>0</v>
      </c>
      <c r="BS323" s="1" t="str">
        <f>LEFT(B323,1)</f>
        <v>ʔ</v>
      </c>
      <c r="BT323" s="1" t="str">
        <f>LEFT(B323,2)</f>
        <v>ʔa</v>
      </c>
      <c r="BU323" s="1" t="str">
        <f>RIGHT(B323,1)</f>
        <v>i</v>
      </c>
      <c r="BX323" s="10">
        <v>0</v>
      </c>
      <c r="BY323" s="10" t="str">
        <f>LEFT(CA323,1)</f>
        <v>a</v>
      </c>
      <c r="BZ323" s="10" t="str">
        <f>RIGHT(B323,1)</f>
        <v>i</v>
      </c>
      <c r="CA323" s="10" t="str">
        <f>RIGHT(B323,2)</f>
        <v>ai</v>
      </c>
      <c r="CB323" s="10" t="str">
        <f>RIGHT(B323,3)</f>
        <v>ʔai</v>
      </c>
      <c r="CC323" s="10" t="str">
        <f>RIGHT(B323,2)</f>
        <v>ai</v>
      </c>
      <c r="CD323" s="10" t="str">
        <f>RIGHT(B323,1)</f>
        <v>i</v>
      </c>
    </row>
    <row r="324" spans="1:82">
      <c r="A324">
        <v>810</v>
      </c>
      <c r="B324" s="30" t="s">
        <v>990</v>
      </c>
      <c r="C324" t="s">
        <v>2584</v>
      </c>
      <c r="D324" t="s">
        <v>1141</v>
      </c>
      <c r="E324" t="s">
        <v>1141</v>
      </c>
      <c r="F324" t="s">
        <v>2833</v>
      </c>
      <c r="G324" s="1">
        <f>COUNTIF(B324,"*ii*")</f>
        <v>0</v>
      </c>
      <c r="H324" s="1">
        <f>COUNTIF(B324,"*ee*")</f>
        <v>0</v>
      </c>
      <c r="I324" s="1">
        <f>COUNTIF(B324,"*aa*")</f>
        <v>0</v>
      </c>
      <c r="J324" s="1">
        <f>COUNTIF(B324,"*oo*")</f>
        <v>0</v>
      </c>
      <c r="K324" s="1">
        <f>COUNTIF(B324,"*uu*")</f>
        <v>0</v>
      </c>
      <c r="L324" s="1">
        <f>COUNTIF(B324,"*ia*")</f>
        <v>0</v>
      </c>
      <c r="M324" s="1">
        <f>COUNTIF(B324,"*iu*")</f>
        <v>0</v>
      </c>
      <c r="N324" s="1">
        <f>COUNTIF(B324,"*ei*")</f>
        <v>1</v>
      </c>
      <c r="O324" s="1">
        <f>COUNTIF(B324,"*ea*")</f>
        <v>0</v>
      </c>
      <c r="P324" s="1">
        <f>COUNTIF(B324,"*eo*")</f>
        <v>0</v>
      </c>
      <c r="Q324" s="1">
        <f>COUNTIF(B324,"*eu*")</f>
        <v>0</v>
      </c>
      <c r="R324" s="1">
        <f>COUNTIF(B324,"*ai*")</f>
        <v>0</v>
      </c>
      <c r="S324" s="1">
        <f>COUNTIF(B324,"*ae*")</f>
        <v>0</v>
      </c>
      <c r="T324" s="1">
        <f>COUNTIF(B324,"*ao*")</f>
        <v>0</v>
      </c>
      <c r="U324" s="1">
        <f>COUNTIF(B324,"*au*")</f>
        <v>0</v>
      </c>
      <c r="V324" s="1">
        <f>COUNTIF(B324,"*oi*")</f>
        <v>0</v>
      </c>
      <c r="W324" s="1">
        <f>COUNTIF(B324,"*oe*")</f>
        <v>0</v>
      </c>
      <c r="X324" s="1">
        <f>COUNTIF(B324,"*oa*")</f>
        <v>0</v>
      </c>
      <c r="Y324" s="1">
        <f>COUNTIF(B324,"*ou*")</f>
        <v>0</v>
      </c>
      <c r="Z324" s="1">
        <f>COUNTIF(B324,"*ui*")</f>
        <v>0</v>
      </c>
      <c r="AA324" s="1">
        <f>COUNTIF(B324,"*ua*")</f>
        <v>0</v>
      </c>
      <c r="AB324">
        <f>SUM(G324:AA324)</f>
        <v>1</v>
      </c>
      <c r="AC324">
        <v>2</v>
      </c>
      <c r="AD324">
        <f>COUNTIF(AC324,"2")</f>
        <v>1</v>
      </c>
      <c r="AE324">
        <f>COUNTIF(AC324,"3")</f>
        <v>0</v>
      </c>
      <c r="AF324">
        <f>COUNTIF(AC324,"4")</f>
        <v>0</v>
      </c>
      <c r="AG324">
        <f>COUNTIF(AC324,"5")</f>
        <v>0</v>
      </c>
      <c r="AH324">
        <v>1</v>
      </c>
      <c r="AI324">
        <v>0</v>
      </c>
      <c r="AL324">
        <v>1</v>
      </c>
      <c r="AO324" s="1">
        <f>COUNTIF(F324,"CVCV")+COUNTIF(F324,"CVVCV")</f>
        <v>0</v>
      </c>
      <c r="AP324" s="1">
        <f>COUNTIF(F324,"CVCVC")+COUNTIF(F324,"CVVCVC")</f>
        <v>0</v>
      </c>
      <c r="AQ324" s="1">
        <f>COUNTIF(F324,"VCV")+COUNTIF(F324,"VVCV")</f>
        <v>0</v>
      </c>
      <c r="AR324" s="1">
        <f>COUNTIF(F324,"VCVC")+COUNTIF(F324,"VVCVC")</f>
        <v>0</v>
      </c>
      <c r="AS324" s="1">
        <f>COUNTIF(F324,"CVV")</f>
        <v>1</v>
      </c>
      <c r="AT324" s="1">
        <f>COUNTIF(F324,"CVVC")</f>
        <v>0</v>
      </c>
      <c r="AU324" s="1">
        <f>COUNTIF(F324,"VV")</f>
        <v>0</v>
      </c>
      <c r="AV324" s="1">
        <f>COUNTIF(F324,"VVC")</f>
        <v>0</v>
      </c>
      <c r="AW324" s="1">
        <f>COUNTIF(F324,"CVVCVC")+COUNTIF(F324,"VVCVC")+COUNTIF(F324,"CVVCV")+COUNTIF(F324,"VVCV")</f>
        <v>0</v>
      </c>
      <c r="AY324" s="1">
        <f>COUNTIF(F324,"CCVCV")</f>
        <v>0</v>
      </c>
      <c r="AZ324" s="1">
        <f>COUNTIF(F324,"CCVCVC")</f>
        <v>0</v>
      </c>
      <c r="BA324" s="1">
        <f>COUNTIF(F324,"CCVV")</f>
        <v>0</v>
      </c>
      <c r="BB324" s="1">
        <f>COUNTIF(F324,"CCVVC")</f>
        <v>0</v>
      </c>
      <c r="BF324" s="1" t="str">
        <f>RIGHT(F324,4)</f>
        <v>CVV</v>
      </c>
      <c r="BG324" s="1"/>
      <c r="BO324">
        <v>1</v>
      </c>
      <c r="BP324" s="1">
        <f>SUM(BG324:BO324)</f>
        <v>1</v>
      </c>
      <c r="BQ324">
        <v>0</v>
      </c>
      <c r="BS324" s="1" t="str">
        <f>LEFT(B324,1)</f>
        <v>m</v>
      </c>
      <c r="BT324" s="1" t="str">
        <f>LEFT(B324,2)</f>
        <v>me</v>
      </c>
      <c r="BU324" s="1" t="str">
        <f>RIGHT(B324,1)</f>
        <v>i</v>
      </c>
      <c r="BX324" s="10">
        <v>0</v>
      </c>
      <c r="BY324" s="10" t="str">
        <f>LEFT(CA324,1)</f>
        <v>e</v>
      </c>
      <c r="BZ324" s="10" t="str">
        <f>RIGHT(B324,1)</f>
        <v>i</v>
      </c>
      <c r="CA324" s="10" t="str">
        <f>RIGHT(B324,2)</f>
        <v>ei</v>
      </c>
      <c r="CB324" s="10" t="str">
        <f>RIGHT(B324,3)</f>
        <v>mei</v>
      </c>
      <c r="CC324" s="10" t="str">
        <f>RIGHT(B324,2)</f>
        <v>ei</v>
      </c>
      <c r="CD324" s="10" t="str">
        <f>RIGHT(B324,1)</f>
        <v>i</v>
      </c>
    </row>
    <row r="325" spans="1:82">
      <c r="A325">
        <v>1837</v>
      </c>
      <c r="B325" s="30" t="s">
        <v>361</v>
      </c>
      <c r="C325" t="s">
        <v>1658</v>
      </c>
      <c r="D325" t="s">
        <v>1141</v>
      </c>
      <c r="E325" t="s">
        <v>1141</v>
      </c>
      <c r="F325" t="s">
        <v>2833</v>
      </c>
      <c r="G325" s="1">
        <f>COUNTIF(B325,"*ii*")</f>
        <v>0</v>
      </c>
      <c r="H325" s="1">
        <f>COUNTIF(B325,"*ee*")</f>
        <v>0</v>
      </c>
      <c r="I325" s="1">
        <f>COUNTIF(B325,"*aa*")</f>
        <v>0</v>
      </c>
      <c r="J325" s="1">
        <f>COUNTIF(B325,"*oo*")</f>
        <v>0</v>
      </c>
      <c r="K325" s="1">
        <f>COUNTIF(B325,"*uu*")</f>
        <v>0</v>
      </c>
      <c r="L325" s="1">
        <f>COUNTIF(B325,"*ia*")</f>
        <v>0</v>
      </c>
      <c r="M325" s="1">
        <f>COUNTIF(B325,"*iu*")</f>
        <v>0</v>
      </c>
      <c r="N325" s="1">
        <f>COUNTIF(B325,"*ei*")</f>
        <v>1</v>
      </c>
      <c r="O325" s="1">
        <f>COUNTIF(B325,"*ea*")</f>
        <v>0</v>
      </c>
      <c r="P325" s="1">
        <f>COUNTIF(B325,"*eo*")</f>
        <v>0</v>
      </c>
      <c r="Q325" s="1">
        <f>COUNTIF(B325,"*eu*")</f>
        <v>0</v>
      </c>
      <c r="R325" s="1">
        <f>COUNTIF(B325,"*ai*")</f>
        <v>0</v>
      </c>
      <c r="S325" s="1">
        <f>COUNTIF(B325,"*ae*")</f>
        <v>0</v>
      </c>
      <c r="T325" s="1">
        <f>COUNTIF(B325,"*ao*")</f>
        <v>0</v>
      </c>
      <c r="U325" s="1">
        <f>COUNTIF(B325,"*au*")</f>
        <v>0</v>
      </c>
      <c r="V325" s="1">
        <f>COUNTIF(B325,"*oi*")</f>
        <v>0</v>
      </c>
      <c r="W325" s="1">
        <f>COUNTIF(B325,"*oe*")</f>
        <v>0</v>
      </c>
      <c r="X325" s="1">
        <f>COUNTIF(B325,"*oa*")</f>
        <v>0</v>
      </c>
      <c r="Y325" s="1">
        <f>COUNTIF(B325,"*ou*")</f>
        <v>0</v>
      </c>
      <c r="Z325" s="1">
        <f>COUNTIF(B325,"*ui*")</f>
        <v>0</v>
      </c>
      <c r="AA325" s="1">
        <f>COUNTIF(B325,"*ua*")</f>
        <v>0</v>
      </c>
      <c r="AB325">
        <f>SUM(G325:AA325)</f>
        <v>1</v>
      </c>
      <c r="AC325">
        <v>2</v>
      </c>
      <c r="AD325">
        <f>COUNTIF(AC325,"2")</f>
        <v>1</v>
      </c>
      <c r="AE325">
        <f>COUNTIF(AC325,"3")</f>
        <v>0</v>
      </c>
      <c r="AF325">
        <f>COUNTIF(AC325,"4")</f>
        <v>0</v>
      </c>
      <c r="AG325">
        <f>COUNTIF(AC325,"5")</f>
        <v>0</v>
      </c>
      <c r="AH325">
        <v>1</v>
      </c>
      <c r="AI325">
        <v>0</v>
      </c>
      <c r="AL325">
        <v>1</v>
      </c>
      <c r="AO325" s="1">
        <f>COUNTIF(F325,"CVCV")+COUNTIF(F325,"CVVCV")</f>
        <v>0</v>
      </c>
      <c r="AP325" s="1">
        <f>COUNTIF(F325,"CVCVC")+COUNTIF(F325,"CVVCVC")</f>
        <v>0</v>
      </c>
      <c r="AQ325" s="1">
        <f>COUNTIF(F325,"VCV")+COUNTIF(F325,"VVCV")</f>
        <v>0</v>
      </c>
      <c r="AR325" s="1">
        <f>COUNTIF(F325,"VCVC")+COUNTIF(F325,"VVCVC")</f>
        <v>0</v>
      </c>
      <c r="AS325" s="1">
        <f>COUNTIF(F325,"CVV")</f>
        <v>1</v>
      </c>
      <c r="AT325" s="1">
        <f>COUNTIF(F325,"CVVC")</f>
        <v>0</v>
      </c>
      <c r="AU325" s="1">
        <f>COUNTIF(F325,"VV")</f>
        <v>0</v>
      </c>
      <c r="AV325" s="1">
        <f>COUNTIF(F325,"VVC")</f>
        <v>0</v>
      </c>
      <c r="AW325" s="1">
        <f>COUNTIF(F325,"CVVCVC")+COUNTIF(F325,"VVCVC")+COUNTIF(F325,"CVVCV")+COUNTIF(F325,"VVCV")</f>
        <v>0</v>
      </c>
      <c r="AY325" s="1">
        <f>COUNTIF(F325,"CCVCV")</f>
        <v>0</v>
      </c>
      <c r="AZ325" s="1">
        <f>COUNTIF(F325,"CCVCVC")</f>
        <v>0</v>
      </c>
      <c r="BA325" s="1">
        <f>COUNTIF(F325,"CCVV")</f>
        <v>0</v>
      </c>
      <c r="BB325" s="1">
        <f>COUNTIF(F325,"CCVVC")</f>
        <v>0</v>
      </c>
      <c r="BF325" s="1" t="str">
        <f>RIGHT(F325,4)</f>
        <v>CVV</v>
      </c>
      <c r="BG325" s="1"/>
      <c r="BO325">
        <v>1</v>
      </c>
      <c r="BP325" s="1">
        <f>SUM(BG325:BO325)</f>
        <v>1</v>
      </c>
      <c r="BQ325">
        <v>0</v>
      </c>
      <c r="BS325" s="1" t="str">
        <f>LEFT(B325,1)</f>
        <v>t</v>
      </c>
      <c r="BT325" s="1" t="str">
        <f>LEFT(B325,2)</f>
        <v>te</v>
      </c>
      <c r="BU325" s="1" t="str">
        <f>RIGHT(B325,1)</f>
        <v>i</v>
      </c>
      <c r="BX325" s="10">
        <v>0</v>
      </c>
      <c r="BY325" s="10" t="str">
        <f>LEFT(CA325,1)</f>
        <v>e</v>
      </c>
      <c r="BZ325" s="10" t="str">
        <f>RIGHT(B325,1)</f>
        <v>i</v>
      </c>
      <c r="CA325" s="10" t="str">
        <f>RIGHT(B325,2)</f>
        <v>ei</v>
      </c>
      <c r="CB325" s="10" t="str">
        <f>RIGHT(B325,3)</f>
        <v>tei</v>
      </c>
      <c r="CC325" s="10" t="str">
        <f>RIGHT(B325,2)</f>
        <v>ei</v>
      </c>
      <c r="CD325" s="10" t="str">
        <f>RIGHT(B325,1)</f>
        <v>i</v>
      </c>
    </row>
    <row r="326" spans="1:82">
      <c r="A326">
        <v>138</v>
      </c>
      <c r="B326" s="30" t="s">
        <v>756</v>
      </c>
      <c r="C326" t="s">
        <v>2196</v>
      </c>
      <c r="D326" t="s">
        <v>1159</v>
      </c>
      <c r="E326" t="s">
        <v>1141</v>
      </c>
      <c r="F326" t="s">
        <v>2833</v>
      </c>
      <c r="G326" s="1">
        <f>COUNTIF(B326,"*ii*")</f>
        <v>0</v>
      </c>
      <c r="H326" s="1">
        <f>COUNTIF(B326,"*ee*")</f>
        <v>0</v>
      </c>
      <c r="I326" s="1">
        <f>COUNTIF(B326,"*aa*")</f>
        <v>0</v>
      </c>
      <c r="J326" s="1">
        <f>COUNTIF(B326,"*oo*")</f>
        <v>0</v>
      </c>
      <c r="K326" s="1">
        <f>COUNTIF(B326,"*uu*")</f>
        <v>0</v>
      </c>
      <c r="L326" s="1">
        <f>COUNTIF(B326,"*ia*")</f>
        <v>0</v>
      </c>
      <c r="M326" s="1">
        <f>COUNTIF(B326,"*iu*")</f>
        <v>0</v>
      </c>
      <c r="N326" s="1">
        <f>COUNTIF(B326,"*ei*")</f>
        <v>1</v>
      </c>
      <c r="O326" s="1">
        <f>COUNTIF(B326,"*ea*")</f>
        <v>0</v>
      </c>
      <c r="P326" s="1">
        <f>COUNTIF(B326,"*eo*")</f>
        <v>0</v>
      </c>
      <c r="Q326" s="1">
        <f>COUNTIF(B326,"*eu*")</f>
        <v>0</v>
      </c>
      <c r="R326" s="1">
        <f>COUNTIF(B326,"*ai*")</f>
        <v>0</v>
      </c>
      <c r="S326" s="1">
        <f>COUNTIF(B326,"*ae*")</f>
        <v>0</v>
      </c>
      <c r="T326" s="1">
        <f>COUNTIF(B326,"*ao*")</f>
        <v>0</v>
      </c>
      <c r="U326" s="1">
        <f>COUNTIF(B326,"*au*")</f>
        <v>0</v>
      </c>
      <c r="V326" s="1">
        <f>COUNTIF(B326,"*oi*")</f>
        <v>0</v>
      </c>
      <c r="W326" s="1">
        <f>COUNTIF(B326,"*oe*")</f>
        <v>0</v>
      </c>
      <c r="X326" s="1">
        <f>COUNTIF(B326,"*oa*")</f>
        <v>0</v>
      </c>
      <c r="Y326" s="1">
        <f>COUNTIF(B326,"*ou*")</f>
        <v>0</v>
      </c>
      <c r="Z326" s="1">
        <f>COUNTIF(B326,"*ui*")</f>
        <v>0</v>
      </c>
      <c r="AA326" s="1">
        <f>COUNTIF(B326,"*ua*")</f>
        <v>0</v>
      </c>
      <c r="AB326">
        <f>SUM(G326:AA326)</f>
        <v>1</v>
      </c>
      <c r="AC326">
        <v>2</v>
      </c>
      <c r="AD326">
        <f>COUNTIF(AC326,"2")</f>
        <v>1</v>
      </c>
      <c r="AE326">
        <f>COUNTIF(AC326,"3")</f>
        <v>0</v>
      </c>
      <c r="AF326">
        <f>COUNTIF(AC326,"4")</f>
        <v>0</v>
      </c>
      <c r="AG326">
        <f>COUNTIF(AC326,"5")</f>
        <v>0</v>
      </c>
      <c r="AH326">
        <v>1</v>
      </c>
      <c r="AI326">
        <v>0</v>
      </c>
      <c r="AL326">
        <v>1</v>
      </c>
      <c r="AO326" s="1">
        <f>COUNTIF(F326,"CVCV")+COUNTIF(F326,"CVVCV")</f>
        <v>0</v>
      </c>
      <c r="AP326" s="1">
        <f>COUNTIF(F326,"CVCVC")+COUNTIF(F326,"CVVCVC")</f>
        <v>0</v>
      </c>
      <c r="AQ326" s="1">
        <f>COUNTIF(F326,"VCV")+COUNTIF(F326,"VVCV")</f>
        <v>0</v>
      </c>
      <c r="AR326" s="1">
        <f>COUNTIF(F326,"VCVC")+COUNTIF(F326,"VVCVC")</f>
        <v>0</v>
      </c>
      <c r="AS326" s="1">
        <f>COUNTIF(F326,"CVV")</f>
        <v>1</v>
      </c>
      <c r="AT326" s="1">
        <f>COUNTIF(F326,"CVVC")</f>
        <v>0</v>
      </c>
      <c r="AU326" s="1">
        <f>COUNTIF(F326,"VV")</f>
        <v>0</v>
      </c>
      <c r="AV326" s="1">
        <f>COUNTIF(F326,"VVC")</f>
        <v>0</v>
      </c>
      <c r="AW326" s="1">
        <f>COUNTIF(F326,"CVVCVC")+COUNTIF(F326,"VVCVC")+COUNTIF(F326,"CVVCV")+COUNTIF(F326,"VVCV")</f>
        <v>0</v>
      </c>
      <c r="AY326" s="1">
        <f>COUNTIF(F326,"CCVCV")</f>
        <v>0</v>
      </c>
      <c r="AZ326" s="1">
        <f>COUNTIF(F326,"CCVCVC")</f>
        <v>0</v>
      </c>
      <c r="BA326" s="1">
        <f>COUNTIF(F326,"CCVV")</f>
        <v>0</v>
      </c>
      <c r="BB326" s="1">
        <f>COUNTIF(F326,"CCVVC")</f>
        <v>0</v>
      </c>
      <c r="BF326" s="1" t="str">
        <f>RIGHT(F326,4)</f>
        <v>CVV</v>
      </c>
      <c r="BG326" s="1"/>
      <c r="BO326">
        <v>1</v>
      </c>
      <c r="BP326" s="1">
        <f>SUM(BG326:BO326)</f>
        <v>1</v>
      </c>
      <c r="BQ326">
        <v>0</v>
      </c>
      <c r="BS326" s="1" t="str">
        <f>LEFT(B326,1)</f>
        <v>b</v>
      </c>
      <c r="BT326" s="1" t="str">
        <f>LEFT(B326,2)</f>
        <v>be</v>
      </c>
      <c r="BU326" s="1" t="str">
        <f>RIGHT(B326,1)</f>
        <v>i</v>
      </c>
      <c r="BX326" s="10">
        <v>0</v>
      </c>
      <c r="BY326" s="10" t="str">
        <f>LEFT(CA326,1)</f>
        <v>e</v>
      </c>
      <c r="BZ326" s="10" t="str">
        <f>RIGHT(B326,1)</f>
        <v>i</v>
      </c>
      <c r="CA326" s="10" t="str">
        <f>RIGHT(B326,2)</f>
        <v>ei</v>
      </c>
      <c r="CB326" s="10" t="str">
        <f>RIGHT(B326,3)</f>
        <v>bei</v>
      </c>
      <c r="CC326" s="10" t="str">
        <f>RIGHT(B326,2)</f>
        <v>ei</v>
      </c>
      <c r="CD326" s="10" t="str">
        <f>RIGHT(B326,1)</f>
        <v>i</v>
      </c>
    </row>
    <row r="327" spans="1:82">
      <c r="A327">
        <v>296</v>
      </c>
      <c r="B327" s="30" t="s">
        <v>707</v>
      </c>
      <c r="C327" t="s">
        <v>2131</v>
      </c>
      <c r="D327" t="s">
        <v>1150</v>
      </c>
      <c r="E327" t="s">
        <v>2821</v>
      </c>
      <c r="F327" t="s">
        <v>2833</v>
      </c>
      <c r="G327" s="1">
        <f>COUNTIF(B327,"*ii*")</f>
        <v>0</v>
      </c>
      <c r="H327" s="1">
        <f>COUNTIF(B327,"*ee*")</f>
        <v>0</v>
      </c>
      <c r="I327" s="1">
        <f>COUNTIF(B327,"*aa*")</f>
        <v>0</v>
      </c>
      <c r="J327" s="1">
        <f>COUNTIF(B327,"*oo*")</f>
        <v>0</v>
      </c>
      <c r="K327" s="1">
        <f>COUNTIF(B327,"*uu*")</f>
        <v>0</v>
      </c>
      <c r="L327" s="1">
        <f>COUNTIF(B327,"*ia*")</f>
        <v>0</v>
      </c>
      <c r="M327" s="1">
        <f>COUNTIF(B327,"*iu*")</f>
        <v>0</v>
      </c>
      <c r="N327" s="1">
        <f>COUNTIF(B327,"*ei*")</f>
        <v>1</v>
      </c>
      <c r="O327" s="1">
        <f>COUNTIF(B327,"*ea*")</f>
        <v>0</v>
      </c>
      <c r="P327" s="1">
        <f>COUNTIF(B327,"*eo*")</f>
        <v>0</v>
      </c>
      <c r="Q327" s="1">
        <f>COUNTIF(B327,"*eu*")</f>
        <v>0</v>
      </c>
      <c r="R327" s="1">
        <f>COUNTIF(B327,"*ai*")</f>
        <v>0</v>
      </c>
      <c r="S327" s="1">
        <f>COUNTIF(B327,"*ae*")</f>
        <v>0</v>
      </c>
      <c r="T327" s="1">
        <f>COUNTIF(B327,"*ao*")</f>
        <v>0</v>
      </c>
      <c r="U327" s="1">
        <f>COUNTIF(B327,"*au*")</f>
        <v>0</v>
      </c>
      <c r="V327" s="1">
        <f>COUNTIF(B327,"*oi*")</f>
        <v>0</v>
      </c>
      <c r="W327" s="1">
        <f>COUNTIF(B327,"*oe*")</f>
        <v>0</v>
      </c>
      <c r="X327" s="1">
        <f>COUNTIF(B327,"*oa*")</f>
        <v>0</v>
      </c>
      <c r="Y327" s="1">
        <f>COUNTIF(B327,"*ou*")</f>
        <v>0</v>
      </c>
      <c r="Z327" s="1">
        <f>COUNTIF(B327,"*ui*")</f>
        <v>0</v>
      </c>
      <c r="AA327" s="1">
        <f>COUNTIF(B327,"*ua*")</f>
        <v>0</v>
      </c>
      <c r="AB327">
        <f>SUM(G327:AA327)</f>
        <v>1</v>
      </c>
      <c r="AC327">
        <v>2</v>
      </c>
      <c r="AD327">
        <f>COUNTIF(AC327,"2")</f>
        <v>1</v>
      </c>
      <c r="AE327">
        <f>COUNTIF(AC327,"3")</f>
        <v>0</v>
      </c>
      <c r="AF327">
        <f>COUNTIF(AC327,"4")</f>
        <v>0</v>
      </c>
      <c r="AG327">
        <f>COUNTIF(AC327,"5")</f>
        <v>0</v>
      </c>
      <c r="AH327">
        <v>1</v>
      </c>
      <c r="AI327">
        <v>0</v>
      </c>
      <c r="AL327">
        <v>1</v>
      </c>
      <c r="AO327" s="1">
        <f>COUNTIF(F327,"CVCV")+COUNTIF(F327,"CVVCV")</f>
        <v>0</v>
      </c>
      <c r="AP327" s="1">
        <f>COUNTIF(F327,"CVCVC")+COUNTIF(F327,"CVVCVC")</f>
        <v>0</v>
      </c>
      <c r="AQ327" s="1">
        <f>COUNTIF(F327,"VCV")+COUNTIF(F327,"VVCV")</f>
        <v>0</v>
      </c>
      <c r="AR327" s="1">
        <f>COUNTIF(F327,"VCVC")+COUNTIF(F327,"VVCVC")</f>
        <v>0</v>
      </c>
      <c r="AS327" s="1">
        <f>COUNTIF(F327,"CVV")</f>
        <v>1</v>
      </c>
      <c r="AT327" s="1">
        <f>COUNTIF(F327,"CVVC")</f>
        <v>0</v>
      </c>
      <c r="AU327" s="1">
        <f>COUNTIF(F327,"VV")</f>
        <v>0</v>
      </c>
      <c r="AV327" s="1">
        <f>COUNTIF(F327,"VVC")</f>
        <v>0</v>
      </c>
      <c r="AW327" s="1">
        <f>COUNTIF(F327,"CVVCVC")+COUNTIF(F327,"VVCVC")+COUNTIF(F327,"CVVCV")+COUNTIF(F327,"VVCV")</f>
        <v>0</v>
      </c>
      <c r="AY327" s="1">
        <f>COUNTIF(F327,"CCVCV")</f>
        <v>0</v>
      </c>
      <c r="AZ327" s="1">
        <f>COUNTIF(F327,"CCVCVC")</f>
        <v>0</v>
      </c>
      <c r="BA327" s="1">
        <f>COUNTIF(F327,"CCVV")</f>
        <v>0</v>
      </c>
      <c r="BB327" s="1">
        <f>COUNTIF(F327,"CCVVC")</f>
        <v>0</v>
      </c>
      <c r="BF327" s="1" t="str">
        <f>RIGHT(F327,4)</f>
        <v>CVV</v>
      </c>
      <c r="BG327" s="1"/>
      <c r="BO327">
        <v>1</v>
      </c>
      <c r="BP327" s="1">
        <f>SUM(BG327:BO327)</f>
        <v>1</v>
      </c>
      <c r="BQ327">
        <v>0</v>
      </c>
      <c r="BS327" s="1" t="str">
        <f>LEFT(B327,1)</f>
        <v>f</v>
      </c>
      <c r="BT327" s="1" t="str">
        <f>LEFT(B327,2)</f>
        <v>fe</v>
      </c>
      <c r="BU327" s="1" t="str">
        <f>RIGHT(B327,1)</f>
        <v>i</v>
      </c>
      <c r="BX327" s="10">
        <v>0</v>
      </c>
      <c r="BY327" s="10" t="str">
        <f>LEFT(CA327,1)</f>
        <v>e</v>
      </c>
      <c r="BZ327" s="10" t="str">
        <f>RIGHT(B327,1)</f>
        <v>i</v>
      </c>
      <c r="CA327" s="10" t="str">
        <f>RIGHT(B327,2)</f>
        <v>ei</v>
      </c>
      <c r="CB327" s="10" t="str">
        <f>RIGHT(B327,3)</f>
        <v>fei</v>
      </c>
      <c r="CC327" s="10" t="str">
        <f>RIGHT(B327,2)</f>
        <v>ei</v>
      </c>
      <c r="CD327" s="10" t="str">
        <f>RIGHT(B327,1)</f>
        <v>i</v>
      </c>
    </row>
    <row r="328" spans="1:82">
      <c r="A328">
        <v>325</v>
      </c>
      <c r="B328" s="30" t="s">
        <v>581</v>
      </c>
      <c r="C328" t="s">
        <v>1943</v>
      </c>
      <c r="D328" t="s">
        <v>1151</v>
      </c>
      <c r="E328" t="s">
        <v>2821</v>
      </c>
      <c r="F328" t="s">
        <v>2833</v>
      </c>
      <c r="G328" s="1">
        <f>COUNTIF(B328,"*ii*")</f>
        <v>0</v>
      </c>
      <c r="H328" s="1">
        <f>COUNTIF(B328,"*ee*")</f>
        <v>0</v>
      </c>
      <c r="I328" s="1">
        <f>COUNTIF(B328,"*aa*")</f>
        <v>0</v>
      </c>
      <c r="J328" s="1">
        <f>COUNTIF(B328,"*oo*")</f>
        <v>0</v>
      </c>
      <c r="K328" s="1">
        <f>COUNTIF(B328,"*uu*")</f>
        <v>0</v>
      </c>
      <c r="L328" s="1">
        <f>COUNTIF(B328,"*ia*")</f>
        <v>0</v>
      </c>
      <c r="M328" s="1">
        <f>COUNTIF(B328,"*iu*")</f>
        <v>0</v>
      </c>
      <c r="N328" s="1">
        <f>COUNTIF(B328,"*ei*")</f>
        <v>0</v>
      </c>
      <c r="O328" s="1">
        <f>COUNTIF(B328,"*ea*")</f>
        <v>0</v>
      </c>
      <c r="P328" s="1">
        <f>COUNTIF(B328,"*eo*")</f>
        <v>0</v>
      </c>
      <c r="Q328" s="1">
        <f>COUNTIF(B328,"*eu*")</f>
        <v>0</v>
      </c>
      <c r="R328" s="1">
        <f>COUNTIF(B328,"*ai*")</f>
        <v>0</v>
      </c>
      <c r="S328" s="1">
        <f>COUNTIF(B328,"*ae*")</f>
        <v>0</v>
      </c>
      <c r="T328" s="1">
        <f>COUNTIF(B328,"*ao*")</f>
        <v>0</v>
      </c>
      <c r="U328" s="1">
        <f>COUNTIF(B328,"*au*")</f>
        <v>0</v>
      </c>
      <c r="V328" s="1">
        <f>COUNTIF(B328,"*oi*")</f>
        <v>1</v>
      </c>
      <c r="W328" s="1">
        <f>COUNTIF(B328,"*oe*")</f>
        <v>0</v>
      </c>
      <c r="X328" s="1">
        <f>COUNTIF(B328,"*oa*")</f>
        <v>0</v>
      </c>
      <c r="Y328" s="1">
        <f>COUNTIF(B328,"*ou*")</f>
        <v>0</v>
      </c>
      <c r="Z328" s="1">
        <f>COUNTIF(B328,"*ui*")</f>
        <v>0</v>
      </c>
      <c r="AA328" s="1">
        <f>COUNTIF(B328,"*ua*")</f>
        <v>0</v>
      </c>
      <c r="AB328">
        <f>SUM(G328:AA328)</f>
        <v>1</v>
      </c>
      <c r="AC328">
        <v>2</v>
      </c>
      <c r="AD328">
        <f>COUNTIF(AC328,"2")</f>
        <v>1</v>
      </c>
      <c r="AE328">
        <f>COUNTIF(AC328,"3")</f>
        <v>0</v>
      </c>
      <c r="AF328">
        <f>COUNTIF(AC328,"4")</f>
        <v>0</v>
      </c>
      <c r="AG328">
        <f>COUNTIF(AC328,"5")</f>
        <v>0</v>
      </c>
      <c r="AH328">
        <v>1</v>
      </c>
      <c r="AI328">
        <v>0</v>
      </c>
      <c r="AL328">
        <v>1</v>
      </c>
      <c r="AO328" s="1">
        <f>COUNTIF(F328,"CVCV")+COUNTIF(F328,"CVVCV")</f>
        <v>0</v>
      </c>
      <c r="AP328" s="1">
        <f>COUNTIF(F328,"CVCVC")+COUNTIF(F328,"CVVCVC")</f>
        <v>0</v>
      </c>
      <c r="AQ328" s="1">
        <f>COUNTIF(F328,"VCV")+COUNTIF(F328,"VVCV")</f>
        <v>0</v>
      </c>
      <c r="AR328" s="1">
        <f>COUNTIF(F328,"VCVC")+COUNTIF(F328,"VVCVC")</f>
        <v>0</v>
      </c>
      <c r="AS328" s="1">
        <f>COUNTIF(F328,"CVV")</f>
        <v>1</v>
      </c>
      <c r="AT328" s="1">
        <f>COUNTIF(F328,"CVVC")</f>
        <v>0</v>
      </c>
      <c r="AU328" s="1">
        <f>COUNTIF(F328,"VV")</f>
        <v>0</v>
      </c>
      <c r="AV328" s="1">
        <f>COUNTIF(F328,"VVC")</f>
        <v>0</v>
      </c>
      <c r="AW328" s="1">
        <f>COUNTIF(F328,"CVVCVC")+COUNTIF(F328,"VVCVC")+COUNTIF(F328,"CVVCV")+COUNTIF(F328,"VVCV")</f>
        <v>0</v>
      </c>
      <c r="AY328" s="1">
        <f>COUNTIF(F328,"CCVCV")</f>
        <v>0</v>
      </c>
      <c r="AZ328" s="1">
        <f>COUNTIF(F328,"CCVCVC")</f>
        <v>0</v>
      </c>
      <c r="BA328" s="1">
        <f>COUNTIF(F328,"CCVV")</f>
        <v>0</v>
      </c>
      <c r="BB328" s="1">
        <f>COUNTIF(F328,"CCVVC")</f>
        <v>0</v>
      </c>
      <c r="BF328" s="1" t="str">
        <f>RIGHT(F328,4)</f>
        <v>CVV</v>
      </c>
      <c r="BG328" s="1"/>
      <c r="BO328">
        <v>1</v>
      </c>
      <c r="BP328" s="1">
        <f>SUM(BG328:BO328)</f>
        <v>1</v>
      </c>
      <c r="BQ328">
        <v>0</v>
      </c>
      <c r="BS328" s="1" t="str">
        <f>LEFT(B328,1)</f>
        <v>f</v>
      </c>
      <c r="BT328" s="1" t="str">
        <f>LEFT(B328,2)</f>
        <v>fo</v>
      </c>
      <c r="BU328" s="1" t="str">
        <f>RIGHT(B328,1)</f>
        <v>i</v>
      </c>
      <c r="BX328" s="10">
        <v>0</v>
      </c>
      <c r="BY328" s="10" t="str">
        <f>LEFT(CA328,1)</f>
        <v>o</v>
      </c>
      <c r="BZ328" s="10" t="str">
        <f>RIGHT(B328,1)</f>
        <v>i</v>
      </c>
      <c r="CA328" s="10" t="str">
        <f>RIGHT(B328,2)</f>
        <v>oi</v>
      </c>
      <c r="CB328" s="10" t="str">
        <f>RIGHT(B328,3)</f>
        <v>foi</v>
      </c>
      <c r="CC328" s="10" t="str">
        <f>RIGHT(B328,2)</f>
        <v>oi</v>
      </c>
      <c r="CD328" s="10" t="str">
        <f>RIGHT(B328,1)</f>
        <v>i</v>
      </c>
    </row>
    <row r="329" spans="1:82">
      <c r="A329">
        <v>1367</v>
      </c>
      <c r="B329" s="30" t="s">
        <v>3327</v>
      </c>
      <c r="C329" t="s">
        <v>1967</v>
      </c>
      <c r="D329" t="s">
        <v>1151</v>
      </c>
      <c r="E329" t="s">
        <v>2821</v>
      </c>
      <c r="F329" t="s">
        <v>2833</v>
      </c>
      <c r="G329" s="1">
        <f>COUNTIF(B329,"*ii*")</f>
        <v>0</v>
      </c>
      <c r="H329" s="1">
        <f>COUNTIF(B329,"*ee*")</f>
        <v>0</v>
      </c>
      <c r="I329" s="1">
        <f>COUNTIF(B329,"*aa*")</f>
        <v>0</v>
      </c>
      <c r="J329" s="1">
        <f>COUNTIF(B329,"*oo*")</f>
        <v>0</v>
      </c>
      <c r="K329" s="1">
        <f>COUNTIF(B329,"*uu*")</f>
        <v>0</v>
      </c>
      <c r="L329" s="1">
        <f>COUNTIF(B329,"*ia*")</f>
        <v>0</v>
      </c>
      <c r="M329" s="1">
        <f>COUNTIF(B329,"*iu*")</f>
        <v>0</v>
      </c>
      <c r="N329" s="1">
        <f>COUNTIF(B329,"*ei*")</f>
        <v>0</v>
      </c>
      <c r="O329" s="1">
        <f>COUNTIF(B329,"*ea*")</f>
        <v>0</v>
      </c>
      <c r="P329" s="1">
        <f>COUNTIF(B329,"*eo*")</f>
        <v>0</v>
      </c>
      <c r="Q329" s="1">
        <f>COUNTIF(B329,"*eu*")</f>
        <v>0</v>
      </c>
      <c r="R329" s="1">
        <f>COUNTIF(B329,"*ai*")</f>
        <v>0</v>
      </c>
      <c r="S329" s="1">
        <f>COUNTIF(B329,"*ae*")</f>
        <v>0</v>
      </c>
      <c r="T329" s="1">
        <f>COUNTIF(B329,"*ao*")</f>
        <v>0</v>
      </c>
      <c r="U329" s="1">
        <f>COUNTIF(B329,"*au*")</f>
        <v>0</v>
      </c>
      <c r="V329" s="1">
        <f>COUNTIF(B329,"*oi*")</f>
        <v>1</v>
      </c>
      <c r="W329" s="1">
        <f>COUNTIF(B329,"*oe*")</f>
        <v>0</v>
      </c>
      <c r="X329" s="1">
        <f>COUNTIF(B329,"*oa*")</f>
        <v>0</v>
      </c>
      <c r="Y329" s="1">
        <f>COUNTIF(B329,"*ou*")</f>
        <v>0</v>
      </c>
      <c r="Z329" s="1">
        <f>COUNTIF(B329,"*ui*")</f>
        <v>0</v>
      </c>
      <c r="AA329" s="1">
        <f>COUNTIF(B329,"*ua*")</f>
        <v>0</v>
      </c>
      <c r="AB329">
        <f>SUM(G329:AA329)</f>
        <v>1</v>
      </c>
      <c r="AC329">
        <v>2</v>
      </c>
      <c r="AD329">
        <f>COUNTIF(AC329,"2")</f>
        <v>1</v>
      </c>
      <c r="AE329">
        <f>COUNTIF(AC329,"3")</f>
        <v>0</v>
      </c>
      <c r="AF329">
        <f>COUNTIF(AC329,"4")</f>
        <v>0</v>
      </c>
      <c r="AG329">
        <f>COUNTIF(AC329,"5")</f>
        <v>0</v>
      </c>
      <c r="AH329">
        <v>1</v>
      </c>
      <c r="AI329">
        <v>0</v>
      </c>
      <c r="AL329">
        <v>1</v>
      </c>
      <c r="AO329" s="1">
        <f>COUNTIF(F329,"CVCV")+COUNTIF(F329,"CVVCV")</f>
        <v>0</v>
      </c>
      <c r="AP329" s="1">
        <f>COUNTIF(F329,"CVCVC")+COUNTIF(F329,"CVVCVC")</f>
        <v>0</v>
      </c>
      <c r="AQ329" s="1">
        <f>COUNTIF(F329,"VCV")+COUNTIF(F329,"VVCV")</f>
        <v>0</v>
      </c>
      <c r="AR329" s="1">
        <f>COUNTIF(F329,"VCVC")+COUNTIF(F329,"VVCVC")</f>
        <v>0</v>
      </c>
      <c r="AS329" s="1">
        <f>COUNTIF(F329,"CVV")</f>
        <v>1</v>
      </c>
      <c r="AT329" s="1">
        <f>COUNTIF(F329,"CVVC")</f>
        <v>0</v>
      </c>
      <c r="AU329" s="1">
        <f>COUNTIF(F329,"VV")</f>
        <v>0</v>
      </c>
      <c r="AV329" s="1">
        <f>COUNTIF(F329,"VVC")</f>
        <v>0</v>
      </c>
      <c r="AW329" s="1">
        <f>COUNTIF(F329,"CVVCVC")+COUNTIF(F329,"VVCVC")+COUNTIF(F329,"CVVCV")+COUNTIF(F329,"VVCV")</f>
        <v>0</v>
      </c>
      <c r="AY329" s="1">
        <f>COUNTIF(F329,"CCVCV")</f>
        <v>0</v>
      </c>
      <c r="AZ329" s="1">
        <f>COUNTIF(F329,"CCVCVC")</f>
        <v>0</v>
      </c>
      <c r="BA329" s="1">
        <f>COUNTIF(F329,"CCVV")</f>
        <v>0</v>
      </c>
      <c r="BB329" s="1">
        <f>COUNTIF(F329,"CCVVC")</f>
        <v>0</v>
      </c>
      <c r="BF329" s="1" t="str">
        <f>RIGHT(F329,4)</f>
        <v>CVV</v>
      </c>
      <c r="BG329" s="1"/>
      <c r="BO329">
        <v>1</v>
      </c>
      <c r="BP329" s="1">
        <f>SUM(BG329:BO329)</f>
        <v>1</v>
      </c>
      <c r="BQ329">
        <v>0</v>
      </c>
      <c r="BS329" s="1" t="str">
        <f>LEFT(B329,1)</f>
        <v>ʔ</v>
      </c>
      <c r="BT329" s="1" t="str">
        <f>LEFT(B329,2)</f>
        <v>ʔo</v>
      </c>
      <c r="BU329" s="1" t="str">
        <f>RIGHT(B329,1)</f>
        <v>i</v>
      </c>
      <c r="BX329" s="10">
        <v>1</v>
      </c>
      <c r="BY329" s="10" t="str">
        <f>LEFT(CA329,1)</f>
        <v>o</v>
      </c>
      <c r="BZ329" s="10" t="str">
        <f>RIGHT(B329,1)</f>
        <v>i</v>
      </c>
      <c r="CA329" s="10" t="str">
        <f>RIGHT(B329,2)</f>
        <v>oi</v>
      </c>
      <c r="CB329" s="10" t="str">
        <f>RIGHT(B329,3)</f>
        <v>ʔoi</v>
      </c>
      <c r="CC329" s="10" t="str">
        <f>RIGHT(B329,2)</f>
        <v>oi</v>
      </c>
      <c r="CD329" s="10" t="str">
        <f>RIGHT(B329,1)</f>
        <v>i</v>
      </c>
    </row>
    <row r="330" spans="1:82">
      <c r="A330">
        <v>409</v>
      </c>
      <c r="B330" s="30" t="s">
        <v>334</v>
      </c>
      <c r="C330" t="s">
        <v>1612</v>
      </c>
      <c r="D330" t="s">
        <v>1150</v>
      </c>
      <c r="E330" t="s">
        <v>2821</v>
      </c>
      <c r="F330" t="s">
        <v>2833</v>
      </c>
      <c r="G330" s="1">
        <f>COUNTIF(B330,"*ii*")</f>
        <v>0</v>
      </c>
      <c r="H330" s="1">
        <f>COUNTIF(B330,"*ee*")</f>
        <v>0</v>
      </c>
      <c r="I330" s="1">
        <f>COUNTIF(B330,"*aa*")</f>
        <v>0</v>
      </c>
      <c r="J330" s="1">
        <f>COUNTIF(B330,"*oo*")</f>
        <v>0</v>
      </c>
      <c r="K330" s="1">
        <f>COUNTIF(B330,"*uu*")</f>
        <v>0</v>
      </c>
      <c r="L330" s="1">
        <f>COUNTIF(B330,"*ia*")</f>
        <v>0</v>
      </c>
      <c r="M330" s="1">
        <f>COUNTIF(B330,"*iu*")</f>
        <v>0</v>
      </c>
      <c r="N330" s="1">
        <f>COUNTIF(B330,"*ei*")</f>
        <v>0</v>
      </c>
      <c r="O330" s="1">
        <f>COUNTIF(B330,"*ea*")</f>
        <v>0</v>
      </c>
      <c r="P330" s="1">
        <f>COUNTIF(B330,"*eo*")</f>
        <v>0</v>
      </c>
      <c r="Q330" s="1">
        <f>COUNTIF(B330,"*eu*")</f>
        <v>0</v>
      </c>
      <c r="R330" s="1">
        <f>COUNTIF(B330,"*ai*")</f>
        <v>0</v>
      </c>
      <c r="S330" s="1">
        <f>COUNTIF(B330,"*ae*")</f>
        <v>0</v>
      </c>
      <c r="T330" s="1">
        <f>COUNTIF(B330,"*ao*")</f>
        <v>0</v>
      </c>
      <c r="U330" s="1">
        <f>COUNTIF(B330,"*au*")</f>
        <v>0</v>
      </c>
      <c r="V330" s="1">
        <f>COUNTIF(B330,"*oi*")</f>
        <v>1</v>
      </c>
      <c r="W330" s="1">
        <f>COUNTIF(B330,"*oe*")</f>
        <v>0</v>
      </c>
      <c r="X330" s="1">
        <f>COUNTIF(B330,"*oa*")</f>
        <v>0</v>
      </c>
      <c r="Y330" s="1">
        <f>COUNTIF(B330,"*ou*")</f>
        <v>0</v>
      </c>
      <c r="Z330" s="1">
        <f>COUNTIF(B330,"*ui*")</f>
        <v>0</v>
      </c>
      <c r="AA330" s="1">
        <f>COUNTIF(B330,"*ua*")</f>
        <v>0</v>
      </c>
      <c r="AB330">
        <f>SUM(G330:AA330)</f>
        <v>1</v>
      </c>
      <c r="AC330">
        <v>2</v>
      </c>
      <c r="AD330">
        <f>COUNTIF(AC330,"2")</f>
        <v>1</v>
      </c>
      <c r="AE330">
        <f>COUNTIF(AC330,"3")</f>
        <v>0</v>
      </c>
      <c r="AF330">
        <f>COUNTIF(AC330,"4")</f>
        <v>0</v>
      </c>
      <c r="AG330">
        <f>COUNTIF(AC330,"5")</f>
        <v>0</v>
      </c>
      <c r="AH330">
        <v>1</v>
      </c>
      <c r="AI330">
        <v>0</v>
      </c>
      <c r="AL330">
        <v>1</v>
      </c>
      <c r="AO330" s="1">
        <f>COUNTIF(F330,"CVCV")+COUNTIF(F330,"CVVCV")</f>
        <v>0</v>
      </c>
      <c r="AP330" s="1">
        <f>COUNTIF(F330,"CVCVC")+COUNTIF(F330,"CVVCVC")</f>
        <v>0</v>
      </c>
      <c r="AQ330" s="1">
        <f>COUNTIF(F330,"VCV")+COUNTIF(F330,"VVCV")</f>
        <v>0</v>
      </c>
      <c r="AR330" s="1">
        <f>COUNTIF(F330,"VCVC")+COUNTIF(F330,"VVCVC")</f>
        <v>0</v>
      </c>
      <c r="AS330" s="1">
        <f>COUNTIF(F330,"CVV")</f>
        <v>1</v>
      </c>
      <c r="AT330" s="1">
        <f>COUNTIF(F330,"CVVC")</f>
        <v>0</v>
      </c>
      <c r="AU330" s="1">
        <f>COUNTIF(F330,"VV")</f>
        <v>0</v>
      </c>
      <c r="AV330" s="1">
        <f>COUNTIF(F330,"VVC")</f>
        <v>0</v>
      </c>
      <c r="AW330" s="1">
        <f>COUNTIF(F330,"CVVCVC")+COUNTIF(F330,"VVCVC")+COUNTIF(F330,"CVVCV")+COUNTIF(F330,"VVCV")</f>
        <v>0</v>
      </c>
      <c r="AY330" s="1">
        <f>COUNTIF(F330,"CCVCV")</f>
        <v>0</v>
      </c>
      <c r="AZ330" s="1">
        <f>COUNTIF(F330,"CCVCVC")</f>
        <v>0</v>
      </c>
      <c r="BA330" s="1">
        <f>COUNTIF(F330,"CCVV")</f>
        <v>0</v>
      </c>
      <c r="BB330" s="1">
        <f>COUNTIF(F330,"CCVVC")</f>
        <v>0</v>
      </c>
      <c r="BF330" s="1" t="str">
        <f>RIGHT(F330,4)</f>
        <v>CVV</v>
      </c>
      <c r="BG330" s="1"/>
      <c r="BO330">
        <v>1</v>
      </c>
      <c r="BP330" s="1">
        <f>SUM(BG330:BO330)</f>
        <v>1</v>
      </c>
      <c r="BQ330">
        <v>0</v>
      </c>
      <c r="BS330" s="1" t="str">
        <f>LEFT(B330,1)</f>
        <v>h</v>
      </c>
      <c r="BT330" s="1" t="str">
        <f>LEFT(B330,2)</f>
        <v>ho</v>
      </c>
      <c r="BU330" s="1" t="str">
        <f>RIGHT(B330,1)</f>
        <v>i</v>
      </c>
      <c r="BX330" s="10">
        <v>0</v>
      </c>
      <c r="BY330" s="10" t="str">
        <f>LEFT(CA330,1)</f>
        <v>o</v>
      </c>
      <c r="BZ330" s="10" t="str">
        <f>RIGHT(B330,1)</f>
        <v>i</v>
      </c>
      <c r="CA330" s="10" t="str">
        <f>RIGHT(B330,2)</f>
        <v>oi</v>
      </c>
      <c r="CB330" s="10" t="str">
        <f>RIGHT(B330,3)</f>
        <v>hoi</v>
      </c>
      <c r="CC330" s="10" t="str">
        <f>RIGHT(B330,2)</f>
        <v>oi</v>
      </c>
      <c r="CD330" s="10" t="str">
        <f>RIGHT(B330,1)</f>
        <v>i</v>
      </c>
    </row>
    <row r="331" spans="1:82">
      <c r="A331">
        <v>1168</v>
      </c>
      <c r="B331" s="30" t="s">
        <v>359</v>
      </c>
      <c r="C331" t="s">
        <v>1653</v>
      </c>
      <c r="D331" t="s">
        <v>1150</v>
      </c>
      <c r="E331" t="s">
        <v>2821</v>
      </c>
      <c r="F331" t="s">
        <v>2833</v>
      </c>
      <c r="G331" s="1">
        <f>COUNTIF(B331,"*ii*")</f>
        <v>0</v>
      </c>
      <c r="H331" s="1">
        <f>COUNTIF(B331,"*ee*")</f>
        <v>0</v>
      </c>
      <c r="I331" s="1">
        <f>COUNTIF(B331,"*aa*")</f>
        <v>0</v>
      </c>
      <c r="J331" s="1">
        <f>COUNTIF(B331,"*oo*")</f>
        <v>0</v>
      </c>
      <c r="K331" s="1">
        <f>COUNTIF(B331,"*uu*")</f>
        <v>0</v>
      </c>
      <c r="L331" s="1">
        <f>COUNTIF(B331,"*ia*")</f>
        <v>0</v>
      </c>
      <c r="M331" s="1">
        <f>COUNTIF(B331,"*iu*")</f>
        <v>0</v>
      </c>
      <c r="N331" s="1">
        <f>COUNTIF(B331,"*ei*")</f>
        <v>0</v>
      </c>
      <c r="O331" s="1">
        <f>COUNTIF(B331,"*ea*")</f>
        <v>0</v>
      </c>
      <c r="P331" s="1">
        <f>COUNTIF(B331,"*eo*")</f>
        <v>0</v>
      </c>
      <c r="Q331" s="1">
        <f>COUNTIF(B331,"*eu*")</f>
        <v>0</v>
      </c>
      <c r="R331" s="1">
        <f>COUNTIF(B331,"*ai*")</f>
        <v>0</v>
      </c>
      <c r="S331" s="1">
        <f>COUNTIF(B331,"*ae*")</f>
        <v>0</v>
      </c>
      <c r="T331" s="1">
        <f>COUNTIF(B331,"*ao*")</f>
        <v>0</v>
      </c>
      <c r="U331" s="1">
        <f>COUNTIF(B331,"*au*")</f>
        <v>0</v>
      </c>
      <c r="V331" s="1">
        <f>COUNTIF(B331,"*oi*")</f>
        <v>1</v>
      </c>
      <c r="W331" s="1">
        <f>COUNTIF(B331,"*oe*")</f>
        <v>0</v>
      </c>
      <c r="X331" s="1">
        <f>COUNTIF(B331,"*oa*")</f>
        <v>0</v>
      </c>
      <c r="Y331" s="1">
        <f>COUNTIF(B331,"*ou*")</f>
        <v>0</v>
      </c>
      <c r="Z331" s="1">
        <f>COUNTIF(B331,"*ui*")</f>
        <v>0</v>
      </c>
      <c r="AA331" s="1">
        <f>COUNTIF(B331,"*ua*")</f>
        <v>0</v>
      </c>
      <c r="AB331">
        <f>SUM(G331:AA331)</f>
        <v>1</v>
      </c>
      <c r="AC331">
        <v>2</v>
      </c>
      <c r="AD331">
        <f>COUNTIF(AC331,"2")</f>
        <v>1</v>
      </c>
      <c r="AE331">
        <f>COUNTIF(AC331,"3")</f>
        <v>0</v>
      </c>
      <c r="AF331">
        <f>COUNTIF(AC331,"4")</f>
        <v>0</v>
      </c>
      <c r="AG331">
        <f>COUNTIF(AC331,"5")</f>
        <v>0</v>
      </c>
      <c r="AH331">
        <v>1</v>
      </c>
      <c r="AI331">
        <v>0</v>
      </c>
      <c r="AL331">
        <v>1</v>
      </c>
      <c r="AO331" s="1">
        <f>COUNTIF(F331,"CVCV")+COUNTIF(F331,"CVVCV")</f>
        <v>0</v>
      </c>
      <c r="AP331" s="1">
        <f>COUNTIF(F331,"CVCVC")+COUNTIF(F331,"CVVCVC")</f>
        <v>0</v>
      </c>
      <c r="AQ331" s="1">
        <f>COUNTIF(F331,"VCV")+COUNTIF(F331,"VVCV")</f>
        <v>0</v>
      </c>
      <c r="AR331" s="1">
        <f>COUNTIF(F331,"VCVC")+COUNTIF(F331,"VVCVC")</f>
        <v>0</v>
      </c>
      <c r="AS331" s="1">
        <f>COUNTIF(F331,"CVV")</f>
        <v>1</v>
      </c>
      <c r="AT331" s="1">
        <f>COUNTIF(F331,"CVVC")</f>
        <v>0</v>
      </c>
      <c r="AU331" s="1">
        <f>COUNTIF(F331,"VV")</f>
        <v>0</v>
      </c>
      <c r="AV331" s="1">
        <f>COUNTIF(F331,"VVC")</f>
        <v>0</v>
      </c>
      <c r="AW331" s="1">
        <f>COUNTIF(F331,"CVVCVC")+COUNTIF(F331,"VVCVC")+COUNTIF(F331,"CVVCV")+COUNTIF(F331,"VVCV")</f>
        <v>0</v>
      </c>
      <c r="AY331" s="1">
        <f>COUNTIF(F331,"CCVCV")</f>
        <v>0</v>
      </c>
      <c r="AZ331" s="1">
        <f>COUNTIF(F331,"CCVCVC")</f>
        <v>0</v>
      </c>
      <c r="BA331" s="1">
        <f>COUNTIF(F331,"CCVV")</f>
        <v>0</v>
      </c>
      <c r="BB331" s="1">
        <f>COUNTIF(F331,"CCVVC")</f>
        <v>0</v>
      </c>
      <c r="BF331" s="1" t="str">
        <f>RIGHT(F331,4)</f>
        <v>CVV</v>
      </c>
      <c r="BG331" s="1"/>
      <c r="BO331">
        <v>1</v>
      </c>
      <c r="BP331" s="1">
        <f>SUM(BG331:BO331)</f>
        <v>1</v>
      </c>
      <c r="BQ331">
        <v>0</v>
      </c>
      <c r="BS331" s="1" t="str">
        <f>LEFT(B331,1)</f>
        <v>p</v>
      </c>
      <c r="BT331" s="1" t="str">
        <f>LEFT(B331,2)</f>
        <v>po</v>
      </c>
      <c r="BU331" s="1" t="str">
        <f>RIGHT(B331,1)</f>
        <v>i</v>
      </c>
      <c r="BX331" s="10">
        <v>0</v>
      </c>
      <c r="BY331" s="10" t="str">
        <f>LEFT(CA331,1)</f>
        <v>o</v>
      </c>
      <c r="BZ331" s="10" t="str">
        <f>RIGHT(B331,1)</f>
        <v>i</v>
      </c>
      <c r="CA331" s="10" t="str">
        <f>RIGHT(B331,2)</f>
        <v>oi</v>
      </c>
      <c r="CB331" s="10" t="str">
        <f>RIGHT(B331,3)</f>
        <v>poi</v>
      </c>
      <c r="CC331" s="10" t="str">
        <f>RIGHT(B331,2)</f>
        <v>oi</v>
      </c>
      <c r="CD331" s="10" t="str">
        <f>RIGHT(B331,1)</f>
        <v>i</v>
      </c>
    </row>
    <row r="332" spans="1:82">
      <c r="A332">
        <v>1533</v>
      </c>
      <c r="B332" s="30" t="s">
        <v>187</v>
      </c>
      <c r="C332" t="s">
        <v>1397</v>
      </c>
      <c r="D332" t="s">
        <v>1150</v>
      </c>
      <c r="E332" t="s">
        <v>2821</v>
      </c>
      <c r="F332" t="s">
        <v>2833</v>
      </c>
      <c r="G332" s="1">
        <f>COUNTIF(B332,"*ii*")</f>
        <v>0</v>
      </c>
      <c r="H332" s="1">
        <f>COUNTIF(B332,"*ee*")</f>
        <v>0</v>
      </c>
      <c r="I332" s="1">
        <f>COUNTIF(B332,"*aa*")</f>
        <v>0</v>
      </c>
      <c r="J332" s="1">
        <f>COUNTIF(B332,"*oo*")</f>
        <v>0</v>
      </c>
      <c r="K332" s="1">
        <f>COUNTIF(B332,"*uu*")</f>
        <v>0</v>
      </c>
      <c r="L332" s="1">
        <f>COUNTIF(B332,"*ia*")</f>
        <v>0</v>
      </c>
      <c r="M332" s="1">
        <f>COUNTIF(B332,"*iu*")</f>
        <v>0</v>
      </c>
      <c r="N332" s="1">
        <f>COUNTIF(B332,"*ei*")</f>
        <v>0</v>
      </c>
      <c r="O332" s="1">
        <f>COUNTIF(B332,"*ea*")</f>
        <v>0</v>
      </c>
      <c r="P332" s="1">
        <f>COUNTIF(B332,"*eo*")</f>
        <v>0</v>
      </c>
      <c r="Q332" s="1">
        <f>COUNTIF(B332,"*eu*")</f>
        <v>0</v>
      </c>
      <c r="R332" s="1">
        <f>COUNTIF(B332,"*ai*")</f>
        <v>0</v>
      </c>
      <c r="S332" s="1">
        <f>COUNTIF(B332,"*ae*")</f>
        <v>0</v>
      </c>
      <c r="T332" s="1">
        <f>COUNTIF(B332,"*ao*")</f>
        <v>0</v>
      </c>
      <c r="U332" s="1">
        <f>COUNTIF(B332,"*au*")</f>
        <v>0</v>
      </c>
      <c r="V332" s="1">
        <f>COUNTIF(B332,"*oi*")</f>
        <v>1</v>
      </c>
      <c r="W332" s="1">
        <f>COUNTIF(B332,"*oe*")</f>
        <v>0</v>
      </c>
      <c r="X332" s="1">
        <f>COUNTIF(B332,"*oa*")</f>
        <v>0</v>
      </c>
      <c r="Y332" s="1">
        <f>COUNTIF(B332,"*ou*")</f>
        <v>0</v>
      </c>
      <c r="Z332" s="1">
        <f>COUNTIF(B332,"*ui*")</f>
        <v>0</v>
      </c>
      <c r="AA332" s="1">
        <f>COUNTIF(B332,"*ua*")</f>
        <v>0</v>
      </c>
      <c r="AB332">
        <f>SUM(G332:AA332)</f>
        <v>1</v>
      </c>
      <c r="AC332">
        <v>2</v>
      </c>
      <c r="AD332">
        <f>COUNTIF(AC332,"2")</f>
        <v>1</v>
      </c>
      <c r="AE332">
        <f>COUNTIF(AC332,"3")</f>
        <v>0</v>
      </c>
      <c r="AF332">
        <f>COUNTIF(AC332,"4")</f>
        <v>0</v>
      </c>
      <c r="AG332">
        <f>COUNTIF(AC332,"5")</f>
        <v>0</v>
      </c>
      <c r="AH332">
        <v>1</v>
      </c>
      <c r="AI332">
        <v>0</v>
      </c>
      <c r="AL332">
        <v>1</v>
      </c>
      <c r="AO332" s="1">
        <f>COUNTIF(F332,"CVCV")+COUNTIF(F332,"CVVCV")</f>
        <v>0</v>
      </c>
      <c r="AP332" s="1">
        <f>COUNTIF(F332,"CVCVC")+COUNTIF(F332,"CVVCVC")</f>
        <v>0</v>
      </c>
      <c r="AQ332" s="1">
        <f>COUNTIF(F332,"VCV")+COUNTIF(F332,"VVCV")</f>
        <v>0</v>
      </c>
      <c r="AR332" s="1">
        <f>COUNTIF(F332,"VCVC")+COUNTIF(F332,"VVCVC")</f>
        <v>0</v>
      </c>
      <c r="AS332" s="1">
        <f>COUNTIF(F332,"CVV")</f>
        <v>1</v>
      </c>
      <c r="AT332" s="1">
        <f>COUNTIF(F332,"CVVC")</f>
        <v>0</v>
      </c>
      <c r="AU332" s="1">
        <f>COUNTIF(F332,"VV")</f>
        <v>0</v>
      </c>
      <c r="AV332" s="1">
        <f>COUNTIF(F332,"VVC")</f>
        <v>0</v>
      </c>
      <c r="AW332" s="1">
        <f>COUNTIF(F332,"CVVCVC")+COUNTIF(F332,"VVCVC")+COUNTIF(F332,"CVVCV")+COUNTIF(F332,"VVCV")</f>
        <v>0</v>
      </c>
      <c r="AY332" s="1">
        <f>COUNTIF(F332,"CCVCV")</f>
        <v>0</v>
      </c>
      <c r="AZ332" s="1">
        <f>COUNTIF(F332,"CCVCVC")</f>
        <v>0</v>
      </c>
      <c r="BA332" s="1">
        <f>COUNTIF(F332,"CCVV")</f>
        <v>0</v>
      </c>
      <c r="BB332" s="1">
        <f>COUNTIF(F332,"CCVVC")</f>
        <v>0</v>
      </c>
      <c r="BF332" s="1" t="str">
        <f>RIGHT(F332,4)</f>
        <v>CVV</v>
      </c>
      <c r="BG332" s="1"/>
      <c r="BO332">
        <v>1</v>
      </c>
      <c r="BP332" s="1">
        <f>SUM(BG332:BO332)</f>
        <v>1</v>
      </c>
      <c r="BQ332">
        <v>0</v>
      </c>
      <c r="BS332" s="1" t="str">
        <f>LEFT(B332,1)</f>
        <v>r</v>
      </c>
      <c r="BT332" s="1" t="str">
        <f>LEFT(B332,2)</f>
        <v>ro</v>
      </c>
      <c r="BU332" s="1" t="str">
        <f>RIGHT(B332,1)</f>
        <v>i</v>
      </c>
      <c r="BX332" s="10">
        <v>0</v>
      </c>
      <c r="BY332" s="10" t="str">
        <f>LEFT(CA332,1)</f>
        <v>o</v>
      </c>
      <c r="BZ332" s="10" t="str">
        <f>RIGHT(B332,1)</f>
        <v>i</v>
      </c>
      <c r="CA332" s="10" t="str">
        <f>RIGHT(B332,2)</f>
        <v>oi</v>
      </c>
      <c r="CB332" s="10" t="str">
        <f>RIGHT(B332,3)</f>
        <v>roi</v>
      </c>
      <c r="CC332" s="10" t="str">
        <f>RIGHT(B332,2)</f>
        <v>oi</v>
      </c>
      <c r="CD332" s="10" t="str">
        <f>RIGHT(B332,1)</f>
        <v>i</v>
      </c>
    </row>
    <row r="333" spans="1:82">
      <c r="A333">
        <v>1706</v>
      </c>
      <c r="B333" s="30" t="s">
        <v>805</v>
      </c>
      <c r="C333" t="s">
        <v>2263</v>
      </c>
      <c r="D333" t="s">
        <v>1150</v>
      </c>
      <c r="E333" t="s">
        <v>2821</v>
      </c>
      <c r="F333" t="s">
        <v>2833</v>
      </c>
      <c r="G333" s="1">
        <f>COUNTIF(B333,"*ii*")</f>
        <v>0</v>
      </c>
      <c r="H333" s="1">
        <f>COUNTIF(B333,"*ee*")</f>
        <v>0</v>
      </c>
      <c r="I333" s="1">
        <f>COUNTIF(B333,"*aa*")</f>
        <v>0</v>
      </c>
      <c r="J333" s="1">
        <f>COUNTIF(B333,"*oo*")</f>
        <v>0</v>
      </c>
      <c r="K333" s="1">
        <f>COUNTIF(B333,"*uu*")</f>
        <v>0</v>
      </c>
      <c r="L333" s="1">
        <f>COUNTIF(B333,"*ia*")</f>
        <v>0</v>
      </c>
      <c r="M333" s="1">
        <f>COUNTIF(B333,"*iu*")</f>
        <v>0</v>
      </c>
      <c r="N333" s="1">
        <f>COUNTIF(B333,"*ei*")</f>
        <v>0</v>
      </c>
      <c r="O333" s="1">
        <f>COUNTIF(B333,"*ea*")</f>
        <v>0</v>
      </c>
      <c r="P333" s="1">
        <f>COUNTIF(B333,"*eo*")</f>
        <v>0</v>
      </c>
      <c r="Q333" s="1">
        <f>COUNTIF(B333,"*eu*")</f>
        <v>0</v>
      </c>
      <c r="R333" s="1">
        <f>COUNTIF(B333,"*ai*")</f>
        <v>0</v>
      </c>
      <c r="S333" s="1">
        <f>COUNTIF(B333,"*ae*")</f>
        <v>0</v>
      </c>
      <c r="T333" s="1">
        <f>COUNTIF(B333,"*ao*")</f>
        <v>0</v>
      </c>
      <c r="U333" s="1">
        <f>COUNTIF(B333,"*au*")</f>
        <v>0</v>
      </c>
      <c r="V333" s="1">
        <f>COUNTIF(B333,"*oi*")</f>
        <v>1</v>
      </c>
      <c r="W333" s="1">
        <f>COUNTIF(B333,"*oe*")</f>
        <v>0</v>
      </c>
      <c r="X333" s="1">
        <f>COUNTIF(B333,"*oa*")</f>
        <v>0</v>
      </c>
      <c r="Y333" s="1">
        <f>COUNTIF(B333,"*ou*")</f>
        <v>0</v>
      </c>
      <c r="Z333" s="1">
        <f>COUNTIF(B333,"*ui*")</f>
        <v>0</v>
      </c>
      <c r="AA333" s="1">
        <f>COUNTIF(B333,"*ua*")</f>
        <v>0</v>
      </c>
      <c r="AB333">
        <f>SUM(G333:AA333)</f>
        <v>1</v>
      </c>
      <c r="AC333">
        <v>2</v>
      </c>
      <c r="AD333">
        <f>COUNTIF(AC333,"2")</f>
        <v>1</v>
      </c>
      <c r="AE333">
        <f>COUNTIF(AC333,"3")</f>
        <v>0</v>
      </c>
      <c r="AF333">
        <f>COUNTIF(AC333,"4")</f>
        <v>0</v>
      </c>
      <c r="AG333">
        <f>COUNTIF(AC333,"5")</f>
        <v>0</v>
      </c>
      <c r="AH333">
        <v>1</v>
      </c>
      <c r="AI333">
        <v>0</v>
      </c>
      <c r="AL333">
        <v>1</v>
      </c>
      <c r="AO333" s="1">
        <f>COUNTIF(F333,"CVCV")+COUNTIF(F333,"CVVCV")</f>
        <v>0</v>
      </c>
      <c r="AP333" s="1">
        <f>COUNTIF(F333,"CVCVC")+COUNTIF(F333,"CVVCVC")</f>
        <v>0</v>
      </c>
      <c r="AQ333" s="1">
        <f>COUNTIF(F333,"VCV")+COUNTIF(F333,"VVCV")</f>
        <v>0</v>
      </c>
      <c r="AR333" s="1">
        <f>COUNTIF(F333,"VCVC")+COUNTIF(F333,"VVCVC")</f>
        <v>0</v>
      </c>
      <c r="AS333" s="1">
        <f>COUNTIF(F333,"CVV")</f>
        <v>1</v>
      </c>
      <c r="AT333" s="1">
        <f>COUNTIF(F333,"CVVC")</f>
        <v>0</v>
      </c>
      <c r="AU333" s="1">
        <f>COUNTIF(F333,"VV")</f>
        <v>0</v>
      </c>
      <c r="AV333" s="1">
        <f>COUNTIF(F333,"VVC")</f>
        <v>0</v>
      </c>
      <c r="AW333" s="1">
        <f>COUNTIF(F333,"CVVCVC")+COUNTIF(F333,"VVCVC")+COUNTIF(F333,"CVVCV")+COUNTIF(F333,"VVCV")</f>
        <v>0</v>
      </c>
      <c r="AY333" s="1">
        <f>COUNTIF(F333,"CCVCV")</f>
        <v>0</v>
      </c>
      <c r="AZ333" s="1">
        <f>COUNTIF(F333,"CCVCVC")</f>
        <v>0</v>
      </c>
      <c r="BA333" s="1">
        <f>COUNTIF(F333,"CCVV")</f>
        <v>0</v>
      </c>
      <c r="BB333" s="1">
        <f>COUNTIF(F333,"CCVVC")</f>
        <v>0</v>
      </c>
      <c r="BF333" s="1" t="str">
        <f>RIGHT(F333,4)</f>
        <v>CVV</v>
      </c>
      <c r="BG333" s="1"/>
      <c r="BO333">
        <v>1</v>
      </c>
      <c r="BP333" s="1">
        <f>SUM(BG333:BO333)</f>
        <v>1</v>
      </c>
      <c r="BQ333">
        <v>0</v>
      </c>
      <c r="BS333" s="1" t="str">
        <f>LEFT(B333,1)</f>
        <v>s</v>
      </c>
      <c r="BT333" s="1" t="str">
        <f>LEFT(B333,2)</f>
        <v>so</v>
      </c>
      <c r="BU333" s="1" t="str">
        <f>RIGHT(B333,1)</f>
        <v>i</v>
      </c>
      <c r="BX333" s="10">
        <v>0</v>
      </c>
      <c r="BY333" s="10" t="str">
        <f>LEFT(CA333,1)</f>
        <v>o</v>
      </c>
      <c r="BZ333" s="10" t="str">
        <f>RIGHT(B333,1)</f>
        <v>i</v>
      </c>
      <c r="CA333" s="10" t="str">
        <f>RIGHT(B333,2)</f>
        <v>oi</v>
      </c>
      <c r="CB333" s="10" t="str">
        <f>RIGHT(B333,3)</f>
        <v>soi</v>
      </c>
      <c r="CC333" s="10" t="str">
        <f>RIGHT(B333,2)</f>
        <v>oi</v>
      </c>
      <c r="CD333" s="10" t="str">
        <f>RIGHT(B333,1)</f>
        <v>i</v>
      </c>
    </row>
    <row r="334" spans="1:82">
      <c r="A334">
        <v>1892</v>
      </c>
      <c r="B334" s="30" t="s">
        <v>305</v>
      </c>
      <c r="C334" t="s">
        <v>1568</v>
      </c>
      <c r="D334" t="s">
        <v>1150</v>
      </c>
      <c r="E334" t="s">
        <v>2821</v>
      </c>
      <c r="F334" t="s">
        <v>2833</v>
      </c>
      <c r="G334" s="1">
        <f>COUNTIF(B334,"*ii*")</f>
        <v>0</v>
      </c>
      <c r="H334" s="1">
        <f>COUNTIF(B334,"*ee*")</f>
        <v>0</v>
      </c>
      <c r="I334" s="1">
        <f>COUNTIF(B334,"*aa*")</f>
        <v>0</v>
      </c>
      <c r="J334" s="1">
        <f>COUNTIF(B334,"*oo*")</f>
        <v>0</v>
      </c>
      <c r="K334" s="1">
        <f>COUNTIF(B334,"*uu*")</f>
        <v>0</v>
      </c>
      <c r="L334" s="1">
        <f>COUNTIF(B334,"*ia*")</f>
        <v>0</v>
      </c>
      <c r="M334" s="1">
        <f>COUNTIF(B334,"*iu*")</f>
        <v>0</v>
      </c>
      <c r="N334" s="1">
        <f>COUNTIF(B334,"*ei*")</f>
        <v>0</v>
      </c>
      <c r="O334" s="1">
        <f>COUNTIF(B334,"*ea*")</f>
        <v>0</v>
      </c>
      <c r="P334" s="1">
        <f>COUNTIF(B334,"*eo*")</f>
        <v>0</v>
      </c>
      <c r="Q334" s="1">
        <f>COUNTIF(B334,"*eu*")</f>
        <v>0</v>
      </c>
      <c r="R334" s="1">
        <f>COUNTIF(B334,"*ai*")</f>
        <v>0</v>
      </c>
      <c r="S334" s="1">
        <f>COUNTIF(B334,"*ae*")</f>
        <v>0</v>
      </c>
      <c r="T334" s="1">
        <f>COUNTIF(B334,"*ao*")</f>
        <v>0</v>
      </c>
      <c r="U334" s="1">
        <f>COUNTIF(B334,"*au*")</f>
        <v>0</v>
      </c>
      <c r="V334" s="1">
        <f>COUNTIF(B334,"*oi*")</f>
        <v>1</v>
      </c>
      <c r="W334" s="1">
        <f>COUNTIF(B334,"*oe*")</f>
        <v>0</v>
      </c>
      <c r="X334" s="1">
        <f>COUNTIF(B334,"*oa*")</f>
        <v>0</v>
      </c>
      <c r="Y334" s="1">
        <f>COUNTIF(B334,"*ou*")</f>
        <v>0</v>
      </c>
      <c r="Z334" s="1">
        <f>COUNTIF(B334,"*ui*")</f>
        <v>0</v>
      </c>
      <c r="AA334" s="1">
        <f>COUNTIF(B334,"*ua*")</f>
        <v>0</v>
      </c>
      <c r="AB334">
        <f>SUM(G334:AA334)</f>
        <v>1</v>
      </c>
      <c r="AC334">
        <v>2</v>
      </c>
      <c r="AD334">
        <f>COUNTIF(AC334,"2")</f>
        <v>1</v>
      </c>
      <c r="AE334">
        <f>COUNTIF(AC334,"3")</f>
        <v>0</v>
      </c>
      <c r="AF334">
        <f>COUNTIF(AC334,"4")</f>
        <v>0</v>
      </c>
      <c r="AG334">
        <f>COUNTIF(AC334,"5")</f>
        <v>0</v>
      </c>
      <c r="AH334">
        <v>1</v>
      </c>
      <c r="AI334">
        <v>0</v>
      </c>
      <c r="AL334">
        <v>1</v>
      </c>
      <c r="AO334" s="1">
        <f>COUNTIF(F334,"CVCV")+COUNTIF(F334,"CVVCV")</f>
        <v>0</v>
      </c>
      <c r="AP334" s="1">
        <f>COUNTIF(F334,"CVCVC")+COUNTIF(F334,"CVVCVC")</f>
        <v>0</v>
      </c>
      <c r="AQ334" s="1">
        <f>COUNTIF(F334,"VCV")+COUNTIF(F334,"VVCV")</f>
        <v>0</v>
      </c>
      <c r="AR334" s="1">
        <f>COUNTIF(F334,"VCVC")+COUNTIF(F334,"VVCVC")</f>
        <v>0</v>
      </c>
      <c r="AS334" s="1">
        <f>COUNTIF(F334,"CVV")</f>
        <v>1</v>
      </c>
      <c r="AT334" s="1">
        <f>COUNTIF(F334,"CVVC")</f>
        <v>0</v>
      </c>
      <c r="AU334" s="1">
        <f>COUNTIF(F334,"VV")</f>
        <v>0</v>
      </c>
      <c r="AV334" s="1">
        <f>COUNTIF(F334,"VVC")</f>
        <v>0</v>
      </c>
      <c r="AW334" s="1">
        <f>COUNTIF(F334,"CVVCVC")+COUNTIF(F334,"VVCVC")+COUNTIF(F334,"CVVCV")+COUNTIF(F334,"VVCV")</f>
        <v>0</v>
      </c>
      <c r="AY334" s="1">
        <f>COUNTIF(F334,"CCVCV")</f>
        <v>0</v>
      </c>
      <c r="AZ334" s="1">
        <f>COUNTIF(F334,"CCVCVC")</f>
        <v>0</v>
      </c>
      <c r="BA334" s="1">
        <f>COUNTIF(F334,"CCVV")</f>
        <v>0</v>
      </c>
      <c r="BB334" s="1">
        <f>COUNTIF(F334,"CCVVC")</f>
        <v>0</v>
      </c>
      <c r="BF334" s="1" t="str">
        <f>RIGHT(F334,4)</f>
        <v>CVV</v>
      </c>
      <c r="BG334" s="1"/>
      <c r="BO334">
        <v>1</v>
      </c>
      <c r="BP334" s="1">
        <f>SUM(BG334:BO334)</f>
        <v>1</v>
      </c>
      <c r="BQ334">
        <v>0</v>
      </c>
      <c r="BS334" s="1" t="str">
        <f>LEFT(B334,1)</f>
        <v>t</v>
      </c>
      <c r="BT334" s="1" t="str">
        <f>LEFT(B334,2)</f>
        <v>to</v>
      </c>
      <c r="BU334" s="1" t="str">
        <f>RIGHT(B334,1)</f>
        <v>i</v>
      </c>
      <c r="BX334" s="10">
        <v>0</v>
      </c>
      <c r="BY334" s="10" t="str">
        <f>LEFT(CA334,1)</f>
        <v>o</v>
      </c>
      <c r="BZ334" s="10" t="str">
        <f>RIGHT(B334,1)</f>
        <v>i</v>
      </c>
      <c r="CA334" s="10" t="str">
        <f>RIGHT(B334,2)</f>
        <v>oi</v>
      </c>
      <c r="CB334" s="10" t="str">
        <f>RIGHT(B334,3)</f>
        <v>toi</v>
      </c>
      <c r="CC334" s="10" t="str">
        <f>RIGHT(B334,2)</f>
        <v>oi</v>
      </c>
      <c r="CD334" s="10" t="str">
        <f>RIGHT(B334,1)</f>
        <v>i</v>
      </c>
    </row>
    <row r="335" spans="1:82">
      <c r="A335">
        <v>228</v>
      </c>
      <c r="B335" s="30" t="s">
        <v>777</v>
      </c>
      <c r="C335" t="s">
        <v>2224</v>
      </c>
      <c r="D335" t="s">
        <v>1141</v>
      </c>
      <c r="E335" t="s">
        <v>1141</v>
      </c>
      <c r="F335" t="s">
        <v>2833</v>
      </c>
      <c r="G335" s="1">
        <f>COUNTIF(B335,"*ii*")</f>
        <v>0</v>
      </c>
      <c r="H335" s="1">
        <f>COUNTIF(B335,"*ee*")</f>
        <v>0</v>
      </c>
      <c r="I335" s="1">
        <f>COUNTIF(B335,"*aa*")</f>
        <v>0</v>
      </c>
      <c r="J335" s="1">
        <f>COUNTIF(B335,"*oo*")</f>
        <v>0</v>
      </c>
      <c r="K335" s="1">
        <f>COUNTIF(B335,"*uu*")</f>
        <v>0</v>
      </c>
      <c r="L335" s="1">
        <f>COUNTIF(B335,"*ia*")</f>
        <v>0</v>
      </c>
      <c r="M335" s="1">
        <f>COUNTIF(B335,"*iu*")</f>
        <v>0</v>
      </c>
      <c r="N335" s="1">
        <f>COUNTIF(B335,"*ei*")</f>
        <v>0</v>
      </c>
      <c r="O335" s="1">
        <f>COUNTIF(B335,"*ea*")</f>
        <v>0</v>
      </c>
      <c r="P335" s="1">
        <f>COUNTIF(B335,"*eo*")</f>
        <v>0</v>
      </c>
      <c r="Q335" s="1">
        <f>COUNTIF(B335,"*eu*")</f>
        <v>0</v>
      </c>
      <c r="R335" s="1">
        <f>COUNTIF(B335,"*ai*")</f>
        <v>0</v>
      </c>
      <c r="S335" s="1">
        <f>COUNTIF(B335,"*ae*")</f>
        <v>0</v>
      </c>
      <c r="T335" s="1">
        <f>COUNTIF(B335,"*ao*")</f>
        <v>0</v>
      </c>
      <c r="U335" s="1">
        <f>COUNTIF(B335,"*au*")</f>
        <v>0</v>
      </c>
      <c r="V335" s="1">
        <f>COUNTIF(B335,"*oi*")</f>
        <v>0</v>
      </c>
      <c r="W335" s="1">
        <f>COUNTIF(B335,"*oe*")</f>
        <v>0</v>
      </c>
      <c r="X335" s="1">
        <f>COUNTIF(B335,"*oa*")</f>
        <v>0</v>
      </c>
      <c r="Y335" s="1">
        <f>COUNTIF(B335,"*ou*")</f>
        <v>0</v>
      </c>
      <c r="Z335" s="1">
        <f>COUNTIF(B335,"*ui*")</f>
        <v>1</v>
      </c>
      <c r="AA335" s="1">
        <f>COUNTIF(B335,"*ua*")</f>
        <v>0</v>
      </c>
      <c r="AB335">
        <f>SUM(G335:AA335)</f>
        <v>1</v>
      </c>
      <c r="AC335">
        <v>2</v>
      </c>
      <c r="AD335">
        <f>COUNTIF(AC335,"2")</f>
        <v>1</v>
      </c>
      <c r="AE335">
        <f>COUNTIF(AC335,"3")</f>
        <v>0</v>
      </c>
      <c r="AF335">
        <f>COUNTIF(AC335,"4")</f>
        <v>0</v>
      </c>
      <c r="AG335">
        <f>COUNTIF(AC335,"5")</f>
        <v>0</v>
      </c>
      <c r="AH335">
        <v>1</v>
      </c>
      <c r="AI335">
        <v>0</v>
      </c>
      <c r="AL335">
        <v>1</v>
      </c>
      <c r="AO335" s="1">
        <f>COUNTIF(F335,"CVCV")+COUNTIF(F335,"CVVCV")</f>
        <v>0</v>
      </c>
      <c r="AP335" s="1">
        <f>COUNTIF(F335,"CVCVC")+COUNTIF(F335,"CVVCVC")</f>
        <v>0</v>
      </c>
      <c r="AQ335" s="1">
        <f>COUNTIF(F335,"VCV")+COUNTIF(F335,"VVCV")</f>
        <v>0</v>
      </c>
      <c r="AR335" s="1">
        <f>COUNTIF(F335,"VCVC")+COUNTIF(F335,"VVCVC")</f>
        <v>0</v>
      </c>
      <c r="AS335" s="1">
        <f>COUNTIF(F335,"CVV")</f>
        <v>1</v>
      </c>
      <c r="AT335" s="1">
        <f>COUNTIF(F335,"CVVC")</f>
        <v>0</v>
      </c>
      <c r="AU335" s="1">
        <f>COUNTIF(F335,"VV")</f>
        <v>0</v>
      </c>
      <c r="AV335" s="1">
        <f>COUNTIF(F335,"VVC")</f>
        <v>0</v>
      </c>
      <c r="AW335" s="1">
        <f>COUNTIF(F335,"CVVCVC")+COUNTIF(F335,"VVCVC")+COUNTIF(F335,"CVVCV")+COUNTIF(F335,"VVCV")</f>
        <v>0</v>
      </c>
      <c r="AY335" s="1">
        <f>COUNTIF(F335,"CCVCV")</f>
        <v>0</v>
      </c>
      <c r="AZ335" s="1">
        <f>COUNTIF(F335,"CCVCVC")</f>
        <v>0</v>
      </c>
      <c r="BA335" s="1">
        <f>COUNTIF(F335,"CCVV")</f>
        <v>0</v>
      </c>
      <c r="BB335" s="1">
        <f>COUNTIF(F335,"CCVVC")</f>
        <v>0</v>
      </c>
      <c r="BF335" s="1" t="str">
        <f>RIGHT(F335,4)</f>
        <v>CVV</v>
      </c>
      <c r="BG335" s="1"/>
      <c r="BO335">
        <v>1</v>
      </c>
      <c r="BP335" s="1">
        <f>SUM(BG335:BO335)</f>
        <v>1</v>
      </c>
      <c r="BQ335">
        <v>0</v>
      </c>
      <c r="BS335" s="1" t="str">
        <f>LEFT(B335,1)</f>
        <v>b</v>
      </c>
      <c r="BT335" s="1" t="str">
        <f>LEFT(B335,2)</f>
        <v>bu</v>
      </c>
      <c r="BU335" s="1" t="str">
        <f>RIGHT(B335,1)</f>
        <v>i</v>
      </c>
      <c r="BX335" s="10">
        <v>0</v>
      </c>
      <c r="BY335" s="10" t="str">
        <f>LEFT(CA335,1)</f>
        <v>u</v>
      </c>
      <c r="BZ335" s="10" t="str">
        <f>RIGHT(B335,1)</f>
        <v>i</v>
      </c>
      <c r="CA335" s="10" t="str">
        <f>RIGHT(B335,2)</f>
        <v>ui</v>
      </c>
      <c r="CB335" s="10" t="str">
        <f>RIGHT(B335,3)</f>
        <v>bui</v>
      </c>
      <c r="CC335" s="10" t="str">
        <f>RIGHT(B335,2)</f>
        <v>ui</v>
      </c>
      <c r="CD335" s="10" t="str">
        <f>RIGHT(B335,1)</f>
        <v>i</v>
      </c>
    </row>
    <row r="336" spans="1:82">
      <c r="A336">
        <v>344</v>
      </c>
      <c r="B336" s="30" t="s">
        <v>769</v>
      </c>
      <c r="C336" t="s">
        <v>2770</v>
      </c>
      <c r="D336" t="s">
        <v>1141</v>
      </c>
      <c r="E336" t="s">
        <v>1141</v>
      </c>
      <c r="F336" t="s">
        <v>2833</v>
      </c>
      <c r="G336" s="1">
        <f>COUNTIF(B336,"*ii*")</f>
        <v>0</v>
      </c>
      <c r="H336" s="1">
        <f>COUNTIF(B336,"*ee*")</f>
        <v>0</v>
      </c>
      <c r="I336" s="1">
        <f>COUNTIF(B336,"*aa*")</f>
        <v>0</v>
      </c>
      <c r="J336" s="1">
        <f>COUNTIF(B336,"*oo*")</f>
        <v>0</v>
      </c>
      <c r="K336" s="1">
        <f>COUNTIF(B336,"*uu*")</f>
        <v>0</v>
      </c>
      <c r="L336" s="1">
        <f>COUNTIF(B336,"*ia*")</f>
        <v>0</v>
      </c>
      <c r="M336" s="1">
        <f>COUNTIF(B336,"*iu*")</f>
        <v>0</v>
      </c>
      <c r="N336" s="1">
        <f>COUNTIF(B336,"*ei*")</f>
        <v>0</v>
      </c>
      <c r="O336" s="1">
        <f>COUNTIF(B336,"*ea*")</f>
        <v>0</v>
      </c>
      <c r="P336" s="1">
        <f>COUNTIF(B336,"*eo*")</f>
        <v>0</v>
      </c>
      <c r="Q336" s="1">
        <f>COUNTIF(B336,"*eu*")</f>
        <v>0</v>
      </c>
      <c r="R336" s="1">
        <f>COUNTIF(B336,"*ai*")</f>
        <v>0</v>
      </c>
      <c r="S336" s="1">
        <f>COUNTIF(B336,"*ae*")</f>
        <v>0</v>
      </c>
      <c r="T336" s="1">
        <f>COUNTIF(B336,"*ao*")</f>
        <v>0</v>
      </c>
      <c r="U336" s="1">
        <f>COUNTIF(B336,"*au*")</f>
        <v>0</v>
      </c>
      <c r="V336" s="1">
        <f>COUNTIF(B336,"*oi*")</f>
        <v>0</v>
      </c>
      <c r="W336" s="1">
        <f>COUNTIF(B336,"*oe*")</f>
        <v>0</v>
      </c>
      <c r="X336" s="1">
        <f>COUNTIF(B336,"*oa*")</f>
        <v>0</v>
      </c>
      <c r="Y336" s="1">
        <f>COUNTIF(B336,"*ou*")</f>
        <v>0</v>
      </c>
      <c r="Z336" s="1">
        <f>COUNTIF(B336,"*ui*")</f>
        <v>1</v>
      </c>
      <c r="AA336" s="1">
        <f>COUNTIF(B336,"*ua*")</f>
        <v>0</v>
      </c>
      <c r="AB336">
        <f>SUM(G336:AA336)</f>
        <v>1</v>
      </c>
      <c r="AC336">
        <v>2</v>
      </c>
      <c r="AD336">
        <f>COUNTIF(AC336,"2")</f>
        <v>1</v>
      </c>
      <c r="AE336">
        <f>COUNTIF(AC336,"3")</f>
        <v>0</v>
      </c>
      <c r="AF336">
        <f>COUNTIF(AC336,"4")</f>
        <v>0</v>
      </c>
      <c r="AG336">
        <f>COUNTIF(AC336,"5")</f>
        <v>0</v>
      </c>
      <c r="AH336">
        <v>1</v>
      </c>
      <c r="AI336">
        <v>0</v>
      </c>
      <c r="AL336">
        <v>1</v>
      </c>
      <c r="AO336" s="1">
        <f>COUNTIF(F336,"CVCV")+COUNTIF(F336,"CVVCV")</f>
        <v>0</v>
      </c>
      <c r="AP336" s="1">
        <f>COUNTIF(F336,"CVCVC")+COUNTIF(F336,"CVVCVC")</f>
        <v>0</v>
      </c>
      <c r="AQ336" s="1">
        <f>COUNTIF(F336,"VCV")+COUNTIF(F336,"VVCV")</f>
        <v>0</v>
      </c>
      <c r="AR336" s="1">
        <f>COUNTIF(F336,"VCVC")+COUNTIF(F336,"VVCVC")</f>
        <v>0</v>
      </c>
      <c r="AS336" s="1">
        <f>COUNTIF(F336,"CVV")</f>
        <v>1</v>
      </c>
      <c r="AT336" s="1">
        <f>COUNTIF(F336,"CVVC")</f>
        <v>0</v>
      </c>
      <c r="AU336" s="1">
        <f>COUNTIF(F336,"VV")</f>
        <v>0</v>
      </c>
      <c r="AV336" s="1">
        <f>COUNTIF(F336,"VVC")</f>
        <v>0</v>
      </c>
      <c r="AW336" s="1">
        <f>COUNTIF(F336,"CVVCVC")+COUNTIF(F336,"VVCVC")+COUNTIF(F336,"CVVCV")+COUNTIF(F336,"VVCV")</f>
        <v>0</v>
      </c>
      <c r="AY336" s="1">
        <f>COUNTIF(F336,"CCVCV")</f>
        <v>0</v>
      </c>
      <c r="AZ336" s="1">
        <f>COUNTIF(F336,"CCVCVC")</f>
        <v>0</v>
      </c>
      <c r="BA336" s="1">
        <f>COUNTIF(F336,"CCVV")</f>
        <v>0</v>
      </c>
      <c r="BB336" s="1">
        <f>COUNTIF(F336,"CCVVC")</f>
        <v>0</v>
      </c>
      <c r="BF336" s="1" t="str">
        <f>RIGHT(F336,4)</f>
        <v>CVV</v>
      </c>
      <c r="BG336" s="1"/>
      <c r="BO336">
        <v>1</v>
      </c>
      <c r="BP336" s="1">
        <f>SUM(BG336:BO336)</f>
        <v>1</v>
      </c>
      <c r="BQ336">
        <v>0</v>
      </c>
      <c r="BS336" s="1" t="str">
        <f>LEFT(B336,1)</f>
        <v>f</v>
      </c>
      <c r="BT336" s="1" t="str">
        <f>LEFT(B336,2)</f>
        <v>fu</v>
      </c>
      <c r="BU336" s="1" t="str">
        <f>RIGHT(B336,1)</f>
        <v>i</v>
      </c>
      <c r="BX336" s="10">
        <v>0</v>
      </c>
      <c r="BY336" s="10" t="str">
        <f>LEFT(CA336,1)</f>
        <v>u</v>
      </c>
      <c r="BZ336" s="10" t="str">
        <f>RIGHT(B336,1)</f>
        <v>i</v>
      </c>
      <c r="CA336" s="10" t="str">
        <f>RIGHT(B336,2)</f>
        <v>ui</v>
      </c>
      <c r="CB336" s="10" t="str">
        <f>RIGHT(B336,3)</f>
        <v>fui</v>
      </c>
      <c r="CC336" s="10" t="str">
        <f>RIGHT(B336,2)</f>
        <v>ui</v>
      </c>
      <c r="CD336" s="10" t="str">
        <f>RIGHT(B336,1)</f>
        <v>i</v>
      </c>
    </row>
    <row r="337" spans="1:82">
      <c r="A337">
        <v>1198</v>
      </c>
      <c r="B337" s="30" t="s">
        <v>204</v>
      </c>
      <c r="C337" t="s">
        <v>2250</v>
      </c>
      <c r="D337" t="s">
        <v>1141</v>
      </c>
      <c r="E337" t="s">
        <v>1141</v>
      </c>
      <c r="F337" t="s">
        <v>2833</v>
      </c>
      <c r="G337" s="1">
        <f>COUNTIF(B337,"*ii*")</f>
        <v>0</v>
      </c>
      <c r="H337" s="1">
        <f>COUNTIF(B337,"*ee*")</f>
        <v>0</v>
      </c>
      <c r="I337" s="1">
        <f>COUNTIF(B337,"*aa*")</f>
        <v>0</v>
      </c>
      <c r="J337" s="1">
        <f>COUNTIF(B337,"*oo*")</f>
        <v>0</v>
      </c>
      <c r="K337" s="1">
        <f>COUNTIF(B337,"*uu*")</f>
        <v>0</v>
      </c>
      <c r="L337" s="1">
        <f>COUNTIF(B337,"*ia*")</f>
        <v>0</v>
      </c>
      <c r="M337" s="1">
        <f>COUNTIF(B337,"*iu*")</f>
        <v>0</v>
      </c>
      <c r="N337" s="1">
        <f>COUNTIF(B337,"*ei*")</f>
        <v>0</v>
      </c>
      <c r="O337" s="1">
        <f>COUNTIF(B337,"*ea*")</f>
        <v>0</v>
      </c>
      <c r="P337" s="1">
        <f>COUNTIF(B337,"*eo*")</f>
        <v>0</v>
      </c>
      <c r="Q337" s="1">
        <f>COUNTIF(B337,"*eu*")</f>
        <v>0</v>
      </c>
      <c r="R337" s="1">
        <f>COUNTIF(B337,"*ai*")</f>
        <v>0</v>
      </c>
      <c r="S337" s="1">
        <f>COUNTIF(B337,"*ae*")</f>
        <v>0</v>
      </c>
      <c r="T337" s="1">
        <f>COUNTIF(B337,"*ao*")</f>
        <v>0</v>
      </c>
      <c r="U337" s="1">
        <f>COUNTIF(B337,"*au*")</f>
        <v>0</v>
      </c>
      <c r="V337" s="1">
        <f>COUNTIF(B337,"*oi*")</f>
        <v>0</v>
      </c>
      <c r="W337" s="1">
        <f>COUNTIF(B337,"*oe*")</f>
        <v>0</v>
      </c>
      <c r="X337" s="1">
        <f>COUNTIF(B337,"*oa*")</f>
        <v>0</v>
      </c>
      <c r="Y337" s="1">
        <f>COUNTIF(B337,"*ou*")</f>
        <v>0</v>
      </c>
      <c r="Z337" s="1">
        <f>COUNTIF(B337,"*ui*")</f>
        <v>1</v>
      </c>
      <c r="AA337" s="1">
        <f>COUNTIF(B337,"*ua*")</f>
        <v>0</v>
      </c>
      <c r="AB337">
        <f>SUM(G337:AA337)</f>
        <v>1</v>
      </c>
      <c r="AC337">
        <v>2</v>
      </c>
      <c r="AD337">
        <f>COUNTIF(AC337,"2")</f>
        <v>1</v>
      </c>
      <c r="AE337">
        <f>COUNTIF(AC337,"3")</f>
        <v>0</v>
      </c>
      <c r="AF337">
        <f>COUNTIF(AC337,"4")</f>
        <v>0</v>
      </c>
      <c r="AG337">
        <f>COUNTIF(AC337,"5")</f>
        <v>0</v>
      </c>
      <c r="AH337">
        <v>1</v>
      </c>
      <c r="AI337">
        <v>0</v>
      </c>
      <c r="AL337">
        <v>1</v>
      </c>
      <c r="AO337" s="1">
        <f>COUNTIF(F337,"CVCV")+COUNTIF(F337,"CVVCV")</f>
        <v>0</v>
      </c>
      <c r="AP337" s="1">
        <f>COUNTIF(F337,"CVCVC")+COUNTIF(F337,"CVVCVC")</f>
        <v>0</v>
      </c>
      <c r="AQ337" s="1">
        <f>COUNTIF(F337,"VCV")+COUNTIF(F337,"VVCV")</f>
        <v>0</v>
      </c>
      <c r="AR337" s="1">
        <f>COUNTIF(F337,"VCVC")+COUNTIF(F337,"VVCVC")</f>
        <v>0</v>
      </c>
      <c r="AS337" s="1">
        <f>COUNTIF(F337,"CVV")</f>
        <v>1</v>
      </c>
      <c r="AT337" s="1">
        <f>COUNTIF(F337,"CVVC")</f>
        <v>0</v>
      </c>
      <c r="AU337" s="1">
        <f>COUNTIF(F337,"VV")</f>
        <v>0</v>
      </c>
      <c r="AV337" s="1">
        <f>COUNTIF(F337,"VVC")</f>
        <v>0</v>
      </c>
      <c r="AW337" s="1">
        <f>COUNTIF(F337,"CVVCVC")+COUNTIF(F337,"VVCVC")+COUNTIF(F337,"CVVCV")+COUNTIF(F337,"VVCV")</f>
        <v>0</v>
      </c>
      <c r="AY337" s="1">
        <f>COUNTIF(F337,"CCVCV")</f>
        <v>0</v>
      </c>
      <c r="AZ337" s="1">
        <f>COUNTIF(F337,"CCVCVC")</f>
        <v>0</v>
      </c>
      <c r="BA337" s="1">
        <f>COUNTIF(F337,"CCVV")</f>
        <v>0</v>
      </c>
      <c r="BB337" s="1">
        <f>COUNTIF(F337,"CCVVC")</f>
        <v>0</v>
      </c>
      <c r="BF337" s="1" t="str">
        <f>RIGHT(F337,4)</f>
        <v>CVV</v>
      </c>
      <c r="BG337" s="1"/>
      <c r="BO337">
        <v>1</v>
      </c>
      <c r="BP337" s="1">
        <f>SUM(BG337:BO337)</f>
        <v>1</v>
      </c>
      <c r="BQ337">
        <v>0</v>
      </c>
      <c r="BS337" s="1" t="str">
        <f>LEFT(B337,1)</f>
        <v>p</v>
      </c>
      <c r="BT337" s="1" t="str">
        <f>LEFT(B337,2)</f>
        <v>pu</v>
      </c>
      <c r="BU337" s="1" t="str">
        <f>RIGHT(B337,1)</f>
        <v>i</v>
      </c>
      <c r="BX337" s="10">
        <v>0</v>
      </c>
      <c r="BY337" s="10" t="str">
        <f>LEFT(CA337,1)</f>
        <v>u</v>
      </c>
      <c r="BZ337" s="10" t="str">
        <f>RIGHT(B337,1)</f>
        <v>i</v>
      </c>
      <c r="CA337" s="10" t="str">
        <f>RIGHT(B337,2)</f>
        <v>ui</v>
      </c>
      <c r="CB337" s="10" t="str">
        <f>RIGHT(B337,3)</f>
        <v>pui</v>
      </c>
      <c r="CC337" s="10" t="str">
        <f>RIGHT(B337,2)</f>
        <v>ui</v>
      </c>
      <c r="CD337" s="10" t="str">
        <f>RIGHT(B337,1)</f>
        <v>i</v>
      </c>
    </row>
    <row r="338" spans="1:82">
      <c r="A338">
        <v>1031</v>
      </c>
      <c r="B338" s="30" t="s">
        <v>146</v>
      </c>
      <c r="C338" t="s">
        <v>977</v>
      </c>
      <c r="D338" t="s">
        <v>1152</v>
      </c>
      <c r="E338" t="s">
        <v>1141</v>
      </c>
      <c r="F338" t="s">
        <v>2833</v>
      </c>
      <c r="G338" s="1">
        <f>COUNTIF(B338,"*ii*")</f>
        <v>0</v>
      </c>
      <c r="H338" s="1">
        <f>COUNTIF(B338,"*ee*")</f>
        <v>0</v>
      </c>
      <c r="I338" s="1">
        <f>COUNTIF(B338,"*aa*")</f>
        <v>0</v>
      </c>
      <c r="J338" s="1">
        <f>COUNTIF(B338,"*oo*")</f>
        <v>0</v>
      </c>
      <c r="K338" s="1">
        <f>COUNTIF(B338,"*uu*")</f>
        <v>0</v>
      </c>
      <c r="L338" s="1">
        <f>COUNTIF(B338,"*ia*")</f>
        <v>0</v>
      </c>
      <c r="M338" s="1">
        <f>COUNTIF(B338,"*iu*")</f>
        <v>0</v>
      </c>
      <c r="N338" s="1">
        <f>COUNTIF(B338,"*ei*")</f>
        <v>0</v>
      </c>
      <c r="O338" s="1">
        <f>COUNTIF(B338,"*ea*")</f>
        <v>0</v>
      </c>
      <c r="P338" s="1">
        <f>COUNTIF(B338,"*eo*")</f>
        <v>0</v>
      </c>
      <c r="Q338" s="1">
        <f>COUNTIF(B338,"*eu*")</f>
        <v>0</v>
      </c>
      <c r="R338" s="1">
        <f>COUNTIF(B338,"*ai*")</f>
        <v>0</v>
      </c>
      <c r="S338" s="1">
        <f>COUNTIF(B338,"*ae*")</f>
        <v>0</v>
      </c>
      <c r="T338" s="1">
        <f>COUNTIF(B338,"*ao*")</f>
        <v>0</v>
      </c>
      <c r="U338" s="1">
        <f>COUNTIF(B338,"*au*")</f>
        <v>0</v>
      </c>
      <c r="V338" s="1">
        <f>COUNTIF(B338,"*oi*")</f>
        <v>0</v>
      </c>
      <c r="W338" s="1">
        <f>COUNTIF(B338,"*oe*")</f>
        <v>0</v>
      </c>
      <c r="X338" s="1">
        <f>COUNTIF(B338,"*oa*")</f>
        <v>0</v>
      </c>
      <c r="Y338" s="1">
        <f>COUNTIF(B338,"*ou*")</f>
        <v>0</v>
      </c>
      <c r="Z338" s="1">
        <f>COUNTIF(B338,"*ui*")</f>
        <v>1</v>
      </c>
      <c r="AA338" s="1">
        <f>COUNTIF(B338,"*ua*")</f>
        <v>0</v>
      </c>
      <c r="AB338">
        <f>SUM(G338:AA338)</f>
        <v>1</v>
      </c>
      <c r="AC338">
        <v>2</v>
      </c>
      <c r="AD338">
        <f>COUNTIF(AC338,"2")</f>
        <v>1</v>
      </c>
      <c r="AE338">
        <f>COUNTIF(AC338,"3")</f>
        <v>0</v>
      </c>
      <c r="AF338">
        <f>COUNTIF(AC338,"4")</f>
        <v>0</v>
      </c>
      <c r="AG338">
        <f>COUNTIF(AC338,"5")</f>
        <v>0</v>
      </c>
      <c r="AH338">
        <v>1</v>
      </c>
      <c r="AI338">
        <v>0</v>
      </c>
      <c r="AL338">
        <v>1</v>
      </c>
      <c r="AO338" s="1">
        <f>COUNTIF(F338,"CVCV")+COUNTIF(F338,"CVVCV")</f>
        <v>0</v>
      </c>
      <c r="AP338" s="1">
        <f>COUNTIF(F338,"CVCVC")+COUNTIF(F338,"CVVCVC")</f>
        <v>0</v>
      </c>
      <c r="AQ338" s="1">
        <f>COUNTIF(F338,"VCV")+COUNTIF(F338,"VVCV")</f>
        <v>0</v>
      </c>
      <c r="AR338" s="1">
        <f>COUNTIF(F338,"VCVC")+COUNTIF(F338,"VVCVC")</f>
        <v>0</v>
      </c>
      <c r="AS338" s="1">
        <f>COUNTIF(F338,"CVV")</f>
        <v>1</v>
      </c>
      <c r="AT338" s="1">
        <f>COUNTIF(F338,"CVVC")</f>
        <v>0</v>
      </c>
      <c r="AU338" s="1">
        <f>COUNTIF(F338,"VV")</f>
        <v>0</v>
      </c>
      <c r="AV338" s="1">
        <f>COUNTIF(F338,"VVC")</f>
        <v>0</v>
      </c>
      <c r="AW338" s="1">
        <f>COUNTIF(F338,"CVVCVC")+COUNTIF(F338,"VVCVC")+COUNTIF(F338,"CVVCV")+COUNTIF(F338,"VVCV")</f>
        <v>0</v>
      </c>
      <c r="AY338" s="1">
        <f>COUNTIF(F338,"CCVCV")</f>
        <v>0</v>
      </c>
      <c r="AZ338" s="1">
        <f>COUNTIF(F338,"CCVCVC")</f>
        <v>0</v>
      </c>
      <c r="BA338" s="1">
        <f>COUNTIF(F338,"CCVV")</f>
        <v>0</v>
      </c>
      <c r="BB338" s="1">
        <f>COUNTIF(F338,"CCVVC")</f>
        <v>0</v>
      </c>
      <c r="BF338" s="1" t="str">
        <f>RIGHT(F338,4)</f>
        <v>CVV</v>
      </c>
      <c r="BG338" s="1"/>
      <c r="BO338">
        <v>1</v>
      </c>
      <c r="BP338" s="1">
        <f>SUM(BG338:BO338)</f>
        <v>1</v>
      </c>
      <c r="BQ338">
        <v>0</v>
      </c>
      <c r="BS338" s="1" t="str">
        <f>LEFT(B338,1)</f>
        <v>n</v>
      </c>
      <c r="BT338" s="1" t="str">
        <f>LEFT(B338,2)</f>
        <v>nu</v>
      </c>
      <c r="BU338" s="1" t="str">
        <f>RIGHT(B338,1)</f>
        <v>i</v>
      </c>
      <c r="BX338" s="10">
        <v>0</v>
      </c>
      <c r="BY338" s="10" t="str">
        <f>LEFT(CA338,1)</f>
        <v>u</v>
      </c>
      <c r="BZ338" s="10" t="str">
        <f>RIGHT(B338,1)</f>
        <v>i</v>
      </c>
      <c r="CA338" s="10" t="str">
        <f>RIGHT(B338,2)</f>
        <v>ui</v>
      </c>
      <c r="CB338" s="10" t="str">
        <f>RIGHT(B338,3)</f>
        <v>nui</v>
      </c>
      <c r="CC338" s="10" t="str">
        <f>RIGHT(B338,2)</f>
        <v>ui</v>
      </c>
      <c r="CD338" s="10" t="str">
        <f>RIGHT(B338,1)</f>
        <v>i</v>
      </c>
    </row>
    <row r="339" spans="1:82">
      <c r="A339">
        <v>1199</v>
      </c>
      <c r="B339" s="30" t="s">
        <v>204</v>
      </c>
      <c r="C339" t="s">
        <v>1420</v>
      </c>
      <c r="D339" t="s">
        <v>1152</v>
      </c>
      <c r="E339" t="s">
        <v>1141</v>
      </c>
      <c r="F339" t="s">
        <v>2833</v>
      </c>
      <c r="G339" s="1">
        <f>COUNTIF(B339,"*ii*")</f>
        <v>0</v>
      </c>
      <c r="H339" s="1">
        <f>COUNTIF(B339,"*ee*")</f>
        <v>0</v>
      </c>
      <c r="I339" s="1">
        <f>COUNTIF(B339,"*aa*")</f>
        <v>0</v>
      </c>
      <c r="J339" s="1">
        <f>COUNTIF(B339,"*oo*")</f>
        <v>0</v>
      </c>
      <c r="K339" s="1">
        <f>COUNTIF(B339,"*uu*")</f>
        <v>0</v>
      </c>
      <c r="L339" s="1">
        <f>COUNTIF(B339,"*ia*")</f>
        <v>0</v>
      </c>
      <c r="M339" s="1">
        <f>COUNTIF(B339,"*iu*")</f>
        <v>0</v>
      </c>
      <c r="N339" s="1">
        <f>COUNTIF(B339,"*ei*")</f>
        <v>0</v>
      </c>
      <c r="O339" s="1">
        <f>COUNTIF(B339,"*ea*")</f>
        <v>0</v>
      </c>
      <c r="P339" s="1">
        <f>COUNTIF(B339,"*eo*")</f>
        <v>0</v>
      </c>
      <c r="Q339" s="1">
        <f>COUNTIF(B339,"*eu*")</f>
        <v>0</v>
      </c>
      <c r="R339" s="1">
        <f>COUNTIF(B339,"*ai*")</f>
        <v>0</v>
      </c>
      <c r="S339" s="1">
        <f>COUNTIF(B339,"*ae*")</f>
        <v>0</v>
      </c>
      <c r="T339" s="1">
        <f>COUNTIF(B339,"*ao*")</f>
        <v>0</v>
      </c>
      <c r="U339" s="1">
        <f>COUNTIF(B339,"*au*")</f>
        <v>0</v>
      </c>
      <c r="V339" s="1">
        <f>COUNTIF(B339,"*oi*")</f>
        <v>0</v>
      </c>
      <c r="W339" s="1">
        <f>COUNTIF(B339,"*oe*")</f>
        <v>0</v>
      </c>
      <c r="X339" s="1">
        <f>COUNTIF(B339,"*oa*")</f>
        <v>0</v>
      </c>
      <c r="Y339" s="1">
        <f>COUNTIF(B339,"*ou*")</f>
        <v>0</v>
      </c>
      <c r="Z339" s="1">
        <f>COUNTIF(B339,"*ui*")</f>
        <v>1</v>
      </c>
      <c r="AA339" s="1">
        <f>COUNTIF(B339,"*ua*")</f>
        <v>0</v>
      </c>
      <c r="AB339">
        <f>SUM(G339:AA339)</f>
        <v>1</v>
      </c>
      <c r="AC339">
        <v>2</v>
      </c>
      <c r="AD339">
        <f>COUNTIF(AC339,"2")</f>
        <v>1</v>
      </c>
      <c r="AE339">
        <f>COUNTIF(AC339,"3")</f>
        <v>0</v>
      </c>
      <c r="AF339">
        <f>COUNTIF(AC339,"4")</f>
        <v>0</v>
      </c>
      <c r="AG339">
        <f>COUNTIF(AC339,"5")</f>
        <v>0</v>
      </c>
      <c r="AH339">
        <v>1</v>
      </c>
      <c r="AI339">
        <v>0</v>
      </c>
      <c r="AL339">
        <v>1</v>
      </c>
      <c r="AO339" s="1">
        <f>COUNTIF(F339,"CVCV")+COUNTIF(F339,"CVVCV")</f>
        <v>0</v>
      </c>
      <c r="AP339" s="1">
        <f>COUNTIF(F339,"CVCVC")+COUNTIF(F339,"CVVCVC")</f>
        <v>0</v>
      </c>
      <c r="AQ339" s="1">
        <f>COUNTIF(F339,"VCV")+COUNTIF(F339,"VVCV")</f>
        <v>0</v>
      </c>
      <c r="AR339" s="1">
        <f>COUNTIF(F339,"VCVC")+COUNTIF(F339,"VVCVC")</f>
        <v>0</v>
      </c>
      <c r="AS339" s="1">
        <f>COUNTIF(F339,"CVV")</f>
        <v>1</v>
      </c>
      <c r="AT339" s="1">
        <f>COUNTIF(F339,"CVVC")</f>
        <v>0</v>
      </c>
      <c r="AU339" s="1">
        <f>COUNTIF(F339,"VV")</f>
        <v>0</v>
      </c>
      <c r="AV339" s="1">
        <f>COUNTIF(F339,"VVC")</f>
        <v>0</v>
      </c>
      <c r="AW339" s="1">
        <f>COUNTIF(F339,"CVVCVC")+COUNTIF(F339,"VVCVC")+COUNTIF(F339,"CVVCV")+COUNTIF(F339,"VVCV")</f>
        <v>0</v>
      </c>
      <c r="AY339" s="1">
        <f>COUNTIF(F339,"CCVCV")</f>
        <v>0</v>
      </c>
      <c r="AZ339" s="1">
        <f>COUNTIF(F339,"CCVCVC")</f>
        <v>0</v>
      </c>
      <c r="BA339" s="1">
        <f>COUNTIF(F339,"CCVV")</f>
        <v>0</v>
      </c>
      <c r="BB339" s="1">
        <f>COUNTIF(F339,"CCVVC")</f>
        <v>0</v>
      </c>
      <c r="BF339" s="1" t="str">
        <f>RIGHT(F339,4)</f>
        <v>CVV</v>
      </c>
      <c r="BG339" s="1"/>
      <c r="BO339">
        <v>1</v>
      </c>
      <c r="BP339" s="1">
        <f>SUM(BG339:BO339)</f>
        <v>1</v>
      </c>
      <c r="BQ339">
        <v>0</v>
      </c>
      <c r="BS339" s="1" t="str">
        <f>LEFT(B339,1)</f>
        <v>p</v>
      </c>
      <c r="BT339" s="1" t="str">
        <f>LEFT(B339,2)</f>
        <v>pu</v>
      </c>
      <c r="BU339" s="1" t="str">
        <f>RIGHT(B339,1)</f>
        <v>i</v>
      </c>
      <c r="BX339" s="10">
        <v>0</v>
      </c>
      <c r="BY339" s="10" t="str">
        <f>LEFT(CA339,1)</f>
        <v>u</v>
      </c>
      <c r="BZ339" s="10" t="str">
        <f>RIGHT(B339,1)</f>
        <v>i</v>
      </c>
      <c r="CA339" s="10" t="str">
        <f>RIGHT(B339,2)</f>
        <v>ui</v>
      </c>
      <c r="CB339" s="10" t="str">
        <f>RIGHT(B339,3)</f>
        <v>pui</v>
      </c>
      <c r="CC339" s="10" t="str">
        <f>RIGHT(B339,2)</f>
        <v>ui</v>
      </c>
      <c r="CD339" s="10" t="str">
        <f>RIGHT(B339,1)</f>
        <v>i</v>
      </c>
    </row>
    <row r="340" spans="1:82">
      <c r="A340">
        <v>345</v>
      </c>
      <c r="B340" s="30" t="s">
        <v>769</v>
      </c>
      <c r="C340" t="s">
        <v>2212</v>
      </c>
      <c r="D340" t="s">
        <v>1150</v>
      </c>
      <c r="E340" t="s">
        <v>2821</v>
      </c>
      <c r="F340" t="s">
        <v>2833</v>
      </c>
      <c r="G340" s="1">
        <f>COUNTIF(B340,"*ii*")</f>
        <v>0</v>
      </c>
      <c r="H340" s="1">
        <f>COUNTIF(B340,"*ee*")</f>
        <v>0</v>
      </c>
      <c r="I340" s="1">
        <f>COUNTIF(B340,"*aa*")</f>
        <v>0</v>
      </c>
      <c r="J340" s="1">
        <f>COUNTIF(B340,"*oo*")</f>
        <v>0</v>
      </c>
      <c r="K340" s="1">
        <f>COUNTIF(B340,"*uu*")</f>
        <v>0</v>
      </c>
      <c r="L340" s="1">
        <f>COUNTIF(B340,"*ia*")</f>
        <v>0</v>
      </c>
      <c r="M340" s="1">
        <f>COUNTIF(B340,"*iu*")</f>
        <v>0</v>
      </c>
      <c r="N340" s="1">
        <f>COUNTIF(B340,"*ei*")</f>
        <v>0</v>
      </c>
      <c r="O340" s="1">
        <f>COUNTIF(B340,"*ea*")</f>
        <v>0</v>
      </c>
      <c r="P340" s="1">
        <f>COUNTIF(B340,"*eo*")</f>
        <v>0</v>
      </c>
      <c r="Q340" s="1">
        <f>COUNTIF(B340,"*eu*")</f>
        <v>0</v>
      </c>
      <c r="R340" s="1">
        <f>COUNTIF(B340,"*ai*")</f>
        <v>0</v>
      </c>
      <c r="S340" s="1">
        <f>COUNTIF(B340,"*ae*")</f>
        <v>0</v>
      </c>
      <c r="T340" s="1">
        <f>COUNTIF(B340,"*ao*")</f>
        <v>0</v>
      </c>
      <c r="U340" s="1">
        <f>COUNTIF(B340,"*au*")</f>
        <v>0</v>
      </c>
      <c r="V340" s="1">
        <f>COUNTIF(B340,"*oi*")</f>
        <v>0</v>
      </c>
      <c r="W340" s="1">
        <f>COUNTIF(B340,"*oe*")</f>
        <v>0</v>
      </c>
      <c r="X340" s="1">
        <f>COUNTIF(B340,"*oa*")</f>
        <v>0</v>
      </c>
      <c r="Y340" s="1">
        <f>COUNTIF(B340,"*ou*")</f>
        <v>0</v>
      </c>
      <c r="Z340" s="1">
        <f>COUNTIF(B340,"*ui*")</f>
        <v>1</v>
      </c>
      <c r="AA340" s="1">
        <f>COUNTIF(B340,"*ua*")</f>
        <v>0</v>
      </c>
      <c r="AB340">
        <f>SUM(G340:AA340)</f>
        <v>1</v>
      </c>
      <c r="AC340">
        <v>2</v>
      </c>
      <c r="AD340">
        <f>COUNTIF(AC340,"2")</f>
        <v>1</v>
      </c>
      <c r="AE340">
        <f>COUNTIF(AC340,"3")</f>
        <v>0</v>
      </c>
      <c r="AF340">
        <f>COUNTIF(AC340,"4")</f>
        <v>0</v>
      </c>
      <c r="AG340">
        <f>COUNTIF(AC340,"5")</f>
        <v>0</v>
      </c>
      <c r="AH340">
        <v>1</v>
      </c>
      <c r="AI340">
        <v>0</v>
      </c>
      <c r="AL340">
        <v>1</v>
      </c>
      <c r="AO340" s="1">
        <f>COUNTIF(F340,"CVCV")+COUNTIF(F340,"CVVCV")</f>
        <v>0</v>
      </c>
      <c r="AP340" s="1">
        <f>COUNTIF(F340,"CVCVC")+COUNTIF(F340,"CVVCVC")</f>
        <v>0</v>
      </c>
      <c r="AQ340" s="1">
        <f>COUNTIF(F340,"VCV")+COUNTIF(F340,"VVCV")</f>
        <v>0</v>
      </c>
      <c r="AR340" s="1">
        <f>COUNTIF(F340,"VCVC")+COUNTIF(F340,"VVCVC")</f>
        <v>0</v>
      </c>
      <c r="AS340" s="1">
        <f>COUNTIF(F340,"CVV")</f>
        <v>1</v>
      </c>
      <c r="AT340" s="1">
        <f>COUNTIF(F340,"CVVC")</f>
        <v>0</v>
      </c>
      <c r="AU340" s="1">
        <f>COUNTIF(F340,"VV")</f>
        <v>0</v>
      </c>
      <c r="AV340" s="1">
        <f>COUNTIF(F340,"VVC")</f>
        <v>0</v>
      </c>
      <c r="AW340" s="1">
        <f>COUNTIF(F340,"CVVCVC")+COUNTIF(F340,"VVCVC")+COUNTIF(F340,"CVVCV")+COUNTIF(F340,"VVCV")</f>
        <v>0</v>
      </c>
      <c r="AY340" s="1">
        <f>COUNTIF(F340,"CCVCV")</f>
        <v>0</v>
      </c>
      <c r="AZ340" s="1">
        <f>COUNTIF(F340,"CCVCVC")</f>
        <v>0</v>
      </c>
      <c r="BA340" s="1">
        <f>COUNTIF(F340,"CCVV")</f>
        <v>0</v>
      </c>
      <c r="BB340" s="1">
        <f>COUNTIF(F340,"CCVVC")</f>
        <v>0</v>
      </c>
      <c r="BF340" s="1" t="str">
        <f>RIGHT(F340,4)</f>
        <v>CVV</v>
      </c>
      <c r="BG340" s="1"/>
      <c r="BO340">
        <v>1</v>
      </c>
      <c r="BP340" s="1">
        <f>SUM(BG340:BO340)</f>
        <v>1</v>
      </c>
      <c r="BQ340">
        <v>0</v>
      </c>
      <c r="BS340" s="1" t="str">
        <f>LEFT(B340,1)</f>
        <v>f</v>
      </c>
      <c r="BT340" s="1" t="str">
        <f>LEFT(B340,2)</f>
        <v>fu</v>
      </c>
      <c r="BU340" s="1" t="str">
        <f>RIGHT(B340,1)</f>
        <v>i</v>
      </c>
      <c r="BX340" s="10">
        <v>0</v>
      </c>
      <c r="BY340" s="10" t="str">
        <f>LEFT(CA340,1)</f>
        <v>u</v>
      </c>
      <c r="BZ340" s="10" t="str">
        <f>RIGHT(B340,1)</f>
        <v>i</v>
      </c>
      <c r="CA340" s="10" t="str">
        <f>RIGHT(B340,2)</f>
        <v>ui</v>
      </c>
      <c r="CB340" s="10" t="str">
        <f>RIGHT(B340,3)</f>
        <v>fui</v>
      </c>
      <c r="CC340" s="10" t="str">
        <f>RIGHT(B340,2)</f>
        <v>ui</v>
      </c>
      <c r="CD340" s="10" t="str">
        <f>RIGHT(B340,1)</f>
        <v>i</v>
      </c>
    </row>
    <row r="341" spans="1:82">
      <c r="A341">
        <v>689</v>
      </c>
      <c r="B341" s="30" t="s">
        <v>321</v>
      </c>
      <c r="C341" t="s">
        <v>1594</v>
      </c>
      <c r="D341" t="s">
        <v>1150</v>
      </c>
      <c r="E341" t="s">
        <v>2821</v>
      </c>
      <c r="F341" t="s">
        <v>2833</v>
      </c>
      <c r="G341" s="1">
        <f>COUNTIF(B341,"*ii*")</f>
        <v>0</v>
      </c>
      <c r="H341" s="1">
        <f>COUNTIF(B341,"*ee*")</f>
        <v>0</v>
      </c>
      <c r="I341" s="1">
        <f>COUNTIF(B341,"*aa*")</f>
        <v>0</v>
      </c>
      <c r="J341" s="1">
        <f>COUNTIF(B341,"*oo*")</f>
        <v>0</v>
      </c>
      <c r="K341" s="1">
        <f>COUNTIF(B341,"*uu*")</f>
        <v>0</v>
      </c>
      <c r="L341" s="1">
        <f>COUNTIF(B341,"*ia*")</f>
        <v>0</v>
      </c>
      <c r="M341" s="1">
        <f>COUNTIF(B341,"*iu*")</f>
        <v>0</v>
      </c>
      <c r="N341" s="1">
        <f>COUNTIF(B341,"*ei*")</f>
        <v>0</v>
      </c>
      <c r="O341" s="1">
        <f>COUNTIF(B341,"*ea*")</f>
        <v>0</v>
      </c>
      <c r="P341" s="1">
        <f>COUNTIF(B341,"*eo*")</f>
        <v>0</v>
      </c>
      <c r="Q341" s="1">
        <f>COUNTIF(B341,"*eu*")</f>
        <v>0</v>
      </c>
      <c r="R341" s="1">
        <f>COUNTIF(B341,"*ai*")</f>
        <v>0</v>
      </c>
      <c r="S341" s="1">
        <f>COUNTIF(B341,"*ae*")</f>
        <v>0</v>
      </c>
      <c r="T341" s="1">
        <f>COUNTIF(B341,"*ao*")</f>
        <v>0</v>
      </c>
      <c r="U341" s="1">
        <f>COUNTIF(B341,"*au*")</f>
        <v>0</v>
      </c>
      <c r="V341" s="1">
        <f>COUNTIF(B341,"*oi*")</f>
        <v>0</v>
      </c>
      <c r="W341" s="1">
        <f>COUNTIF(B341,"*oe*")</f>
        <v>0</v>
      </c>
      <c r="X341" s="1">
        <f>COUNTIF(B341,"*oa*")</f>
        <v>0</v>
      </c>
      <c r="Y341" s="1">
        <f>COUNTIF(B341,"*ou*")</f>
        <v>0</v>
      </c>
      <c r="Z341" s="1">
        <f>COUNTIF(B341,"*ui*")</f>
        <v>1</v>
      </c>
      <c r="AA341" s="1">
        <f>COUNTIF(B341,"*ua*")</f>
        <v>0</v>
      </c>
      <c r="AB341">
        <f>SUM(G341:AA341)</f>
        <v>1</v>
      </c>
      <c r="AC341">
        <v>2</v>
      </c>
      <c r="AD341">
        <f>COUNTIF(AC341,"2")</f>
        <v>1</v>
      </c>
      <c r="AE341">
        <f>COUNTIF(AC341,"3")</f>
        <v>0</v>
      </c>
      <c r="AF341">
        <f>COUNTIF(AC341,"4")</f>
        <v>0</v>
      </c>
      <c r="AG341">
        <f>COUNTIF(AC341,"5")</f>
        <v>0</v>
      </c>
      <c r="AH341">
        <v>1</v>
      </c>
      <c r="AI341">
        <v>0</v>
      </c>
      <c r="AL341">
        <v>1</v>
      </c>
      <c r="AO341" s="1">
        <f>COUNTIF(F341,"CVCV")+COUNTIF(F341,"CVVCV")</f>
        <v>0</v>
      </c>
      <c r="AP341" s="1">
        <f>COUNTIF(F341,"CVCVC")+COUNTIF(F341,"CVVCVC")</f>
        <v>0</v>
      </c>
      <c r="AQ341" s="1">
        <f>COUNTIF(F341,"VCV")+COUNTIF(F341,"VVCV")</f>
        <v>0</v>
      </c>
      <c r="AR341" s="1">
        <f>COUNTIF(F341,"VCVC")+COUNTIF(F341,"VVCVC")</f>
        <v>0</v>
      </c>
      <c r="AS341" s="1">
        <f>COUNTIF(F341,"CVV")</f>
        <v>1</v>
      </c>
      <c r="AT341" s="1">
        <f>COUNTIF(F341,"CVVC")</f>
        <v>0</v>
      </c>
      <c r="AU341" s="1">
        <f>COUNTIF(F341,"VV")</f>
        <v>0</v>
      </c>
      <c r="AV341" s="1">
        <f>COUNTIF(F341,"VVC")</f>
        <v>0</v>
      </c>
      <c r="AW341" s="1">
        <f>COUNTIF(F341,"CVVCVC")+COUNTIF(F341,"VVCVC")+COUNTIF(F341,"CVVCV")+COUNTIF(F341,"VVCV")</f>
        <v>0</v>
      </c>
      <c r="AY341" s="1">
        <f>COUNTIF(F341,"CCVCV")</f>
        <v>0</v>
      </c>
      <c r="AZ341" s="1">
        <f>COUNTIF(F341,"CCVCVC")</f>
        <v>0</v>
      </c>
      <c r="BA341" s="1">
        <f>COUNTIF(F341,"CCVV")</f>
        <v>0</v>
      </c>
      <c r="BB341" s="1">
        <f>COUNTIF(F341,"CCVVC")</f>
        <v>0</v>
      </c>
      <c r="BF341" s="1" t="str">
        <f>RIGHT(F341,4)</f>
        <v>CVV</v>
      </c>
      <c r="BG341" s="1"/>
      <c r="BO341">
        <v>1</v>
      </c>
      <c r="BP341" s="1">
        <f>SUM(BG341:BO341)</f>
        <v>1</v>
      </c>
      <c r="BQ341">
        <v>0</v>
      </c>
      <c r="BS341" s="1" t="str">
        <f>LEFT(B341,1)</f>
        <v>k</v>
      </c>
      <c r="BT341" s="1" t="str">
        <f>LEFT(B341,2)</f>
        <v>ku</v>
      </c>
      <c r="BU341" s="1" t="str">
        <f>RIGHT(B341,1)</f>
        <v>i</v>
      </c>
      <c r="BX341" s="10">
        <v>0</v>
      </c>
      <c r="BY341" s="10" t="str">
        <f>LEFT(CA341,1)</f>
        <v>u</v>
      </c>
      <c r="BZ341" s="10" t="str">
        <f>RIGHT(B341,1)</f>
        <v>i</v>
      </c>
      <c r="CA341" s="10" t="str">
        <f>RIGHT(B341,2)</f>
        <v>ui</v>
      </c>
      <c r="CB341" s="10" t="str">
        <f>RIGHT(B341,3)</f>
        <v>kui</v>
      </c>
      <c r="CC341" s="10" t="str">
        <f>RIGHT(B341,2)</f>
        <v>ui</v>
      </c>
      <c r="CD341" s="10" t="str">
        <f>RIGHT(B341,1)</f>
        <v>i</v>
      </c>
    </row>
    <row r="342" spans="1:82">
      <c r="A342">
        <v>1032</v>
      </c>
      <c r="B342" s="30" t="s">
        <v>146</v>
      </c>
      <c r="C342" t="s">
        <v>2589</v>
      </c>
      <c r="D342" t="s">
        <v>1150</v>
      </c>
      <c r="E342" t="s">
        <v>2821</v>
      </c>
      <c r="F342" t="s">
        <v>2833</v>
      </c>
      <c r="G342" s="1">
        <f>COUNTIF(B342,"*ii*")</f>
        <v>0</v>
      </c>
      <c r="H342" s="1">
        <f>COUNTIF(B342,"*ee*")</f>
        <v>0</v>
      </c>
      <c r="I342" s="1">
        <f>COUNTIF(B342,"*aa*")</f>
        <v>0</v>
      </c>
      <c r="J342" s="1">
        <f>COUNTIF(B342,"*oo*")</f>
        <v>0</v>
      </c>
      <c r="K342" s="1">
        <f>COUNTIF(B342,"*uu*")</f>
        <v>0</v>
      </c>
      <c r="L342" s="1">
        <f>COUNTIF(B342,"*ia*")</f>
        <v>0</v>
      </c>
      <c r="M342" s="1">
        <f>COUNTIF(B342,"*iu*")</f>
        <v>0</v>
      </c>
      <c r="N342" s="1">
        <f>COUNTIF(B342,"*ei*")</f>
        <v>0</v>
      </c>
      <c r="O342" s="1">
        <f>COUNTIF(B342,"*ea*")</f>
        <v>0</v>
      </c>
      <c r="P342" s="1">
        <f>COUNTIF(B342,"*eo*")</f>
        <v>0</v>
      </c>
      <c r="Q342" s="1">
        <f>COUNTIF(B342,"*eu*")</f>
        <v>0</v>
      </c>
      <c r="R342" s="1">
        <f>COUNTIF(B342,"*ai*")</f>
        <v>0</v>
      </c>
      <c r="S342" s="1">
        <f>COUNTIF(B342,"*ae*")</f>
        <v>0</v>
      </c>
      <c r="T342" s="1">
        <f>COUNTIF(B342,"*ao*")</f>
        <v>0</v>
      </c>
      <c r="U342" s="1">
        <f>COUNTIF(B342,"*au*")</f>
        <v>0</v>
      </c>
      <c r="V342" s="1">
        <f>COUNTIF(B342,"*oi*")</f>
        <v>0</v>
      </c>
      <c r="W342" s="1">
        <f>COUNTIF(B342,"*oe*")</f>
        <v>0</v>
      </c>
      <c r="X342" s="1">
        <f>COUNTIF(B342,"*oa*")</f>
        <v>0</v>
      </c>
      <c r="Y342" s="1">
        <f>COUNTIF(B342,"*ou*")</f>
        <v>0</v>
      </c>
      <c r="Z342" s="1">
        <f>COUNTIF(B342,"*ui*")</f>
        <v>1</v>
      </c>
      <c r="AA342" s="1">
        <f>COUNTIF(B342,"*ua*")</f>
        <v>0</v>
      </c>
      <c r="AB342">
        <f>SUM(G342:AA342)</f>
        <v>1</v>
      </c>
      <c r="AC342">
        <v>2</v>
      </c>
      <c r="AD342">
        <f>COUNTIF(AC342,"2")</f>
        <v>1</v>
      </c>
      <c r="AE342">
        <f>COUNTIF(AC342,"3")</f>
        <v>0</v>
      </c>
      <c r="AF342">
        <f>COUNTIF(AC342,"4")</f>
        <v>0</v>
      </c>
      <c r="AG342">
        <f>COUNTIF(AC342,"5")</f>
        <v>0</v>
      </c>
      <c r="AH342">
        <v>1</v>
      </c>
      <c r="AI342">
        <v>0</v>
      </c>
      <c r="AL342">
        <v>1</v>
      </c>
      <c r="AO342" s="1">
        <f>COUNTIF(F342,"CVCV")+COUNTIF(F342,"CVVCV")</f>
        <v>0</v>
      </c>
      <c r="AP342" s="1">
        <f>COUNTIF(F342,"CVCVC")+COUNTIF(F342,"CVVCVC")</f>
        <v>0</v>
      </c>
      <c r="AQ342" s="1">
        <f>COUNTIF(F342,"VCV")+COUNTIF(F342,"VVCV")</f>
        <v>0</v>
      </c>
      <c r="AR342" s="1">
        <f>COUNTIF(F342,"VCVC")+COUNTIF(F342,"VVCVC")</f>
        <v>0</v>
      </c>
      <c r="AS342" s="1">
        <f>COUNTIF(F342,"CVV")</f>
        <v>1</v>
      </c>
      <c r="AT342" s="1">
        <f>COUNTIF(F342,"CVVC")</f>
        <v>0</v>
      </c>
      <c r="AU342" s="1">
        <f>COUNTIF(F342,"VV")</f>
        <v>0</v>
      </c>
      <c r="AV342" s="1">
        <f>COUNTIF(F342,"VVC")</f>
        <v>0</v>
      </c>
      <c r="AW342" s="1">
        <f>COUNTIF(F342,"CVVCVC")+COUNTIF(F342,"VVCVC")+COUNTIF(F342,"CVVCV")+COUNTIF(F342,"VVCV")</f>
        <v>0</v>
      </c>
      <c r="AY342" s="1">
        <f>COUNTIF(F342,"CCVCV")</f>
        <v>0</v>
      </c>
      <c r="AZ342" s="1">
        <f>COUNTIF(F342,"CCVCVC")</f>
        <v>0</v>
      </c>
      <c r="BA342" s="1">
        <f>COUNTIF(F342,"CCVV")</f>
        <v>0</v>
      </c>
      <c r="BB342" s="1">
        <f>COUNTIF(F342,"CCVVC")</f>
        <v>0</v>
      </c>
      <c r="BF342" s="1" t="str">
        <f>RIGHT(F342,4)</f>
        <v>CVV</v>
      </c>
      <c r="BG342" s="1"/>
      <c r="BO342">
        <v>1</v>
      </c>
      <c r="BP342" s="1">
        <f>SUM(BG342:BO342)</f>
        <v>1</v>
      </c>
      <c r="BQ342">
        <v>0</v>
      </c>
      <c r="BS342" s="1" t="str">
        <f>LEFT(B342,1)</f>
        <v>n</v>
      </c>
      <c r="BT342" s="1" t="str">
        <f>LEFT(B342,2)</f>
        <v>nu</v>
      </c>
      <c r="BU342" s="1" t="str">
        <f>RIGHT(B342,1)</f>
        <v>i</v>
      </c>
      <c r="BX342" s="10">
        <v>0</v>
      </c>
      <c r="BY342" s="10" t="str">
        <f>LEFT(CA342,1)</f>
        <v>u</v>
      </c>
      <c r="BZ342" s="10" t="str">
        <f>RIGHT(B342,1)</f>
        <v>i</v>
      </c>
      <c r="CA342" s="10" t="str">
        <f>RIGHT(B342,2)</f>
        <v>ui</v>
      </c>
      <c r="CB342" s="10" t="str">
        <f>RIGHT(B342,3)</f>
        <v>nui</v>
      </c>
      <c r="CC342" s="10" t="str">
        <f>RIGHT(B342,2)</f>
        <v>ui</v>
      </c>
      <c r="CD342" s="10" t="str">
        <f>RIGHT(B342,1)</f>
        <v>i</v>
      </c>
    </row>
    <row r="343" spans="1:82">
      <c r="A343">
        <v>1930</v>
      </c>
      <c r="B343" s="30" t="s">
        <v>1132</v>
      </c>
      <c r="C343" t="s">
        <v>2800</v>
      </c>
      <c r="D343" t="s">
        <v>1150</v>
      </c>
      <c r="E343" t="s">
        <v>2821</v>
      </c>
      <c r="F343" t="s">
        <v>2833</v>
      </c>
      <c r="G343" s="1">
        <f>COUNTIF(B343,"*ii*")</f>
        <v>0</v>
      </c>
      <c r="H343" s="1">
        <f>COUNTIF(B343,"*ee*")</f>
        <v>0</v>
      </c>
      <c r="I343" s="1">
        <f>COUNTIF(B343,"*aa*")</f>
        <v>0</v>
      </c>
      <c r="J343" s="1">
        <f>COUNTIF(B343,"*oo*")</f>
        <v>0</v>
      </c>
      <c r="K343" s="1">
        <f>COUNTIF(B343,"*uu*")</f>
        <v>0</v>
      </c>
      <c r="L343" s="1">
        <f>COUNTIF(B343,"*ia*")</f>
        <v>0</v>
      </c>
      <c r="M343" s="1">
        <f>COUNTIF(B343,"*iu*")</f>
        <v>0</v>
      </c>
      <c r="N343" s="1">
        <f>COUNTIF(B343,"*ei*")</f>
        <v>0</v>
      </c>
      <c r="O343" s="1">
        <f>COUNTIF(B343,"*ea*")</f>
        <v>0</v>
      </c>
      <c r="P343" s="1">
        <f>COUNTIF(B343,"*eo*")</f>
        <v>0</v>
      </c>
      <c r="Q343" s="1">
        <f>COUNTIF(B343,"*eu*")</f>
        <v>0</v>
      </c>
      <c r="R343" s="1">
        <f>COUNTIF(B343,"*ai*")</f>
        <v>0</v>
      </c>
      <c r="S343" s="1">
        <f>COUNTIF(B343,"*ae*")</f>
        <v>0</v>
      </c>
      <c r="T343" s="1">
        <f>COUNTIF(B343,"*ao*")</f>
        <v>0</v>
      </c>
      <c r="U343" s="1">
        <f>COUNTIF(B343,"*au*")</f>
        <v>0</v>
      </c>
      <c r="V343" s="1">
        <f>COUNTIF(B343,"*oi*")</f>
        <v>0</v>
      </c>
      <c r="W343" s="1">
        <f>COUNTIF(B343,"*oe*")</f>
        <v>0</v>
      </c>
      <c r="X343" s="1">
        <f>COUNTIF(B343,"*oa*")</f>
        <v>0</v>
      </c>
      <c r="Y343" s="1">
        <f>COUNTIF(B343,"*ou*")</f>
        <v>0</v>
      </c>
      <c r="Z343" s="1">
        <f>COUNTIF(B343,"*ui*")</f>
        <v>1</v>
      </c>
      <c r="AA343" s="1">
        <f>COUNTIF(B343,"*ua*")</f>
        <v>0</v>
      </c>
      <c r="AB343">
        <f>SUM(G343:AA343)</f>
        <v>1</v>
      </c>
      <c r="AC343">
        <v>2</v>
      </c>
      <c r="AD343">
        <f>COUNTIF(AC343,"2")</f>
        <v>1</v>
      </c>
      <c r="AE343">
        <f>COUNTIF(AC343,"3")</f>
        <v>0</v>
      </c>
      <c r="AF343">
        <f>COUNTIF(AC343,"4")</f>
        <v>0</v>
      </c>
      <c r="AG343">
        <f>COUNTIF(AC343,"5")</f>
        <v>0</v>
      </c>
      <c r="AH343">
        <v>1</v>
      </c>
      <c r="AI343">
        <v>0</v>
      </c>
      <c r="AL343">
        <v>1</v>
      </c>
      <c r="AO343" s="1">
        <f>COUNTIF(F343,"CVCV")+COUNTIF(F343,"CVVCV")</f>
        <v>0</v>
      </c>
      <c r="AP343" s="1">
        <f>COUNTIF(F343,"CVCVC")+COUNTIF(F343,"CVVCVC")</f>
        <v>0</v>
      </c>
      <c r="AQ343" s="1">
        <f>COUNTIF(F343,"VCV")+COUNTIF(F343,"VVCV")</f>
        <v>0</v>
      </c>
      <c r="AR343" s="1">
        <f>COUNTIF(F343,"VCVC")+COUNTIF(F343,"VVCVC")</f>
        <v>0</v>
      </c>
      <c r="AS343" s="1">
        <f>COUNTIF(F343,"CVV")</f>
        <v>1</v>
      </c>
      <c r="AT343" s="1">
        <f>COUNTIF(F343,"CVVC")</f>
        <v>0</v>
      </c>
      <c r="AU343" s="1">
        <f>COUNTIF(F343,"VV")</f>
        <v>0</v>
      </c>
      <c r="AV343" s="1">
        <f>COUNTIF(F343,"VVC")</f>
        <v>0</v>
      </c>
      <c r="AW343" s="1">
        <f>COUNTIF(F343,"CVVCVC")+COUNTIF(F343,"VVCVC")+COUNTIF(F343,"CVVCV")+COUNTIF(F343,"VVCV")</f>
        <v>0</v>
      </c>
      <c r="AY343" s="1">
        <f>COUNTIF(F343,"CCVCV")</f>
        <v>0</v>
      </c>
      <c r="AZ343" s="1">
        <f>COUNTIF(F343,"CCVCVC")</f>
        <v>0</v>
      </c>
      <c r="BA343" s="1">
        <f>COUNTIF(F343,"CCVV")</f>
        <v>0</v>
      </c>
      <c r="BB343" s="1">
        <f>COUNTIF(F343,"CCVVC")</f>
        <v>0</v>
      </c>
      <c r="BF343" s="1" t="str">
        <f>RIGHT(F343,4)</f>
        <v>CVV</v>
      </c>
      <c r="BG343" s="1"/>
      <c r="BO343">
        <v>1</v>
      </c>
      <c r="BP343" s="1">
        <f>SUM(BG343:BO343)</f>
        <v>1</v>
      </c>
      <c r="BQ343">
        <v>0</v>
      </c>
      <c r="BS343" s="1" t="str">
        <f>LEFT(B343,1)</f>
        <v>t</v>
      </c>
      <c r="BT343" s="1" t="str">
        <f>LEFT(B343,2)</f>
        <v>tu</v>
      </c>
      <c r="BU343" s="1" t="str">
        <f>RIGHT(B343,1)</f>
        <v>i</v>
      </c>
      <c r="BX343" s="10">
        <v>0</v>
      </c>
      <c r="BY343" s="10" t="str">
        <f>LEFT(CA343,1)</f>
        <v>u</v>
      </c>
      <c r="BZ343" s="10" t="str">
        <f>RIGHT(B343,1)</f>
        <v>i</v>
      </c>
      <c r="CA343" s="10" t="str">
        <f>RIGHT(B343,2)</f>
        <v>ui</v>
      </c>
      <c r="CB343" s="10" t="str">
        <f>RIGHT(B343,3)</f>
        <v>tui</v>
      </c>
      <c r="CC343" s="10" t="str">
        <f>RIGHT(B343,2)</f>
        <v>ui</v>
      </c>
      <c r="CD343" s="10" t="str">
        <f>RIGHT(B343,1)</f>
        <v>i</v>
      </c>
    </row>
    <row r="344" spans="1:82">
      <c r="A344">
        <v>926</v>
      </c>
      <c r="B344" s="30" t="s">
        <v>162</v>
      </c>
      <c r="C344" t="s">
        <v>2625</v>
      </c>
      <c r="D344" t="s">
        <v>1141</v>
      </c>
      <c r="E344" t="s">
        <v>1141</v>
      </c>
      <c r="F344" t="s">
        <v>2833</v>
      </c>
      <c r="G344" s="1">
        <f>COUNTIF(B344,"*ii*")</f>
        <v>0</v>
      </c>
      <c r="H344" s="1">
        <f>COUNTIF(B344,"*ee*")</f>
        <v>0</v>
      </c>
      <c r="I344" s="1">
        <f>COUNTIF(B344,"*aa*")</f>
        <v>0</v>
      </c>
      <c r="J344" s="1">
        <f>COUNTIF(B344,"*oo*")</f>
        <v>0</v>
      </c>
      <c r="K344" s="1">
        <f>COUNTIF(B344,"*uu*")</f>
        <v>0</v>
      </c>
      <c r="L344" s="1">
        <f>COUNTIF(B344,"*ia*")</f>
        <v>0</v>
      </c>
      <c r="M344" s="1">
        <f>COUNTIF(B344,"*iu*")</f>
        <v>0</v>
      </c>
      <c r="N344" s="1">
        <f>COUNTIF(B344,"*ei*")</f>
        <v>0</v>
      </c>
      <c r="O344" s="1">
        <f>COUNTIF(B344,"*ea*")</f>
        <v>0</v>
      </c>
      <c r="P344" s="1">
        <f>COUNTIF(B344,"*eo*")</f>
        <v>0</v>
      </c>
      <c r="Q344" s="1">
        <f>COUNTIF(B344,"*eu*")</f>
        <v>0</v>
      </c>
      <c r="R344" s="1">
        <f>COUNTIF(B344,"*ai*")</f>
        <v>0</v>
      </c>
      <c r="S344" s="1">
        <f>COUNTIF(B344,"*ae*")</f>
        <v>0</v>
      </c>
      <c r="T344" s="1">
        <f>COUNTIF(B344,"*ao*")</f>
        <v>1</v>
      </c>
      <c r="U344" s="1">
        <f>COUNTIF(B344,"*au*")</f>
        <v>0</v>
      </c>
      <c r="V344" s="1">
        <f>COUNTIF(B344,"*oi*")</f>
        <v>0</v>
      </c>
      <c r="W344" s="1">
        <f>COUNTIF(B344,"*oe*")</f>
        <v>0</v>
      </c>
      <c r="X344" s="1">
        <f>COUNTIF(B344,"*oa*")</f>
        <v>0</v>
      </c>
      <c r="Y344" s="1">
        <f>COUNTIF(B344,"*ou*")</f>
        <v>0</v>
      </c>
      <c r="Z344" s="1">
        <f>COUNTIF(B344,"*ui*")</f>
        <v>0</v>
      </c>
      <c r="AA344" s="1">
        <f>COUNTIF(B344,"*ua*")</f>
        <v>0</v>
      </c>
      <c r="AB344">
        <f>SUM(G344:AA344)</f>
        <v>1</v>
      </c>
      <c r="AC344">
        <v>2</v>
      </c>
      <c r="AD344">
        <f>COUNTIF(AC344,"2")</f>
        <v>1</v>
      </c>
      <c r="AE344">
        <f>COUNTIF(AC344,"3")</f>
        <v>0</v>
      </c>
      <c r="AF344">
        <f>COUNTIF(AC344,"4")</f>
        <v>0</v>
      </c>
      <c r="AG344">
        <f>COUNTIF(AC344,"5")</f>
        <v>0</v>
      </c>
      <c r="AH344">
        <v>1</v>
      </c>
      <c r="AI344">
        <v>0</v>
      </c>
      <c r="AL344">
        <v>1</v>
      </c>
      <c r="AO344" s="1">
        <f>COUNTIF(F344,"CVCV")+COUNTIF(F344,"CVVCV")</f>
        <v>0</v>
      </c>
      <c r="AP344" s="1">
        <f>COUNTIF(F344,"CVCVC")+COUNTIF(F344,"CVVCVC")</f>
        <v>0</v>
      </c>
      <c r="AQ344" s="1">
        <f>COUNTIF(F344,"VCV")+COUNTIF(F344,"VVCV")</f>
        <v>0</v>
      </c>
      <c r="AR344" s="1">
        <f>COUNTIF(F344,"VCVC")+COUNTIF(F344,"VVCVC")</f>
        <v>0</v>
      </c>
      <c r="AS344" s="1">
        <f>COUNTIF(F344,"CVV")</f>
        <v>1</v>
      </c>
      <c r="AT344" s="1">
        <f>COUNTIF(F344,"CVVC")</f>
        <v>0</v>
      </c>
      <c r="AU344" s="1">
        <f>COUNTIF(F344,"VV")</f>
        <v>0</v>
      </c>
      <c r="AV344" s="1">
        <f>COUNTIF(F344,"VVC")</f>
        <v>0</v>
      </c>
      <c r="AW344" s="1">
        <f>COUNTIF(F344,"CVVCVC")+COUNTIF(F344,"VVCVC")+COUNTIF(F344,"CVVCV")+COUNTIF(F344,"VVCV")</f>
        <v>0</v>
      </c>
      <c r="AY344" s="1">
        <f>COUNTIF(F344,"CCVCV")</f>
        <v>0</v>
      </c>
      <c r="AZ344" s="1">
        <f>COUNTIF(F344,"CCVCVC")</f>
        <v>0</v>
      </c>
      <c r="BA344" s="1">
        <f>COUNTIF(F344,"CCVV")</f>
        <v>0</v>
      </c>
      <c r="BB344" s="1">
        <f>COUNTIF(F344,"CCVVC")</f>
        <v>0</v>
      </c>
      <c r="BF344" s="1" t="str">
        <f>RIGHT(F344,4)</f>
        <v>CVV</v>
      </c>
      <c r="BG344" s="1"/>
      <c r="BO344">
        <v>1</v>
      </c>
      <c r="BP344" s="1">
        <f>SUM(BG344:BO344)</f>
        <v>1</v>
      </c>
      <c r="BQ344">
        <v>0</v>
      </c>
      <c r="BS344" s="1" t="str">
        <f>LEFT(B344,1)</f>
        <v>n</v>
      </c>
      <c r="BT344" s="1" t="str">
        <f>LEFT(B344,2)</f>
        <v>na</v>
      </c>
      <c r="BU344" s="1" t="str">
        <f>RIGHT(B344,1)</f>
        <v>o</v>
      </c>
      <c r="BX344" s="10">
        <v>0</v>
      </c>
      <c r="BY344" s="10" t="str">
        <f>LEFT(CA344,1)</f>
        <v>a</v>
      </c>
      <c r="BZ344" s="10" t="str">
        <f>RIGHT(B344,1)</f>
        <v>o</v>
      </c>
      <c r="CA344" s="10" t="str">
        <f>RIGHT(B344,2)</f>
        <v>ao</v>
      </c>
      <c r="CB344" s="10" t="str">
        <f>RIGHT(B344,3)</f>
        <v>nao</v>
      </c>
      <c r="CC344" s="10" t="str">
        <f>RIGHT(B344,2)</f>
        <v>ao</v>
      </c>
      <c r="CD344" s="10" t="str">
        <f>RIGHT(B344,1)</f>
        <v>o</v>
      </c>
    </row>
    <row r="345" spans="1:82">
      <c r="A345">
        <v>927</v>
      </c>
      <c r="B345" s="30" t="s">
        <v>162</v>
      </c>
      <c r="C345" t="s">
        <v>1365</v>
      </c>
      <c r="D345" t="s">
        <v>1159</v>
      </c>
      <c r="E345" t="s">
        <v>1141</v>
      </c>
      <c r="F345" t="s">
        <v>2833</v>
      </c>
      <c r="G345" s="1">
        <f>COUNTIF(B345,"*ii*")</f>
        <v>0</v>
      </c>
      <c r="H345" s="1">
        <f>COUNTIF(B345,"*ee*")</f>
        <v>0</v>
      </c>
      <c r="I345" s="1">
        <f>COUNTIF(B345,"*aa*")</f>
        <v>0</v>
      </c>
      <c r="J345" s="1">
        <f>COUNTIF(B345,"*oo*")</f>
        <v>0</v>
      </c>
      <c r="K345" s="1">
        <f>COUNTIF(B345,"*uu*")</f>
        <v>0</v>
      </c>
      <c r="L345" s="1">
        <f>COUNTIF(B345,"*ia*")</f>
        <v>0</v>
      </c>
      <c r="M345" s="1">
        <f>COUNTIF(B345,"*iu*")</f>
        <v>0</v>
      </c>
      <c r="N345" s="1">
        <f>COUNTIF(B345,"*ei*")</f>
        <v>0</v>
      </c>
      <c r="O345" s="1">
        <f>COUNTIF(B345,"*ea*")</f>
        <v>0</v>
      </c>
      <c r="P345" s="1">
        <f>COUNTIF(B345,"*eo*")</f>
        <v>0</v>
      </c>
      <c r="Q345" s="1">
        <f>COUNTIF(B345,"*eu*")</f>
        <v>0</v>
      </c>
      <c r="R345" s="1">
        <f>COUNTIF(B345,"*ai*")</f>
        <v>0</v>
      </c>
      <c r="S345" s="1">
        <f>COUNTIF(B345,"*ae*")</f>
        <v>0</v>
      </c>
      <c r="T345" s="1">
        <f>COUNTIF(B345,"*ao*")</f>
        <v>1</v>
      </c>
      <c r="U345" s="1">
        <f>COUNTIF(B345,"*au*")</f>
        <v>0</v>
      </c>
      <c r="V345" s="1">
        <f>COUNTIF(B345,"*oi*")</f>
        <v>0</v>
      </c>
      <c r="W345" s="1">
        <f>COUNTIF(B345,"*oe*")</f>
        <v>0</v>
      </c>
      <c r="X345" s="1">
        <f>COUNTIF(B345,"*oa*")</f>
        <v>0</v>
      </c>
      <c r="Y345" s="1">
        <f>COUNTIF(B345,"*ou*")</f>
        <v>0</v>
      </c>
      <c r="Z345" s="1">
        <f>COUNTIF(B345,"*ui*")</f>
        <v>0</v>
      </c>
      <c r="AA345" s="1">
        <f>COUNTIF(B345,"*ua*")</f>
        <v>0</v>
      </c>
      <c r="AB345">
        <f>SUM(G345:AA345)</f>
        <v>1</v>
      </c>
      <c r="AC345">
        <v>2</v>
      </c>
      <c r="AD345">
        <f>COUNTIF(AC345,"2")</f>
        <v>1</v>
      </c>
      <c r="AE345">
        <f>COUNTIF(AC345,"3")</f>
        <v>0</v>
      </c>
      <c r="AF345">
        <f>COUNTIF(AC345,"4")</f>
        <v>0</v>
      </c>
      <c r="AG345">
        <f>COUNTIF(AC345,"5")</f>
        <v>0</v>
      </c>
      <c r="AH345">
        <v>1</v>
      </c>
      <c r="AI345">
        <v>0</v>
      </c>
      <c r="AL345">
        <v>1</v>
      </c>
      <c r="AO345" s="1">
        <f>COUNTIF(F345,"CVCV")+COUNTIF(F345,"CVVCV")</f>
        <v>0</v>
      </c>
      <c r="AP345" s="1">
        <f>COUNTIF(F345,"CVCVC")+COUNTIF(F345,"CVVCVC")</f>
        <v>0</v>
      </c>
      <c r="AQ345" s="1">
        <f>COUNTIF(F345,"VCV")+COUNTIF(F345,"VVCV")</f>
        <v>0</v>
      </c>
      <c r="AR345" s="1">
        <f>COUNTIF(F345,"VCVC")+COUNTIF(F345,"VVCVC")</f>
        <v>0</v>
      </c>
      <c r="AS345" s="1">
        <f>COUNTIF(F345,"CVV")</f>
        <v>1</v>
      </c>
      <c r="AT345" s="1">
        <f>COUNTIF(F345,"CVVC")</f>
        <v>0</v>
      </c>
      <c r="AU345" s="1">
        <f>COUNTIF(F345,"VV")</f>
        <v>0</v>
      </c>
      <c r="AV345" s="1">
        <f>COUNTIF(F345,"VVC")</f>
        <v>0</v>
      </c>
      <c r="AW345" s="1">
        <f>COUNTIF(F345,"CVVCVC")+COUNTIF(F345,"VVCVC")+COUNTIF(F345,"CVVCV")+COUNTIF(F345,"VVCV")</f>
        <v>0</v>
      </c>
      <c r="AY345" s="1">
        <f>COUNTIF(F345,"CCVCV")</f>
        <v>0</v>
      </c>
      <c r="AZ345" s="1">
        <f>COUNTIF(F345,"CCVCVC")</f>
        <v>0</v>
      </c>
      <c r="BA345" s="1">
        <f>COUNTIF(F345,"CCVV")</f>
        <v>0</v>
      </c>
      <c r="BB345" s="1">
        <f>COUNTIF(F345,"CCVVC")</f>
        <v>0</v>
      </c>
      <c r="BF345" s="1" t="str">
        <f>RIGHT(F345,4)</f>
        <v>CVV</v>
      </c>
      <c r="BG345" s="1"/>
      <c r="BO345">
        <v>1</v>
      </c>
      <c r="BP345" s="1">
        <f>SUM(BG345:BO345)</f>
        <v>1</v>
      </c>
      <c r="BQ345">
        <v>0</v>
      </c>
      <c r="BS345" s="1" t="str">
        <f>LEFT(B345,1)</f>
        <v>n</v>
      </c>
      <c r="BT345" s="1" t="str">
        <f>LEFT(B345,2)</f>
        <v>na</v>
      </c>
      <c r="BU345" s="1" t="str">
        <f>RIGHT(B345,1)</f>
        <v>o</v>
      </c>
      <c r="BX345" s="10">
        <v>0</v>
      </c>
      <c r="BY345" s="10" t="str">
        <f>LEFT(CA345,1)</f>
        <v>a</v>
      </c>
      <c r="BZ345" s="10" t="str">
        <f>RIGHT(B345,1)</f>
        <v>o</v>
      </c>
      <c r="CA345" s="10" t="str">
        <f>RIGHT(B345,2)</f>
        <v>ao</v>
      </c>
      <c r="CB345" s="10" t="str">
        <f>RIGHT(B345,3)</f>
        <v>nao</v>
      </c>
      <c r="CC345" s="10" t="str">
        <f>RIGHT(B345,2)</f>
        <v>ao</v>
      </c>
      <c r="CD345" s="10" t="str">
        <f>RIGHT(B345,1)</f>
        <v>o</v>
      </c>
    </row>
    <row r="346" spans="1:82">
      <c r="A346">
        <v>1474</v>
      </c>
      <c r="B346" s="30" t="s">
        <v>302</v>
      </c>
      <c r="C346" t="s">
        <v>1561</v>
      </c>
      <c r="D346" t="s">
        <v>1158</v>
      </c>
      <c r="E346" t="s">
        <v>1141</v>
      </c>
      <c r="F346" t="s">
        <v>2833</v>
      </c>
      <c r="G346" s="1">
        <f>COUNTIF(B346,"*ii*")</f>
        <v>0</v>
      </c>
      <c r="H346" s="1">
        <f>COUNTIF(B346,"*ee*")</f>
        <v>0</v>
      </c>
      <c r="I346" s="1">
        <f>COUNTIF(B346,"*aa*")</f>
        <v>0</v>
      </c>
      <c r="J346" s="1">
        <f>COUNTIF(B346,"*oo*")</f>
        <v>0</v>
      </c>
      <c r="K346" s="1">
        <f>COUNTIF(B346,"*uu*")</f>
        <v>0</v>
      </c>
      <c r="L346" s="1">
        <f>COUNTIF(B346,"*ia*")</f>
        <v>0</v>
      </c>
      <c r="M346" s="1">
        <f>COUNTIF(B346,"*iu*")</f>
        <v>0</v>
      </c>
      <c r="N346" s="1">
        <f>COUNTIF(B346,"*ei*")</f>
        <v>0</v>
      </c>
      <c r="O346" s="1">
        <f>COUNTIF(B346,"*ea*")</f>
        <v>0</v>
      </c>
      <c r="P346" s="1">
        <f>COUNTIF(B346,"*eo*")</f>
        <v>0</v>
      </c>
      <c r="Q346" s="1">
        <f>COUNTIF(B346,"*eu*")</f>
        <v>0</v>
      </c>
      <c r="R346" s="1">
        <f>COUNTIF(B346,"*ai*")</f>
        <v>0</v>
      </c>
      <c r="S346" s="1">
        <f>COUNTIF(B346,"*ae*")</f>
        <v>0</v>
      </c>
      <c r="T346" s="1">
        <f>COUNTIF(B346,"*ao*")</f>
        <v>1</v>
      </c>
      <c r="U346" s="1">
        <f>COUNTIF(B346,"*au*")</f>
        <v>0</v>
      </c>
      <c r="V346" s="1">
        <f>COUNTIF(B346,"*oi*")</f>
        <v>0</v>
      </c>
      <c r="W346" s="1">
        <f>COUNTIF(B346,"*oe*")</f>
        <v>0</v>
      </c>
      <c r="X346" s="1">
        <f>COUNTIF(B346,"*oa*")</f>
        <v>0</v>
      </c>
      <c r="Y346" s="1">
        <f>COUNTIF(B346,"*ou*")</f>
        <v>0</v>
      </c>
      <c r="Z346" s="1">
        <f>COUNTIF(B346,"*ui*")</f>
        <v>0</v>
      </c>
      <c r="AA346" s="1">
        <f>COUNTIF(B346,"*ua*")</f>
        <v>0</v>
      </c>
      <c r="AB346">
        <f>SUM(G346:AA346)</f>
        <v>1</v>
      </c>
      <c r="AC346">
        <v>2</v>
      </c>
      <c r="AD346">
        <f>COUNTIF(AC346,"2")</f>
        <v>1</v>
      </c>
      <c r="AE346">
        <f>COUNTIF(AC346,"3")</f>
        <v>0</v>
      </c>
      <c r="AF346">
        <f>COUNTIF(AC346,"4")</f>
        <v>0</v>
      </c>
      <c r="AG346">
        <f>COUNTIF(AC346,"5")</f>
        <v>0</v>
      </c>
      <c r="AH346">
        <v>1</v>
      </c>
      <c r="AI346">
        <v>0</v>
      </c>
      <c r="AL346">
        <v>1</v>
      </c>
      <c r="AO346" s="1">
        <f>COUNTIF(F346,"CVCV")+COUNTIF(F346,"CVVCV")</f>
        <v>0</v>
      </c>
      <c r="AP346" s="1">
        <f>COUNTIF(F346,"CVCVC")+COUNTIF(F346,"CVVCVC")</f>
        <v>0</v>
      </c>
      <c r="AQ346" s="1">
        <f>COUNTIF(F346,"VCV")+COUNTIF(F346,"VVCV")</f>
        <v>0</v>
      </c>
      <c r="AR346" s="1">
        <f>COUNTIF(F346,"VCVC")+COUNTIF(F346,"VVCVC")</f>
        <v>0</v>
      </c>
      <c r="AS346" s="1">
        <f>COUNTIF(F346,"CVV")</f>
        <v>1</v>
      </c>
      <c r="AT346" s="1">
        <f>COUNTIF(F346,"CVVC")</f>
        <v>0</v>
      </c>
      <c r="AU346" s="1">
        <f>COUNTIF(F346,"VV")</f>
        <v>0</v>
      </c>
      <c r="AV346" s="1">
        <f>COUNTIF(F346,"VVC")</f>
        <v>0</v>
      </c>
      <c r="AW346" s="1">
        <f>COUNTIF(F346,"CVVCVC")+COUNTIF(F346,"VVCVC")+COUNTIF(F346,"CVVCV")+COUNTIF(F346,"VVCV")</f>
        <v>0</v>
      </c>
      <c r="AY346" s="1">
        <f>COUNTIF(F346,"CCVCV")</f>
        <v>0</v>
      </c>
      <c r="AZ346" s="1">
        <f>COUNTIF(F346,"CCVCVC")</f>
        <v>0</v>
      </c>
      <c r="BA346" s="1">
        <f>COUNTIF(F346,"CCVV")</f>
        <v>0</v>
      </c>
      <c r="BB346" s="1">
        <f>COUNTIF(F346,"CCVVC")</f>
        <v>0</v>
      </c>
      <c r="BF346" s="1" t="str">
        <f>RIGHT(F346,4)</f>
        <v>CVV</v>
      </c>
      <c r="BG346" s="1"/>
      <c r="BO346">
        <v>1</v>
      </c>
      <c r="BP346" s="1">
        <f>SUM(BG346:BO346)</f>
        <v>1</v>
      </c>
      <c r="BQ346">
        <v>0</v>
      </c>
      <c r="BS346" s="1" t="str">
        <f>LEFT(B346,1)</f>
        <v>R</v>
      </c>
      <c r="BT346" s="1" t="str">
        <f>LEFT(B346,2)</f>
        <v>Ra</v>
      </c>
      <c r="BU346" s="1" t="str">
        <f>RIGHT(B346,1)</f>
        <v>o</v>
      </c>
      <c r="BX346" s="10">
        <v>0</v>
      </c>
      <c r="BY346" s="10" t="str">
        <f>LEFT(CA346,1)</f>
        <v>a</v>
      </c>
      <c r="BZ346" s="10" t="str">
        <f>RIGHT(B346,1)</f>
        <v>o</v>
      </c>
      <c r="CA346" s="10" t="str">
        <f>RIGHT(B346,2)</f>
        <v>ao</v>
      </c>
      <c r="CB346" s="10" t="str">
        <f>RIGHT(B346,3)</f>
        <v>Rao</v>
      </c>
      <c r="CC346" s="10" t="str">
        <f>RIGHT(B346,2)</f>
        <v>ao</v>
      </c>
      <c r="CD346" s="10" t="str">
        <f>RIGHT(B346,1)</f>
        <v>o</v>
      </c>
    </row>
    <row r="347" spans="1:82">
      <c r="A347">
        <v>373</v>
      </c>
      <c r="B347" s="30" t="s">
        <v>375</v>
      </c>
      <c r="C347" t="s">
        <v>1677</v>
      </c>
      <c r="D347" t="s">
        <v>1150</v>
      </c>
      <c r="E347" t="s">
        <v>2821</v>
      </c>
      <c r="F347" t="s">
        <v>2833</v>
      </c>
      <c r="G347" s="1">
        <f>COUNTIF(B347,"*ii*")</f>
        <v>0</v>
      </c>
      <c r="H347" s="1">
        <f>COUNTIF(B347,"*ee*")</f>
        <v>0</v>
      </c>
      <c r="I347" s="1">
        <f>COUNTIF(B347,"*aa*")</f>
        <v>0</v>
      </c>
      <c r="J347" s="1">
        <f>COUNTIF(B347,"*oo*")</f>
        <v>0</v>
      </c>
      <c r="K347" s="1">
        <f>COUNTIF(B347,"*uu*")</f>
        <v>0</v>
      </c>
      <c r="L347" s="1">
        <f>COUNTIF(B347,"*ia*")</f>
        <v>0</v>
      </c>
      <c r="M347" s="1">
        <f>COUNTIF(B347,"*iu*")</f>
        <v>0</v>
      </c>
      <c r="N347" s="1">
        <f>COUNTIF(B347,"*ei*")</f>
        <v>0</v>
      </c>
      <c r="O347" s="1">
        <f>COUNTIF(B347,"*ea*")</f>
        <v>0</v>
      </c>
      <c r="P347" s="1">
        <f>COUNTIF(B347,"*eo*")</f>
        <v>0</v>
      </c>
      <c r="Q347" s="1">
        <f>COUNTIF(B347,"*eu*")</f>
        <v>0</v>
      </c>
      <c r="R347" s="1">
        <f>COUNTIF(B347,"*ai*")</f>
        <v>0</v>
      </c>
      <c r="S347" s="1">
        <f>COUNTIF(B347,"*ae*")</f>
        <v>0</v>
      </c>
      <c r="T347" s="1">
        <f>COUNTIF(B347,"*ao*")</f>
        <v>1</v>
      </c>
      <c r="U347" s="1">
        <f>COUNTIF(B347,"*au*")</f>
        <v>0</v>
      </c>
      <c r="V347" s="1">
        <f>COUNTIF(B347,"*oi*")</f>
        <v>0</v>
      </c>
      <c r="W347" s="1">
        <f>COUNTIF(B347,"*oe*")</f>
        <v>0</v>
      </c>
      <c r="X347" s="1">
        <f>COUNTIF(B347,"*oa*")</f>
        <v>0</v>
      </c>
      <c r="Y347" s="1">
        <f>COUNTIF(B347,"*ou*")</f>
        <v>0</v>
      </c>
      <c r="Z347" s="1">
        <f>COUNTIF(B347,"*ui*")</f>
        <v>0</v>
      </c>
      <c r="AA347" s="1">
        <f>COUNTIF(B347,"*ua*")</f>
        <v>0</v>
      </c>
      <c r="AB347">
        <f>SUM(G347:AA347)</f>
        <v>1</v>
      </c>
      <c r="AC347">
        <v>2</v>
      </c>
      <c r="AD347">
        <f>COUNTIF(AC347,"2")</f>
        <v>1</v>
      </c>
      <c r="AE347">
        <f>COUNTIF(AC347,"3")</f>
        <v>0</v>
      </c>
      <c r="AF347">
        <f>COUNTIF(AC347,"4")</f>
        <v>0</v>
      </c>
      <c r="AG347">
        <f>COUNTIF(AC347,"5")</f>
        <v>0</v>
      </c>
      <c r="AH347">
        <v>1</v>
      </c>
      <c r="AI347">
        <v>0</v>
      </c>
      <c r="AL347">
        <v>1</v>
      </c>
      <c r="AO347" s="1">
        <f>COUNTIF(F347,"CVCV")+COUNTIF(F347,"CVVCV")</f>
        <v>0</v>
      </c>
      <c r="AP347" s="1">
        <f>COUNTIF(F347,"CVCVC")+COUNTIF(F347,"CVVCVC")</f>
        <v>0</v>
      </c>
      <c r="AQ347" s="1">
        <f>COUNTIF(F347,"VCV")+COUNTIF(F347,"VVCV")</f>
        <v>0</v>
      </c>
      <c r="AR347" s="1">
        <f>COUNTIF(F347,"VCVC")+COUNTIF(F347,"VVCVC")</f>
        <v>0</v>
      </c>
      <c r="AS347" s="1">
        <f>COUNTIF(F347,"CVV")</f>
        <v>1</v>
      </c>
      <c r="AT347" s="1">
        <f>COUNTIF(F347,"CVVC")</f>
        <v>0</v>
      </c>
      <c r="AU347" s="1">
        <f>COUNTIF(F347,"VV")</f>
        <v>0</v>
      </c>
      <c r="AV347" s="1">
        <f>COUNTIF(F347,"VVC")</f>
        <v>0</v>
      </c>
      <c r="AW347" s="1">
        <f>COUNTIF(F347,"CVVCVC")+COUNTIF(F347,"VVCVC")+COUNTIF(F347,"CVVCV")+COUNTIF(F347,"VVCV")</f>
        <v>0</v>
      </c>
      <c r="AY347" s="1">
        <f>COUNTIF(F347,"CCVCV")</f>
        <v>0</v>
      </c>
      <c r="AZ347" s="1">
        <f>COUNTIF(F347,"CCVCVC")</f>
        <v>0</v>
      </c>
      <c r="BA347" s="1">
        <f>COUNTIF(F347,"CCVV")</f>
        <v>0</v>
      </c>
      <c r="BB347" s="1">
        <f>COUNTIF(F347,"CCVVC")</f>
        <v>0</v>
      </c>
      <c r="BF347" s="1" t="str">
        <f>RIGHT(F347,4)</f>
        <v>CVV</v>
      </c>
      <c r="BG347" s="1"/>
      <c r="BO347">
        <v>1</v>
      </c>
      <c r="BP347" s="1">
        <f>SUM(BG347:BO347)</f>
        <v>1</v>
      </c>
      <c r="BQ347">
        <v>0</v>
      </c>
      <c r="BS347" s="1" t="str">
        <f>LEFT(B347,1)</f>
        <v>h</v>
      </c>
      <c r="BT347" s="1" t="str">
        <f>LEFT(B347,2)</f>
        <v>ha</v>
      </c>
      <c r="BU347" s="1" t="str">
        <f>RIGHT(B347,1)</f>
        <v>o</v>
      </c>
      <c r="BX347" s="10">
        <v>0</v>
      </c>
      <c r="BY347" s="10" t="str">
        <f>LEFT(CA347,1)</f>
        <v>a</v>
      </c>
      <c r="BZ347" s="10" t="str">
        <f>RIGHT(B347,1)</f>
        <v>o</v>
      </c>
      <c r="CA347" s="10" t="str">
        <f>RIGHT(B347,2)</f>
        <v>ao</v>
      </c>
      <c r="CB347" s="10" t="str">
        <f>RIGHT(B347,3)</f>
        <v>hao</v>
      </c>
      <c r="CC347" s="10" t="str">
        <f>RIGHT(B347,2)</f>
        <v>ao</v>
      </c>
      <c r="CD347" s="10" t="str">
        <f>RIGHT(B347,1)</f>
        <v>o</v>
      </c>
    </row>
    <row r="348" spans="1:82">
      <c r="A348">
        <v>485</v>
      </c>
      <c r="B348" s="30" t="s">
        <v>862</v>
      </c>
      <c r="C348" t="s">
        <v>2361</v>
      </c>
      <c r="D348" t="s">
        <v>1150</v>
      </c>
      <c r="E348" t="s">
        <v>2821</v>
      </c>
      <c r="F348" t="s">
        <v>2833</v>
      </c>
      <c r="G348" s="1">
        <f>COUNTIF(B348,"*ii*")</f>
        <v>0</v>
      </c>
      <c r="H348" s="1">
        <f>COUNTIF(B348,"*ee*")</f>
        <v>0</v>
      </c>
      <c r="I348" s="1">
        <f>COUNTIF(B348,"*aa*")</f>
        <v>0</v>
      </c>
      <c r="J348" s="1">
        <f>COUNTIF(B348,"*oo*")</f>
        <v>0</v>
      </c>
      <c r="K348" s="1">
        <f>COUNTIF(B348,"*uu*")</f>
        <v>0</v>
      </c>
      <c r="L348" s="1">
        <f>COUNTIF(B348,"*ia*")</f>
        <v>0</v>
      </c>
      <c r="M348" s="1">
        <f>COUNTIF(B348,"*iu*")</f>
        <v>0</v>
      </c>
      <c r="N348" s="1">
        <f>COUNTIF(B348,"*ei*")</f>
        <v>0</v>
      </c>
      <c r="O348" s="1">
        <f>COUNTIF(B348,"*ea*")</f>
        <v>0</v>
      </c>
      <c r="P348" s="1">
        <f>COUNTIF(B348,"*eo*")</f>
        <v>0</v>
      </c>
      <c r="Q348" s="1">
        <f>COUNTIF(B348,"*eu*")</f>
        <v>0</v>
      </c>
      <c r="R348" s="1">
        <f>COUNTIF(B348,"*ai*")</f>
        <v>0</v>
      </c>
      <c r="S348" s="1">
        <f>COUNTIF(B348,"*ae*")</f>
        <v>0</v>
      </c>
      <c r="T348" s="1">
        <f>COUNTIF(B348,"*ao*")</f>
        <v>1</v>
      </c>
      <c r="U348" s="1">
        <f>COUNTIF(B348,"*au*")</f>
        <v>0</v>
      </c>
      <c r="V348" s="1">
        <f>COUNTIF(B348,"*oi*")</f>
        <v>0</v>
      </c>
      <c r="W348" s="1">
        <f>COUNTIF(B348,"*oe*")</f>
        <v>0</v>
      </c>
      <c r="X348" s="1">
        <f>COUNTIF(B348,"*oa*")</f>
        <v>0</v>
      </c>
      <c r="Y348" s="1">
        <f>COUNTIF(B348,"*ou*")</f>
        <v>0</v>
      </c>
      <c r="Z348" s="1">
        <f>COUNTIF(B348,"*ui*")</f>
        <v>0</v>
      </c>
      <c r="AA348" s="1">
        <f>COUNTIF(B348,"*ua*")</f>
        <v>0</v>
      </c>
      <c r="AB348">
        <f>SUM(G348:AA348)</f>
        <v>1</v>
      </c>
      <c r="AC348">
        <v>2</v>
      </c>
      <c r="AD348">
        <f>COUNTIF(AC348,"2")</f>
        <v>1</v>
      </c>
      <c r="AE348">
        <f>COUNTIF(AC348,"3")</f>
        <v>0</v>
      </c>
      <c r="AF348">
        <f>COUNTIF(AC348,"4")</f>
        <v>0</v>
      </c>
      <c r="AG348">
        <f>COUNTIF(AC348,"5")</f>
        <v>0</v>
      </c>
      <c r="AH348">
        <v>1</v>
      </c>
      <c r="AI348">
        <v>0</v>
      </c>
      <c r="AL348">
        <v>1</v>
      </c>
      <c r="AO348" s="1">
        <f>COUNTIF(F348,"CVCV")+COUNTIF(F348,"CVVCV")</f>
        <v>0</v>
      </c>
      <c r="AP348" s="1">
        <f>COUNTIF(F348,"CVCVC")+COUNTIF(F348,"CVVCVC")</f>
        <v>0</v>
      </c>
      <c r="AQ348" s="1">
        <f>COUNTIF(F348,"VCV")+COUNTIF(F348,"VVCV")</f>
        <v>0</v>
      </c>
      <c r="AR348" s="1">
        <f>COUNTIF(F348,"VCVC")+COUNTIF(F348,"VVCVC")</f>
        <v>0</v>
      </c>
      <c r="AS348" s="1">
        <f>COUNTIF(F348,"CVV")</f>
        <v>1</v>
      </c>
      <c r="AT348" s="1">
        <f>COUNTIF(F348,"CVVC")</f>
        <v>0</v>
      </c>
      <c r="AU348" s="1">
        <f>COUNTIF(F348,"VV")</f>
        <v>0</v>
      </c>
      <c r="AV348" s="1">
        <f>COUNTIF(F348,"VVC")</f>
        <v>0</v>
      </c>
      <c r="AW348" s="1">
        <f>COUNTIF(F348,"CVVCVC")+COUNTIF(F348,"VVCVC")+COUNTIF(F348,"CVVCV")+COUNTIF(F348,"VVCV")</f>
        <v>0</v>
      </c>
      <c r="AY348" s="1">
        <f>COUNTIF(F348,"CCVCV")</f>
        <v>0</v>
      </c>
      <c r="AZ348" s="1">
        <f>COUNTIF(F348,"CCVCVC")</f>
        <v>0</v>
      </c>
      <c r="BA348" s="1">
        <f>COUNTIF(F348,"CCVV")</f>
        <v>0</v>
      </c>
      <c r="BB348" s="1">
        <f>COUNTIF(F348,"CCVVC")</f>
        <v>0</v>
      </c>
      <c r="BF348" s="1" t="str">
        <f>RIGHT(F348,4)</f>
        <v>CVV</v>
      </c>
      <c r="BG348" s="1"/>
      <c r="BO348">
        <v>1</v>
      </c>
      <c r="BP348" s="1">
        <f>SUM(BG348:BO348)</f>
        <v>1</v>
      </c>
      <c r="BQ348">
        <v>0</v>
      </c>
      <c r="BS348" s="1" t="str">
        <f>LEFT(B348,1)</f>
        <v>k</v>
      </c>
      <c r="BT348" s="1" t="str">
        <f>LEFT(B348,2)</f>
        <v>ka</v>
      </c>
      <c r="BU348" s="1" t="str">
        <f>RIGHT(B348,1)</f>
        <v>o</v>
      </c>
      <c r="BX348" s="10">
        <v>0</v>
      </c>
      <c r="BY348" s="10" t="str">
        <f>LEFT(CA348,1)</f>
        <v>a</v>
      </c>
      <c r="BZ348" s="10" t="str">
        <f>RIGHT(B348,1)</f>
        <v>o</v>
      </c>
      <c r="CA348" s="10" t="str">
        <f>RIGHT(B348,2)</f>
        <v>ao</v>
      </c>
      <c r="CB348" s="10" t="str">
        <f>RIGHT(B348,3)</f>
        <v>kao</v>
      </c>
      <c r="CC348" s="10" t="str">
        <f>RIGHT(B348,2)</f>
        <v>ao</v>
      </c>
      <c r="CD348" s="10" t="str">
        <f>RIGHT(B348,1)</f>
        <v>o</v>
      </c>
    </row>
    <row r="349" spans="1:82">
      <c r="A349">
        <v>928</v>
      </c>
      <c r="B349" s="30" t="s">
        <v>162</v>
      </c>
      <c r="C349" t="s">
        <v>1781</v>
      </c>
      <c r="D349" t="s">
        <v>1150</v>
      </c>
      <c r="E349" t="s">
        <v>2821</v>
      </c>
      <c r="F349" t="s">
        <v>2833</v>
      </c>
      <c r="G349" s="1">
        <f>COUNTIF(B349,"*ii*")</f>
        <v>0</v>
      </c>
      <c r="H349" s="1">
        <f>COUNTIF(B349,"*ee*")</f>
        <v>0</v>
      </c>
      <c r="I349" s="1">
        <f>COUNTIF(B349,"*aa*")</f>
        <v>0</v>
      </c>
      <c r="J349" s="1">
        <f>COUNTIF(B349,"*oo*")</f>
        <v>0</v>
      </c>
      <c r="K349" s="1">
        <f>COUNTIF(B349,"*uu*")</f>
        <v>0</v>
      </c>
      <c r="L349" s="1">
        <f>COUNTIF(B349,"*ia*")</f>
        <v>0</v>
      </c>
      <c r="M349" s="1">
        <f>COUNTIF(B349,"*iu*")</f>
        <v>0</v>
      </c>
      <c r="N349" s="1">
        <f>COUNTIF(B349,"*ei*")</f>
        <v>0</v>
      </c>
      <c r="O349" s="1">
        <f>COUNTIF(B349,"*ea*")</f>
        <v>0</v>
      </c>
      <c r="P349" s="1">
        <f>COUNTIF(B349,"*eo*")</f>
        <v>0</v>
      </c>
      <c r="Q349" s="1">
        <f>COUNTIF(B349,"*eu*")</f>
        <v>0</v>
      </c>
      <c r="R349" s="1">
        <f>COUNTIF(B349,"*ai*")</f>
        <v>0</v>
      </c>
      <c r="S349" s="1">
        <f>COUNTIF(B349,"*ae*")</f>
        <v>0</v>
      </c>
      <c r="T349" s="1">
        <f>COUNTIF(B349,"*ao*")</f>
        <v>1</v>
      </c>
      <c r="U349" s="1">
        <f>COUNTIF(B349,"*au*")</f>
        <v>0</v>
      </c>
      <c r="V349" s="1">
        <f>COUNTIF(B349,"*oi*")</f>
        <v>0</v>
      </c>
      <c r="W349" s="1">
        <f>COUNTIF(B349,"*oe*")</f>
        <v>0</v>
      </c>
      <c r="X349" s="1">
        <f>COUNTIF(B349,"*oa*")</f>
        <v>0</v>
      </c>
      <c r="Y349" s="1">
        <f>COUNTIF(B349,"*ou*")</f>
        <v>0</v>
      </c>
      <c r="Z349" s="1">
        <f>COUNTIF(B349,"*ui*")</f>
        <v>0</v>
      </c>
      <c r="AA349" s="1">
        <f>COUNTIF(B349,"*ua*")</f>
        <v>0</v>
      </c>
      <c r="AB349">
        <f>SUM(G349:AA349)</f>
        <v>1</v>
      </c>
      <c r="AC349">
        <v>2</v>
      </c>
      <c r="AD349">
        <f>COUNTIF(AC349,"2")</f>
        <v>1</v>
      </c>
      <c r="AE349">
        <f>COUNTIF(AC349,"3")</f>
        <v>0</v>
      </c>
      <c r="AF349">
        <f>COUNTIF(AC349,"4")</f>
        <v>0</v>
      </c>
      <c r="AG349">
        <f>COUNTIF(AC349,"5")</f>
        <v>0</v>
      </c>
      <c r="AH349">
        <v>1</v>
      </c>
      <c r="AI349">
        <v>0</v>
      </c>
      <c r="AL349">
        <v>1</v>
      </c>
      <c r="AO349" s="1">
        <f>COUNTIF(F349,"CVCV")+COUNTIF(F349,"CVVCV")</f>
        <v>0</v>
      </c>
      <c r="AP349" s="1">
        <f>COUNTIF(F349,"CVCVC")+COUNTIF(F349,"CVVCVC")</f>
        <v>0</v>
      </c>
      <c r="AQ349" s="1">
        <f>COUNTIF(F349,"VCV")+COUNTIF(F349,"VVCV")</f>
        <v>0</v>
      </c>
      <c r="AR349" s="1">
        <f>COUNTIF(F349,"VCVC")+COUNTIF(F349,"VVCVC")</f>
        <v>0</v>
      </c>
      <c r="AS349" s="1">
        <f>COUNTIF(F349,"CVV")</f>
        <v>1</v>
      </c>
      <c r="AT349" s="1">
        <f>COUNTIF(F349,"CVVC")</f>
        <v>0</v>
      </c>
      <c r="AU349" s="1">
        <f>COUNTIF(F349,"VV")</f>
        <v>0</v>
      </c>
      <c r="AV349" s="1">
        <f>COUNTIF(F349,"VVC")</f>
        <v>0</v>
      </c>
      <c r="AW349" s="1">
        <f>COUNTIF(F349,"CVVCVC")+COUNTIF(F349,"VVCVC")+COUNTIF(F349,"CVVCV")+COUNTIF(F349,"VVCV")</f>
        <v>0</v>
      </c>
      <c r="AY349" s="1">
        <f>COUNTIF(F349,"CCVCV")</f>
        <v>0</v>
      </c>
      <c r="AZ349" s="1">
        <f>COUNTIF(F349,"CCVCVC")</f>
        <v>0</v>
      </c>
      <c r="BA349" s="1">
        <f>COUNTIF(F349,"CCVV")</f>
        <v>0</v>
      </c>
      <c r="BB349" s="1">
        <f>COUNTIF(F349,"CCVVC")</f>
        <v>0</v>
      </c>
      <c r="BF349" s="1" t="str">
        <f>RIGHT(F349,4)</f>
        <v>CVV</v>
      </c>
      <c r="BG349" s="1"/>
      <c r="BO349">
        <v>1</v>
      </c>
      <c r="BP349" s="1">
        <f>SUM(BG349:BO349)</f>
        <v>1</v>
      </c>
      <c r="BQ349">
        <v>0</v>
      </c>
      <c r="BS349" s="1" t="str">
        <f>LEFT(B349,1)</f>
        <v>n</v>
      </c>
      <c r="BT349" s="1" t="str">
        <f>LEFT(B349,2)</f>
        <v>na</v>
      </c>
      <c r="BU349" s="1" t="str">
        <f>RIGHT(B349,1)</f>
        <v>o</v>
      </c>
      <c r="BX349" s="10">
        <v>0</v>
      </c>
      <c r="BY349" s="10" t="str">
        <f>LEFT(CA349,1)</f>
        <v>a</v>
      </c>
      <c r="BZ349" s="10" t="str">
        <f>RIGHT(B349,1)</f>
        <v>o</v>
      </c>
      <c r="CA349" s="10" t="str">
        <f>RIGHT(B349,2)</f>
        <v>ao</v>
      </c>
      <c r="CB349" s="10" t="str">
        <f>RIGHT(B349,3)</f>
        <v>nao</v>
      </c>
      <c r="CC349" s="10" t="str">
        <f>RIGHT(B349,2)</f>
        <v>ao</v>
      </c>
      <c r="CD349" s="10" t="str">
        <f>RIGHT(B349,1)</f>
        <v>o</v>
      </c>
    </row>
    <row r="350" spans="1:82">
      <c r="A350">
        <v>1104</v>
      </c>
      <c r="B350" s="30" t="s">
        <v>1083</v>
      </c>
      <c r="C350" t="s">
        <v>2716</v>
      </c>
      <c r="D350" t="s">
        <v>1150</v>
      </c>
      <c r="E350" t="s">
        <v>2821</v>
      </c>
      <c r="F350" t="s">
        <v>2833</v>
      </c>
      <c r="G350" s="1">
        <f>COUNTIF(B350,"*ii*")</f>
        <v>0</v>
      </c>
      <c r="H350" s="1">
        <f>COUNTIF(B350,"*ee*")</f>
        <v>0</v>
      </c>
      <c r="I350" s="1">
        <f>COUNTIF(B350,"*aa*")</f>
        <v>0</v>
      </c>
      <c r="J350" s="1">
        <f>COUNTIF(B350,"*oo*")</f>
        <v>0</v>
      </c>
      <c r="K350" s="1">
        <f>COUNTIF(B350,"*uu*")</f>
        <v>0</v>
      </c>
      <c r="L350" s="1">
        <f>COUNTIF(B350,"*ia*")</f>
        <v>0</v>
      </c>
      <c r="M350" s="1">
        <f>COUNTIF(B350,"*iu*")</f>
        <v>0</v>
      </c>
      <c r="N350" s="1">
        <f>COUNTIF(B350,"*ei*")</f>
        <v>0</v>
      </c>
      <c r="O350" s="1">
        <f>COUNTIF(B350,"*ea*")</f>
        <v>0</v>
      </c>
      <c r="P350" s="1">
        <f>COUNTIF(B350,"*eo*")</f>
        <v>0</v>
      </c>
      <c r="Q350" s="1">
        <f>COUNTIF(B350,"*eu*")</f>
        <v>0</v>
      </c>
      <c r="R350" s="1">
        <f>COUNTIF(B350,"*ai*")</f>
        <v>0</v>
      </c>
      <c r="S350" s="1">
        <f>COUNTIF(B350,"*ae*")</f>
        <v>0</v>
      </c>
      <c r="T350" s="1">
        <f>COUNTIF(B350,"*ao*")</f>
        <v>1</v>
      </c>
      <c r="U350" s="1">
        <f>COUNTIF(B350,"*au*")</f>
        <v>0</v>
      </c>
      <c r="V350" s="1">
        <f>COUNTIF(B350,"*oi*")</f>
        <v>0</v>
      </c>
      <c r="W350" s="1">
        <f>COUNTIF(B350,"*oe*")</f>
        <v>0</v>
      </c>
      <c r="X350" s="1">
        <f>COUNTIF(B350,"*oa*")</f>
        <v>0</v>
      </c>
      <c r="Y350" s="1">
        <f>COUNTIF(B350,"*ou*")</f>
        <v>0</v>
      </c>
      <c r="Z350" s="1">
        <f>COUNTIF(B350,"*ui*")</f>
        <v>0</v>
      </c>
      <c r="AA350" s="1">
        <f>COUNTIF(B350,"*ua*")</f>
        <v>0</v>
      </c>
      <c r="AB350">
        <f>SUM(G350:AA350)</f>
        <v>1</v>
      </c>
      <c r="AC350">
        <v>2</v>
      </c>
      <c r="AD350">
        <f>COUNTIF(AC350,"2")</f>
        <v>1</v>
      </c>
      <c r="AE350">
        <f>COUNTIF(AC350,"3")</f>
        <v>0</v>
      </c>
      <c r="AF350">
        <f>COUNTIF(AC350,"4")</f>
        <v>0</v>
      </c>
      <c r="AG350">
        <f>COUNTIF(AC350,"5")</f>
        <v>0</v>
      </c>
      <c r="AH350">
        <v>1</v>
      </c>
      <c r="AI350">
        <v>0</v>
      </c>
      <c r="AL350">
        <v>1</v>
      </c>
      <c r="AO350" s="1">
        <f>COUNTIF(F350,"CVCV")+COUNTIF(F350,"CVVCV")</f>
        <v>0</v>
      </c>
      <c r="AP350" s="1">
        <f>COUNTIF(F350,"CVCVC")+COUNTIF(F350,"CVVCVC")</f>
        <v>0</v>
      </c>
      <c r="AQ350" s="1">
        <f>COUNTIF(F350,"VCV")+COUNTIF(F350,"VVCV")</f>
        <v>0</v>
      </c>
      <c r="AR350" s="1">
        <f>COUNTIF(F350,"VCVC")+COUNTIF(F350,"VVCVC")</f>
        <v>0</v>
      </c>
      <c r="AS350" s="1">
        <f>COUNTIF(F350,"CVV")</f>
        <v>1</v>
      </c>
      <c r="AT350" s="1">
        <f>COUNTIF(F350,"CVVC")</f>
        <v>0</v>
      </c>
      <c r="AU350" s="1">
        <f>COUNTIF(F350,"VV")</f>
        <v>0</v>
      </c>
      <c r="AV350" s="1">
        <f>COUNTIF(F350,"VVC")</f>
        <v>0</v>
      </c>
      <c r="AW350" s="1">
        <f>COUNTIF(F350,"CVVCVC")+COUNTIF(F350,"VVCVC")+COUNTIF(F350,"CVVCV")+COUNTIF(F350,"VVCV")</f>
        <v>0</v>
      </c>
      <c r="AY350" s="1">
        <f>COUNTIF(F350,"CCVCV")</f>
        <v>0</v>
      </c>
      <c r="AZ350" s="1">
        <f>COUNTIF(F350,"CCVCVC")</f>
        <v>0</v>
      </c>
      <c r="BA350" s="1">
        <f>COUNTIF(F350,"CCVV")</f>
        <v>0</v>
      </c>
      <c r="BB350" s="1">
        <f>COUNTIF(F350,"CCVVC")</f>
        <v>0</v>
      </c>
      <c r="BF350" s="1" t="str">
        <f>RIGHT(F350,4)</f>
        <v>CVV</v>
      </c>
      <c r="BG350" s="1"/>
      <c r="BO350">
        <v>1</v>
      </c>
      <c r="BP350" s="1">
        <f>SUM(BG350:BO350)</f>
        <v>1</v>
      </c>
      <c r="BQ350">
        <v>0</v>
      </c>
      <c r="BS350" s="1" t="str">
        <f>LEFT(B350,1)</f>
        <v>p</v>
      </c>
      <c r="BT350" s="1" t="str">
        <f>LEFT(B350,2)</f>
        <v>pa</v>
      </c>
      <c r="BU350" s="1" t="str">
        <f>RIGHT(B350,1)</f>
        <v>o</v>
      </c>
      <c r="BX350" s="10">
        <v>0</v>
      </c>
      <c r="BY350" s="10" t="str">
        <f>LEFT(CA350,1)</f>
        <v>a</v>
      </c>
      <c r="BZ350" s="10" t="str">
        <f>RIGHT(B350,1)</f>
        <v>o</v>
      </c>
      <c r="CA350" s="10" t="str">
        <f>RIGHT(B350,2)</f>
        <v>ao</v>
      </c>
      <c r="CB350" s="10" t="str">
        <f>RIGHT(B350,3)</f>
        <v>pao</v>
      </c>
      <c r="CC350" s="10" t="str">
        <f>RIGHT(B350,2)</f>
        <v>ao</v>
      </c>
      <c r="CD350" s="10" t="str">
        <f>RIGHT(B350,1)</f>
        <v>o</v>
      </c>
    </row>
    <row r="351" spans="1:82">
      <c r="A351">
        <v>1475</v>
      </c>
      <c r="B351" s="30" t="s">
        <v>552</v>
      </c>
      <c r="C351" t="s">
        <v>1923</v>
      </c>
      <c r="D351" t="s">
        <v>1150</v>
      </c>
      <c r="E351" t="s">
        <v>2821</v>
      </c>
      <c r="F351" t="s">
        <v>2833</v>
      </c>
      <c r="G351" s="1">
        <f>COUNTIF(B351,"*ii*")</f>
        <v>0</v>
      </c>
      <c r="H351" s="1">
        <f>COUNTIF(B351,"*ee*")</f>
        <v>0</v>
      </c>
      <c r="I351" s="1">
        <f>COUNTIF(B351,"*aa*")</f>
        <v>0</v>
      </c>
      <c r="J351" s="1">
        <f>COUNTIF(B351,"*oo*")</f>
        <v>0</v>
      </c>
      <c r="K351" s="1">
        <f>COUNTIF(B351,"*uu*")</f>
        <v>0</v>
      </c>
      <c r="L351" s="1">
        <f>COUNTIF(B351,"*ia*")</f>
        <v>0</v>
      </c>
      <c r="M351" s="1">
        <f>COUNTIF(B351,"*iu*")</f>
        <v>0</v>
      </c>
      <c r="N351" s="1">
        <f>COUNTIF(B351,"*ei*")</f>
        <v>0</v>
      </c>
      <c r="O351" s="1">
        <f>COUNTIF(B351,"*ea*")</f>
        <v>0</v>
      </c>
      <c r="P351" s="1">
        <f>COUNTIF(B351,"*eo*")</f>
        <v>0</v>
      </c>
      <c r="Q351" s="1">
        <f>COUNTIF(B351,"*eu*")</f>
        <v>0</v>
      </c>
      <c r="R351" s="1">
        <f>COUNTIF(B351,"*ai*")</f>
        <v>0</v>
      </c>
      <c r="S351" s="1">
        <f>COUNTIF(B351,"*ae*")</f>
        <v>0</v>
      </c>
      <c r="T351" s="1">
        <f>COUNTIF(B351,"*ao*")</f>
        <v>1</v>
      </c>
      <c r="U351" s="1">
        <f>COUNTIF(B351,"*au*")</f>
        <v>0</v>
      </c>
      <c r="V351" s="1">
        <f>COUNTIF(B351,"*oi*")</f>
        <v>0</v>
      </c>
      <c r="W351" s="1">
        <f>COUNTIF(B351,"*oe*")</f>
        <v>0</v>
      </c>
      <c r="X351" s="1">
        <f>COUNTIF(B351,"*oa*")</f>
        <v>0</v>
      </c>
      <c r="Y351" s="1">
        <f>COUNTIF(B351,"*ou*")</f>
        <v>0</v>
      </c>
      <c r="Z351" s="1">
        <f>COUNTIF(B351,"*ui*")</f>
        <v>0</v>
      </c>
      <c r="AA351" s="1">
        <f>COUNTIF(B351,"*ua*")</f>
        <v>0</v>
      </c>
      <c r="AB351">
        <f>SUM(G351:AA351)</f>
        <v>1</v>
      </c>
      <c r="AC351">
        <v>2</v>
      </c>
      <c r="AD351">
        <f>COUNTIF(AC351,"2")</f>
        <v>1</v>
      </c>
      <c r="AE351">
        <f>COUNTIF(AC351,"3")</f>
        <v>0</v>
      </c>
      <c r="AF351">
        <f>COUNTIF(AC351,"4")</f>
        <v>0</v>
      </c>
      <c r="AG351">
        <f>COUNTIF(AC351,"5")</f>
        <v>0</v>
      </c>
      <c r="AH351">
        <v>1</v>
      </c>
      <c r="AI351">
        <v>0</v>
      </c>
      <c r="AL351">
        <v>1</v>
      </c>
      <c r="AO351" s="1">
        <f>COUNTIF(F351,"CVCV")+COUNTIF(F351,"CVVCV")</f>
        <v>0</v>
      </c>
      <c r="AP351" s="1">
        <f>COUNTIF(F351,"CVCVC")+COUNTIF(F351,"CVVCVC")</f>
        <v>0</v>
      </c>
      <c r="AQ351" s="1">
        <f>COUNTIF(F351,"VCV")+COUNTIF(F351,"VVCV")</f>
        <v>0</v>
      </c>
      <c r="AR351" s="1">
        <f>COUNTIF(F351,"VCVC")+COUNTIF(F351,"VVCVC")</f>
        <v>0</v>
      </c>
      <c r="AS351" s="1">
        <f>COUNTIF(F351,"CVV")</f>
        <v>1</v>
      </c>
      <c r="AT351" s="1">
        <f>COUNTIF(F351,"CVVC")</f>
        <v>0</v>
      </c>
      <c r="AU351" s="1">
        <f>COUNTIF(F351,"VV")</f>
        <v>0</v>
      </c>
      <c r="AV351" s="1">
        <f>COUNTIF(F351,"VVC")</f>
        <v>0</v>
      </c>
      <c r="AW351" s="1">
        <f>COUNTIF(F351,"CVVCVC")+COUNTIF(F351,"VVCVC")+COUNTIF(F351,"CVVCV")+COUNTIF(F351,"VVCV")</f>
        <v>0</v>
      </c>
      <c r="AY351" s="1">
        <f>COUNTIF(F351,"CCVCV")</f>
        <v>0</v>
      </c>
      <c r="AZ351" s="1">
        <f>COUNTIF(F351,"CCVCVC")</f>
        <v>0</v>
      </c>
      <c r="BA351" s="1">
        <f>COUNTIF(F351,"CCVV")</f>
        <v>0</v>
      </c>
      <c r="BB351" s="1">
        <f>COUNTIF(F351,"CCVVC")</f>
        <v>0</v>
      </c>
      <c r="BF351" s="1" t="str">
        <f>RIGHT(F351,4)</f>
        <v>CVV</v>
      </c>
      <c r="BG351" s="1"/>
      <c r="BO351">
        <v>1</v>
      </c>
      <c r="BP351" s="1">
        <f>SUM(BG351:BO351)</f>
        <v>1</v>
      </c>
      <c r="BQ351">
        <v>0</v>
      </c>
      <c r="BS351" s="1" t="str">
        <f>LEFT(B351,1)</f>
        <v>r</v>
      </c>
      <c r="BT351" s="1" t="str">
        <f>LEFT(B351,2)</f>
        <v>ra</v>
      </c>
      <c r="BU351" s="1" t="str">
        <f>RIGHT(B351,1)</f>
        <v>o</v>
      </c>
      <c r="BX351" s="10">
        <v>0</v>
      </c>
      <c r="BY351" s="10" t="str">
        <f>LEFT(CA351,1)</f>
        <v>a</v>
      </c>
      <c r="BZ351" s="10" t="str">
        <f>RIGHT(B351,1)</f>
        <v>o</v>
      </c>
      <c r="CA351" s="10" t="str">
        <f>RIGHT(B351,2)</f>
        <v>ao</v>
      </c>
      <c r="CB351" s="10" t="str">
        <f>RIGHT(B351,3)</f>
        <v>rao</v>
      </c>
      <c r="CC351" s="10" t="str">
        <f>RIGHT(B351,2)</f>
        <v>ao</v>
      </c>
      <c r="CD351" s="10" t="str">
        <f>RIGHT(B351,1)</f>
        <v>o</v>
      </c>
    </row>
    <row r="352" spans="1:82">
      <c r="A352">
        <v>1596</v>
      </c>
      <c r="B352" s="30" t="s">
        <v>636</v>
      </c>
      <c r="C352" t="s">
        <v>2030</v>
      </c>
      <c r="D352" t="s">
        <v>1150</v>
      </c>
      <c r="E352" t="s">
        <v>2821</v>
      </c>
      <c r="F352" t="s">
        <v>2833</v>
      </c>
      <c r="G352" s="1">
        <f>COUNTIF(B352,"*ii*")</f>
        <v>0</v>
      </c>
      <c r="H352" s="1">
        <f>COUNTIF(B352,"*ee*")</f>
        <v>0</v>
      </c>
      <c r="I352" s="1">
        <f>COUNTIF(B352,"*aa*")</f>
        <v>0</v>
      </c>
      <c r="J352" s="1">
        <f>COUNTIF(B352,"*oo*")</f>
        <v>0</v>
      </c>
      <c r="K352" s="1">
        <f>COUNTIF(B352,"*uu*")</f>
        <v>0</v>
      </c>
      <c r="L352" s="1">
        <f>COUNTIF(B352,"*ia*")</f>
        <v>0</v>
      </c>
      <c r="M352" s="1">
        <f>COUNTIF(B352,"*iu*")</f>
        <v>0</v>
      </c>
      <c r="N352" s="1">
        <f>COUNTIF(B352,"*ei*")</f>
        <v>0</v>
      </c>
      <c r="O352" s="1">
        <f>COUNTIF(B352,"*ea*")</f>
        <v>0</v>
      </c>
      <c r="P352" s="1">
        <f>COUNTIF(B352,"*eo*")</f>
        <v>0</v>
      </c>
      <c r="Q352" s="1">
        <f>COUNTIF(B352,"*eu*")</f>
        <v>0</v>
      </c>
      <c r="R352" s="1">
        <f>COUNTIF(B352,"*ai*")</f>
        <v>0</v>
      </c>
      <c r="S352" s="1">
        <f>COUNTIF(B352,"*ae*")</f>
        <v>0</v>
      </c>
      <c r="T352" s="1">
        <f>COUNTIF(B352,"*ao*")</f>
        <v>1</v>
      </c>
      <c r="U352" s="1">
        <f>COUNTIF(B352,"*au*")</f>
        <v>0</v>
      </c>
      <c r="V352" s="1">
        <f>COUNTIF(B352,"*oi*")</f>
        <v>0</v>
      </c>
      <c r="W352" s="1">
        <f>COUNTIF(B352,"*oe*")</f>
        <v>0</v>
      </c>
      <c r="X352" s="1">
        <f>COUNTIF(B352,"*oa*")</f>
        <v>0</v>
      </c>
      <c r="Y352" s="1">
        <f>COUNTIF(B352,"*ou*")</f>
        <v>0</v>
      </c>
      <c r="Z352" s="1">
        <f>COUNTIF(B352,"*ui*")</f>
        <v>0</v>
      </c>
      <c r="AA352" s="1">
        <f>COUNTIF(B352,"*ua*")</f>
        <v>0</v>
      </c>
      <c r="AB352">
        <f>SUM(G352:AA352)</f>
        <v>1</v>
      </c>
      <c r="AC352">
        <v>2</v>
      </c>
      <c r="AD352">
        <f>COUNTIF(AC352,"2")</f>
        <v>1</v>
      </c>
      <c r="AE352">
        <f>COUNTIF(AC352,"3")</f>
        <v>0</v>
      </c>
      <c r="AF352">
        <f>COUNTIF(AC352,"4")</f>
        <v>0</v>
      </c>
      <c r="AG352">
        <f>COUNTIF(AC352,"5")</f>
        <v>0</v>
      </c>
      <c r="AH352">
        <v>1</v>
      </c>
      <c r="AI352">
        <v>0</v>
      </c>
      <c r="AL352">
        <v>1</v>
      </c>
      <c r="AO352" s="1">
        <f>COUNTIF(F352,"CVCV")+COUNTIF(F352,"CVVCV")</f>
        <v>0</v>
      </c>
      <c r="AP352" s="1">
        <f>COUNTIF(F352,"CVCVC")+COUNTIF(F352,"CVVCVC")</f>
        <v>0</v>
      </c>
      <c r="AQ352" s="1">
        <f>COUNTIF(F352,"VCV")+COUNTIF(F352,"VVCV")</f>
        <v>0</v>
      </c>
      <c r="AR352" s="1">
        <f>COUNTIF(F352,"VCVC")+COUNTIF(F352,"VVCVC")</f>
        <v>0</v>
      </c>
      <c r="AS352" s="1">
        <f>COUNTIF(F352,"CVV")</f>
        <v>1</v>
      </c>
      <c r="AT352" s="1">
        <f>COUNTIF(F352,"CVVC")</f>
        <v>0</v>
      </c>
      <c r="AU352" s="1">
        <f>COUNTIF(F352,"VV")</f>
        <v>0</v>
      </c>
      <c r="AV352" s="1">
        <f>COUNTIF(F352,"VVC")</f>
        <v>0</v>
      </c>
      <c r="AW352" s="1">
        <f>COUNTIF(F352,"CVVCVC")+COUNTIF(F352,"VVCVC")+COUNTIF(F352,"CVVCV")+COUNTIF(F352,"VVCV")</f>
        <v>0</v>
      </c>
      <c r="AY352" s="1">
        <f>COUNTIF(F352,"CCVCV")</f>
        <v>0</v>
      </c>
      <c r="AZ352" s="1">
        <f>COUNTIF(F352,"CCVCVC")</f>
        <v>0</v>
      </c>
      <c r="BA352" s="1">
        <f>COUNTIF(F352,"CCVV")</f>
        <v>0</v>
      </c>
      <c r="BB352" s="1">
        <f>COUNTIF(F352,"CCVVC")</f>
        <v>0</v>
      </c>
      <c r="BF352" s="1" t="str">
        <f>RIGHT(F352,4)</f>
        <v>CVV</v>
      </c>
      <c r="BG352" s="1"/>
      <c r="BO352">
        <v>1</v>
      </c>
      <c r="BP352" s="1">
        <f>SUM(BG352:BO352)</f>
        <v>1</v>
      </c>
      <c r="BQ352">
        <v>0</v>
      </c>
      <c r="BS352" s="1" t="str">
        <f>LEFT(B352,1)</f>
        <v>s</v>
      </c>
      <c r="BT352" s="1" t="str">
        <f>LEFT(B352,2)</f>
        <v>sa</v>
      </c>
      <c r="BU352" s="1" t="str">
        <f>RIGHT(B352,1)</f>
        <v>o</v>
      </c>
      <c r="BX352" s="10">
        <v>0</v>
      </c>
      <c r="BY352" s="10" t="str">
        <f>LEFT(CA352,1)</f>
        <v>a</v>
      </c>
      <c r="BZ352" s="10" t="str">
        <f>RIGHT(B352,1)</f>
        <v>o</v>
      </c>
      <c r="CA352" s="10" t="str">
        <f>RIGHT(B352,2)</f>
        <v>ao</v>
      </c>
      <c r="CB352" s="10" t="str">
        <f>RIGHT(B352,3)</f>
        <v>sao</v>
      </c>
      <c r="CC352" s="10" t="str">
        <f>RIGHT(B352,2)</f>
        <v>ao</v>
      </c>
      <c r="CD352" s="10" t="str">
        <f>RIGHT(B352,1)</f>
        <v>o</v>
      </c>
    </row>
    <row r="353" spans="1:82">
      <c r="A353">
        <v>1810</v>
      </c>
      <c r="B353" s="30" t="s">
        <v>790</v>
      </c>
      <c r="C353" t="s">
        <v>2244</v>
      </c>
      <c r="D353" t="s">
        <v>1150</v>
      </c>
      <c r="E353" t="s">
        <v>2821</v>
      </c>
      <c r="F353" t="s">
        <v>2833</v>
      </c>
      <c r="G353" s="1">
        <f>COUNTIF(B353,"*ii*")</f>
        <v>0</v>
      </c>
      <c r="H353" s="1">
        <f>COUNTIF(B353,"*ee*")</f>
        <v>0</v>
      </c>
      <c r="I353" s="1">
        <f>COUNTIF(B353,"*aa*")</f>
        <v>0</v>
      </c>
      <c r="J353" s="1">
        <f>COUNTIF(B353,"*oo*")</f>
        <v>0</v>
      </c>
      <c r="K353" s="1">
        <f>COUNTIF(B353,"*uu*")</f>
        <v>0</v>
      </c>
      <c r="L353" s="1">
        <f>COUNTIF(B353,"*ia*")</f>
        <v>0</v>
      </c>
      <c r="M353" s="1">
        <f>COUNTIF(B353,"*iu*")</f>
        <v>0</v>
      </c>
      <c r="N353" s="1">
        <f>COUNTIF(B353,"*ei*")</f>
        <v>0</v>
      </c>
      <c r="O353" s="1">
        <f>COUNTIF(B353,"*ea*")</f>
        <v>0</v>
      </c>
      <c r="P353" s="1">
        <f>COUNTIF(B353,"*eo*")</f>
        <v>0</v>
      </c>
      <c r="Q353" s="1">
        <f>COUNTIF(B353,"*eu*")</f>
        <v>0</v>
      </c>
      <c r="R353" s="1">
        <f>COUNTIF(B353,"*ai*")</f>
        <v>0</v>
      </c>
      <c r="S353" s="1">
        <f>COUNTIF(B353,"*ae*")</f>
        <v>0</v>
      </c>
      <c r="T353" s="1">
        <f>COUNTIF(B353,"*ao*")</f>
        <v>1</v>
      </c>
      <c r="U353" s="1">
        <f>COUNTIF(B353,"*au*")</f>
        <v>0</v>
      </c>
      <c r="V353" s="1">
        <f>COUNTIF(B353,"*oi*")</f>
        <v>0</v>
      </c>
      <c r="W353" s="1">
        <f>COUNTIF(B353,"*oe*")</f>
        <v>0</v>
      </c>
      <c r="X353" s="1">
        <f>COUNTIF(B353,"*oa*")</f>
        <v>0</v>
      </c>
      <c r="Y353" s="1">
        <f>COUNTIF(B353,"*ou*")</f>
        <v>0</v>
      </c>
      <c r="Z353" s="1">
        <f>COUNTIF(B353,"*ui*")</f>
        <v>0</v>
      </c>
      <c r="AA353" s="1">
        <f>COUNTIF(B353,"*ua*")</f>
        <v>0</v>
      </c>
      <c r="AB353">
        <f>SUM(G353:AA353)</f>
        <v>1</v>
      </c>
      <c r="AC353">
        <v>2</v>
      </c>
      <c r="AD353">
        <f>COUNTIF(AC353,"2")</f>
        <v>1</v>
      </c>
      <c r="AE353">
        <f>COUNTIF(AC353,"3")</f>
        <v>0</v>
      </c>
      <c r="AF353">
        <f>COUNTIF(AC353,"4")</f>
        <v>0</v>
      </c>
      <c r="AG353">
        <f>COUNTIF(AC353,"5")</f>
        <v>0</v>
      </c>
      <c r="AH353">
        <v>1</v>
      </c>
      <c r="AI353">
        <v>0</v>
      </c>
      <c r="AL353">
        <v>1</v>
      </c>
      <c r="AO353" s="1">
        <f>COUNTIF(F353,"CVCV")+COUNTIF(F353,"CVVCV")</f>
        <v>0</v>
      </c>
      <c r="AP353" s="1">
        <f>COUNTIF(F353,"CVCVC")+COUNTIF(F353,"CVVCVC")</f>
        <v>0</v>
      </c>
      <c r="AQ353" s="1">
        <f>COUNTIF(F353,"VCV")+COUNTIF(F353,"VVCV")</f>
        <v>0</v>
      </c>
      <c r="AR353" s="1">
        <f>COUNTIF(F353,"VCVC")+COUNTIF(F353,"VVCVC")</f>
        <v>0</v>
      </c>
      <c r="AS353" s="1">
        <f>COUNTIF(F353,"CVV")</f>
        <v>1</v>
      </c>
      <c r="AT353" s="1">
        <f>COUNTIF(F353,"CVVC")</f>
        <v>0</v>
      </c>
      <c r="AU353" s="1">
        <f>COUNTIF(F353,"VV")</f>
        <v>0</v>
      </c>
      <c r="AV353" s="1">
        <f>COUNTIF(F353,"VVC")</f>
        <v>0</v>
      </c>
      <c r="AW353" s="1">
        <f>COUNTIF(F353,"CVVCVC")+COUNTIF(F353,"VVCVC")+COUNTIF(F353,"CVVCV")+COUNTIF(F353,"VVCV")</f>
        <v>0</v>
      </c>
      <c r="AY353" s="1">
        <f>COUNTIF(F353,"CCVCV")</f>
        <v>0</v>
      </c>
      <c r="AZ353" s="1">
        <f>COUNTIF(F353,"CCVCVC")</f>
        <v>0</v>
      </c>
      <c r="BA353" s="1">
        <f>COUNTIF(F353,"CCVV")</f>
        <v>0</v>
      </c>
      <c r="BB353" s="1">
        <f>COUNTIF(F353,"CCVVC")</f>
        <v>0</v>
      </c>
      <c r="BF353" s="1" t="str">
        <f>RIGHT(F353,4)</f>
        <v>CVV</v>
      </c>
      <c r="BG353" s="1"/>
      <c r="BO353">
        <v>1</v>
      </c>
      <c r="BP353" s="1">
        <f>SUM(BG353:BO353)</f>
        <v>1</v>
      </c>
      <c r="BQ353">
        <v>0</v>
      </c>
      <c r="BS353" s="1" t="str">
        <f>LEFT(B353,1)</f>
        <v>t</v>
      </c>
      <c r="BT353" s="1" t="str">
        <f>LEFT(B353,2)</f>
        <v>ta</v>
      </c>
      <c r="BU353" s="1" t="str">
        <f>RIGHT(B353,1)</f>
        <v>o</v>
      </c>
      <c r="BX353" s="10">
        <v>0</v>
      </c>
      <c r="BY353" s="10" t="str">
        <f>LEFT(CA353,1)</f>
        <v>a</v>
      </c>
      <c r="BZ353" s="10" t="str">
        <f>RIGHT(B353,1)</f>
        <v>o</v>
      </c>
      <c r="CA353" s="10" t="str">
        <f>RIGHT(B353,2)</f>
        <v>ao</v>
      </c>
      <c r="CB353" s="10" t="str">
        <f>RIGHT(B353,3)</f>
        <v>tao</v>
      </c>
      <c r="CC353" s="10" t="str">
        <f>RIGHT(B353,2)</f>
        <v>ao</v>
      </c>
      <c r="CD353" s="10" t="str">
        <f>RIGHT(B353,1)</f>
        <v>o</v>
      </c>
    </row>
    <row r="354" spans="1:82">
      <c r="A354">
        <v>144</v>
      </c>
      <c r="B354" s="30" t="s">
        <v>1001</v>
      </c>
      <c r="C354" t="s">
        <v>2598</v>
      </c>
      <c r="D354" t="s">
        <v>1141</v>
      </c>
      <c r="E354" t="s">
        <v>1141</v>
      </c>
      <c r="F354" t="s">
        <v>2833</v>
      </c>
      <c r="G354" s="1">
        <f>COUNTIF(B354,"*ii*")</f>
        <v>0</v>
      </c>
      <c r="H354" s="1">
        <f>COUNTIF(B354,"*ee*")</f>
        <v>0</v>
      </c>
      <c r="I354" s="1">
        <f>COUNTIF(B354,"*aa*")</f>
        <v>0</v>
      </c>
      <c r="J354" s="1">
        <f>COUNTIF(B354,"*oo*")</f>
        <v>0</v>
      </c>
      <c r="K354" s="1">
        <f>COUNTIF(B354,"*uu*")</f>
        <v>0</v>
      </c>
      <c r="L354" s="1">
        <f>COUNTIF(B354,"*ia*")</f>
        <v>0</v>
      </c>
      <c r="M354" s="1">
        <f>COUNTIF(B354,"*iu*")</f>
        <v>0</v>
      </c>
      <c r="N354" s="1">
        <f>COUNTIF(B354,"*ei*")</f>
        <v>0</v>
      </c>
      <c r="O354" s="1">
        <f>COUNTIF(B354,"*ea*")</f>
        <v>0</v>
      </c>
      <c r="P354" s="1">
        <f>COUNTIF(B354,"*eo*")</f>
        <v>1</v>
      </c>
      <c r="Q354" s="1">
        <f>COUNTIF(B354,"*eu*")</f>
        <v>0</v>
      </c>
      <c r="R354" s="1">
        <f>COUNTIF(B354,"*ai*")</f>
        <v>0</v>
      </c>
      <c r="S354" s="1">
        <f>COUNTIF(B354,"*ae*")</f>
        <v>0</v>
      </c>
      <c r="T354" s="1">
        <f>COUNTIF(B354,"*ao*")</f>
        <v>0</v>
      </c>
      <c r="U354" s="1">
        <f>COUNTIF(B354,"*au*")</f>
        <v>0</v>
      </c>
      <c r="V354" s="1">
        <f>COUNTIF(B354,"*oi*")</f>
        <v>0</v>
      </c>
      <c r="W354" s="1">
        <f>COUNTIF(B354,"*oe*")</f>
        <v>0</v>
      </c>
      <c r="X354" s="1">
        <f>COUNTIF(B354,"*oa*")</f>
        <v>0</v>
      </c>
      <c r="Y354" s="1">
        <f>COUNTIF(B354,"*ou*")</f>
        <v>0</v>
      </c>
      <c r="Z354" s="1">
        <f>COUNTIF(B354,"*ui*")</f>
        <v>0</v>
      </c>
      <c r="AA354" s="1">
        <f>COUNTIF(B354,"*ua*")</f>
        <v>0</v>
      </c>
      <c r="AB354">
        <f>SUM(G354:AA354)</f>
        <v>1</v>
      </c>
      <c r="AC354">
        <v>2</v>
      </c>
      <c r="AD354">
        <f>COUNTIF(AC354,"2")</f>
        <v>1</v>
      </c>
      <c r="AE354">
        <f>COUNTIF(AC354,"3")</f>
        <v>0</v>
      </c>
      <c r="AF354">
        <f>COUNTIF(AC354,"4")</f>
        <v>0</v>
      </c>
      <c r="AG354">
        <f>COUNTIF(AC354,"5")</f>
        <v>0</v>
      </c>
      <c r="AH354">
        <v>1</v>
      </c>
      <c r="AI354">
        <v>0</v>
      </c>
      <c r="AL354">
        <v>1</v>
      </c>
      <c r="AO354" s="1">
        <f>COUNTIF(F354,"CVCV")+COUNTIF(F354,"CVVCV")</f>
        <v>0</v>
      </c>
      <c r="AP354" s="1">
        <f>COUNTIF(F354,"CVCVC")+COUNTIF(F354,"CVVCVC")</f>
        <v>0</v>
      </c>
      <c r="AQ354" s="1">
        <f>COUNTIF(F354,"VCV")+COUNTIF(F354,"VVCV")</f>
        <v>0</v>
      </c>
      <c r="AR354" s="1">
        <f>COUNTIF(F354,"VCVC")+COUNTIF(F354,"VVCVC")</f>
        <v>0</v>
      </c>
      <c r="AS354" s="1">
        <f>COUNTIF(F354,"CVV")</f>
        <v>1</v>
      </c>
      <c r="AT354" s="1">
        <f>COUNTIF(F354,"CVVC")</f>
        <v>0</v>
      </c>
      <c r="AU354" s="1">
        <f>COUNTIF(F354,"VV")</f>
        <v>0</v>
      </c>
      <c r="AV354" s="1">
        <f>COUNTIF(F354,"VVC")</f>
        <v>0</v>
      </c>
      <c r="AW354" s="1">
        <f>COUNTIF(F354,"CVVCVC")+COUNTIF(F354,"VVCVC")+COUNTIF(F354,"CVVCV")+COUNTIF(F354,"VVCV")</f>
        <v>0</v>
      </c>
      <c r="AY354" s="1">
        <f>COUNTIF(F354,"CCVCV")</f>
        <v>0</v>
      </c>
      <c r="AZ354" s="1">
        <f>COUNTIF(F354,"CCVCVC")</f>
        <v>0</v>
      </c>
      <c r="BA354" s="1">
        <f>COUNTIF(F354,"CCVV")</f>
        <v>0</v>
      </c>
      <c r="BB354" s="1">
        <f>COUNTIF(F354,"CCVVC")</f>
        <v>0</v>
      </c>
      <c r="BF354" s="1" t="str">
        <f>RIGHT(F354,4)</f>
        <v>CVV</v>
      </c>
      <c r="BG354" s="1"/>
      <c r="BO354">
        <v>1</v>
      </c>
      <c r="BP354" s="1">
        <f>SUM(BG354:BO354)</f>
        <v>1</v>
      </c>
      <c r="BQ354">
        <v>0</v>
      </c>
      <c r="BS354" s="1" t="str">
        <f>LEFT(B354,1)</f>
        <v>b</v>
      </c>
      <c r="BT354" s="1" t="str">
        <f>LEFT(B354,2)</f>
        <v>be</v>
      </c>
      <c r="BU354" s="1" t="str">
        <f>RIGHT(B354,1)</f>
        <v>o</v>
      </c>
      <c r="BX354" s="10">
        <v>0</v>
      </c>
      <c r="BY354" s="10" t="str">
        <f>LEFT(CA354,1)</f>
        <v>e</v>
      </c>
      <c r="BZ354" s="10" t="str">
        <f>RIGHT(B354,1)</f>
        <v>o</v>
      </c>
      <c r="CA354" s="10" t="str">
        <f>RIGHT(B354,2)</f>
        <v>eo</v>
      </c>
      <c r="CB354" s="10" t="str">
        <f>RIGHT(B354,3)</f>
        <v>beo</v>
      </c>
      <c r="CC354" s="10" t="str">
        <f>RIGHT(B354,2)</f>
        <v>eo</v>
      </c>
      <c r="CD354" s="10" t="str">
        <f>RIGHT(B354,1)</f>
        <v>o</v>
      </c>
    </row>
    <row r="355" spans="1:82">
      <c r="A355">
        <v>816</v>
      </c>
      <c r="B355" s="30" t="s">
        <v>192</v>
      </c>
      <c r="C355" t="s">
        <v>1401</v>
      </c>
      <c r="D355" t="s">
        <v>1141</v>
      </c>
      <c r="E355" t="s">
        <v>1141</v>
      </c>
      <c r="F355" t="s">
        <v>2833</v>
      </c>
      <c r="G355" s="1">
        <f>COUNTIF(B355,"*ii*")</f>
        <v>0</v>
      </c>
      <c r="H355" s="1">
        <f>COUNTIF(B355,"*ee*")</f>
        <v>0</v>
      </c>
      <c r="I355" s="1">
        <f>COUNTIF(B355,"*aa*")</f>
        <v>0</v>
      </c>
      <c r="J355" s="1">
        <f>COUNTIF(B355,"*oo*")</f>
        <v>0</v>
      </c>
      <c r="K355" s="1">
        <f>COUNTIF(B355,"*uu*")</f>
        <v>0</v>
      </c>
      <c r="L355" s="1">
        <f>COUNTIF(B355,"*ia*")</f>
        <v>0</v>
      </c>
      <c r="M355" s="1">
        <f>COUNTIF(B355,"*iu*")</f>
        <v>0</v>
      </c>
      <c r="N355" s="1">
        <f>COUNTIF(B355,"*ei*")</f>
        <v>0</v>
      </c>
      <c r="O355" s="1">
        <f>COUNTIF(B355,"*ea*")</f>
        <v>0</v>
      </c>
      <c r="P355" s="1">
        <f>COUNTIF(B355,"*eo*")</f>
        <v>1</v>
      </c>
      <c r="Q355" s="1">
        <f>COUNTIF(B355,"*eu*")</f>
        <v>0</v>
      </c>
      <c r="R355" s="1">
        <f>COUNTIF(B355,"*ai*")</f>
        <v>0</v>
      </c>
      <c r="S355" s="1">
        <f>COUNTIF(B355,"*ae*")</f>
        <v>0</v>
      </c>
      <c r="T355" s="1">
        <f>COUNTIF(B355,"*ao*")</f>
        <v>0</v>
      </c>
      <c r="U355" s="1">
        <f>COUNTIF(B355,"*au*")</f>
        <v>0</v>
      </c>
      <c r="V355" s="1">
        <f>COUNTIF(B355,"*oi*")</f>
        <v>0</v>
      </c>
      <c r="W355" s="1">
        <f>COUNTIF(B355,"*oe*")</f>
        <v>0</v>
      </c>
      <c r="X355" s="1">
        <f>COUNTIF(B355,"*oa*")</f>
        <v>0</v>
      </c>
      <c r="Y355" s="1">
        <f>COUNTIF(B355,"*ou*")</f>
        <v>0</v>
      </c>
      <c r="Z355" s="1">
        <f>COUNTIF(B355,"*ui*")</f>
        <v>0</v>
      </c>
      <c r="AA355" s="1">
        <f>COUNTIF(B355,"*ua*")</f>
        <v>0</v>
      </c>
      <c r="AB355">
        <f>SUM(G355:AA355)</f>
        <v>1</v>
      </c>
      <c r="AC355">
        <v>2</v>
      </c>
      <c r="AD355">
        <f>COUNTIF(AC355,"2")</f>
        <v>1</v>
      </c>
      <c r="AE355">
        <f>COUNTIF(AC355,"3")</f>
        <v>0</v>
      </c>
      <c r="AF355">
        <f>COUNTIF(AC355,"4")</f>
        <v>0</v>
      </c>
      <c r="AG355">
        <f>COUNTIF(AC355,"5")</f>
        <v>0</v>
      </c>
      <c r="AH355">
        <v>1</v>
      </c>
      <c r="AI355">
        <v>0</v>
      </c>
      <c r="AL355">
        <v>1</v>
      </c>
      <c r="AO355" s="1">
        <f>COUNTIF(F355,"CVCV")+COUNTIF(F355,"CVVCV")</f>
        <v>0</v>
      </c>
      <c r="AP355" s="1">
        <f>COUNTIF(F355,"CVCVC")+COUNTIF(F355,"CVVCVC")</f>
        <v>0</v>
      </c>
      <c r="AQ355" s="1">
        <f>COUNTIF(F355,"VCV")+COUNTIF(F355,"VVCV")</f>
        <v>0</v>
      </c>
      <c r="AR355" s="1">
        <f>COUNTIF(F355,"VCVC")+COUNTIF(F355,"VVCVC")</f>
        <v>0</v>
      </c>
      <c r="AS355" s="1">
        <f>COUNTIF(F355,"CVV")</f>
        <v>1</v>
      </c>
      <c r="AT355" s="1">
        <f>COUNTIF(F355,"CVVC")</f>
        <v>0</v>
      </c>
      <c r="AU355" s="1">
        <f>COUNTIF(F355,"VV")</f>
        <v>0</v>
      </c>
      <c r="AV355" s="1">
        <f>COUNTIF(F355,"VVC")</f>
        <v>0</v>
      </c>
      <c r="AW355" s="1">
        <f>COUNTIF(F355,"CVVCVC")+COUNTIF(F355,"VVCVC")+COUNTIF(F355,"CVVCV")+COUNTIF(F355,"VVCV")</f>
        <v>0</v>
      </c>
      <c r="AY355" s="1">
        <f>COUNTIF(F355,"CCVCV")</f>
        <v>0</v>
      </c>
      <c r="AZ355" s="1">
        <f>COUNTIF(F355,"CCVCVC")</f>
        <v>0</v>
      </c>
      <c r="BA355" s="1">
        <f>COUNTIF(F355,"CCVV")</f>
        <v>0</v>
      </c>
      <c r="BB355" s="1">
        <f>COUNTIF(F355,"CCVVC")</f>
        <v>0</v>
      </c>
      <c r="BF355" s="1" t="str">
        <f>RIGHT(F355,4)</f>
        <v>CVV</v>
      </c>
      <c r="BG355" s="1"/>
      <c r="BO355">
        <v>1</v>
      </c>
      <c r="BP355" s="1">
        <f>SUM(BG355:BO355)</f>
        <v>1</v>
      </c>
      <c r="BQ355">
        <v>0</v>
      </c>
      <c r="BS355" s="1" t="str">
        <f>LEFT(B355,1)</f>
        <v>m</v>
      </c>
      <c r="BT355" s="1" t="str">
        <f>LEFT(B355,2)</f>
        <v>me</v>
      </c>
      <c r="BU355" s="1" t="str">
        <f>RIGHT(B355,1)</f>
        <v>o</v>
      </c>
      <c r="BX355" s="10">
        <v>0</v>
      </c>
      <c r="BY355" s="10" t="str">
        <f>LEFT(CA355,1)</f>
        <v>e</v>
      </c>
      <c r="BZ355" s="10" t="str">
        <f>RIGHT(B355,1)</f>
        <v>o</v>
      </c>
      <c r="CA355" s="10" t="str">
        <f>RIGHT(B355,2)</f>
        <v>eo</v>
      </c>
      <c r="CB355" s="10" t="str">
        <f>RIGHT(B355,3)</f>
        <v>meo</v>
      </c>
      <c r="CC355" s="10" t="str">
        <f>RIGHT(B355,2)</f>
        <v>eo</v>
      </c>
      <c r="CD355" s="10" t="str">
        <f>RIGHT(B355,1)</f>
        <v>o</v>
      </c>
    </row>
    <row r="356" spans="1:82">
      <c r="A356">
        <v>526</v>
      </c>
      <c r="B356" s="30" t="s">
        <v>92</v>
      </c>
      <c r="C356" t="s">
        <v>2708</v>
      </c>
      <c r="D356" t="s">
        <v>1152</v>
      </c>
      <c r="E356" t="s">
        <v>1141</v>
      </c>
      <c r="F356" t="s">
        <v>2833</v>
      </c>
      <c r="G356" s="1">
        <f>COUNTIF(B356,"*ii*")</f>
        <v>0</v>
      </c>
      <c r="H356" s="1">
        <f>COUNTIF(B356,"*ee*")</f>
        <v>0</v>
      </c>
      <c r="I356" s="1">
        <f>COUNTIF(B356,"*aa*")</f>
        <v>0</v>
      </c>
      <c r="J356" s="1">
        <f>COUNTIF(B356,"*oo*")</f>
        <v>0</v>
      </c>
      <c r="K356" s="1">
        <f>COUNTIF(B356,"*uu*")</f>
        <v>0</v>
      </c>
      <c r="L356" s="1">
        <f>COUNTIF(B356,"*ia*")</f>
        <v>0</v>
      </c>
      <c r="M356" s="1">
        <f>COUNTIF(B356,"*iu*")</f>
        <v>0</v>
      </c>
      <c r="N356" s="1">
        <f>COUNTIF(B356,"*ei*")</f>
        <v>0</v>
      </c>
      <c r="O356" s="1">
        <f>COUNTIF(B356,"*ea*")</f>
        <v>0</v>
      </c>
      <c r="P356" s="1">
        <f>COUNTIF(B356,"*eo*")</f>
        <v>1</v>
      </c>
      <c r="Q356" s="1">
        <f>COUNTIF(B356,"*eu*")</f>
        <v>0</v>
      </c>
      <c r="R356" s="1">
        <f>COUNTIF(B356,"*ai*")</f>
        <v>0</v>
      </c>
      <c r="S356" s="1">
        <f>COUNTIF(B356,"*ae*")</f>
        <v>0</v>
      </c>
      <c r="T356" s="1">
        <f>COUNTIF(B356,"*ao*")</f>
        <v>0</v>
      </c>
      <c r="U356" s="1">
        <f>COUNTIF(B356,"*au*")</f>
        <v>0</v>
      </c>
      <c r="V356" s="1">
        <f>COUNTIF(B356,"*oi*")</f>
        <v>0</v>
      </c>
      <c r="W356" s="1">
        <f>COUNTIF(B356,"*oe*")</f>
        <v>0</v>
      </c>
      <c r="X356" s="1">
        <f>COUNTIF(B356,"*oa*")</f>
        <v>0</v>
      </c>
      <c r="Y356" s="1">
        <f>COUNTIF(B356,"*ou*")</f>
        <v>0</v>
      </c>
      <c r="Z356" s="1">
        <f>COUNTIF(B356,"*ui*")</f>
        <v>0</v>
      </c>
      <c r="AA356" s="1">
        <f>COUNTIF(B356,"*ua*")</f>
        <v>0</v>
      </c>
      <c r="AB356">
        <f>SUM(G356:AA356)</f>
        <v>1</v>
      </c>
      <c r="AC356">
        <v>2</v>
      </c>
      <c r="AD356">
        <f>COUNTIF(AC356,"2")</f>
        <v>1</v>
      </c>
      <c r="AE356">
        <f>COUNTIF(AC356,"3")</f>
        <v>0</v>
      </c>
      <c r="AF356">
        <f>COUNTIF(AC356,"4")</f>
        <v>0</v>
      </c>
      <c r="AG356">
        <f>COUNTIF(AC356,"5")</f>
        <v>0</v>
      </c>
      <c r="AH356">
        <v>1</v>
      </c>
      <c r="AI356">
        <v>0</v>
      </c>
      <c r="AL356">
        <v>1</v>
      </c>
      <c r="AO356" s="1">
        <f>COUNTIF(F356,"CVCV")+COUNTIF(F356,"CVVCV")</f>
        <v>0</v>
      </c>
      <c r="AP356" s="1">
        <f>COUNTIF(F356,"CVCVC")+COUNTIF(F356,"CVVCVC")</f>
        <v>0</v>
      </c>
      <c r="AQ356" s="1">
        <f>COUNTIF(F356,"VCV")+COUNTIF(F356,"VVCV")</f>
        <v>0</v>
      </c>
      <c r="AR356" s="1">
        <f>COUNTIF(F356,"VCVC")+COUNTIF(F356,"VVCVC")</f>
        <v>0</v>
      </c>
      <c r="AS356" s="1">
        <f>COUNTIF(F356,"CVV")</f>
        <v>1</v>
      </c>
      <c r="AT356" s="1">
        <f>COUNTIF(F356,"CVVC")</f>
        <v>0</v>
      </c>
      <c r="AU356" s="1">
        <f>COUNTIF(F356,"VV")</f>
        <v>0</v>
      </c>
      <c r="AV356" s="1">
        <f>COUNTIF(F356,"VVC")</f>
        <v>0</v>
      </c>
      <c r="AW356" s="1">
        <f>COUNTIF(F356,"CVVCVC")+COUNTIF(F356,"VVCVC")+COUNTIF(F356,"CVVCV")+COUNTIF(F356,"VVCV")</f>
        <v>0</v>
      </c>
      <c r="AY356" s="1">
        <f>COUNTIF(F356,"CCVCV")</f>
        <v>0</v>
      </c>
      <c r="AZ356" s="1">
        <f>COUNTIF(F356,"CCVCVC")</f>
        <v>0</v>
      </c>
      <c r="BA356" s="1">
        <f>COUNTIF(F356,"CCVV")</f>
        <v>0</v>
      </c>
      <c r="BB356" s="1">
        <f>COUNTIF(F356,"CCVVC")</f>
        <v>0</v>
      </c>
      <c r="BF356" s="1" t="str">
        <f>RIGHT(F356,4)</f>
        <v>CVV</v>
      </c>
      <c r="BG356" s="1"/>
      <c r="BO356">
        <v>1</v>
      </c>
      <c r="BP356" s="1">
        <f>SUM(BG356:BO356)</f>
        <v>1</v>
      </c>
      <c r="BQ356">
        <v>0</v>
      </c>
      <c r="BS356" s="1" t="str">
        <f>LEFT(B356,1)</f>
        <v>k</v>
      </c>
      <c r="BT356" s="1" t="str">
        <f>LEFT(B356,2)</f>
        <v>ke</v>
      </c>
      <c r="BU356" s="1" t="str">
        <f>RIGHT(B356,1)</f>
        <v>o</v>
      </c>
      <c r="BX356" s="10">
        <v>0</v>
      </c>
      <c r="BY356" s="10" t="str">
        <f>LEFT(CA356,1)</f>
        <v>e</v>
      </c>
      <c r="BZ356" s="10" t="str">
        <f>RIGHT(B356,1)</f>
        <v>o</v>
      </c>
      <c r="CA356" s="10" t="str">
        <f>RIGHT(B356,2)</f>
        <v>eo</v>
      </c>
      <c r="CB356" s="10" t="str">
        <f>RIGHT(B356,3)</f>
        <v>keo</v>
      </c>
      <c r="CC356" s="10" t="str">
        <f>RIGHT(B356,2)</f>
        <v>eo</v>
      </c>
      <c r="CD356" s="10" t="str">
        <f>RIGHT(B356,1)</f>
        <v>o</v>
      </c>
    </row>
    <row r="357" spans="1:82">
      <c r="A357">
        <v>967</v>
      </c>
      <c r="B357" s="30" t="s">
        <v>256</v>
      </c>
      <c r="C357" t="s">
        <v>2097</v>
      </c>
      <c r="D357" t="s">
        <v>1152</v>
      </c>
      <c r="E357" t="s">
        <v>1141</v>
      </c>
      <c r="F357" t="s">
        <v>2833</v>
      </c>
      <c r="G357" s="1">
        <f>COUNTIF(B357,"*ii*")</f>
        <v>0</v>
      </c>
      <c r="H357" s="1">
        <f>COUNTIF(B357,"*ee*")</f>
        <v>0</v>
      </c>
      <c r="I357" s="1">
        <f>COUNTIF(B357,"*aa*")</f>
        <v>0</v>
      </c>
      <c r="J357" s="1">
        <f>COUNTIF(B357,"*oo*")</f>
        <v>0</v>
      </c>
      <c r="K357" s="1">
        <f>COUNTIF(B357,"*uu*")</f>
        <v>0</v>
      </c>
      <c r="L357" s="1">
        <f>COUNTIF(B357,"*ia*")</f>
        <v>0</v>
      </c>
      <c r="M357" s="1">
        <f>COUNTIF(B357,"*iu*")</f>
        <v>0</v>
      </c>
      <c r="N357" s="1">
        <f>COUNTIF(B357,"*ei*")</f>
        <v>0</v>
      </c>
      <c r="O357" s="1">
        <f>COUNTIF(B357,"*ea*")</f>
        <v>0</v>
      </c>
      <c r="P357" s="1">
        <f>COUNTIF(B357,"*eo*")</f>
        <v>1</v>
      </c>
      <c r="Q357" s="1">
        <f>COUNTIF(B357,"*eu*")</f>
        <v>0</v>
      </c>
      <c r="R357" s="1">
        <f>COUNTIF(B357,"*ai*")</f>
        <v>0</v>
      </c>
      <c r="S357" s="1">
        <f>COUNTIF(B357,"*ae*")</f>
        <v>0</v>
      </c>
      <c r="T357" s="1">
        <f>COUNTIF(B357,"*ao*")</f>
        <v>0</v>
      </c>
      <c r="U357" s="1">
        <f>COUNTIF(B357,"*au*")</f>
        <v>0</v>
      </c>
      <c r="V357" s="1">
        <f>COUNTIF(B357,"*oi*")</f>
        <v>0</v>
      </c>
      <c r="W357" s="1">
        <f>COUNTIF(B357,"*oe*")</f>
        <v>0</v>
      </c>
      <c r="X357" s="1">
        <f>COUNTIF(B357,"*oa*")</f>
        <v>0</v>
      </c>
      <c r="Y357" s="1">
        <f>COUNTIF(B357,"*ou*")</f>
        <v>0</v>
      </c>
      <c r="Z357" s="1">
        <f>COUNTIF(B357,"*ui*")</f>
        <v>0</v>
      </c>
      <c r="AA357" s="1">
        <f>COUNTIF(B357,"*ua*")</f>
        <v>0</v>
      </c>
      <c r="AB357">
        <f>SUM(G357:AA357)</f>
        <v>1</v>
      </c>
      <c r="AC357">
        <v>2</v>
      </c>
      <c r="AD357">
        <f>COUNTIF(AC357,"2")</f>
        <v>1</v>
      </c>
      <c r="AE357">
        <f>COUNTIF(AC357,"3")</f>
        <v>0</v>
      </c>
      <c r="AF357">
        <f>COUNTIF(AC357,"4")</f>
        <v>0</v>
      </c>
      <c r="AG357">
        <f>COUNTIF(AC357,"5")</f>
        <v>0</v>
      </c>
      <c r="AH357">
        <v>1</v>
      </c>
      <c r="AI357">
        <v>0</v>
      </c>
      <c r="AL357">
        <v>1</v>
      </c>
      <c r="AO357" s="1">
        <f>COUNTIF(F357,"CVCV")+COUNTIF(F357,"CVVCV")</f>
        <v>0</v>
      </c>
      <c r="AP357" s="1">
        <f>COUNTIF(F357,"CVCVC")+COUNTIF(F357,"CVVCVC")</f>
        <v>0</v>
      </c>
      <c r="AQ357" s="1">
        <f>COUNTIF(F357,"VCV")+COUNTIF(F357,"VVCV")</f>
        <v>0</v>
      </c>
      <c r="AR357" s="1">
        <f>COUNTIF(F357,"VCVC")+COUNTIF(F357,"VVCVC")</f>
        <v>0</v>
      </c>
      <c r="AS357" s="1">
        <f>COUNTIF(F357,"CVV")</f>
        <v>1</v>
      </c>
      <c r="AT357" s="1">
        <f>COUNTIF(F357,"CVVC")</f>
        <v>0</v>
      </c>
      <c r="AU357" s="1">
        <f>COUNTIF(F357,"VV")</f>
        <v>0</v>
      </c>
      <c r="AV357" s="1">
        <f>COUNTIF(F357,"VVC")</f>
        <v>0</v>
      </c>
      <c r="AW357" s="1">
        <f>COUNTIF(F357,"CVVCVC")+COUNTIF(F357,"VVCVC")+COUNTIF(F357,"CVVCV")+COUNTIF(F357,"VVCV")</f>
        <v>0</v>
      </c>
      <c r="AY357" s="1">
        <f>COUNTIF(F357,"CCVCV")</f>
        <v>0</v>
      </c>
      <c r="AZ357" s="1">
        <f>COUNTIF(F357,"CCVCVC")</f>
        <v>0</v>
      </c>
      <c r="BA357" s="1">
        <f>COUNTIF(F357,"CCVV")</f>
        <v>0</v>
      </c>
      <c r="BB357" s="1">
        <f>COUNTIF(F357,"CCVVC")</f>
        <v>0</v>
      </c>
      <c r="BF357" s="1" t="str">
        <f>RIGHT(F357,4)</f>
        <v>CVV</v>
      </c>
      <c r="BG357" s="1"/>
      <c r="BO357">
        <v>1</v>
      </c>
      <c r="BP357" s="1">
        <f>SUM(BG357:BO357)</f>
        <v>1</v>
      </c>
      <c r="BQ357">
        <v>0</v>
      </c>
      <c r="BS357" s="1" t="str">
        <f>LEFT(B357,1)</f>
        <v>n</v>
      </c>
      <c r="BT357" s="1" t="str">
        <f>LEFT(B357,2)</f>
        <v>ne</v>
      </c>
      <c r="BU357" s="1" t="str">
        <f>RIGHT(B357,1)</f>
        <v>o</v>
      </c>
      <c r="BX357" s="10">
        <v>0</v>
      </c>
      <c r="BY357" s="10" t="str">
        <f>LEFT(CA357,1)</f>
        <v>e</v>
      </c>
      <c r="BZ357" s="10" t="str">
        <f>RIGHT(B357,1)</f>
        <v>o</v>
      </c>
      <c r="CA357" s="10" t="str">
        <f>RIGHT(B357,2)</f>
        <v>eo</v>
      </c>
      <c r="CB357" s="10" t="str">
        <f>RIGHT(B357,3)</f>
        <v>neo</v>
      </c>
      <c r="CC357" s="10" t="str">
        <f>RIGHT(B357,2)</f>
        <v>eo</v>
      </c>
      <c r="CD357" s="10" t="str">
        <f>RIGHT(B357,1)</f>
        <v>o</v>
      </c>
    </row>
    <row r="358" spans="1:82">
      <c r="A358">
        <v>1636</v>
      </c>
      <c r="B358" s="30" t="s">
        <v>687</v>
      </c>
      <c r="C358" t="s">
        <v>2107</v>
      </c>
      <c r="D358" t="s">
        <v>1161</v>
      </c>
      <c r="E358" t="s">
        <v>2821</v>
      </c>
      <c r="F358" t="s">
        <v>2833</v>
      </c>
      <c r="G358" s="1">
        <f>COUNTIF(B358,"*ii*")</f>
        <v>0</v>
      </c>
      <c r="H358" s="1">
        <f>COUNTIF(B358,"*ee*")</f>
        <v>0</v>
      </c>
      <c r="I358" s="1">
        <f>COUNTIF(B358,"*aa*")</f>
        <v>0</v>
      </c>
      <c r="J358" s="1">
        <f>COUNTIF(B358,"*oo*")</f>
        <v>0</v>
      </c>
      <c r="K358" s="1">
        <f>COUNTIF(B358,"*uu*")</f>
        <v>0</v>
      </c>
      <c r="L358" s="1">
        <f>COUNTIF(B358,"*ia*")</f>
        <v>0</v>
      </c>
      <c r="M358" s="1">
        <f>COUNTIF(B358,"*iu*")</f>
        <v>0</v>
      </c>
      <c r="N358" s="1">
        <f>COUNTIF(B358,"*ei*")</f>
        <v>0</v>
      </c>
      <c r="O358" s="1">
        <f>COUNTIF(B358,"*ea*")</f>
        <v>0</v>
      </c>
      <c r="P358" s="1">
        <f>COUNTIF(B358,"*eo*")</f>
        <v>1</v>
      </c>
      <c r="Q358" s="1">
        <f>COUNTIF(B358,"*eu*")</f>
        <v>0</v>
      </c>
      <c r="R358" s="1">
        <f>COUNTIF(B358,"*ai*")</f>
        <v>0</v>
      </c>
      <c r="S358" s="1">
        <f>COUNTIF(B358,"*ae*")</f>
        <v>0</v>
      </c>
      <c r="T358" s="1">
        <f>COUNTIF(B358,"*ao*")</f>
        <v>0</v>
      </c>
      <c r="U358" s="1">
        <f>COUNTIF(B358,"*au*")</f>
        <v>0</v>
      </c>
      <c r="V358" s="1">
        <f>COUNTIF(B358,"*oi*")</f>
        <v>0</v>
      </c>
      <c r="W358" s="1">
        <f>COUNTIF(B358,"*oe*")</f>
        <v>0</v>
      </c>
      <c r="X358" s="1">
        <f>COUNTIF(B358,"*oa*")</f>
        <v>0</v>
      </c>
      <c r="Y358" s="1">
        <f>COUNTIF(B358,"*ou*")</f>
        <v>0</v>
      </c>
      <c r="Z358" s="1">
        <f>COUNTIF(B358,"*ui*")</f>
        <v>0</v>
      </c>
      <c r="AA358" s="1">
        <f>COUNTIF(B358,"*ua*")</f>
        <v>0</v>
      </c>
      <c r="AB358">
        <f>SUM(G358:AA358)</f>
        <v>1</v>
      </c>
      <c r="AC358">
        <v>2</v>
      </c>
      <c r="AD358">
        <f>COUNTIF(AC358,"2")</f>
        <v>1</v>
      </c>
      <c r="AE358">
        <f>COUNTIF(AC358,"3")</f>
        <v>0</v>
      </c>
      <c r="AF358">
        <f>COUNTIF(AC358,"4")</f>
        <v>0</v>
      </c>
      <c r="AG358">
        <f>COUNTIF(AC358,"5")</f>
        <v>0</v>
      </c>
      <c r="AH358">
        <v>1</v>
      </c>
      <c r="AI358">
        <v>0</v>
      </c>
      <c r="AL358">
        <v>1</v>
      </c>
      <c r="AO358" s="1">
        <f>COUNTIF(F358,"CVCV")+COUNTIF(F358,"CVVCV")</f>
        <v>0</v>
      </c>
      <c r="AP358" s="1">
        <f>COUNTIF(F358,"CVCVC")+COUNTIF(F358,"CVVCVC")</f>
        <v>0</v>
      </c>
      <c r="AQ358" s="1">
        <f>COUNTIF(F358,"VCV")+COUNTIF(F358,"VVCV")</f>
        <v>0</v>
      </c>
      <c r="AR358" s="1">
        <f>COUNTIF(F358,"VCVC")+COUNTIF(F358,"VVCVC")</f>
        <v>0</v>
      </c>
      <c r="AS358" s="1">
        <f>COUNTIF(F358,"CVV")</f>
        <v>1</v>
      </c>
      <c r="AT358" s="1">
        <f>COUNTIF(F358,"CVVC")</f>
        <v>0</v>
      </c>
      <c r="AU358" s="1">
        <f>COUNTIF(F358,"VV")</f>
        <v>0</v>
      </c>
      <c r="AV358" s="1">
        <f>COUNTIF(F358,"VVC")</f>
        <v>0</v>
      </c>
      <c r="AW358" s="1">
        <f>COUNTIF(F358,"CVVCVC")+COUNTIF(F358,"VVCVC")+COUNTIF(F358,"CVVCV")+COUNTIF(F358,"VVCV")</f>
        <v>0</v>
      </c>
      <c r="AY358" s="1">
        <f>COUNTIF(F358,"CCVCV")</f>
        <v>0</v>
      </c>
      <c r="AZ358" s="1">
        <f>COUNTIF(F358,"CCVCVC")</f>
        <v>0</v>
      </c>
      <c r="BA358" s="1">
        <f>COUNTIF(F358,"CCVV")</f>
        <v>0</v>
      </c>
      <c r="BB358" s="1">
        <f>COUNTIF(F358,"CCVVC")</f>
        <v>0</v>
      </c>
      <c r="BF358" s="1" t="str">
        <f>RIGHT(F358,4)</f>
        <v>CVV</v>
      </c>
      <c r="BG358" s="1"/>
      <c r="BO358">
        <v>1</v>
      </c>
      <c r="BP358" s="1">
        <f>SUM(BG358:BO358)</f>
        <v>1</v>
      </c>
      <c r="BQ358">
        <v>0</v>
      </c>
      <c r="BS358" s="1" t="str">
        <f>LEFT(B358,1)</f>
        <v>s</v>
      </c>
      <c r="BT358" s="1" t="str">
        <f>LEFT(B358,2)</f>
        <v>se</v>
      </c>
      <c r="BU358" s="1" t="str">
        <f>RIGHT(B358,1)</f>
        <v>o</v>
      </c>
      <c r="BX358" s="10">
        <v>0</v>
      </c>
      <c r="BY358" s="10" t="str">
        <f>LEFT(CA358,1)</f>
        <v>e</v>
      </c>
      <c r="BZ358" s="10" t="str">
        <f>RIGHT(B358,1)</f>
        <v>o</v>
      </c>
      <c r="CA358" s="10" t="str">
        <f>RIGHT(B358,2)</f>
        <v>eo</v>
      </c>
      <c r="CB358" s="10" t="str">
        <f>RIGHT(B358,3)</f>
        <v>seo</v>
      </c>
      <c r="CC358" s="10" t="str">
        <f>RIGHT(B358,2)</f>
        <v>eo</v>
      </c>
      <c r="CD358" s="10" t="str">
        <f>RIGHT(B358,1)</f>
        <v>o</v>
      </c>
    </row>
    <row r="359" spans="1:82">
      <c r="A359">
        <v>527</v>
      </c>
      <c r="B359" s="30" t="s">
        <v>92</v>
      </c>
      <c r="C359" t="s">
        <v>1273</v>
      </c>
      <c r="D359" t="s">
        <v>1151</v>
      </c>
      <c r="E359" t="s">
        <v>2821</v>
      </c>
      <c r="F359" t="s">
        <v>2833</v>
      </c>
      <c r="G359" s="1">
        <f>COUNTIF(B359,"*ii*")</f>
        <v>0</v>
      </c>
      <c r="H359" s="1">
        <f>COUNTIF(B359,"*ee*")</f>
        <v>0</v>
      </c>
      <c r="I359" s="1">
        <f>COUNTIF(B359,"*aa*")</f>
        <v>0</v>
      </c>
      <c r="J359" s="1">
        <f>COUNTIF(B359,"*oo*")</f>
        <v>0</v>
      </c>
      <c r="K359" s="1">
        <f>COUNTIF(B359,"*uu*")</f>
        <v>0</v>
      </c>
      <c r="L359" s="1">
        <f>COUNTIF(B359,"*ia*")</f>
        <v>0</v>
      </c>
      <c r="M359" s="1">
        <f>COUNTIF(B359,"*iu*")</f>
        <v>0</v>
      </c>
      <c r="N359" s="1">
        <f>COUNTIF(B359,"*ei*")</f>
        <v>0</v>
      </c>
      <c r="O359" s="1">
        <f>COUNTIF(B359,"*ea*")</f>
        <v>0</v>
      </c>
      <c r="P359" s="1">
        <f>COUNTIF(B359,"*eo*")</f>
        <v>1</v>
      </c>
      <c r="Q359" s="1">
        <f>COUNTIF(B359,"*eu*")</f>
        <v>0</v>
      </c>
      <c r="R359" s="1">
        <f>COUNTIF(B359,"*ai*")</f>
        <v>0</v>
      </c>
      <c r="S359" s="1">
        <f>COUNTIF(B359,"*ae*")</f>
        <v>0</v>
      </c>
      <c r="T359" s="1">
        <f>COUNTIF(B359,"*ao*")</f>
        <v>0</v>
      </c>
      <c r="U359" s="1">
        <f>COUNTIF(B359,"*au*")</f>
        <v>0</v>
      </c>
      <c r="V359" s="1">
        <f>COUNTIF(B359,"*oi*")</f>
        <v>0</v>
      </c>
      <c r="W359" s="1">
        <f>COUNTIF(B359,"*oe*")</f>
        <v>0</v>
      </c>
      <c r="X359" s="1">
        <f>COUNTIF(B359,"*oa*")</f>
        <v>0</v>
      </c>
      <c r="Y359" s="1">
        <f>COUNTIF(B359,"*ou*")</f>
        <v>0</v>
      </c>
      <c r="Z359" s="1">
        <f>COUNTIF(B359,"*ui*")</f>
        <v>0</v>
      </c>
      <c r="AA359" s="1">
        <f>COUNTIF(B359,"*ua*")</f>
        <v>0</v>
      </c>
      <c r="AB359">
        <f>SUM(G359:AA359)</f>
        <v>1</v>
      </c>
      <c r="AC359">
        <v>2</v>
      </c>
      <c r="AD359">
        <f>COUNTIF(AC359,"2")</f>
        <v>1</v>
      </c>
      <c r="AE359">
        <f>COUNTIF(AC359,"3")</f>
        <v>0</v>
      </c>
      <c r="AF359">
        <f>COUNTIF(AC359,"4")</f>
        <v>0</v>
      </c>
      <c r="AG359">
        <f>COUNTIF(AC359,"5")</f>
        <v>0</v>
      </c>
      <c r="AH359">
        <v>1</v>
      </c>
      <c r="AI359">
        <v>0</v>
      </c>
      <c r="AL359">
        <v>1</v>
      </c>
      <c r="AO359" s="1">
        <f>COUNTIF(F359,"CVCV")+COUNTIF(F359,"CVVCV")</f>
        <v>0</v>
      </c>
      <c r="AP359" s="1">
        <f>COUNTIF(F359,"CVCVC")+COUNTIF(F359,"CVVCVC")</f>
        <v>0</v>
      </c>
      <c r="AQ359" s="1">
        <f>COUNTIF(F359,"VCV")+COUNTIF(F359,"VVCV")</f>
        <v>0</v>
      </c>
      <c r="AR359" s="1">
        <f>COUNTIF(F359,"VCVC")+COUNTIF(F359,"VVCVC")</f>
        <v>0</v>
      </c>
      <c r="AS359" s="1">
        <f>COUNTIF(F359,"CVV")</f>
        <v>1</v>
      </c>
      <c r="AT359" s="1">
        <f>COUNTIF(F359,"CVVC")</f>
        <v>0</v>
      </c>
      <c r="AU359" s="1">
        <f>COUNTIF(F359,"VV")</f>
        <v>0</v>
      </c>
      <c r="AV359" s="1">
        <f>COUNTIF(F359,"VVC")</f>
        <v>0</v>
      </c>
      <c r="AW359" s="1">
        <f>COUNTIF(F359,"CVVCVC")+COUNTIF(F359,"VVCVC")+COUNTIF(F359,"CVVCV")+COUNTIF(F359,"VVCV")</f>
        <v>0</v>
      </c>
      <c r="AY359" s="1">
        <f>COUNTIF(F359,"CCVCV")</f>
        <v>0</v>
      </c>
      <c r="AZ359" s="1">
        <f>COUNTIF(F359,"CCVCVC")</f>
        <v>0</v>
      </c>
      <c r="BA359" s="1">
        <f>COUNTIF(F359,"CCVV")</f>
        <v>0</v>
      </c>
      <c r="BB359" s="1">
        <f>COUNTIF(F359,"CCVVC")</f>
        <v>0</v>
      </c>
      <c r="BF359" s="1" t="str">
        <f>RIGHT(F359,4)</f>
        <v>CVV</v>
      </c>
      <c r="BG359" s="1"/>
      <c r="BO359">
        <v>1</v>
      </c>
      <c r="BP359" s="1">
        <f>SUM(BG359:BO359)</f>
        <v>1</v>
      </c>
      <c r="BQ359">
        <v>0</v>
      </c>
      <c r="BS359" s="1" t="str">
        <f>LEFT(B359,1)</f>
        <v>k</v>
      </c>
      <c r="BT359" s="1" t="str">
        <f>LEFT(B359,2)</f>
        <v>ke</v>
      </c>
      <c r="BU359" s="1" t="str">
        <f>RIGHT(B359,1)</f>
        <v>o</v>
      </c>
      <c r="BX359" s="10">
        <v>0</v>
      </c>
      <c r="BY359" s="10" t="str">
        <f>LEFT(CA359,1)</f>
        <v>e</v>
      </c>
      <c r="BZ359" s="10" t="str">
        <f>RIGHT(B359,1)</f>
        <v>o</v>
      </c>
      <c r="CA359" s="10" t="str">
        <f>RIGHT(B359,2)</f>
        <v>eo</v>
      </c>
      <c r="CB359" s="10" t="str">
        <f>RIGHT(B359,3)</f>
        <v>keo</v>
      </c>
      <c r="CC359" s="10" t="str">
        <f>RIGHT(B359,2)</f>
        <v>eo</v>
      </c>
      <c r="CD359" s="10" t="str">
        <f>RIGHT(B359,1)</f>
        <v>o</v>
      </c>
    </row>
    <row r="360" spans="1:82">
      <c r="A360">
        <v>817</v>
      </c>
      <c r="B360" s="30" t="s">
        <v>192</v>
      </c>
      <c r="C360" t="s">
        <v>1089</v>
      </c>
      <c r="D360" t="s">
        <v>1150</v>
      </c>
      <c r="E360" t="s">
        <v>2821</v>
      </c>
      <c r="F360" t="s">
        <v>2833</v>
      </c>
      <c r="G360" s="1">
        <f>COUNTIF(B360,"*ii*")</f>
        <v>0</v>
      </c>
      <c r="H360" s="1">
        <f>COUNTIF(B360,"*ee*")</f>
        <v>0</v>
      </c>
      <c r="I360" s="1">
        <f>COUNTIF(B360,"*aa*")</f>
        <v>0</v>
      </c>
      <c r="J360" s="1">
        <f>COUNTIF(B360,"*oo*")</f>
        <v>0</v>
      </c>
      <c r="K360" s="1">
        <f>COUNTIF(B360,"*uu*")</f>
        <v>0</v>
      </c>
      <c r="L360" s="1">
        <f>COUNTIF(B360,"*ia*")</f>
        <v>0</v>
      </c>
      <c r="M360" s="1">
        <f>COUNTIF(B360,"*iu*")</f>
        <v>0</v>
      </c>
      <c r="N360" s="1">
        <f>COUNTIF(B360,"*ei*")</f>
        <v>0</v>
      </c>
      <c r="O360" s="1">
        <f>COUNTIF(B360,"*ea*")</f>
        <v>0</v>
      </c>
      <c r="P360" s="1">
        <f>COUNTIF(B360,"*eo*")</f>
        <v>1</v>
      </c>
      <c r="Q360" s="1">
        <f>COUNTIF(B360,"*eu*")</f>
        <v>0</v>
      </c>
      <c r="R360" s="1">
        <f>COUNTIF(B360,"*ai*")</f>
        <v>0</v>
      </c>
      <c r="S360" s="1">
        <f>COUNTIF(B360,"*ae*")</f>
        <v>0</v>
      </c>
      <c r="T360" s="1">
        <f>COUNTIF(B360,"*ao*")</f>
        <v>0</v>
      </c>
      <c r="U360" s="1">
        <f>COUNTIF(B360,"*au*")</f>
        <v>0</v>
      </c>
      <c r="V360" s="1">
        <f>COUNTIF(B360,"*oi*")</f>
        <v>0</v>
      </c>
      <c r="W360" s="1">
        <f>COUNTIF(B360,"*oe*")</f>
        <v>0</v>
      </c>
      <c r="X360" s="1">
        <f>COUNTIF(B360,"*oa*")</f>
        <v>0</v>
      </c>
      <c r="Y360" s="1">
        <f>COUNTIF(B360,"*ou*")</f>
        <v>0</v>
      </c>
      <c r="Z360" s="1">
        <f>COUNTIF(B360,"*ui*")</f>
        <v>0</v>
      </c>
      <c r="AA360" s="1">
        <f>COUNTIF(B360,"*ua*")</f>
        <v>0</v>
      </c>
      <c r="AB360">
        <f>SUM(G360:AA360)</f>
        <v>1</v>
      </c>
      <c r="AC360">
        <v>2</v>
      </c>
      <c r="AD360">
        <f>COUNTIF(AC360,"2")</f>
        <v>1</v>
      </c>
      <c r="AE360">
        <f>COUNTIF(AC360,"3")</f>
        <v>0</v>
      </c>
      <c r="AF360">
        <f>COUNTIF(AC360,"4")</f>
        <v>0</v>
      </c>
      <c r="AG360">
        <f>COUNTIF(AC360,"5")</f>
        <v>0</v>
      </c>
      <c r="AH360">
        <v>1</v>
      </c>
      <c r="AI360">
        <v>0</v>
      </c>
      <c r="AL360">
        <v>1</v>
      </c>
      <c r="AO360" s="1">
        <f>COUNTIF(F360,"CVCV")+COUNTIF(F360,"CVVCV")</f>
        <v>0</v>
      </c>
      <c r="AP360" s="1">
        <f>COUNTIF(F360,"CVCVC")+COUNTIF(F360,"CVVCVC")</f>
        <v>0</v>
      </c>
      <c r="AQ360" s="1">
        <f>COUNTIF(F360,"VCV")+COUNTIF(F360,"VVCV")</f>
        <v>0</v>
      </c>
      <c r="AR360" s="1">
        <f>COUNTIF(F360,"VCVC")+COUNTIF(F360,"VVCVC")</f>
        <v>0</v>
      </c>
      <c r="AS360" s="1">
        <f>COUNTIF(F360,"CVV")</f>
        <v>1</v>
      </c>
      <c r="AT360" s="1">
        <f>COUNTIF(F360,"CVVC")</f>
        <v>0</v>
      </c>
      <c r="AU360" s="1">
        <f>COUNTIF(F360,"VV")</f>
        <v>0</v>
      </c>
      <c r="AV360" s="1">
        <f>COUNTIF(F360,"VVC")</f>
        <v>0</v>
      </c>
      <c r="AW360" s="1">
        <f>COUNTIF(F360,"CVVCVC")+COUNTIF(F360,"VVCVC")+COUNTIF(F360,"CVVCV")+COUNTIF(F360,"VVCV")</f>
        <v>0</v>
      </c>
      <c r="AY360" s="1">
        <f>COUNTIF(F360,"CCVCV")</f>
        <v>0</v>
      </c>
      <c r="AZ360" s="1">
        <f>COUNTIF(F360,"CCVCVC")</f>
        <v>0</v>
      </c>
      <c r="BA360" s="1">
        <f>COUNTIF(F360,"CCVV")</f>
        <v>0</v>
      </c>
      <c r="BB360" s="1">
        <f>COUNTIF(F360,"CCVVC")</f>
        <v>0</v>
      </c>
      <c r="BF360" s="1" t="str">
        <f>RIGHT(F360,4)</f>
        <v>CVV</v>
      </c>
      <c r="BG360" s="1"/>
      <c r="BO360">
        <v>1</v>
      </c>
      <c r="BP360" s="1">
        <f>SUM(BG360:BO360)</f>
        <v>1</v>
      </c>
      <c r="BQ360">
        <v>0</v>
      </c>
      <c r="BS360" s="1" t="str">
        <f>LEFT(B360,1)</f>
        <v>m</v>
      </c>
      <c r="BT360" s="1" t="str">
        <f>LEFT(B360,2)</f>
        <v>me</v>
      </c>
      <c r="BU360" s="1" t="str">
        <f>RIGHT(B360,1)</f>
        <v>o</v>
      </c>
      <c r="BX360" s="10">
        <v>0</v>
      </c>
      <c r="BY360" s="10" t="str">
        <f>LEFT(CA360,1)</f>
        <v>e</v>
      </c>
      <c r="BZ360" s="10" t="str">
        <f>RIGHT(B360,1)</f>
        <v>o</v>
      </c>
      <c r="CA360" s="10" t="str">
        <f>RIGHT(B360,2)</f>
        <v>eo</v>
      </c>
      <c r="CB360" s="10" t="str">
        <f>RIGHT(B360,3)</f>
        <v>meo</v>
      </c>
      <c r="CC360" s="10" t="str">
        <f>RIGHT(B360,2)</f>
        <v>eo</v>
      </c>
      <c r="CD360" s="10" t="str">
        <f>RIGHT(B360,1)</f>
        <v>o</v>
      </c>
    </row>
    <row r="361" spans="1:82">
      <c r="A361">
        <v>818</v>
      </c>
      <c r="B361" s="30" t="s">
        <v>192</v>
      </c>
      <c r="C361" t="s">
        <v>2618</v>
      </c>
      <c r="D361" t="s">
        <v>1150</v>
      </c>
      <c r="E361" t="s">
        <v>2821</v>
      </c>
      <c r="F361" t="s">
        <v>2833</v>
      </c>
      <c r="G361" s="1">
        <f>COUNTIF(B361,"*ii*")</f>
        <v>0</v>
      </c>
      <c r="H361" s="1">
        <f>COUNTIF(B361,"*ee*")</f>
        <v>0</v>
      </c>
      <c r="I361" s="1">
        <f>COUNTIF(B361,"*aa*")</f>
        <v>0</v>
      </c>
      <c r="J361" s="1">
        <f>COUNTIF(B361,"*oo*")</f>
        <v>0</v>
      </c>
      <c r="K361" s="1">
        <f>COUNTIF(B361,"*uu*")</f>
        <v>0</v>
      </c>
      <c r="L361" s="1">
        <f>COUNTIF(B361,"*ia*")</f>
        <v>0</v>
      </c>
      <c r="M361" s="1">
        <f>COUNTIF(B361,"*iu*")</f>
        <v>0</v>
      </c>
      <c r="N361" s="1">
        <f>COUNTIF(B361,"*ei*")</f>
        <v>0</v>
      </c>
      <c r="O361" s="1">
        <f>COUNTIF(B361,"*ea*")</f>
        <v>0</v>
      </c>
      <c r="P361" s="1">
        <f>COUNTIF(B361,"*eo*")</f>
        <v>1</v>
      </c>
      <c r="Q361" s="1">
        <f>COUNTIF(B361,"*eu*")</f>
        <v>0</v>
      </c>
      <c r="R361" s="1">
        <f>COUNTIF(B361,"*ai*")</f>
        <v>0</v>
      </c>
      <c r="S361" s="1">
        <f>COUNTIF(B361,"*ae*")</f>
        <v>0</v>
      </c>
      <c r="T361" s="1">
        <f>COUNTIF(B361,"*ao*")</f>
        <v>0</v>
      </c>
      <c r="U361" s="1">
        <f>COUNTIF(B361,"*au*")</f>
        <v>0</v>
      </c>
      <c r="V361" s="1">
        <f>COUNTIF(B361,"*oi*")</f>
        <v>0</v>
      </c>
      <c r="W361" s="1">
        <f>COUNTIF(B361,"*oe*")</f>
        <v>0</v>
      </c>
      <c r="X361" s="1">
        <f>COUNTIF(B361,"*oa*")</f>
        <v>0</v>
      </c>
      <c r="Y361" s="1">
        <f>COUNTIF(B361,"*ou*")</f>
        <v>0</v>
      </c>
      <c r="Z361" s="1">
        <f>COUNTIF(B361,"*ui*")</f>
        <v>0</v>
      </c>
      <c r="AA361" s="1">
        <f>COUNTIF(B361,"*ua*")</f>
        <v>0</v>
      </c>
      <c r="AB361">
        <f>SUM(G361:AA361)</f>
        <v>1</v>
      </c>
      <c r="AC361">
        <v>2</v>
      </c>
      <c r="AD361">
        <f>COUNTIF(AC361,"2")</f>
        <v>1</v>
      </c>
      <c r="AE361">
        <f>COUNTIF(AC361,"3")</f>
        <v>0</v>
      </c>
      <c r="AF361">
        <f>COUNTIF(AC361,"4")</f>
        <v>0</v>
      </c>
      <c r="AG361">
        <f>COUNTIF(AC361,"5")</f>
        <v>0</v>
      </c>
      <c r="AH361">
        <v>1</v>
      </c>
      <c r="AI361">
        <v>0</v>
      </c>
      <c r="AL361">
        <v>1</v>
      </c>
      <c r="AO361" s="1">
        <f>COUNTIF(F361,"CVCV")+COUNTIF(F361,"CVVCV")</f>
        <v>0</v>
      </c>
      <c r="AP361" s="1">
        <f>COUNTIF(F361,"CVCVC")+COUNTIF(F361,"CVVCVC")</f>
        <v>0</v>
      </c>
      <c r="AQ361" s="1">
        <f>COUNTIF(F361,"VCV")+COUNTIF(F361,"VVCV")</f>
        <v>0</v>
      </c>
      <c r="AR361" s="1">
        <f>COUNTIF(F361,"VCVC")+COUNTIF(F361,"VVCVC")</f>
        <v>0</v>
      </c>
      <c r="AS361" s="1">
        <f>COUNTIF(F361,"CVV")</f>
        <v>1</v>
      </c>
      <c r="AT361" s="1">
        <f>COUNTIF(F361,"CVVC")</f>
        <v>0</v>
      </c>
      <c r="AU361" s="1">
        <f>COUNTIF(F361,"VV")</f>
        <v>0</v>
      </c>
      <c r="AV361" s="1">
        <f>COUNTIF(F361,"VVC")</f>
        <v>0</v>
      </c>
      <c r="AW361" s="1">
        <f>COUNTIF(F361,"CVVCVC")+COUNTIF(F361,"VVCVC")+COUNTIF(F361,"CVVCV")+COUNTIF(F361,"VVCV")</f>
        <v>0</v>
      </c>
      <c r="AY361" s="1">
        <f>COUNTIF(F361,"CCVCV")</f>
        <v>0</v>
      </c>
      <c r="AZ361" s="1">
        <f>COUNTIF(F361,"CCVCVC")</f>
        <v>0</v>
      </c>
      <c r="BA361" s="1">
        <f>COUNTIF(F361,"CCVV")</f>
        <v>0</v>
      </c>
      <c r="BB361" s="1">
        <f>COUNTIF(F361,"CCVVC")</f>
        <v>0</v>
      </c>
      <c r="BF361" s="1" t="str">
        <f>RIGHT(F361,4)</f>
        <v>CVV</v>
      </c>
      <c r="BG361" s="1"/>
      <c r="BO361">
        <v>1</v>
      </c>
      <c r="BP361" s="1">
        <f>SUM(BG361:BO361)</f>
        <v>1</v>
      </c>
      <c r="BQ361">
        <v>0</v>
      </c>
      <c r="BS361" s="1" t="str">
        <f>LEFT(B361,1)</f>
        <v>m</v>
      </c>
      <c r="BT361" s="1" t="str">
        <f>LEFT(B361,2)</f>
        <v>me</v>
      </c>
      <c r="BU361" s="1" t="str">
        <f>RIGHT(B361,1)</f>
        <v>o</v>
      </c>
      <c r="BX361" s="10">
        <v>0</v>
      </c>
      <c r="BY361" s="10" t="str">
        <f>LEFT(CA361,1)</f>
        <v>e</v>
      </c>
      <c r="BZ361" s="10" t="str">
        <f>RIGHT(B361,1)</f>
        <v>o</v>
      </c>
      <c r="CA361" s="10" t="str">
        <f>RIGHT(B361,2)</f>
        <v>eo</v>
      </c>
      <c r="CB361" s="10" t="str">
        <f>RIGHT(B361,3)</f>
        <v>meo</v>
      </c>
      <c r="CC361" s="10" t="str">
        <f>RIGHT(B361,2)</f>
        <v>eo</v>
      </c>
      <c r="CD361" s="10" t="str">
        <f>RIGHT(B361,1)</f>
        <v>o</v>
      </c>
    </row>
    <row r="362" spans="1:82">
      <c r="A362">
        <v>968</v>
      </c>
      <c r="B362" s="30" t="s">
        <v>256</v>
      </c>
      <c r="C362" t="s">
        <v>1501</v>
      </c>
      <c r="D362" t="s">
        <v>1150</v>
      </c>
      <c r="E362" t="s">
        <v>2821</v>
      </c>
      <c r="F362" t="s">
        <v>2833</v>
      </c>
      <c r="G362" s="1">
        <f>COUNTIF(B362,"*ii*")</f>
        <v>0</v>
      </c>
      <c r="H362" s="1">
        <f>COUNTIF(B362,"*ee*")</f>
        <v>0</v>
      </c>
      <c r="I362" s="1">
        <f>COUNTIF(B362,"*aa*")</f>
        <v>0</v>
      </c>
      <c r="J362" s="1">
        <f>COUNTIF(B362,"*oo*")</f>
        <v>0</v>
      </c>
      <c r="K362" s="1">
        <f>COUNTIF(B362,"*uu*")</f>
        <v>0</v>
      </c>
      <c r="L362" s="1">
        <f>COUNTIF(B362,"*ia*")</f>
        <v>0</v>
      </c>
      <c r="M362" s="1">
        <f>COUNTIF(B362,"*iu*")</f>
        <v>0</v>
      </c>
      <c r="N362" s="1">
        <f>COUNTIF(B362,"*ei*")</f>
        <v>0</v>
      </c>
      <c r="O362" s="1">
        <f>COUNTIF(B362,"*ea*")</f>
        <v>0</v>
      </c>
      <c r="P362" s="1">
        <f>COUNTIF(B362,"*eo*")</f>
        <v>1</v>
      </c>
      <c r="Q362" s="1">
        <f>COUNTIF(B362,"*eu*")</f>
        <v>0</v>
      </c>
      <c r="R362" s="1">
        <f>COUNTIF(B362,"*ai*")</f>
        <v>0</v>
      </c>
      <c r="S362" s="1">
        <f>COUNTIF(B362,"*ae*")</f>
        <v>0</v>
      </c>
      <c r="T362" s="1">
        <f>COUNTIF(B362,"*ao*")</f>
        <v>0</v>
      </c>
      <c r="U362" s="1">
        <f>COUNTIF(B362,"*au*")</f>
        <v>0</v>
      </c>
      <c r="V362" s="1">
        <f>COUNTIF(B362,"*oi*")</f>
        <v>0</v>
      </c>
      <c r="W362" s="1">
        <f>COUNTIF(B362,"*oe*")</f>
        <v>0</v>
      </c>
      <c r="X362" s="1">
        <f>COUNTIF(B362,"*oa*")</f>
        <v>0</v>
      </c>
      <c r="Y362" s="1">
        <f>COUNTIF(B362,"*ou*")</f>
        <v>0</v>
      </c>
      <c r="Z362" s="1">
        <f>COUNTIF(B362,"*ui*")</f>
        <v>0</v>
      </c>
      <c r="AA362" s="1">
        <f>COUNTIF(B362,"*ua*")</f>
        <v>0</v>
      </c>
      <c r="AB362">
        <f>SUM(G362:AA362)</f>
        <v>1</v>
      </c>
      <c r="AC362">
        <v>2</v>
      </c>
      <c r="AD362">
        <f>COUNTIF(AC362,"2")</f>
        <v>1</v>
      </c>
      <c r="AE362">
        <f>COUNTIF(AC362,"3")</f>
        <v>0</v>
      </c>
      <c r="AF362">
        <f>COUNTIF(AC362,"4")</f>
        <v>0</v>
      </c>
      <c r="AG362">
        <f>COUNTIF(AC362,"5")</f>
        <v>0</v>
      </c>
      <c r="AH362">
        <v>1</v>
      </c>
      <c r="AI362">
        <v>0</v>
      </c>
      <c r="AL362">
        <v>1</v>
      </c>
      <c r="AO362" s="1">
        <f>COUNTIF(F362,"CVCV")+COUNTIF(F362,"CVVCV")</f>
        <v>0</v>
      </c>
      <c r="AP362" s="1">
        <f>COUNTIF(F362,"CVCVC")+COUNTIF(F362,"CVVCVC")</f>
        <v>0</v>
      </c>
      <c r="AQ362" s="1">
        <f>COUNTIF(F362,"VCV")+COUNTIF(F362,"VVCV")</f>
        <v>0</v>
      </c>
      <c r="AR362" s="1">
        <f>COUNTIF(F362,"VCVC")+COUNTIF(F362,"VVCVC")</f>
        <v>0</v>
      </c>
      <c r="AS362" s="1">
        <f>COUNTIF(F362,"CVV")</f>
        <v>1</v>
      </c>
      <c r="AT362" s="1">
        <f>COUNTIF(F362,"CVVC")</f>
        <v>0</v>
      </c>
      <c r="AU362" s="1">
        <f>COUNTIF(F362,"VV")</f>
        <v>0</v>
      </c>
      <c r="AV362" s="1">
        <f>COUNTIF(F362,"VVC")</f>
        <v>0</v>
      </c>
      <c r="AW362" s="1">
        <f>COUNTIF(F362,"CVVCVC")+COUNTIF(F362,"VVCVC")+COUNTIF(F362,"CVVCV")+COUNTIF(F362,"VVCV")</f>
        <v>0</v>
      </c>
      <c r="AY362" s="1">
        <f>COUNTIF(F362,"CCVCV")</f>
        <v>0</v>
      </c>
      <c r="AZ362" s="1">
        <f>COUNTIF(F362,"CCVCVC")</f>
        <v>0</v>
      </c>
      <c r="BA362" s="1">
        <f>COUNTIF(F362,"CCVV")</f>
        <v>0</v>
      </c>
      <c r="BB362" s="1">
        <f>COUNTIF(F362,"CCVVC")</f>
        <v>0</v>
      </c>
      <c r="BF362" s="1" t="str">
        <f>RIGHT(F362,4)</f>
        <v>CVV</v>
      </c>
      <c r="BG362" s="1"/>
      <c r="BO362">
        <v>1</v>
      </c>
      <c r="BP362" s="1">
        <f>SUM(BG362:BO362)</f>
        <v>1</v>
      </c>
      <c r="BQ362">
        <v>0</v>
      </c>
      <c r="BS362" s="1" t="str">
        <f>LEFT(B362,1)</f>
        <v>n</v>
      </c>
      <c r="BT362" s="1" t="str">
        <f>LEFT(B362,2)</f>
        <v>ne</v>
      </c>
      <c r="BU362" s="1" t="str">
        <f>RIGHT(B362,1)</f>
        <v>o</v>
      </c>
      <c r="BX362" s="10">
        <v>0</v>
      </c>
      <c r="BY362" s="10" t="str">
        <f>LEFT(CA362,1)</f>
        <v>e</v>
      </c>
      <c r="BZ362" s="10" t="str">
        <f>RIGHT(B362,1)</f>
        <v>o</v>
      </c>
      <c r="CA362" s="10" t="str">
        <f>RIGHT(B362,2)</f>
        <v>eo</v>
      </c>
      <c r="CB362" s="10" t="str">
        <f>RIGHT(B362,3)</f>
        <v>neo</v>
      </c>
      <c r="CC362" s="10" t="str">
        <f>RIGHT(B362,2)</f>
        <v>eo</v>
      </c>
      <c r="CD362" s="10" t="str">
        <f>RIGHT(B362,1)</f>
        <v>o</v>
      </c>
    </row>
    <row r="363" spans="1:82">
      <c r="A363">
        <v>1138</v>
      </c>
      <c r="B363" s="30" t="s">
        <v>997</v>
      </c>
      <c r="C363" t="s">
        <v>2592</v>
      </c>
      <c r="D363" t="s">
        <v>1150</v>
      </c>
      <c r="E363" t="s">
        <v>2821</v>
      </c>
      <c r="F363" t="s">
        <v>2833</v>
      </c>
      <c r="G363" s="1">
        <f>COUNTIF(B363,"*ii*")</f>
        <v>0</v>
      </c>
      <c r="H363" s="1">
        <f>COUNTIF(B363,"*ee*")</f>
        <v>0</v>
      </c>
      <c r="I363" s="1">
        <f>COUNTIF(B363,"*aa*")</f>
        <v>0</v>
      </c>
      <c r="J363" s="1">
        <f>COUNTIF(B363,"*oo*")</f>
        <v>0</v>
      </c>
      <c r="K363" s="1">
        <f>COUNTIF(B363,"*uu*")</f>
        <v>0</v>
      </c>
      <c r="L363" s="1">
        <f>COUNTIF(B363,"*ia*")</f>
        <v>0</v>
      </c>
      <c r="M363" s="1">
        <f>COUNTIF(B363,"*iu*")</f>
        <v>0</v>
      </c>
      <c r="N363" s="1">
        <f>COUNTIF(B363,"*ei*")</f>
        <v>0</v>
      </c>
      <c r="O363" s="1">
        <f>COUNTIF(B363,"*ea*")</f>
        <v>0</v>
      </c>
      <c r="P363" s="1">
        <f>COUNTIF(B363,"*eo*")</f>
        <v>1</v>
      </c>
      <c r="Q363" s="1">
        <f>COUNTIF(B363,"*eu*")</f>
        <v>0</v>
      </c>
      <c r="R363" s="1">
        <f>COUNTIF(B363,"*ai*")</f>
        <v>0</v>
      </c>
      <c r="S363" s="1">
        <f>COUNTIF(B363,"*ae*")</f>
        <v>0</v>
      </c>
      <c r="T363" s="1">
        <f>COUNTIF(B363,"*ao*")</f>
        <v>0</v>
      </c>
      <c r="U363" s="1">
        <f>COUNTIF(B363,"*au*")</f>
        <v>0</v>
      </c>
      <c r="V363" s="1">
        <f>COUNTIF(B363,"*oi*")</f>
        <v>0</v>
      </c>
      <c r="W363" s="1">
        <f>COUNTIF(B363,"*oe*")</f>
        <v>0</v>
      </c>
      <c r="X363" s="1">
        <f>COUNTIF(B363,"*oa*")</f>
        <v>0</v>
      </c>
      <c r="Y363" s="1">
        <f>COUNTIF(B363,"*ou*")</f>
        <v>0</v>
      </c>
      <c r="Z363" s="1">
        <f>COUNTIF(B363,"*ui*")</f>
        <v>0</v>
      </c>
      <c r="AA363" s="1">
        <f>COUNTIF(B363,"*ua*")</f>
        <v>0</v>
      </c>
      <c r="AB363">
        <f>SUM(G363:AA363)</f>
        <v>1</v>
      </c>
      <c r="AC363">
        <v>2</v>
      </c>
      <c r="AD363">
        <f>COUNTIF(AC363,"2")</f>
        <v>1</v>
      </c>
      <c r="AE363">
        <f>COUNTIF(AC363,"3")</f>
        <v>0</v>
      </c>
      <c r="AF363">
        <f>COUNTIF(AC363,"4")</f>
        <v>0</v>
      </c>
      <c r="AG363">
        <f>COUNTIF(AC363,"5")</f>
        <v>0</v>
      </c>
      <c r="AH363">
        <v>1</v>
      </c>
      <c r="AI363">
        <v>0</v>
      </c>
      <c r="AL363">
        <v>1</v>
      </c>
      <c r="AO363" s="1">
        <f>COUNTIF(F363,"CVCV")+COUNTIF(F363,"CVVCV")</f>
        <v>0</v>
      </c>
      <c r="AP363" s="1">
        <f>COUNTIF(F363,"CVCVC")+COUNTIF(F363,"CVVCVC")</f>
        <v>0</v>
      </c>
      <c r="AQ363" s="1">
        <f>COUNTIF(F363,"VCV")+COUNTIF(F363,"VVCV")</f>
        <v>0</v>
      </c>
      <c r="AR363" s="1">
        <f>COUNTIF(F363,"VCVC")+COUNTIF(F363,"VVCVC")</f>
        <v>0</v>
      </c>
      <c r="AS363" s="1">
        <f>COUNTIF(F363,"CVV")</f>
        <v>1</v>
      </c>
      <c r="AT363" s="1">
        <f>COUNTIF(F363,"CVVC")</f>
        <v>0</v>
      </c>
      <c r="AU363" s="1">
        <f>COUNTIF(F363,"VV")</f>
        <v>0</v>
      </c>
      <c r="AV363" s="1">
        <f>COUNTIF(F363,"VVC")</f>
        <v>0</v>
      </c>
      <c r="AW363" s="1">
        <f>COUNTIF(F363,"CVVCVC")+COUNTIF(F363,"VVCVC")+COUNTIF(F363,"CVVCV")+COUNTIF(F363,"VVCV")</f>
        <v>0</v>
      </c>
      <c r="AY363" s="1">
        <f>COUNTIF(F363,"CCVCV")</f>
        <v>0</v>
      </c>
      <c r="AZ363" s="1">
        <f>COUNTIF(F363,"CCVCVC")</f>
        <v>0</v>
      </c>
      <c r="BA363" s="1">
        <f>COUNTIF(F363,"CCVV")</f>
        <v>0</v>
      </c>
      <c r="BB363" s="1">
        <f>COUNTIF(F363,"CCVVC")</f>
        <v>0</v>
      </c>
      <c r="BF363" s="1" t="str">
        <f>RIGHT(F363,4)</f>
        <v>CVV</v>
      </c>
      <c r="BG363" s="1"/>
      <c r="BO363">
        <v>1</v>
      </c>
      <c r="BP363" s="1">
        <f>SUM(BG363:BO363)</f>
        <v>1</v>
      </c>
      <c r="BQ363">
        <v>0</v>
      </c>
      <c r="BS363" s="1" t="str">
        <f>LEFT(B363,1)</f>
        <v>p</v>
      </c>
      <c r="BT363" s="1" t="str">
        <f>LEFT(B363,2)</f>
        <v>pe</v>
      </c>
      <c r="BU363" s="1" t="str">
        <f>RIGHT(B363,1)</f>
        <v>o</v>
      </c>
      <c r="BX363" s="10">
        <v>0</v>
      </c>
      <c r="BY363" s="10" t="str">
        <f>LEFT(CA363,1)</f>
        <v>e</v>
      </c>
      <c r="BZ363" s="10" t="str">
        <f>RIGHT(B363,1)</f>
        <v>o</v>
      </c>
      <c r="CA363" s="10" t="str">
        <f>RIGHT(B363,2)</f>
        <v>eo</v>
      </c>
      <c r="CB363" s="10" t="str">
        <f>RIGHT(B363,3)</f>
        <v>peo</v>
      </c>
      <c r="CC363" s="10" t="str">
        <f>RIGHT(B363,2)</f>
        <v>eo</v>
      </c>
      <c r="CD363" s="10" t="str">
        <f>RIGHT(B363,1)</f>
        <v>o</v>
      </c>
    </row>
    <row r="364" spans="1:82">
      <c r="A364">
        <v>1854</v>
      </c>
      <c r="B364" s="30" t="s">
        <v>728</v>
      </c>
      <c r="C364" t="s">
        <v>2158</v>
      </c>
      <c r="D364" t="s">
        <v>1150</v>
      </c>
      <c r="E364" t="s">
        <v>2821</v>
      </c>
      <c r="F364" t="s">
        <v>2833</v>
      </c>
      <c r="G364" s="1">
        <f>COUNTIF(B364,"*ii*")</f>
        <v>0</v>
      </c>
      <c r="H364" s="1">
        <f>COUNTIF(B364,"*ee*")</f>
        <v>0</v>
      </c>
      <c r="I364" s="1">
        <f>COUNTIF(B364,"*aa*")</f>
        <v>0</v>
      </c>
      <c r="J364" s="1">
        <f>COUNTIF(B364,"*oo*")</f>
        <v>0</v>
      </c>
      <c r="K364" s="1">
        <f>COUNTIF(B364,"*uu*")</f>
        <v>0</v>
      </c>
      <c r="L364" s="1">
        <f>COUNTIF(B364,"*ia*")</f>
        <v>0</v>
      </c>
      <c r="M364" s="1">
        <f>COUNTIF(B364,"*iu*")</f>
        <v>0</v>
      </c>
      <c r="N364" s="1">
        <f>COUNTIF(B364,"*ei*")</f>
        <v>0</v>
      </c>
      <c r="O364" s="1">
        <f>COUNTIF(B364,"*ea*")</f>
        <v>0</v>
      </c>
      <c r="P364" s="1">
        <f>COUNTIF(B364,"*eo*")</f>
        <v>1</v>
      </c>
      <c r="Q364" s="1">
        <f>COUNTIF(B364,"*eu*")</f>
        <v>0</v>
      </c>
      <c r="R364" s="1">
        <f>COUNTIF(B364,"*ai*")</f>
        <v>0</v>
      </c>
      <c r="S364" s="1">
        <f>COUNTIF(B364,"*ae*")</f>
        <v>0</v>
      </c>
      <c r="T364" s="1">
        <f>COUNTIF(B364,"*ao*")</f>
        <v>0</v>
      </c>
      <c r="U364" s="1">
        <f>COUNTIF(B364,"*au*")</f>
        <v>0</v>
      </c>
      <c r="V364" s="1">
        <f>COUNTIF(B364,"*oi*")</f>
        <v>0</v>
      </c>
      <c r="W364" s="1">
        <f>COUNTIF(B364,"*oe*")</f>
        <v>0</v>
      </c>
      <c r="X364" s="1">
        <f>COUNTIF(B364,"*oa*")</f>
        <v>0</v>
      </c>
      <c r="Y364" s="1">
        <f>COUNTIF(B364,"*ou*")</f>
        <v>0</v>
      </c>
      <c r="Z364" s="1">
        <f>COUNTIF(B364,"*ui*")</f>
        <v>0</v>
      </c>
      <c r="AA364" s="1">
        <f>COUNTIF(B364,"*ua*")</f>
        <v>0</v>
      </c>
      <c r="AB364">
        <f>SUM(G364:AA364)</f>
        <v>1</v>
      </c>
      <c r="AC364">
        <v>2</v>
      </c>
      <c r="AD364">
        <f>COUNTIF(AC364,"2")</f>
        <v>1</v>
      </c>
      <c r="AE364">
        <f>COUNTIF(AC364,"3")</f>
        <v>0</v>
      </c>
      <c r="AF364">
        <f>COUNTIF(AC364,"4")</f>
        <v>0</v>
      </c>
      <c r="AG364">
        <f>COUNTIF(AC364,"5")</f>
        <v>0</v>
      </c>
      <c r="AH364">
        <v>1</v>
      </c>
      <c r="AI364">
        <v>0</v>
      </c>
      <c r="AL364">
        <v>1</v>
      </c>
      <c r="AO364" s="1">
        <f>COUNTIF(F364,"CVCV")+COUNTIF(F364,"CVVCV")</f>
        <v>0</v>
      </c>
      <c r="AP364" s="1">
        <f>COUNTIF(F364,"CVCVC")+COUNTIF(F364,"CVVCVC")</f>
        <v>0</v>
      </c>
      <c r="AQ364" s="1">
        <f>COUNTIF(F364,"VCV")+COUNTIF(F364,"VVCV")</f>
        <v>0</v>
      </c>
      <c r="AR364" s="1">
        <f>COUNTIF(F364,"VCVC")+COUNTIF(F364,"VVCVC")</f>
        <v>0</v>
      </c>
      <c r="AS364" s="1">
        <f>COUNTIF(F364,"CVV")</f>
        <v>1</v>
      </c>
      <c r="AT364" s="1">
        <f>COUNTIF(F364,"CVVC")</f>
        <v>0</v>
      </c>
      <c r="AU364" s="1">
        <f>COUNTIF(F364,"VV")</f>
        <v>0</v>
      </c>
      <c r="AV364" s="1">
        <f>COUNTIF(F364,"VVC")</f>
        <v>0</v>
      </c>
      <c r="AW364" s="1">
        <f>COUNTIF(F364,"CVVCVC")+COUNTIF(F364,"VVCVC")+COUNTIF(F364,"CVVCV")+COUNTIF(F364,"VVCV")</f>
        <v>0</v>
      </c>
      <c r="AY364" s="1">
        <f>COUNTIF(F364,"CCVCV")</f>
        <v>0</v>
      </c>
      <c r="AZ364" s="1">
        <f>COUNTIF(F364,"CCVCVC")</f>
        <v>0</v>
      </c>
      <c r="BA364" s="1">
        <f>COUNTIF(F364,"CCVV")</f>
        <v>0</v>
      </c>
      <c r="BB364" s="1">
        <f>COUNTIF(F364,"CCVVC")</f>
        <v>0</v>
      </c>
      <c r="BF364" s="1" t="str">
        <f>RIGHT(F364,4)</f>
        <v>CVV</v>
      </c>
      <c r="BG364" s="1"/>
      <c r="BO364">
        <v>1</v>
      </c>
      <c r="BP364" s="1">
        <f>SUM(BG364:BO364)</f>
        <v>1</v>
      </c>
      <c r="BQ364">
        <v>0</v>
      </c>
      <c r="BS364" s="1" t="str">
        <f>LEFT(B364,1)</f>
        <v>t</v>
      </c>
      <c r="BT364" s="1" t="str">
        <f>LEFT(B364,2)</f>
        <v>te</v>
      </c>
      <c r="BU364" s="1" t="str">
        <f>RIGHT(B364,1)</f>
        <v>o</v>
      </c>
      <c r="BX364" s="10">
        <v>0</v>
      </c>
      <c r="BY364" s="10" t="str">
        <f>LEFT(CA364,1)</f>
        <v>e</v>
      </c>
      <c r="BZ364" s="10" t="str">
        <f>RIGHT(B364,1)</f>
        <v>o</v>
      </c>
      <c r="CA364" s="10" t="str">
        <f>RIGHT(B364,2)</f>
        <v>eo</v>
      </c>
      <c r="CB364" s="10" t="str">
        <f>RIGHT(B364,3)</f>
        <v>teo</v>
      </c>
      <c r="CC364" s="10" t="str">
        <f>RIGHT(B364,2)</f>
        <v>eo</v>
      </c>
      <c r="CD364" s="10" t="str">
        <f>RIGHT(B364,1)</f>
        <v>o</v>
      </c>
    </row>
    <row r="365" spans="1:82">
      <c r="A365">
        <v>383</v>
      </c>
      <c r="B365" s="30" t="s">
        <v>939</v>
      </c>
      <c r="C365" t="s">
        <v>2805</v>
      </c>
      <c r="D365" t="s">
        <v>1163</v>
      </c>
      <c r="E365" t="s">
        <v>1163</v>
      </c>
      <c r="F365" t="s">
        <v>2833</v>
      </c>
      <c r="G365" s="1">
        <f>COUNTIF(B365,"*ii*")</f>
        <v>0</v>
      </c>
      <c r="H365" s="1">
        <f>COUNTIF(B365,"*ee*")</f>
        <v>0</v>
      </c>
      <c r="I365" s="1">
        <f>COUNTIF(B365,"*aa*")</f>
        <v>0</v>
      </c>
      <c r="J365" s="1">
        <f>COUNTIF(B365,"*oo*")</f>
        <v>0</v>
      </c>
      <c r="K365" s="1">
        <f>COUNTIF(B365,"*uu*")</f>
        <v>0</v>
      </c>
      <c r="L365" s="1">
        <f>COUNTIF(B365,"*ia*")</f>
        <v>0</v>
      </c>
      <c r="M365" s="1">
        <f>COUNTIF(B365,"*iu*")</f>
        <v>0</v>
      </c>
      <c r="N365" s="1">
        <f>COUNTIF(B365,"*ei*")</f>
        <v>0</v>
      </c>
      <c r="O365" s="1">
        <f>COUNTIF(B365,"*ea*")</f>
        <v>0</v>
      </c>
      <c r="P365" s="1">
        <f>COUNTIF(B365,"*eo*")</f>
        <v>0</v>
      </c>
      <c r="Q365" s="1">
        <f>COUNTIF(B365,"*eu*")</f>
        <v>0</v>
      </c>
      <c r="R365" s="1">
        <f>COUNTIF(B365,"*ai*")</f>
        <v>0</v>
      </c>
      <c r="S365" s="1">
        <f>COUNTIF(B365,"*ae*")</f>
        <v>0</v>
      </c>
      <c r="T365" s="1">
        <f>COUNTIF(B365,"*ao*")</f>
        <v>0</v>
      </c>
      <c r="U365" s="1">
        <f>COUNTIF(B365,"*au*")</f>
        <v>1</v>
      </c>
      <c r="V365" s="1">
        <f>COUNTIF(B365,"*oi*")</f>
        <v>0</v>
      </c>
      <c r="W365" s="1">
        <f>COUNTIF(B365,"*oe*")</f>
        <v>0</v>
      </c>
      <c r="X365" s="1">
        <f>COUNTIF(B365,"*oa*")</f>
        <v>0</v>
      </c>
      <c r="Y365" s="1">
        <f>COUNTIF(B365,"*ou*")</f>
        <v>0</v>
      </c>
      <c r="Z365" s="1">
        <f>COUNTIF(B365,"*ui*")</f>
        <v>0</v>
      </c>
      <c r="AA365" s="1">
        <f>COUNTIF(B365,"*ua*")</f>
        <v>0</v>
      </c>
      <c r="AB365">
        <f>SUM(G365:AA365)</f>
        <v>1</v>
      </c>
      <c r="AC365">
        <v>2</v>
      </c>
      <c r="AD365">
        <f>COUNTIF(AC365,"2")</f>
        <v>1</v>
      </c>
      <c r="AE365">
        <f>COUNTIF(AC365,"3")</f>
        <v>0</v>
      </c>
      <c r="AF365">
        <f>COUNTIF(AC365,"4")</f>
        <v>0</v>
      </c>
      <c r="AG365">
        <f>COUNTIF(AC365,"5")</f>
        <v>0</v>
      </c>
      <c r="AH365">
        <v>1</v>
      </c>
      <c r="AI365">
        <v>0</v>
      </c>
      <c r="AL365">
        <v>1</v>
      </c>
      <c r="AO365" s="1">
        <f>COUNTIF(F365,"CVCV")+COUNTIF(F365,"CVVCV")</f>
        <v>0</v>
      </c>
      <c r="AP365" s="1">
        <f>COUNTIF(F365,"CVCVC")+COUNTIF(F365,"CVVCVC")</f>
        <v>0</v>
      </c>
      <c r="AQ365" s="1">
        <f>COUNTIF(F365,"VCV")+COUNTIF(F365,"VVCV")</f>
        <v>0</v>
      </c>
      <c r="AR365" s="1">
        <f>COUNTIF(F365,"VCVC")+COUNTIF(F365,"VVCVC")</f>
        <v>0</v>
      </c>
      <c r="AS365" s="1">
        <f>COUNTIF(F365,"CVV")</f>
        <v>1</v>
      </c>
      <c r="AT365" s="1">
        <f>COUNTIF(F365,"CVVC")</f>
        <v>0</v>
      </c>
      <c r="AU365" s="1">
        <f>COUNTIF(F365,"VV")</f>
        <v>0</v>
      </c>
      <c r="AV365" s="1">
        <f>COUNTIF(F365,"VVC")</f>
        <v>0</v>
      </c>
      <c r="AW365" s="1">
        <f>COUNTIF(F365,"CVVCVC")+COUNTIF(F365,"VVCVC")+COUNTIF(F365,"CVVCV")+COUNTIF(F365,"VVCV")</f>
        <v>0</v>
      </c>
      <c r="AY365" s="1">
        <f>COUNTIF(F365,"CCVCV")</f>
        <v>0</v>
      </c>
      <c r="AZ365" s="1">
        <f>COUNTIF(F365,"CCVCVC")</f>
        <v>0</v>
      </c>
      <c r="BA365" s="1">
        <f>COUNTIF(F365,"CCVV")</f>
        <v>0</v>
      </c>
      <c r="BB365" s="1">
        <f>COUNTIF(F365,"CCVVC")</f>
        <v>0</v>
      </c>
      <c r="BF365" s="1" t="str">
        <f>RIGHT(F365,4)</f>
        <v>CVV</v>
      </c>
      <c r="BG365" s="1"/>
      <c r="BO365">
        <v>1</v>
      </c>
      <c r="BP365" s="1">
        <f>SUM(BG365:BO365)</f>
        <v>1</v>
      </c>
      <c r="BQ365">
        <v>0</v>
      </c>
      <c r="BS365" s="1" t="str">
        <f>LEFT(B365,1)</f>
        <v>h</v>
      </c>
      <c r="BT365" s="1" t="str">
        <f>LEFT(B365,2)</f>
        <v>ha</v>
      </c>
      <c r="BU365" s="1" t="str">
        <f>RIGHT(B365,1)</f>
        <v>u</v>
      </c>
      <c r="BX365" s="10">
        <v>0</v>
      </c>
      <c r="BY365" s="10" t="str">
        <f>LEFT(CA365,1)</f>
        <v>a</v>
      </c>
      <c r="BZ365" s="10" t="str">
        <f>RIGHT(B365,1)</f>
        <v>u</v>
      </c>
      <c r="CA365" s="10" t="str">
        <f>RIGHT(B365,2)</f>
        <v>au</v>
      </c>
      <c r="CB365" s="10" t="str">
        <f>RIGHT(B365,3)</f>
        <v>hau</v>
      </c>
      <c r="CC365" s="10" t="str">
        <f>RIGHT(B365,2)</f>
        <v>au</v>
      </c>
      <c r="CD365" s="10" t="str">
        <f>RIGHT(B365,1)</f>
        <v>u</v>
      </c>
    </row>
    <row r="366" spans="1:82">
      <c r="A366">
        <v>384</v>
      </c>
      <c r="B366" s="30" t="s">
        <v>939</v>
      </c>
      <c r="C366" t="s">
        <v>2481</v>
      </c>
      <c r="D366" t="s">
        <v>1141</v>
      </c>
      <c r="E366" t="s">
        <v>1141</v>
      </c>
      <c r="F366" t="s">
        <v>2833</v>
      </c>
      <c r="G366" s="1">
        <f>COUNTIF(B366,"*ii*")</f>
        <v>0</v>
      </c>
      <c r="H366" s="1">
        <f>COUNTIF(B366,"*ee*")</f>
        <v>0</v>
      </c>
      <c r="I366" s="1">
        <f>COUNTIF(B366,"*aa*")</f>
        <v>0</v>
      </c>
      <c r="J366" s="1">
        <f>COUNTIF(B366,"*oo*")</f>
        <v>0</v>
      </c>
      <c r="K366" s="1">
        <f>COUNTIF(B366,"*uu*")</f>
        <v>0</v>
      </c>
      <c r="L366" s="1">
        <f>COUNTIF(B366,"*ia*")</f>
        <v>0</v>
      </c>
      <c r="M366" s="1">
        <f>COUNTIF(B366,"*iu*")</f>
        <v>0</v>
      </c>
      <c r="N366" s="1">
        <f>COUNTIF(B366,"*ei*")</f>
        <v>0</v>
      </c>
      <c r="O366" s="1">
        <f>COUNTIF(B366,"*ea*")</f>
        <v>0</v>
      </c>
      <c r="P366" s="1">
        <f>COUNTIF(B366,"*eo*")</f>
        <v>0</v>
      </c>
      <c r="Q366" s="1">
        <f>COUNTIF(B366,"*eu*")</f>
        <v>0</v>
      </c>
      <c r="R366" s="1">
        <f>COUNTIF(B366,"*ai*")</f>
        <v>0</v>
      </c>
      <c r="S366" s="1">
        <f>COUNTIF(B366,"*ae*")</f>
        <v>0</v>
      </c>
      <c r="T366" s="1">
        <f>COUNTIF(B366,"*ao*")</f>
        <v>0</v>
      </c>
      <c r="U366" s="1">
        <f>COUNTIF(B366,"*au*")</f>
        <v>1</v>
      </c>
      <c r="V366" s="1">
        <f>COUNTIF(B366,"*oi*")</f>
        <v>0</v>
      </c>
      <c r="W366" s="1">
        <f>COUNTIF(B366,"*oe*")</f>
        <v>0</v>
      </c>
      <c r="X366" s="1">
        <f>COUNTIF(B366,"*oa*")</f>
        <v>0</v>
      </c>
      <c r="Y366" s="1">
        <f>COUNTIF(B366,"*ou*")</f>
        <v>0</v>
      </c>
      <c r="Z366" s="1">
        <f>COUNTIF(B366,"*ui*")</f>
        <v>0</v>
      </c>
      <c r="AA366" s="1">
        <f>COUNTIF(B366,"*ua*")</f>
        <v>0</v>
      </c>
      <c r="AB366">
        <f>SUM(G366:AA366)</f>
        <v>1</v>
      </c>
      <c r="AC366">
        <v>2</v>
      </c>
      <c r="AD366">
        <f>COUNTIF(AC366,"2")</f>
        <v>1</v>
      </c>
      <c r="AE366">
        <f>COUNTIF(AC366,"3")</f>
        <v>0</v>
      </c>
      <c r="AF366">
        <f>COUNTIF(AC366,"4")</f>
        <v>0</v>
      </c>
      <c r="AG366">
        <f>COUNTIF(AC366,"5")</f>
        <v>0</v>
      </c>
      <c r="AH366">
        <v>1</v>
      </c>
      <c r="AI366">
        <v>0</v>
      </c>
      <c r="AL366">
        <v>1</v>
      </c>
      <c r="AO366" s="1">
        <f>COUNTIF(F366,"CVCV")+COUNTIF(F366,"CVVCV")</f>
        <v>0</v>
      </c>
      <c r="AP366" s="1">
        <f>COUNTIF(F366,"CVCVC")+COUNTIF(F366,"CVVCVC")</f>
        <v>0</v>
      </c>
      <c r="AQ366" s="1">
        <f>COUNTIF(F366,"VCV")+COUNTIF(F366,"VVCV")</f>
        <v>0</v>
      </c>
      <c r="AR366" s="1">
        <f>COUNTIF(F366,"VCVC")+COUNTIF(F366,"VVCVC")</f>
        <v>0</v>
      </c>
      <c r="AS366" s="1">
        <f>COUNTIF(F366,"CVV")</f>
        <v>1</v>
      </c>
      <c r="AT366" s="1">
        <f>COUNTIF(F366,"CVVC")</f>
        <v>0</v>
      </c>
      <c r="AU366" s="1">
        <f>COUNTIF(F366,"VV")</f>
        <v>0</v>
      </c>
      <c r="AV366" s="1">
        <f>COUNTIF(F366,"VVC")</f>
        <v>0</v>
      </c>
      <c r="AW366" s="1">
        <f>COUNTIF(F366,"CVVCVC")+COUNTIF(F366,"VVCVC")+COUNTIF(F366,"CVVCV")+COUNTIF(F366,"VVCV")</f>
        <v>0</v>
      </c>
      <c r="AY366" s="1">
        <f>COUNTIF(F366,"CCVCV")</f>
        <v>0</v>
      </c>
      <c r="AZ366" s="1">
        <f>COUNTIF(F366,"CCVCVC")</f>
        <v>0</v>
      </c>
      <c r="BA366" s="1">
        <f>COUNTIF(F366,"CCVV")</f>
        <v>0</v>
      </c>
      <c r="BB366" s="1">
        <f>COUNTIF(F366,"CCVVC")</f>
        <v>0</v>
      </c>
      <c r="BF366" s="1" t="str">
        <f>RIGHT(F366,4)</f>
        <v>CVV</v>
      </c>
      <c r="BG366" s="1"/>
      <c r="BO366">
        <v>1</v>
      </c>
      <c r="BP366" s="1">
        <f>SUM(BG366:BO366)</f>
        <v>1</v>
      </c>
      <c r="BQ366">
        <v>0</v>
      </c>
      <c r="BS366" s="1" t="str">
        <f>LEFT(B366,1)</f>
        <v>h</v>
      </c>
      <c r="BT366" s="1" t="str">
        <f>LEFT(B366,2)</f>
        <v>ha</v>
      </c>
      <c r="BU366" s="1" t="str">
        <f>RIGHT(B366,1)</f>
        <v>u</v>
      </c>
      <c r="BX366" s="10">
        <v>0</v>
      </c>
      <c r="BY366" s="10" t="str">
        <f>LEFT(CA366,1)</f>
        <v>a</v>
      </c>
      <c r="BZ366" s="10" t="str">
        <f>RIGHT(B366,1)</f>
        <v>u</v>
      </c>
      <c r="CA366" s="10" t="str">
        <f>RIGHT(B366,2)</f>
        <v>au</v>
      </c>
      <c r="CB366" s="10" t="str">
        <f>RIGHT(B366,3)</f>
        <v>hau</v>
      </c>
      <c r="CC366" s="10" t="str">
        <f>RIGHT(B366,2)</f>
        <v>au</v>
      </c>
      <c r="CD366" s="10" t="str">
        <f>RIGHT(B366,1)</f>
        <v>u</v>
      </c>
    </row>
    <row r="367" spans="1:82">
      <c r="A367">
        <v>385</v>
      </c>
      <c r="B367" s="30" t="s">
        <v>939</v>
      </c>
      <c r="C367" t="s">
        <v>2789</v>
      </c>
      <c r="D367" t="s">
        <v>1141</v>
      </c>
      <c r="E367" t="s">
        <v>1141</v>
      </c>
      <c r="F367" t="s">
        <v>2833</v>
      </c>
      <c r="G367" s="1">
        <f>COUNTIF(B367,"*ii*")</f>
        <v>0</v>
      </c>
      <c r="H367" s="1">
        <f>COUNTIF(B367,"*ee*")</f>
        <v>0</v>
      </c>
      <c r="I367" s="1">
        <f>COUNTIF(B367,"*aa*")</f>
        <v>0</v>
      </c>
      <c r="J367" s="1">
        <f>COUNTIF(B367,"*oo*")</f>
        <v>0</v>
      </c>
      <c r="K367" s="1">
        <f>COUNTIF(B367,"*uu*")</f>
        <v>0</v>
      </c>
      <c r="L367" s="1">
        <f>COUNTIF(B367,"*ia*")</f>
        <v>0</v>
      </c>
      <c r="M367" s="1">
        <f>COUNTIF(B367,"*iu*")</f>
        <v>0</v>
      </c>
      <c r="N367" s="1">
        <f>COUNTIF(B367,"*ei*")</f>
        <v>0</v>
      </c>
      <c r="O367" s="1">
        <f>COUNTIF(B367,"*ea*")</f>
        <v>0</v>
      </c>
      <c r="P367" s="1">
        <f>COUNTIF(B367,"*eo*")</f>
        <v>0</v>
      </c>
      <c r="Q367" s="1">
        <f>COUNTIF(B367,"*eu*")</f>
        <v>0</v>
      </c>
      <c r="R367" s="1">
        <f>COUNTIF(B367,"*ai*")</f>
        <v>0</v>
      </c>
      <c r="S367" s="1">
        <f>COUNTIF(B367,"*ae*")</f>
        <v>0</v>
      </c>
      <c r="T367" s="1">
        <f>COUNTIF(B367,"*ao*")</f>
        <v>0</v>
      </c>
      <c r="U367" s="1">
        <f>COUNTIF(B367,"*au*")</f>
        <v>1</v>
      </c>
      <c r="V367" s="1">
        <f>COUNTIF(B367,"*oi*")</f>
        <v>0</v>
      </c>
      <c r="W367" s="1">
        <f>COUNTIF(B367,"*oe*")</f>
        <v>0</v>
      </c>
      <c r="X367" s="1">
        <f>COUNTIF(B367,"*oa*")</f>
        <v>0</v>
      </c>
      <c r="Y367" s="1">
        <f>COUNTIF(B367,"*ou*")</f>
        <v>0</v>
      </c>
      <c r="Z367" s="1">
        <f>COUNTIF(B367,"*ui*")</f>
        <v>0</v>
      </c>
      <c r="AA367" s="1">
        <f>COUNTIF(B367,"*ua*")</f>
        <v>0</v>
      </c>
      <c r="AB367">
        <f>SUM(G367:AA367)</f>
        <v>1</v>
      </c>
      <c r="AC367">
        <v>2</v>
      </c>
      <c r="AD367">
        <f>COUNTIF(AC367,"2")</f>
        <v>1</v>
      </c>
      <c r="AE367">
        <f>COUNTIF(AC367,"3")</f>
        <v>0</v>
      </c>
      <c r="AF367">
        <f>COUNTIF(AC367,"4")</f>
        <v>0</v>
      </c>
      <c r="AG367">
        <f>COUNTIF(AC367,"5")</f>
        <v>0</v>
      </c>
      <c r="AH367">
        <v>1</v>
      </c>
      <c r="AI367">
        <v>0</v>
      </c>
      <c r="AL367">
        <v>1</v>
      </c>
      <c r="AO367" s="1">
        <f>COUNTIF(F367,"CVCV")+COUNTIF(F367,"CVVCV")</f>
        <v>0</v>
      </c>
      <c r="AP367" s="1">
        <f>COUNTIF(F367,"CVCVC")+COUNTIF(F367,"CVVCVC")</f>
        <v>0</v>
      </c>
      <c r="AQ367" s="1">
        <f>COUNTIF(F367,"VCV")+COUNTIF(F367,"VVCV")</f>
        <v>0</v>
      </c>
      <c r="AR367" s="1">
        <f>COUNTIF(F367,"VCVC")+COUNTIF(F367,"VVCVC")</f>
        <v>0</v>
      </c>
      <c r="AS367" s="1">
        <f>COUNTIF(F367,"CVV")</f>
        <v>1</v>
      </c>
      <c r="AT367" s="1">
        <f>COUNTIF(F367,"CVVC")</f>
        <v>0</v>
      </c>
      <c r="AU367" s="1">
        <f>COUNTIF(F367,"VV")</f>
        <v>0</v>
      </c>
      <c r="AV367" s="1">
        <f>COUNTIF(F367,"VVC")</f>
        <v>0</v>
      </c>
      <c r="AW367" s="1">
        <f>COUNTIF(F367,"CVVCVC")+COUNTIF(F367,"VVCVC")+COUNTIF(F367,"CVVCV")+COUNTIF(F367,"VVCV")</f>
        <v>0</v>
      </c>
      <c r="AY367" s="1">
        <f>COUNTIF(F367,"CCVCV")</f>
        <v>0</v>
      </c>
      <c r="AZ367" s="1">
        <f>COUNTIF(F367,"CCVCVC")</f>
        <v>0</v>
      </c>
      <c r="BA367" s="1">
        <f>COUNTIF(F367,"CCVV")</f>
        <v>0</v>
      </c>
      <c r="BB367" s="1">
        <f>COUNTIF(F367,"CCVVC")</f>
        <v>0</v>
      </c>
      <c r="BF367" s="1" t="str">
        <f>RIGHT(F367,4)</f>
        <v>CVV</v>
      </c>
      <c r="BG367" s="1"/>
      <c r="BO367">
        <v>1</v>
      </c>
      <c r="BP367" s="1">
        <f>SUM(BG367:BO367)</f>
        <v>1</v>
      </c>
      <c r="BQ367">
        <v>0</v>
      </c>
      <c r="BS367" s="1" t="str">
        <f>LEFT(B367,1)</f>
        <v>h</v>
      </c>
      <c r="BT367" s="1" t="str">
        <f>LEFT(B367,2)</f>
        <v>ha</v>
      </c>
      <c r="BU367" s="1" t="str">
        <f>RIGHT(B367,1)</f>
        <v>u</v>
      </c>
      <c r="BX367" s="10">
        <v>0</v>
      </c>
      <c r="BY367" s="10" t="str">
        <f>LEFT(CA367,1)</f>
        <v>a</v>
      </c>
      <c r="BZ367" s="10" t="str">
        <f>RIGHT(B367,1)</f>
        <v>u</v>
      </c>
      <c r="CA367" s="10" t="str">
        <f>RIGHT(B367,2)</f>
        <v>au</v>
      </c>
      <c r="CB367" s="10" t="str">
        <f>RIGHT(B367,3)</f>
        <v>hau</v>
      </c>
      <c r="CC367" s="10" t="str">
        <f>RIGHT(B367,2)</f>
        <v>au</v>
      </c>
      <c r="CD367" s="10" t="str">
        <f>RIGHT(B367,1)</f>
        <v>u</v>
      </c>
    </row>
    <row r="368" spans="1:82">
      <c r="A368">
        <v>1123</v>
      </c>
      <c r="B368" s="30" t="s">
        <v>767</v>
      </c>
      <c r="C368" t="s">
        <v>2210</v>
      </c>
      <c r="D368" t="s">
        <v>1151</v>
      </c>
      <c r="E368" t="s">
        <v>2821</v>
      </c>
      <c r="F368" t="s">
        <v>2833</v>
      </c>
      <c r="G368" s="1">
        <f>COUNTIF(B368,"*ii*")</f>
        <v>0</v>
      </c>
      <c r="H368" s="1">
        <f>COUNTIF(B368,"*ee*")</f>
        <v>0</v>
      </c>
      <c r="I368" s="1">
        <f>COUNTIF(B368,"*aa*")</f>
        <v>0</v>
      </c>
      <c r="J368" s="1">
        <f>COUNTIF(B368,"*oo*")</f>
        <v>0</v>
      </c>
      <c r="K368" s="1">
        <f>COUNTIF(B368,"*uu*")</f>
        <v>0</v>
      </c>
      <c r="L368" s="1">
        <f>COUNTIF(B368,"*ia*")</f>
        <v>0</v>
      </c>
      <c r="M368" s="1">
        <f>COUNTIF(B368,"*iu*")</f>
        <v>0</v>
      </c>
      <c r="N368" s="1">
        <f>COUNTIF(B368,"*ei*")</f>
        <v>0</v>
      </c>
      <c r="O368" s="1">
        <f>COUNTIF(B368,"*ea*")</f>
        <v>0</v>
      </c>
      <c r="P368" s="1">
        <f>COUNTIF(B368,"*eo*")</f>
        <v>0</v>
      </c>
      <c r="Q368" s="1">
        <f>COUNTIF(B368,"*eu*")</f>
        <v>0</v>
      </c>
      <c r="R368" s="1">
        <f>COUNTIF(B368,"*ai*")</f>
        <v>0</v>
      </c>
      <c r="S368" s="1">
        <f>COUNTIF(B368,"*ae*")</f>
        <v>0</v>
      </c>
      <c r="T368" s="1">
        <f>COUNTIF(B368,"*ao*")</f>
        <v>0</v>
      </c>
      <c r="U368" s="1">
        <f>COUNTIF(B368,"*au*")</f>
        <v>1</v>
      </c>
      <c r="V368" s="1">
        <f>COUNTIF(B368,"*oi*")</f>
        <v>0</v>
      </c>
      <c r="W368" s="1">
        <f>COUNTIF(B368,"*oe*")</f>
        <v>0</v>
      </c>
      <c r="X368" s="1">
        <f>COUNTIF(B368,"*oa*")</f>
        <v>0</v>
      </c>
      <c r="Y368" s="1">
        <f>COUNTIF(B368,"*ou*")</f>
        <v>0</v>
      </c>
      <c r="Z368" s="1">
        <f>COUNTIF(B368,"*ui*")</f>
        <v>0</v>
      </c>
      <c r="AA368" s="1">
        <f>COUNTIF(B368,"*ua*")</f>
        <v>0</v>
      </c>
      <c r="AB368">
        <f>SUM(G368:AA368)</f>
        <v>1</v>
      </c>
      <c r="AC368">
        <v>2</v>
      </c>
      <c r="AD368">
        <f>COUNTIF(AC368,"2")</f>
        <v>1</v>
      </c>
      <c r="AE368">
        <f>COUNTIF(AC368,"3")</f>
        <v>0</v>
      </c>
      <c r="AF368">
        <f>COUNTIF(AC368,"4")</f>
        <v>0</v>
      </c>
      <c r="AG368">
        <f>COUNTIF(AC368,"5")</f>
        <v>0</v>
      </c>
      <c r="AH368">
        <v>1</v>
      </c>
      <c r="AI368">
        <v>0</v>
      </c>
      <c r="AL368">
        <v>1</v>
      </c>
      <c r="AO368" s="1">
        <f>COUNTIF(F368,"CVCV")+COUNTIF(F368,"CVVCV")</f>
        <v>0</v>
      </c>
      <c r="AP368" s="1">
        <f>COUNTIF(F368,"CVCVC")+COUNTIF(F368,"CVVCVC")</f>
        <v>0</v>
      </c>
      <c r="AQ368" s="1">
        <f>COUNTIF(F368,"VCV")+COUNTIF(F368,"VVCV")</f>
        <v>0</v>
      </c>
      <c r="AR368" s="1">
        <f>COUNTIF(F368,"VCVC")+COUNTIF(F368,"VVCVC")</f>
        <v>0</v>
      </c>
      <c r="AS368" s="1">
        <f>COUNTIF(F368,"CVV")</f>
        <v>1</v>
      </c>
      <c r="AT368" s="1">
        <f>COUNTIF(F368,"CVVC")</f>
        <v>0</v>
      </c>
      <c r="AU368" s="1">
        <f>COUNTIF(F368,"VV")</f>
        <v>0</v>
      </c>
      <c r="AV368" s="1">
        <f>COUNTIF(F368,"VVC")</f>
        <v>0</v>
      </c>
      <c r="AW368" s="1">
        <f>COUNTIF(F368,"CVVCVC")+COUNTIF(F368,"VVCVC")+COUNTIF(F368,"CVVCV")+COUNTIF(F368,"VVCV")</f>
        <v>0</v>
      </c>
      <c r="AY368" s="1">
        <f>COUNTIF(F368,"CCVCV")</f>
        <v>0</v>
      </c>
      <c r="AZ368" s="1">
        <f>COUNTIF(F368,"CCVCVC")</f>
        <v>0</v>
      </c>
      <c r="BA368" s="1">
        <f>COUNTIF(F368,"CCVV")</f>
        <v>0</v>
      </c>
      <c r="BB368" s="1">
        <f>COUNTIF(F368,"CCVVC")</f>
        <v>0</v>
      </c>
      <c r="BF368" s="1" t="str">
        <f>RIGHT(F368,4)</f>
        <v>CVV</v>
      </c>
      <c r="BG368" s="1"/>
      <c r="BO368">
        <v>1</v>
      </c>
      <c r="BP368" s="1">
        <f>SUM(BG368:BO368)</f>
        <v>1</v>
      </c>
      <c r="BQ368">
        <v>0</v>
      </c>
      <c r="BS368" s="1" t="str">
        <f>LEFT(B368,1)</f>
        <v>p</v>
      </c>
      <c r="BT368" s="1" t="str">
        <f>LEFT(B368,2)</f>
        <v>pa</v>
      </c>
      <c r="BU368" s="1" t="str">
        <f>RIGHT(B368,1)</f>
        <v>u</v>
      </c>
      <c r="BX368" s="10">
        <v>0</v>
      </c>
      <c r="BY368" s="10" t="str">
        <f>LEFT(CA368,1)</f>
        <v>a</v>
      </c>
      <c r="BZ368" s="10" t="str">
        <f>RIGHT(B368,1)</f>
        <v>u</v>
      </c>
      <c r="CA368" s="10" t="str">
        <f>RIGHT(B368,2)</f>
        <v>au</v>
      </c>
      <c r="CB368" s="10" t="str">
        <f>RIGHT(B368,3)</f>
        <v>pau</v>
      </c>
      <c r="CC368" s="10" t="str">
        <f>RIGHT(B368,2)</f>
        <v>au</v>
      </c>
      <c r="CD368" s="10" t="str">
        <f>RIGHT(B368,1)</f>
        <v>u</v>
      </c>
    </row>
    <row r="369" spans="1:82">
      <c r="A369">
        <v>1823</v>
      </c>
      <c r="B369" s="30" t="s">
        <v>514</v>
      </c>
      <c r="C369" t="s">
        <v>1866</v>
      </c>
      <c r="D369" t="s">
        <v>1151</v>
      </c>
      <c r="E369" t="s">
        <v>2821</v>
      </c>
      <c r="F369" t="s">
        <v>2833</v>
      </c>
      <c r="G369" s="1">
        <f>COUNTIF(B369,"*ii*")</f>
        <v>0</v>
      </c>
      <c r="H369" s="1">
        <f>COUNTIF(B369,"*ee*")</f>
        <v>0</v>
      </c>
      <c r="I369" s="1">
        <f>COUNTIF(B369,"*aa*")</f>
        <v>0</v>
      </c>
      <c r="J369" s="1">
        <f>COUNTIF(B369,"*oo*")</f>
        <v>0</v>
      </c>
      <c r="K369" s="1">
        <f>COUNTIF(B369,"*uu*")</f>
        <v>0</v>
      </c>
      <c r="L369" s="1">
        <f>COUNTIF(B369,"*ia*")</f>
        <v>0</v>
      </c>
      <c r="M369" s="1">
        <f>COUNTIF(B369,"*iu*")</f>
        <v>0</v>
      </c>
      <c r="N369" s="1">
        <f>COUNTIF(B369,"*ei*")</f>
        <v>0</v>
      </c>
      <c r="O369" s="1">
        <f>COUNTIF(B369,"*ea*")</f>
        <v>0</v>
      </c>
      <c r="P369" s="1">
        <f>COUNTIF(B369,"*eo*")</f>
        <v>0</v>
      </c>
      <c r="Q369" s="1">
        <f>COUNTIF(B369,"*eu*")</f>
        <v>0</v>
      </c>
      <c r="R369" s="1">
        <f>COUNTIF(B369,"*ai*")</f>
        <v>0</v>
      </c>
      <c r="S369" s="1">
        <f>COUNTIF(B369,"*ae*")</f>
        <v>0</v>
      </c>
      <c r="T369" s="1">
        <f>COUNTIF(B369,"*ao*")</f>
        <v>0</v>
      </c>
      <c r="U369" s="1">
        <f>COUNTIF(B369,"*au*")</f>
        <v>1</v>
      </c>
      <c r="V369" s="1">
        <f>COUNTIF(B369,"*oi*")</f>
        <v>0</v>
      </c>
      <c r="W369" s="1">
        <f>COUNTIF(B369,"*oe*")</f>
        <v>0</v>
      </c>
      <c r="X369" s="1">
        <f>COUNTIF(B369,"*oa*")</f>
        <v>0</v>
      </c>
      <c r="Y369" s="1">
        <f>COUNTIF(B369,"*ou*")</f>
        <v>0</v>
      </c>
      <c r="Z369" s="1">
        <f>COUNTIF(B369,"*ui*")</f>
        <v>0</v>
      </c>
      <c r="AA369" s="1">
        <f>COUNTIF(B369,"*ua*")</f>
        <v>0</v>
      </c>
      <c r="AB369">
        <f>SUM(G369:AA369)</f>
        <v>1</v>
      </c>
      <c r="AC369">
        <v>2</v>
      </c>
      <c r="AD369">
        <f>COUNTIF(AC369,"2")</f>
        <v>1</v>
      </c>
      <c r="AE369">
        <f>COUNTIF(AC369,"3")</f>
        <v>0</v>
      </c>
      <c r="AF369">
        <f>COUNTIF(AC369,"4")</f>
        <v>0</v>
      </c>
      <c r="AG369">
        <f>COUNTIF(AC369,"5")</f>
        <v>0</v>
      </c>
      <c r="AH369">
        <v>1</v>
      </c>
      <c r="AI369">
        <v>0</v>
      </c>
      <c r="AL369">
        <v>1</v>
      </c>
      <c r="AO369" s="1">
        <f>COUNTIF(F369,"CVCV")+COUNTIF(F369,"CVVCV")</f>
        <v>0</v>
      </c>
      <c r="AP369" s="1">
        <f>COUNTIF(F369,"CVCVC")+COUNTIF(F369,"CVVCVC")</f>
        <v>0</v>
      </c>
      <c r="AQ369" s="1">
        <f>COUNTIF(F369,"VCV")+COUNTIF(F369,"VVCV")</f>
        <v>0</v>
      </c>
      <c r="AR369" s="1">
        <f>COUNTIF(F369,"VCVC")+COUNTIF(F369,"VVCVC")</f>
        <v>0</v>
      </c>
      <c r="AS369" s="1">
        <f>COUNTIF(F369,"CVV")</f>
        <v>1</v>
      </c>
      <c r="AT369" s="1">
        <f>COUNTIF(F369,"CVVC")</f>
        <v>0</v>
      </c>
      <c r="AU369" s="1">
        <f>COUNTIF(F369,"VV")</f>
        <v>0</v>
      </c>
      <c r="AV369" s="1">
        <f>COUNTIF(F369,"VVC")</f>
        <v>0</v>
      </c>
      <c r="AW369" s="1">
        <f>COUNTIF(F369,"CVVCVC")+COUNTIF(F369,"VVCVC")+COUNTIF(F369,"CVVCV")+COUNTIF(F369,"VVCV")</f>
        <v>0</v>
      </c>
      <c r="AY369" s="1">
        <f>COUNTIF(F369,"CCVCV")</f>
        <v>0</v>
      </c>
      <c r="AZ369" s="1">
        <f>COUNTIF(F369,"CCVCVC")</f>
        <v>0</v>
      </c>
      <c r="BA369" s="1">
        <f>COUNTIF(F369,"CCVV")</f>
        <v>0</v>
      </c>
      <c r="BB369" s="1">
        <f>COUNTIF(F369,"CCVVC")</f>
        <v>0</v>
      </c>
      <c r="BF369" s="1" t="str">
        <f>RIGHT(F369,4)</f>
        <v>CVV</v>
      </c>
      <c r="BG369" s="1"/>
      <c r="BO369">
        <v>1</v>
      </c>
      <c r="BP369" s="1">
        <f>SUM(BG369:BO369)</f>
        <v>1</v>
      </c>
      <c r="BQ369">
        <v>0</v>
      </c>
      <c r="BS369" s="1" t="str">
        <f>LEFT(B369,1)</f>
        <v>t</v>
      </c>
      <c r="BT369" s="1" t="str">
        <f>LEFT(B369,2)</f>
        <v>ta</v>
      </c>
      <c r="BU369" s="1" t="str">
        <f>RIGHT(B369,1)</f>
        <v>u</v>
      </c>
      <c r="BX369" s="10">
        <v>0</v>
      </c>
      <c r="BY369" s="10" t="str">
        <f>LEFT(CA369,1)</f>
        <v>a</v>
      </c>
      <c r="BZ369" s="10" t="str">
        <f>RIGHT(B369,1)</f>
        <v>u</v>
      </c>
      <c r="CA369" s="10" t="str">
        <f>RIGHT(B369,2)</f>
        <v>au</v>
      </c>
      <c r="CB369" s="10" t="str">
        <f>RIGHT(B369,3)</f>
        <v>tau</v>
      </c>
      <c r="CC369" s="10" t="str">
        <f>RIGHT(B369,2)</f>
        <v>au</v>
      </c>
      <c r="CD369" s="10" t="str">
        <f>RIGHT(B369,1)</f>
        <v>u</v>
      </c>
    </row>
    <row r="370" spans="1:82">
      <c r="B370" s="30" t="s">
        <v>4046</v>
      </c>
      <c r="C370" t="s">
        <v>4047</v>
      </c>
      <c r="D370" s="1" t="s">
        <v>1150</v>
      </c>
      <c r="E370" s="2" t="s">
        <v>2821</v>
      </c>
      <c r="F370" s="1" t="s">
        <v>2833</v>
      </c>
      <c r="G370" s="1">
        <f>COUNTIF(B370,"*ii*")</f>
        <v>0</v>
      </c>
      <c r="H370" s="1">
        <f>COUNTIF(B370,"*ee*")</f>
        <v>0</v>
      </c>
      <c r="I370" s="1">
        <f>COUNTIF(B370,"*aa*")</f>
        <v>0</v>
      </c>
      <c r="J370" s="1">
        <f>COUNTIF(B370,"*oo*")</f>
        <v>0</v>
      </c>
      <c r="K370" s="1">
        <f>COUNTIF(B370,"*uu*")</f>
        <v>0</v>
      </c>
      <c r="L370" s="1">
        <f>COUNTIF(B370,"*ia*")</f>
        <v>0</v>
      </c>
      <c r="M370" s="1">
        <f>COUNTIF(B370,"*iu*")</f>
        <v>0</v>
      </c>
      <c r="N370" s="1">
        <f>COUNTIF(B370,"*ei*")</f>
        <v>0</v>
      </c>
      <c r="O370" s="1">
        <f>COUNTIF(B370,"*ea*")</f>
        <v>0</v>
      </c>
      <c r="P370" s="1">
        <f>COUNTIF(B370,"*eo*")</f>
        <v>0</v>
      </c>
      <c r="Q370" s="1">
        <f>COUNTIF(B370,"*eu*")</f>
        <v>0</v>
      </c>
      <c r="R370" s="1">
        <f>COUNTIF(B370,"*ai*")</f>
        <v>0</v>
      </c>
      <c r="S370" s="1">
        <f>COUNTIF(B370,"*ae*")</f>
        <v>0</v>
      </c>
      <c r="T370" s="1">
        <f>COUNTIF(B370,"*ao*")</f>
        <v>0</v>
      </c>
      <c r="U370" s="1">
        <f>COUNTIF(B370,"*au*")</f>
        <v>1</v>
      </c>
      <c r="V370" s="1">
        <f>COUNTIF(B370,"*oi*")</f>
        <v>0</v>
      </c>
      <c r="W370" s="1">
        <f>COUNTIF(B370,"*oe*")</f>
        <v>0</v>
      </c>
      <c r="X370" s="1">
        <f>COUNTIF(B370,"*oa*")</f>
        <v>0</v>
      </c>
      <c r="Y370" s="1">
        <f>COUNTIF(B370,"*ou*")</f>
        <v>0</v>
      </c>
      <c r="Z370" s="1">
        <f>COUNTIF(B370,"*ui*")</f>
        <v>0</v>
      </c>
      <c r="AA370" s="1">
        <f>COUNTIF(B370,"*ua*")</f>
        <v>0</v>
      </c>
      <c r="AB370">
        <f>SUM(G370:AA370)</f>
        <v>1</v>
      </c>
      <c r="AC370">
        <v>2</v>
      </c>
      <c r="AD370">
        <f>COUNTIF(AC370,"2")</f>
        <v>1</v>
      </c>
      <c r="AE370">
        <f>COUNTIF(AC370,"3")</f>
        <v>0</v>
      </c>
      <c r="AF370">
        <f>COUNTIF(AC370,"4")</f>
        <v>0</v>
      </c>
      <c r="AG370">
        <f>COUNTIF(AC370,"5")</f>
        <v>0</v>
      </c>
      <c r="AH370">
        <v>1</v>
      </c>
      <c r="AI370">
        <v>0</v>
      </c>
      <c r="AL370">
        <v>1</v>
      </c>
      <c r="AO370" s="1">
        <f>COUNTIF(F370,"CVCV")+COUNTIF(F370,"CVVCV")</f>
        <v>0</v>
      </c>
      <c r="AP370" s="1">
        <f>COUNTIF(F370,"CVCVC")+COUNTIF(F370,"CVVCVC")</f>
        <v>0</v>
      </c>
      <c r="AQ370" s="1">
        <f>COUNTIF(F370,"VCV")+COUNTIF(F370,"VVCV")</f>
        <v>0</v>
      </c>
      <c r="AR370" s="1">
        <f>COUNTIF(F370,"VCVC")+COUNTIF(F370,"VVCVC")</f>
        <v>0</v>
      </c>
      <c r="AS370" s="1">
        <f>COUNTIF(F370,"CVV")</f>
        <v>1</v>
      </c>
      <c r="AT370" s="1">
        <f>COUNTIF(F370,"CVVC")</f>
        <v>0</v>
      </c>
      <c r="AU370" s="1">
        <f>COUNTIF(F370,"VV")</f>
        <v>0</v>
      </c>
      <c r="AV370" s="1">
        <f>COUNTIF(F370,"VVC")</f>
        <v>0</v>
      </c>
      <c r="AW370" s="1">
        <f>COUNTIF(F370,"CVVCVC")+COUNTIF(F370,"VVCVC")+COUNTIF(F370,"CVVCV")+COUNTIF(F370,"VVCV")</f>
        <v>0</v>
      </c>
      <c r="AX370" s="1"/>
      <c r="AY370" s="1">
        <f>COUNTIF(F370,"CCVCV")</f>
        <v>0</v>
      </c>
      <c r="AZ370" s="1">
        <f>COUNTIF(F370,"CCVCVC")</f>
        <v>0</v>
      </c>
      <c r="BA370" s="1">
        <f>COUNTIF(F370,"CCVV")</f>
        <v>0</v>
      </c>
      <c r="BB370" s="1">
        <f>COUNTIF(F370,"CCVVC")</f>
        <v>0</v>
      </c>
      <c r="BC370" s="1"/>
      <c r="BF370" s="1" t="str">
        <f>RIGHT(F370,4)</f>
        <v>CVV</v>
      </c>
      <c r="BG370" s="1"/>
      <c r="BH370" s="1"/>
      <c r="BN370">
        <v>1</v>
      </c>
      <c r="BO370">
        <v>1</v>
      </c>
      <c r="BP370" s="1">
        <f>SUM(BG370:BO370)</f>
        <v>2</v>
      </c>
      <c r="BQ370">
        <v>0</v>
      </c>
      <c r="BS370" s="1" t="str">
        <f>LEFT(B370,1)</f>
        <v>m</v>
      </c>
      <c r="BT370" s="1" t="str">
        <f>LEFT(B370,2)</f>
        <v>ma</v>
      </c>
      <c r="BU370" s="1" t="str">
        <f>RIGHT(B370,1)</f>
        <v>u</v>
      </c>
      <c r="BW370"/>
      <c r="BX370" s="10">
        <v>0</v>
      </c>
      <c r="BY370" s="10" t="str">
        <f>LEFT(CA370,1)</f>
        <v>a</v>
      </c>
      <c r="BZ370" s="10" t="str">
        <f>RIGHT(B370,1)</f>
        <v>u</v>
      </c>
      <c r="CA370" s="10" t="str">
        <f>RIGHT(B370,2)</f>
        <v>au</v>
      </c>
      <c r="CB370" s="10" t="str">
        <f>RIGHT(B370,3)</f>
        <v>mau</v>
      </c>
      <c r="CC370" s="10" t="str">
        <f>RIGHT(B370,2)</f>
        <v>au</v>
      </c>
      <c r="CD370" s="10" t="str">
        <f>RIGHT(B370,1)</f>
        <v>u</v>
      </c>
    </row>
    <row r="371" spans="1:82">
      <c r="A371">
        <v>943</v>
      </c>
      <c r="B371" s="30" t="s">
        <v>859</v>
      </c>
      <c r="C371" t="s">
        <v>2358</v>
      </c>
      <c r="D371" t="s">
        <v>1150</v>
      </c>
      <c r="E371" t="s">
        <v>2821</v>
      </c>
      <c r="F371" t="s">
        <v>2833</v>
      </c>
      <c r="G371" s="1">
        <f>COUNTIF(B371,"*ii*")</f>
        <v>0</v>
      </c>
      <c r="H371" s="1">
        <f>COUNTIF(B371,"*ee*")</f>
        <v>0</v>
      </c>
      <c r="I371" s="1">
        <f>COUNTIF(B371,"*aa*")</f>
        <v>0</v>
      </c>
      <c r="J371" s="1">
        <f>COUNTIF(B371,"*oo*")</f>
        <v>0</v>
      </c>
      <c r="K371" s="1">
        <f>COUNTIF(B371,"*uu*")</f>
        <v>0</v>
      </c>
      <c r="L371" s="1">
        <f>COUNTIF(B371,"*ia*")</f>
        <v>0</v>
      </c>
      <c r="M371" s="1">
        <f>COUNTIF(B371,"*iu*")</f>
        <v>0</v>
      </c>
      <c r="N371" s="1">
        <f>COUNTIF(B371,"*ei*")</f>
        <v>0</v>
      </c>
      <c r="O371" s="1">
        <f>COUNTIF(B371,"*ea*")</f>
        <v>0</v>
      </c>
      <c r="P371" s="1">
        <f>COUNTIF(B371,"*eo*")</f>
        <v>0</v>
      </c>
      <c r="Q371" s="1">
        <f>COUNTIF(B371,"*eu*")</f>
        <v>0</v>
      </c>
      <c r="R371" s="1">
        <f>COUNTIF(B371,"*ai*")</f>
        <v>0</v>
      </c>
      <c r="S371" s="1">
        <f>COUNTIF(B371,"*ae*")</f>
        <v>0</v>
      </c>
      <c r="T371" s="1">
        <f>COUNTIF(B371,"*ao*")</f>
        <v>0</v>
      </c>
      <c r="U371" s="1">
        <f>COUNTIF(B371,"*au*")</f>
        <v>1</v>
      </c>
      <c r="V371" s="1">
        <f>COUNTIF(B371,"*oi*")</f>
        <v>0</v>
      </c>
      <c r="W371" s="1">
        <f>COUNTIF(B371,"*oe*")</f>
        <v>0</v>
      </c>
      <c r="X371" s="1">
        <f>COUNTIF(B371,"*oa*")</f>
        <v>0</v>
      </c>
      <c r="Y371" s="1">
        <f>COUNTIF(B371,"*ou*")</f>
        <v>0</v>
      </c>
      <c r="Z371" s="1">
        <f>COUNTIF(B371,"*ui*")</f>
        <v>0</v>
      </c>
      <c r="AA371" s="1">
        <f>COUNTIF(B371,"*ua*")</f>
        <v>0</v>
      </c>
      <c r="AB371">
        <f>SUM(G371:AA371)</f>
        <v>1</v>
      </c>
      <c r="AC371">
        <v>2</v>
      </c>
      <c r="AD371">
        <f>COUNTIF(AC371,"2")</f>
        <v>1</v>
      </c>
      <c r="AE371">
        <f>COUNTIF(AC371,"3")</f>
        <v>0</v>
      </c>
      <c r="AF371">
        <f>COUNTIF(AC371,"4")</f>
        <v>0</v>
      </c>
      <c r="AG371">
        <f>COUNTIF(AC371,"5")</f>
        <v>0</v>
      </c>
      <c r="AH371">
        <v>1</v>
      </c>
      <c r="AI371">
        <v>0</v>
      </c>
      <c r="AL371">
        <v>1</v>
      </c>
      <c r="AO371" s="1">
        <f>COUNTIF(F371,"CVCV")+COUNTIF(F371,"CVVCV")</f>
        <v>0</v>
      </c>
      <c r="AP371" s="1">
        <f>COUNTIF(F371,"CVCVC")+COUNTIF(F371,"CVVCVC")</f>
        <v>0</v>
      </c>
      <c r="AQ371" s="1">
        <f>COUNTIF(F371,"VCV")+COUNTIF(F371,"VVCV")</f>
        <v>0</v>
      </c>
      <c r="AR371" s="1">
        <f>COUNTIF(F371,"VCVC")+COUNTIF(F371,"VVCVC")</f>
        <v>0</v>
      </c>
      <c r="AS371" s="1">
        <f>COUNTIF(F371,"CVV")</f>
        <v>1</v>
      </c>
      <c r="AT371" s="1">
        <f>COUNTIF(F371,"CVVC")</f>
        <v>0</v>
      </c>
      <c r="AU371" s="1">
        <f>COUNTIF(F371,"VV")</f>
        <v>0</v>
      </c>
      <c r="AV371" s="1">
        <f>COUNTIF(F371,"VVC")</f>
        <v>0</v>
      </c>
      <c r="AW371" s="1">
        <f>COUNTIF(F371,"CVVCVC")+COUNTIF(F371,"VVCVC")+COUNTIF(F371,"CVVCV")+COUNTIF(F371,"VVCV")</f>
        <v>0</v>
      </c>
      <c r="AY371" s="1">
        <f>COUNTIF(F371,"CCVCV")</f>
        <v>0</v>
      </c>
      <c r="AZ371" s="1">
        <f>COUNTIF(F371,"CCVCVC")</f>
        <v>0</v>
      </c>
      <c r="BA371" s="1">
        <f>COUNTIF(F371,"CCVV")</f>
        <v>0</v>
      </c>
      <c r="BB371" s="1">
        <f>COUNTIF(F371,"CCVVC")</f>
        <v>0</v>
      </c>
      <c r="BF371" s="1" t="str">
        <f>RIGHT(F371,4)</f>
        <v>CVV</v>
      </c>
      <c r="BG371" s="1"/>
      <c r="BO371">
        <v>1</v>
      </c>
      <c r="BP371" s="1">
        <f>SUM(BG371:BO371)</f>
        <v>1</v>
      </c>
      <c r="BQ371">
        <v>0</v>
      </c>
      <c r="BS371" s="1" t="str">
        <f>LEFT(B371,1)</f>
        <v>n</v>
      </c>
      <c r="BT371" s="1" t="str">
        <f>LEFT(B371,2)</f>
        <v>na</v>
      </c>
      <c r="BU371" s="1" t="str">
        <f>RIGHT(B371,1)</f>
        <v>u</v>
      </c>
      <c r="BX371" s="10">
        <v>0</v>
      </c>
      <c r="BY371" s="10" t="str">
        <f>LEFT(CA371,1)</f>
        <v>a</v>
      </c>
      <c r="BZ371" s="10" t="str">
        <f>RIGHT(B371,1)</f>
        <v>u</v>
      </c>
      <c r="CA371" s="10" t="str">
        <f>RIGHT(B371,2)</f>
        <v>au</v>
      </c>
      <c r="CB371" s="10" t="str">
        <f>RIGHT(B371,3)</f>
        <v>nau</v>
      </c>
      <c r="CC371" s="10" t="str">
        <f>RIGHT(B371,2)</f>
        <v>au</v>
      </c>
      <c r="CD371" s="10" t="str">
        <f>RIGHT(B371,1)</f>
        <v>u</v>
      </c>
    </row>
    <row r="372" spans="1:82">
      <c r="A372">
        <v>1486</v>
      </c>
      <c r="B372" s="30" t="s">
        <v>127</v>
      </c>
      <c r="C372" t="s">
        <v>1312</v>
      </c>
      <c r="D372" t="s">
        <v>1150</v>
      </c>
      <c r="E372" t="s">
        <v>2821</v>
      </c>
      <c r="F372" t="s">
        <v>2833</v>
      </c>
      <c r="G372" s="1">
        <f>COUNTIF(B372,"*ii*")</f>
        <v>0</v>
      </c>
      <c r="H372" s="1">
        <f>COUNTIF(B372,"*ee*")</f>
        <v>0</v>
      </c>
      <c r="I372" s="1">
        <f>COUNTIF(B372,"*aa*")</f>
        <v>0</v>
      </c>
      <c r="J372" s="1">
        <f>COUNTIF(B372,"*oo*")</f>
        <v>0</v>
      </c>
      <c r="K372" s="1">
        <f>COUNTIF(B372,"*uu*")</f>
        <v>0</v>
      </c>
      <c r="L372" s="1">
        <f>COUNTIF(B372,"*ia*")</f>
        <v>0</v>
      </c>
      <c r="M372" s="1">
        <f>COUNTIF(B372,"*iu*")</f>
        <v>0</v>
      </c>
      <c r="N372" s="1">
        <f>COUNTIF(B372,"*ei*")</f>
        <v>0</v>
      </c>
      <c r="O372" s="1">
        <f>COUNTIF(B372,"*ea*")</f>
        <v>0</v>
      </c>
      <c r="P372" s="1">
        <f>COUNTIF(B372,"*eo*")</f>
        <v>0</v>
      </c>
      <c r="Q372" s="1">
        <f>COUNTIF(B372,"*eu*")</f>
        <v>0</v>
      </c>
      <c r="R372" s="1">
        <f>COUNTIF(B372,"*ai*")</f>
        <v>0</v>
      </c>
      <c r="S372" s="1">
        <f>COUNTIF(B372,"*ae*")</f>
        <v>0</v>
      </c>
      <c r="T372" s="1">
        <f>COUNTIF(B372,"*ao*")</f>
        <v>0</v>
      </c>
      <c r="U372" s="1">
        <f>COUNTIF(B372,"*au*")</f>
        <v>1</v>
      </c>
      <c r="V372" s="1">
        <f>COUNTIF(B372,"*oi*")</f>
        <v>0</v>
      </c>
      <c r="W372" s="1">
        <f>COUNTIF(B372,"*oe*")</f>
        <v>0</v>
      </c>
      <c r="X372" s="1">
        <f>COUNTIF(B372,"*oa*")</f>
        <v>0</v>
      </c>
      <c r="Y372" s="1">
        <f>COUNTIF(B372,"*ou*")</f>
        <v>0</v>
      </c>
      <c r="Z372" s="1">
        <f>COUNTIF(B372,"*ui*")</f>
        <v>0</v>
      </c>
      <c r="AA372" s="1">
        <f>COUNTIF(B372,"*ua*")</f>
        <v>0</v>
      </c>
      <c r="AB372">
        <f>SUM(G372:AA372)</f>
        <v>1</v>
      </c>
      <c r="AC372">
        <v>2</v>
      </c>
      <c r="AD372">
        <f>COUNTIF(AC372,"2")</f>
        <v>1</v>
      </c>
      <c r="AE372">
        <f>COUNTIF(AC372,"3")</f>
        <v>0</v>
      </c>
      <c r="AF372">
        <f>COUNTIF(AC372,"4")</f>
        <v>0</v>
      </c>
      <c r="AG372">
        <f>COUNTIF(AC372,"5")</f>
        <v>0</v>
      </c>
      <c r="AH372">
        <v>1</v>
      </c>
      <c r="AI372">
        <v>0</v>
      </c>
      <c r="AL372">
        <v>1</v>
      </c>
      <c r="AO372" s="1">
        <f>COUNTIF(F372,"CVCV")+COUNTIF(F372,"CVVCV")</f>
        <v>0</v>
      </c>
      <c r="AP372" s="1">
        <f>COUNTIF(F372,"CVCVC")+COUNTIF(F372,"CVVCVC")</f>
        <v>0</v>
      </c>
      <c r="AQ372" s="1">
        <f>COUNTIF(F372,"VCV")+COUNTIF(F372,"VVCV")</f>
        <v>0</v>
      </c>
      <c r="AR372" s="1">
        <f>COUNTIF(F372,"VCVC")+COUNTIF(F372,"VVCVC")</f>
        <v>0</v>
      </c>
      <c r="AS372" s="1">
        <f>COUNTIF(F372,"CVV")</f>
        <v>1</v>
      </c>
      <c r="AT372" s="1">
        <f>COUNTIF(F372,"CVVC")</f>
        <v>0</v>
      </c>
      <c r="AU372" s="1">
        <f>COUNTIF(F372,"VV")</f>
        <v>0</v>
      </c>
      <c r="AV372" s="1">
        <f>COUNTIF(F372,"VVC")</f>
        <v>0</v>
      </c>
      <c r="AW372" s="1">
        <f>COUNTIF(F372,"CVVCVC")+COUNTIF(F372,"VVCVC")+COUNTIF(F372,"CVVCV")+COUNTIF(F372,"VVCV")</f>
        <v>0</v>
      </c>
      <c r="AY372" s="1">
        <f>COUNTIF(F372,"CCVCV")</f>
        <v>0</v>
      </c>
      <c r="AZ372" s="1">
        <f>COUNTIF(F372,"CCVCVC")</f>
        <v>0</v>
      </c>
      <c r="BA372" s="1">
        <f>COUNTIF(F372,"CCVV")</f>
        <v>0</v>
      </c>
      <c r="BB372" s="1">
        <f>COUNTIF(F372,"CCVVC")</f>
        <v>0</v>
      </c>
      <c r="BF372" s="1" t="str">
        <f>RIGHT(F372,4)</f>
        <v>CVV</v>
      </c>
      <c r="BG372" s="1"/>
      <c r="BO372">
        <v>1</v>
      </c>
      <c r="BP372" s="1">
        <f>SUM(BG372:BO372)</f>
        <v>1</v>
      </c>
      <c r="BQ372">
        <v>0</v>
      </c>
      <c r="BS372" s="1" t="str">
        <f>LEFT(B372,1)</f>
        <v>r</v>
      </c>
      <c r="BT372" s="1" t="str">
        <f>LEFT(B372,2)</f>
        <v>ra</v>
      </c>
      <c r="BU372" s="1" t="str">
        <f>RIGHT(B372,1)</f>
        <v>u</v>
      </c>
      <c r="BX372" s="10">
        <v>0</v>
      </c>
      <c r="BY372" s="10" t="str">
        <f>LEFT(CA372,1)</f>
        <v>a</v>
      </c>
      <c r="BZ372" s="10" t="str">
        <f>RIGHT(B372,1)</f>
        <v>u</v>
      </c>
      <c r="CA372" s="10" t="str">
        <f>RIGHT(B372,2)</f>
        <v>au</v>
      </c>
      <c r="CB372" s="10" t="str">
        <f>RIGHT(B372,3)</f>
        <v>rau</v>
      </c>
      <c r="CC372" s="10" t="str">
        <f>RIGHT(B372,2)</f>
        <v>au</v>
      </c>
      <c r="CD372" s="10" t="str">
        <f>RIGHT(B372,1)</f>
        <v>u</v>
      </c>
    </row>
    <row r="373" spans="1:82">
      <c r="A373">
        <v>978</v>
      </c>
      <c r="B373" s="30" t="s">
        <v>1106</v>
      </c>
      <c r="C373" t="s">
        <v>2750</v>
      </c>
      <c r="D373" t="s">
        <v>1163</v>
      </c>
      <c r="E373" t="s">
        <v>1163</v>
      </c>
      <c r="F373" t="s">
        <v>2833</v>
      </c>
      <c r="G373" s="1">
        <f>COUNTIF(B373,"*ii*")</f>
        <v>0</v>
      </c>
      <c r="H373" s="1">
        <f>COUNTIF(B373,"*ee*")</f>
        <v>0</v>
      </c>
      <c r="I373" s="1">
        <f>COUNTIF(B373,"*aa*")</f>
        <v>0</v>
      </c>
      <c r="J373" s="1">
        <f>COUNTIF(B373,"*oo*")</f>
        <v>0</v>
      </c>
      <c r="K373" s="1">
        <f>COUNTIF(B373,"*uu*")</f>
        <v>0</v>
      </c>
      <c r="L373" s="1">
        <f>COUNTIF(B373,"*ia*")</f>
        <v>0</v>
      </c>
      <c r="M373" s="1">
        <f>COUNTIF(B373,"*iu*")</f>
        <v>0</v>
      </c>
      <c r="N373" s="1">
        <f>COUNTIF(B373,"*ei*")</f>
        <v>0</v>
      </c>
      <c r="O373" s="1">
        <f>COUNTIF(B373,"*ea*")</f>
        <v>0</v>
      </c>
      <c r="P373" s="1">
        <f>COUNTIF(B373,"*eo*")</f>
        <v>0</v>
      </c>
      <c r="Q373" s="1">
        <f>COUNTIF(B373,"*eu*")</f>
        <v>1</v>
      </c>
      <c r="R373" s="1">
        <f>COUNTIF(B373,"*ai*")</f>
        <v>0</v>
      </c>
      <c r="S373" s="1">
        <f>COUNTIF(B373,"*ae*")</f>
        <v>0</v>
      </c>
      <c r="T373" s="1">
        <f>COUNTIF(B373,"*ao*")</f>
        <v>0</v>
      </c>
      <c r="U373" s="1">
        <f>COUNTIF(B373,"*au*")</f>
        <v>0</v>
      </c>
      <c r="V373" s="1">
        <f>COUNTIF(B373,"*oi*")</f>
        <v>0</v>
      </c>
      <c r="W373" s="1">
        <f>COUNTIF(B373,"*oe*")</f>
        <v>0</v>
      </c>
      <c r="X373" s="1">
        <f>COUNTIF(B373,"*oa*")</f>
        <v>0</v>
      </c>
      <c r="Y373" s="1">
        <f>COUNTIF(B373,"*ou*")</f>
        <v>0</v>
      </c>
      <c r="Z373" s="1">
        <f>COUNTIF(B373,"*ui*")</f>
        <v>0</v>
      </c>
      <c r="AA373" s="1">
        <f>COUNTIF(B373,"*ua*")</f>
        <v>0</v>
      </c>
      <c r="AB373">
        <f>SUM(G373:AA373)</f>
        <v>1</v>
      </c>
      <c r="AC373">
        <v>2</v>
      </c>
      <c r="AD373">
        <f>COUNTIF(AC373,"2")</f>
        <v>1</v>
      </c>
      <c r="AE373">
        <f>COUNTIF(AC373,"3")</f>
        <v>0</v>
      </c>
      <c r="AF373">
        <f>COUNTIF(AC373,"4")</f>
        <v>0</v>
      </c>
      <c r="AG373">
        <f>COUNTIF(AC373,"5")</f>
        <v>0</v>
      </c>
      <c r="AH373">
        <v>1</v>
      </c>
      <c r="AI373">
        <v>0</v>
      </c>
      <c r="AL373">
        <v>1</v>
      </c>
      <c r="AO373" s="1">
        <f>COUNTIF(F373,"CVCV")+COUNTIF(F373,"CVVCV")</f>
        <v>0</v>
      </c>
      <c r="AP373" s="1">
        <f>COUNTIF(F373,"CVCVC")+COUNTIF(F373,"CVVCVC")</f>
        <v>0</v>
      </c>
      <c r="AQ373" s="1">
        <f>COUNTIF(F373,"VCV")+COUNTIF(F373,"VVCV")</f>
        <v>0</v>
      </c>
      <c r="AR373" s="1">
        <f>COUNTIF(F373,"VCVC")+COUNTIF(F373,"VVCVC")</f>
        <v>0</v>
      </c>
      <c r="AS373" s="1">
        <f>COUNTIF(F373,"CVV")</f>
        <v>1</v>
      </c>
      <c r="AT373" s="1">
        <f>COUNTIF(F373,"CVVC")</f>
        <v>0</v>
      </c>
      <c r="AU373" s="1">
        <f>COUNTIF(F373,"VV")</f>
        <v>0</v>
      </c>
      <c r="AV373" s="1">
        <f>COUNTIF(F373,"VVC")</f>
        <v>0</v>
      </c>
      <c r="AW373" s="1">
        <f>COUNTIF(F373,"CVVCVC")+COUNTIF(F373,"VVCVC")+COUNTIF(F373,"CVVCV")+COUNTIF(F373,"VVCV")</f>
        <v>0</v>
      </c>
      <c r="AY373" s="1">
        <f>COUNTIF(F373,"CCVCV")</f>
        <v>0</v>
      </c>
      <c r="AZ373" s="1">
        <f>COUNTIF(F373,"CCVCVC")</f>
        <v>0</v>
      </c>
      <c r="BA373" s="1">
        <f>COUNTIF(F373,"CCVV")</f>
        <v>0</v>
      </c>
      <c r="BB373" s="1">
        <f>COUNTIF(F373,"CCVVC")</f>
        <v>0</v>
      </c>
      <c r="BF373" s="1" t="str">
        <f>RIGHT(F373,4)</f>
        <v>CVV</v>
      </c>
      <c r="BG373" s="1"/>
      <c r="BO373">
        <v>1</v>
      </c>
      <c r="BP373" s="1">
        <f>SUM(BG373:BO373)</f>
        <v>1</v>
      </c>
      <c r="BQ373">
        <v>0</v>
      </c>
      <c r="BS373" s="1" t="str">
        <f>LEFT(B373,1)</f>
        <v>n</v>
      </c>
      <c r="BT373" s="1" t="str">
        <f>LEFT(B373,2)</f>
        <v>ne</v>
      </c>
      <c r="BU373" s="1" t="str">
        <f>RIGHT(B373,1)</f>
        <v>u</v>
      </c>
      <c r="BX373" s="10">
        <v>0</v>
      </c>
      <c r="BY373" s="10" t="str">
        <f>LEFT(CA373,1)</f>
        <v>e</v>
      </c>
      <c r="BZ373" s="10" t="str">
        <f>RIGHT(B373,1)</f>
        <v>u</v>
      </c>
      <c r="CA373" s="10" t="str">
        <f>RIGHT(B373,2)</f>
        <v>eu</v>
      </c>
      <c r="CB373" s="10" t="str">
        <f>RIGHT(B373,3)</f>
        <v>neu</v>
      </c>
      <c r="CC373" s="10" t="str">
        <f>RIGHT(B373,2)</f>
        <v>eu</v>
      </c>
      <c r="CD373" s="10" t="str">
        <f>RIGHT(B373,1)</f>
        <v>u</v>
      </c>
    </row>
    <row r="374" spans="1:82">
      <c r="A374">
        <v>308</v>
      </c>
      <c r="B374" s="30" t="s">
        <v>143</v>
      </c>
      <c r="C374" t="s">
        <v>1336</v>
      </c>
      <c r="D374" t="s">
        <v>1141</v>
      </c>
      <c r="E374" t="s">
        <v>1141</v>
      </c>
      <c r="F374" t="s">
        <v>2833</v>
      </c>
      <c r="G374" s="1">
        <f>COUNTIF(B374,"*ii*")</f>
        <v>0</v>
      </c>
      <c r="H374" s="1">
        <f>COUNTIF(B374,"*ee*")</f>
        <v>0</v>
      </c>
      <c r="I374" s="1">
        <f>COUNTIF(B374,"*aa*")</f>
        <v>0</v>
      </c>
      <c r="J374" s="1">
        <f>COUNTIF(B374,"*oo*")</f>
        <v>0</v>
      </c>
      <c r="K374" s="1">
        <f>COUNTIF(B374,"*uu*")</f>
        <v>0</v>
      </c>
      <c r="L374" s="1">
        <f>COUNTIF(B374,"*ia*")</f>
        <v>0</v>
      </c>
      <c r="M374" s="1">
        <f>COUNTIF(B374,"*iu*")</f>
        <v>0</v>
      </c>
      <c r="N374" s="1">
        <f>COUNTIF(B374,"*ei*")</f>
        <v>0</v>
      </c>
      <c r="O374" s="1">
        <f>COUNTIF(B374,"*ea*")</f>
        <v>0</v>
      </c>
      <c r="P374" s="1">
        <f>COUNTIF(B374,"*eo*")</f>
        <v>0</v>
      </c>
      <c r="Q374" s="1">
        <f>COUNTIF(B374,"*eu*")</f>
        <v>1</v>
      </c>
      <c r="R374" s="1">
        <f>COUNTIF(B374,"*ai*")</f>
        <v>0</v>
      </c>
      <c r="S374" s="1">
        <f>COUNTIF(B374,"*ae*")</f>
        <v>0</v>
      </c>
      <c r="T374" s="1">
        <f>COUNTIF(B374,"*ao*")</f>
        <v>0</v>
      </c>
      <c r="U374" s="1">
        <f>COUNTIF(B374,"*au*")</f>
        <v>0</v>
      </c>
      <c r="V374" s="1">
        <f>COUNTIF(B374,"*oi*")</f>
        <v>0</v>
      </c>
      <c r="W374" s="1">
        <f>COUNTIF(B374,"*oe*")</f>
        <v>0</v>
      </c>
      <c r="X374" s="1">
        <f>COUNTIF(B374,"*oa*")</f>
        <v>0</v>
      </c>
      <c r="Y374" s="1">
        <f>COUNTIF(B374,"*ou*")</f>
        <v>0</v>
      </c>
      <c r="Z374" s="1">
        <f>COUNTIF(B374,"*ui*")</f>
        <v>0</v>
      </c>
      <c r="AA374" s="1">
        <f>COUNTIF(B374,"*ua*")</f>
        <v>0</v>
      </c>
      <c r="AB374">
        <f>SUM(G374:AA374)</f>
        <v>1</v>
      </c>
      <c r="AC374">
        <v>2</v>
      </c>
      <c r="AD374">
        <f>COUNTIF(AC374,"2")</f>
        <v>1</v>
      </c>
      <c r="AE374">
        <f>COUNTIF(AC374,"3")</f>
        <v>0</v>
      </c>
      <c r="AF374">
        <f>COUNTIF(AC374,"4")</f>
        <v>0</v>
      </c>
      <c r="AG374">
        <f>COUNTIF(AC374,"5")</f>
        <v>0</v>
      </c>
      <c r="AH374">
        <v>1</v>
      </c>
      <c r="AI374">
        <v>0</v>
      </c>
      <c r="AL374">
        <v>1</v>
      </c>
      <c r="AO374" s="1">
        <f>COUNTIF(F374,"CVCV")+COUNTIF(F374,"CVVCV")</f>
        <v>0</v>
      </c>
      <c r="AP374" s="1">
        <f>COUNTIF(F374,"CVCVC")+COUNTIF(F374,"CVVCVC")</f>
        <v>0</v>
      </c>
      <c r="AQ374" s="1">
        <f>COUNTIF(F374,"VCV")+COUNTIF(F374,"VVCV")</f>
        <v>0</v>
      </c>
      <c r="AR374" s="1">
        <f>COUNTIF(F374,"VCVC")+COUNTIF(F374,"VVCVC")</f>
        <v>0</v>
      </c>
      <c r="AS374" s="1">
        <f>COUNTIF(F374,"CVV")</f>
        <v>1</v>
      </c>
      <c r="AT374" s="1">
        <f>COUNTIF(F374,"CVVC")</f>
        <v>0</v>
      </c>
      <c r="AU374" s="1">
        <f>COUNTIF(F374,"VV")</f>
        <v>0</v>
      </c>
      <c r="AV374" s="1">
        <f>COUNTIF(F374,"VVC")</f>
        <v>0</v>
      </c>
      <c r="AW374" s="1">
        <f>COUNTIF(F374,"CVVCVC")+COUNTIF(F374,"VVCVC")+COUNTIF(F374,"CVVCV")+COUNTIF(F374,"VVCV")</f>
        <v>0</v>
      </c>
      <c r="AY374" s="1">
        <f>COUNTIF(F374,"CCVCV")</f>
        <v>0</v>
      </c>
      <c r="AZ374" s="1">
        <f>COUNTIF(F374,"CCVCVC")</f>
        <v>0</v>
      </c>
      <c r="BA374" s="1">
        <f>COUNTIF(F374,"CCVV")</f>
        <v>0</v>
      </c>
      <c r="BB374" s="1">
        <f>COUNTIF(F374,"CCVVC")</f>
        <v>0</v>
      </c>
      <c r="BF374" s="1" t="str">
        <f>RIGHT(F374,4)</f>
        <v>CVV</v>
      </c>
      <c r="BG374" s="1"/>
      <c r="BO374">
        <v>1</v>
      </c>
      <c r="BP374" s="1">
        <f>SUM(BG374:BO374)</f>
        <v>1</v>
      </c>
      <c r="BQ374">
        <v>0</v>
      </c>
      <c r="BS374" s="1" t="str">
        <f>LEFT(B374,1)</f>
        <v>f</v>
      </c>
      <c r="BT374" s="1" t="str">
        <f>LEFT(B374,2)</f>
        <v>fe</v>
      </c>
      <c r="BU374" s="1" t="str">
        <f>RIGHT(B374,1)</f>
        <v>u</v>
      </c>
      <c r="BX374" s="10">
        <v>0</v>
      </c>
      <c r="BY374" s="10" t="str">
        <f>LEFT(CA374,1)</f>
        <v>e</v>
      </c>
      <c r="BZ374" s="10" t="str">
        <f>RIGHT(B374,1)</f>
        <v>u</v>
      </c>
      <c r="CA374" s="10" t="str">
        <f>RIGHT(B374,2)</f>
        <v>eu</v>
      </c>
      <c r="CB374" s="10" t="str">
        <f>RIGHT(B374,3)</f>
        <v>feu</v>
      </c>
      <c r="CC374" s="10" t="str">
        <f>RIGHT(B374,2)</f>
        <v>eu</v>
      </c>
      <c r="CD374" s="10" t="str">
        <f>RIGHT(B374,1)</f>
        <v>u</v>
      </c>
    </row>
    <row r="375" spans="1:82">
      <c r="A375">
        <v>834</v>
      </c>
      <c r="B375" s="30" t="s">
        <v>1092</v>
      </c>
      <c r="C375" t="s">
        <v>2729</v>
      </c>
      <c r="D375" t="s">
        <v>1151</v>
      </c>
      <c r="E375" t="s">
        <v>2821</v>
      </c>
      <c r="F375" t="s">
        <v>2833</v>
      </c>
      <c r="G375" s="1">
        <f>COUNTIF(B375,"*ii*")</f>
        <v>0</v>
      </c>
      <c r="H375" s="1">
        <f>COUNTIF(B375,"*ee*")</f>
        <v>0</v>
      </c>
      <c r="I375" s="1">
        <f>COUNTIF(B375,"*aa*")</f>
        <v>0</v>
      </c>
      <c r="J375" s="1">
        <f>COUNTIF(B375,"*oo*")</f>
        <v>0</v>
      </c>
      <c r="K375" s="1">
        <f>COUNTIF(B375,"*uu*")</f>
        <v>0</v>
      </c>
      <c r="L375" s="1">
        <f>COUNTIF(B375,"*ia*")</f>
        <v>0</v>
      </c>
      <c r="M375" s="1">
        <f>COUNTIF(B375,"*iu*")</f>
        <v>0</v>
      </c>
      <c r="N375" s="1">
        <f>COUNTIF(B375,"*ei*")</f>
        <v>0</v>
      </c>
      <c r="O375" s="1">
        <f>COUNTIF(B375,"*ea*")</f>
        <v>0</v>
      </c>
      <c r="P375" s="1">
        <f>COUNTIF(B375,"*eo*")</f>
        <v>0</v>
      </c>
      <c r="Q375" s="1">
        <f>COUNTIF(B375,"*eu*")</f>
        <v>1</v>
      </c>
      <c r="R375" s="1">
        <f>COUNTIF(B375,"*ai*")</f>
        <v>0</v>
      </c>
      <c r="S375" s="1">
        <f>COUNTIF(B375,"*ae*")</f>
        <v>0</v>
      </c>
      <c r="T375" s="1">
        <f>COUNTIF(B375,"*ao*")</f>
        <v>0</v>
      </c>
      <c r="U375" s="1">
        <f>COUNTIF(B375,"*au*")</f>
        <v>0</v>
      </c>
      <c r="V375" s="1">
        <f>COUNTIF(B375,"*oi*")</f>
        <v>0</v>
      </c>
      <c r="W375" s="1">
        <f>COUNTIF(B375,"*oe*")</f>
        <v>0</v>
      </c>
      <c r="X375" s="1">
        <f>COUNTIF(B375,"*oa*")</f>
        <v>0</v>
      </c>
      <c r="Y375" s="1">
        <f>COUNTIF(B375,"*ou*")</f>
        <v>0</v>
      </c>
      <c r="Z375" s="1">
        <f>COUNTIF(B375,"*ui*")</f>
        <v>0</v>
      </c>
      <c r="AA375" s="1">
        <f>COUNTIF(B375,"*ua*")</f>
        <v>0</v>
      </c>
      <c r="AB375">
        <f>SUM(G375:AA375)</f>
        <v>1</v>
      </c>
      <c r="AC375">
        <v>2</v>
      </c>
      <c r="AD375">
        <f>COUNTIF(AC375,"2")</f>
        <v>1</v>
      </c>
      <c r="AE375">
        <f>COUNTIF(AC375,"3")</f>
        <v>0</v>
      </c>
      <c r="AF375">
        <f>COUNTIF(AC375,"4")</f>
        <v>0</v>
      </c>
      <c r="AG375">
        <f>COUNTIF(AC375,"5")</f>
        <v>0</v>
      </c>
      <c r="AH375">
        <v>1</v>
      </c>
      <c r="AI375">
        <v>0</v>
      </c>
      <c r="AL375">
        <v>1</v>
      </c>
      <c r="AO375" s="1">
        <f>COUNTIF(F375,"CVCV")+COUNTIF(F375,"CVVCV")</f>
        <v>0</v>
      </c>
      <c r="AP375" s="1">
        <f>COUNTIF(F375,"CVCVC")+COUNTIF(F375,"CVVCVC")</f>
        <v>0</v>
      </c>
      <c r="AQ375" s="1">
        <f>COUNTIF(F375,"VCV")+COUNTIF(F375,"VVCV")</f>
        <v>0</v>
      </c>
      <c r="AR375" s="1">
        <f>COUNTIF(F375,"VCVC")+COUNTIF(F375,"VVCVC")</f>
        <v>0</v>
      </c>
      <c r="AS375" s="1">
        <f>COUNTIF(F375,"CVV")</f>
        <v>1</v>
      </c>
      <c r="AT375" s="1">
        <f>COUNTIF(F375,"CVVC")</f>
        <v>0</v>
      </c>
      <c r="AU375" s="1">
        <f>COUNTIF(F375,"VV")</f>
        <v>0</v>
      </c>
      <c r="AV375" s="1">
        <f>COUNTIF(F375,"VVC")</f>
        <v>0</v>
      </c>
      <c r="AW375" s="1">
        <f>COUNTIF(F375,"CVVCVC")+COUNTIF(F375,"VVCVC")+COUNTIF(F375,"CVVCV")+COUNTIF(F375,"VVCV")</f>
        <v>0</v>
      </c>
      <c r="AY375" s="1">
        <f>COUNTIF(F375,"CCVCV")</f>
        <v>0</v>
      </c>
      <c r="AZ375" s="1">
        <f>COUNTIF(F375,"CCVCVC")</f>
        <v>0</v>
      </c>
      <c r="BA375" s="1">
        <f>COUNTIF(F375,"CCVV")</f>
        <v>0</v>
      </c>
      <c r="BB375" s="1">
        <f>COUNTIF(F375,"CCVVC")</f>
        <v>0</v>
      </c>
      <c r="BF375" s="1" t="str">
        <f>RIGHT(F375,4)</f>
        <v>CVV</v>
      </c>
      <c r="BG375" s="1"/>
      <c r="BO375">
        <v>1</v>
      </c>
      <c r="BP375" s="1">
        <f>SUM(BG375:BO375)</f>
        <v>1</v>
      </c>
      <c r="BQ375">
        <v>0</v>
      </c>
      <c r="BS375" s="1" t="str">
        <f>LEFT(B375,1)</f>
        <v>m</v>
      </c>
      <c r="BT375" s="1" t="str">
        <f>LEFT(B375,2)</f>
        <v>me</v>
      </c>
      <c r="BU375" s="1" t="str">
        <f>RIGHT(B375,1)</f>
        <v>u</v>
      </c>
      <c r="BX375" s="10">
        <v>0</v>
      </c>
      <c r="BY375" s="10" t="str">
        <f>LEFT(CA375,1)</f>
        <v>e</v>
      </c>
      <c r="BZ375" s="10" t="str">
        <f>RIGHT(B375,1)</f>
        <v>u</v>
      </c>
      <c r="CA375" s="10" t="str">
        <f>RIGHT(B375,2)</f>
        <v>eu</v>
      </c>
      <c r="CB375" s="10" t="str">
        <f>RIGHT(B375,3)</f>
        <v>meu</v>
      </c>
      <c r="CC375" s="10" t="str">
        <f>RIGHT(B375,2)</f>
        <v>eu</v>
      </c>
      <c r="CD375" s="10" t="str">
        <f>RIGHT(B375,1)</f>
        <v>u</v>
      </c>
    </row>
    <row r="376" spans="1:82">
      <c r="A376">
        <v>538</v>
      </c>
      <c r="B376" s="30" t="s">
        <v>887</v>
      </c>
      <c r="C376" t="s">
        <v>2394</v>
      </c>
      <c r="D376" t="s">
        <v>1150</v>
      </c>
      <c r="E376" t="s">
        <v>2821</v>
      </c>
      <c r="F376" t="s">
        <v>2833</v>
      </c>
      <c r="G376" s="1">
        <f>COUNTIF(B376,"*ii*")</f>
        <v>0</v>
      </c>
      <c r="H376" s="1">
        <f>COUNTIF(B376,"*ee*")</f>
        <v>0</v>
      </c>
      <c r="I376" s="1">
        <f>COUNTIF(B376,"*aa*")</f>
        <v>0</v>
      </c>
      <c r="J376" s="1">
        <f>COUNTIF(B376,"*oo*")</f>
        <v>0</v>
      </c>
      <c r="K376" s="1">
        <f>COUNTIF(B376,"*uu*")</f>
        <v>0</v>
      </c>
      <c r="L376" s="1">
        <f>COUNTIF(B376,"*ia*")</f>
        <v>0</v>
      </c>
      <c r="M376" s="1">
        <f>COUNTIF(B376,"*iu*")</f>
        <v>0</v>
      </c>
      <c r="N376" s="1">
        <f>COUNTIF(B376,"*ei*")</f>
        <v>0</v>
      </c>
      <c r="O376" s="1">
        <f>COUNTIF(B376,"*ea*")</f>
        <v>0</v>
      </c>
      <c r="P376" s="1">
        <f>COUNTIF(B376,"*eo*")</f>
        <v>0</v>
      </c>
      <c r="Q376" s="1">
        <f>COUNTIF(B376,"*eu*")</f>
        <v>1</v>
      </c>
      <c r="R376" s="1">
        <f>COUNTIF(B376,"*ai*")</f>
        <v>0</v>
      </c>
      <c r="S376" s="1">
        <f>COUNTIF(B376,"*ae*")</f>
        <v>0</v>
      </c>
      <c r="T376" s="1">
        <f>COUNTIF(B376,"*ao*")</f>
        <v>0</v>
      </c>
      <c r="U376" s="1">
        <f>COUNTIF(B376,"*au*")</f>
        <v>0</v>
      </c>
      <c r="V376" s="1">
        <f>COUNTIF(B376,"*oi*")</f>
        <v>0</v>
      </c>
      <c r="W376" s="1">
        <f>COUNTIF(B376,"*oe*")</f>
        <v>0</v>
      </c>
      <c r="X376" s="1">
        <f>COUNTIF(B376,"*oa*")</f>
        <v>0</v>
      </c>
      <c r="Y376" s="1">
        <f>COUNTIF(B376,"*ou*")</f>
        <v>0</v>
      </c>
      <c r="Z376" s="1">
        <f>COUNTIF(B376,"*ui*")</f>
        <v>0</v>
      </c>
      <c r="AA376" s="1">
        <f>COUNTIF(B376,"*ua*")</f>
        <v>0</v>
      </c>
      <c r="AB376">
        <f>SUM(G376:AA376)</f>
        <v>1</v>
      </c>
      <c r="AC376">
        <v>2</v>
      </c>
      <c r="AD376">
        <f>COUNTIF(AC376,"2")</f>
        <v>1</v>
      </c>
      <c r="AE376">
        <f>COUNTIF(AC376,"3")</f>
        <v>0</v>
      </c>
      <c r="AF376">
        <f>COUNTIF(AC376,"4")</f>
        <v>0</v>
      </c>
      <c r="AG376">
        <f>COUNTIF(AC376,"5")</f>
        <v>0</v>
      </c>
      <c r="AH376">
        <v>1</v>
      </c>
      <c r="AI376">
        <v>0</v>
      </c>
      <c r="AL376">
        <v>1</v>
      </c>
      <c r="AO376" s="1">
        <f>COUNTIF(F376,"CVCV")+COUNTIF(F376,"CVVCV")</f>
        <v>0</v>
      </c>
      <c r="AP376" s="1">
        <f>COUNTIF(F376,"CVCVC")+COUNTIF(F376,"CVVCVC")</f>
        <v>0</v>
      </c>
      <c r="AQ376" s="1">
        <f>COUNTIF(F376,"VCV")+COUNTIF(F376,"VVCV")</f>
        <v>0</v>
      </c>
      <c r="AR376" s="1">
        <f>COUNTIF(F376,"VCVC")+COUNTIF(F376,"VVCVC")</f>
        <v>0</v>
      </c>
      <c r="AS376" s="1">
        <f>COUNTIF(F376,"CVV")</f>
        <v>1</v>
      </c>
      <c r="AT376" s="1">
        <f>COUNTIF(F376,"CVVC")</f>
        <v>0</v>
      </c>
      <c r="AU376" s="1">
        <f>COUNTIF(F376,"VV")</f>
        <v>0</v>
      </c>
      <c r="AV376" s="1">
        <f>COUNTIF(F376,"VVC")</f>
        <v>0</v>
      </c>
      <c r="AW376" s="1">
        <f>COUNTIF(F376,"CVVCVC")+COUNTIF(F376,"VVCVC")+COUNTIF(F376,"CVVCV")+COUNTIF(F376,"VVCV")</f>
        <v>0</v>
      </c>
      <c r="AY376" s="1">
        <f>COUNTIF(F376,"CCVCV")</f>
        <v>0</v>
      </c>
      <c r="AZ376" s="1">
        <f>COUNTIF(F376,"CCVCVC")</f>
        <v>0</v>
      </c>
      <c r="BA376" s="1">
        <f>COUNTIF(F376,"CCVV")</f>
        <v>0</v>
      </c>
      <c r="BB376" s="1">
        <f>COUNTIF(F376,"CCVVC")</f>
        <v>0</v>
      </c>
      <c r="BF376" s="1" t="str">
        <f>RIGHT(F376,4)</f>
        <v>CVV</v>
      </c>
      <c r="BG376" s="1"/>
      <c r="BO376">
        <v>1</v>
      </c>
      <c r="BP376" s="1">
        <f>SUM(BG376:BO376)</f>
        <v>1</v>
      </c>
      <c r="BQ376">
        <v>0</v>
      </c>
      <c r="BS376" s="1" t="str">
        <f>LEFT(B376,1)</f>
        <v>k</v>
      </c>
      <c r="BT376" s="1" t="str">
        <f>LEFT(B376,2)</f>
        <v>ke</v>
      </c>
      <c r="BU376" s="1" t="str">
        <f>RIGHT(B376,1)</f>
        <v>u</v>
      </c>
      <c r="BX376" s="10">
        <v>0</v>
      </c>
      <c r="BY376" s="10" t="str">
        <f>LEFT(CA376,1)</f>
        <v>e</v>
      </c>
      <c r="BZ376" s="10" t="str">
        <f>RIGHT(B376,1)</f>
        <v>u</v>
      </c>
      <c r="CA376" s="10" t="str">
        <f>RIGHT(B376,2)</f>
        <v>eu</v>
      </c>
      <c r="CB376" s="10" t="str">
        <f>RIGHT(B376,3)</f>
        <v>keu</v>
      </c>
      <c r="CC376" s="10" t="str">
        <f>RIGHT(B376,2)</f>
        <v>eu</v>
      </c>
      <c r="CD376" s="10" t="str">
        <f>RIGHT(B376,1)</f>
        <v>u</v>
      </c>
    </row>
    <row r="377" spans="1:82">
      <c r="A377">
        <v>1149</v>
      </c>
      <c r="B377" s="30" t="s">
        <v>914</v>
      </c>
      <c r="C377" t="s">
        <v>2430</v>
      </c>
      <c r="D377" t="s">
        <v>1150</v>
      </c>
      <c r="E377" t="s">
        <v>2821</v>
      </c>
      <c r="F377" t="s">
        <v>2833</v>
      </c>
      <c r="G377" s="1">
        <f>COUNTIF(B377,"*ii*")</f>
        <v>0</v>
      </c>
      <c r="H377" s="1">
        <f>COUNTIF(B377,"*ee*")</f>
        <v>0</v>
      </c>
      <c r="I377" s="1">
        <f>COUNTIF(B377,"*aa*")</f>
        <v>0</v>
      </c>
      <c r="J377" s="1">
        <f>COUNTIF(B377,"*oo*")</f>
        <v>0</v>
      </c>
      <c r="K377" s="1">
        <f>COUNTIF(B377,"*uu*")</f>
        <v>0</v>
      </c>
      <c r="L377" s="1">
        <f>COUNTIF(B377,"*ia*")</f>
        <v>0</v>
      </c>
      <c r="M377" s="1">
        <f>COUNTIF(B377,"*iu*")</f>
        <v>0</v>
      </c>
      <c r="N377" s="1">
        <f>COUNTIF(B377,"*ei*")</f>
        <v>0</v>
      </c>
      <c r="O377" s="1">
        <f>COUNTIF(B377,"*ea*")</f>
        <v>0</v>
      </c>
      <c r="P377" s="1">
        <f>COUNTIF(B377,"*eo*")</f>
        <v>0</v>
      </c>
      <c r="Q377" s="1">
        <f>COUNTIF(B377,"*eu*")</f>
        <v>1</v>
      </c>
      <c r="R377" s="1">
        <f>COUNTIF(B377,"*ai*")</f>
        <v>0</v>
      </c>
      <c r="S377" s="1">
        <f>COUNTIF(B377,"*ae*")</f>
        <v>0</v>
      </c>
      <c r="T377" s="1">
        <f>COUNTIF(B377,"*ao*")</f>
        <v>0</v>
      </c>
      <c r="U377" s="1">
        <f>COUNTIF(B377,"*au*")</f>
        <v>0</v>
      </c>
      <c r="V377" s="1">
        <f>COUNTIF(B377,"*oi*")</f>
        <v>0</v>
      </c>
      <c r="W377" s="1">
        <f>COUNTIF(B377,"*oe*")</f>
        <v>0</v>
      </c>
      <c r="X377" s="1">
        <f>COUNTIF(B377,"*oa*")</f>
        <v>0</v>
      </c>
      <c r="Y377" s="1">
        <f>COUNTIF(B377,"*ou*")</f>
        <v>0</v>
      </c>
      <c r="Z377" s="1">
        <f>COUNTIF(B377,"*ui*")</f>
        <v>0</v>
      </c>
      <c r="AA377" s="1">
        <f>COUNTIF(B377,"*ua*")</f>
        <v>0</v>
      </c>
      <c r="AB377">
        <f>SUM(G377:AA377)</f>
        <v>1</v>
      </c>
      <c r="AC377">
        <v>2</v>
      </c>
      <c r="AD377">
        <f>COUNTIF(AC377,"2")</f>
        <v>1</v>
      </c>
      <c r="AE377">
        <f>COUNTIF(AC377,"3")</f>
        <v>0</v>
      </c>
      <c r="AF377">
        <f>COUNTIF(AC377,"4")</f>
        <v>0</v>
      </c>
      <c r="AG377">
        <f>COUNTIF(AC377,"5")</f>
        <v>0</v>
      </c>
      <c r="AH377">
        <v>1</v>
      </c>
      <c r="AI377">
        <v>0</v>
      </c>
      <c r="AL377">
        <v>1</v>
      </c>
      <c r="AO377" s="1">
        <f>COUNTIF(F377,"CVCV")+COUNTIF(F377,"CVVCV")</f>
        <v>0</v>
      </c>
      <c r="AP377" s="1">
        <f>COUNTIF(F377,"CVCVC")+COUNTIF(F377,"CVVCVC")</f>
        <v>0</v>
      </c>
      <c r="AQ377" s="1">
        <f>COUNTIF(F377,"VCV")+COUNTIF(F377,"VVCV")</f>
        <v>0</v>
      </c>
      <c r="AR377" s="1">
        <f>COUNTIF(F377,"VCVC")+COUNTIF(F377,"VVCVC")</f>
        <v>0</v>
      </c>
      <c r="AS377" s="1">
        <f>COUNTIF(F377,"CVV")</f>
        <v>1</v>
      </c>
      <c r="AT377" s="1">
        <f>COUNTIF(F377,"CVVC")</f>
        <v>0</v>
      </c>
      <c r="AU377" s="1">
        <f>COUNTIF(F377,"VV")</f>
        <v>0</v>
      </c>
      <c r="AV377" s="1">
        <f>COUNTIF(F377,"VVC")</f>
        <v>0</v>
      </c>
      <c r="AW377" s="1">
        <f>COUNTIF(F377,"CVVCVC")+COUNTIF(F377,"VVCVC")+COUNTIF(F377,"CVVCV")+COUNTIF(F377,"VVCV")</f>
        <v>0</v>
      </c>
      <c r="AY377" s="1">
        <f>COUNTIF(F377,"CCVCV")</f>
        <v>0</v>
      </c>
      <c r="AZ377" s="1">
        <f>COUNTIF(F377,"CCVCVC")</f>
        <v>0</v>
      </c>
      <c r="BA377" s="1">
        <f>COUNTIF(F377,"CCVV")</f>
        <v>0</v>
      </c>
      <c r="BB377" s="1">
        <f>COUNTIF(F377,"CCVVC")</f>
        <v>0</v>
      </c>
      <c r="BF377" s="1" t="str">
        <f>RIGHT(F377,4)</f>
        <v>CVV</v>
      </c>
      <c r="BG377" s="1"/>
      <c r="BO377">
        <v>1</v>
      </c>
      <c r="BP377" s="1">
        <f>SUM(BG377:BO377)</f>
        <v>1</v>
      </c>
      <c r="BQ377">
        <v>0</v>
      </c>
      <c r="BS377" s="1" t="str">
        <f>LEFT(B377,1)</f>
        <v>p</v>
      </c>
      <c r="BT377" s="1" t="str">
        <f>LEFT(B377,2)</f>
        <v>pe</v>
      </c>
      <c r="BU377" s="1" t="str">
        <f>RIGHT(B377,1)</f>
        <v>u</v>
      </c>
      <c r="BX377" s="10">
        <v>0</v>
      </c>
      <c r="BY377" s="10" t="str">
        <f>LEFT(CA377,1)</f>
        <v>e</v>
      </c>
      <c r="BZ377" s="10" t="str">
        <f>RIGHT(B377,1)</f>
        <v>u</v>
      </c>
      <c r="CA377" s="10" t="str">
        <f>RIGHT(B377,2)</f>
        <v>eu</v>
      </c>
      <c r="CB377" s="10" t="str">
        <f>RIGHT(B377,3)</f>
        <v>peu</v>
      </c>
      <c r="CC377" s="10" t="str">
        <f>RIGHT(B377,2)</f>
        <v>eu</v>
      </c>
      <c r="CD377" s="10" t="str">
        <f>RIGHT(B377,1)</f>
        <v>u</v>
      </c>
    </row>
    <row r="378" spans="1:82">
      <c r="A378">
        <v>1648</v>
      </c>
      <c r="B378" s="30" t="s">
        <v>737</v>
      </c>
      <c r="C378" t="s">
        <v>2166</v>
      </c>
      <c r="D378" t="s">
        <v>1150</v>
      </c>
      <c r="E378" t="s">
        <v>2821</v>
      </c>
      <c r="F378" t="s">
        <v>2833</v>
      </c>
      <c r="G378" s="1">
        <f>COUNTIF(B378,"*ii*")</f>
        <v>0</v>
      </c>
      <c r="H378" s="1">
        <f>COUNTIF(B378,"*ee*")</f>
        <v>0</v>
      </c>
      <c r="I378" s="1">
        <f>COUNTIF(B378,"*aa*")</f>
        <v>0</v>
      </c>
      <c r="J378" s="1">
        <f>COUNTIF(B378,"*oo*")</f>
        <v>0</v>
      </c>
      <c r="K378" s="1">
        <f>COUNTIF(B378,"*uu*")</f>
        <v>0</v>
      </c>
      <c r="L378" s="1">
        <f>COUNTIF(B378,"*ia*")</f>
        <v>0</v>
      </c>
      <c r="M378" s="1">
        <f>COUNTIF(B378,"*iu*")</f>
        <v>0</v>
      </c>
      <c r="N378" s="1">
        <f>COUNTIF(B378,"*ei*")</f>
        <v>0</v>
      </c>
      <c r="O378" s="1">
        <f>COUNTIF(B378,"*ea*")</f>
        <v>0</v>
      </c>
      <c r="P378" s="1">
        <f>COUNTIF(B378,"*eo*")</f>
        <v>0</v>
      </c>
      <c r="Q378" s="1">
        <f>COUNTIF(B378,"*eu*")</f>
        <v>1</v>
      </c>
      <c r="R378" s="1">
        <f>COUNTIF(B378,"*ai*")</f>
        <v>0</v>
      </c>
      <c r="S378" s="1">
        <f>COUNTIF(B378,"*ae*")</f>
        <v>0</v>
      </c>
      <c r="T378" s="1">
        <f>COUNTIF(B378,"*ao*")</f>
        <v>0</v>
      </c>
      <c r="U378" s="1">
        <f>COUNTIF(B378,"*au*")</f>
        <v>0</v>
      </c>
      <c r="V378" s="1">
        <f>COUNTIF(B378,"*oi*")</f>
        <v>0</v>
      </c>
      <c r="W378" s="1">
        <f>COUNTIF(B378,"*oe*")</f>
        <v>0</v>
      </c>
      <c r="X378" s="1">
        <f>COUNTIF(B378,"*oa*")</f>
        <v>0</v>
      </c>
      <c r="Y378" s="1">
        <f>COUNTIF(B378,"*ou*")</f>
        <v>0</v>
      </c>
      <c r="Z378" s="1">
        <f>COUNTIF(B378,"*ui*")</f>
        <v>0</v>
      </c>
      <c r="AA378" s="1">
        <f>COUNTIF(B378,"*ua*")</f>
        <v>0</v>
      </c>
      <c r="AB378">
        <f>SUM(G378:AA378)</f>
        <v>1</v>
      </c>
      <c r="AC378">
        <v>2</v>
      </c>
      <c r="AD378">
        <f>COUNTIF(AC378,"2")</f>
        <v>1</v>
      </c>
      <c r="AE378">
        <f>COUNTIF(AC378,"3")</f>
        <v>0</v>
      </c>
      <c r="AF378">
        <f>COUNTIF(AC378,"4")</f>
        <v>0</v>
      </c>
      <c r="AG378">
        <f>COUNTIF(AC378,"5")</f>
        <v>0</v>
      </c>
      <c r="AH378">
        <v>1</v>
      </c>
      <c r="AI378">
        <v>0</v>
      </c>
      <c r="AL378">
        <v>1</v>
      </c>
      <c r="AO378" s="1">
        <f>COUNTIF(F378,"CVCV")+COUNTIF(F378,"CVVCV")</f>
        <v>0</v>
      </c>
      <c r="AP378" s="1">
        <f>COUNTIF(F378,"CVCVC")+COUNTIF(F378,"CVVCVC")</f>
        <v>0</v>
      </c>
      <c r="AQ378" s="1">
        <f>COUNTIF(F378,"VCV")+COUNTIF(F378,"VVCV")</f>
        <v>0</v>
      </c>
      <c r="AR378" s="1">
        <f>COUNTIF(F378,"VCVC")+COUNTIF(F378,"VVCVC")</f>
        <v>0</v>
      </c>
      <c r="AS378" s="1">
        <f>COUNTIF(F378,"CVV")</f>
        <v>1</v>
      </c>
      <c r="AT378" s="1">
        <f>COUNTIF(F378,"CVVC")</f>
        <v>0</v>
      </c>
      <c r="AU378" s="1">
        <f>COUNTIF(F378,"VV")</f>
        <v>0</v>
      </c>
      <c r="AV378" s="1">
        <f>COUNTIF(F378,"VVC")</f>
        <v>0</v>
      </c>
      <c r="AW378" s="1">
        <f>COUNTIF(F378,"CVVCVC")+COUNTIF(F378,"VVCVC")+COUNTIF(F378,"CVVCV")+COUNTIF(F378,"VVCV")</f>
        <v>0</v>
      </c>
      <c r="AY378" s="1">
        <f>COUNTIF(F378,"CCVCV")</f>
        <v>0</v>
      </c>
      <c r="AZ378" s="1">
        <f>COUNTIF(F378,"CCVCVC")</f>
        <v>0</v>
      </c>
      <c r="BA378" s="1">
        <f>COUNTIF(F378,"CCVV")</f>
        <v>0</v>
      </c>
      <c r="BB378" s="1">
        <f>COUNTIF(F378,"CCVVC")</f>
        <v>0</v>
      </c>
      <c r="BF378" s="1" t="str">
        <f>RIGHT(F378,4)</f>
        <v>CVV</v>
      </c>
      <c r="BG378" s="1"/>
      <c r="BO378">
        <v>1</v>
      </c>
      <c r="BP378" s="1">
        <f>SUM(BG378:BO378)</f>
        <v>1</v>
      </c>
      <c r="BQ378">
        <v>0</v>
      </c>
      <c r="BS378" s="1" t="str">
        <f>LEFT(B378,1)</f>
        <v>s</v>
      </c>
      <c r="BT378" s="1" t="str">
        <f>LEFT(B378,2)</f>
        <v>se</v>
      </c>
      <c r="BU378" s="1" t="str">
        <f>RIGHT(B378,1)</f>
        <v>u</v>
      </c>
      <c r="BX378" s="10">
        <v>0</v>
      </c>
      <c r="BY378" s="10" t="str">
        <f>LEFT(CA378,1)</f>
        <v>e</v>
      </c>
      <c r="BZ378" s="10" t="str">
        <f>RIGHT(B378,1)</f>
        <v>u</v>
      </c>
      <c r="CA378" s="10" t="str">
        <f>RIGHT(B378,2)</f>
        <v>eu</v>
      </c>
      <c r="CB378" s="10" t="str">
        <f>RIGHT(B378,3)</f>
        <v>seu</v>
      </c>
      <c r="CC378" s="10" t="str">
        <f>RIGHT(B378,2)</f>
        <v>eu</v>
      </c>
      <c r="CD378" s="10" t="str">
        <f>RIGHT(B378,1)</f>
        <v>u</v>
      </c>
    </row>
    <row r="379" spans="1:82">
      <c r="A379">
        <v>567</v>
      </c>
      <c r="B379" s="30" t="s">
        <v>533</v>
      </c>
      <c r="C379" t="s">
        <v>2594</v>
      </c>
      <c r="D379" t="s">
        <v>1141</v>
      </c>
      <c r="E379" t="s">
        <v>1141</v>
      </c>
      <c r="F379" t="s">
        <v>2833</v>
      </c>
      <c r="G379" s="1">
        <f>COUNTIF(B379,"*ii*")</f>
        <v>0</v>
      </c>
      <c r="H379" s="1">
        <f>COUNTIF(B379,"*ee*")</f>
        <v>0</v>
      </c>
      <c r="I379" s="1">
        <f>COUNTIF(B379,"*aa*")</f>
        <v>0</v>
      </c>
      <c r="J379" s="1">
        <f>COUNTIF(B379,"*oo*")</f>
        <v>0</v>
      </c>
      <c r="K379" s="1">
        <f>COUNTIF(B379,"*uu*")</f>
        <v>0</v>
      </c>
      <c r="L379" s="1">
        <f>COUNTIF(B379,"*ia*")</f>
        <v>0</v>
      </c>
      <c r="M379" s="1">
        <f>COUNTIF(B379,"*iu*")</f>
        <v>1</v>
      </c>
      <c r="N379" s="1">
        <f>COUNTIF(B379,"*ei*")</f>
        <v>0</v>
      </c>
      <c r="O379" s="1">
        <f>COUNTIF(B379,"*ea*")</f>
        <v>0</v>
      </c>
      <c r="P379" s="1">
        <f>COUNTIF(B379,"*eo*")</f>
        <v>0</v>
      </c>
      <c r="Q379" s="1">
        <f>COUNTIF(B379,"*eu*")</f>
        <v>0</v>
      </c>
      <c r="R379" s="1">
        <f>COUNTIF(B379,"*ai*")</f>
        <v>0</v>
      </c>
      <c r="S379" s="1">
        <f>COUNTIF(B379,"*ae*")</f>
        <v>0</v>
      </c>
      <c r="T379" s="1">
        <f>COUNTIF(B379,"*ao*")</f>
        <v>0</v>
      </c>
      <c r="U379" s="1">
        <f>COUNTIF(B379,"*au*")</f>
        <v>0</v>
      </c>
      <c r="V379" s="1">
        <f>COUNTIF(B379,"*oi*")</f>
        <v>0</v>
      </c>
      <c r="W379" s="1">
        <f>COUNTIF(B379,"*oe*")</f>
        <v>0</v>
      </c>
      <c r="X379" s="1">
        <f>COUNTIF(B379,"*oa*")</f>
        <v>0</v>
      </c>
      <c r="Y379" s="1">
        <f>COUNTIF(B379,"*ou*")</f>
        <v>0</v>
      </c>
      <c r="Z379" s="1">
        <f>COUNTIF(B379,"*ui*")</f>
        <v>0</v>
      </c>
      <c r="AA379" s="1">
        <f>COUNTIF(B379,"*ua*")</f>
        <v>0</v>
      </c>
      <c r="AB379">
        <f>SUM(G379:AA379)</f>
        <v>1</v>
      </c>
      <c r="AC379">
        <v>2</v>
      </c>
      <c r="AD379">
        <f>COUNTIF(AC379,"2")</f>
        <v>1</v>
      </c>
      <c r="AE379">
        <f>COUNTIF(AC379,"3")</f>
        <v>0</v>
      </c>
      <c r="AF379">
        <f>COUNTIF(AC379,"4")</f>
        <v>0</v>
      </c>
      <c r="AG379">
        <f>COUNTIF(AC379,"5")</f>
        <v>0</v>
      </c>
      <c r="AH379">
        <v>1</v>
      </c>
      <c r="AI379">
        <v>0</v>
      </c>
      <c r="AL379">
        <v>1</v>
      </c>
      <c r="AO379" s="1">
        <f>COUNTIF(F379,"CVCV")+COUNTIF(F379,"CVVCV")</f>
        <v>0</v>
      </c>
      <c r="AP379" s="1">
        <f>COUNTIF(F379,"CVCVC")+COUNTIF(F379,"CVVCVC")</f>
        <v>0</v>
      </c>
      <c r="AQ379" s="1">
        <f>COUNTIF(F379,"VCV")+COUNTIF(F379,"VVCV")</f>
        <v>0</v>
      </c>
      <c r="AR379" s="1">
        <f>COUNTIF(F379,"VCVC")+COUNTIF(F379,"VVCVC")</f>
        <v>0</v>
      </c>
      <c r="AS379" s="1">
        <f>COUNTIF(F379,"CVV")</f>
        <v>1</v>
      </c>
      <c r="AT379" s="1">
        <f>COUNTIF(F379,"CVVC")</f>
        <v>0</v>
      </c>
      <c r="AU379" s="1">
        <f>COUNTIF(F379,"VV")</f>
        <v>0</v>
      </c>
      <c r="AV379" s="1">
        <f>COUNTIF(F379,"VVC")</f>
        <v>0</v>
      </c>
      <c r="AW379" s="1">
        <f>COUNTIF(F379,"CVVCVC")+COUNTIF(F379,"VVCVC")+COUNTIF(F379,"CVVCV")+COUNTIF(F379,"VVCV")</f>
        <v>0</v>
      </c>
      <c r="AY379" s="1">
        <f>COUNTIF(F379,"CCVCV")</f>
        <v>0</v>
      </c>
      <c r="AZ379" s="1">
        <f>COUNTIF(F379,"CCVCVC")</f>
        <v>0</v>
      </c>
      <c r="BA379" s="1">
        <f>COUNTIF(F379,"CCVV")</f>
        <v>0</v>
      </c>
      <c r="BB379" s="1">
        <f>COUNTIF(F379,"CCVVC")</f>
        <v>0</v>
      </c>
      <c r="BF379" s="1" t="str">
        <f>RIGHT(F379,4)</f>
        <v>CVV</v>
      </c>
      <c r="BG379" s="1"/>
      <c r="BO379">
        <v>1</v>
      </c>
      <c r="BP379" s="1">
        <f>SUM(BG379:BO379)</f>
        <v>1</v>
      </c>
      <c r="BQ379">
        <v>0</v>
      </c>
      <c r="BS379" s="1" t="str">
        <f>LEFT(B379,1)</f>
        <v>k</v>
      </c>
      <c r="BT379" s="1" t="str">
        <f>LEFT(B379,2)</f>
        <v>ki</v>
      </c>
      <c r="BU379" s="1" t="str">
        <f>RIGHT(B379,1)</f>
        <v>u</v>
      </c>
      <c r="BX379" s="10">
        <v>0</v>
      </c>
      <c r="BY379" s="10" t="str">
        <f>LEFT(CA379,1)</f>
        <v>i</v>
      </c>
      <c r="BZ379" s="10" t="str">
        <f>RIGHT(B379,1)</f>
        <v>u</v>
      </c>
      <c r="CA379" s="10" t="str">
        <f>RIGHT(B379,2)</f>
        <v>iu</v>
      </c>
      <c r="CB379" s="10" t="str">
        <f>RIGHT(B379,3)</f>
        <v>kiu</v>
      </c>
      <c r="CC379" s="10" t="str">
        <f>RIGHT(B379,2)</f>
        <v>iu</v>
      </c>
      <c r="CD379" s="10" t="str">
        <f>RIGHT(B379,1)</f>
        <v>u</v>
      </c>
    </row>
    <row r="380" spans="1:82">
      <c r="A380">
        <v>994</v>
      </c>
      <c r="B380" s="30" t="s">
        <v>90</v>
      </c>
      <c r="C380" t="s">
        <v>1271</v>
      </c>
      <c r="D380" t="s">
        <v>1151</v>
      </c>
      <c r="E380" t="s">
        <v>2821</v>
      </c>
      <c r="F380" t="s">
        <v>2833</v>
      </c>
      <c r="G380" s="1">
        <f>COUNTIF(B380,"*ii*")</f>
        <v>0</v>
      </c>
      <c r="H380" s="1">
        <f>COUNTIF(B380,"*ee*")</f>
        <v>0</v>
      </c>
      <c r="I380" s="1">
        <f>COUNTIF(B380,"*aa*")</f>
        <v>0</v>
      </c>
      <c r="J380" s="1">
        <f>COUNTIF(B380,"*oo*")</f>
        <v>0</v>
      </c>
      <c r="K380" s="1">
        <f>COUNTIF(B380,"*uu*")</f>
        <v>0</v>
      </c>
      <c r="L380" s="1">
        <f>COUNTIF(B380,"*ia*")</f>
        <v>0</v>
      </c>
      <c r="M380" s="1">
        <f>COUNTIF(B380,"*iu*")</f>
        <v>1</v>
      </c>
      <c r="N380" s="1">
        <f>COUNTIF(B380,"*ei*")</f>
        <v>0</v>
      </c>
      <c r="O380" s="1">
        <f>COUNTIF(B380,"*ea*")</f>
        <v>0</v>
      </c>
      <c r="P380" s="1">
        <f>COUNTIF(B380,"*eo*")</f>
        <v>0</v>
      </c>
      <c r="Q380" s="1">
        <f>COUNTIF(B380,"*eu*")</f>
        <v>0</v>
      </c>
      <c r="R380" s="1">
        <f>COUNTIF(B380,"*ai*")</f>
        <v>0</v>
      </c>
      <c r="S380" s="1">
        <f>COUNTIF(B380,"*ae*")</f>
        <v>0</v>
      </c>
      <c r="T380" s="1">
        <f>COUNTIF(B380,"*ao*")</f>
        <v>0</v>
      </c>
      <c r="U380" s="1">
        <f>COUNTIF(B380,"*au*")</f>
        <v>0</v>
      </c>
      <c r="V380" s="1">
        <f>COUNTIF(B380,"*oi*")</f>
        <v>0</v>
      </c>
      <c r="W380" s="1">
        <f>COUNTIF(B380,"*oe*")</f>
        <v>0</v>
      </c>
      <c r="X380" s="1">
        <f>COUNTIF(B380,"*oa*")</f>
        <v>0</v>
      </c>
      <c r="Y380" s="1">
        <f>COUNTIF(B380,"*ou*")</f>
        <v>0</v>
      </c>
      <c r="Z380" s="1">
        <f>COUNTIF(B380,"*ui*")</f>
        <v>0</v>
      </c>
      <c r="AA380" s="1">
        <f>COUNTIF(B380,"*ua*")</f>
        <v>0</v>
      </c>
      <c r="AB380">
        <f>SUM(G380:AA380)</f>
        <v>1</v>
      </c>
      <c r="AC380">
        <v>2</v>
      </c>
      <c r="AD380">
        <f>COUNTIF(AC380,"2")</f>
        <v>1</v>
      </c>
      <c r="AE380">
        <f>COUNTIF(AC380,"3")</f>
        <v>0</v>
      </c>
      <c r="AF380">
        <f>COUNTIF(AC380,"4")</f>
        <v>0</v>
      </c>
      <c r="AG380">
        <f>COUNTIF(AC380,"5")</f>
        <v>0</v>
      </c>
      <c r="AH380">
        <v>1</v>
      </c>
      <c r="AI380">
        <v>0</v>
      </c>
      <c r="AL380">
        <v>1</v>
      </c>
      <c r="AO380" s="1">
        <f>COUNTIF(F380,"CVCV")+COUNTIF(F380,"CVVCV")</f>
        <v>0</v>
      </c>
      <c r="AP380" s="1">
        <f>COUNTIF(F380,"CVCVC")+COUNTIF(F380,"CVVCVC")</f>
        <v>0</v>
      </c>
      <c r="AQ380" s="1">
        <f>COUNTIF(F380,"VCV")+COUNTIF(F380,"VVCV")</f>
        <v>0</v>
      </c>
      <c r="AR380" s="1">
        <f>COUNTIF(F380,"VCVC")+COUNTIF(F380,"VVCVC")</f>
        <v>0</v>
      </c>
      <c r="AS380" s="1">
        <f>COUNTIF(F380,"CVV")</f>
        <v>1</v>
      </c>
      <c r="AT380" s="1">
        <f>COUNTIF(F380,"CVVC")</f>
        <v>0</v>
      </c>
      <c r="AU380" s="1">
        <f>COUNTIF(F380,"VV")</f>
        <v>0</v>
      </c>
      <c r="AV380" s="1">
        <f>COUNTIF(F380,"VVC")</f>
        <v>0</v>
      </c>
      <c r="AW380" s="1">
        <f>COUNTIF(F380,"CVVCVC")+COUNTIF(F380,"VVCVC")+COUNTIF(F380,"CVVCV")+COUNTIF(F380,"VVCV")</f>
        <v>0</v>
      </c>
      <c r="AY380" s="1">
        <f>COUNTIF(F380,"CCVCV")</f>
        <v>0</v>
      </c>
      <c r="AZ380" s="1">
        <f>COUNTIF(F380,"CCVCVC")</f>
        <v>0</v>
      </c>
      <c r="BA380" s="1">
        <f>COUNTIF(F380,"CCVV")</f>
        <v>0</v>
      </c>
      <c r="BB380" s="1">
        <f>COUNTIF(F380,"CCVVC")</f>
        <v>0</v>
      </c>
      <c r="BF380" s="1" t="str">
        <f>RIGHT(F380,4)</f>
        <v>CVV</v>
      </c>
      <c r="BG380" s="1"/>
      <c r="BO380">
        <v>1</v>
      </c>
      <c r="BP380" s="1">
        <f>SUM(BG380:BO380)</f>
        <v>1</v>
      </c>
      <c r="BQ380">
        <v>0</v>
      </c>
      <c r="BS380" s="1" t="str">
        <f>LEFT(B380,1)</f>
        <v>n</v>
      </c>
      <c r="BT380" s="1" t="str">
        <f>LEFT(B380,2)</f>
        <v>ni</v>
      </c>
      <c r="BU380" s="1" t="str">
        <f>RIGHT(B380,1)</f>
        <v>u</v>
      </c>
      <c r="BX380" s="10">
        <v>0</v>
      </c>
      <c r="BY380" s="10" t="str">
        <f>LEFT(CA380,1)</f>
        <v>i</v>
      </c>
      <c r="BZ380" s="10" t="str">
        <f>RIGHT(B380,1)</f>
        <v>u</v>
      </c>
      <c r="CA380" s="10" t="str">
        <f>RIGHT(B380,2)</f>
        <v>iu</v>
      </c>
      <c r="CB380" s="10" t="str">
        <f>RIGHT(B380,3)</f>
        <v>niu</v>
      </c>
      <c r="CC380" s="10" t="str">
        <f>RIGHT(B380,2)</f>
        <v>iu</v>
      </c>
      <c r="CD380" s="10" t="str">
        <f>RIGHT(B380,1)</f>
        <v>u</v>
      </c>
    </row>
    <row r="381" spans="1:82">
      <c r="A381">
        <v>568</v>
      </c>
      <c r="B381" s="30" t="s">
        <v>533</v>
      </c>
      <c r="C381" t="s">
        <v>1900</v>
      </c>
      <c r="D381" t="s">
        <v>1150</v>
      </c>
      <c r="E381" t="s">
        <v>2821</v>
      </c>
      <c r="F381" t="s">
        <v>2833</v>
      </c>
      <c r="G381" s="1">
        <f>COUNTIF(B381,"*ii*")</f>
        <v>0</v>
      </c>
      <c r="H381" s="1">
        <f>COUNTIF(B381,"*ee*")</f>
        <v>0</v>
      </c>
      <c r="I381" s="1">
        <f>COUNTIF(B381,"*aa*")</f>
        <v>0</v>
      </c>
      <c r="J381" s="1">
        <f>COUNTIF(B381,"*oo*")</f>
        <v>0</v>
      </c>
      <c r="K381" s="1">
        <f>COUNTIF(B381,"*uu*")</f>
        <v>0</v>
      </c>
      <c r="L381" s="1">
        <f>COUNTIF(B381,"*ia*")</f>
        <v>0</v>
      </c>
      <c r="M381" s="1">
        <f>COUNTIF(B381,"*iu*")</f>
        <v>1</v>
      </c>
      <c r="N381" s="1">
        <f>COUNTIF(B381,"*ei*")</f>
        <v>0</v>
      </c>
      <c r="O381" s="1">
        <f>COUNTIF(B381,"*ea*")</f>
        <v>0</v>
      </c>
      <c r="P381" s="1">
        <f>COUNTIF(B381,"*eo*")</f>
        <v>0</v>
      </c>
      <c r="Q381" s="1">
        <f>COUNTIF(B381,"*eu*")</f>
        <v>0</v>
      </c>
      <c r="R381" s="1">
        <f>COUNTIF(B381,"*ai*")</f>
        <v>0</v>
      </c>
      <c r="S381" s="1">
        <f>COUNTIF(B381,"*ae*")</f>
        <v>0</v>
      </c>
      <c r="T381" s="1">
        <f>COUNTIF(B381,"*ao*")</f>
        <v>0</v>
      </c>
      <c r="U381" s="1">
        <f>COUNTIF(B381,"*au*")</f>
        <v>0</v>
      </c>
      <c r="V381" s="1">
        <f>COUNTIF(B381,"*oi*")</f>
        <v>0</v>
      </c>
      <c r="W381" s="1">
        <f>COUNTIF(B381,"*oe*")</f>
        <v>0</v>
      </c>
      <c r="X381" s="1">
        <f>COUNTIF(B381,"*oa*")</f>
        <v>0</v>
      </c>
      <c r="Y381" s="1">
        <f>COUNTIF(B381,"*ou*")</f>
        <v>0</v>
      </c>
      <c r="Z381" s="1">
        <f>COUNTIF(B381,"*ui*")</f>
        <v>0</v>
      </c>
      <c r="AA381" s="1">
        <f>COUNTIF(B381,"*ua*")</f>
        <v>0</v>
      </c>
      <c r="AB381">
        <f>SUM(G381:AA381)</f>
        <v>1</v>
      </c>
      <c r="AC381">
        <v>2</v>
      </c>
      <c r="AD381">
        <f>COUNTIF(AC381,"2")</f>
        <v>1</v>
      </c>
      <c r="AE381">
        <f>COUNTIF(AC381,"3")</f>
        <v>0</v>
      </c>
      <c r="AF381">
        <f>COUNTIF(AC381,"4")</f>
        <v>0</v>
      </c>
      <c r="AG381">
        <f>COUNTIF(AC381,"5")</f>
        <v>0</v>
      </c>
      <c r="AH381">
        <v>1</v>
      </c>
      <c r="AI381">
        <v>0</v>
      </c>
      <c r="AL381">
        <v>1</v>
      </c>
      <c r="AO381" s="1">
        <f>COUNTIF(F381,"CVCV")+COUNTIF(F381,"CVVCV")</f>
        <v>0</v>
      </c>
      <c r="AP381" s="1">
        <f>COUNTIF(F381,"CVCVC")+COUNTIF(F381,"CVVCVC")</f>
        <v>0</v>
      </c>
      <c r="AQ381" s="1">
        <f>COUNTIF(F381,"VCV")+COUNTIF(F381,"VVCV")</f>
        <v>0</v>
      </c>
      <c r="AR381" s="1">
        <f>COUNTIF(F381,"VCVC")+COUNTIF(F381,"VVCVC")</f>
        <v>0</v>
      </c>
      <c r="AS381" s="1">
        <f>COUNTIF(F381,"CVV")</f>
        <v>1</v>
      </c>
      <c r="AT381" s="1">
        <f>COUNTIF(F381,"CVVC")</f>
        <v>0</v>
      </c>
      <c r="AU381" s="1">
        <f>COUNTIF(F381,"VV")</f>
        <v>0</v>
      </c>
      <c r="AV381" s="1">
        <f>COUNTIF(F381,"VVC")</f>
        <v>0</v>
      </c>
      <c r="AW381" s="1">
        <f>COUNTIF(F381,"CVVCVC")+COUNTIF(F381,"VVCVC")+COUNTIF(F381,"CVVCV")+COUNTIF(F381,"VVCV")</f>
        <v>0</v>
      </c>
      <c r="AY381" s="1">
        <f>COUNTIF(F381,"CCVCV")</f>
        <v>0</v>
      </c>
      <c r="AZ381" s="1">
        <f>COUNTIF(F381,"CCVCVC")</f>
        <v>0</v>
      </c>
      <c r="BA381" s="1">
        <f>COUNTIF(F381,"CCVV")</f>
        <v>0</v>
      </c>
      <c r="BB381" s="1">
        <f>COUNTIF(F381,"CCVVC")</f>
        <v>0</v>
      </c>
      <c r="BF381" s="1" t="str">
        <f>RIGHT(F381,4)</f>
        <v>CVV</v>
      </c>
      <c r="BG381" s="1"/>
      <c r="BO381">
        <v>1</v>
      </c>
      <c r="BP381" s="1">
        <f>SUM(BG381:BO381)</f>
        <v>1</v>
      </c>
      <c r="BQ381">
        <v>0</v>
      </c>
      <c r="BS381" s="1" t="str">
        <f>LEFT(B381,1)</f>
        <v>k</v>
      </c>
      <c r="BT381" s="1" t="str">
        <f>LEFT(B381,2)</f>
        <v>ki</v>
      </c>
      <c r="BU381" s="1" t="str">
        <f>RIGHT(B381,1)</f>
        <v>u</v>
      </c>
      <c r="BX381" s="10">
        <v>0</v>
      </c>
      <c r="BY381" s="10" t="str">
        <f>LEFT(CA381,1)</f>
        <v>i</v>
      </c>
      <c r="BZ381" s="10" t="str">
        <f>RIGHT(B381,1)</f>
        <v>u</v>
      </c>
      <c r="CA381" s="10" t="str">
        <f>RIGHT(B381,2)</f>
        <v>iu</v>
      </c>
      <c r="CB381" s="10" t="str">
        <f>RIGHT(B381,3)</f>
        <v>kiu</v>
      </c>
      <c r="CC381" s="10" t="str">
        <f>RIGHT(B381,2)</f>
        <v>iu</v>
      </c>
      <c r="CD381" s="10" t="str">
        <f>RIGHT(B381,1)</f>
        <v>u</v>
      </c>
    </row>
    <row r="382" spans="1:82">
      <c r="A382">
        <v>171</v>
      </c>
      <c r="B382" s="30" t="s">
        <v>106</v>
      </c>
      <c r="C382" t="s">
        <v>1291</v>
      </c>
      <c r="D382" t="s">
        <v>1141</v>
      </c>
      <c r="E382" t="s">
        <v>1141</v>
      </c>
      <c r="F382" t="s">
        <v>2845</v>
      </c>
      <c r="G382" s="1">
        <f>COUNTIF(B382,"*ii*")</f>
        <v>1</v>
      </c>
      <c r="H382" s="1">
        <f>COUNTIF(B382,"*ee*")</f>
        <v>0</v>
      </c>
      <c r="I382" s="1">
        <f>COUNTIF(B382,"*aa*")</f>
        <v>0</v>
      </c>
      <c r="J382" s="1">
        <f>COUNTIF(B382,"*oo*")</f>
        <v>0</v>
      </c>
      <c r="K382" s="1">
        <f>COUNTIF(B382,"*uu*")</f>
        <v>0</v>
      </c>
      <c r="L382" s="1">
        <f>COUNTIF(B382,"*ia*")</f>
        <v>0</v>
      </c>
      <c r="M382" s="1">
        <f>COUNTIF(B382,"*iu*")</f>
        <v>0</v>
      </c>
      <c r="N382" s="1">
        <f>COUNTIF(B382,"*ei*")</f>
        <v>0</v>
      </c>
      <c r="O382" s="1">
        <f>COUNTIF(B382,"*ea*")</f>
        <v>0</v>
      </c>
      <c r="P382" s="1">
        <f>COUNTIF(B382,"*eo*")</f>
        <v>0</v>
      </c>
      <c r="Q382" s="1">
        <f>COUNTIF(B382,"*eu*")</f>
        <v>0</v>
      </c>
      <c r="R382" s="1">
        <f>COUNTIF(B382,"*ai*")</f>
        <v>0</v>
      </c>
      <c r="S382" s="1">
        <f>COUNTIF(B382,"*ae*")</f>
        <v>0</v>
      </c>
      <c r="T382" s="1">
        <f>COUNTIF(B382,"*ao*")</f>
        <v>0</v>
      </c>
      <c r="U382" s="1">
        <f>COUNTIF(B382,"*au*")</f>
        <v>0</v>
      </c>
      <c r="V382" s="1">
        <f>COUNTIF(B382,"*oi*")</f>
        <v>0</v>
      </c>
      <c r="W382" s="1">
        <f>COUNTIF(B382,"*oe*")</f>
        <v>0</v>
      </c>
      <c r="X382" s="1">
        <f>COUNTIF(B382,"*oa*")</f>
        <v>0</v>
      </c>
      <c r="Y382" s="1">
        <f>COUNTIF(B382,"*ou*")</f>
        <v>0</v>
      </c>
      <c r="Z382" s="1">
        <f>COUNTIF(B382,"*ui*")</f>
        <v>0</v>
      </c>
      <c r="AA382" s="1">
        <f>COUNTIF(B382,"*ua*")</f>
        <v>0</v>
      </c>
      <c r="AB382">
        <f>SUM(G382:AA382)</f>
        <v>1</v>
      </c>
      <c r="AC382">
        <v>2</v>
      </c>
      <c r="AD382">
        <f>COUNTIF(AC382,"2")</f>
        <v>1</v>
      </c>
      <c r="AE382">
        <f>COUNTIF(AC382,"3")</f>
        <v>0</v>
      </c>
      <c r="AF382">
        <f>COUNTIF(AC382,"4")</f>
        <v>0</v>
      </c>
      <c r="AG382">
        <f>COUNTIF(AC382,"5")</f>
        <v>0</v>
      </c>
      <c r="AH382">
        <v>1</v>
      </c>
      <c r="AI382">
        <v>0</v>
      </c>
      <c r="AM382">
        <v>1</v>
      </c>
      <c r="AN382" t="str">
        <f>RIGHT(B382,1)</f>
        <v>r</v>
      </c>
      <c r="AO382" s="1">
        <f>COUNTIF(F382,"CVCV")+COUNTIF(F382,"CVVCV")</f>
        <v>0</v>
      </c>
      <c r="AP382" s="1">
        <f>COUNTIF(F382,"CVCVC")+COUNTIF(F382,"CVVCVC")</f>
        <v>0</v>
      </c>
      <c r="AQ382" s="1">
        <f>COUNTIF(F382,"VCV")+COUNTIF(F382,"VVCV")</f>
        <v>0</v>
      </c>
      <c r="AR382" s="1">
        <f>COUNTIF(F382,"VCVC")+COUNTIF(F382,"VVCVC")</f>
        <v>0</v>
      </c>
      <c r="AS382" s="1">
        <f>COUNTIF(F382,"CVV")</f>
        <v>0</v>
      </c>
      <c r="AT382" s="1">
        <f>COUNTIF(F382,"CVVC")</f>
        <v>1</v>
      </c>
      <c r="AU382" s="1">
        <f>COUNTIF(F382,"VV")</f>
        <v>0</v>
      </c>
      <c r="AV382" s="1">
        <f>COUNTIF(F382,"VVC")</f>
        <v>0</v>
      </c>
      <c r="AW382" s="1">
        <f>COUNTIF(F382,"CVVCVC")+COUNTIF(F382,"VVCVC")+COUNTIF(F382,"CVVCV")+COUNTIF(F382,"VVCV")</f>
        <v>0</v>
      </c>
      <c r="AY382" s="1">
        <f>COUNTIF(F382,"CCVCV")</f>
        <v>0</v>
      </c>
      <c r="AZ382" s="1">
        <f>COUNTIF(F382,"CCVCVC")</f>
        <v>0</v>
      </c>
      <c r="BA382" s="1">
        <f>COUNTIF(F382,"CCVV")</f>
        <v>0</v>
      </c>
      <c r="BB382" s="1">
        <f>COUNTIF(F382,"CCVVC")</f>
        <v>0</v>
      </c>
      <c r="BF382" s="1" t="str">
        <f>RIGHT(F382,4)</f>
        <v>CVVC</v>
      </c>
      <c r="BG382" s="1"/>
      <c r="BN382">
        <v>1</v>
      </c>
      <c r="BP382" s="1">
        <f>SUM(BG382:BO382)</f>
        <v>1</v>
      </c>
      <c r="BQ382">
        <v>0</v>
      </c>
      <c r="BS382" s="1" t="str">
        <f>LEFT(B382,1)</f>
        <v>b</v>
      </c>
      <c r="BT382" s="1" t="str">
        <f>LEFT(B382,2)</f>
        <v>bi</v>
      </c>
      <c r="BU382" s="1" t="str">
        <f>RIGHT(B382,1)</f>
        <v>r</v>
      </c>
      <c r="BX382" s="10">
        <v>0</v>
      </c>
      <c r="BY382" s="10" t="str">
        <f>LEFT(CA382,1)</f>
        <v>i</v>
      </c>
      <c r="BZ382" s="10" t="str">
        <f>LEFT(CC382,1)</f>
        <v>i</v>
      </c>
      <c r="CA382" s="10" t="str">
        <f>RIGHT(B382,3)</f>
        <v>iir</v>
      </c>
      <c r="CB382" s="10" t="str">
        <f>RIGHT(B382,3)</f>
        <v>iir</v>
      </c>
      <c r="CC382" s="10" t="str">
        <f>RIGHT(B382,2)</f>
        <v>ir</v>
      </c>
      <c r="CD382" s="10" t="str">
        <f>RIGHT(B382,1)</f>
        <v>r</v>
      </c>
    </row>
    <row r="383" spans="1:82">
      <c r="A383">
        <v>387</v>
      </c>
      <c r="B383" s="30" t="s">
        <v>44</v>
      </c>
      <c r="C383" t="s">
        <v>1211</v>
      </c>
      <c r="D383" t="s">
        <v>1156</v>
      </c>
      <c r="E383" t="s">
        <v>1156</v>
      </c>
      <c r="F383" t="s">
        <v>2845</v>
      </c>
      <c r="G383" s="1">
        <f>COUNTIF(B383,"*ii*")</f>
        <v>0</v>
      </c>
      <c r="H383" s="1">
        <f>COUNTIF(B383,"*ee*")</f>
        <v>1</v>
      </c>
      <c r="I383" s="1">
        <f>COUNTIF(B383,"*aa*")</f>
        <v>0</v>
      </c>
      <c r="J383" s="1">
        <f>COUNTIF(B383,"*oo*")</f>
        <v>0</v>
      </c>
      <c r="K383" s="1">
        <f>COUNTIF(B383,"*uu*")</f>
        <v>0</v>
      </c>
      <c r="L383" s="1">
        <f>COUNTIF(B383,"*ia*")</f>
        <v>0</v>
      </c>
      <c r="M383" s="1">
        <f>COUNTIF(B383,"*iu*")</f>
        <v>0</v>
      </c>
      <c r="N383" s="1">
        <f>COUNTIF(B383,"*ei*")</f>
        <v>0</v>
      </c>
      <c r="O383" s="1">
        <f>COUNTIF(B383,"*ea*")</f>
        <v>0</v>
      </c>
      <c r="P383" s="1">
        <f>COUNTIF(B383,"*eo*")</f>
        <v>0</v>
      </c>
      <c r="Q383" s="1">
        <f>COUNTIF(B383,"*eu*")</f>
        <v>0</v>
      </c>
      <c r="R383" s="1">
        <f>COUNTIF(B383,"*ai*")</f>
        <v>0</v>
      </c>
      <c r="S383" s="1">
        <f>COUNTIF(B383,"*ae*")</f>
        <v>0</v>
      </c>
      <c r="T383" s="1">
        <f>COUNTIF(B383,"*ao*")</f>
        <v>0</v>
      </c>
      <c r="U383" s="1">
        <f>COUNTIF(B383,"*au*")</f>
        <v>0</v>
      </c>
      <c r="V383" s="1">
        <f>COUNTIF(B383,"*oi*")</f>
        <v>0</v>
      </c>
      <c r="W383" s="1">
        <f>COUNTIF(B383,"*oe*")</f>
        <v>0</v>
      </c>
      <c r="X383" s="1">
        <f>COUNTIF(B383,"*oa*")</f>
        <v>0</v>
      </c>
      <c r="Y383" s="1">
        <f>COUNTIF(B383,"*ou*")</f>
        <v>0</v>
      </c>
      <c r="Z383" s="1">
        <f>COUNTIF(B383,"*ui*")</f>
        <v>0</v>
      </c>
      <c r="AA383" s="1">
        <f>COUNTIF(B383,"*ua*")</f>
        <v>0</v>
      </c>
      <c r="AB383">
        <f>SUM(G383:AA383)</f>
        <v>1</v>
      </c>
      <c r="AC383">
        <v>2</v>
      </c>
      <c r="AD383">
        <f>COUNTIF(AC383,"2")</f>
        <v>1</v>
      </c>
      <c r="AE383">
        <f>COUNTIF(AC383,"3")</f>
        <v>0</v>
      </c>
      <c r="AF383">
        <f>COUNTIF(AC383,"4")</f>
        <v>0</v>
      </c>
      <c r="AG383">
        <f>COUNTIF(AC383,"5")</f>
        <v>0</v>
      </c>
      <c r="AH383">
        <v>1</v>
      </c>
      <c r="AI383">
        <v>0</v>
      </c>
      <c r="AM383">
        <v>1</v>
      </c>
      <c r="AN383" t="str">
        <f>RIGHT(B383,1)</f>
        <v>n</v>
      </c>
      <c r="AO383" s="1">
        <f>COUNTIF(F383,"CVCV")+COUNTIF(F383,"CVVCV")</f>
        <v>0</v>
      </c>
      <c r="AP383" s="1">
        <f>COUNTIF(F383,"CVCVC")+COUNTIF(F383,"CVVCVC")</f>
        <v>0</v>
      </c>
      <c r="AQ383" s="1">
        <f>COUNTIF(F383,"VCV")+COUNTIF(F383,"VVCV")</f>
        <v>0</v>
      </c>
      <c r="AR383" s="1">
        <f>COUNTIF(F383,"VCVC")+COUNTIF(F383,"VVCVC")</f>
        <v>0</v>
      </c>
      <c r="AS383" s="1">
        <f>COUNTIF(F383,"CVV")</f>
        <v>0</v>
      </c>
      <c r="AT383" s="1">
        <f>COUNTIF(F383,"CVVC")</f>
        <v>1</v>
      </c>
      <c r="AU383" s="1">
        <f>COUNTIF(F383,"VV")</f>
        <v>0</v>
      </c>
      <c r="AV383" s="1">
        <f>COUNTIF(F383,"VVC")</f>
        <v>0</v>
      </c>
      <c r="AW383" s="1">
        <f>COUNTIF(F383,"CVVCVC")+COUNTIF(F383,"VVCVC")+COUNTIF(F383,"CVVCV")+COUNTIF(F383,"VVCV")</f>
        <v>0</v>
      </c>
      <c r="AY383" s="1">
        <f>COUNTIF(F383,"CCVCV")</f>
        <v>0</v>
      </c>
      <c r="AZ383" s="1">
        <f>COUNTIF(F383,"CCVCVC")</f>
        <v>0</v>
      </c>
      <c r="BA383" s="1">
        <f>COUNTIF(F383,"CCVV")</f>
        <v>0</v>
      </c>
      <c r="BB383" s="1">
        <f>COUNTIF(F383,"CCVVC")</f>
        <v>0</v>
      </c>
      <c r="BF383" s="1" t="str">
        <f>RIGHT(F383,4)</f>
        <v>CVVC</v>
      </c>
      <c r="BG383" s="1"/>
      <c r="BN383">
        <v>1</v>
      </c>
      <c r="BP383" s="1">
        <f>SUM(BG383:BO383)</f>
        <v>1</v>
      </c>
      <c r="BQ383">
        <v>0</v>
      </c>
      <c r="BS383" s="1" t="str">
        <f>LEFT(B383,1)</f>
        <v>h</v>
      </c>
      <c r="BT383" s="1" t="str">
        <f>LEFT(B383,2)</f>
        <v>he</v>
      </c>
      <c r="BU383" s="1" t="str">
        <f>RIGHT(B383,1)</f>
        <v>n</v>
      </c>
      <c r="BX383" s="10">
        <v>0</v>
      </c>
      <c r="BY383" s="10" t="str">
        <f>LEFT(CA383,1)</f>
        <v>e</v>
      </c>
      <c r="BZ383" s="10" t="str">
        <f>LEFT(CC383,1)</f>
        <v>e</v>
      </c>
      <c r="CA383" s="10" t="str">
        <f>RIGHT(B383,3)</f>
        <v>een</v>
      </c>
      <c r="CB383" s="10" t="str">
        <f>RIGHT(B383,3)</f>
        <v>een</v>
      </c>
      <c r="CC383" s="10" t="str">
        <f>RIGHT(B383,2)</f>
        <v>en</v>
      </c>
      <c r="CD383" s="10" t="str">
        <f>RIGHT(B383,1)</f>
        <v>n</v>
      </c>
    </row>
    <row r="384" spans="1:82">
      <c r="A384">
        <v>531</v>
      </c>
      <c r="B384" s="30" t="s">
        <v>3717</v>
      </c>
      <c r="C384" t="s">
        <v>1835</v>
      </c>
      <c r="D384" t="s">
        <v>1151</v>
      </c>
      <c r="E384" t="s">
        <v>2821</v>
      </c>
      <c r="F384" s="1" t="s">
        <v>2845</v>
      </c>
      <c r="G384" s="1">
        <f>COUNTIF(B384,"*ii*")</f>
        <v>0</v>
      </c>
      <c r="H384" s="1">
        <f>COUNTIF(B384,"*ee*")</f>
        <v>1</v>
      </c>
      <c r="I384" s="1">
        <f>COUNTIF(B384,"*aa*")</f>
        <v>0</v>
      </c>
      <c r="J384" s="1">
        <f>COUNTIF(B384,"*oo*")</f>
        <v>0</v>
      </c>
      <c r="K384" s="1">
        <f>COUNTIF(B384,"*uu*")</f>
        <v>0</v>
      </c>
      <c r="L384" s="1">
        <f>COUNTIF(B384,"*ia*")</f>
        <v>0</v>
      </c>
      <c r="M384" s="1">
        <f>COUNTIF(B384,"*iu*")</f>
        <v>0</v>
      </c>
      <c r="N384" s="1">
        <f>COUNTIF(B384,"*ei*")</f>
        <v>0</v>
      </c>
      <c r="O384" s="1">
        <f>COUNTIF(B384,"*ea*")</f>
        <v>0</v>
      </c>
      <c r="P384" s="1">
        <f>COUNTIF(B384,"*eo*")</f>
        <v>0</v>
      </c>
      <c r="Q384" s="1">
        <f>COUNTIF(B384,"*eu*")</f>
        <v>0</v>
      </c>
      <c r="R384" s="1">
        <f>COUNTIF(B384,"*ai*")</f>
        <v>0</v>
      </c>
      <c r="S384" s="1">
        <f>COUNTIF(B384,"*ae*")</f>
        <v>0</v>
      </c>
      <c r="T384" s="1">
        <f>COUNTIF(B384,"*ao*")</f>
        <v>0</v>
      </c>
      <c r="U384" s="1">
        <f>COUNTIF(B384,"*au*")</f>
        <v>0</v>
      </c>
      <c r="V384" s="1">
        <f>COUNTIF(B384,"*oi*")</f>
        <v>0</v>
      </c>
      <c r="W384" s="1">
        <f>COUNTIF(B384,"*oe*")</f>
        <v>0</v>
      </c>
      <c r="X384" s="1">
        <f>COUNTIF(B384,"*oa*")</f>
        <v>0</v>
      </c>
      <c r="Y384" s="1">
        <f>COUNTIF(B384,"*ou*")</f>
        <v>0</v>
      </c>
      <c r="Z384" s="1">
        <f>COUNTIF(B384,"*ui*")</f>
        <v>0</v>
      </c>
      <c r="AA384" s="1">
        <f>COUNTIF(B384,"*ua*")</f>
        <v>0</v>
      </c>
      <c r="AB384">
        <f>SUM(G384:AA384)</f>
        <v>1</v>
      </c>
      <c r="AC384" s="1">
        <v>2</v>
      </c>
      <c r="AD384">
        <f>COUNTIF(AC384,"2")</f>
        <v>1</v>
      </c>
      <c r="AE384">
        <f>COUNTIF(AC384,"3")</f>
        <v>0</v>
      </c>
      <c r="AF384">
        <f>COUNTIF(AC384,"4")</f>
        <v>0</v>
      </c>
      <c r="AG384">
        <f>COUNTIF(AC384,"5")</f>
        <v>0</v>
      </c>
      <c r="AH384">
        <v>1</v>
      </c>
      <c r="AI384">
        <v>0</v>
      </c>
      <c r="AM384">
        <v>1</v>
      </c>
      <c r="AN384" t="str">
        <f>RIGHT(B384,1)</f>
        <v>s</v>
      </c>
      <c r="AO384" s="1">
        <f>COUNTIF(F384,"CVCV")+COUNTIF(F384,"CVVCV")</f>
        <v>0</v>
      </c>
      <c r="AP384" s="1">
        <f>COUNTIF(F384,"CVCVC")+COUNTIF(F384,"CVVCVC")</f>
        <v>0</v>
      </c>
      <c r="AQ384" s="1">
        <f>COUNTIF(F384,"VCV")+COUNTIF(F384,"VVCV")</f>
        <v>0</v>
      </c>
      <c r="AR384" s="1">
        <f>COUNTIF(F384,"VCVC")+COUNTIF(F384,"VVCVC")</f>
        <v>0</v>
      </c>
      <c r="AS384" s="1">
        <f>COUNTIF(F384,"CVV")</f>
        <v>0</v>
      </c>
      <c r="AT384" s="1">
        <f>COUNTIF(F384,"CVVC")</f>
        <v>1</v>
      </c>
      <c r="AU384" s="1">
        <f>COUNTIF(F384,"VV")</f>
        <v>0</v>
      </c>
      <c r="AV384" s="1">
        <f>COUNTIF(F384,"VVC")</f>
        <v>0</v>
      </c>
      <c r="AW384" s="1">
        <f>COUNTIF(F384,"CVVCVC")+COUNTIF(F384,"VVCVC")+COUNTIF(F384,"CVVCV")+COUNTIF(F384,"VVCV")</f>
        <v>0</v>
      </c>
      <c r="AY384" s="1">
        <f>COUNTIF(F384,"CCVCV")</f>
        <v>0</v>
      </c>
      <c r="AZ384" s="1">
        <f>COUNTIF(F384,"CCVCVC")</f>
        <v>0</v>
      </c>
      <c r="BA384" s="1">
        <f>COUNTIF(F384,"CCVV")</f>
        <v>0</v>
      </c>
      <c r="BB384" s="1">
        <f>COUNTIF(F384,"CCVVC")</f>
        <v>0</v>
      </c>
      <c r="BE384" s="30" t="s">
        <v>494</v>
      </c>
      <c r="BF384" s="1" t="str">
        <f>RIGHT(F384,4)</f>
        <v>CVVC</v>
      </c>
      <c r="BG384" s="1"/>
      <c r="BN384">
        <v>1</v>
      </c>
      <c r="BP384" s="1">
        <f>SUM(BG384:BO384)</f>
        <v>1</v>
      </c>
      <c r="BQ384">
        <v>0</v>
      </c>
      <c r="BS384" s="1" t="str">
        <f>LEFT(B384,1)</f>
        <v>k</v>
      </c>
      <c r="BT384" s="1" t="str">
        <f>LEFT(B384,2)</f>
        <v>ke</v>
      </c>
      <c r="BU384" s="1" t="str">
        <f>RIGHT(B384,1)</f>
        <v>s</v>
      </c>
      <c r="BX384" s="10">
        <v>0</v>
      </c>
      <c r="BY384" s="10" t="str">
        <f>LEFT(CA384,1)</f>
        <v>e</v>
      </c>
      <c r="BZ384" s="10" t="str">
        <f>LEFT(CC384,1)</f>
        <v>e</v>
      </c>
      <c r="CA384" s="10" t="str">
        <f>RIGHT(B384,3)</f>
        <v>ees</v>
      </c>
      <c r="CB384" s="10" t="str">
        <f>RIGHT(B384,3)</f>
        <v>ees</v>
      </c>
      <c r="CC384" s="10" t="str">
        <f>RIGHT(B384,2)</f>
        <v>es</v>
      </c>
      <c r="CD384" s="10" t="str">
        <f>RIGHT(B384,1)</f>
        <v>s</v>
      </c>
    </row>
    <row r="385" spans="1:82">
      <c r="A385">
        <v>1488</v>
      </c>
      <c r="B385" s="30" t="s">
        <v>808</v>
      </c>
      <c r="C385" t="s">
        <v>2269</v>
      </c>
      <c r="D385" t="s">
        <v>1141</v>
      </c>
      <c r="E385" t="s">
        <v>1141</v>
      </c>
      <c r="F385" t="s">
        <v>2845</v>
      </c>
      <c r="G385" s="1">
        <f>COUNTIF(B385,"*ii*")</f>
        <v>0</v>
      </c>
      <c r="H385" s="1">
        <f>COUNTIF(B385,"*ee*")</f>
        <v>1</v>
      </c>
      <c r="I385" s="1">
        <f>COUNTIF(B385,"*aa*")</f>
        <v>0</v>
      </c>
      <c r="J385" s="1">
        <f>COUNTIF(B385,"*oo*")</f>
        <v>0</v>
      </c>
      <c r="K385" s="1">
        <f>COUNTIF(B385,"*uu*")</f>
        <v>0</v>
      </c>
      <c r="L385" s="1">
        <f>COUNTIF(B385,"*ia*")</f>
        <v>0</v>
      </c>
      <c r="M385" s="1">
        <f>COUNTIF(B385,"*iu*")</f>
        <v>0</v>
      </c>
      <c r="N385" s="1">
        <f>COUNTIF(B385,"*ei*")</f>
        <v>0</v>
      </c>
      <c r="O385" s="1">
        <f>COUNTIF(B385,"*ea*")</f>
        <v>0</v>
      </c>
      <c r="P385" s="1">
        <f>COUNTIF(B385,"*eo*")</f>
        <v>0</v>
      </c>
      <c r="Q385" s="1">
        <f>COUNTIF(B385,"*eu*")</f>
        <v>0</v>
      </c>
      <c r="R385" s="1">
        <f>COUNTIF(B385,"*ai*")</f>
        <v>0</v>
      </c>
      <c r="S385" s="1">
        <f>COUNTIF(B385,"*ae*")</f>
        <v>0</v>
      </c>
      <c r="T385" s="1">
        <f>COUNTIF(B385,"*ao*")</f>
        <v>0</v>
      </c>
      <c r="U385" s="1">
        <f>COUNTIF(B385,"*au*")</f>
        <v>0</v>
      </c>
      <c r="V385" s="1">
        <f>COUNTIF(B385,"*oi*")</f>
        <v>0</v>
      </c>
      <c r="W385" s="1">
        <f>COUNTIF(B385,"*oe*")</f>
        <v>0</v>
      </c>
      <c r="X385" s="1">
        <f>COUNTIF(B385,"*oa*")</f>
        <v>0</v>
      </c>
      <c r="Y385" s="1">
        <f>COUNTIF(B385,"*ou*")</f>
        <v>0</v>
      </c>
      <c r="Z385" s="1">
        <f>COUNTIF(B385,"*ui*")</f>
        <v>0</v>
      </c>
      <c r="AA385" s="1">
        <f>COUNTIF(B385,"*ua*")</f>
        <v>0</v>
      </c>
      <c r="AB385">
        <f>SUM(G385:AA385)</f>
        <v>1</v>
      </c>
      <c r="AC385">
        <v>2</v>
      </c>
      <c r="AD385">
        <f>COUNTIF(AC385,"2")</f>
        <v>1</v>
      </c>
      <c r="AE385">
        <f>COUNTIF(AC385,"3")</f>
        <v>0</v>
      </c>
      <c r="AF385">
        <f>COUNTIF(AC385,"4")</f>
        <v>0</v>
      </c>
      <c r="AG385">
        <f>COUNTIF(AC385,"5")</f>
        <v>0</v>
      </c>
      <c r="AH385">
        <v>1</v>
      </c>
      <c r="AI385">
        <v>0</v>
      </c>
      <c r="AM385">
        <v>1</v>
      </c>
      <c r="AN385" t="str">
        <f>RIGHT(B385,1)</f>
        <v>t</v>
      </c>
      <c r="AO385" s="1">
        <f>COUNTIF(F385,"CVCV")+COUNTIF(F385,"CVVCV")</f>
        <v>0</v>
      </c>
      <c r="AP385" s="1">
        <f>COUNTIF(F385,"CVCVC")+COUNTIF(F385,"CVVCVC")</f>
        <v>0</v>
      </c>
      <c r="AQ385" s="1">
        <f>COUNTIF(F385,"VCV")+COUNTIF(F385,"VVCV")</f>
        <v>0</v>
      </c>
      <c r="AR385" s="1">
        <f>COUNTIF(F385,"VCVC")+COUNTIF(F385,"VVCVC")</f>
        <v>0</v>
      </c>
      <c r="AS385" s="1">
        <f>COUNTIF(F385,"CVV")</f>
        <v>0</v>
      </c>
      <c r="AT385" s="1">
        <f>COUNTIF(F385,"CVVC")</f>
        <v>1</v>
      </c>
      <c r="AU385" s="1">
        <f>COUNTIF(F385,"VV")</f>
        <v>0</v>
      </c>
      <c r="AV385" s="1">
        <f>COUNTIF(F385,"VVC")</f>
        <v>0</v>
      </c>
      <c r="AW385" s="1">
        <f>COUNTIF(F385,"CVVCVC")+COUNTIF(F385,"VVCVC")+COUNTIF(F385,"CVVCV")+COUNTIF(F385,"VVCV")</f>
        <v>0</v>
      </c>
      <c r="AY385" s="1">
        <f>COUNTIF(F385,"CCVCV")</f>
        <v>0</v>
      </c>
      <c r="AZ385" s="1">
        <f>COUNTIF(F385,"CCVCVC")</f>
        <v>0</v>
      </c>
      <c r="BA385" s="1">
        <f>COUNTIF(F385,"CCVV")</f>
        <v>0</v>
      </c>
      <c r="BB385" s="1">
        <f>COUNTIF(F385,"CCVVC")</f>
        <v>0</v>
      </c>
      <c r="BF385" s="1" t="str">
        <f>RIGHT(F385,4)</f>
        <v>CVVC</v>
      </c>
      <c r="BG385" s="1"/>
      <c r="BN385">
        <v>1</v>
      </c>
      <c r="BP385" s="1">
        <f>SUM(BG385:BO385)</f>
        <v>1</v>
      </c>
      <c r="BQ385">
        <v>0</v>
      </c>
      <c r="BS385" s="1" t="str">
        <f>LEFT(B385,1)</f>
        <v>r</v>
      </c>
      <c r="BT385" s="1" t="str">
        <f>LEFT(B385,2)</f>
        <v>re</v>
      </c>
      <c r="BU385" s="1" t="str">
        <f>RIGHT(B385,1)</f>
        <v>t</v>
      </c>
      <c r="BX385" s="10">
        <v>0</v>
      </c>
      <c r="BY385" s="10" t="str">
        <f>LEFT(CA385,1)</f>
        <v>e</v>
      </c>
      <c r="BZ385" s="10" t="str">
        <f>LEFT(CC385,1)</f>
        <v>e</v>
      </c>
      <c r="CA385" s="10" t="str">
        <f>RIGHT(B385,3)</f>
        <v>eet</v>
      </c>
      <c r="CB385" s="10" t="str">
        <f>RIGHT(B385,3)</f>
        <v>eet</v>
      </c>
      <c r="CC385" s="10" t="str">
        <f>RIGHT(B385,2)</f>
        <v>et</v>
      </c>
      <c r="CD385" s="10" t="str">
        <f>RIGHT(B385,1)</f>
        <v>t</v>
      </c>
    </row>
    <row r="386" spans="1:82">
      <c r="A386">
        <v>1127</v>
      </c>
      <c r="B386" s="30" t="s">
        <v>655</v>
      </c>
      <c r="C386" t="s">
        <v>2053</v>
      </c>
      <c r="D386" t="s">
        <v>1151</v>
      </c>
      <c r="E386" t="s">
        <v>2821</v>
      </c>
      <c r="F386" t="s">
        <v>2845</v>
      </c>
      <c r="G386" s="1">
        <f>COUNTIF(B386,"*ii*")</f>
        <v>0</v>
      </c>
      <c r="H386" s="1">
        <f>COUNTIF(B386,"*ee*")</f>
        <v>1</v>
      </c>
      <c r="I386" s="1">
        <f>COUNTIF(B386,"*aa*")</f>
        <v>0</v>
      </c>
      <c r="J386" s="1">
        <f>COUNTIF(B386,"*oo*")</f>
        <v>0</v>
      </c>
      <c r="K386" s="1">
        <f>COUNTIF(B386,"*uu*")</f>
        <v>0</v>
      </c>
      <c r="L386" s="1">
        <f>COUNTIF(B386,"*ia*")</f>
        <v>0</v>
      </c>
      <c r="M386" s="1">
        <f>COUNTIF(B386,"*iu*")</f>
        <v>0</v>
      </c>
      <c r="N386" s="1">
        <f>COUNTIF(B386,"*ei*")</f>
        <v>0</v>
      </c>
      <c r="O386" s="1">
        <f>COUNTIF(B386,"*ea*")</f>
        <v>0</v>
      </c>
      <c r="P386" s="1">
        <f>COUNTIF(B386,"*eo*")</f>
        <v>0</v>
      </c>
      <c r="Q386" s="1">
        <f>COUNTIF(B386,"*eu*")</f>
        <v>0</v>
      </c>
      <c r="R386" s="1">
        <f>COUNTIF(B386,"*ai*")</f>
        <v>0</v>
      </c>
      <c r="S386" s="1">
        <f>COUNTIF(B386,"*ae*")</f>
        <v>0</v>
      </c>
      <c r="T386" s="1">
        <f>COUNTIF(B386,"*ao*")</f>
        <v>0</v>
      </c>
      <c r="U386" s="1">
        <f>COUNTIF(B386,"*au*")</f>
        <v>0</v>
      </c>
      <c r="V386" s="1">
        <f>COUNTIF(B386,"*oi*")</f>
        <v>0</v>
      </c>
      <c r="W386" s="1">
        <f>COUNTIF(B386,"*oe*")</f>
        <v>0</v>
      </c>
      <c r="X386" s="1">
        <f>COUNTIF(B386,"*oa*")</f>
        <v>0</v>
      </c>
      <c r="Y386" s="1">
        <f>COUNTIF(B386,"*ou*")</f>
        <v>0</v>
      </c>
      <c r="Z386" s="1">
        <f>COUNTIF(B386,"*ui*")</f>
        <v>0</v>
      </c>
      <c r="AA386" s="1">
        <f>COUNTIF(B386,"*ua*")</f>
        <v>0</v>
      </c>
      <c r="AB386">
        <f>SUM(G386:AA386)</f>
        <v>1</v>
      </c>
      <c r="AC386">
        <v>2</v>
      </c>
      <c r="AD386">
        <f>COUNTIF(AC386,"2")</f>
        <v>1</v>
      </c>
      <c r="AE386">
        <f>COUNTIF(AC386,"3")</f>
        <v>0</v>
      </c>
      <c r="AF386">
        <f>COUNTIF(AC386,"4")</f>
        <v>0</v>
      </c>
      <c r="AG386">
        <f>COUNTIF(AC386,"5")</f>
        <v>0</v>
      </c>
      <c r="AH386">
        <v>1</v>
      </c>
      <c r="AI386">
        <v>0</v>
      </c>
      <c r="AM386">
        <v>1</v>
      </c>
      <c r="AN386" t="str">
        <f>RIGHT(B386,1)</f>
        <v>t</v>
      </c>
      <c r="AO386" s="1">
        <f>COUNTIF(F386,"CVCV")+COUNTIF(F386,"CVVCV")</f>
        <v>0</v>
      </c>
      <c r="AP386" s="1">
        <f>COUNTIF(F386,"CVCVC")+COUNTIF(F386,"CVVCVC")</f>
        <v>0</v>
      </c>
      <c r="AQ386" s="1">
        <f>COUNTIF(F386,"VCV")+COUNTIF(F386,"VVCV")</f>
        <v>0</v>
      </c>
      <c r="AR386" s="1">
        <f>COUNTIF(F386,"VCVC")+COUNTIF(F386,"VVCVC")</f>
        <v>0</v>
      </c>
      <c r="AS386" s="1">
        <f>COUNTIF(F386,"CVV")</f>
        <v>0</v>
      </c>
      <c r="AT386" s="1">
        <f>COUNTIF(F386,"CVVC")</f>
        <v>1</v>
      </c>
      <c r="AU386" s="1">
        <f>COUNTIF(F386,"VV")</f>
        <v>0</v>
      </c>
      <c r="AV386" s="1">
        <f>COUNTIF(F386,"VVC")</f>
        <v>0</v>
      </c>
      <c r="AW386" s="1">
        <f>COUNTIF(F386,"CVVCVC")+COUNTIF(F386,"VVCVC")+COUNTIF(F386,"CVVCV")+COUNTIF(F386,"VVCV")</f>
        <v>0</v>
      </c>
      <c r="AY386" s="1">
        <f>COUNTIF(F386,"CCVCV")</f>
        <v>0</v>
      </c>
      <c r="AZ386" s="1">
        <f>COUNTIF(F386,"CCVCVC")</f>
        <v>0</v>
      </c>
      <c r="BA386" s="1">
        <f>COUNTIF(F386,"CCVV")</f>
        <v>0</v>
      </c>
      <c r="BB386" s="1">
        <f>COUNTIF(F386,"CCVVC")</f>
        <v>0</v>
      </c>
      <c r="BF386" s="1" t="str">
        <f>RIGHT(F386,4)</f>
        <v>CVVC</v>
      </c>
      <c r="BG386" s="1"/>
      <c r="BN386">
        <v>1</v>
      </c>
      <c r="BP386" s="1">
        <f>SUM(BG386:BO386)</f>
        <v>1</v>
      </c>
      <c r="BQ386">
        <v>0</v>
      </c>
      <c r="BS386" s="1" t="str">
        <f>LEFT(B386,1)</f>
        <v>p</v>
      </c>
      <c r="BT386" s="1" t="str">
        <f>LEFT(B386,2)</f>
        <v>pe</v>
      </c>
      <c r="BU386" s="1" t="str">
        <f>RIGHT(B386,1)</f>
        <v>t</v>
      </c>
      <c r="BX386" s="10">
        <v>0</v>
      </c>
      <c r="BY386" s="10" t="str">
        <f>LEFT(CA386,1)</f>
        <v>e</v>
      </c>
      <c r="BZ386" s="10" t="str">
        <f>LEFT(CC386,1)</f>
        <v>e</v>
      </c>
      <c r="CA386" s="10" t="str">
        <f>RIGHT(B386,3)</f>
        <v>eet</v>
      </c>
      <c r="CB386" s="10" t="str">
        <f>RIGHT(B386,3)</f>
        <v>eet</v>
      </c>
      <c r="CC386" s="10" t="str">
        <f>RIGHT(B386,2)</f>
        <v>et</v>
      </c>
      <c r="CD386" s="10" t="str">
        <f>RIGHT(B386,1)</f>
        <v>t</v>
      </c>
    </row>
    <row r="387" spans="1:82">
      <c r="A387">
        <v>456</v>
      </c>
      <c r="B387" s="30" t="s">
        <v>691</v>
      </c>
      <c r="C387" t="s">
        <v>2113</v>
      </c>
      <c r="D387" t="s">
        <v>1165</v>
      </c>
      <c r="E387" t="s">
        <v>1141</v>
      </c>
      <c r="F387" t="s">
        <v>2845</v>
      </c>
      <c r="G387" s="1">
        <f>COUNTIF(B387,"*ii*")</f>
        <v>0</v>
      </c>
      <c r="H387" s="1">
        <f>COUNTIF(B387,"*ee*")</f>
        <v>0</v>
      </c>
      <c r="I387" s="1">
        <f>COUNTIF(B387,"*aa*")</f>
        <v>1</v>
      </c>
      <c r="J387" s="1">
        <f>COUNTIF(B387,"*oo*")</f>
        <v>0</v>
      </c>
      <c r="K387" s="1">
        <f>COUNTIF(B387,"*uu*")</f>
        <v>0</v>
      </c>
      <c r="L387" s="1">
        <f>COUNTIF(B387,"*ia*")</f>
        <v>0</v>
      </c>
      <c r="M387" s="1">
        <f>COUNTIF(B387,"*iu*")</f>
        <v>0</v>
      </c>
      <c r="N387" s="1">
        <f>COUNTIF(B387,"*ei*")</f>
        <v>0</v>
      </c>
      <c r="O387" s="1">
        <f>COUNTIF(B387,"*ea*")</f>
        <v>0</v>
      </c>
      <c r="P387" s="1">
        <f>COUNTIF(B387,"*eo*")</f>
        <v>0</v>
      </c>
      <c r="Q387" s="1">
        <f>COUNTIF(B387,"*eu*")</f>
        <v>0</v>
      </c>
      <c r="R387" s="1">
        <f>COUNTIF(B387,"*ai*")</f>
        <v>0</v>
      </c>
      <c r="S387" s="1">
        <f>COUNTIF(B387,"*ae*")</f>
        <v>0</v>
      </c>
      <c r="T387" s="1">
        <f>COUNTIF(B387,"*ao*")</f>
        <v>0</v>
      </c>
      <c r="U387" s="1">
        <f>COUNTIF(B387,"*au*")</f>
        <v>0</v>
      </c>
      <c r="V387" s="1">
        <f>COUNTIF(B387,"*oi*")</f>
        <v>0</v>
      </c>
      <c r="W387" s="1">
        <f>COUNTIF(B387,"*oe*")</f>
        <v>0</v>
      </c>
      <c r="X387" s="1">
        <f>COUNTIF(B387,"*oa*")</f>
        <v>0</v>
      </c>
      <c r="Y387" s="1">
        <f>COUNTIF(B387,"*ou*")</f>
        <v>0</v>
      </c>
      <c r="Z387" s="1">
        <f>COUNTIF(B387,"*ui*")</f>
        <v>0</v>
      </c>
      <c r="AA387" s="1">
        <f>COUNTIF(B387,"*ua*")</f>
        <v>0</v>
      </c>
      <c r="AB387">
        <f>SUM(G387:AA387)</f>
        <v>1</v>
      </c>
      <c r="AC387">
        <v>2</v>
      </c>
      <c r="AD387">
        <f>COUNTIF(AC387,"2")</f>
        <v>1</v>
      </c>
      <c r="AE387">
        <f>COUNTIF(AC387,"3")</f>
        <v>0</v>
      </c>
      <c r="AF387">
        <f>COUNTIF(AC387,"4")</f>
        <v>0</v>
      </c>
      <c r="AG387">
        <f>COUNTIF(AC387,"5")</f>
        <v>0</v>
      </c>
      <c r="AH387">
        <v>1</v>
      </c>
      <c r="AI387">
        <v>0</v>
      </c>
      <c r="AM387">
        <v>1</v>
      </c>
      <c r="AN387" t="str">
        <f>RIGHT(B387,1)</f>
        <v>h</v>
      </c>
      <c r="AO387" s="1">
        <f>COUNTIF(F387,"CVCV")+COUNTIF(F387,"CVVCV")</f>
        <v>0</v>
      </c>
      <c r="AP387" s="1">
        <f>COUNTIF(F387,"CVCVC")+COUNTIF(F387,"CVVCVC")</f>
        <v>0</v>
      </c>
      <c r="AQ387" s="1">
        <f>COUNTIF(F387,"VCV")+COUNTIF(F387,"VVCV")</f>
        <v>0</v>
      </c>
      <c r="AR387" s="1">
        <f>COUNTIF(F387,"VCVC")+COUNTIF(F387,"VVCVC")</f>
        <v>0</v>
      </c>
      <c r="AS387" s="1">
        <f>COUNTIF(F387,"CVV")</f>
        <v>0</v>
      </c>
      <c r="AT387" s="1">
        <f>COUNTIF(F387,"CVVC")</f>
        <v>1</v>
      </c>
      <c r="AU387" s="1">
        <f>COUNTIF(F387,"VV")</f>
        <v>0</v>
      </c>
      <c r="AV387" s="1">
        <f>COUNTIF(F387,"VVC")</f>
        <v>0</v>
      </c>
      <c r="AW387" s="1">
        <f>COUNTIF(F387,"CVVCVC")+COUNTIF(F387,"VVCVC")+COUNTIF(F387,"CVVCV")+COUNTIF(F387,"VVCV")</f>
        <v>0</v>
      </c>
      <c r="AY387" s="1">
        <f>COUNTIF(F387,"CCVCV")</f>
        <v>0</v>
      </c>
      <c r="AZ387" s="1">
        <f>COUNTIF(F387,"CCVCVC")</f>
        <v>0</v>
      </c>
      <c r="BA387" s="1">
        <f>COUNTIF(F387,"CCVV")</f>
        <v>0</v>
      </c>
      <c r="BB387" s="1">
        <f>COUNTIF(F387,"CCVVC")</f>
        <v>0</v>
      </c>
      <c r="BF387" s="1" t="str">
        <f>RIGHT(F387,4)</f>
        <v>CVVC</v>
      </c>
      <c r="BG387" s="1"/>
      <c r="BN387">
        <v>1</v>
      </c>
      <c r="BP387" s="1">
        <f>SUM(BG387:BO387)</f>
        <v>1</v>
      </c>
      <c r="BQ387">
        <v>0</v>
      </c>
      <c r="BS387" s="1" t="str">
        <f>LEFT(B387,1)</f>
        <v>k</v>
      </c>
      <c r="BT387" s="1" t="str">
        <f>LEFT(B387,2)</f>
        <v>ka</v>
      </c>
      <c r="BU387" s="1" t="str">
        <f>RIGHT(B387,1)</f>
        <v>h</v>
      </c>
      <c r="BX387" s="10">
        <v>0</v>
      </c>
      <c r="BY387" s="10" t="str">
        <f>LEFT(CA387,1)</f>
        <v>a</v>
      </c>
      <c r="BZ387" s="10" t="str">
        <f>LEFT(CC387,1)</f>
        <v>a</v>
      </c>
      <c r="CA387" s="10" t="str">
        <f>RIGHT(B387,3)</f>
        <v>aah</v>
      </c>
      <c r="CB387" s="10" t="str">
        <f>RIGHT(B387,3)</f>
        <v>aah</v>
      </c>
      <c r="CC387" s="10" t="str">
        <f>RIGHT(B387,2)</f>
        <v>ah</v>
      </c>
      <c r="CD387" s="10" t="str">
        <f>RIGHT(B387,1)</f>
        <v>h</v>
      </c>
    </row>
    <row r="388" spans="1:82">
      <c r="A388">
        <v>714</v>
      </c>
      <c r="B388" s="30" t="s">
        <v>1133</v>
      </c>
      <c r="C388" t="s">
        <v>2801</v>
      </c>
      <c r="D388" t="s">
        <v>1150</v>
      </c>
      <c r="E388" t="s">
        <v>2821</v>
      </c>
      <c r="F388" t="s">
        <v>2845</v>
      </c>
      <c r="G388" s="1">
        <f>COUNTIF(B388,"*ii*")</f>
        <v>0</v>
      </c>
      <c r="H388" s="1">
        <f>COUNTIF(B388,"*ee*")</f>
        <v>0</v>
      </c>
      <c r="I388" s="1">
        <f>COUNTIF(B388,"*aa*")</f>
        <v>1</v>
      </c>
      <c r="J388" s="1">
        <f>COUNTIF(B388,"*oo*")</f>
        <v>0</v>
      </c>
      <c r="K388" s="1">
        <f>COUNTIF(B388,"*uu*")</f>
        <v>0</v>
      </c>
      <c r="L388" s="1">
        <f>COUNTIF(B388,"*ia*")</f>
        <v>0</v>
      </c>
      <c r="M388" s="1">
        <f>COUNTIF(B388,"*iu*")</f>
        <v>0</v>
      </c>
      <c r="N388" s="1">
        <f>COUNTIF(B388,"*ei*")</f>
        <v>0</v>
      </c>
      <c r="O388" s="1">
        <f>COUNTIF(B388,"*ea*")</f>
        <v>0</v>
      </c>
      <c r="P388" s="1">
        <f>COUNTIF(B388,"*eo*")</f>
        <v>0</v>
      </c>
      <c r="Q388" s="1">
        <f>COUNTIF(B388,"*eu*")</f>
        <v>0</v>
      </c>
      <c r="R388" s="1">
        <f>COUNTIF(B388,"*ai*")</f>
        <v>0</v>
      </c>
      <c r="S388" s="1">
        <f>COUNTIF(B388,"*ae*")</f>
        <v>0</v>
      </c>
      <c r="T388" s="1">
        <f>COUNTIF(B388,"*ao*")</f>
        <v>0</v>
      </c>
      <c r="U388" s="1">
        <f>COUNTIF(B388,"*au*")</f>
        <v>0</v>
      </c>
      <c r="V388" s="1">
        <f>COUNTIF(B388,"*oi*")</f>
        <v>0</v>
      </c>
      <c r="W388" s="1">
        <f>COUNTIF(B388,"*oe*")</f>
        <v>0</v>
      </c>
      <c r="X388" s="1">
        <f>COUNTIF(B388,"*oa*")</f>
        <v>0</v>
      </c>
      <c r="Y388" s="1">
        <f>COUNTIF(B388,"*ou*")</f>
        <v>0</v>
      </c>
      <c r="Z388" s="1">
        <f>COUNTIF(B388,"*ui*")</f>
        <v>0</v>
      </c>
      <c r="AA388" s="1">
        <f>COUNTIF(B388,"*ua*")</f>
        <v>0</v>
      </c>
      <c r="AB388">
        <f>SUM(G388:AA388)</f>
        <v>1</v>
      </c>
      <c r="AC388">
        <v>2</v>
      </c>
      <c r="AD388">
        <f>COUNTIF(AC388,"2")</f>
        <v>1</v>
      </c>
      <c r="AE388">
        <f>COUNTIF(AC388,"3")</f>
        <v>0</v>
      </c>
      <c r="AF388">
        <f>COUNTIF(AC388,"4")</f>
        <v>0</v>
      </c>
      <c r="AG388">
        <f>COUNTIF(AC388,"5")</f>
        <v>0</v>
      </c>
      <c r="AH388">
        <v>1</v>
      </c>
      <c r="AI388">
        <v>0</v>
      </c>
      <c r="AM388">
        <v>1</v>
      </c>
      <c r="AN388" t="str">
        <f>RIGHT(B388,1)</f>
        <v>h</v>
      </c>
      <c r="AO388" s="1">
        <f>COUNTIF(F388,"CVCV")+COUNTIF(F388,"CVVCV")</f>
        <v>0</v>
      </c>
      <c r="AP388" s="1">
        <f>COUNTIF(F388,"CVCVC")+COUNTIF(F388,"CVVCVC")</f>
        <v>0</v>
      </c>
      <c r="AQ388" s="1">
        <f>COUNTIF(F388,"VCV")+COUNTIF(F388,"VVCV")</f>
        <v>0</v>
      </c>
      <c r="AR388" s="1">
        <f>COUNTIF(F388,"VCVC")+COUNTIF(F388,"VVCVC")</f>
        <v>0</v>
      </c>
      <c r="AS388" s="1">
        <f>COUNTIF(F388,"CVV")</f>
        <v>0</v>
      </c>
      <c r="AT388" s="1">
        <f>COUNTIF(F388,"CVVC")</f>
        <v>1</v>
      </c>
      <c r="AU388" s="1">
        <f>COUNTIF(F388,"VV")</f>
        <v>0</v>
      </c>
      <c r="AV388" s="1">
        <f>COUNTIF(F388,"VVC")</f>
        <v>0</v>
      </c>
      <c r="AW388" s="1">
        <f>COUNTIF(F388,"CVVCVC")+COUNTIF(F388,"VVCVC")+COUNTIF(F388,"CVVCV")+COUNTIF(F388,"VVCV")</f>
        <v>0</v>
      </c>
      <c r="AY388" s="1">
        <f>COUNTIF(F388,"CCVCV")</f>
        <v>0</v>
      </c>
      <c r="AZ388" s="1">
        <f>COUNTIF(F388,"CCVCVC")</f>
        <v>0</v>
      </c>
      <c r="BA388" s="1">
        <f>COUNTIF(F388,"CCVV")</f>
        <v>0</v>
      </c>
      <c r="BB388" s="1">
        <f>COUNTIF(F388,"CCVVC")</f>
        <v>0</v>
      </c>
      <c r="BF388" s="1" t="str">
        <f>RIGHT(F388,4)</f>
        <v>CVVC</v>
      </c>
      <c r="BG388" s="1"/>
      <c r="BN388">
        <v>1</v>
      </c>
      <c r="BP388" s="1">
        <f>SUM(BG388:BO388)</f>
        <v>1</v>
      </c>
      <c r="BQ388">
        <v>0</v>
      </c>
      <c r="BS388" s="1" t="str">
        <f>LEFT(B388,1)</f>
        <v>m</v>
      </c>
      <c r="BT388" s="1" t="str">
        <f>LEFT(B388,2)</f>
        <v>ma</v>
      </c>
      <c r="BU388" s="1" t="str">
        <f>RIGHT(B388,1)</f>
        <v>h</v>
      </c>
      <c r="BX388" s="10">
        <v>0</v>
      </c>
      <c r="BY388" s="10" t="str">
        <f>LEFT(CA388,1)</f>
        <v>a</v>
      </c>
      <c r="BZ388" s="10" t="str">
        <f>LEFT(CC388,1)</f>
        <v>a</v>
      </c>
      <c r="CA388" s="10" t="str">
        <f>RIGHT(B388,3)</f>
        <v>aah</v>
      </c>
      <c r="CB388" s="10" t="str">
        <f>RIGHT(B388,3)</f>
        <v>aah</v>
      </c>
      <c r="CC388" s="10" t="str">
        <f>RIGHT(B388,2)</f>
        <v>ah</v>
      </c>
      <c r="CD388" s="10" t="str">
        <f>RIGHT(B388,1)</f>
        <v>h</v>
      </c>
    </row>
    <row r="389" spans="1:82">
      <c r="A389">
        <v>449</v>
      </c>
      <c r="B389" s="30" t="s">
        <v>518</v>
      </c>
      <c r="C389" t="s">
        <v>1874</v>
      </c>
      <c r="D389" t="s">
        <v>1141</v>
      </c>
      <c r="E389" t="s">
        <v>1141</v>
      </c>
      <c r="F389" t="s">
        <v>2845</v>
      </c>
      <c r="G389" s="1">
        <f>COUNTIF(B389,"*ii*")</f>
        <v>0</v>
      </c>
      <c r="H389" s="1">
        <f>COUNTIF(B389,"*ee*")</f>
        <v>0</v>
      </c>
      <c r="I389" s="1">
        <f>COUNTIF(B389,"*aa*")</f>
        <v>1</v>
      </c>
      <c r="J389" s="1">
        <f>COUNTIF(B389,"*oo*")</f>
        <v>0</v>
      </c>
      <c r="K389" s="1">
        <f>COUNTIF(B389,"*uu*")</f>
        <v>0</v>
      </c>
      <c r="L389" s="1">
        <f>COUNTIF(B389,"*ia*")</f>
        <v>0</v>
      </c>
      <c r="M389" s="1">
        <f>COUNTIF(B389,"*iu*")</f>
        <v>0</v>
      </c>
      <c r="N389" s="1">
        <f>COUNTIF(B389,"*ei*")</f>
        <v>0</v>
      </c>
      <c r="O389" s="1">
        <f>COUNTIF(B389,"*ea*")</f>
        <v>0</v>
      </c>
      <c r="P389" s="1">
        <f>COUNTIF(B389,"*eo*")</f>
        <v>0</v>
      </c>
      <c r="Q389" s="1">
        <f>COUNTIF(B389,"*eu*")</f>
        <v>0</v>
      </c>
      <c r="R389" s="1">
        <f>COUNTIF(B389,"*ai*")</f>
        <v>0</v>
      </c>
      <c r="S389" s="1">
        <f>COUNTIF(B389,"*ae*")</f>
        <v>0</v>
      </c>
      <c r="T389" s="1">
        <f>COUNTIF(B389,"*ao*")</f>
        <v>0</v>
      </c>
      <c r="U389" s="1">
        <f>COUNTIF(B389,"*au*")</f>
        <v>0</v>
      </c>
      <c r="V389" s="1">
        <f>COUNTIF(B389,"*oi*")</f>
        <v>0</v>
      </c>
      <c r="W389" s="1">
        <f>COUNTIF(B389,"*oe*")</f>
        <v>0</v>
      </c>
      <c r="X389" s="1">
        <f>COUNTIF(B389,"*oa*")</f>
        <v>0</v>
      </c>
      <c r="Y389" s="1">
        <f>COUNTIF(B389,"*ou*")</f>
        <v>0</v>
      </c>
      <c r="Z389" s="1">
        <f>COUNTIF(B389,"*ui*")</f>
        <v>0</v>
      </c>
      <c r="AA389" s="1">
        <f>COUNTIF(B389,"*ua*")</f>
        <v>0</v>
      </c>
      <c r="AB389">
        <f>SUM(G389:AA389)</f>
        <v>1</v>
      </c>
      <c r="AC389">
        <v>2</v>
      </c>
      <c r="AD389">
        <f>COUNTIF(AC389,"2")</f>
        <v>1</v>
      </c>
      <c r="AE389">
        <f>COUNTIF(AC389,"3")</f>
        <v>0</v>
      </c>
      <c r="AF389">
        <f>COUNTIF(AC389,"4")</f>
        <v>0</v>
      </c>
      <c r="AG389">
        <f>COUNTIF(AC389,"5")</f>
        <v>0</v>
      </c>
      <c r="AH389">
        <v>1</v>
      </c>
      <c r="AI389">
        <v>0</v>
      </c>
      <c r="AM389">
        <v>1</v>
      </c>
      <c r="AN389" t="str">
        <f>RIGHT(B389,1)</f>
        <v>m</v>
      </c>
      <c r="AO389" s="1">
        <f>COUNTIF(F389,"CVCV")+COUNTIF(F389,"CVVCV")</f>
        <v>0</v>
      </c>
      <c r="AP389" s="1">
        <f>COUNTIF(F389,"CVCVC")+COUNTIF(F389,"CVVCVC")</f>
        <v>0</v>
      </c>
      <c r="AQ389" s="1">
        <f>COUNTIF(F389,"VCV")+COUNTIF(F389,"VVCV")</f>
        <v>0</v>
      </c>
      <c r="AR389" s="1">
        <f>COUNTIF(F389,"VCVC")+COUNTIF(F389,"VVCVC")</f>
        <v>0</v>
      </c>
      <c r="AS389" s="1">
        <f>COUNTIF(F389,"CVV")</f>
        <v>0</v>
      </c>
      <c r="AT389" s="1">
        <f>COUNTIF(F389,"CVVC")</f>
        <v>1</v>
      </c>
      <c r="AU389" s="1">
        <f>COUNTIF(F389,"VV")</f>
        <v>0</v>
      </c>
      <c r="AV389" s="1">
        <f>COUNTIF(F389,"VVC")</f>
        <v>0</v>
      </c>
      <c r="AW389" s="1">
        <f>COUNTIF(F389,"CVVCVC")+COUNTIF(F389,"VVCVC")+COUNTIF(F389,"CVVCV")+COUNTIF(F389,"VVCV")</f>
        <v>0</v>
      </c>
      <c r="AY389" s="1">
        <f>COUNTIF(F389,"CCVCV")</f>
        <v>0</v>
      </c>
      <c r="AZ389" s="1">
        <f>COUNTIF(F389,"CCVCVC")</f>
        <v>0</v>
      </c>
      <c r="BA389" s="1">
        <f>COUNTIF(F389,"CCVV")</f>
        <v>0</v>
      </c>
      <c r="BB389" s="1">
        <f>COUNTIF(F389,"CCVVC")</f>
        <v>0</v>
      </c>
      <c r="BF389" s="1" t="str">
        <f>RIGHT(F389,4)</f>
        <v>CVVC</v>
      </c>
      <c r="BG389" s="1"/>
      <c r="BN389">
        <v>1</v>
      </c>
      <c r="BP389" s="1">
        <f>SUM(BG389:BO389)</f>
        <v>1</v>
      </c>
      <c r="BQ389">
        <v>0</v>
      </c>
      <c r="BS389" s="1" t="str">
        <f>LEFT(B389,1)</f>
        <v>j</v>
      </c>
      <c r="BT389" s="1" t="str">
        <f>LEFT(B389,2)</f>
        <v>ja</v>
      </c>
      <c r="BU389" s="1" t="str">
        <f>RIGHT(B389,1)</f>
        <v>m</v>
      </c>
      <c r="BX389" s="10">
        <v>0</v>
      </c>
      <c r="BY389" s="10" t="str">
        <f>LEFT(CA389,1)</f>
        <v>a</v>
      </c>
      <c r="BZ389" s="10" t="str">
        <f>LEFT(CC389,1)</f>
        <v>a</v>
      </c>
      <c r="CA389" s="10" t="str">
        <f>RIGHT(B389,3)</f>
        <v>aam</v>
      </c>
      <c r="CB389" s="10" t="str">
        <f>RIGHT(B389,3)</f>
        <v>aam</v>
      </c>
      <c r="CC389" s="10" t="str">
        <f>RIGHT(B389,2)</f>
        <v>am</v>
      </c>
      <c r="CD389" s="10" t="str">
        <f>RIGHT(B389,1)</f>
        <v>m</v>
      </c>
    </row>
    <row r="390" spans="1:82">
      <c r="A390">
        <v>717</v>
      </c>
      <c r="B390" s="30" t="s">
        <v>457</v>
      </c>
      <c r="C390" t="s">
        <v>1789</v>
      </c>
      <c r="D390" t="s">
        <v>1141</v>
      </c>
      <c r="E390" t="s">
        <v>1141</v>
      </c>
      <c r="F390" t="s">
        <v>2845</v>
      </c>
      <c r="G390" s="1">
        <f>COUNTIF(B390,"*ii*")</f>
        <v>0</v>
      </c>
      <c r="H390" s="1">
        <f>COUNTIF(B390,"*ee*")</f>
        <v>0</v>
      </c>
      <c r="I390" s="1">
        <f>COUNTIF(B390,"*aa*")</f>
        <v>1</v>
      </c>
      <c r="J390" s="1">
        <f>COUNTIF(B390,"*oo*")</f>
        <v>0</v>
      </c>
      <c r="K390" s="1">
        <f>COUNTIF(B390,"*uu*")</f>
        <v>0</v>
      </c>
      <c r="L390" s="1">
        <f>COUNTIF(B390,"*ia*")</f>
        <v>0</v>
      </c>
      <c r="M390" s="1">
        <f>COUNTIF(B390,"*iu*")</f>
        <v>0</v>
      </c>
      <c r="N390" s="1">
        <f>COUNTIF(B390,"*ei*")</f>
        <v>0</v>
      </c>
      <c r="O390" s="1">
        <f>COUNTIF(B390,"*ea*")</f>
        <v>0</v>
      </c>
      <c r="P390" s="1">
        <f>COUNTIF(B390,"*eo*")</f>
        <v>0</v>
      </c>
      <c r="Q390" s="1">
        <f>COUNTIF(B390,"*eu*")</f>
        <v>0</v>
      </c>
      <c r="R390" s="1">
        <f>COUNTIF(B390,"*ai*")</f>
        <v>0</v>
      </c>
      <c r="S390" s="1">
        <f>COUNTIF(B390,"*ae*")</f>
        <v>0</v>
      </c>
      <c r="T390" s="1">
        <f>COUNTIF(B390,"*ao*")</f>
        <v>0</v>
      </c>
      <c r="U390" s="1">
        <f>COUNTIF(B390,"*au*")</f>
        <v>0</v>
      </c>
      <c r="V390" s="1">
        <f>COUNTIF(B390,"*oi*")</f>
        <v>0</v>
      </c>
      <c r="W390" s="1">
        <f>COUNTIF(B390,"*oe*")</f>
        <v>0</v>
      </c>
      <c r="X390" s="1">
        <f>COUNTIF(B390,"*oa*")</f>
        <v>0</v>
      </c>
      <c r="Y390" s="1">
        <f>COUNTIF(B390,"*ou*")</f>
        <v>0</v>
      </c>
      <c r="Z390" s="1">
        <f>COUNTIF(B390,"*ui*")</f>
        <v>0</v>
      </c>
      <c r="AA390" s="1">
        <f>COUNTIF(B390,"*ua*")</f>
        <v>0</v>
      </c>
      <c r="AB390">
        <f>SUM(G390:AA390)</f>
        <v>1</v>
      </c>
      <c r="AC390">
        <v>2</v>
      </c>
      <c r="AD390">
        <f>COUNTIF(AC390,"2")</f>
        <v>1</v>
      </c>
      <c r="AE390">
        <f>COUNTIF(AC390,"3")</f>
        <v>0</v>
      </c>
      <c r="AF390">
        <f>COUNTIF(AC390,"4")</f>
        <v>0</v>
      </c>
      <c r="AG390">
        <f>COUNTIF(AC390,"5")</f>
        <v>0</v>
      </c>
      <c r="AH390">
        <v>1</v>
      </c>
      <c r="AI390">
        <v>0</v>
      </c>
      <c r="AM390">
        <v>1</v>
      </c>
      <c r="AN390" t="str">
        <f>RIGHT(B390,1)</f>
        <v>s</v>
      </c>
      <c r="AO390" s="1">
        <f>COUNTIF(F390,"CVCV")+COUNTIF(F390,"CVVCV")</f>
        <v>0</v>
      </c>
      <c r="AP390" s="1">
        <f>COUNTIF(F390,"CVCVC")+COUNTIF(F390,"CVVCVC")</f>
        <v>0</v>
      </c>
      <c r="AQ390" s="1">
        <f>COUNTIF(F390,"VCV")+COUNTIF(F390,"VVCV")</f>
        <v>0</v>
      </c>
      <c r="AR390" s="1">
        <f>COUNTIF(F390,"VCVC")+COUNTIF(F390,"VVCVC")</f>
        <v>0</v>
      </c>
      <c r="AS390" s="1">
        <f>COUNTIF(F390,"CVV")</f>
        <v>0</v>
      </c>
      <c r="AT390" s="1">
        <f>COUNTIF(F390,"CVVC")</f>
        <v>1</v>
      </c>
      <c r="AU390" s="1">
        <f>COUNTIF(F390,"VV")</f>
        <v>0</v>
      </c>
      <c r="AV390" s="1">
        <f>COUNTIF(F390,"VVC")</f>
        <v>0</v>
      </c>
      <c r="AW390" s="1">
        <f>COUNTIF(F390,"CVVCVC")+COUNTIF(F390,"VVCVC")+COUNTIF(F390,"CVVCV")+COUNTIF(F390,"VVCV")</f>
        <v>0</v>
      </c>
      <c r="AY390" s="1">
        <f>COUNTIF(F390,"CCVCV")</f>
        <v>0</v>
      </c>
      <c r="AZ390" s="1">
        <f>COUNTIF(F390,"CCVCVC")</f>
        <v>0</v>
      </c>
      <c r="BA390" s="1">
        <f>COUNTIF(F390,"CCVV")</f>
        <v>0</v>
      </c>
      <c r="BB390" s="1">
        <f>COUNTIF(F390,"CCVVC")</f>
        <v>0</v>
      </c>
      <c r="BF390" s="1" t="str">
        <f>RIGHT(F390,4)</f>
        <v>CVVC</v>
      </c>
      <c r="BG390" s="1"/>
      <c r="BN390">
        <v>1</v>
      </c>
      <c r="BP390" s="1">
        <f>SUM(BG390:BO390)</f>
        <v>1</v>
      </c>
      <c r="BQ390">
        <v>0</v>
      </c>
      <c r="BS390" s="1" t="str">
        <f>LEFT(B390,1)</f>
        <v>m</v>
      </c>
      <c r="BT390" s="1" t="str">
        <f>LEFT(B390,2)</f>
        <v>ma</v>
      </c>
      <c r="BU390" s="1" t="str">
        <f>RIGHT(B390,1)</f>
        <v>s</v>
      </c>
      <c r="BX390" s="10">
        <v>0</v>
      </c>
      <c r="BY390" s="10" t="str">
        <f>LEFT(CA390,1)</f>
        <v>a</v>
      </c>
      <c r="BZ390" s="10" t="str">
        <f>LEFT(CC390,1)</f>
        <v>a</v>
      </c>
      <c r="CA390" s="10" t="str">
        <f>RIGHT(B390,3)</f>
        <v>aas</v>
      </c>
      <c r="CB390" s="10" t="str">
        <f>RIGHT(B390,3)</f>
        <v>aas</v>
      </c>
      <c r="CC390" s="10" t="str">
        <f>RIGHT(B390,2)</f>
        <v>as</v>
      </c>
      <c r="CD390" s="10" t="str">
        <f>RIGHT(B390,1)</f>
        <v>s</v>
      </c>
    </row>
    <row r="391" spans="1:82">
      <c r="A391">
        <v>1083</v>
      </c>
      <c r="B391" s="30" t="s">
        <v>400</v>
      </c>
      <c r="C391" t="s">
        <v>1703</v>
      </c>
      <c r="D391" t="s">
        <v>1150</v>
      </c>
      <c r="E391" t="s">
        <v>2821</v>
      </c>
      <c r="F391" t="s">
        <v>2845</v>
      </c>
      <c r="G391" s="1">
        <f>COUNTIF(B391,"*ii*")</f>
        <v>0</v>
      </c>
      <c r="H391" s="1">
        <f>COUNTIF(B391,"*ee*")</f>
        <v>0</v>
      </c>
      <c r="I391" s="1">
        <f>COUNTIF(B391,"*aa*")</f>
        <v>1</v>
      </c>
      <c r="J391" s="1">
        <f>COUNTIF(B391,"*oo*")</f>
        <v>0</v>
      </c>
      <c r="K391" s="1">
        <f>COUNTIF(B391,"*uu*")</f>
        <v>0</v>
      </c>
      <c r="L391" s="1">
        <f>COUNTIF(B391,"*ia*")</f>
        <v>0</v>
      </c>
      <c r="M391" s="1">
        <f>COUNTIF(B391,"*iu*")</f>
        <v>0</v>
      </c>
      <c r="N391" s="1">
        <f>COUNTIF(B391,"*ei*")</f>
        <v>0</v>
      </c>
      <c r="O391" s="1">
        <f>COUNTIF(B391,"*ea*")</f>
        <v>0</v>
      </c>
      <c r="P391" s="1">
        <f>COUNTIF(B391,"*eo*")</f>
        <v>0</v>
      </c>
      <c r="Q391" s="1">
        <f>COUNTIF(B391,"*eu*")</f>
        <v>0</v>
      </c>
      <c r="R391" s="1">
        <f>COUNTIF(B391,"*ai*")</f>
        <v>0</v>
      </c>
      <c r="S391" s="1">
        <f>COUNTIF(B391,"*ae*")</f>
        <v>0</v>
      </c>
      <c r="T391" s="1">
        <f>COUNTIF(B391,"*ao*")</f>
        <v>0</v>
      </c>
      <c r="U391" s="1">
        <f>COUNTIF(B391,"*au*")</f>
        <v>0</v>
      </c>
      <c r="V391" s="1">
        <f>COUNTIF(B391,"*oi*")</f>
        <v>0</v>
      </c>
      <c r="W391" s="1">
        <f>COUNTIF(B391,"*oe*")</f>
        <v>0</v>
      </c>
      <c r="X391" s="1">
        <f>COUNTIF(B391,"*oa*")</f>
        <v>0</v>
      </c>
      <c r="Y391" s="1">
        <f>COUNTIF(B391,"*ou*")</f>
        <v>0</v>
      </c>
      <c r="Z391" s="1">
        <f>COUNTIF(B391,"*ui*")</f>
        <v>0</v>
      </c>
      <c r="AA391" s="1">
        <f>COUNTIF(B391,"*ua*")</f>
        <v>0</v>
      </c>
      <c r="AB391">
        <f>SUM(G391:AA391)</f>
        <v>1</v>
      </c>
      <c r="AC391">
        <v>2</v>
      </c>
      <c r="AD391">
        <f>COUNTIF(AC391,"2")</f>
        <v>1</v>
      </c>
      <c r="AE391">
        <f>COUNTIF(AC391,"3")</f>
        <v>0</v>
      </c>
      <c r="AF391">
        <f>COUNTIF(AC391,"4")</f>
        <v>0</v>
      </c>
      <c r="AG391">
        <f>COUNTIF(AC391,"5")</f>
        <v>0</v>
      </c>
      <c r="AH391">
        <v>1</v>
      </c>
      <c r="AI391">
        <v>0</v>
      </c>
      <c r="AM391">
        <v>1</v>
      </c>
      <c r="AN391" t="str">
        <f>RIGHT(B391,1)</f>
        <v>s</v>
      </c>
      <c r="AO391" s="1">
        <f>COUNTIF(F391,"CVCV")+COUNTIF(F391,"CVVCV")</f>
        <v>0</v>
      </c>
      <c r="AP391" s="1">
        <f>COUNTIF(F391,"CVCVC")+COUNTIF(F391,"CVVCVC")</f>
        <v>0</v>
      </c>
      <c r="AQ391" s="1">
        <f>COUNTIF(F391,"VCV")+COUNTIF(F391,"VVCV")</f>
        <v>0</v>
      </c>
      <c r="AR391" s="1">
        <f>COUNTIF(F391,"VCVC")+COUNTIF(F391,"VVCVC")</f>
        <v>0</v>
      </c>
      <c r="AS391" s="1">
        <f>COUNTIF(F391,"CVV")</f>
        <v>0</v>
      </c>
      <c r="AT391" s="1">
        <f>COUNTIF(F391,"CVVC")</f>
        <v>1</v>
      </c>
      <c r="AU391" s="1">
        <f>COUNTIF(F391,"VV")</f>
        <v>0</v>
      </c>
      <c r="AV391" s="1">
        <f>COUNTIF(F391,"VVC")</f>
        <v>0</v>
      </c>
      <c r="AW391" s="1">
        <f>COUNTIF(F391,"CVVCVC")+COUNTIF(F391,"VVCVC")+COUNTIF(F391,"CVVCV")+COUNTIF(F391,"VVCV")</f>
        <v>0</v>
      </c>
      <c r="AY391" s="1">
        <f>COUNTIF(F391,"CCVCV")</f>
        <v>0</v>
      </c>
      <c r="AZ391" s="1">
        <f>COUNTIF(F391,"CCVCVC")</f>
        <v>0</v>
      </c>
      <c r="BA391" s="1">
        <f>COUNTIF(F391,"CCVV")</f>
        <v>0</v>
      </c>
      <c r="BB391" s="1">
        <f>COUNTIF(F391,"CCVVC")</f>
        <v>0</v>
      </c>
      <c r="BF391" s="1" t="str">
        <f>RIGHT(F391,4)</f>
        <v>CVVC</v>
      </c>
      <c r="BG391" s="1"/>
      <c r="BN391">
        <v>1</v>
      </c>
      <c r="BP391" s="1">
        <f>SUM(BG391:BO391)</f>
        <v>1</v>
      </c>
      <c r="BQ391">
        <v>0</v>
      </c>
      <c r="BS391" s="1" t="str">
        <f>LEFT(B391,1)</f>
        <v>p</v>
      </c>
      <c r="BT391" s="1" t="str">
        <f>LEFT(B391,2)</f>
        <v>pa</v>
      </c>
      <c r="BU391" s="1" t="str">
        <f>RIGHT(B391,1)</f>
        <v>s</v>
      </c>
      <c r="BX391" s="10">
        <v>0</v>
      </c>
      <c r="BY391" s="10" t="str">
        <f>LEFT(CA391,1)</f>
        <v>a</v>
      </c>
      <c r="BZ391" s="10" t="str">
        <f>LEFT(CC391,1)</f>
        <v>a</v>
      </c>
      <c r="CA391" s="10" t="str">
        <f>RIGHT(B391,3)</f>
        <v>aas</v>
      </c>
      <c r="CB391" s="10" t="str">
        <f>RIGHT(B391,3)</f>
        <v>aas</v>
      </c>
      <c r="CC391" s="10" t="str">
        <f>RIGHT(B391,2)</f>
        <v>as</v>
      </c>
      <c r="CD391" s="10" t="str">
        <f>RIGHT(B391,1)</f>
        <v>s</v>
      </c>
    </row>
    <row r="392" spans="1:82">
      <c r="A392">
        <v>801</v>
      </c>
      <c r="B392" s="30" t="s">
        <v>3712</v>
      </c>
      <c r="C392" t="s">
        <v>1339</v>
      </c>
      <c r="D392" t="s">
        <v>1141</v>
      </c>
      <c r="E392" t="s">
        <v>1141</v>
      </c>
      <c r="F392" s="1" t="s">
        <v>2845</v>
      </c>
      <c r="G392" s="1">
        <f>COUNTIF(B392,"*ii*")</f>
        <v>0</v>
      </c>
      <c r="H392" s="1">
        <f>COUNTIF(B392,"*ee*")</f>
        <v>0</v>
      </c>
      <c r="I392" s="1">
        <f>COUNTIF(B392,"*aa*")</f>
        <v>1</v>
      </c>
      <c r="J392" s="1">
        <f>COUNTIF(B392,"*oo*")</f>
        <v>0</v>
      </c>
      <c r="K392" s="1">
        <f>COUNTIF(B392,"*uu*")</f>
        <v>0</v>
      </c>
      <c r="L392" s="1">
        <f>COUNTIF(B392,"*ia*")</f>
        <v>0</v>
      </c>
      <c r="M392" s="1">
        <f>COUNTIF(B392,"*iu*")</f>
        <v>0</v>
      </c>
      <c r="N392" s="1">
        <f>COUNTIF(B392,"*ei*")</f>
        <v>0</v>
      </c>
      <c r="O392" s="1">
        <f>COUNTIF(B392,"*ea*")</f>
        <v>0</v>
      </c>
      <c r="P392" s="1">
        <f>COUNTIF(B392,"*eo*")</f>
        <v>0</v>
      </c>
      <c r="Q392" s="1">
        <f>COUNTIF(B392,"*eu*")</f>
        <v>0</v>
      </c>
      <c r="R392" s="1">
        <f>COUNTIF(B392,"*ai*")</f>
        <v>0</v>
      </c>
      <c r="S392" s="1">
        <f>COUNTIF(B392,"*ae*")</f>
        <v>0</v>
      </c>
      <c r="T392" s="1">
        <f>COUNTIF(B392,"*ao*")</f>
        <v>0</v>
      </c>
      <c r="U392" s="1">
        <f>COUNTIF(B392,"*au*")</f>
        <v>0</v>
      </c>
      <c r="V392" s="1">
        <f>COUNTIF(B392,"*oi*")</f>
        <v>0</v>
      </c>
      <c r="W392" s="1">
        <f>COUNTIF(B392,"*oe*")</f>
        <v>0</v>
      </c>
      <c r="X392" s="1">
        <f>COUNTIF(B392,"*oa*")</f>
        <v>0</v>
      </c>
      <c r="Y392" s="1">
        <f>COUNTIF(B392,"*ou*")</f>
        <v>0</v>
      </c>
      <c r="Z392" s="1">
        <f>COUNTIF(B392,"*ui*")</f>
        <v>0</v>
      </c>
      <c r="AA392" s="1">
        <f>COUNTIF(B392,"*ua*")</f>
        <v>0</v>
      </c>
      <c r="AB392">
        <f>SUM(G392:AA392)</f>
        <v>1</v>
      </c>
      <c r="AC392" s="1">
        <v>2</v>
      </c>
      <c r="AD392">
        <f>COUNTIF(AC392,"2")</f>
        <v>1</v>
      </c>
      <c r="AE392">
        <f>COUNTIF(AC392,"3")</f>
        <v>0</v>
      </c>
      <c r="AF392">
        <f>COUNTIF(AC392,"4")</f>
        <v>0</v>
      </c>
      <c r="AG392">
        <f>COUNTIF(AC392,"5")</f>
        <v>0</v>
      </c>
      <c r="AH392">
        <v>1</v>
      </c>
      <c r="AI392">
        <v>0</v>
      </c>
      <c r="AM392">
        <v>1</v>
      </c>
      <c r="AN392" t="str">
        <f>RIGHT(B392,1)</f>
        <v>t</v>
      </c>
      <c r="AO392" s="1">
        <f>COUNTIF(F392,"CVCV")+COUNTIF(F392,"CVVCV")</f>
        <v>0</v>
      </c>
      <c r="AP392" s="1">
        <f>COUNTIF(F392,"CVCVC")+COUNTIF(F392,"CVVCVC")</f>
        <v>0</v>
      </c>
      <c r="AQ392" s="1">
        <f>COUNTIF(F392,"VCV")+COUNTIF(F392,"VVCV")</f>
        <v>0</v>
      </c>
      <c r="AR392" s="1">
        <f>COUNTIF(F392,"VCVC")+COUNTIF(F392,"VVCVC")</f>
        <v>0</v>
      </c>
      <c r="AS392" s="1">
        <f>COUNTIF(F392,"CVV")</f>
        <v>0</v>
      </c>
      <c r="AT392" s="1">
        <f>COUNTIF(F392,"CVVC")</f>
        <v>1</v>
      </c>
      <c r="AU392" s="1">
        <f>COUNTIF(F392,"VV")</f>
        <v>0</v>
      </c>
      <c r="AV392" s="1">
        <f>COUNTIF(F392,"VVC")</f>
        <v>0</v>
      </c>
      <c r="AW392" s="1">
        <f>COUNTIF(F392,"CVVCVC")+COUNTIF(F392,"VVCVC")+COUNTIF(F392,"CVVCV")+COUNTIF(F392,"VVCV")</f>
        <v>0</v>
      </c>
      <c r="AY392" s="1">
        <f>COUNTIF(F392,"CCVCV")</f>
        <v>0</v>
      </c>
      <c r="AZ392" s="1">
        <f>COUNTIF(F392,"CCVCVC")</f>
        <v>0</v>
      </c>
      <c r="BA392" s="1">
        <f>COUNTIF(F392,"CCVV")</f>
        <v>0</v>
      </c>
      <c r="BB392" s="1">
        <f>COUNTIF(F392,"CCVVC")</f>
        <v>0</v>
      </c>
      <c r="BE392" s="30" t="s">
        <v>145</v>
      </c>
      <c r="BF392" s="1" t="str">
        <f>RIGHT(F392,4)</f>
        <v>CVVC</v>
      </c>
      <c r="BG392" s="1"/>
      <c r="BN392">
        <v>1</v>
      </c>
      <c r="BP392" s="1">
        <f>SUM(BG392:BO392)</f>
        <v>1</v>
      </c>
      <c r="BQ392">
        <v>0</v>
      </c>
      <c r="BS392" s="1" t="str">
        <f>LEFT(B392,1)</f>
        <v>m</v>
      </c>
      <c r="BT392" s="1" t="str">
        <f>LEFT(B392,2)</f>
        <v>ma</v>
      </c>
      <c r="BU392" s="1" t="str">
        <f>RIGHT(B392,1)</f>
        <v>t</v>
      </c>
      <c r="BX392" s="10">
        <v>0</v>
      </c>
      <c r="BY392" s="10" t="str">
        <f>LEFT(CA392,1)</f>
        <v>a</v>
      </c>
      <c r="BZ392" s="10" t="str">
        <f>LEFT(CC392,1)</f>
        <v>a</v>
      </c>
      <c r="CA392" s="10" t="str">
        <f>RIGHT(B392,3)</f>
        <v>aat</v>
      </c>
      <c r="CB392" s="10" t="str">
        <f>RIGHT(B392,3)</f>
        <v>aat</v>
      </c>
      <c r="CC392" s="10" t="str">
        <f>RIGHT(B392,2)</f>
        <v>at</v>
      </c>
      <c r="CD392" s="10" t="str">
        <f>RIGHT(B392,1)</f>
        <v>t</v>
      </c>
    </row>
    <row r="393" spans="1:82">
      <c r="A393">
        <v>1572</v>
      </c>
      <c r="B393" s="30" t="s">
        <v>3434</v>
      </c>
      <c r="C393" t="s">
        <v>2752</v>
      </c>
      <c r="D393" t="s">
        <v>1163</v>
      </c>
      <c r="E393" t="s">
        <v>1163</v>
      </c>
      <c r="F393" t="s">
        <v>2845</v>
      </c>
      <c r="G393" s="1">
        <f>COUNTIF(B393,"*ii*")</f>
        <v>0</v>
      </c>
      <c r="H393" s="1">
        <f>COUNTIF(B393,"*ee*")</f>
        <v>0</v>
      </c>
      <c r="I393" s="1">
        <f>COUNTIF(B393,"*aa*")</f>
        <v>1</v>
      </c>
      <c r="J393" s="1">
        <f>COUNTIF(B393,"*oo*")</f>
        <v>0</v>
      </c>
      <c r="K393" s="1">
        <f>COUNTIF(B393,"*uu*")</f>
        <v>0</v>
      </c>
      <c r="L393" s="1">
        <f>COUNTIF(B393,"*ia*")</f>
        <v>0</v>
      </c>
      <c r="M393" s="1">
        <f>COUNTIF(B393,"*iu*")</f>
        <v>0</v>
      </c>
      <c r="N393" s="1">
        <f>COUNTIF(B393,"*ei*")</f>
        <v>0</v>
      </c>
      <c r="O393" s="1">
        <f>COUNTIF(B393,"*ea*")</f>
        <v>0</v>
      </c>
      <c r="P393" s="1">
        <f>COUNTIF(B393,"*eo*")</f>
        <v>0</v>
      </c>
      <c r="Q393" s="1">
        <f>COUNTIF(B393,"*eu*")</f>
        <v>0</v>
      </c>
      <c r="R393" s="1">
        <f>COUNTIF(B393,"*ai*")</f>
        <v>0</v>
      </c>
      <c r="S393" s="1">
        <f>COUNTIF(B393,"*ae*")</f>
        <v>0</v>
      </c>
      <c r="T393" s="1">
        <f>COUNTIF(B393,"*ao*")</f>
        <v>0</v>
      </c>
      <c r="U393" s="1">
        <f>COUNTIF(B393,"*au*")</f>
        <v>0</v>
      </c>
      <c r="V393" s="1">
        <f>COUNTIF(B393,"*oi*")</f>
        <v>0</v>
      </c>
      <c r="W393" s="1">
        <f>COUNTIF(B393,"*oe*")</f>
        <v>0</v>
      </c>
      <c r="X393" s="1">
        <f>COUNTIF(B393,"*oa*")</f>
        <v>0</v>
      </c>
      <c r="Y393" s="1">
        <f>COUNTIF(B393,"*ou*")</f>
        <v>0</v>
      </c>
      <c r="Z393" s="1">
        <f>COUNTIF(B393,"*ui*")</f>
        <v>0</v>
      </c>
      <c r="AA393" s="1">
        <f>COUNTIF(B393,"*ua*")</f>
        <v>0</v>
      </c>
      <c r="AB393">
        <f>SUM(G393:AA393)</f>
        <v>1</v>
      </c>
      <c r="AC393">
        <v>2</v>
      </c>
      <c r="AD393">
        <f>COUNTIF(AC393,"2")</f>
        <v>1</v>
      </c>
      <c r="AE393">
        <f>COUNTIF(AC393,"3")</f>
        <v>0</v>
      </c>
      <c r="AF393">
        <f>COUNTIF(AC393,"4")</f>
        <v>0</v>
      </c>
      <c r="AG393">
        <f>COUNTIF(AC393,"5")</f>
        <v>0</v>
      </c>
      <c r="AH393">
        <v>1</v>
      </c>
      <c r="AI393">
        <v>0</v>
      </c>
      <c r="AM393">
        <v>1</v>
      </c>
      <c r="AN393" t="str">
        <f>RIGHT(B393,1)</f>
        <v>ʔ</v>
      </c>
      <c r="AO393" s="1">
        <f>COUNTIF(F393,"CVCV")+COUNTIF(F393,"CVVCV")</f>
        <v>0</v>
      </c>
      <c r="AP393" s="1">
        <f>COUNTIF(F393,"CVCVC")+COUNTIF(F393,"CVVCVC")</f>
        <v>0</v>
      </c>
      <c r="AQ393" s="1">
        <f>COUNTIF(F393,"VCV")+COUNTIF(F393,"VVCV")</f>
        <v>0</v>
      </c>
      <c r="AR393" s="1">
        <f>COUNTIF(F393,"VCVC")+COUNTIF(F393,"VVCVC")</f>
        <v>0</v>
      </c>
      <c r="AS393" s="1">
        <f>COUNTIF(F393,"CVV")</f>
        <v>0</v>
      </c>
      <c r="AT393" s="1">
        <f>COUNTIF(F393,"CVVC")</f>
        <v>1</v>
      </c>
      <c r="AU393" s="1">
        <f>COUNTIF(F393,"VV")</f>
        <v>0</v>
      </c>
      <c r="AV393" s="1">
        <f>COUNTIF(F393,"VVC")</f>
        <v>0</v>
      </c>
      <c r="AW393" s="1">
        <f>COUNTIF(F393,"CVVCVC")+COUNTIF(F393,"VVCVC")+COUNTIF(F393,"CVVCV")+COUNTIF(F393,"VVCV")</f>
        <v>0</v>
      </c>
      <c r="AY393" s="1">
        <f>COUNTIF(F393,"CCVCV")</f>
        <v>0</v>
      </c>
      <c r="AZ393" s="1">
        <f>COUNTIF(F393,"CCVCVC")</f>
        <v>0</v>
      </c>
      <c r="BA393" s="1">
        <f>COUNTIF(F393,"CCVV")</f>
        <v>0</v>
      </c>
      <c r="BB393" s="1">
        <f>COUNTIF(F393,"CCVVC")</f>
        <v>0</v>
      </c>
      <c r="BF393" s="1" t="str">
        <f>RIGHT(F393,4)</f>
        <v>CVVC</v>
      </c>
      <c r="BG393" s="1"/>
      <c r="BN393">
        <v>1</v>
      </c>
      <c r="BP393" s="1">
        <f>SUM(BG393:BO393)</f>
        <v>1</v>
      </c>
      <c r="BQ393">
        <v>0</v>
      </c>
      <c r="BS393" s="1" t="str">
        <f>LEFT(B393,1)</f>
        <v>s</v>
      </c>
      <c r="BT393" s="1" t="str">
        <f>LEFT(B393,2)</f>
        <v>sa</v>
      </c>
      <c r="BU393" s="1" t="str">
        <f>RIGHT(B393,1)</f>
        <v>ʔ</v>
      </c>
      <c r="BX393" s="10">
        <v>0</v>
      </c>
      <c r="BY393" s="10" t="str">
        <f>LEFT(CA393,1)</f>
        <v>a</v>
      </c>
      <c r="BZ393" s="10" t="str">
        <f>LEFT(CC393,1)</f>
        <v>a</v>
      </c>
      <c r="CA393" s="10" t="str">
        <f>RIGHT(B393,3)</f>
        <v>aaʔ</v>
      </c>
      <c r="CB393" s="10" t="str">
        <f>RIGHT(B393,3)</f>
        <v>aaʔ</v>
      </c>
      <c r="CC393" s="10" t="str">
        <f>RIGHT(B393,2)</f>
        <v>aʔ</v>
      </c>
      <c r="CD393" s="10" t="str">
        <f>RIGHT(B393,1)</f>
        <v>ʔ</v>
      </c>
    </row>
    <row r="394" spans="1:82">
      <c r="A394">
        <v>904</v>
      </c>
      <c r="B394" s="30" t="s">
        <v>3160</v>
      </c>
      <c r="C394" t="s">
        <v>1323</v>
      </c>
      <c r="D394" t="s">
        <v>1141</v>
      </c>
      <c r="E394" t="s">
        <v>1141</v>
      </c>
      <c r="F394" t="s">
        <v>2845</v>
      </c>
      <c r="G394" s="1">
        <f>COUNTIF(B394,"*ii*")</f>
        <v>0</v>
      </c>
      <c r="H394" s="1">
        <f>COUNTIF(B394,"*ee*")</f>
        <v>0</v>
      </c>
      <c r="I394" s="1">
        <f>COUNTIF(B394,"*aa*")</f>
        <v>1</v>
      </c>
      <c r="J394" s="1">
        <f>COUNTIF(B394,"*oo*")</f>
        <v>0</v>
      </c>
      <c r="K394" s="1">
        <f>COUNTIF(B394,"*uu*")</f>
        <v>0</v>
      </c>
      <c r="L394" s="1">
        <f>COUNTIF(B394,"*ia*")</f>
        <v>0</v>
      </c>
      <c r="M394" s="1">
        <f>COUNTIF(B394,"*iu*")</f>
        <v>0</v>
      </c>
      <c r="N394" s="1">
        <f>COUNTIF(B394,"*ei*")</f>
        <v>0</v>
      </c>
      <c r="O394" s="1">
        <f>COUNTIF(B394,"*ea*")</f>
        <v>0</v>
      </c>
      <c r="P394" s="1">
        <f>COUNTIF(B394,"*eo*")</f>
        <v>0</v>
      </c>
      <c r="Q394" s="1">
        <f>COUNTIF(B394,"*eu*")</f>
        <v>0</v>
      </c>
      <c r="R394" s="1">
        <f>COUNTIF(B394,"*ai*")</f>
        <v>0</v>
      </c>
      <c r="S394" s="1">
        <f>COUNTIF(B394,"*ae*")</f>
        <v>0</v>
      </c>
      <c r="T394" s="1">
        <f>COUNTIF(B394,"*ao*")</f>
        <v>0</v>
      </c>
      <c r="U394" s="1">
        <f>COUNTIF(B394,"*au*")</f>
        <v>0</v>
      </c>
      <c r="V394" s="1">
        <f>COUNTIF(B394,"*oi*")</f>
        <v>0</v>
      </c>
      <c r="W394" s="1">
        <f>COUNTIF(B394,"*oe*")</f>
        <v>0</v>
      </c>
      <c r="X394" s="1">
        <f>COUNTIF(B394,"*oa*")</f>
        <v>0</v>
      </c>
      <c r="Y394" s="1">
        <f>COUNTIF(B394,"*ou*")</f>
        <v>0</v>
      </c>
      <c r="Z394" s="1">
        <f>COUNTIF(B394,"*ui*")</f>
        <v>0</v>
      </c>
      <c r="AA394" s="1">
        <f>COUNTIF(B394,"*ua*")</f>
        <v>0</v>
      </c>
      <c r="AB394">
        <f>SUM(G394:AA394)</f>
        <v>1</v>
      </c>
      <c r="AC394">
        <v>2</v>
      </c>
      <c r="AD394">
        <f>COUNTIF(AC394,"2")</f>
        <v>1</v>
      </c>
      <c r="AE394">
        <f>COUNTIF(AC394,"3")</f>
        <v>0</v>
      </c>
      <c r="AF394">
        <f>COUNTIF(AC394,"4")</f>
        <v>0</v>
      </c>
      <c r="AG394">
        <f>COUNTIF(AC394,"5")</f>
        <v>0</v>
      </c>
      <c r="AH394">
        <v>1</v>
      </c>
      <c r="AI394">
        <v>0</v>
      </c>
      <c r="AM394">
        <v>1</v>
      </c>
      <c r="AN394" t="str">
        <f>RIGHT(B394,1)</f>
        <v>ʔ</v>
      </c>
      <c r="AO394" s="1">
        <f>COUNTIF(F394,"CVCV")+COUNTIF(F394,"CVVCV")</f>
        <v>0</v>
      </c>
      <c r="AP394" s="1">
        <f>COUNTIF(F394,"CVCVC")+COUNTIF(F394,"CVVCVC")</f>
        <v>0</v>
      </c>
      <c r="AQ394" s="1">
        <f>COUNTIF(F394,"VCV")+COUNTIF(F394,"VVCV")</f>
        <v>0</v>
      </c>
      <c r="AR394" s="1">
        <f>COUNTIF(F394,"VCVC")+COUNTIF(F394,"VVCVC")</f>
        <v>0</v>
      </c>
      <c r="AS394" s="1">
        <f>COUNTIF(F394,"CVV")</f>
        <v>0</v>
      </c>
      <c r="AT394" s="1">
        <f>COUNTIF(F394,"CVVC")</f>
        <v>1</v>
      </c>
      <c r="AU394" s="1">
        <f>COUNTIF(F394,"VV")</f>
        <v>0</v>
      </c>
      <c r="AV394" s="1">
        <f>COUNTIF(F394,"VVC")</f>
        <v>0</v>
      </c>
      <c r="AW394" s="1">
        <f>COUNTIF(F394,"CVVCVC")+COUNTIF(F394,"VVCVC")+COUNTIF(F394,"CVVCV")+COUNTIF(F394,"VVCV")</f>
        <v>0</v>
      </c>
      <c r="AY394" s="1">
        <f>COUNTIF(F394,"CCVCV")</f>
        <v>0</v>
      </c>
      <c r="AZ394" s="1">
        <f>COUNTIF(F394,"CCVCVC")</f>
        <v>0</v>
      </c>
      <c r="BA394" s="1">
        <f>COUNTIF(F394,"CCVV")</f>
        <v>0</v>
      </c>
      <c r="BB394" s="1">
        <f>COUNTIF(F394,"CCVVC")</f>
        <v>0</v>
      </c>
      <c r="BF394" s="1" t="str">
        <f>RIGHT(F394,4)</f>
        <v>CVVC</v>
      </c>
      <c r="BG394" s="1"/>
      <c r="BN394">
        <v>1</v>
      </c>
      <c r="BP394" s="1">
        <f>SUM(BG394:BO394)</f>
        <v>1</v>
      </c>
      <c r="BQ394">
        <v>0</v>
      </c>
      <c r="BS394" s="1" t="str">
        <f>LEFT(B394,1)</f>
        <v>n</v>
      </c>
      <c r="BT394" s="1" t="str">
        <f>LEFT(B394,2)</f>
        <v>na</v>
      </c>
      <c r="BU394" s="1" t="str">
        <f>RIGHT(B394,1)</f>
        <v>ʔ</v>
      </c>
      <c r="BX394" s="10">
        <v>0</v>
      </c>
      <c r="BY394" s="10" t="str">
        <f>LEFT(CA394,1)</f>
        <v>a</v>
      </c>
      <c r="BZ394" s="10" t="str">
        <f>LEFT(CC394,1)</f>
        <v>a</v>
      </c>
      <c r="CA394" s="10" t="str">
        <f>RIGHT(B394,3)</f>
        <v>aaʔ</v>
      </c>
      <c r="CB394" s="10" t="str">
        <f>RIGHT(B394,3)</f>
        <v>aaʔ</v>
      </c>
      <c r="CC394" s="10" t="str">
        <f>RIGHT(B394,2)</f>
        <v>aʔ</v>
      </c>
      <c r="CD394" s="10" t="str">
        <f>RIGHT(B394,1)</f>
        <v>ʔ</v>
      </c>
    </row>
    <row r="395" spans="1:82">
      <c r="A395">
        <v>1082</v>
      </c>
      <c r="B395" s="30" t="s">
        <v>3189</v>
      </c>
      <c r="C395" t="s">
        <v>2152</v>
      </c>
      <c r="D395" t="s">
        <v>1141</v>
      </c>
      <c r="E395" t="s">
        <v>1141</v>
      </c>
      <c r="F395" t="s">
        <v>2845</v>
      </c>
      <c r="G395" s="1">
        <f>COUNTIF(B395,"*ii*")</f>
        <v>0</v>
      </c>
      <c r="H395" s="1">
        <f>COUNTIF(B395,"*ee*")</f>
        <v>0</v>
      </c>
      <c r="I395" s="1">
        <f>COUNTIF(B395,"*aa*")</f>
        <v>1</v>
      </c>
      <c r="J395" s="1">
        <f>COUNTIF(B395,"*oo*")</f>
        <v>0</v>
      </c>
      <c r="K395" s="1">
        <f>COUNTIF(B395,"*uu*")</f>
        <v>0</v>
      </c>
      <c r="L395" s="1">
        <f>COUNTIF(B395,"*ia*")</f>
        <v>0</v>
      </c>
      <c r="M395" s="1">
        <f>COUNTIF(B395,"*iu*")</f>
        <v>0</v>
      </c>
      <c r="N395" s="1">
        <f>COUNTIF(B395,"*ei*")</f>
        <v>0</v>
      </c>
      <c r="O395" s="1">
        <f>COUNTIF(B395,"*ea*")</f>
        <v>0</v>
      </c>
      <c r="P395" s="1">
        <f>COUNTIF(B395,"*eo*")</f>
        <v>0</v>
      </c>
      <c r="Q395" s="1">
        <f>COUNTIF(B395,"*eu*")</f>
        <v>0</v>
      </c>
      <c r="R395" s="1">
        <f>COUNTIF(B395,"*ai*")</f>
        <v>0</v>
      </c>
      <c r="S395" s="1">
        <f>COUNTIF(B395,"*ae*")</f>
        <v>0</v>
      </c>
      <c r="T395" s="1">
        <f>COUNTIF(B395,"*ao*")</f>
        <v>0</v>
      </c>
      <c r="U395" s="1">
        <f>COUNTIF(B395,"*au*")</f>
        <v>0</v>
      </c>
      <c r="V395" s="1">
        <f>COUNTIF(B395,"*oi*")</f>
        <v>0</v>
      </c>
      <c r="W395" s="1">
        <f>COUNTIF(B395,"*oe*")</f>
        <v>0</v>
      </c>
      <c r="X395" s="1">
        <f>COUNTIF(B395,"*oa*")</f>
        <v>0</v>
      </c>
      <c r="Y395" s="1">
        <f>COUNTIF(B395,"*ou*")</f>
        <v>0</v>
      </c>
      <c r="Z395" s="1">
        <f>COUNTIF(B395,"*ui*")</f>
        <v>0</v>
      </c>
      <c r="AA395" s="1">
        <f>COUNTIF(B395,"*ua*")</f>
        <v>0</v>
      </c>
      <c r="AB395">
        <f>SUM(G395:AA395)</f>
        <v>1</v>
      </c>
      <c r="AC395">
        <v>2</v>
      </c>
      <c r="AD395">
        <f>COUNTIF(AC395,"2")</f>
        <v>1</v>
      </c>
      <c r="AE395">
        <f>COUNTIF(AC395,"3")</f>
        <v>0</v>
      </c>
      <c r="AF395">
        <f>COUNTIF(AC395,"4")</f>
        <v>0</v>
      </c>
      <c r="AG395">
        <f>COUNTIF(AC395,"5")</f>
        <v>0</v>
      </c>
      <c r="AH395">
        <v>1</v>
      </c>
      <c r="AI395">
        <v>0</v>
      </c>
      <c r="AM395">
        <v>1</v>
      </c>
      <c r="AN395" t="str">
        <f>RIGHT(B395,1)</f>
        <v>ʔ</v>
      </c>
      <c r="AO395" s="1">
        <f>COUNTIF(F395,"CVCV")+COUNTIF(F395,"CVVCV")</f>
        <v>0</v>
      </c>
      <c r="AP395" s="1">
        <f>COUNTIF(F395,"CVCVC")+COUNTIF(F395,"CVVCVC")</f>
        <v>0</v>
      </c>
      <c r="AQ395" s="1">
        <f>COUNTIF(F395,"VCV")+COUNTIF(F395,"VVCV")</f>
        <v>0</v>
      </c>
      <c r="AR395" s="1">
        <f>COUNTIF(F395,"VCVC")+COUNTIF(F395,"VVCVC")</f>
        <v>0</v>
      </c>
      <c r="AS395" s="1">
        <f>COUNTIF(F395,"CVV")</f>
        <v>0</v>
      </c>
      <c r="AT395" s="1">
        <f>COUNTIF(F395,"CVVC")</f>
        <v>1</v>
      </c>
      <c r="AU395" s="1">
        <f>COUNTIF(F395,"VV")</f>
        <v>0</v>
      </c>
      <c r="AV395" s="1">
        <f>COUNTIF(F395,"VVC")</f>
        <v>0</v>
      </c>
      <c r="AW395" s="1">
        <f>COUNTIF(F395,"CVVCVC")+COUNTIF(F395,"VVCVC")+COUNTIF(F395,"CVVCV")+COUNTIF(F395,"VVCV")</f>
        <v>0</v>
      </c>
      <c r="AY395" s="1">
        <f>COUNTIF(F395,"CCVCV")</f>
        <v>0</v>
      </c>
      <c r="AZ395" s="1">
        <f>COUNTIF(F395,"CCVCVC")</f>
        <v>0</v>
      </c>
      <c r="BA395" s="1">
        <f>COUNTIF(F395,"CCVV")</f>
        <v>0</v>
      </c>
      <c r="BB395" s="1">
        <f>COUNTIF(F395,"CCVVC")</f>
        <v>0</v>
      </c>
      <c r="BF395" s="1" t="str">
        <f>RIGHT(F395,4)</f>
        <v>CVVC</v>
      </c>
      <c r="BG395" s="1"/>
      <c r="BN395">
        <v>1</v>
      </c>
      <c r="BP395" s="1">
        <f>SUM(BG395:BO395)</f>
        <v>1</v>
      </c>
      <c r="BQ395">
        <v>0</v>
      </c>
      <c r="BS395" s="1" t="str">
        <f>LEFT(B395,1)</f>
        <v>p</v>
      </c>
      <c r="BT395" s="1" t="str">
        <f>LEFT(B395,2)</f>
        <v>pa</v>
      </c>
      <c r="BU395" s="1" t="str">
        <f>RIGHT(B395,1)</f>
        <v>ʔ</v>
      </c>
      <c r="BX395" s="10">
        <v>0</v>
      </c>
      <c r="BY395" s="10" t="str">
        <f>LEFT(CA395,1)</f>
        <v>a</v>
      </c>
      <c r="BZ395" s="10" t="str">
        <f>LEFT(CC395,1)</f>
        <v>a</v>
      </c>
      <c r="CA395" s="10" t="str">
        <f>RIGHT(B395,3)</f>
        <v>aaʔ</v>
      </c>
      <c r="CB395" s="10" t="str">
        <f>RIGHT(B395,3)</f>
        <v>aaʔ</v>
      </c>
      <c r="CC395" s="10" t="str">
        <f>RIGHT(B395,2)</f>
        <v>aʔ</v>
      </c>
      <c r="CD395" s="10" t="str">
        <f>RIGHT(B395,1)</f>
        <v>ʔ</v>
      </c>
    </row>
    <row r="396" spans="1:82">
      <c r="A396">
        <v>1899</v>
      </c>
      <c r="B396" s="30" t="s">
        <v>1025</v>
      </c>
      <c r="C396" t="s">
        <v>2631</v>
      </c>
      <c r="D396" t="s">
        <v>1150</v>
      </c>
      <c r="E396" t="s">
        <v>2821</v>
      </c>
      <c r="F396" t="s">
        <v>2845</v>
      </c>
      <c r="G396" s="1">
        <f>COUNTIF(B396,"*ii*")</f>
        <v>0</v>
      </c>
      <c r="H396" s="1">
        <f>COUNTIF(B396,"*ee*")</f>
        <v>0</v>
      </c>
      <c r="I396" s="1">
        <f>COUNTIF(B396,"*aa*")</f>
        <v>0</v>
      </c>
      <c r="J396" s="1">
        <f>COUNTIF(B396,"*oo*")</f>
        <v>1</v>
      </c>
      <c r="K396" s="1">
        <f>COUNTIF(B396,"*uu*")</f>
        <v>0</v>
      </c>
      <c r="L396" s="1">
        <f>COUNTIF(B396,"*ia*")</f>
        <v>0</v>
      </c>
      <c r="M396" s="1">
        <f>COUNTIF(B396,"*iu*")</f>
        <v>0</v>
      </c>
      <c r="N396" s="1">
        <f>COUNTIF(B396,"*ei*")</f>
        <v>0</v>
      </c>
      <c r="O396" s="1">
        <f>COUNTIF(B396,"*ea*")</f>
        <v>0</v>
      </c>
      <c r="P396" s="1">
        <f>COUNTIF(B396,"*eo*")</f>
        <v>0</v>
      </c>
      <c r="Q396" s="1">
        <f>COUNTIF(B396,"*eu*")</f>
        <v>0</v>
      </c>
      <c r="R396" s="1">
        <f>COUNTIF(B396,"*ai*")</f>
        <v>0</v>
      </c>
      <c r="S396" s="1">
        <f>COUNTIF(B396,"*ae*")</f>
        <v>0</v>
      </c>
      <c r="T396" s="1">
        <f>COUNTIF(B396,"*ao*")</f>
        <v>0</v>
      </c>
      <c r="U396" s="1">
        <f>COUNTIF(B396,"*au*")</f>
        <v>0</v>
      </c>
      <c r="V396" s="1">
        <f>COUNTIF(B396,"*oi*")</f>
        <v>0</v>
      </c>
      <c r="W396" s="1">
        <f>COUNTIF(B396,"*oe*")</f>
        <v>0</v>
      </c>
      <c r="X396" s="1">
        <f>COUNTIF(B396,"*oa*")</f>
        <v>0</v>
      </c>
      <c r="Y396" s="1">
        <f>COUNTIF(B396,"*ou*")</f>
        <v>0</v>
      </c>
      <c r="Z396" s="1">
        <f>COUNTIF(B396,"*ui*")</f>
        <v>0</v>
      </c>
      <c r="AA396" s="1">
        <f>COUNTIF(B396,"*ua*")</f>
        <v>0</v>
      </c>
      <c r="AB396">
        <f>SUM(G396:AA396)</f>
        <v>1</v>
      </c>
      <c r="AC396">
        <v>2</v>
      </c>
      <c r="AD396">
        <f>COUNTIF(AC396,"2")</f>
        <v>1</v>
      </c>
      <c r="AE396">
        <f>COUNTIF(AC396,"3")</f>
        <v>0</v>
      </c>
      <c r="AF396">
        <f>COUNTIF(AC396,"4")</f>
        <v>0</v>
      </c>
      <c r="AG396">
        <f>COUNTIF(AC396,"5")</f>
        <v>0</v>
      </c>
      <c r="AH396">
        <v>1</v>
      </c>
      <c r="AI396">
        <v>0</v>
      </c>
      <c r="AM396">
        <v>1</v>
      </c>
      <c r="AN396" t="str">
        <f>RIGHT(B396,1)</f>
        <v>f</v>
      </c>
      <c r="AO396" s="1">
        <f>COUNTIF(F396,"CVCV")+COUNTIF(F396,"CVVCV")</f>
        <v>0</v>
      </c>
      <c r="AP396" s="1">
        <f>COUNTIF(F396,"CVCVC")+COUNTIF(F396,"CVVCVC")</f>
        <v>0</v>
      </c>
      <c r="AQ396" s="1">
        <f>COUNTIF(F396,"VCV")+COUNTIF(F396,"VVCV")</f>
        <v>0</v>
      </c>
      <c r="AR396" s="1">
        <f>COUNTIF(F396,"VCVC")+COUNTIF(F396,"VVCVC")</f>
        <v>0</v>
      </c>
      <c r="AS396" s="1">
        <f>COUNTIF(F396,"CVV")</f>
        <v>0</v>
      </c>
      <c r="AT396" s="1">
        <f>COUNTIF(F396,"CVVC")</f>
        <v>1</v>
      </c>
      <c r="AU396" s="1">
        <f>COUNTIF(F396,"VV")</f>
        <v>0</v>
      </c>
      <c r="AV396" s="1">
        <f>COUNTIF(F396,"VVC")</f>
        <v>0</v>
      </c>
      <c r="AW396" s="1">
        <f>COUNTIF(F396,"CVVCVC")+COUNTIF(F396,"VVCVC")+COUNTIF(F396,"CVVCV")+COUNTIF(F396,"VVCV")</f>
        <v>0</v>
      </c>
      <c r="AY396" s="1">
        <f>COUNTIF(F396,"CCVCV")</f>
        <v>0</v>
      </c>
      <c r="AZ396" s="1">
        <f>COUNTIF(F396,"CCVCVC")</f>
        <v>0</v>
      </c>
      <c r="BA396" s="1">
        <f>COUNTIF(F396,"CCVV")</f>
        <v>0</v>
      </c>
      <c r="BB396" s="1">
        <f>COUNTIF(F396,"CCVVC")</f>
        <v>0</v>
      </c>
      <c r="BF396" s="1" t="str">
        <f>RIGHT(F396,4)</f>
        <v>CVVC</v>
      </c>
      <c r="BG396" s="1"/>
      <c r="BN396">
        <v>1</v>
      </c>
      <c r="BP396" s="1">
        <f>SUM(BG396:BO396)</f>
        <v>1</v>
      </c>
      <c r="BQ396">
        <v>0</v>
      </c>
      <c r="BS396" s="1" t="str">
        <f>LEFT(B396,1)</f>
        <v>t</v>
      </c>
      <c r="BT396" s="1" t="str">
        <f>LEFT(B396,2)</f>
        <v>to</v>
      </c>
      <c r="BU396" s="1" t="str">
        <f>RIGHT(B396,1)</f>
        <v>f</v>
      </c>
      <c r="BX396" s="10">
        <v>0</v>
      </c>
      <c r="BY396" s="10" t="str">
        <f>LEFT(CA396,1)</f>
        <v>o</v>
      </c>
      <c r="BZ396" s="10" t="str">
        <f>LEFT(CC396,1)</f>
        <v>o</v>
      </c>
      <c r="CA396" s="10" t="str">
        <f>RIGHT(B396,3)</f>
        <v>oof</v>
      </c>
      <c r="CB396" s="10" t="str">
        <f>RIGHT(B396,3)</f>
        <v>oof</v>
      </c>
      <c r="CC396" s="10" t="str">
        <f>RIGHT(B396,2)</f>
        <v>of</v>
      </c>
      <c r="CD396" s="10" t="str">
        <f>RIGHT(B396,1)</f>
        <v>f</v>
      </c>
    </row>
    <row r="397" spans="1:82">
      <c r="A397">
        <v>1900</v>
      </c>
      <c r="B397" s="30" t="s">
        <v>250</v>
      </c>
      <c r="C397" t="s">
        <v>1494</v>
      </c>
      <c r="D397" t="s">
        <v>1141</v>
      </c>
      <c r="E397" t="s">
        <v>1141</v>
      </c>
      <c r="F397" t="s">
        <v>2845</v>
      </c>
      <c r="G397" s="1">
        <f>COUNTIF(B397,"*ii*")</f>
        <v>0</v>
      </c>
      <c r="H397" s="1">
        <f>COUNTIF(B397,"*ee*")</f>
        <v>0</v>
      </c>
      <c r="I397" s="1">
        <f>COUNTIF(B397,"*aa*")</f>
        <v>0</v>
      </c>
      <c r="J397" s="1">
        <f>COUNTIF(B397,"*oo*")</f>
        <v>1</v>
      </c>
      <c r="K397" s="1">
        <f>COUNTIF(B397,"*uu*")</f>
        <v>0</v>
      </c>
      <c r="L397" s="1">
        <f>COUNTIF(B397,"*ia*")</f>
        <v>0</v>
      </c>
      <c r="M397" s="1">
        <f>COUNTIF(B397,"*iu*")</f>
        <v>0</v>
      </c>
      <c r="N397" s="1">
        <f>COUNTIF(B397,"*ei*")</f>
        <v>0</v>
      </c>
      <c r="O397" s="1">
        <f>COUNTIF(B397,"*ea*")</f>
        <v>0</v>
      </c>
      <c r="P397" s="1">
        <f>COUNTIF(B397,"*eo*")</f>
        <v>0</v>
      </c>
      <c r="Q397" s="1">
        <f>COUNTIF(B397,"*eu*")</f>
        <v>0</v>
      </c>
      <c r="R397" s="1">
        <f>COUNTIF(B397,"*ai*")</f>
        <v>0</v>
      </c>
      <c r="S397" s="1">
        <f>COUNTIF(B397,"*ae*")</f>
        <v>0</v>
      </c>
      <c r="T397" s="1">
        <f>COUNTIF(B397,"*ao*")</f>
        <v>0</v>
      </c>
      <c r="U397" s="1">
        <f>COUNTIF(B397,"*au*")</f>
        <v>0</v>
      </c>
      <c r="V397" s="1">
        <f>COUNTIF(B397,"*oi*")</f>
        <v>0</v>
      </c>
      <c r="W397" s="1">
        <f>COUNTIF(B397,"*oe*")</f>
        <v>0</v>
      </c>
      <c r="X397" s="1">
        <f>COUNTIF(B397,"*oa*")</f>
        <v>0</v>
      </c>
      <c r="Y397" s="1">
        <f>COUNTIF(B397,"*ou*")</f>
        <v>0</v>
      </c>
      <c r="Z397" s="1">
        <f>COUNTIF(B397,"*ui*")</f>
        <v>0</v>
      </c>
      <c r="AA397" s="1">
        <f>COUNTIF(B397,"*ua*")</f>
        <v>0</v>
      </c>
      <c r="AB397">
        <f>SUM(G397:AA397)</f>
        <v>1</v>
      </c>
      <c r="AC397">
        <v>2</v>
      </c>
      <c r="AD397">
        <f>COUNTIF(AC397,"2")</f>
        <v>1</v>
      </c>
      <c r="AE397">
        <f>COUNTIF(AC397,"3")</f>
        <v>0</v>
      </c>
      <c r="AF397">
        <f>COUNTIF(AC397,"4")</f>
        <v>0</v>
      </c>
      <c r="AG397">
        <f>COUNTIF(AC397,"5")</f>
        <v>0</v>
      </c>
      <c r="AH397">
        <v>1</v>
      </c>
      <c r="AI397">
        <v>0</v>
      </c>
      <c r="AM397">
        <v>1</v>
      </c>
      <c r="AN397" t="str">
        <f>RIGHT(B397,1)</f>
        <v>m</v>
      </c>
      <c r="AO397" s="1">
        <f>COUNTIF(F397,"CVCV")+COUNTIF(F397,"CVVCV")</f>
        <v>0</v>
      </c>
      <c r="AP397" s="1">
        <f>COUNTIF(F397,"CVCVC")+COUNTIF(F397,"CVVCVC")</f>
        <v>0</v>
      </c>
      <c r="AQ397" s="1">
        <f>COUNTIF(F397,"VCV")+COUNTIF(F397,"VVCV")</f>
        <v>0</v>
      </c>
      <c r="AR397" s="1">
        <f>COUNTIF(F397,"VCVC")+COUNTIF(F397,"VVCVC")</f>
        <v>0</v>
      </c>
      <c r="AS397" s="1">
        <f>COUNTIF(F397,"CVV")</f>
        <v>0</v>
      </c>
      <c r="AT397" s="1">
        <f>COUNTIF(F397,"CVVC")</f>
        <v>1</v>
      </c>
      <c r="AU397" s="1">
        <f>COUNTIF(F397,"VV")</f>
        <v>0</v>
      </c>
      <c r="AV397" s="1">
        <f>COUNTIF(F397,"VVC")</f>
        <v>0</v>
      </c>
      <c r="AW397" s="1">
        <f>COUNTIF(F397,"CVVCVC")+COUNTIF(F397,"VVCVC")+COUNTIF(F397,"CVVCV")+COUNTIF(F397,"VVCV")</f>
        <v>0</v>
      </c>
      <c r="AY397" s="1">
        <f>COUNTIF(F397,"CCVCV")</f>
        <v>0</v>
      </c>
      <c r="AZ397" s="1">
        <f>COUNTIF(F397,"CCVCVC")</f>
        <v>0</v>
      </c>
      <c r="BA397" s="1">
        <f>COUNTIF(F397,"CCVV")</f>
        <v>0</v>
      </c>
      <c r="BB397" s="1">
        <f>COUNTIF(F397,"CCVVC")</f>
        <v>0</v>
      </c>
      <c r="BF397" s="1" t="str">
        <f>RIGHT(F397,4)</f>
        <v>CVVC</v>
      </c>
      <c r="BG397" s="1"/>
      <c r="BN397">
        <v>1</v>
      </c>
      <c r="BP397" s="1">
        <f>SUM(BG397:BO397)</f>
        <v>1</v>
      </c>
      <c r="BQ397">
        <v>0</v>
      </c>
      <c r="BS397" s="1" t="str">
        <f>LEFT(B397,1)</f>
        <v>t</v>
      </c>
      <c r="BT397" s="1" t="str">
        <f>LEFT(B397,2)</f>
        <v>to</v>
      </c>
      <c r="BU397" s="1" t="str">
        <f>RIGHT(B397,1)</f>
        <v>m</v>
      </c>
      <c r="BX397" s="10">
        <v>0</v>
      </c>
      <c r="BY397" s="10" t="str">
        <f>LEFT(CA397,1)</f>
        <v>o</v>
      </c>
      <c r="BZ397" s="10" t="str">
        <f>LEFT(CC397,1)</f>
        <v>o</v>
      </c>
      <c r="CA397" s="10" t="str">
        <f>RIGHT(B397,3)</f>
        <v>oom</v>
      </c>
      <c r="CB397" s="10" t="str">
        <f>RIGHT(B397,3)</f>
        <v>oom</v>
      </c>
      <c r="CC397" s="10" t="str">
        <f>RIGHT(B397,2)</f>
        <v>om</v>
      </c>
      <c r="CD397" s="10" t="str">
        <f>RIGHT(B397,1)</f>
        <v>m</v>
      </c>
    </row>
    <row r="398" spans="1:82">
      <c r="A398">
        <v>1901</v>
      </c>
      <c r="B398" s="30" t="s">
        <v>1136</v>
      </c>
      <c r="C398" t="s">
        <v>2802</v>
      </c>
      <c r="D398" t="s">
        <v>1141</v>
      </c>
      <c r="E398" t="s">
        <v>1141</v>
      </c>
      <c r="F398" t="s">
        <v>2845</v>
      </c>
      <c r="G398" s="1">
        <f>COUNTIF(B398,"*ii*")</f>
        <v>0</v>
      </c>
      <c r="H398" s="1">
        <f>COUNTIF(B398,"*ee*")</f>
        <v>0</v>
      </c>
      <c r="I398" s="1">
        <f>COUNTIF(B398,"*aa*")</f>
        <v>0</v>
      </c>
      <c r="J398" s="1">
        <f>COUNTIF(B398,"*oo*")</f>
        <v>1</v>
      </c>
      <c r="K398" s="1">
        <f>COUNTIF(B398,"*uu*")</f>
        <v>0</v>
      </c>
      <c r="L398" s="1">
        <f>COUNTIF(B398,"*ia*")</f>
        <v>0</v>
      </c>
      <c r="M398" s="1">
        <f>COUNTIF(B398,"*iu*")</f>
        <v>0</v>
      </c>
      <c r="N398" s="1">
        <f>COUNTIF(B398,"*ei*")</f>
        <v>0</v>
      </c>
      <c r="O398" s="1">
        <f>COUNTIF(B398,"*ea*")</f>
        <v>0</v>
      </c>
      <c r="P398" s="1">
        <f>COUNTIF(B398,"*eo*")</f>
        <v>0</v>
      </c>
      <c r="Q398" s="1">
        <f>COUNTIF(B398,"*eu*")</f>
        <v>0</v>
      </c>
      <c r="R398" s="1">
        <f>COUNTIF(B398,"*ai*")</f>
        <v>0</v>
      </c>
      <c r="S398" s="1">
        <f>COUNTIF(B398,"*ae*")</f>
        <v>0</v>
      </c>
      <c r="T398" s="1">
        <f>COUNTIF(B398,"*ao*")</f>
        <v>0</v>
      </c>
      <c r="U398" s="1">
        <f>COUNTIF(B398,"*au*")</f>
        <v>0</v>
      </c>
      <c r="V398" s="1">
        <f>COUNTIF(B398,"*oi*")</f>
        <v>0</v>
      </c>
      <c r="W398" s="1">
        <f>COUNTIF(B398,"*oe*")</f>
        <v>0</v>
      </c>
      <c r="X398" s="1">
        <f>COUNTIF(B398,"*oa*")</f>
        <v>0</v>
      </c>
      <c r="Y398" s="1">
        <f>COUNTIF(B398,"*ou*")</f>
        <v>0</v>
      </c>
      <c r="Z398" s="1">
        <f>COUNTIF(B398,"*ui*")</f>
        <v>0</v>
      </c>
      <c r="AA398" s="1">
        <f>COUNTIF(B398,"*ua*")</f>
        <v>0</v>
      </c>
      <c r="AB398">
        <f>SUM(G398:AA398)</f>
        <v>1</v>
      </c>
      <c r="AC398">
        <v>2</v>
      </c>
      <c r="AD398">
        <f>COUNTIF(AC398,"2")</f>
        <v>1</v>
      </c>
      <c r="AE398">
        <f>COUNTIF(AC398,"3")</f>
        <v>0</v>
      </c>
      <c r="AF398">
        <f>COUNTIF(AC398,"4")</f>
        <v>0</v>
      </c>
      <c r="AG398">
        <f>COUNTIF(AC398,"5")</f>
        <v>0</v>
      </c>
      <c r="AH398">
        <v>1</v>
      </c>
      <c r="AI398">
        <v>0</v>
      </c>
      <c r="AM398">
        <v>1</v>
      </c>
      <c r="AN398" t="str">
        <f>RIGHT(B398,1)</f>
        <v>n</v>
      </c>
      <c r="AO398" s="1">
        <f>COUNTIF(F398,"CVCV")+COUNTIF(F398,"CVVCV")</f>
        <v>0</v>
      </c>
      <c r="AP398" s="1">
        <f>COUNTIF(F398,"CVCVC")+COUNTIF(F398,"CVVCVC")</f>
        <v>0</v>
      </c>
      <c r="AQ398" s="1">
        <f>COUNTIF(F398,"VCV")+COUNTIF(F398,"VVCV")</f>
        <v>0</v>
      </c>
      <c r="AR398" s="1">
        <f>COUNTIF(F398,"VCVC")+COUNTIF(F398,"VVCVC")</f>
        <v>0</v>
      </c>
      <c r="AS398" s="1">
        <f>COUNTIF(F398,"CVV")</f>
        <v>0</v>
      </c>
      <c r="AT398" s="1">
        <f>COUNTIF(F398,"CVVC")</f>
        <v>1</v>
      </c>
      <c r="AU398" s="1">
        <f>COUNTIF(F398,"VV")</f>
        <v>0</v>
      </c>
      <c r="AV398" s="1">
        <f>COUNTIF(F398,"VVC")</f>
        <v>0</v>
      </c>
      <c r="AW398" s="1">
        <f>COUNTIF(F398,"CVVCVC")+COUNTIF(F398,"VVCVC")+COUNTIF(F398,"CVVCV")+COUNTIF(F398,"VVCV")</f>
        <v>0</v>
      </c>
      <c r="AY398" s="1">
        <f>COUNTIF(F398,"CCVCV")</f>
        <v>0</v>
      </c>
      <c r="AZ398" s="1">
        <f>COUNTIF(F398,"CCVCVC")</f>
        <v>0</v>
      </c>
      <c r="BA398" s="1">
        <f>COUNTIF(F398,"CCVV")</f>
        <v>0</v>
      </c>
      <c r="BB398" s="1">
        <f>COUNTIF(F398,"CCVVC")</f>
        <v>0</v>
      </c>
      <c r="BF398" s="1" t="str">
        <f>RIGHT(F398,4)</f>
        <v>CVVC</v>
      </c>
      <c r="BG398" s="1"/>
      <c r="BN398">
        <v>1</v>
      </c>
      <c r="BP398" s="1">
        <f>SUM(BG398:BO398)</f>
        <v>1</v>
      </c>
      <c r="BQ398">
        <v>0</v>
      </c>
      <c r="BS398" s="1" t="str">
        <f>LEFT(B398,1)</f>
        <v>t</v>
      </c>
      <c r="BT398" s="1" t="str">
        <f>LEFT(B398,2)</f>
        <v>to</v>
      </c>
      <c r="BU398" s="1" t="str">
        <f>RIGHT(B398,1)</f>
        <v>n</v>
      </c>
      <c r="BX398" s="10">
        <v>0</v>
      </c>
      <c r="BY398" s="10" t="str">
        <f>LEFT(CA398,1)</f>
        <v>o</v>
      </c>
      <c r="BZ398" s="10" t="str">
        <f>LEFT(CC398,1)</f>
        <v>o</v>
      </c>
      <c r="CA398" s="10" t="str">
        <f>RIGHT(B398,3)</f>
        <v>oon</v>
      </c>
      <c r="CB398" s="10" t="str">
        <f>RIGHT(B398,3)</f>
        <v>oon</v>
      </c>
      <c r="CC398" s="10" t="str">
        <f>RIGHT(B398,2)</f>
        <v>on</v>
      </c>
      <c r="CD398" s="10" t="str">
        <f>RIGHT(B398,1)</f>
        <v>n</v>
      </c>
    </row>
    <row r="399" spans="1:82">
      <c r="A399">
        <v>620</v>
      </c>
      <c r="B399" s="30" t="s">
        <v>467</v>
      </c>
      <c r="C399" t="s">
        <v>1800</v>
      </c>
      <c r="D399" t="s">
        <v>1151</v>
      </c>
      <c r="E399" t="s">
        <v>2821</v>
      </c>
      <c r="F399" t="s">
        <v>2845</v>
      </c>
      <c r="G399" s="1">
        <f>COUNTIF(B399,"*ii*")</f>
        <v>0</v>
      </c>
      <c r="H399" s="1">
        <f>COUNTIF(B399,"*ee*")</f>
        <v>0</v>
      </c>
      <c r="I399" s="1">
        <f>COUNTIF(B399,"*aa*")</f>
        <v>0</v>
      </c>
      <c r="J399" s="1">
        <f>COUNTIF(B399,"*oo*")</f>
        <v>1</v>
      </c>
      <c r="K399" s="1">
        <f>COUNTIF(B399,"*uu*")</f>
        <v>0</v>
      </c>
      <c r="L399" s="1">
        <f>COUNTIF(B399,"*ia*")</f>
        <v>0</v>
      </c>
      <c r="M399" s="1">
        <f>COUNTIF(B399,"*iu*")</f>
        <v>0</v>
      </c>
      <c r="N399" s="1">
        <f>COUNTIF(B399,"*ei*")</f>
        <v>0</v>
      </c>
      <c r="O399" s="1">
        <f>COUNTIF(B399,"*ea*")</f>
        <v>0</v>
      </c>
      <c r="P399" s="1">
        <f>COUNTIF(B399,"*eo*")</f>
        <v>0</v>
      </c>
      <c r="Q399" s="1">
        <f>COUNTIF(B399,"*eu*")</f>
        <v>0</v>
      </c>
      <c r="R399" s="1">
        <f>COUNTIF(B399,"*ai*")</f>
        <v>0</v>
      </c>
      <c r="S399" s="1">
        <f>COUNTIF(B399,"*ae*")</f>
        <v>0</v>
      </c>
      <c r="T399" s="1">
        <f>COUNTIF(B399,"*ao*")</f>
        <v>0</v>
      </c>
      <c r="U399" s="1">
        <f>COUNTIF(B399,"*au*")</f>
        <v>0</v>
      </c>
      <c r="V399" s="1">
        <f>COUNTIF(B399,"*oi*")</f>
        <v>0</v>
      </c>
      <c r="W399" s="1">
        <f>COUNTIF(B399,"*oe*")</f>
        <v>0</v>
      </c>
      <c r="X399" s="1">
        <f>COUNTIF(B399,"*oa*")</f>
        <v>0</v>
      </c>
      <c r="Y399" s="1">
        <f>COUNTIF(B399,"*ou*")</f>
        <v>0</v>
      </c>
      <c r="Z399" s="1">
        <f>COUNTIF(B399,"*ui*")</f>
        <v>0</v>
      </c>
      <c r="AA399" s="1">
        <f>COUNTIF(B399,"*ua*")</f>
        <v>0</v>
      </c>
      <c r="AB399">
        <f>SUM(G399:AA399)</f>
        <v>1</v>
      </c>
      <c r="AC399">
        <v>2</v>
      </c>
      <c r="AD399">
        <f>COUNTIF(AC399,"2")</f>
        <v>1</v>
      </c>
      <c r="AE399">
        <f>COUNTIF(AC399,"3")</f>
        <v>0</v>
      </c>
      <c r="AF399">
        <f>COUNTIF(AC399,"4")</f>
        <v>0</v>
      </c>
      <c r="AG399">
        <f>COUNTIF(AC399,"5")</f>
        <v>0</v>
      </c>
      <c r="AH399">
        <v>1</v>
      </c>
      <c r="AI399">
        <v>0</v>
      </c>
      <c r="AM399">
        <v>1</v>
      </c>
      <c r="AN399" t="str">
        <f>RIGHT(B399,1)</f>
        <v>n</v>
      </c>
      <c r="AO399" s="1">
        <f>COUNTIF(F399,"CVCV")+COUNTIF(F399,"CVVCV")</f>
        <v>0</v>
      </c>
      <c r="AP399" s="1">
        <f>COUNTIF(F399,"CVCVC")+COUNTIF(F399,"CVVCVC")</f>
        <v>0</v>
      </c>
      <c r="AQ399" s="1">
        <f>COUNTIF(F399,"VCV")+COUNTIF(F399,"VVCV")</f>
        <v>0</v>
      </c>
      <c r="AR399" s="1">
        <f>COUNTIF(F399,"VCVC")+COUNTIF(F399,"VVCVC")</f>
        <v>0</v>
      </c>
      <c r="AS399" s="1">
        <f>COUNTIF(F399,"CVV")</f>
        <v>0</v>
      </c>
      <c r="AT399" s="1">
        <f>COUNTIF(F399,"CVVC")</f>
        <v>1</v>
      </c>
      <c r="AU399" s="1">
        <f>COUNTIF(F399,"VV")</f>
        <v>0</v>
      </c>
      <c r="AV399" s="1">
        <f>COUNTIF(F399,"VVC")</f>
        <v>0</v>
      </c>
      <c r="AW399" s="1">
        <f>COUNTIF(F399,"CVVCVC")+COUNTIF(F399,"VVCVC")+COUNTIF(F399,"CVVCV")+COUNTIF(F399,"VVCV")</f>
        <v>0</v>
      </c>
      <c r="AY399" s="1">
        <f>COUNTIF(F399,"CCVCV")</f>
        <v>0</v>
      </c>
      <c r="AZ399" s="1">
        <f>COUNTIF(F399,"CCVCVC")</f>
        <v>0</v>
      </c>
      <c r="BA399" s="1">
        <f>COUNTIF(F399,"CCVV")</f>
        <v>0</v>
      </c>
      <c r="BB399" s="1">
        <f>COUNTIF(F399,"CCVVC")</f>
        <v>0</v>
      </c>
      <c r="BF399" s="1" t="str">
        <f>RIGHT(F399,4)</f>
        <v>CVVC</v>
      </c>
      <c r="BG399" s="1"/>
      <c r="BN399">
        <v>1</v>
      </c>
      <c r="BP399" s="1">
        <f>SUM(BG399:BO399)</f>
        <v>1</v>
      </c>
      <c r="BQ399">
        <v>0</v>
      </c>
      <c r="BS399" s="1" t="str">
        <f>LEFT(B399,1)</f>
        <v>k</v>
      </c>
      <c r="BT399" s="1" t="str">
        <f>LEFT(B399,2)</f>
        <v>ko</v>
      </c>
      <c r="BU399" s="1" t="str">
        <f>RIGHT(B399,1)</f>
        <v>n</v>
      </c>
      <c r="BX399" s="10">
        <v>0</v>
      </c>
      <c r="BY399" s="10" t="str">
        <f>LEFT(CA399,1)</f>
        <v>o</v>
      </c>
      <c r="BZ399" s="10" t="str">
        <f>LEFT(CC399,1)</f>
        <v>o</v>
      </c>
      <c r="CA399" s="10" t="str">
        <f>RIGHT(B399,3)</f>
        <v>oon</v>
      </c>
      <c r="CB399" s="10" t="str">
        <f>RIGHT(B399,3)</f>
        <v>oon</v>
      </c>
      <c r="CC399" s="10" t="str">
        <f>RIGHT(B399,2)</f>
        <v>on</v>
      </c>
      <c r="CD399" s="10" t="str">
        <f>RIGHT(B399,1)</f>
        <v>n</v>
      </c>
    </row>
    <row r="400" spans="1:82">
      <c r="A400">
        <v>204</v>
      </c>
      <c r="B400" s="30" t="s">
        <v>626</v>
      </c>
      <c r="C400" t="s">
        <v>2016</v>
      </c>
      <c r="D400" t="s">
        <v>1151</v>
      </c>
      <c r="E400" t="s">
        <v>2821</v>
      </c>
      <c r="F400" t="s">
        <v>2845</v>
      </c>
      <c r="G400" s="1">
        <f>COUNTIF(B400,"*ii*")</f>
        <v>0</v>
      </c>
      <c r="H400" s="1">
        <f>COUNTIF(B400,"*ee*")</f>
        <v>0</v>
      </c>
      <c r="I400" s="1">
        <f>COUNTIF(B400,"*aa*")</f>
        <v>0</v>
      </c>
      <c r="J400" s="1">
        <f>COUNTIF(B400,"*oo*")</f>
        <v>1</v>
      </c>
      <c r="K400" s="1">
        <f>COUNTIF(B400,"*uu*")</f>
        <v>0</v>
      </c>
      <c r="L400" s="1">
        <f>COUNTIF(B400,"*ia*")</f>
        <v>0</v>
      </c>
      <c r="M400" s="1">
        <f>COUNTIF(B400,"*iu*")</f>
        <v>0</v>
      </c>
      <c r="N400" s="1">
        <f>COUNTIF(B400,"*ei*")</f>
        <v>0</v>
      </c>
      <c r="O400" s="1">
        <f>COUNTIF(B400,"*ea*")</f>
        <v>0</v>
      </c>
      <c r="P400" s="1">
        <f>COUNTIF(B400,"*eo*")</f>
        <v>0</v>
      </c>
      <c r="Q400" s="1">
        <f>COUNTIF(B400,"*eu*")</f>
        <v>0</v>
      </c>
      <c r="R400" s="1">
        <f>COUNTIF(B400,"*ai*")</f>
        <v>0</v>
      </c>
      <c r="S400" s="1">
        <f>COUNTIF(B400,"*ae*")</f>
        <v>0</v>
      </c>
      <c r="T400" s="1">
        <f>COUNTIF(B400,"*ao*")</f>
        <v>0</v>
      </c>
      <c r="U400" s="1">
        <f>COUNTIF(B400,"*au*")</f>
        <v>0</v>
      </c>
      <c r="V400" s="1">
        <f>COUNTIF(B400,"*oi*")</f>
        <v>0</v>
      </c>
      <c r="W400" s="1">
        <f>COUNTIF(B400,"*oe*")</f>
        <v>0</v>
      </c>
      <c r="X400" s="1">
        <f>COUNTIF(B400,"*oa*")</f>
        <v>0</v>
      </c>
      <c r="Y400" s="1">
        <f>COUNTIF(B400,"*ou*")</f>
        <v>0</v>
      </c>
      <c r="Z400" s="1">
        <f>COUNTIF(B400,"*ui*")</f>
        <v>0</v>
      </c>
      <c r="AA400" s="1">
        <f>COUNTIF(B400,"*ua*")</f>
        <v>0</v>
      </c>
      <c r="AB400">
        <f>SUM(G400:AA400)</f>
        <v>1</v>
      </c>
      <c r="AC400">
        <v>2</v>
      </c>
      <c r="AD400">
        <f>COUNTIF(AC400,"2")</f>
        <v>1</v>
      </c>
      <c r="AE400">
        <f>COUNTIF(AC400,"3")</f>
        <v>0</v>
      </c>
      <c r="AF400">
        <f>COUNTIF(AC400,"4")</f>
        <v>0</v>
      </c>
      <c r="AG400">
        <f>COUNTIF(AC400,"5")</f>
        <v>0</v>
      </c>
      <c r="AH400">
        <v>1</v>
      </c>
      <c r="AI400">
        <v>0</v>
      </c>
      <c r="AM400">
        <v>1</v>
      </c>
      <c r="AN400" t="str">
        <f>RIGHT(B400,1)</f>
        <v>r</v>
      </c>
      <c r="AO400" s="1">
        <f>COUNTIF(F400,"CVCV")+COUNTIF(F400,"CVVCV")</f>
        <v>0</v>
      </c>
      <c r="AP400" s="1">
        <f>COUNTIF(F400,"CVCVC")+COUNTIF(F400,"CVVCVC")</f>
        <v>0</v>
      </c>
      <c r="AQ400" s="1">
        <f>COUNTIF(F400,"VCV")+COUNTIF(F400,"VVCV")</f>
        <v>0</v>
      </c>
      <c r="AR400" s="1">
        <f>COUNTIF(F400,"VCVC")+COUNTIF(F400,"VVCVC")</f>
        <v>0</v>
      </c>
      <c r="AS400" s="1">
        <f>COUNTIF(F400,"CVV")</f>
        <v>0</v>
      </c>
      <c r="AT400" s="1">
        <f>COUNTIF(F400,"CVVC")</f>
        <v>1</v>
      </c>
      <c r="AU400" s="1">
        <f>COUNTIF(F400,"VV")</f>
        <v>0</v>
      </c>
      <c r="AV400" s="1">
        <f>COUNTIF(F400,"VVC")</f>
        <v>0</v>
      </c>
      <c r="AW400" s="1">
        <f>COUNTIF(F400,"CVVCVC")+COUNTIF(F400,"VVCVC")+COUNTIF(F400,"CVVCV")+COUNTIF(F400,"VVCV")</f>
        <v>0</v>
      </c>
      <c r="AY400" s="1">
        <f>COUNTIF(F400,"CCVCV")</f>
        <v>0</v>
      </c>
      <c r="AZ400" s="1">
        <f>COUNTIF(F400,"CCVCVC")</f>
        <v>0</v>
      </c>
      <c r="BA400" s="1">
        <f>COUNTIF(F400,"CCVV")</f>
        <v>0</v>
      </c>
      <c r="BB400" s="1">
        <f>COUNTIF(F400,"CCVVC")</f>
        <v>0</v>
      </c>
      <c r="BF400" s="1" t="str">
        <f>RIGHT(F400,4)</f>
        <v>CVVC</v>
      </c>
      <c r="BG400" s="1"/>
      <c r="BN400">
        <v>1</v>
      </c>
      <c r="BP400" s="1">
        <f>SUM(BG400:BO400)</f>
        <v>1</v>
      </c>
      <c r="BQ400">
        <v>0</v>
      </c>
      <c r="BS400" s="1" t="str">
        <f>LEFT(B400,1)</f>
        <v>b</v>
      </c>
      <c r="BT400" s="1" t="str">
        <f>LEFT(B400,2)</f>
        <v>bo</v>
      </c>
      <c r="BU400" s="1" t="str">
        <f>RIGHT(B400,1)</f>
        <v>r</v>
      </c>
      <c r="BX400" s="10">
        <v>0</v>
      </c>
      <c r="BY400" s="10" t="str">
        <f>LEFT(CA400,1)</f>
        <v>o</v>
      </c>
      <c r="BZ400" s="10" t="str">
        <f>LEFT(CC400,1)</f>
        <v>o</v>
      </c>
      <c r="CA400" s="10" t="str">
        <f>RIGHT(B400,3)</f>
        <v>oor</v>
      </c>
      <c r="CB400" s="10" t="str">
        <f>RIGHT(B400,3)</f>
        <v>oor</v>
      </c>
      <c r="CC400" s="10" t="str">
        <f>RIGHT(B400,2)</f>
        <v>or</v>
      </c>
      <c r="CD400" s="10" t="str">
        <f>RIGHT(B400,1)</f>
        <v>r</v>
      </c>
    </row>
    <row r="401" spans="1:82">
      <c r="A401">
        <v>205</v>
      </c>
      <c r="B401" s="30" t="s">
        <v>596</v>
      </c>
      <c r="C401" t="s">
        <v>1960</v>
      </c>
      <c r="D401" t="s">
        <v>1141</v>
      </c>
      <c r="E401" t="s">
        <v>1141</v>
      </c>
      <c r="F401" t="s">
        <v>2845</v>
      </c>
      <c r="G401" s="1">
        <f>COUNTIF(B401,"*ii*")</f>
        <v>0</v>
      </c>
      <c r="H401" s="1">
        <f>COUNTIF(B401,"*ee*")</f>
        <v>0</v>
      </c>
      <c r="I401" s="1">
        <f>COUNTIF(B401,"*aa*")</f>
        <v>0</v>
      </c>
      <c r="J401" s="1">
        <f>COUNTIF(B401,"*oo*")</f>
        <v>1</v>
      </c>
      <c r="K401" s="1">
        <f>COUNTIF(B401,"*uu*")</f>
        <v>0</v>
      </c>
      <c r="L401" s="1">
        <f>COUNTIF(B401,"*ia*")</f>
        <v>0</v>
      </c>
      <c r="M401" s="1">
        <f>COUNTIF(B401,"*iu*")</f>
        <v>0</v>
      </c>
      <c r="N401" s="1">
        <f>COUNTIF(B401,"*ei*")</f>
        <v>0</v>
      </c>
      <c r="O401" s="1">
        <f>COUNTIF(B401,"*ea*")</f>
        <v>0</v>
      </c>
      <c r="P401" s="1">
        <f>COUNTIF(B401,"*eo*")</f>
        <v>0</v>
      </c>
      <c r="Q401" s="1">
        <f>COUNTIF(B401,"*eu*")</f>
        <v>0</v>
      </c>
      <c r="R401" s="1">
        <f>COUNTIF(B401,"*ai*")</f>
        <v>0</v>
      </c>
      <c r="S401" s="1">
        <f>COUNTIF(B401,"*ae*")</f>
        <v>0</v>
      </c>
      <c r="T401" s="1">
        <f>COUNTIF(B401,"*ao*")</f>
        <v>0</v>
      </c>
      <c r="U401" s="1">
        <f>COUNTIF(B401,"*au*")</f>
        <v>0</v>
      </c>
      <c r="V401" s="1">
        <f>COUNTIF(B401,"*oi*")</f>
        <v>0</v>
      </c>
      <c r="W401" s="1">
        <f>COUNTIF(B401,"*oe*")</f>
        <v>0</v>
      </c>
      <c r="X401" s="1">
        <f>COUNTIF(B401,"*oa*")</f>
        <v>0</v>
      </c>
      <c r="Y401" s="1">
        <f>COUNTIF(B401,"*ou*")</f>
        <v>0</v>
      </c>
      <c r="Z401" s="1">
        <f>COUNTIF(B401,"*ui*")</f>
        <v>0</v>
      </c>
      <c r="AA401" s="1">
        <f>COUNTIF(B401,"*ua*")</f>
        <v>0</v>
      </c>
      <c r="AB401">
        <f>SUM(G401:AA401)</f>
        <v>1</v>
      </c>
      <c r="AC401">
        <v>2</v>
      </c>
      <c r="AD401">
        <f>COUNTIF(AC401,"2")</f>
        <v>1</v>
      </c>
      <c r="AE401">
        <f>COUNTIF(AC401,"3")</f>
        <v>0</v>
      </c>
      <c r="AF401">
        <f>COUNTIF(AC401,"4")</f>
        <v>0</v>
      </c>
      <c r="AG401">
        <f>COUNTIF(AC401,"5")</f>
        <v>0</v>
      </c>
      <c r="AH401">
        <v>1</v>
      </c>
      <c r="AI401">
        <v>0</v>
      </c>
      <c r="AM401">
        <v>1</v>
      </c>
      <c r="AN401" t="str">
        <f>RIGHT(B401,1)</f>
        <v>s</v>
      </c>
      <c r="AO401" s="1">
        <f>COUNTIF(F401,"CVCV")+COUNTIF(F401,"CVVCV")</f>
        <v>0</v>
      </c>
      <c r="AP401" s="1">
        <f>COUNTIF(F401,"CVCVC")+COUNTIF(F401,"CVVCVC")</f>
        <v>0</v>
      </c>
      <c r="AQ401" s="1">
        <f>COUNTIF(F401,"VCV")+COUNTIF(F401,"VVCV")</f>
        <v>0</v>
      </c>
      <c r="AR401" s="1">
        <f>COUNTIF(F401,"VCVC")+COUNTIF(F401,"VVCVC")</f>
        <v>0</v>
      </c>
      <c r="AS401" s="1">
        <f>COUNTIF(F401,"CVV")</f>
        <v>0</v>
      </c>
      <c r="AT401" s="1">
        <f>COUNTIF(F401,"CVVC")</f>
        <v>1</v>
      </c>
      <c r="AU401" s="1">
        <f>COUNTIF(F401,"VV")</f>
        <v>0</v>
      </c>
      <c r="AV401" s="1">
        <f>COUNTIF(F401,"VVC")</f>
        <v>0</v>
      </c>
      <c r="AW401" s="1">
        <f>COUNTIF(F401,"CVVCVC")+COUNTIF(F401,"VVCVC")+COUNTIF(F401,"CVVCV")+COUNTIF(F401,"VVCV")</f>
        <v>0</v>
      </c>
      <c r="AY401" s="1">
        <f>COUNTIF(F401,"CCVCV")</f>
        <v>0</v>
      </c>
      <c r="AZ401" s="1">
        <f>COUNTIF(F401,"CCVCVC")</f>
        <v>0</v>
      </c>
      <c r="BA401" s="1">
        <f>COUNTIF(F401,"CCVV")</f>
        <v>0</v>
      </c>
      <c r="BB401" s="1">
        <f>COUNTIF(F401,"CCVVC")</f>
        <v>0</v>
      </c>
      <c r="BF401" s="1" t="str">
        <f>RIGHT(F401,4)</f>
        <v>CVVC</v>
      </c>
      <c r="BG401" s="1"/>
      <c r="BN401">
        <v>1</v>
      </c>
      <c r="BP401" s="1">
        <f>SUM(BG401:BO401)</f>
        <v>1</v>
      </c>
      <c r="BQ401">
        <v>0</v>
      </c>
      <c r="BS401" s="1" t="str">
        <f>LEFT(B401,1)</f>
        <v>b</v>
      </c>
      <c r="BT401" s="1" t="str">
        <f>LEFT(B401,2)</f>
        <v>bo</v>
      </c>
      <c r="BU401" s="1" t="str">
        <f>RIGHT(B401,1)</f>
        <v>s</v>
      </c>
      <c r="BX401" s="10">
        <v>0</v>
      </c>
      <c r="BY401" s="10" t="str">
        <f>LEFT(CA401,1)</f>
        <v>o</v>
      </c>
      <c r="BZ401" s="10" t="str">
        <f>LEFT(CC401,1)</f>
        <v>o</v>
      </c>
      <c r="CA401" s="10" t="str">
        <f>RIGHT(B401,3)</f>
        <v>oos</v>
      </c>
      <c r="CB401" s="10" t="str">
        <f>RIGHT(B401,3)</f>
        <v>oos</v>
      </c>
      <c r="CC401" s="10" t="str">
        <f>RIGHT(B401,2)</f>
        <v>os</v>
      </c>
      <c r="CD401" s="10" t="str">
        <f>RIGHT(B401,1)</f>
        <v>s</v>
      </c>
    </row>
    <row r="402" spans="1:82">
      <c r="B402" s="30" t="s">
        <v>4055</v>
      </c>
      <c r="C402" t="s">
        <v>1348</v>
      </c>
      <c r="D402" s="1" t="s">
        <v>1141</v>
      </c>
      <c r="E402" s="2" t="s">
        <v>1141</v>
      </c>
      <c r="F402" s="1" t="s">
        <v>2845</v>
      </c>
      <c r="G402" s="1">
        <f>COUNTIF(B402,"*ii*")</f>
        <v>0</v>
      </c>
      <c r="H402" s="1">
        <f>COUNTIF(B402,"*ee*")</f>
        <v>0</v>
      </c>
      <c r="I402" s="1">
        <f>COUNTIF(B402,"*aa*")</f>
        <v>0</v>
      </c>
      <c r="J402" s="1">
        <f>COUNTIF(B402,"*oo*")</f>
        <v>1</v>
      </c>
      <c r="K402" s="1">
        <f>COUNTIF(B402,"*uu*")</f>
        <v>0</v>
      </c>
      <c r="L402" s="1">
        <f>COUNTIF(B402,"*ia*")</f>
        <v>0</v>
      </c>
      <c r="M402" s="1">
        <f>COUNTIF(B402,"*iu*")</f>
        <v>0</v>
      </c>
      <c r="N402" s="1">
        <f>COUNTIF(B402,"*ei*")</f>
        <v>0</v>
      </c>
      <c r="O402" s="1">
        <f>COUNTIF(B402,"*ea*")</f>
        <v>0</v>
      </c>
      <c r="P402" s="1">
        <f>COUNTIF(B402,"*eo*")</f>
        <v>0</v>
      </c>
      <c r="Q402" s="1">
        <f>COUNTIF(B402,"*eu*")</f>
        <v>0</v>
      </c>
      <c r="R402" s="1">
        <f>COUNTIF(B402,"*ai*")</f>
        <v>0</v>
      </c>
      <c r="S402" s="1">
        <f>COUNTIF(B402,"*ae*")</f>
        <v>0</v>
      </c>
      <c r="T402" s="1">
        <f>COUNTIF(B402,"*ao*")</f>
        <v>0</v>
      </c>
      <c r="U402" s="1">
        <f>COUNTIF(B402,"*au*")</f>
        <v>0</v>
      </c>
      <c r="V402" s="1">
        <f>COUNTIF(B402,"*oi*")</f>
        <v>0</v>
      </c>
      <c r="W402" s="1">
        <f>COUNTIF(B402,"*oe*")</f>
        <v>0</v>
      </c>
      <c r="X402" s="1">
        <f>COUNTIF(B402,"*oa*")</f>
        <v>0</v>
      </c>
      <c r="Y402" s="1">
        <f>COUNTIF(B402,"*ou*")</f>
        <v>0</v>
      </c>
      <c r="Z402" s="1">
        <f>COUNTIF(B402,"*ui*")</f>
        <v>0</v>
      </c>
      <c r="AA402" s="1">
        <f>COUNTIF(B402,"*ua*")</f>
        <v>0</v>
      </c>
      <c r="AB402">
        <f>SUM(G402:AA402)</f>
        <v>1</v>
      </c>
      <c r="AC402">
        <v>2</v>
      </c>
      <c r="AD402">
        <f>COUNTIF(AC402,"2")</f>
        <v>1</v>
      </c>
      <c r="AE402">
        <f>COUNTIF(AC402,"3")</f>
        <v>0</v>
      </c>
      <c r="AF402">
        <f>COUNTIF(AC402,"4")</f>
        <v>0</v>
      </c>
      <c r="AG402">
        <f>COUNTIF(AC402,"5")</f>
        <v>0</v>
      </c>
      <c r="AH402">
        <v>1</v>
      </c>
      <c r="AI402">
        <v>0</v>
      </c>
      <c r="AM402">
        <v>1</v>
      </c>
      <c r="AN402" t="str">
        <f>RIGHT(B402,1)</f>
        <v>s</v>
      </c>
      <c r="AO402" s="1">
        <f>COUNTIF(F402,"CVCV")+COUNTIF(F402,"CVVCV")</f>
        <v>0</v>
      </c>
      <c r="AP402" s="1">
        <f>COUNTIF(F402,"CVCVC")+COUNTIF(F402,"CVVCVC")</f>
        <v>0</v>
      </c>
      <c r="AQ402" s="1">
        <f>COUNTIF(F402,"VCV")+COUNTIF(F402,"VVCV")</f>
        <v>0</v>
      </c>
      <c r="AR402" s="1">
        <f>COUNTIF(F402,"VCVC")+COUNTIF(F402,"VVCVC")</f>
        <v>0</v>
      </c>
      <c r="AS402" s="1">
        <f>COUNTIF(F402,"CVV")</f>
        <v>0</v>
      </c>
      <c r="AT402" s="1">
        <f>COUNTIF(F402,"CVVC")</f>
        <v>1</v>
      </c>
      <c r="AU402" s="1">
        <f>COUNTIF(F402,"VV")</f>
        <v>0</v>
      </c>
      <c r="AV402" s="1">
        <f>COUNTIF(F402,"VVC")</f>
        <v>0</v>
      </c>
      <c r="AW402" s="1">
        <f>COUNTIF(F402,"CVVCVC")+COUNTIF(F402,"VVCVC")+COUNTIF(F402,"CVVCV")+COUNTIF(F402,"VVCV")</f>
        <v>0</v>
      </c>
      <c r="AX402" s="1"/>
      <c r="AY402" s="1">
        <f>COUNTIF(F402,"CCVCV")</f>
        <v>0</v>
      </c>
      <c r="AZ402" s="1">
        <f>COUNTIF(F402,"CCVCVC")</f>
        <v>0</v>
      </c>
      <c r="BA402" s="1">
        <f>COUNTIF(F402,"CCVV")</f>
        <v>0</v>
      </c>
      <c r="BB402" s="1">
        <f>COUNTIF(F402,"CCVVC")</f>
        <v>0</v>
      </c>
      <c r="BC402" s="1"/>
      <c r="BF402" s="1" t="str">
        <f>RIGHT(F402,4)</f>
        <v>CVVC</v>
      </c>
      <c r="BG402" s="1"/>
      <c r="BH402" s="1"/>
      <c r="BN402">
        <v>1</v>
      </c>
      <c r="BP402" s="1">
        <f>SUM(BG402:BO402)</f>
        <v>1</v>
      </c>
      <c r="BQ402">
        <v>0</v>
      </c>
      <c r="BS402" s="1" t="str">
        <f>LEFT(B402,1)</f>
        <v>r</v>
      </c>
      <c r="BT402" s="1" t="str">
        <f>LEFT(B402,2)</f>
        <v>ro</v>
      </c>
      <c r="BU402" s="1" t="str">
        <f>RIGHT(B402,1)</f>
        <v>s</v>
      </c>
      <c r="BW402"/>
      <c r="BX402" s="10">
        <v>0</v>
      </c>
      <c r="BY402" s="10" t="str">
        <f>LEFT(CA402,1)</f>
        <v>o</v>
      </c>
      <c r="BZ402" s="10" t="str">
        <f>RIGHT(B402,1)</f>
        <v>s</v>
      </c>
      <c r="CA402" s="10" t="str">
        <f>RIGHT(B402,2)</f>
        <v>os</v>
      </c>
      <c r="CB402" s="10" t="str">
        <f>RIGHT(B402,3)</f>
        <v>oos</v>
      </c>
      <c r="CC402" s="10" t="str">
        <f>RIGHT(B402,2)</f>
        <v>os</v>
      </c>
      <c r="CD402" s="10" t="str">
        <f>RIGHT(B402,1)</f>
        <v>s</v>
      </c>
    </row>
    <row r="403" spans="1:82">
      <c r="A403">
        <v>1929</v>
      </c>
      <c r="B403" s="30" t="s">
        <v>3704</v>
      </c>
      <c r="C403" t="s">
        <v>2469</v>
      </c>
      <c r="D403" t="s">
        <v>1141</v>
      </c>
      <c r="E403" t="s">
        <v>1141</v>
      </c>
      <c r="F403" s="1" t="s">
        <v>2845</v>
      </c>
      <c r="G403" s="1">
        <f>COUNTIF(B403,"*ii*")</f>
        <v>0</v>
      </c>
      <c r="H403" s="1">
        <f>COUNTIF(B403,"*ee*")</f>
        <v>0</v>
      </c>
      <c r="I403" s="1">
        <f>COUNTIF(B403,"*aa*")</f>
        <v>0</v>
      </c>
      <c r="J403" s="1">
        <f>COUNTIF(B403,"*oo*")</f>
        <v>0</v>
      </c>
      <c r="K403" s="1">
        <f>COUNTIF(B403,"*uu*")</f>
        <v>1</v>
      </c>
      <c r="L403" s="1">
        <f>COUNTIF(B403,"*ia*")</f>
        <v>0</v>
      </c>
      <c r="M403" s="1">
        <f>COUNTIF(B403,"*iu*")</f>
        <v>0</v>
      </c>
      <c r="N403" s="1">
        <f>COUNTIF(B403,"*ei*")</f>
        <v>0</v>
      </c>
      <c r="O403" s="1">
        <f>COUNTIF(B403,"*ea*")</f>
        <v>0</v>
      </c>
      <c r="P403" s="1">
        <f>COUNTIF(B403,"*eo*")</f>
        <v>0</v>
      </c>
      <c r="Q403" s="1">
        <f>COUNTIF(B403,"*eu*")</f>
        <v>0</v>
      </c>
      <c r="R403" s="1">
        <f>COUNTIF(B403,"*ai*")</f>
        <v>0</v>
      </c>
      <c r="S403" s="1">
        <f>COUNTIF(B403,"*ae*")</f>
        <v>0</v>
      </c>
      <c r="T403" s="1">
        <f>COUNTIF(B403,"*ao*")</f>
        <v>0</v>
      </c>
      <c r="U403" s="1">
        <f>COUNTIF(B403,"*au*")</f>
        <v>0</v>
      </c>
      <c r="V403" s="1">
        <f>COUNTIF(B403,"*oi*")</f>
        <v>0</v>
      </c>
      <c r="W403" s="1">
        <f>COUNTIF(B403,"*oe*")</f>
        <v>0</v>
      </c>
      <c r="X403" s="1">
        <f>COUNTIF(B403,"*oa*")</f>
        <v>0</v>
      </c>
      <c r="Y403" s="1">
        <f>COUNTIF(B403,"*ou*")</f>
        <v>0</v>
      </c>
      <c r="Z403" s="1">
        <f>COUNTIF(B403,"*ui*")</f>
        <v>0</v>
      </c>
      <c r="AA403" s="1">
        <f>COUNTIF(B403,"*ua*")</f>
        <v>0</v>
      </c>
      <c r="AB403">
        <f>SUM(G403:AA403)</f>
        <v>1</v>
      </c>
      <c r="AC403" s="1">
        <v>2</v>
      </c>
      <c r="AD403">
        <f>COUNTIF(AC403,"2")</f>
        <v>1</v>
      </c>
      <c r="AE403">
        <f>COUNTIF(AC403,"3")</f>
        <v>0</v>
      </c>
      <c r="AF403">
        <f>COUNTIF(AC403,"4")</f>
        <v>0</v>
      </c>
      <c r="AG403">
        <f>COUNTIF(AC403,"5")</f>
        <v>0</v>
      </c>
      <c r="AH403">
        <v>1</v>
      </c>
      <c r="AI403">
        <v>0</v>
      </c>
      <c r="AM403">
        <v>1</v>
      </c>
      <c r="AN403" t="str">
        <f>RIGHT(B403,1)</f>
        <v>h</v>
      </c>
      <c r="AO403" s="1">
        <f>COUNTIF(F403,"CVCV")+COUNTIF(F403,"CVVCV")</f>
        <v>0</v>
      </c>
      <c r="AP403" s="1">
        <f>COUNTIF(F403,"CVCVC")+COUNTIF(F403,"CVVCVC")</f>
        <v>0</v>
      </c>
      <c r="AQ403" s="1">
        <f>COUNTIF(F403,"VCV")+COUNTIF(F403,"VVCV")</f>
        <v>0</v>
      </c>
      <c r="AR403" s="1">
        <f>COUNTIF(F403,"VCVC")+COUNTIF(F403,"VVCVC")</f>
        <v>0</v>
      </c>
      <c r="AS403" s="1">
        <f>COUNTIF(F403,"CVV")</f>
        <v>0</v>
      </c>
      <c r="AT403" s="1">
        <f>COUNTIF(F403,"CVVC")</f>
        <v>1</v>
      </c>
      <c r="AU403" s="1">
        <f>COUNTIF(F403,"VV")</f>
        <v>0</v>
      </c>
      <c r="AV403" s="1">
        <f>COUNTIF(F403,"VVC")</f>
        <v>0</v>
      </c>
      <c r="AW403" s="1">
        <f>COUNTIF(F403,"CVVCVC")+COUNTIF(F403,"VVCVC")+COUNTIF(F403,"CVVCV")+COUNTIF(F403,"VVCV")</f>
        <v>0</v>
      </c>
      <c r="AY403" s="1">
        <f>COUNTIF(F403,"CCVCV")</f>
        <v>0</v>
      </c>
      <c r="AZ403" s="1">
        <f>COUNTIF(F403,"CCVCVC")</f>
        <v>0</v>
      </c>
      <c r="BA403" s="1">
        <f>COUNTIF(F403,"CCVV")</f>
        <v>0</v>
      </c>
      <c r="BB403" s="1">
        <f>COUNTIF(F403,"CCVVC")</f>
        <v>0</v>
      </c>
      <c r="BE403" s="30" t="s">
        <v>933</v>
      </c>
      <c r="BF403" s="1" t="str">
        <f>RIGHT(F403,4)</f>
        <v>CVVC</v>
      </c>
      <c r="BG403" s="1"/>
      <c r="BN403">
        <v>1</v>
      </c>
      <c r="BP403" s="1">
        <f>SUM(BG403:BO403)</f>
        <v>1</v>
      </c>
      <c r="BQ403">
        <v>0</v>
      </c>
      <c r="BS403" s="1" t="str">
        <f>LEFT(B403,1)</f>
        <v>t</v>
      </c>
      <c r="BT403" s="1" t="str">
        <f>LEFT(B403,2)</f>
        <v>tu</v>
      </c>
      <c r="BU403" s="1" t="str">
        <f>RIGHT(B403,1)</f>
        <v>h</v>
      </c>
      <c r="BX403" s="10">
        <v>0</v>
      </c>
      <c r="BY403" s="10" t="str">
        <f>LEFT(CA403,1)</f>
        <v>u</v>
      </c>
      <c r="BZ403" s="10" t="str">
        <f>LEFT(CC403,1)</f>
        <v>u</v>
      </c>
      <c r="CA403" s="10" t="str">
        <f>RIGHT(B403,3)</f>
        <v>uuh</v>
      </c>
      <c r="CB403" s="10" t="str">
        <f>RIGHT(B403,3)</f>
        <v>uuh</v>
      </c>
      <c r="CC403" s="10" t="str">
        <f>RIGHT(B403,2)</f>
        <v>uh</v>
      </c>
      <c r="CD403" s="10" t="str">
        <f>RIGHT(B403,1)</f>
        <v>h</v>
      </c>
    </row>
    <row r="404" spans="1:82">
      <c r="A404">
        <v>1768</v>
      </c>
      <c r="B404" s="30" t="s">
        <v>807</v>
      </c>
      <c r="C404" t="s">
        <v>2265</v>
      </c>
      <c r="D404" t="s">
        <v>1156</v>
      </c>
      <c r="E404" t="s">
        <v>1156</v>
      </c>
      <c r="F404" t="s">
        <v>2845</v>
      </c>
      <c r="G404" s="1">
        <f>COUNTIF(B404,"*ii*")</f>
        <v>0</v>
      </c>
      <c r="H404" s="1">
        <f>COUNTIF(B404,"*ee*")</f>
        <v>0</v>
      </c>
      <c r="I404" s="1">
        <f>COUNTIF(B404,"*aa*")</f>
        <v>0</v>
      </c>
      <c r="J404" s="1">
        <f>COUNTIF(B404,"*oo*")</f>
        <v>0</v>
      </c>
      <c r="K404" s="1">
        <f>COUNTIF(B404,"*uu*")</f>
        <v>1</v>
      </c>
      <c r="L404" s="1">
        <f>COUNTIF(B404,"*ia*")</f>
        <v>0</v>
      </c>
      <c r="M404" s="1">
        <f>COUNTIF(B404,"*iu*")</f>
        <v>0</v>
      </c>
      <c r="N404" s="1">
        <f>COUNTIF(B404,"*ei*")</f>
        <v>0</v>
      </c>
      <c r="O404" s="1">
        <f>COUNTIF(B404,"*ea*")</f>
        <v>0</v>
      </c>
      <c r="P404" s="1">
        <f>COUNTIF(B404,"*eo*")</f>
        <v>0</v>
      </c>
      <c r="Q404" s="1">
        <f>COUNTIF(B404,"*eu*")</f>
        <v>0</v>
      </c>
      <c r="R404" s="1">
        <f>COUNTIF(B404,"*ai*")</f>
        <v>0</v>
      </c>
      <c r="S404" s="1">
        <f>COUNTIF(B404,"*ae*")</f>
        <v>0</v>
      </c>
      <c r="T404" s="1">
        <f>COUNTIF(B404,"*ao*")</f>
        <v>0</v>
      </c>
      <c r="U404" s="1">
        <f>COUNTIF(B404,"*au*")</f>
        <v>0</v>
      </c>
      <c r="V404" s="1">
        <f>COUNTIF(B404,"*oi*")</f>
        <v>0</v>
      </c>
      <c r="W404" s="1">
        <f>COUNTIF(B404,"*oe*")</f>
        <v>0</v>
      </c>
      <c r="X404" s="1">
        <f>COUNTIF(B404,"*oa*")</f>
        <v>0</v>
      </c>
      <c r="Y404" s="1">
        <f>COUNTIF(B404,"*ou*")</f>
        <v>0</v>
      </c>
      <c r="Z404" s="1">
        <f>COUNTIF(B404,"*ui*")</f>
        <v>0</v>
      </c>
      <c r="AA404" s="1">
        <f>COUNTIF(B404,"*ua*")</f>
        <v>0</v>
      </c>
      <c r="AB404">
        <f>SUM(G404:AA404)</f>
        <v>1</v>
      </c>
      <c r="AC404">
        <v>2</v>
      </c>
      <c r="AD404">
        <f>COUNTIF(AC404,"2")</f>
        <v>1</v>
      </c>
      <c r="AE404">
        <f>COUNTIF(AC404,"3")</f>
        <v>0</v>
      </c>
      <c r="AF404">
        <f>COUNTIF(AC404,"4")</f>
        <v>0</v>
      </c>
      <c r="AG404">
        <f>COUNTIF(AC404,"5")</f>
        <v>0</v>
      </c>
      <c r="AH404">
        <v>1</v>
      </c>
      <c r="AI404">
        <v>0</v>
      </c>
      <c r="AM404">
        <v>1</v>
      </c>
      <c r="AN404" t="str">
        <f>RIGHT(B404,1)</f>
        <v>k</v>
      </c>
      <c r="AO404" s="1">
        <f>COUNTIF(F404,"CVCV")+COUNTIF(F404,"CVVCV")</f>
        <v>0</v>
      </c>
      <c r="AP404" s="1">
        <f>COUNTIF(F404,"CVCVC")+COUNTIF(F404,"CVVCVC")</f>
        <v>0</v>
      </c>
      <c r="AQ404" s="1">
        <f>COUNTIF(F404,"VCV")+COUNTIF(F404,"VVCV")</f>
        <v>0</v>
      </c>
      <c r="AR404" s="1">
        <f>COUNTIF(F404,"VCVC")+COUNTIF(F404,"VVCVC")</f>
        <v>0</v>
      </c>
      <c r="AS404" s="1">
        <f>COUNTIF(F404,"CVV")</f>
        <v>0</v>
      </c>
      <c r="AT404" s="1">
        <f>COUNTIF(F404,"CVVC")</f>
        <v>1</v>
      </c>
      <c r="AU404" s="1">
        <f>COUNTIF(F404,"VV")</f>
        <v>0</v>
      </c>
      <c r="AV404" s="1">
        <f>COUNTIF(F404,"VVC")</f>
        <v>0</v>
      </c>
      <c r="AW404" s="1">
        <f>COUNTIF(F404,"CVVCVC")+COUNTIF(F404,"VVCVC")+COUNTIF(F404,"CVVCV")+COUNTIF(F404,"VVCV")</f>
        <v>0</v>
      </c>
      <c r="AY404" s="1">
        <f>COUNTIF(F404,"CCVCV")</f>
        <v>0</v>
      </c>
      <c r="AZ404" s="1">
        <f>COUNTIF(F404,"CCVCVC")</f>
        <v>0</v>
      </c>
      <c r="BA404" s="1">
        <f>COUNTIF(F404,"CCVV")</f>
        <v>0</v>
      </c>
      <c r="BB404" s="1">
        <f>COUNTIF(F404,"CCVVC")</f>
        <v>0</v>
      </c>
      <c r="BF404" s="1" t="str">
        <f>RIGHT(F404,4)</f>
        <v>CVVC</v>
      </c>
      <c r="BG404" s="1"/>
      <c r="BN404">
        <v>1</v>
      </c>
      <c r="BP404" s="1">
        <f>SUM(BG404:BO404)</f>
        <v>1</v>
      </c>
      <c r="BQ404">
        <v>0</v>
      </c>
      <c r="BS404" s="1" t="str">
        <f>LEFT(B404,1)</f>
        <v>s</v>
      </c>
      <c r="BT404" s="1" t="str">
        <f>LEFT(B404,2)</f>
        <v>su</v>
      </c>
      <c r="BU404" s="1" t="str">
        <f>RIGHT(B404,1)</f>
        <v>k</v>
      </c>
      <c r="BX404" s="10">
        <v>0</v>
      </c>
      <c r="BY404" s="10" t="str">
        <f>LEFT(CA404,1)</f>
        <v>u</v>
      </c>
      <c r="BZ404" s="10" t="str">
        <f>LEFT(CC404,1)</f>
        <v>u</v>
      </c>
      <c r="CA404" s="10" t="str">
        <f>RIGHT(B404,3)</f>
        <v>uuk</v>
      </c>
      <c r="CB404" s="10" t="str">
        <f>RIGHT(B404,3)</f>
        <v>uuk</v>
      </c>
      <c r="CC404" s="10" t="str">
        <f>RIGHT(B404,2)</f>
        <v>uk</v>
      </c>
      <c r="CD404" s="10" t="str">
        <f>RIGHT(B404,1)</f>
        <v>k</v>
      </c>
    </row>
    <row r="405" spans="1:82">
      <c r="A405">
        <v>1567</v>
      </c>
      <c r="B405" s="30" t="s">
        <v>749</v>
      </c>
      <c r="C405" t="s">
        <v>2185</v>
      </c>
      <c r="D405" t="s">
        <v>1156</v>
      </c>
      <c r="E405" t="s">
        <v>1156</v>
      </c>
      <c r="F405" t="s">
        <v>2845</v>
      </c>
      <c r="G405" s="1">
        <f>COUNTIF(B405,"*ii*")</f>
        <v>0</v>
      </c>
      <c r="H405" s="1">
        <f>COUNTIF(B405,"*ee*")</f>
        <v>0</v>
      </c>
      <c r="I405" s="1">
        <f>COUNTIF(B405,"*aa*")</f>
        <v>0</v>
      </c>
      <c r="J405" s="1">
        <f>COUNTIF(B405,"*oo*")</f>
        <v>0</v>
      </c>
      <c r="K405" s="1">
        <f>COUNTIF(B405,"*uu*")</f>
        <v>1</v>
      </c>
      <c r="L405" s="1">
        <f>COUNTIF(B405,"*ia*")</f>
        <v>0</v>
      </c>
      <c r="M405" s="1">
        <f>COUNTIF(B405,"*iu*")</f>
        <v>0</v>
      </c>
      <c r="N405" s="1">
        <f>COUNTIF(B405,"*ei*")</f>
        <v>0</v>
      </c>
      <c r="O405" s="1">
        <f>COUNTIF(B405,"*ea*")</f>
        <v>0</v>
      </c>
      <c r="P405" s="1">
        <f>COUNTIF(B405,"*eo*")</f>
        <v>0</v>
      </c>
      <c r="Q405" s="1">
        <f>COUNTIF(B405,"*eu*")</f>
        <v>0</v>
      </c>
      <c r="R405" s="1">
        <f>COUNTIF(B405,"*ai*")</f>
        <v>0</v>
      </c>
      <c r="S405" s="1">
        <f>COUNTIF(B405,"*ae*")</f>
        <v>0</v>
      </c>
      <c r="T405" s="1">
        <f>COUNTIF(B405,"*ao*")</f>
        <v>0</v>
      </c>
      <c r="U405" s="1">
        <f>COUNTIF(B405,"*au*")</f>
        <v>0</v>
      </c>
      <c r="V405" s="1">
        <f>COUNTIF(B405,"*oi*")</f>
        <v>0</v>
      </c>
      <c r="W405" s="1">
        <f>COUNTIF(B405,"*oe*")</f>
        <v>0</v>
      </c>
      <c r="X405" s="1">
        <f>COUNTIF(B405,"*oa*")</f>
        <v>0</v>
      </c>
      <c r="Y405" s="1">
        <f>COUNTIF(B405,"*ou*")</f>
        <v>0</v>
      </c>
      <c r="Z405" s="1">
        <f>COUNTIF(B405,"*ui*")</f>
        <v>0</v>
      </c>
      <c r="AA405" s="1">
        <f>COUNTIF(B405,"*ua*")</f>
        <v>0</v>
      </c>
      <c r="AB405">
        <f>SUM(G405:AA405)</f>
        <v>1</v>
      </c>
      <c r="AC405">
        <v>2</v>
      </c>
      <c r="AD405">
        <f>COUNTIF(AC405,"2")</f>
        <v>1</v>
      </c>
      <c r="AE405">
        <f>COUNTIF(AC405,"3")</f>
        <v>0</v>
      </c>
      <c r="AF405">
        <f>COUNTIF(AC405,"4")</f>
        <v>0</v>
      </c>
      <c r="AG405">
        <f>COUNTIF(AC405,"5")</f>
        <v>0</v>
      </c>
      <c r="AH405">
        <v>1</v>
      </c>
      <c r="AI405">
        <v>0</v>
      </c>
      <c r="AM405">
        <v>1</v>
      </c>
      <c r="AN405" t="str">
        <f>RIGHT(B405,1)</f>
        <v>m</v>
      </c>
      <c r="AO405" s="1">
        <f>COUNTIF(F405,"CVCV")+COUNTIF(F405,"CVVCV")</f>
        <v>0</v>
      </c>
      <c r="AP405" s="1">
        <f>COUNTIF(F405,"CVCVC")+COUNTIF(F405,"CVVCVC")</f>
        <v>0</v>
      </c>
      <c r="AQ405" s="1">
        <f>COUNTIF(F405,"VCV")+COUNTIF(F405,"VVCV")</f>
        <v>0</v>
      </c>
      <c r="AR405" s="1">
        <f>COUNTIF(F405,"VCVC")+COUNTIF(F405,"VVCVC")</f>
        <v>0</v>
      </c>
      <c r="AS405" s="1">
        <f>COUNTIF(F405,"CVV")</f>
        <v>0</v>
      </c>
      <c r="AT405" s="1">
        <f>COUNTIF(F405,"CVVC")</f>
        <v>1</v>
      </c>
      <c r="AU405" s="1">
        <f>COUNTIF(F405,"VV")</f>
        <v>0</v>
      </c>
      <c r="AV405" s="1">
        <f>COUNTIF(F405,"VVC")</f>
        <v>0</v>
      </c>
      <c r="AW405" s="1">
        <f>COUNTIF(F405,"CVVCVC")+COUNTIF(F405,"VVCVC")+COUNTIF(F405,"CVVCV")+COUNTIF(F405,"VVCV")</f>
        <v>0</v>
      </c>
      <c r="AY405" s="1">
        <f>COUNTIF(F405,"CCVCV")</f>
        <v>0</v>
      </c>
      <c r="AZ405" s="1">
        <f>COUNTIF(F405,"CCVCVC")</f>
        <v>0</v>
      </c>
      <c r="BA405" s="1">
        <f>COUNTIF(F405,"CCVV")</f>
        <v>0</v>
      </c>
      <c r="BB405" s="1">
        <f>COUNTIF(F405,"CCVVC")</f>
        <v>0</v>
      </c>
      <c r="BF405" s="1" t="str">
        <f>RIGHT(F405,4)</f>
        <v>CVVC</v>
      </c>
      <c r="BG405" s="1"/>
      <c r="BN405">
        <v>1</v>
      </c>
      <c r="BP405" s="1">
        <f>SUM(BG405:BO405)</f>
        <v>1</v>
      </c>
      <c r="BQ405">
        <v>0</v>
      </c>
      <c r="BS405" s="1" t="str">
        <f>LEFT(B405,1)</f>
        <v>r</v>
      </c>
      <c r="BT405" s="1" t="str">
        <f>LEFT(B405,2)</f>
        <v>ru</v>
      </c>
      <c r="BU405" s="1" t="str">
        <f>RIGHT(B405,1)</f>
        <v>m</v>
      </c>
      <c r="BX405" s="10">
        <v>0</v>
      </c>
      <c r="BY405" s="10" t="str">
        <f>LEFT(CA405,1)</f>
        <v>u</v>
      </c>
      <c r="BZ405" s="10" t="str">
        <f>LEFT(CC405,1)</f>
        <v>u</v>
      </c>
      <c r="CA405" s="10" t="str">
        <f>RIGHT(B405,3)</f>
        <v>uum</v>
      </c>
      <c r="CB405" s="10" t="str">
        <f>RIGHT(B405,3)</f>
        <v>uum</v>
      </c>
      <c r="CC405" s="10" t="str">
        <f>RIGHT(B405,2)</f>
        <v>um</v>
      </c>
      <c r="CD405" s="10" t="str">
        <f>RIGHT(B405,1)</f>
        <v>m</v>
      </c>
    </row>
    <row r="406" spans="1:82">
      <c r="A406">
        <v>432</v>
      </c>
      <c r="B406" s="30" t="s">
        <v>461</v>
      </c>
      <c r="C406" t="s">
        <v>1795</v>
      </c>
      <c r="D406" t="s">
        <v>1141</v>
      </c>
      <c r="E406" t="s">
        <v>1141</v>
      </c>
      <c r="F406" t="s">
        <v>2845</v>
      </c>
      <c r="G406" s="1">
        <f>COUNTIF(B406,"*ii*")</f>
        <v>0</v>
      </c>
      <c r="H406" s="1">
        <f>COUNTIF(B406,"*ee*")</f>
        <v>0</v>
      </c>
      <c r="I406" s="1">
        <f>COUNTIF(B406,"*aa*")</f>
        <v>0</v>
      </c>
      <c r="J406" s="1">
        <f>COUNTIF(B406,"*oo*")</f>
        <v>0</v>
      </c>
      <c r="K406" s="1">
        <f>COUNTIF(B406,"*uu*")</f>
        <v>1</v>
      </c>
      <c r="L406" s="1">
        <f>COUNTIF(B406,"*ia*")</f>
        <v>0</v>
      </c>
      <c r="M406" s="1">
        <f>COUNTIF(B406,"*iu*")</f>
        <v>0</v>
      </c>
      <c r="N406" s="1">
        <f>COUNTIF(B406,"*ei*")</f>
        <v>0</v>
      </c>
      <c r="O406" s="1">
        <f>COUNTIF(B406,"*ea*")</f>
        <v>0</v>
      </c>
      <c r="P406" s="1">
        <f>COUNTIF(B406,"*eo*")</f>
        <v>0</v>
      </c>
      <c r="Q406" s="1">
        <f>COUNTIF(B406,"*eu*")</f>
        <v>0</v>
      </c>
      <c r="R406" s="1">
        <f>COUNTIF(B406,"*ai*")</f>
        <v>0</v>
      </c>
      <c r="S406" s="1">
        <f>COUNTIF(B406,"*ae*")</f>
        <v>0</v>
      </c>
      <c r="T406" s="1">
        <f>COUNTIF(B406,"*ao*")</f>
        <v>0</v>
      </c>
      <c r="U406" s="1">
        <f>COUNTIF(B406,"*au*")</f>
        <v>0</v>
      </c>
      <c r="V406" s="1">
        <f>COUNTIF(B406,"*oi*")</f>
        <v>0</v>
      </c>
      <c r="W406" s="1">
        <f>COUNTIF(B406,"*oe*")</f>
        <v>0</v>
      </c>
      <c r="X406" s="1">
        <f>COUNTIF(B406,"*oa*")</f>
        <v>0</v>
      </c>
      <c r="Y406" s="1">
        <f>COUNTIF(B406,"*ou*")</f>
        <v>0</v>
      </c>
      <c r="Z406" s="1">
        <f>COUNTIF(B406,"*ui*")</f>
        <v>0</v>
      </c>
      <c r="AA406" s="1">
        <f>COUNTIF(B406,"*ua*")</f>
        <v>0</v>
      </c>
      <c r="AB406">
        <f>SUM(G406:AA406)</f>
        <v>1</v>
      </c>
      <c r="AC406">
        <v>2</v>
      </c>
      <c r="AD406">
        <f>COUNTIF(AC406,"2")</f>
        <v>1</v>
      </c>
      <c r="AE406">
        <f>COUNTIF(AC406,"3")</f>
        <v>0</v>
      </c>
      <c r="AF406">
        <f>COUNTIF(AC406,"4")</f>
        <v>0</v>
      </c>
      <c r="AG406">
        <f>COUNTIF(AC406,"5")</f>
        <v>0</v>
      </c>
      <c r="AH406">
        <v>1</v>
      </c>
      <c r="AI406">
        <v>0</v>
      </c>
      <c r="AM406">
        <v>1</v>
      </c>
      <c r="AN406" t="str">
        <f>RIGHT(B406,1)</f>
        <v>n</v>
      </c>
      <c r="AO406" s="1">
        <f>COUNTIF(F406,"CVCV")+COUNTIF(F406,"CVVCV")</f>
        <v>0</v>
      </c>
      <c r="AP406" s="1">
        <f>COUNTIF(F406,"CVCVC")+COUNTIF(F406,"CVVCVC")</f>
        <v>0</v>
      </c>
      <c r="AQ406" s="1">
        <f>COUNTIF(F406,"VCV")+COUNTIF(F406,"VVCV")</f>
        <v>0</v>
      </c>
      <c r="AR406" s="1">
        <f>COUNTIF(F406,"VCVC")+COUNTIF(F406,"VVCVC")</f>
        <v>0</v>
      </c>
      <c r="AS406" s="1">
        <f>COUNTIF(F406,"CVV")</f>
        <v>0</v>
      </c>
      <c r="AT406" s="1">
        <f>COUNTIF(F406,"CVVC")</f>
        <v>1</v>
      </c>
      <c r="AU406" s="1">
        <f>COUNTIF(F406,"VV")</f>
        <v>0</v>
      </c>
      <c r="AV406" s="1">
        <f>COUNTIF(F406,"VVC")</f>
        <v>0</v>
      </c>
      <c r="AW406" s="1">
        <f>COUNTIF(F406,"CVVCVC")+COUNTIF(F406,"VVCVC")+COUNTIF(F406,"CVVCV")+COUNTIF(F406,"VVCV")</f>
        <v>0</v>
      </c>
      <c r="AY406" s="1">
        <f>COUNTIF(F406,"CCVCV")</f>
        <v>0</v>
      </c>
      <c r="AZ406" s="1">
        <f>COUNTIF(F406,"CCVCVC")</f>
        <v>0</v>
      </c>
      <c r="BA406" s="1">
        <f>COUNTIF(F406,"CCVV")</f>
        <v>0</v>
      </c>
      <c r="BB406" s="1">
        <f>COUNTIF(F406,"CCVVC")</f>
        <v>0</v>
      </c>
      <c r="BF406" s="1" t="str">
        <f>RIGHT(F406,4)</f>
        <v>CVVC</v>
      </c>
      <c r="BG406" s="1"/>
      <c r="BN406">
        <v>1</v>
      </c>
      <c r="BP406" s="1">
        <f>SUM(BG406:BO406)</f>
        <v>1</v>
      </c>
      <c r="BQ406">
        <v>0</v>
      </c>
      <c r="BS406" s="1" t="str">
        <f>LEFT(B406,1)</f>
        <v>h</v>
      </c>
      <c r="BT406" s="1" t="str">
        <f>LEFT(B406,2)</f>
        <v>hu</v>
      </c>
      <c r="BU406" s="1" t="str">
        <f>RIGHT(B406,1)</f>
        <v>n</v>
      </c>
      <c r="BX406" s="10">
        <v>0</v>
      </c>
      <c r="BY406" s="10" t="str">
        <f>LEFT(CA406,1)</f>
        <v>u</v>
      </c>
      <c r="BZ406" s="10" t="str">
        <f>LEFT(CC406,1)</f>
        <v>u</v>
      </c>
      <c r="CA406" s="10" t="str">
        <f>RIGHT(B406,3)</f>
        <v>uun</v>
      </c>
      <c r="CB406" s="10" t="str">
        <f>RIGHT(B406,3)</f>
        <v>uun</v>
      </c>
      <c r="CC406" s="10" t="str">
        <f>RIGHT(B406,2)</f>
        <v>un</v>
      </c>
      <c r="CD406" s="10" t="str">
        <f>RIGHT(B406,1)</f>
        <v>n</v>
      </c>
    </row>
    <row r="407" spans="1:82">
      <c r="A407">
        <v>1962</v>
      </c>
      <c r="B407" s="30" t="s">
        <v>912</v>
      </c>
      <c r="C407" t="s">
        <v>2428</v>
      </c>
      <c r="D407" t="s">
        <v>1150</v>
      </c>
      <c r="E407" t="s">
        <v>2821</v>
      </c>
      <c r="F407" t="s">
        <v>2845</v>
      </c>
      <c r="G407" s="1">
        <f>COUNTIF(B407,"*ii*")</f>
        <v>0</v>
      </c>
      <c r="H407" s="1">
        <f>COUNTIF(B407,"*ee*")</f>
        <v>0</v>
      </c>
      <c r="I407" s="1">
        <f>COUNTIF(B407,"*aa*")</f>
        <v>0</v>
      </c>
      <c r="J407" s="1">
        <f>COUNTIF(B407,"*oo*")</f>
        <v>0</v>
      </c>
      <c r="K407" s="1">
        <f>COUNTIF(B407,"*uu*")</f>
        <v>1</v>
      </c>
      <c r="L407" s="1">
        <f>COUNTIF(B407,"*ia*")</f>
        <v>0</v>
      </c>
      <c r="M407" s="1">
        <f>COUNTIF(B407,"*iu*")</f>
        <v>0</v>
      </c>
      <c r="N407" s="1">
        <f>COUNTIF(B407,"*ei*")</f>
        <v>0</v>
      </c>
      <c r="O407" s="1">
        <f>COUNTIF(B407,"*ea*")</f>
        <v>0</v>
      </c>
      <c r="P407" s="1">
        <f>COUNTIF(B407,"*eo*")</f>
        <v>0</v>
      </c>
      <c r="Q407" s="1">
        <f>COUNTIF(B407,"*eu*")</f>
        <v>0</v>
      </c>
      <c r="R407" s="1">
        <f>COUNTIF(B407,"*ai*")</f>
        <v>0</v>
      </c>
      <c r="S407" s="1">
        <f>COUNTIF(B407,"*ae*")</f>
        <v>0</v>
      </c>
      <c r="T407" s="1">
        <f>COUNTIF(B407,"*ao*")</f>
        <v>0</v>
      </c>
      <c r="U407" s="1">
        <f>COUNTIF(B407,"*au*")</f>
        <v>0</v>
      </c>
      <c r="V407" s="1">
        <f>COUNTIF(B407,"*oi*")</f>
        <v>0</v>
      </c>
      <c r="W407" s="1">
        <f>COUNTIF(B407,"*oe*")</f>
        <v>0</v>
      </c>
      <c r="X407" s="1">
        <f>COUNTIF(B407,"*oa*")</f>
        <v>0</v>
      </c>
      <c r="Y407" s="1">
        <f>COUNTIF(B407,"*ou*")</f>
        <v>0</v>
      </c>
      <c r="Z407" s="1">
        <f>COUNTIF(B407,"*ui*")</f>
        <v>0</v>
      </c>
      <c r="AA407" s="1">
        <f>COUNTIF(B407,"*ua*")</f>
        <v>0</v>
      </c>
      <c r="AB407">
        <f>SUM(G407:AA407)</f>
        <v>1</v>
      </c>
      <c r="AC407">
        <v>2</v>
      </c>
      <c r="AD407">
        <f>COUNTIF(AC407,"2")</f>
        <v>1</v>
      </c>
      <c r="AE407">
        <f>COUNTIF(AC407,"3")</f>
        <v>0</v>
      </c>
      <c r="AF407">
        <f>COUNTIF(AC407,"4")</f>
        <v>0</v>
      </c>
      <c r="AG407">
        <f>COUNTIF(AC407,"5")</f>
        <v>0</v>
      </c>
      <c r="AH407">
        <v>1</v>
      </c>
      <c r="AI407">
        <v>0</v>
      </c>
      <c r="AM407">
        <v>1</v>
      </c>
      <c r="AN407" t="str">
        <f>RIGHT(B407,1)</f>
        <v>n</v>
      </c>
      <c r="AO407" s="1">
        <f>COUNTIF(F407,"CVCV")+COUNTIF(F407,"CVVCV")</f>
        <v>0</v>
      </c>
      <c r="AP407" s="1">
        <f>COUNTIF(F407,"CVCVC")+COUNTIF(F407,"CVVCVC")</f>
        <v>0</v>
      </c>
      <c r="AQ407" s="1">
        <f>COUNTIF(F407,"VCV")+COUNTIF(F407,"VVCV")</f>
        <v>0</v>
      </c>
      <c r="AR407" s="1">
        <f>COUNTIF(F407,"VCVC")+COUNTIF(F407,"VVCVC")</f>
        <v>0</v>
      </c>
      <c r="AS407" s="1">
        <f>COUNTIF(F407,"CVV")</f>
        <v>0</v>
      </c>
      <c r="AT407" s="1">
        <f>COUNTIF(F407,"CVVC")</f>
        <v>1</v>
      </c>
      <c r="AU407" s="1">
        <f>COUNTIF(F407,"VV")</f>
        <v>0</v>
      </c>
      <c r="AV407" s="1">
        <f>COUNTIF(F407,"VVC")</f>
        <v>0</v>
      </c>
      <c r="AW407" s="1">
        <f>COUNTIF(F407,"CVVCVC")+COUNTIF(F407,"VVCVC")+COUNTIF(F407,"CVVCV")+COUNTIF(F407,"VVCV")</f>
        <v>0</v>
      </c>
      <c r="AY407" s="1">
        <f>COUNTIF(F407,"CCVCV")</f>
        <v>0</v>
      </c>
      <c r="AZ407" s="1">
        <f>COUNTIF(F407,"CCVCVC")</f>
        <v>0</v>
      </c>
      <c r="BA407" s="1">
        <f>COUNTIF(F407,"CCVV")</f>
        <v>0</v>
      </c>
      <c r="BB407" s="1">
        <f>COUNTIF(F407,"CCVVC")</f>
        <v>0</v>
      </c>
      <c r="BF407" s="1" t="str">
        <f>RIGHT(F407,4)</f>
        <v>CVVC</v>
      </c>
      <c r="BG407" s="1"/>
      <c r="BN407">
        <v>1</v>
      </c>
      <c r="BP407" s="1">
        <f>SUM(BG407:BO407)</f>
        <v>1</v>
      </c>
      <c r="BQ407">
        <v>0</v>
      </c>
      <c r="BS407" s="1" t="str">
        <f>LEFT(B407,1)</f>
        <v>t</v>
      </c>
      <c r="BT407" s="1" t="str">
        <f>LEFT(B407,2)</f>
        <v>tu</v>
      </c>
      <c r="BU407" s="1" t="str">
        <f>RIGHT(B407,1)</f>
        <v>n</v>
      </c>
      <c r="BX407" s="10">
        <v>0</v>
      </c>
      <c r="BY407" s="10" t="str">
        <f>LEFT(CA407,1)</f>
        <v>u</v>
      </c>
      <c r="BZ407" s="10" t="str">
        <f>LEFT(CC407,1)</f>
        <v>u</v>
      </c>
      <c r="CA407" s="10" t="str">
        <f>RIGHT(B407,3)</f>
        <v>uun</v>
      </c>
      <c r="CB407" s="10" t="str">
        <f>RIGHT(B407,3)</f>
        <v>uun</v>
      </c>
      <c r="CC407" s="10" t="str">
        <f>RIGHT(B407,2)</f>
        <v>un</v>
      </c>
      <c r="CD407" s="10" t="str">
        <f>RIGHT(B407,1)</f>
        <v>n</v>
      </c>
    </row>
    <row r="408" spans="1:82">
      <c r="A408">
        <v>1219</v>
      </c>
      <c r="B408" s="30" t="s">
        <v>986</v>
      </c>
      <c r="C408" t="s">
        <v>2575</v>
      </c>
      <c r="D408" t="s">
        <v>1141</v>
      </c>
      <c r="E408" t="s">
        <v>1141</v>
      </c>
      <c r="F408" t="s">
        <v>2845</v>
      </c>
      <c r="G408" s="1">
        <f>COUNTIF(B408,"*ii*")</f>
        <v>0</v>
      </c>
      <c r="H408" s="1">
        <f>COUNTIF(B408,"*ee*")</f>
        <v>0</v>
      </c>
      <c r="I408" s="1">
        <f>COUNTIF(B408,"*aa*")</f>
        <v>0</v>
      </c>
      <c r="J408" s="1">
        <f>COUNTIF(B408,"*oo*")</f>
        <v>0</v>
      </c>
      <c r="K408" s="1">
        <f>COUNTIF(B408,"*uu*")</f>
        <v>1</v>
      </c>
      <c r="L408" s="1">
        <f>COUNTIF(B408,"*ia*")</f>
        <v>0</v>
      </c>
      <c r="M408" s="1">
        <f>COUNTIF(B408,"*iu*")</f>
        <v>0</v>
      </c>
      <c r="N408" s="1">
        <f>COUNTIF(B408,"*ei*")</f>
        <v>0</v>
      </c>
      <c r="O408" s="1">
        <f>COUNTIF(B408,"*ea*")</f>
        <v>0</v>
      </c>
      <c r="P408" s="1">
        <f>COUNTIF(B408,"*eo*")</f>
        <v>0</v>
      </c>
      <c r="Q408" s="1">
        <f>COUNTIF(B408,"*eu*")</f>
        <v>0</v>
      </c>
      <c r="R408" s="1">
        <f>COUNTIF(B408,"*ai*")</f>
        <v>0</v>
      </c>
      <c r="S408" s="1">
        <f>COUNTIF(B408,"*ae*")</f>
        <v>0</v>
      </c>
      <c r="T408" s="1">
        <f>COUNTIF(B408,"*ao*")</f>
        <v>0</v>
      </c>
      <c r="U408" s="1">
        <f>COUNTIF(B408,"*au*")</f>
        <v>0</v>
      </c>
      <c r="V408" s="1">
        <f>COUNTIF(B408,"*oi*")</f>
        <v>0</v>
      </c>
      <c r="W408" s="1">
        <f>COUNTIF(B408,"*oe*")</f>
        <v>0</v>
      </c>
      <c r="X408" s="1">
        <f>COUNTIF(B408,"*oa*")</f>
        <v>0</v>
      </c>
      <c r="Y408" s="1">
        <f>COUNTIF(B408,"*ou*")</f>
        <v>0</v>
      </c>
      <c r="Z408" s="1">
        <f>COUNTIF(B408,"*ui*")</f>
        <v>0</v>
      </c>
      <c r="AA408" s="1">
        <f>COUNTIF(B408,"*ua*")</f>
        <v>0</v>
      </c>
      <c r="AB408">
        <f>SUM(G408:AA408)</f>
        <v>1</v>
      </c>
      <c r="AC408">
        <v>2</v>
      </c>
      <c r="AD408">
        <f>COUNTIF(AC408,"2")</f>
        <v>1</v>
      </c>
      <c r="AE408">
        <f>COUNTIF(AC408,"3")</f>
        <v>0</v>
      </c>
      <c r="AF408">
        <f>COUNTIF(AC408,"4")</f>
        <v>0</v>
      </c>
      <c r="AG408">
        <f>COUNTIF(AC408,"5")</f>
        <v>0</v>
      </c>
      <c r="AH408">
        <v>1</v>
      </c>
      <c r="AI408">
        <v>0</v>
      </c>
      <c r="AM408">
        <v>1</v>
      </c>
      <c r="AN408" t="str">
        <f>RIGHT(B408,1)</f>
        <v>s</v>
      </c>
      <c r="AO408" s="1">
        <f>COUNTIF(F408,"CVCV")+COUNTIF(F408,"CVVCV")</f>
        <v>0</v>
      </c>
      <c r="AP408" s="1">
        <f>COUNTIF(F408,"CVCVC")+COUNTIF(F408,"CVVCVC")</f>
        <v>0</v>
      </c>
      <c r="AQ408" s="1">
        <f>COUNTIF(F408,"VCV")+COUNTIF(F408,"VVCV")</f>
        <v>0</v>
      </c>
      <c r="AR408" s="1">
        <f>COUNTIF(F408,"VCVC")+COUNTIF(F408,"VVCVC")</f>
        <v>0</v>
      </c>
      <c r="AS408" s="1">
        <f>COUNTIF(F408,"CVV")</f>
        <v>0</v>
      </c>
      <c r="AT408" s="1">
        <f>COUNTIF(F408,"CVVC")</f>
        <v>1</v>
      </c>
      <c r="AU408" s="1">
        <f>COUNTIF(F408,"VV")</f>
        <v>0</v>
      </c>
      <c r="AV408" s="1">
        <f>COUNTIF(F408,"VVC")</f>
        <v>0</v>
      </c>
      <c r="AW408" s="1">
        <f>COUNTIF(F408,"CVVCVC")+COUNTIF(F408,"VVCVC")+COUNTIF(F408,"CVVCV")+COUNTIF(F408,"VVCV")</f>
        <v>0</v>
      </c>
      <c r="AY408" s="1">
        <f>COUNTIF(F408,"CCVCV")</f>
        <v>0</v>
      </c>
      <c r="AZ408" s="1">
        <f>COUNTIF(F408,"CCVCVC")</f>
        <v>0</v>
      </c>
      <c r="BA408" s="1">
        <f>COUNTIF(F408,"CCVV")</f>
        <v>0</v>
      </c>
      <c r="BB408" s="1">
        <f>COUNTIF(F408,"CCVVC")</f>
        <v>0</v>
      </c>
      <c r="BF408" s="1" t="str">
        <f>RIGHT(F408,4)</f>
        <v>CVVC</v>
      </c>
      <c r="BG408" s="1"/>
      <c r="BN408">
        <v>1</v>
      </c>
      <c r="BP408" s="1">
        <f>SUM(BG408:BO408)</f>
        <v>1</v>
      </c>
      <c r="BQ408">
        <v>0</v>
      </c>
      <c r="BS408" s="1" t="str">
        <f>LEFT(B408,1)</f>
        <v>p</v>
      </c>
      <c r="BT408" s="1" t="str">
        <f>LEFT(B408,2)</f>
        <v>pu</v>
      </c>
      <c r="BU408" s="1" t="str">
        <f>RIGHT(B408,1)</f>
        <v>s</v>
      </c>
      <c r="BX408" s="10">
        <v>0</v>
      </c>
      <c r="BY408" s="10" t="str">
        <f>LEFT(CA408,1)</f>
        <v>u</v>
      </c>
      <c r="BZ408" s="10" t="str">
        <f>LEFT(CC408,1)</f>
        <v>u</v>
      </c>
      <c r="CA408" s="10" t="str">
        <f>RIGHT(B408,3)</f>
        <v>uus</v>
      </c>
      <c r="CB408" s="10" t="str">
        <f>RIGHT(B408,3)</f>
        <v>uus</v>
      </c>
      <c r="CC408" s="10" t="str">
        <f>RIGHT(B408,2)</f>
        <v>us</v>
      </c>
      <c r="CD408" s="10" t="str">
        <f>RIGHT(B408,1)</f>
        <v>s</v>
      </c>
    </row>
    <row r="409" spans="1:82">
      <c r="A409">
        <v>1568</v>
      </c>
      <c r="B409" s="30" t="s">
        <v>294</v>
      </c>
      <c r="C409" t="s">
        <v>1549</v>
      </c>
      <c r="D409" t="s">
        <v>1141</v>
      </c>
      <c r="E409" t="s">
        <v>1141</v>
      </c>
      <c r="F409" t="s">
        <v>2845</v>
      </c>
      <c r="G409" s="1">
        <f>COUNTIF(B409,"*ii*")</f>
        <v>0</v>
      </c>
      <c r="H409" s="1">
        <f>COUNTIF(B409,"*ee*")</f>
        <v>0</v>
      </c>
      <c r="I409" s="1">
        <f>COUNTIF(B409,"*aa*")</f>
        <v>0</v>
      </c>
      <c r="J409" s="1">
        <f>COUNTIF(B409,"*oo*")</f>
        <v>0</v>
      </c>
      <c r="K409" s="1">
        <f>COUNTIF(B409,"*uu*")</f>
        <v>1</v>
      </c>
      <c r="L409" s="1">
        <f>COUNTIF(B409,"*ia*")</f>
        <v>0</v>
      </c>
      <c r="M409" s="1">
        <f>COUNTIF(B409,"*iu*")</f>
        <v>0</v>
      </c>
      <c r="N409" s="1">
        <f>COUNTIF(B409,"*ei*")</f>
        <v>0</v>
      </c>
      <c r="O409" s="1">
        <f>COUNTIF(B409,"*ea*")</f>
        <v>0</v>
      </c>
      <c r="P409" s="1">
        <f>COUNTIF(B409,"*eo*")</f>
        <v>0</v>
      </c>
      <c r="Q409" s="1">
        <f>COUNTIF(B409,"*eu*")</f>
        <v>0</v>
      </c>
      <c r="R409" s="1">
        <f>COUNTIF(B409,"*ai*")</f>
        <v>0</v>
      </c>
      <c r="S409" s="1">
        <f>COUNTIF(B409,"*ae*")</f>
        <v>0</v>
      </c>
      <c r="T409" s="1">
        <f>COUNTIF(B409,"*ao*")</f>
        <v>0</v>
      </c>
      <c r="U409" s="1">
        <f>COUNTIF(B409,"*au*")</f>
        <v>0</v>
      </c>
      <c r="V409" s="1">
        <f>COUNTIF(B409,"*oi*")</f>
        <v>0</v>
      </c>
      <c r="W409" s="1">
        <f>COUNTIF(B409,"*oe*")</f>
        <v>0</v>
      </c>
      <c r="X409" s="1">
        <f>COUNTIF(B409,"*oa*")</f>
        <v>0</v>
      </c>
      <c r="Y409" s="1">
        <f>COUNTIF(B409,"*ou*")</f>
        <v>0</v>
      </c>
      <c r="Z409" s="1">
        <f>COUNTIF(B409,"*ui*")</f>
        <v>0</v>
      </c>
      <c r="AA409" s="1">
        <f>COUNTIF(B409,"*ua*")</f>
        <v>0</v>
      </c>
      <c r="AB409">
        <f>SUM(G409:AA409)</f>
        <v>1</v>
      </c>
      <c r="AC409">
        <v>2</v>
      </c>
      <c r="AD409">
        <f>COUNTIF(AC409,"2")</f>
        <v>1</v>
      </c>
      <c r="AE409">
        <f>COUNTIF(AC409,"3")</f>
        <v>0</v>
      </c>
      <c r="AF409">
        <f>COUNTIF(AC409,"4")</f>
        <v>0</v>
      </c>
      <c r="AG409">
        <f>COUNTIF(AC409,"5")</f>
        <v>0</v>
      </c>
      <c r="AH409">
        <v>1</v>
      </c>
      <c r="AI409">
        <v>0</v>
      </c>
      <c r="AM409">
        <v>1</v>
      </c>
      <c r="AN409" t="str">
        <f>RIGHT(B409,1)</f>
        <v>s</v>
      </c>
      <c r="AO409" s="1">
        <f>COUNTIF(F409,"CVCV")+COUNTIF(F409,"CVVCV")</f>
        <v>0</v>
      </c>
      <c r="AP409" s="1">
        <f>COUNTIF(F409,"CVCVC")+COUNTIF(F409,"CVVCVC")</f>
        <v>0</v>
      </c>
      <c r="AQ409" s="1">
        <f>COUNTIF(F409,"VCV")+COUNTIF(F409,"VVCV")</f>
        <v>0</v>
      </c>
      <c r="AR409" s="1">
        <f>COUNTIF(F409,"VCVC")+COUNTIF(F409,"VVCVC")</f>
        <v>0</v>
      </c>
      <c r="AS409" s="1">
        <f>COUNTIF(F409,"CVV")</f>
        <v>0</v>
      </c>
      <c r="AT409" s="1">
        <f>COUNTIF(F409,"CVVC")</f>
        <v>1</v>
      </c>
      <c r="AU409" s="1">
        <f>COUNTIF(F409,"VV")</f>
        <v>0</v>
      </c>
      <c r="AV409" s="1">
        <f>COUNTIF(F409,"VVC")</f>
        <v>0</v>
      </c>
      <c r="AW409" s="1">
        <f>COUNTIF(F409,"CVVCVC")+COUNTIF(F409,"VVCVC")+COUNTIF(F409,"CVVCV")+COUNTIF(F409,"VVCV")</f>
        <v>0</v>
      </c>
      <c r="AY409" s="1">
        <f>COUNTIF(F409,"CCVCV")</f>
        <v>0</v>
      </c>
      <c r="AZ409" s="1">
        <f>COUNTIF(F409,"CCVCVC")</f>
        <v>0</v>
      </c>
      <c r="BA409" s="1">
        <f>COUNTIF(F409,"CCVV")</f>
        <v>0</v>
      </c>
      <c r="BB409" s="1">
        <f>COUNTIF(F409,"CCVVC")</f>
        <v>0</v>
      </c>
      <c r="BF409" s="1" t="str">
        <f>RIGHT(F409,4)</f>
        <v>CVVC</v>
      </c>
      <c r="BG409" s="1"/>
      <c r="BN409">
        <v>1</v>
      </c>
      <c r="BP409" s="1">
        <f>SUM(BG409:BO409)</f>
        <v>1</v>
      </c>
      <c r="BQ409">
        <v>0</v>
      </c>
      <c r="BS409" s="1" t="str">
        <f>LEFT(B409,1)</f>
        <v>r</v>
      </c>
      <c r="BT409" s="1" t="str">
        <f>LEFT(B409,2)</f>
        <v>ru</v>
      </c>
      <c r="BU409" s="1" t="str">
        <f>RIGHT(B409,1)</f>
        <v>s</v>
      </c>
      <c r="BX409" s="10">
        <v>0</v>
      </c>
      <c r="BY409" s="10" t="str">
        <f>LEFT(CA409,1)</f>
        <v>u</v>
      </c>
      <c r="BZ409" s="10" t="str">
        <f>LEFT(CC409,1)</f>
        <v>u</v>
      </c>
      <c r="CA409" s="10" t="str">
        <f>RIGHT(B409,3)</f>
        <v>uus</v>
      </c>
      <c r="CB409" s="10" t="str">
        <f>RIGHT(B409,3)</f>
        <v>uus</v>
      </c>
      <c r="CC409" s="10" t="str">
        <f>RIGHT(B409,2)</f>
        <v>us</v>
      </c>
      <c r="CD409" s="10" t="str">
        <f>RIGHT(B409,1)</f>
        <v>s</v>
      </c>
    </row>
    <row r="410" spans="1:82">
      <c r="A410">
        <v>1563</v>
      </c>
      <c r="B410" s="30" t="s">
        <v>3705</v>
      </c>
      <c r="C410" t="s">
        <v>1235</v>
      </c>
      <c r="D410" t="s">
        <v>1156</v>
      </c>
      <c r="E410" t="s">
        <v>1156</v>
      </c>
      <c r="F410" s="1" t="s">
        <v>2845</v>
      </c>
      <c r="G410" s="1">
        <f>COUNTIF(B410,"*ii*")</f>
        <v>0</v>
      </c>
      <c r="H410" s="1">
        <f>COUNTIF(B410,"*ee*")</f>
        <v>0</v>
      </c>
      <c r="I410" s="1">
        <f>COUNTIF(B410,"*aa*")</f>
        <v>0</v>
      </c>
      <c r="J410" s="1">
        <f>COUNTIF(B410,"*oo*")</f>
        <v>0</v>
      </c>
      <c r="K410" s="1">
        <f>COUNTIF(B410,"*uu*")</f>
        <v>1</v>
      </c>
      <c r="L410" s="1">
        <f>COUNTIF(B410,"*ia*")</f>
        <v>0</v>
      </c>
      <c r="M410" s="1">
        <f>COUNTIF(B410,"*iu*")</f>
        <v>0</v>
      </c>
      <c r="N410" s="1">
        <f>COUNTIF(B410,"*ei*")</f>
        <v>0</v>
      </c>
      <c r="O410" s="1">
        <f>COUNTIF(B410,"*ea*")</f>
        <v>0</v>
      </c>
      <c r="P410" s="1">
        <f>COUNTIF(B410,"*eo*")</f>
        <v>0</v>
      </c>
      <c r="Q410" s="1">
        <f>COUNTIF(B410,"*eu*")</f>
        <v>0</v>
      </c>
      <c r="R410" s="1">
        <f>COUNTIF(B410,"*ai*")</f>
        <v>0</v>
      </c>
      <c r="S410" s="1">
        <f>COUNTIF(B410,"*ae*")</f>
        <v>0</v>
      </c>
      <c r="T410" s="1">
        <f>COUNTIF(B410,"*ao*")</f>
        <v>0</v>
      </c>
      <c r="U410" s="1">
        <f>COUNTIF(B410,"*au*")</f>
        <v>0</v>
      </c>
      <c r="V410" s="1">
        <f>COUNTIF(B410,"*oi*")</f>
        <v>0</v>
      </c>
      <c r="W410" s="1">
        <f>COUNTIF(B410,"*oe*")</f>
        <v>0</v>
      </c>
      <c r="X410" s="1">
        <f>COUNTIF(B410,"*oa*")</f>
        <v>0</v>
      </c>
      <c r="Y410" s="1">
        <f>COUNTIF(B410,"*ou*")</f>
        <v>0</v>
      </c>
      <c r="Z410" s="1">
        <f>COUNTIF(B410,"*ui*")</f>
        <v>0</v>
      </c>
      <c r="AA410" s="1">
        <f>COUNTIF(B410,"*ua*")</f>
        <v>0</v>
      </c>
      <c r="AB410">
        <f>SUM(G410:AA410)</f>
        <v>1</v>
      </c>
      <c r="AC410" s="1">
        <v>2</v>
      </c>
      <c r="AD410">
        <f>COUNTIF(AC410,"2")</f>
        <v>1</v>
      </c>
      <c r="AE410">
        <f>COUNTIF(AC410,"3")</f>
        <v>0</v>
      </c>
      <c r="AF410">
        <f>COUNTIF(AC410,"4")</f>
        <v>0</v>
      </c>
      <c r="AG410">
        <f>COUNTIF(AC410,"5")</f>
        <v>0</v>
      </c>
      <c r="AH410">
        <v>1</v>
      </c>
      <c r="AI410">
        <v>0</v>
      </c>
      <c r="AM410">
        <v>1</v>
      </c>
      <c r="AN410" t="str">
        <f>RIGHT(B410,1)</f>
        <v>ʔ</v>
      </c>
      <c r="AO410" s="1">
        <f>COUNTIF(F410,"CVCV")+COUNTIF(F410,"CVVCV")</f>
        <v>0</v>
      </c>
      <c r="AP410" s="1">
        <f>COUNTIF(F410,"CVCVC")+COUNTIF(F410,"CVVCVC")</f>
        <v>0</v>
      </c>
      <c r="AQ410" s="1">
        <f>COUNTIF(F410,"VCV")+COUNTIF(F410,"VVCV")</f>
        <v>0</v>
      </c>
      <c r="AR410" s="1">
        <f>COUNTIF(F410,"VCVC")+COUNTIF(F410,"VVCVC")</f>
        <v>0</v>
      </c>
      <c r="AS410" s="1">
        <f>COUNTIF(F410,"CVV")</f>
        <v>0</v>
      </c>
      <c r="AT410" s="1">
        <f>COUNTIF(F410,"CVVC")</f>
        <v>1</v>
      </c>
      <c r="AU410" s="1">
        <f>COUNTIF(F410,"VV")</f>
        <v>0</v>
      </c>
      <c r="AV410" s="1">
        <f>COUNTIF(F410,"VVC")</f>
        <v>0</v>
      </c>
      <c r="AW410" s="1">
        <f>COUNTIF(F410,"CVVCVC")+COUNTIF(F410,"VVCVC")+COUNTIF(F410,"CVVCV")+COUNTIF(F410,"VVCV")</f>
        <v>0</v>
      </c>
      <c r="AY410" s="1">
        <f>COUNTIF(F410,"CCVCV")</f>
        <v>0</v>
      </c>
      <c r="AZ410" s="1">
        <f>COUNTIF(F410,"CCVCVC")</f>
        <v>0</v>
      </c>
      <c r="BA410" s="1">
        <f>COUNTIF(F410,"CCVV")</f>
        <v>0</v>
      </c>
      <c r="BB410" s="1">
        <f>COUNTIF(F410,"CCVVC")</f>
        <v>0</v>
      </c>
      <c r="BE410" s="30" t="s">
        <v>3565</v>
      </c>
      <c r="BF410" s="1" t="str">
        <f>RIGHT(F410,4)</f>
        <v>CVVC</v>
      </c>
      <c r="BG410" s="1"/>
      <c r="BN410">
        <v>1</v>
      </c>
      <c r="BP410" s="1">
        <f>SUM(BG410:BO410)</f>
        <v>1</v>
      </c>
      <c r="BQ410">
        <v>0</v>
      </c>
      <c r="BS410" s="1" t="str">
        <f>LEFT(B410,1)</f>
        <v>r</v>
      </c>
      <c r="BT410" s="1" t="str">
        <f>LEFT(B410,2)</f>
        <v>ru</v>
      </c>
      <c r="BU410" s="1" t="str">
        <f>RIGHT(B410,1)</f>
        <v>ʔ</v>
      </c>
      <c r="BX410" s="10">
        <v>0</v>
      </c>
      <c r="BY410" s="10" t="str">
        <f>LEFT(CA410,1)</f>
        <v>u</v>
      </c>
      <c r="BZ410" s="10" t="str">
        <f>LEFT(CC410,1)</f>
        <v>u</v>
      </c>
      <c r="CA410" s="10" t="str">
        <f>RIGHT(B410,3)</f>
        <v>uuʔ</v>
      </c>
      <c r="CB410" s="10" t="str">
        <f>RIGHT(B410,3)</f>
        <v>uuʔ</v>
      </c>
      <c r="CC410" s="10" t="str">
        <f>RIGHT(B410,2)</f>
        <v>uʔ</v>
      </c>
      <c r="CD410" s="10" t="str">
        <f>RIGHT(B410,1)</f>
        <v>ʔ</v>
      </c>
    </row>
    <row r="411" spans="1:82">
      <c r="A411">
        <v>1963</v>
      </c>
      <c r="B411" s="30" t="s">
        <v>3504</v>
      </c>
      <c r="C411" t="s">
        <v>2558</v>
      </c>
      <c r="D411" t="s">
        <v>1150</v>
      </c>
      <c r="E411" t="s">
        <v>2821</v>
      </c>
      <c r="F411" t="s">
        <v>2845</v>
      </c>
      <c r="G411" s="1">
        <f>COUNTIF(B411,"*ii*")</f>
        <v>0</v>
      </c>
      <c r="H411" s="1">
        <f>COUNTIF(B411,"*ee*")</f>
        <v>0</v>
      </c>
      <c r="I411" s="1">
        <f>COUNTIF(B411,"*aa*")</f>
        <v>0</v>
      </c>
      <c r="J411" s="1">
        <f>COUNTIF(B411,"*oo*")</f>
        <v>0</v>
      </c>
      <c r="K411" s="1">
        <f>COUNTIF(B411,"*uu*")</f>
        <v>1</v>
      </c>
      <c r="L411" s="1">
        <f>COUNTIF(B411,"*ia*")</f>
        <v>0</v>
      </c>
      <c r="M411" s="1">
        <f>COUNTIF(B411,"*iu*")</f>
        <v>0</v>
      </c>
      <c r="N411" s="1">
        <f>COUNTIF(B411,"*ei*")</f>
        <v>0</v>
      </c>
      <c r="O411" s="1">
        <f>COUNTIF(B411,"*ea*")</f>
        <v>0</v>
      </c>
      <c r="P411" s="1">
        <f>COUNTIF(B411,"*eo*")</f>
        <v>0</v>
      </c>
      <c r="Q411" s="1">
        <f>COUNTIF(B411,"*eu*")</f>
        <v>0</v>
      </c>
      <c r="R411" s="1">
        <f>COUNTIF(B411,"*ai*")</f>
        <v>0</v>
      </c>
      <c r="S411" s="1">
        <f>COUNTIF(B411,"*ae*")</f>
        <v>0</v>
      </c>
      <c r="T411" s="1">
        <f>COUNTIF(B411,"*ao*")</f>
        <v>0</v>
      </c>
      <c r="U411" s="1">
        <f>COUNTIF(B411,"*au*")</f>
        <v>0</v>
      </c>
      <c r="V411" s="1">
        <f>COUNTIF(B411,"*oi*")</f>
        <v>0</v>
      </c>
      <c r="W411" s="1">
        <f>COUNTIF(B411,"*oe*")</f>
        <v>0</v>
      </c>
      <c r="X411" s="1">
        <f>COUNTIF(B411,"*oa*")</f>
        <v>0</v>
      </c>
      <c r="Y411" s="1">
        <f>COUNTIF(B411,"*ou*")</f>
        <v>0</v>
      </c>
      <c r="Z411" s="1">
        <f>COUNTIF(B411,"*ui*")</f>
        <v>0</v>
      </c>
      <c r="AA411" s="1">
        <f>COUNTIF(B411,"*ua*")</f>
        <v>0</v>
      </c>
      <c r="AB411">
        <f>SUM(G411:AA411)</f>
        <v>1</v>
      </c>
      <c r="AC411">
        <v>2</v>
      </c>
      <c r="AD411">
        <f>COUNTIF(AC411,"2")</f>
        <v>1</v>
      </c>
      <c r="AE411">
        <f>COUNTIF(AC411,"3")</f>
        <v>0</v>
      </c>
      <c r="AF411">
        <f>COUNTIF(AC411,"4")</f>
        <v>0</v>
      </c>
      <c r="AG411">
        <f>COUNTIF(AC411,"5")</f>
        <v>0</v>
      </c>
      <c r="AH411">
        <v>1</v>
      </c>
      <c r="AI411">
        <v>0</v>
      </c>
      <c r="AM411">
        <v>1</v>
      </c>
      <c r="AN411" t="str">
        <f>RIGHT(B411,1)</f>
        <v>ʔ</v>
      </c>
      <c r="AO411" s="1">
        <f>COUNTIF(F411,"CVCV")+COUNTIF(F411,"CVVCV")</f>
        <v>0</v>
      </c>
      <c r="AP411" s="1">
        <f>COUNTIF(F411,"CVCVC")+COUNTIF(F411,"CVVCVC")</f>
        <v>0</v>
      </c>
      <c r="AQ411" s="1">
        <f>COUNTIF(F411,"VCV")+COUNTIF(F411,"VVCV")</f>
        <v>0</v>
      </c>
      <c r="AR411" s="1">
        <f>COUNTIF(F411,"VCVC")+COUNTIF(F411,"VVCVC")</f>
        <v>0</v>
      </c>
      <c r="AS411" s="1">
        <f>COUNTIF(F411,"CVV")</f>
        <v>0</v>
      </c>
      <c r="AT411" s="1">
        <f>COUNTIF(F411,"CVVC")</f>
        <v>1</v>
      </c>
      <c r="AU411" s="1">
        <f>COUNTIF(F411,"VV")</f>
        <v>0</v>
      </c>
      <c r="AV411" s="1">
        <f>COUNTIF(F411,"VVC")</f>
        <v>0</v>
      </c>
      <c r="AW411" s="1">
        <f>COUNTIF(F411,"CVVCVC")+COUNTIF(F411,"VVCVC")+COUNTIF(F411,"CVVCV")+COUNTIF(F411,"VVCV")</f>
        <v>0</v>
      </c>
      <c r="AY411" s="1">
        <f>COUNTIF(F411,"CCVCV")</f>
        <v>0</v>
      </c>
      <c r="AZ411" s="1">
        <f>COUNTIF(F411,"CCVCVC")</f>
        <v>0</v>
      </c>
      <c r="BA411" s="1">
        <f>COUNTIF(F411,"CCVV")</f>
        <v>0</v>
      </c>
      <c r="BB411" s="1">
        <f>COUNTIF(F411,"CCVVC")</f>
        <v>0</v>
      </c>
      <c r="BF411" s="1" t="str">
        <f>RIGHT(F411,4)</f>
        <v>CVVC</v>
      </c>
      <c r="BG411" s="1"/>
      <c r="BN411">
        <v>1</v>
      </c>
      <c r="BP411" s="1">
        <f>SUM(BG411:BO411)</f>
        <v>1</v>
      </c>
      <c r="BQ411">
        <v>0</v>
      </c>
      <c r="BS411" s="1" t="str">
        <f>LEFT(B411,1)</f>
        <v>t</v>
      </c>
      <c r="BT411" s="1" t="str">
        <f>LEFT(B411,2)</f>
        <v>tu</v>
      </c>
      <c r="BU411" s="1" t="str">
        <f>RIGHT(B411,1)</f>
        <v>ʔ</v>
      </c>
      <c r="BX411" s="10">
        <v>0</v>
      </c>
      <c r="BY411" s="10" t="str">
        <f>LEFT(CA411,1)</f>
        <v>u</v>
      </c>
      <c r="BZ411" s="10" t="str">
        <f>LEFT(CC411,1)</f>
        <v>u</v>
      </c>
      <c r="CA411" s="10" t="str">
        <f>RIGHT(B411,3)</f>
        <v>uuʔ</v>
      </c>
      <c r="CB411" s="10" t="str">
        <f>RIGHT(B411,3)</f>
        <v>uuʔ</v>
      </c>
      <c r="CC411" s="10" t="str">
        <f>RIGHT(B411,2)</f>
        <v>uʔ</v>
      </c>
      <c r="CD411" s="10" t="str">
        <f>RIGHT(B411,1)</f>
        <v>ʔ</v>
      </c>
    </row>
    <row r="412" spans="1:82">
      <c r="A412">
        <v>1651</v>
      </c>
      <c r="B412" s="30" t="s">
        <v>678</v>
      </c>
      <c r="C412" t="s">
        <v>2091</v>
      </c>
      <c r="D412" t="s">
        <v>1141</v>
      </c>
      <c r="E412" t="s">
        <v>1141</v>
      </c>
      <c r="F412" t="s">
        <v>2845</v>
      </c>
      <c r="G412" s="1">
        <f>COUNTIF(B412,"*ii*")</f>
        <v>0</v>
      </c>
      <c r="H412" s="1">
        <f>COUNTIF(B412,"*ee*")</f>
        <v>0</v>
      </c>
      <c r="I412" s="1">
        <f>COUNTIF(B412,"*aa*")</f>
        <v>0</v>
      </c>
      <c r="J412" s="1">
        <f>COUNTIF(B412,"*oo*")</f>
        <v>0</v>
      </c>
      <c r="K412" s="1">
        <f>COUNTIF(B412,"*uu*")</f>
        <v>0</v>
      </c>
      <c r="L412" s="1">
        <f>COUNTIF(B412,"*ia*")</f>
        <v>1</v>
      </c>
      <c r="M412" s="1">
        <f>COUNTIF(B412,"*iu*")</f>
        <v>0</v>
      </c>
      <c r="N412" s="1">
        <f>COUNTIF(B412,"*ei*")</f>
        <v>0</v>
      </c>
      <c r="O412" s="1">
        <f>COUNTIF(B412,"*ea*")</f>
        <v>0</v>
      </c>
      <c r="P412" s="1">
        <f>COUNTIF(B412,"*eo*")</f>
        <v>0</v>
      </c>
      <c r="Q412" s="1">
        <f>COUNTIF(B412,"*eu*")</f>
        <v>0</v>
      </c>
      <c r="R412" s="1">
        <f>COUNTIF(B412,"*ai*")</f>
        <v>0</v>
      </c>
      <c r="S412" s="1">
        <f>COUNTIF(B412,"*ae*")</f>
        <v>0</v>
      </c>
      <c r="T412" s="1">
        <f>COUNTIF(B412,"*ao*")</f>
        <v>0</v>
      </c>
      <c r="U412" s="1">
        <f>COUNTIF(B412,"*au*")</f>
        <v>0</v>
      </c>
      <c r="V412" s="1">
        <f>COUNTIF(B412,"*oi*")</f>
        <v>0</v>
      </c>
      <c r="W412" s="1">
        <f>COUNTIF(B412,"*oe*")</f>
        <v>0</v>
      </c>
      <c r="X412" s="1">
        <f>COUNTIF(B412,"*oa*")</f>
        <v>0</v>
      </c>
      <c r="Y412" s="1">
        <f>COUNTIF(B412,"*ou*")</f>
        <v>0</v>
      </c>
      <c r="Z412" s="1">
        <f>COUNTIF(B412,"*ui*")</f>
        <v>0</v>
      </c>
      <c r="AA412" s="1">
        <f>COUNTIF(B412,"*ua*")</f>
        <v>0</v>
      </c>
      <c r="AB412">
        <f>SUM(G412:AA412)</f>
        <v>1</v>
      </c>
      <c r="AC412">
        <v>2</v>
      </c>
      <c r="AD412">
        <f>COUNTIF(AC412,"2")</f>
        <v>1</v>
      </c>
      <c r="AE412">
        <f>COUNTIF(AC412,"3")</f>
        <v>0</v>
      </c>
      <c r="AF412">
        <f>COUNTIF(AC412,"4")</f>
        <v>0</v>
      </c>
      <c r="AG412">
        <f>COUNTIF(AC412,"5")</f>
        <v>0</v>
      </c>
      <c r="AH412">
        <v>1</v>
      </c>
      <c r="AI412">
        <v>0</v>
      </c>
      <c r="AM412">
        <v>1</v>
      </c>
      <c r="AN412" t="str">
        <f>RIGHT(B412,1)</f>
        <v>h</v>
      </c>
      <c r="AO412" s="1">
        <f>COUNTIF(F412,"CVCV")+COUNTIF(F412,"CVVCV")</f>
        <v>0</v>
      </c>
      <c r="AP412" s="1">
        <f>COUNTIF(F412,"CVCVC")+COUNTIF(F412,"CVVCVC")</f>
        <v>0</v>
      </c>
      <c r="AQ412" s="1">
        <f>COUNTIF(F412,"VCV")+COUNTIF(F412,"VVCV")</f>
        <v>0</v>
      </c>
      <c r="AR412" s="1">
        <f>COUNTIF(F412,"VCVC")+COUNTIF(F412,"VVCVC")</f>
        <v>0</v>
      </c>
      <c r="AS412" s="1">
        <f>COUNTIF(F412,"CVV")</f>
        <v>0</v>
      </c>
      <c r="AT412" s="1">
        <f>COUNTIF(F412,"CVVC")</f>
        <v>1</v>
      </c>
      <c r="AU412" s="1">
        <f>COUNTIF(F412,"VV")</f>
        <v>0</v>
      </c>
      <c r="AV412" s="1">
        <f>COUNTIF(F412,"VVC")</f>
        <v>0</v>
      </c>
      <c r="AW412" s="1">
        <f>COUNTIF(F412,"CVVCVC")+COUNTIF(F412,"VVCVC")+COUNTIF(F412,"CVVCV")+COUNTIF(F412,"VVCV")</f>
        <v>0</v>
      </c>
      <c r="AY412" s="1">
        <f>COUNTIF(F412,"CCVCV")</f>
        <v>0</v>
      </c>
      <c r="AZ412" s="1">
        <f>COUNTIF(F412,"CCVCVC")</f>
        <v>0</v>
      </c>
      <c r="BA412" s="1">
        <f>COUNTIF(F412,"CCVV")</f>
        <v>0</v>
      </c>
      <c r="BB412" s="1">
        <f>COUNTIF(F412,"CCVVC")</f>
        <v>0</v>
      </c>
      <c r="BF412" s="1" t="str">
        <f>RIGHT(F412,4)</f>
        <v>CVVC</v>
      </c>
      <c r="BG412" s="1"/>
      <c r="BN412">
        <v>1</v>
      </c>
      <c r="BP412" s="1">
        <f>SUM(BG412:BO412)</f>
        <v>1</v>
      </c>
      <c r="BQ412">
        <v>0</v>
      </c>
      <c r="BR412" t="s">
        <v>10</v>
      </c>
      <c r="BS412" s="1" t="str">
        <f>LEFT(B412,1)</f>
        <v>s</v>
      </c>
      <c r="BT412" s="1" t="str">
        <f>LEFT(B412,2)</f>
        <v>si</v>
      </c>
      <c r="BU412" s="1" t="str">
        <f>RIGHT(B412,1)</f>
        <v>h</v>
      </c>
      <c r="BX412" s="10">
        <v>0</v>
      </c>
      <c r="BY412" s="10" t="str">
        <f>LEFT(CA412,1)</f>
        <v>i</v>
      </c>
      <c r="BZ412" s="10" t="str">
        <f>LEFT(CC412,1)</f>
        <v>a</v>
      </c>
      <c r="CA412" s="10" t="str">
        <f>RIGHT(B412,3)</f>
        <v>iah</v>
      </c>
      <c r="CB412" s="10" t="str">
        <f>RIGHT(B412,3)</f>
        <v>iah</v>
      </c>
      <c r="CC412" s="10" t="str">
        <f>RIGHT(B412,2)</f>
        <v>ah</v>
      </c>
      <c r="CD412" s="10" t="str">
        <f>RIGHT(B412,1)</f>
        <v>h</v>
      </c>
    </row>
    <row r="413" spans="1:82">
      <c r="A413">
        <v>996</v>
      </c>
      <c r="B413" s="30" t="s">
        <v>225</v>
      </c>
      <c r="C413" t="s">
        <v>1453</v>
      </c>
      <c r="D413" t="s">
        <v>1141</v>
      </c>
      <c r="E413" t="s">
        <v>1141</v>
      </c>
      <c r="F413" t="s">
        <v>2845</v>
      </c>
      <c r="G413" s="1">
        <f>COUNTIF(B413,"*ii*")</f>
        <v>0</v>
      </c>
      <c r="H413" s="1">
        <f>COUNTIF(B413,"*ee*")</f>
        <v>0</v>
      </c>
      <c r="I413" s="1">
        <f>COUNTIF(B413,"*aa*")</f>
        <v>0</v>
      </c>
      <c r="J413" s="1">
        <f>COUNTIF(B413,"*oo*")</f>
        <v>0</v>
      </c>
      <c r="K413" s="1">
        <f>COUNTIF(B413,"*uu*")</f>
        <v>0</v>
      </c>
      <c r="L413" s="1">
        <f>COUNTIF(B413,"*ia*")</f>
        <v>0</v>
      </c>
      <c r="M413" s="1">
        <f>COUNTIF(B413,"*iu*")</f>
        <v>0</v>
      </c>
      <c r="N413" s="1">
        <f>COUNTIF(B413,"*ei*")</f>
        <v>0</v>
      </c>
      <c r="O413" s="1">
        <f>COUNTIF(B413,"*ea*")</f>
        <v>0</v>
      </c>
      <c r="P413" s="1">
        <f>COUNTIF(B413,"*eo*")</f>
        <v>0</v>
      </c>
      <c r="Q413" s="1">
        <f>COUNTIF(B413,"*eu*")</f>
        <v>0</v>
      </c>
      <c r="R413" s="1">
        <f>COUNTIF(B413,"*ai*")</f>
        <v>0</v>
      </c>
      <c r="S413" s="1">
        <f>COUNTIF(B413,"*ae*")</f>
        <v>0</v>
      </c>
      <c r="T413" s="1">
        <f>COUNTIF(B413,"*ao*")</f>
        <v>0</v>
      </c>
      <c r="U413" s="1">
        <f>COUNTIF(B413,"*au*")</f>
        <v>0</v>
      </c>
      <c r="V413" s="1">
        <f>COUNTIF(B413,"*oi*")</f>
        <v>0</v>
      </c>
      <c r="W413" s="1">
        <f>COUNTIF(B413,"*oe*")</f>
        <v>0</v>
      </c>
      <c r="X413" s="1">
        <f>COUNTIF(B413,"*oa*")</f>
        <v>1</v>
      </c>
      <c r="Y413" s="1">
        <f>COUNTIF(B413,"*ou*")</f>
        <v>0</v>
      </c>
      <c r="Z413" s="1">
        <f>COUNTIF(B413,"*ui*")</f>
        <v>0</v>
      </c>
      <c r="AA413" s="1">
        <f>COUNTIF(B413,"*ua*")</f>
        <v>0</v>
      </c>
      <c r="AB413">
        <f>SUM(G413:AA413)</f>
        <v>1</v>
      </c>
      <c r="AC413">
        <v>2</v>
      </c>
      <c r="AD413">
        <f>COUNTIF(AC413,"2")</f>
        <v>1</v>
      </c>
      <c r="AE413">
        <f>COUNTIF(AC413,"3")</f>
        <v>0</v>
      </c>
      <c r="AF413">
        <f>COUNTIF(AC413,"4")</f>
        <v>0</v>
      </c>
      <c r="AG413">
        <f>COUNTIF(AC413,"5")</f>
        <v>0</v>
      </c>
      <c r="AH413">
        <v>1</v>
      </c>
      <c r="AI413">
        <v>0</v>
      </c>
      <c r="AM413">
        <v>1</v>
      </c>
      <c r="AN413" t="str">
        <f>RIGHT(B413,1)</f>
        <v>h</v>
      </c>
      <c r="AO413" s="1">
        <f>COUNTIF(F413,"CVCV")+COUNTIF(F413,"CVVCV")</f>
        <v>0</v>
      </c>
      <c r="AP413" s="1">
        <f>COUNTIF(F413,"CVCVC")+COUNTIF(F413,"CVVCVC")</f>
        <v>0</v>
      </c>
      <c r="AQ413" s="1">
        <f>COUNTIF(F413,"VCV")+COUNTIF(F413,"VVCV")</f>
        <v>0</v>
      </c>
      <c r="AR413" s="1">
        <f>COUNTIF(F413,"VCVC")+COUNTIF(F413,"VVCVC")</f>
        <v>0</v>
      </c>
      <c r="AS413" s="1">
        <f>COUNTIF(F413,"CVV")</f>
        <v>0</v>
      </c>
      <c r="AT413" s="1">
        <f>COUNTIF(F413,"CVVC")</f>
        <v>1</v>
      </c>
      <c r="AU413" s="1">
        <f>COUNTIF(F413,"VV")</f>
        <v>0</v>
      </c>
      <c r="AV413" s="1">
        <f>COUNTIF(F413,"VVC")</f>
        <v>0</v>
      </c>
      <c r="AW413" s="1">
        <f>COUNTIF(F413,"CVVCVC")+COUNTIF(F413,"VVCVC")+COUNTIF(F413,"CVVCV")+COUNTIF(F413,"VVCV")</f>
        <v>0</v>
      </c>
      <c r="AY413" s="1">
        <f>COUNTIF(F413,"CCVCV")</f>
        <v>0</v>
      </c>
      <c r="AZ413" s="1">
        <f>COUNTIF(F413,"CCVCVC")</f>
        <v>0</v>
      </c>
      <c r="BA413" s="1">
        <f>COUNTIF(F413,"CCVV")</f>
        <v>0</v>
      </c>
      <c r="BB413" s="1">
        <f>COUNTIF(F413,"CCVVC")</f>
        <v>0</v>
      </c>
      <c r="BF413" s="1" t="str">
        <f>RIGHT(F413,4)</f>
        <v>CVVC</v>
      </c>
      <c r="BG413" s="1"/>
      <c r="BN413">
        <v>1</v>
      </c>
      <c r="BP413" s="1">
        <f>SUM(BG413:BO413)</f>
        <v>1</v>
      </c>
      <c r="BQ413">
        <v>0</v>
      </c>
      <c r="BR413" t="s">
        <v>2827</v>
      </c>
      <c r="BS413" s="1" t="str">
        <f>LEFT(B413,1)</f>
        <v>n</v>
      </c>
      <c r="BT413" s="1" t="str">
        <f>LEFT(B413,2)</f>
        <v>no</v>
      </c>
      <c r="BU413" s="1" t="str">
        <f>RIGHT(B413,1)</f>
        <v>h</v>
      </c>
      <c r="BX413" s="10">
        <v>0</v>
      </c>
      <c r="BY413" s="10" t="str">
        <f>LEFT(CA413,1)</f>
        <v>o</v>
      </c>
      <c r="BZ413" s="10" t="str">
        <f>LEFT(CC413,1)</f>
        <v>a</v>
      </c>
      <c r="CA413" s="10" t="str">
        <f>RIGHT(B413,3)</f>
        <v>oah</v>
      </c>
      <c r="CB413" s="10" t="str">
        <f>RIGHT(B413,3)</f>
        <v>oah</v>
      </c>
      <c r="CC413" s="10" t="str">
        <f>RIGHT(B413,2)</f>
        <v>ah</v>
      </c>
      <c r="CD413" s="10" t="str">
        <f>RIGHT(B413,1)</f>
        <v>h</v>
      </c>
    </row>
    <row r="414" spans="1:82">
      <c r="A414">
        <v>1196</v>
      </c>
      <c r="B414" s="30" t="s">
        <v>117</v>
      </c>
      <c r="C414" t="s">
        <v>1304</v>
      </c>
      <c r="D414" t="s">
        <v>1141</v>
      </c>
      <c r="E414" t="s">
        <v>1141</v>
      </c>
      <c r="F414" t="s">
        <v>2845</v>
      </c>
      <c r="G414" s="1">
        <f>COUNTIF(B414,"*ii*")</f>
        <v>0</v>
      </c>
      <c r="H414" s="1">
        <f>COUNTIF(B414,"*ee*")</f>
        <v>0</v>
      </c>
      <c r="I414" s="1">
        <f>COUNTIF(B414,"*aa*")</f>
        <v>0</v>
      </c>
      <c r="J414" s="1">
        <f>COUNTIF(B414,"*oo*")</f>
        <v>0</v>
      </c>
      <c r="K414" s="1">
        <f>COUNTIF(B414,"*uu*")</f>
        <v>0</v>
      </c>
      <c r="L414" s="1">
        <f>COUNTIF(B414,"*ia*")</f>
        <v>0</v>
      </c>
      <c r="M414" s="1">
        <f>COUNTIF(B414,"*iu*")</f>
        <v>0</v>
      </c>
      <c r="N414" s="1">
        <f>COUNTIF(B414,"*ei*")</f>
        <v>0</v>
      </c>
      <c r="O414" s="1">
        <f>COUNTIF(B414,"*ea*")</f>
        <v>0</v>
      </c>
      <c r="P414" s="1">
        <f>COUNTIF(B414,"*eo*")</f>
        <v>0</v>
      </c>
      <c r="Q414" s="1">
        <f>COUNTIF(B414,"*eu*")</f>
        <v>0</v>
      </c>
      <c r="R414" s="1">
        <f>COUNTIF(B414,"*ai*")</f>
        <v>0</v>
      </c>
      <c r="S414" s="1">
        <f>COUNTIF(B414,"*ae*")</f>
        <v>0</v>
      </c>
      <c r="T414" s="1">
        <f>COUNTIF(B414,"*ao*")</f>
        <v>0</v>
      </c>
      <c r="U414" s="1">
        <f>COUNTIF(B414,"*au*")</f>
        <v>0</v>
      </c>
      <c r="V414" s="1">
        <f>COUNTIF(B414,"*oi*")</f>
        <v>0</v>
      </c>
      <c r="W414" s="1">
        <f>COUNTIF(B414,"*oe*")</f>
        <v>0</v>
      </c>
      <c r="X414" s="1">
        <f>COUNTIF(B414,"*oa*")</f>
        <v>0</v>
      </c>
      <c r="Y414" s="1">
        <f>COUNTIF(B414,"*ou*")</f>
        <v>0</v>
      </c>
      <c r="Z414" s="1">
        <f>COUNTIF(B414,"*ui*")</f>
        <v>0</v>
      </c>
      <c r="AA414" s="1">
        <f>COUNTIF(B414,"*ua*")</f>
        <v>1</v>
      </c>
      <c r="AB414">
        <f>SUM(G414:AA414)</f>
        <v>1</v>
      </c>
      <c r="AC414">
        <v>2</v>
      </c>
      <c r="AD414">
        <f>COUNTIF(AC414,"2")</f>
        <v>1</v>
      </c>
      <c r="AE414">
        <f>COUNTIF(AC414,"3")</f>
        <v>0</v>
      </c>
      <c r="AF414">
        <f>COUNTIF(AC414,"4")</f>
        <v>0</v>
      </c>
      <c r="AG414">
        <f>COUNTIF(AC414,"5")</f>
        <v>0</v>
      </c>
      <c r="AH414">
        <v>1</v>
      </c>
      <c r="AI414">
        <v>0</v>
      </c>
      <c r="AM414">
        <v>1</v>
      </c>
      <c r="AN414" t="str">
        <f>RIGHT(B414,1)</f>
        <v>h</v>
      </c>
      <c r="AO414" s="1">
        <f>COUNTIF(F414,"CVCV")+COUNTIF(F414,"CVVCV")</f>
        <v>0</v>
      </c>
      <c r="AP414" s="1">
        <f>COUNTIF(F414,"CVCVC")+COUNTIF(F414,"CVVCVC")</f>
        <v>0</v>
      </c>
      <c r="AQ414" s="1">
        <f>COUNTIF(F414,"VCV")+COUNTIF(F414,"VVCV")</f>
        <v>0</v>
      </c>
      <c r="AR414" s="1">
        <f>COUNTIF(F414,"VCVC")+COUNTIF(F414,"VVCVC")</f>
        <v>0</v>
      </c>
      <c r="AS414" s="1">
        <f>COUNTIF(F414,"CVV")</f>
        <v>0</v>
      </c>
      <c r="AT414" s="1">
        <f>COUNTIF(F414,"CVVC")</f>
        <v>1</v>
      </c>
      <c r="AU414" s="1">
        <f>COUNTIF(F414,"VV")</f>
        <v>0</v>
      </c>
      <c r="AV414" s="1">
        <f>COUNTIF(F414,"VVC")</f>
        <v>0</v>
      </c>
      <c r="AW414" s="1">
        <f>COUNTIF(F414,"CVVCVC")+COUNTIF(F414,"VVCVC")+COUNTIF(F414,"CVVCV")+COUNTIF(F414,"VVCV")</f>
        <v>0</v>
      </c>
      <c r="AY414" s="1">
        <f>COUNTIF(F414,"CCVCV")</f>
        <v>0</v>
      </c>
      <c r="AZ414" s="1">
        <f>COUNTIF(F414,"CCVCVC")</f>
        <v>0</v>
      </c>
      <c r="BA414" s="1">
        <f>COUNTIF(F414,"CCVV")</f>
        <v>0</v>
      </c>
      <c r="BB414" s="1">
        <f>COUNTIF(F414,"CCVVC")</f>
        <v>0</v>
      </c>
      <c r="BF414" s="1" t="str">
        <f>RIGHT(F414,4)</f>
        <v>CVVC</v>
      </c>
      <c r="BG414" s="1"/>
      <c r="BN414">
        <v>1</v>
      </c>
      <c r="BP414" s="1">
        <f>SUM(BG414:BO414)</f>
        <v>1</v>
      </c>
      <c r="BQ414">
        <v>0</v>
      </c>
      <c r="BR414" t="s">
        <v>715</v>
      </c>
      <c r="BS414" s="1" t="str">
        <f>LEFT(B414,1)</f>
        <v>p</v>
      </c>
      <c r="BT414" s="1" t="str">
        <f>LEFT(B414,2)</f>
        <v>pu</v>
      </c>
      <c r="BU414" s="1" t="str">
        <f>RIGHT(B414,1)</f>
        <v>h</v>
      </c>
      <c r="BX414" s="10">
        <v>0</v>
      </c>
      <c r="BY414" s="10" t="str">
        <f>LEFT(CA414,1)</f>
        <v>u</v>
      </c>
      <c r="BZ414" s="10" t="str">
        <f>LEFT(CC414,1)</f>
        <v>a</v>
      </c>
      <c r="CA414" s="10" t="str">
        <f>RIGHT(B414,3)</f>
        <v>uah</v>
      </c>
      <c r="CB414" s="10" t="str">
        <f>RIGHT(B414,3)</f>
        <v>uah</v>
      </c>
      <c r="CC414" s="10" t="str">
        <f>RIGHT(B414,2)</f>
        <v>ah</v>
      </c>
      <c r="CD414" s="10" t="str">
        <f>RIGHT(B414,1)</f>
        <v>h</v>
      </c>
    </row>
    <row r="415" spans="1:82">
      <c r="A415">
        <v>1487</v>
      </c>
      <c r="B415" s="30" t="s">
        <v>32</v>
      </c>
      <c r="C415" t="s">
        <v>1198</v>
      </c>
      <c r="D415" t="s">
        <v>1141</v>
      </c>
      <c r="E415" t="s">
        <v>1141</v>
      </c>
      <c r="F415" t="s">
        <v>2845</v>
      </c>
      <c r="G415" s="1">
        <f>COUNTIF(B415,"*ii*")</f>
        <v>0</v>
      </c>
      <c r="H415" s="1">
        <f>COUNTIF(B415,"*ee*")</f>
        <v>0</v>
      </c>
      <c r="I415" s="1">
        <f>COUNTIF(B415,"*aa*")</f>
        <v>0</v>
      </c>
      <c r="J415" s="1">
        <f>COUNTIF(B415,"*oo*")</f>
        <v>0</v>
      </c>
      <c r="K415" s="1">
        <f>COUNTIF(B415,"*uu*")</f>
        <v>0</v>
      </c>
      <c r="L415" s="1">
        <f>COUNTIF(B415,"*ia*")</f>
        <v>0</v>
      </c>
      <c r="M415" s="1">
        <f>COUNTIF(B415,"*iu*")</f>
        <v>0</v>
      </c>
      <c r="N415" s="1">
        <f>COUNTIF(B415,"*ei*")</f>
        <v>0</v>
      </c>
      <c r="O415" s="1">
        <f>COUNTIF(B415,"*ea*")</f>
        <v>1</v>
      </c>
      <c r="P415" s="1">
        <f>COUNTIF(B415,"*eo*")</f>
        <v>0</v>
      </c>
      <c r="Q415" s="1">
        <f>COUNTIF(B415,"*eu*")</f>
        <v>0</v>
      </c>
      <c r="R415" s="1">
        <f>COUNTIF(B415,"*ai*")</f>
        <v>0</v>
      </c>
      <c r="S415" s="1">
        <f>COUNTIF(B415,"*ae*")</f>
        <v>0</v>
      </c>
      <c r="T415" s="1">
        <f>COUNTIF(B415,"*ao*")</f>
        <v>0</v>
      </c>
      <c r="U415" s="1">
        <f>COUNTIF(B415,"*au*")</f>
        <v>0</v>
      </c>
      <c r="V415" s="1">
        <f>COUNTIF(B415,"*oi*")</f>
        <v>0</v>
      </c>
      <c r="W415" s="1">
        <f>COUNTIF(B415,"*oe*")</f>
        <v>0</v>
      </c>
      <c r="X415" s="1">
        <f>COUNTIF(B415,"*oa*")</f>
        <v>0</v>
      </c>
      <c r="Y415" s="1">
        <f>COUNTIF(B415,"*ou*")</f>
        <v>0</v>
      </c>
      <c r="Z415" s="1">
        <f>COUNTIF(B415,"*ui*")</f>
        <v>0</v>
      </c>
      <c r="AA415" s="1">
        <f>COUNTIF(B415,"*ua*")</f>
        <v>0</v>
      </c>
      <c r="AB415">
        <f>SUM(G415:AA415)</f>
        <v>1</v>
      </c>
      <c r="AC415">
        <v>2</v>
      </c>
      <c r="AD415">
        <f>COUNTIF(AC415,"2")</f>
        <v>1</v>
      </c>
      <c r="AE415">
        <f>COUNTIF(AC415,"3")</f>
        <v>0</v>
      </c>
      <c r="AF415">
        <f>COUNTIF(AC415,"4")</f>
        <v>0</v>
      </c>
      <c r="AG415">
        <f>COUNTIF(AC415,"5")</f>
        <v>0</v>
      </c>
      <c r="AH415">
        <v>1</v>
      </c>
      <c r="AI415">
        <v>0</v>
      </c>
      <c r="AM415">
        <v>1</v>
      </c>
      <c r="AN415" t="str">
        <f>RIGHT(B415,1)</f>
        <v>n</v>
      </c>
      <c r="AO415" s="1">
        <f>COUNTIF(F415,"CVCV")+COUNTIF(F415,"CVVCV")</f>
        <v>0</v>
      </c>
      <c r="AP415" s="1">
        <f>COUNTIF(F415,"CVCVC")+COUNTIF(F415,"CVVCVC")</f>
        <v>0</v>
      </c>
      <c r="AQ415" s="1">
        <f>COUNTIF(F415,"VCV")+COUNTIF(F415,"VVCV")</f>
        <v>0</v>
      </c>
      <c r="AR415" s="1">
        <f>COUNTIF(F415,"VCVC")+COUNTIF(F415,"VVCVC")</f>
        <v>0</v>
      </c>
      <c r="AS415" s="1">
        <f>COUNTIF(F415,"CVV")</f>
        <v>0</v>
      </c>
      <c r="AT415" s="1">
        <f>COUNTIF(F415,"CVVC")</f>
        <v>1</v>
      </c>
      <c r="AU415" s="1">
        <f>COUNTIF(F415,"VV")</f>
        <v>0</v>
      </c>
      <c r="AV415" s="1">
        <f>COUNTIF(F415,"VVC")</f>
        <v>0</v>
      </c>
      <c r="AW415" s="1">
        <f>COUNTIF(F415,"CVVCVC")+COUNTIF(F415,"VVCVC")+COUNTIF(F415,"CVVCV")+COUNTIF(F415,"VVCV")</f>
        <v>0</v>
      </c>
      <c r="AY415" s="1">
        <f>COUNTIF(F415,"CCVCV")</f>
        <v>0</v>
      </c>
      <c r="AZ415" s="1">
        <f>COUNTIF(F415,"CCVCVC")</f>
        <v>0</v>
      </c>
      <c r="BA415" s="1">
        <f>COUNTIF(F415,"CCVV")</f>
        <v>0</v>
      </c>
      <c r="BB415" s="1">
        <f>COUNTIF(F415,"CCVVC")</f>
        <v>0</v>
      </c>
      <c r="BF415" s="1" t="str">
        <f>RIGHT(F415,4)</f>
        <v>CVVC</v>
      </c>
      <c r="BG415" s="1"/>
      <c r="BN415">
        <v>1</v>
      </c>
      <c r="BP415" s="1">
        <f>SUM(BG415:BO415)</f>
        <v>1</v>
      </c>
      <c r="BQ415">
        <v>0</v>
      </c>
      <c r="BR415" t="s">
        <v>2824</v>
      </c>
      <c r="BS415" s="1" t="str">
        <f>LEFT(B415,1)</f>
        <v>r</v>
      </c>
      <c r="BT415" s="1" t="str">
        <f>LEFT(B415,2)</f>
        <v>re</v>
      </c>
      <c r="BU415" s="1" t="str">
        <f>RIGHT(B415,1)</f>
        <v>n</v>
      </c>
      <c r="BX415" s="10">
        <v>0</v>
      </c>
      <c r="BY415" s="10" t="str">
        <f>LEFT(CA415,1)</f>
        <v>e</v>
      </c>
      <c r="BZ415" s="10" t="str">
        <f>LEFT(CC415,1)</f>
        <v>a</v>
      </c>
      <c r="CA415" s="10" t="str">
        <f>RIGHT(B415,3)</f>
        <v>ean</v>
      </c>
      <c r="CB415" s="10" t="str">
        <f>RIGHT(B415,3)</f>
        <v>ean</v>
      </c>
      <c r="CC415" s="10" t="str">
        <f>RIGHT(B415,2)</f>
        <v>an</v>
      </c>
      <c r="CD415" s="10" t="str">
        <f>RIGHT(B415,1)</f>
        <v>n</v>
      </c>
    </row>
    <row r="416" spans="1:82">
      <c r="A416">
        <v>166</v>
      </c>
      <c r="B416" s="30" t="s">
        <v>710</v>
      </c>
      <c r="C416" t="s">
        <v>2137</v>
      </c>
      <c r="D416" t="s">
        <v>1141</v>
      </c>
      <c r="E416" t="s">
        <v>1141</v>
      </c>
      <c r="F416" t="s">
        <v>2845</v>
      </c>
      <c r="G416" s="1">
        <f>COUNTIF(B416,"*ii*")</f>
        <v>0</v>
      </c>
      <c r="H416" s="1">
        <f>COUNTIF(B416,"*ee*")</f>
        <v>0</v>
      </c>
      <c r="I416" s="1">
        <f>COUNTIF(B416,"*aa*")</f>
        <v>0</v>
      </c>
      <c r="J416" s="1">
        <f>COUNTIF(B416,"*oo*")</f>
        <v>0</v>
      </c>
      <c r="K416" s="1">
        <f>COUNTIF(B416,"*uu*")</f>
        <v>0</v>
      </c>
      <c r="L416" s="1">
        <f>COUNTIF(B416,"*ia*")</f>
        <v>1</v>
      </c>
      <c r="M416" s="1">
        <f>COUNTIF(B416,"*iu*")</f>
        <v>0</v>
      </c>
      <c r="N416" s="1">
        <f>COUNTIF(B416,"*ei*")</f>
        <v>0</v>
      </c>
      <c r="O416" s="1">
        <f>COUNTIF(B416,"*ea*")</f>
        <v>0</v>
      </c>
      <c r="P416" s="1">
        <f>COUNTIF(B416,"*eo*")</f>
        <v>0</v>
      </c>
      <c r="Q416" s="1">
        <f>COUNTIF(B416,"*eu*")</f>
        <v>0</v>
      </c>
      <c r="R416" s="1">
        <f>COUNTIF(B416,"*ai*")</f>
        <v>0</v>
      </c>
      <c r="S416" s="1">
        <f>COUNTIF(B416,"*ae*")</f>
        <v>0</v>
      </c>
      <c r="T416" s="1">
        <f>COUNTIF(B416,"*ao*")</f>
        <v>0</v>
      </c>
      <c r="U416" s="1">
        <f>COUNTIF(B416,"*au*")</f>
        <v>0</v>
      </c>
      <c r="V416" s="1">
        <f>COUNTIF(B416,"*oi*")</f>
        <v>0</v>
      </c>
      <c r="W416" s="1">
        <f>COUNTIF(B416,"*oe*")</f>
        <v>0</v>
      </c>
      <c r="X416" s="1">
        <f>COUNTIF(B416,"*oa*")</f>
        <v>0</v>
      </c>
      <c r="Y416" s="1">
        <f>COUNTIF(B416,"*ou*")</f>
        <v>0</v>
      </c>
      <c r="Z416" s="1">
        <f>COUNTIF(B416,"*ui*")</f>
        <v>0</v>
      </c>
      <c r="AA416" s="1">
        <f>COUNTIF(B416,"*ua*")</f>
        <v>0</v>
      </c>
      <c r="AB416">
        <f>SUM(G416:AA416)</f>
        <v>1</v>
      </c>
      <c r="AC416">
        <v>2</v>
      </c>
      <c r="AD416">
        <f>COUNTIF(AC416,"2")</f>
        <v>1</v>
      </c>
      <c r="AE416">
        <f>COUNTIF(AC416,"3")</f>
        <v>0</v>
      </c>
      <c r="AF416">
        <f>COUNTIF(AC416,"4")</f>
        <v>0</v>
      </c>
      <c r="AG416">
        <f>COUNTIF(AC416,"5")</f>
        <v>0</v>
      </c>
      <c r="AH416">
        <v>1</v>
      </c>
      <c r="AI416">
        <v>0</v>
      </c>
      <c r="AM416">
        <v>1</v>
      </c>
      <c r="AN416" t="str">
        <f>RIGHT(B416,1)</f>
        <v>n</v>
      </c>
      <c r="AO416" s="1">
        <f>COUNTIF(F416,"CVCV")+COUNTIF(F416,"CVVCV")</f>
        <v>0</v>
      </c>
      <c r="AP416" s="1">
        <f>COUNTIF(F416,"CVCVC")+COUNTIF(F416,"CVVCVC")</f>
        <v>0</v>
      </c>
      <c r="AQ416" s="1">
        <f>COUNTIF(F416,"VCV")+COUNTIF(F416,"VVCV")</f>
        <v>0</v>
      </c>
      <c r="AR416" s="1">
        <f>COUNTIF(F416,"VCVC")+COUNTIF(F416,"VVCVC")</f>
        <v>0</v>
      </c>
      <c r="AS416" s="1">
        <f>COUNTIF(F416,"CVV")</f>
        <v>0</v>
      </c>
      <c r="AT416" s="1">
        <f>COUNTIF(F416,"CVVC")</f>
        <v>1</v>
      </c>
      <c r="AU416" s="1">
        <f>COUNTIF(F416,"VV")</f>
        <v>0</v>
      </c>
      <c r="AV416" s="1">
        <f>COUNTIF(F416,"VVC")</f>
        <v>0</v>
      </c>
      <c r="AW416" s="1">
        <f>COUNTIF(F416,"CVVCVC")+COUNTIF(F416,"VVCVC")+COUNTIF(F416,"CVVCV")+COUNTIF(F416,"VVCV")</f>
        <v>0</v>
      </c>
      <c r="AY416" s="1">
        <f>COUNTIF(F416,"CCVCV")</f>
        <v>0</v>
      </c>
      <c r="AZ416" s="1">
        <f>COUNTIF(F416,"CCVCVC")</f>
        <v>0</v>
      </c>
      <c r="BA416" s="1">
        <f>COUNTIF(F416,"CCVV")</f>
        <v>0</v>
      </c>
      <c r="BB416" s="1">
        <f>COUNTIF(F416,"CCVVC")</f>
        <v>0</v>
      </c>
      <c r="BF416" s="1" t="str">
        <f>RIGHT(F416,4)</f>
        <v>CVVC</v>
      </c>
      <c r="BG416" s="1"/>
      <c r="BN416">
        <v>1</v>
      </c>
      <c r="BP416" s="1">
        <f>SUM(BG416:BO416)</f>
        <v>1</v>
      </c>
      <c r="BQ416">
        <v>0</v>
      </c>
      <c r="BR416" t="s">
        <v>10</v>
      </c>
      <c r="BS416" s="1" t="str">
        <f>LEFT(B416,1)</f>
        <v>b</v>
      </c>
      <c r="BT416" s="1" t="str">
        <f>LEFT(B416,2)</f>
        <v>bi</v>
      </c>
      <c r="BU416" s="1" t="str">
        <f>RIGHT(B416,1)</f>
        <v>n</v>
      </c>
      <c r="BX416" s="10">
        <v>0</v>
      </c>
      <c r="BY416" s="10" t="str">
        <f>LEFT(CA416,1)</f>
        <v>i</v>
      </c>
      <c r="BZ416" s="10" t="str">
        <f>LEFT(CC416,1)</f>
        <v>a</v>
      </c>
      <c r="CA416" s="10" t="str">
        <f>RIGHT(B416,3)</f>
        <v>ian</v>
      </c>
      <c r="CB416" s="10" t="str">
        <f>RIGHT(B416,3)</f>
        <v>ian</v>
      </c>
      <c r="CC416" s="10" t="str">
        <f>RIGHT(B416,2)</f>
        <v>an</v>
      </c>
      <c r="CD416" s="10" t="str">
        <f>RIGHT(B416,1)</f>
        <v>n</v>
      </c>
    </row>
    <row r="417" spans="1:82">
      <c r="A417">
        <v>683</v>
      </c>
      <c r="B417" s="30" t="s">
        <v>1081</v>
      </c>
      <c r="C417" t="s">
        <v>2711</v>
      </c>
      <c r="D417" t="s">
        <v>1141</v>
      </c>
      <c r="E417" t="s">
        <v>1141</v>
      </c>
      <c r="F417" t="s">
        <v>2845</v>
      </c>
      <c r="G417" s="1">
        <f>COUNTIF(B417,"*ii*")</f>
        <v>0</v>
      </c>
      <c r="H417" s="1">
        <f>COUNTIF(B417,"*ee*")</f>
        <v>0</v>
      </c>
      <c r="I417" s="1">
        <f>COUNTIF(B417,"*aa*")</f>
        <v>0</v>
      </c>
      <c r="J417" s="1">
        <f>COUNTIF(B417,"*oo*")</f>
        <v>0</v>
      </c>
      <c r="K417" s="1">
        <f>COUNTIF(B417,"*uu*")</f>
        <v>0</v>
      </c>
      <c r="L417" s="1">
        <f>COUNTIF(B417,"*ia*")</f>
        <v>0</v>
      </c>
      <c r="M417" s="1">
        <f>COUNTIF(B417,"*iu*")</f>
        <v>0</v>
      </c>
      <c r="N417" s="1">
        <f>COUNTIF(B417,"*ei*")</f>
        <v>0</v>
      </c>
      <c r="O417" s="1">
        <f>COUNTIF(B417,"*ea*")</f>
        <v>0</v>
      </c>
      <c r="P417" s="1">
        <f>COUNTIF(B417,"*eo*")</f>
        <v>0</v>
      </c>
      <c r="Q417" s="1">
        <f>COUNTIF(B417,"*eu*")</f>
        <v>0</v>
      </c>
      <c r="R417" s="1">
        <f>COUNTIF(B417,"*ai*")</f>
        <v>0</v>
      </c>
      <c r="S417" s="1">
        <f>COUNTIF(B417,"*ae*")</f>
        <v>0</v>
      </c>
      <c r="T417" s="1">
        <f>COUNTIF(B417,"*ao*")</f>
        <v>0</v>
      </c>
      <c r="U417" s="1">
        <f>COUNTIF(B417,"*au*")</f>
        <v>0</v>
      </c>
      <c r="V417" s="1">
        <f>COUNTIF(B417,"*oi*")</f>
        <v>0</v>
      </c>
      <c r="W417" s="1">
        <f>COUNTIF(B417,"*oe*")</f>
        <v>0</v>
      </c>
      <c r="X417" s="1">
        <f>COUNTIF(B417,"*oa*")</f>
        <v>0</v>
      </c>
      <c r="Y417" s="1">
        <f>COUNTIF(B417,"*ou*")</f>
        <v>0</v>
      </c>
      <c r="Z417" s="1">
        <f>COUNTIF(B417,"*ui*")</f>
        <v>0</v>
      </c>
      <c r="AA417" s="1">
        <f>COUNTIF(B417,"*ua*")</f>
        <v>1</v>
      </c>
      <c r="AB417">
        <f>SUM(G417:AA417)</f>
        <v>1</v>
      </c>
      <c r="AC417">
        <v>2</v>
      </c>
      <c r="AD417">
        <f>COUNTIF(AC417,"2")</f>
        <v>1</v>
      </c>
      <c r="AE417">
        <f>COUNTIF(AC417,"3")</f>
        <v>0</v>
      </c>
      <c r="AF417">
        <f>COUNTIF(AC417,"4")</f>
        <v>0</v>
      </c>
      <c r="AG417">
        <f>COUNTIF(AC417,"5")</f>
        <v>0</v>
      </c>
      <c r="AH417">
        <v>1</v>
      </c>
      <c r="AI417">
        <v>0</v>
      </c>
      <c r="AM417">
        <v>1</v>
      </c>
      <c r="AN417" t="str">
        <f>RIGHT(B417,1)</f>
        <v>n</v>
      </c>
      <c r="AO417" s="1">
        <f>COUNTIF(F417,"CVCV")+COUNTIF(F417,"CVVCV")</f>
        <v>0</v>
      </c>
      <c r="AP417" s="1">
        <f>COUNTIF(F417,"CVCVC")+COUNTIF(F417,"CVVCVC")</f>
        <v>0</v>
      </c>
      <c r="AQ417" s="1">
        <f>COUNTIF(F417,"VCV")+COUNTIF(F417,"VVCV")</f>
        <v>0</v>
      </c>
      <c r="AR417" s="1">
        <f>COUNTIF(F417,"VCVC")+COUNTIF(F417,"VVCVC")</f>
        <v>0</v>
      </c>
      <c r="AS417" s="1">
        <f>COUNTIF(F417,"CVV")</f>
        <v>0</v>
      </c>
      <c r="AT417" s="1">
        <f>COUNTIF(F417,"CVVC")</f>
        <v>1</v>
      </c>
      <c r="AU417" s="1">
        <f>COUNTIF(F417,"VV")</f>
        <v>0</v>
      </c>
      <c r="AV417" s="1">
        <f>COUNTIF(F417,"VVC")</f>
        <v>0</v>
      </c>
      <c r="AW417" s="1">
        <f>COUNTIF(F417,"CVVCVC")+COUNTIF(F417,"VVCVC")+COUNTIF(F417,"CVVCV")+COUNTIF(F417,"VVCV")</f>
        <v>0</v>
      </c>
      <c r="AY417" s="1">
        <f>COUNTIF(F417,"CCVCV")</f>
        <v>0</v>
      </c>
      <c r="AZ417" s="1">
        <f>COUNTIF(F417,"CCVCVC")</f>
        <v>0</v>
      </c>
      <c r="BA417" s="1">
        <f>COUNTIF(F417,"CCVV")</f>
        <v>0</v>
      </c>
      <c r="BB417" s="1">
        <f>COUNTIF(F417,"CCVVC")</f>
        <v>0</v>
      </c>
      <c r="BF417" s="1" t="str">
        <f>RIGHT(F417,4)</f>
        <v>CVVC</v>
      </c>
      <c r="BG417" s="1"/>
      <c r="BN417">
        <v>1</v>
      </c>
      <c r="BP417" s="1">
        <f>SUM(BG417:BO417)</f>
        <v>1</v>
      </c>
      <c r="BQ417">
        <v>0</v>
      </c>
      <c r="BR417" t="s">
        <v>715</v>
      </c>
      <c r="BS417" s="1" t="str">
        <f>LEFT(B417,1)</f>
        <v>k</v>
      </c>
      <c r="BT417" s="1" t="str">
        <f>LEFT(B417,2)</f>
        <v>ku</v>
      </c>
      <c r="BU417" s="1" t="str">
        <f>RIGHT(B417,1)</f>
        <v>n</v>
      </c>
      <c r="BX417" s="10">
        <v>0</v>
      </c>
      <c r="BY417" s="10" t="str">
        <f>LEFT(CA417,1)</f>
        <v>u</v>
      </c>
      <c r="BZ417" s="10" t="str">
        <f>LEFT(CC417,1)</f>
        <v>a</v>
      </c>
      <c r="CA417" s="10" t="str">
        <f>RIGHT(B417,3)</f>
        <v>uan</v>
      </c>
      <c r="CB417" s="10" t="str">
        <f>RIGHT(B417,3)</f>
        <v>uan</v>
      </c>
      <c r="CC417" s="10" t="str">
        <f>RIGHT(B417,2)</f>
        <v>an</v>
      </c>
      <c r="CD417" s="10" t="str">
        <f>RIGHT(B417,1)</f>
        <v>n</v>
      </c>
    </row>
    <row r="418" spans="1:82">
      <c r="A418">
        <v>684</v>
      </c>
      <c r="B418" s="30" t="s">
        <v>1081</v>
      </c>
      <c r="C418" t="s">
        <v>1562</v>
      </c>
      <c r="D418" t="s">
        <v>1150</v>
      </c>
      <c r="E418" t="s">
        <v>2821</v>
      </c>
      <c r="F418" t="s">
        <v>2845</v>
      </c>
      <c r="G418" s="1">
        <f>COUNTIF(B418,"*ii*")</f>
        <v>0</v>
      </c>
      <c r="H418" s="1">
        <f>COUNTIF(B418,"*ee*")</f>
        <v>0</v>
      </c>
      <c r="I418" s="1">
        <f>COUNTIF(B418,"*aa*")</f>
        <v>0</v>
      </c>
      <c r="J418" s="1">
        <f>COUNTIF(B418,"*oo*")</f>
        <v>0</v>
      </c>
      <c r="K418" s="1">
        <f>COUNTIF(B418,"*uu*")</f>
        <v>0</v>
      </c>
      <c r="L418" s="1">
        <f>COUNTIF(B418,"*ia*")</f>
        <v>0</v>
      </c>
      <c r="M418" s="1">
        <f>COUNTIF(B418,"*iu*")</f>
        <v>0</v>
      </c>
      <c r="N418" s="1">
        <f>COUNTIF(B418,"*ei*")</f>
        <v>0</v>
      </c>
      <c r="O418" s="1">
        <f>COUNTIF(B418,"*ea*")</f>
        <v>0</v>
      </c>
      <c r="P418" s="1">
        <f>COUNTIF(B418,"*eo*")</f>
        <v>0</v>
      </c>
      <c r="Q418" s="1">
        <f>COUNTIF(B418,"*eu*")</f>
        <v>0</v>
      </c>
      <c r="R418" s="1">
        <f>COUNTIF(B418,"*ai*")</f>
        <v>0</v>
      </c>
      <c r="S418" s="1">
        <f>COUNTIF(B418,"*ae*")</f>
        <v>0</v>
      </c>
      <c r="T418" s="1">
        <f>COUNTIF(B418,"*ao*")</f>
        <v>0</v>
      </c>
      <c r="U418" s="1">
        <f>COUNTIF(B418,"*au*")</f>
        <v>0</v>
      </c>
      <c r="V418" s="1">
        <f>COUNTIF(B418,"*oi*")</f>
        <v>0</v>
      </c>
      <c r="W418" s="1">
        <f>COUNTIF(B418,"*oe*")</f>
        <v>0</v>
      </c>
      <c r="X418" s="1">
        <f>COUNTIF(B418,"*oa*")</f>
        <v>0</v>
      </c>
      <c r="Y418" s="1">
        <f>COUNTIF(B418,"*ou*")</f>
        <v>0</v>
      </c>
      <c r="Z418" s="1">
        <f>COUNTIF(B418,"*ui*")</f>
        <v>0</v>
      </c>
      <c r="AA418" s="1">
        <f>COUNTIF(B418,"*ua*")</f>
        <v>1</v>
      </c>
      <c r="AB418">
        <f>SUM(G418:AA418)</f>
        <v>1</v>
      </c>
      <c r="AC418">
        <v>2</v>
      </c>
      <c r="AD418">
        <f>COUNTIF(AC418,"2")</f>
        <v>1</v>
      </c>
      <c r="AE418">
        <f>COUNTIF(AC418,"3")</f>
        <v>0</v>
      </c>
      <c r="AF418">
        <f>COUNTIF(AC418,"4")</f>
        <v>0</v>
      </c>
      <c r="AG418">
        <f>COUNTIF(AC418,"5")</f>
        <v>0</v>
      </c>
      <c r="AH418">
        <v>1</v>
      </c>
      <c r="AI418">
        <v>0</v>
      </c>
      <c r="AM418">
        <v>1</v>
      </c>
      <c r="AN418" t="str">
        <f>RIGHT(B418,1)</f>
        <v>n</v>
      </c>
      <c r="AO418" s="1">
        <f>COUNTIF(F418,"CVCV")+COUNTIF(F418,"CVVCV")</f>
        <v>0</v>
      </c>
      <c r="AP418" s="1">
        <f>COUNTIF(F418,"CVCVC")+COUNTIF(F418,"CVVCVC")</f>
        <v>0</v>
      </c>
      <c r="AQ418" s="1">
        <f>COUNTIF(F418,"VCV")+COUNTIF(F418,"VVCV")</f>
        <v>0</v>
      </c>
      <c r="AR418" s="1">
        <f>COUNTIF(F418,"VCVC")+COUNTIF(F418,"VVCVC")</f>
        <v>0</v>
      </c>
      <c r="AS418" s="1">
        <f>COUNTIF(F418,"CVV")</f>
        <v>0</v>
      </c>
      <c r="AT418" s="1">
        <f>COUNTIF(F418,"CVVC")</f>
        <v>1</v>
      </c>
      <c r="AU418" s="1">
        <f>COUNTIF(F418,"VV")</f>
        <v>0</v>
      </c>
      <c r="AV418" s="1">
        <f>COUNTIF(F418,"VVC")</f>
        <v>0</v>
      </c>
      <c r="AW418" s="1">
        <f>COUNTIF(F418,"CVVCVC")+COUNTIF(F418,"VVCVC")+COUNTIF(F418,"CVVCV")+COUNTIF(F418,"VVCV")</f>
        <v>0</v>
      </c>
      <c r="AY418" s="1">
        <f>COUNTIF(F418,"CCVCV")</f>
        <v>0</v>
      </c>
      <c r="AZ418" s="1">
        <f>COUNTIF(F418,"CCVCVC")</f>
        <v>0</v>
      </c>
      <c r="BA418" s="1">
        <f>COUNTIF(F418,"CCVV")</f>
        <v>0</v>
      </c>
      <c r="BB418" s="1">
        <f>COUNTIF(F418,"CCVVC")</f>
        <v>0</v>
      </c>
      <c r="BF418" s="1" t="str">
        <f>RIGHT(F418,4)</f>
        <v>CVVC</v>
      </c>
      <c r="BG418" s="1"/>
      <c r="BN418">
        <v>1</v>
      </c>
      <c r="BP418" s="1">
        <f>SUM(BG418:BO418)</f>
        <v>1</v>
      </c>
      <c r="BQ418">
        <v>0</v>
      </c>
      <c r="BR418" t="s">
        <v>715</v>
      </c>
      <c r="BS418" s="1" t="str">
        <f>LEFT(B418,1)</f>
        <v>k</v>
      </c>
      <c r="BT418" s="1" t="str">
        <f>LEFT(B418,2)</f>
        <v>ku</v>
      </c>
      <c r="BU418" s="1" t="str">
        <f>RIGHT(B418,1)</f>
        <v>n</v>
      </c>
      <c r="BX418" s="10">
        <v>0</v>
      </c>
      <c r="BY418" s="10" t="str">
        <f>LEFT(CA418,1)</f>
        <v>u</v>
      </c>
      <c r="BZ418" s="10" t="str">
        <f>LEFT(CC418,1)</f>
        <v>a</v>
      </c>
      <c r="CA418" s="10" t="str">
        <f>RIGHT(B418,3)</f>
        <v>uan</v>
      </c>
      <c r="CB418" s="10" t="str">
        <f>RIGHT(B418,3)</f>
        <v>uan</v>
      </c>
      <c r="CC418" s="10" t="str">
        <f>RIGHT(B418,2)</f>
        <v>an</v>
      </c>
      <c r="CD418" s="10" t="str">
        <f>RIGHT(B418,1)</f>
        <v>n</v>
      </c>
    </row>
    <row r="419" spans="1:82">
      <c r="A419">
        <v>598</v>
      </c>
      <c r="B419" s="30" t="s">
        <v>796</v>
      </c>
      <c r="C419" t="s">
        <v>2252</v>
      </c>
      <c r="D419" t="s">
        <v>1141</v>
      </c>
      <c r="E419" t="s">
        <v>1141</v>
      </c>
      <c r="F419" t="s">
        <v>2845</v>
      </c>
      <c r="G419" s="1">
        <f>COUNTIF(B419,"*ii*")</f>
        <v>0</v>
      </c>
      <c r="H419" s="1">
        <f>COUNTIF(B419,"*ee*")</f>
        <v>0</v>
      </c>
      <c r="I419" s="1">
        <f>COUNTIF(B419,"*aa*")</f>
        <v>0</v>
      </c>
      <c r="J419" s="1">
        <f>COUNTIF(B419,"*oo*")</f>
        <v>0</v>
      </c>
      <c r="K419" s="1">
        <f>COUNTIF(B419,"*uu*")</f>
        <v>0</v>
      </c>
      <c r="L419" s="1">
        <f>COUNTIF(B419,"*ia*")</f>
        <v>0</v>
      </c>
      <c r="M419" s="1">
        <f>COUNTIF(B419,"*iu*")</f>
        <v>0</v>
      </c>
      <c r="N419" s="1">
        <f>COUNTIF(B419,"*ei*")</f>
        <v>0</v>
      </c>
      <c r="O419" s="1">
        <f>COUNTIF(B419,"*ea*")</f>
        <v>0</v>
      </c>
      <c r="P419" s="1">
        <f>COUNTIF(B419,"*eo*")</f>
        <v>0</v>
      </c>
      <c r="Q419" s="1">
        <f>COUNTIF(B419,"*eu*")</f>
        <v>0</v>
      </c>
      <c r="R419" s="1">
        <f>COUNTIF(B419,"*ai*")</f>
        <v>0</v>
      </c>
      <c r="S419" s="1">
        <f>COUNTIF(B419,"*ae*")</f>
        <v>0</v>
      </c>
      <c r="T419" s="1">
        <f>COUNTIF(B419,"*ao*")</f>
        <v>0</v>
      </c>
      <c r="U419" s="1">
        <f>COUNTIF(B419,"*au*")</f>
        <v>0</v>
      </c>
      <c r="V419" s="1">
        <f>COUNTIF(B419,"*oi*")</f>
        <v>0</v>
      </c>
      <c r="W419" s="1">
        <f>COUNTIF(B419,"*oe*")</f>
        <v>0</v>
      </c>
      <c r="X419" s="1">
        <f>COUNTIF(B419,"*oa*")</f>
        <v>1</v>
      </c>
      <c r="Y419" s="1">
        <f>COUNTIF(B419,"*ou*")</f>
        <v>0</v>
      </c>
      <c r="Z419" s="1">
        <f>COUNTIF(B419,"*ui*")</f>
        <v>0</v>
      </c>
      <c r="AA419" s="1">
        <f>COUNTIF(B419,"*ua*")</f>
        <v>0</v>
      </c>
      <c r="AB419">
        <f>SUM(G419:AA419)</f>
        <v>1</v>
      </c>
      <c r="AC419">
        <v>2</v>
      </c>
      <c r="AD419">
        <f>COUNTIF(AC419,"2")</f>
        <v>1</v>
      </c>
      <c r="AE419">
        <f>COUNTIF(AC419,"3")</f>
        <v>0</v>
      </c>
      <c r="AF419">
        <f>COUNTIF(AC419,"4")</f>
        <v>0</v>
      </c>
      <c r="AG419">
        <f>COUNTIF(AC419,"5")</f>
        <v>0</v>
      </c>
      <c r="AH419">
        <v>1</v>
      </c>
      <c r="AI419">
        <v>0</v>
      </c>
      <c r="AM419">
        <v>1</v>
      </c>
      <c r="AN419" t="str">
        <f>RIGHT(B419,1)</f>
        <v>r</v>
      </c>
      <c r="AO419" s="1">
        <f>COUNTIF(F419,"CVCV")+COUNTIF(F419,"CVVCV")</f>
        <v>0</v>
      </c>
      <c r="AP419" s="1">
        <f>COUNTIF(F419,"CVCVC")+COUNTIF(F419,"CVVCVC")</f>
        <v>0</v>
      </c>
      <c r="AQ419" s="1">
        <f>COUNTIF(F419,"VCV")+COUNTIF(F419,"VVCV")</f>
        <v>0</v>
      </c>
      <c r="AR419" s="1">
        <f>COUNTIF(F419,"VCVC")+COUNTIF(F419,"VVCVC")</f>
        <v>0</v>
      </c>
      <c r="AS419" s="1">
        <f>COUNTIF(F419,"CVV")</f>
        <v>0</v>
      </c>
      <c r="AT419" s="1">
        <f>COUNTIF(F419,"CVVC")</f>
        <v>1</v>
      </c>
      <c r="AU419" s="1">
        <f>COUNTIF(F419,"VV")</f>
        <v>0</v>
      </c>
      <c r="AV419" s="1">
        <f>COUNTIF(F419,"VVC")</f>
        <v>0</v>
      </c>
      <c r="AW419" s="1">
        <f>COUNTIF(F419,"CVVCVC")+COUNTIF(F419,"VVCVC")+COUNTIF(F419,"CVVCV")+COUNTIF(F419,"VVCV")</f>
        <v>0</v>
      </c>
      <c r="AY419" s="1">
        <f>COUNTIF(F419,"CCVCV")</f>
        <v>0</v>
      </c>
      <c r="AZ419" s="1">
        <f>COUNTIF(F419,"CCVCVC")</f>
        <v>0</v>
      </c>
      <c r="BA419" s="1">
        <f>COUNTIF(F419,"CCVV")</f>
        <v>0</v>
      </c>
      <c r="BB419" s="1">
        <f>COUNTIF(F419,"CCVVC")</f>
        <v>0</v>
      </c>
      <c r="BF419" s="1" t="str">
        <f>RIGHT(F419,4)</f>
        <v>CVVC</v>
      </c>
      <c r="BG419" s="1"/>
      <c r="BN419">
        <v>1</v>
      </c>
      <c r="BP419" s="1">
        <f>SUM(BG419:BO419)</f>
        <v>1</v>
      </c>
      <c r="BQ419">
        <v>0</v>
      </c>
      <c r="BR419" t="s">
        <v>2827</v>
      </c>
      <c r="BS419" s="1" t="str">
        <f>LEFT(B419,1)</f>
        <v>k</v>
      </c>
      <c r="BT419" s="1" t="str">
        <f>LEFT(B419,2)</f>
        <v>ko</v>
      </c>
      <c r="BU419" s="1" t="str">
        <f>RIGHT(B419,1)</f>
        <v>r</v>
      </c>
      <c r="BX419" s="10">
        <v>0</v>
      </c>
      <c r="BY419" s="10" t="str">
        <f>LEFT(CA419,1)</f>
        <v>o</v>
      </c>
      <c r="BZ419" s="10" t="str">
        <f>LEFT(CC419,1)</f>
        <v>a</v>
      </c>
      <c r="CA419" s="10" t="str">
        <f>RIGHT(B419,3)</f>
        <v>oar</v>
      </c>
      <c r="CB419" s="10" t="str">
        <f>RIGHT(B419,3)</f>
        <v>oar</v>
      </c>
      <c r="CC419" s="10" t="str">
        <f>RIGHT(B419,2)</f>
        <v>ar</v>
      </c>
      <c r="CD419" s="10" t="str">
        <f>RIGHT(B419,1)</f>
        <v>r</v>
      </c>
    </row>
    <row r="420" spans="1:82">
      <c r="A420">
        <v>1828</v>
      </c>
      <c r="B420" s="30" t="s">
        <v>499</v>
      </c>
      <c r="C420" t="s">
        <v>1847</v>
      </c>
      <c r="D420" t="s">
        <v>1141</v>
      </c>
      <c r="E420" t="s">
        <v>1141</v>
      </c>
      <c r="F420" t="s">
        <v>2845</v>
      </c>
      <c r="G420" s="1">
        <f>COUNTIF(B420,"*ii*")</f>
        <v>0</v>
      </c>
      <c r="H420" s="1">
        <f>COUNTIF(B420,"*ee*")</f>
        <v>0</v>
      </c>
      <c r="I420" s="1">
        <f>COUNTIF(B420,"*aa*")</f>
        <v>0</v>
      </c>
      <c r="J420" s="1">
        <f>COUNTIF(B420,"*oo*")</f>
        <v>0</v>
      </c>
      <c r="K420" s="1">
        <f>COUNTIF(B420,"*uu*")</f>
        <v>0</v>
      </c>
      <c r="L420" s="1">
        <f>COUNTIF(B420,"*ia*")</f>
        <v>0</v>
      </c>
      <c r="M420" s="1">
        <f>COUNTIF(B420,"*iu*")</f>
        <v>0</v>
      </c>
      <c r="N420" s="1">
        <f>COUNTIF(B420,"*ei*")</f>
        <v>0</v>
      </c>
      <c r="O420" s="1">
        <f>COUNTIF(B420,"*ea*")</f>
        <v>1</v>
      </c>
      <c r="P420" s="1">
        <f>COUNTIF(B420,"*eo*")</f>
        <v>0</v>
      </c>
      <c r="Q420" s="1">
        <f>COUNTIF(B420,"*eu*")</f>
        <v>0</v>
      </c>
      <c r="R420" s="1">
        <f>COUNTIF(B420,"*ai*")</f>
        <v>0</v>
      </c>
      <c r="S420" s="1">
        <f>COUNTIF(B420,"*ae*")</f>
        <v>0</v>
      </c>
      <c r="T420" s="1">
        <f>COUNTIF(B420,"*ao*")</f>
        <v>0</v>
      </c>
      <c r="U420" s="1">
        <f>COUNTIF(B420,"*au*")</f>
        <v>0</v>
      </c>
      <c r="V420" s="1">
        <f>COUNTIF(B420,"*oi*")</f>
        <v>0</v>
      </c>
      <c r="W420" s="1">
        <f>COUNTIF(B420,"*oe*")</f>
        <v>0</v>
      </c>
      <c r="X420" s="1">
        <f>COUNTIF(B420,"*oa*")</f>
        <v>0</v>
      </c>
      <c r="Y420" s="1">
        <f>COUNTIF(B420,"*ou*")</f>
        <v>0</v>
      </c>
      <c r="Z420" s="1">
        <f>COUNTIF(B420,"*ui*")</f>
        <v>0</v>
      </c>
      <c r="AA420" s="1">
        <f>COUNTIF(B420,"*ua*")</f>
        <v>0</v>
      </c>
      <c r="AB420">
        <f>SUM(G420:AA420)</f>
        <v>1</v>
      </c>
      <c r="AC420">
        <v>2</v>
      </c>
      <c r="AD420">
        <f>COUNTIF(AC420,"2")</f>
        <v>1</v>
      </c>
      <c r="AE420">
        <f>COUNTIF(AC420,"3")</f>
        <v>0</v>
      </c>
      <c r="AF420">
        <f>COUNTIF(AC420,"4")</f>
        <v>0</v>
      </c>
      <c r="AG420">
        <f>COUNTIF(AC420,"5")</f>
        <v>0</v>
      </c>
      <c r="AH420">
        <v>1</v>
      </c>
      <c r="AI420">
        <v>0</v>
      </c>
      <c r="AM420">
        <v>1</v>
      </c>
      <c r="AN420" t="str">
        <f>RIGHT(B420,1)</f>
        <v>s</v>
      </c>
      <c r="AO420" s="1">
        <f>COUNTIF(F420,"CVCV")+COUNTIF(F420,"CVVCV")</f>
        <v>0</v>
      </c>
      <c r="AP420" s="1">
        <f>COUNTIF(F420,"CVCVC")+COUNTIF(F420,"CVVCVC")</f>
        <v>0</v>
      </c>
      <c r="AQ420" s="1">
        <f>COUNTIF(F420,"VCV")+COUNTIF(F420,"VVCV")</f>
        <v>0</v>
      </c>
      <c r="AR420" s="1">
        <f>COUNTIF(F420,"VCVC")+COUNTIF(F420,"VVCVC")</f>
        <v>0</v>
      </c>
      <c r="AS420" s="1">
        <f>COUNTIF(F420,"CVV")</f>
        <v>0</v>
      </c>
      <c r="AT420" s="1">
        <f>COUNTIF(F420,"CVVC")</f>
        <v>1</v>
      </c>
      <c r="AU420" s="1">
        <f>COUNTIF(F420,"VV")</f>
        <v>0</v>
      </c>
      <c r="AV420" s="1">
        <f>COUNTIF(F420,"VVC")</f>
        <v>0</v>
      </c>
      <c r="AW420" s="1">
        <f>COUNTIF(F420,"CVVCVC")+COUNTIF(F420,"VVCVC")+COUNTIF(F420,"CVVCV")+COUNTIF(F420,"VVCV")</f>
        <v>0</v>
      </c>
      <c r="AY420" s="1">
        <f>COUNTIF(F420,"CCVCV")</f>
        <v>0</v>
      </c>
      <c r="AZ420" s="1">
        <f>COUNTIF(F420,"CCVCVC")</f>
        <v>0</v>
      </c>
      <c r="BA420" s="1">
        <f>COUNTIF(F420,"CCVV")</f>
        <v>0</v>
      </c>
      <c r="BB420" s="1">
        <f>COUNTIF(F420,"CCVVC")</f>
        <v>0</v>
      </c>
      <c r="BF420" s="1" t="str">
        <f>RIGHT(F420,4)</f>
        <v>CVVC</v>
      </c>
      <c r="BG420" s="1"/>
      <c r="BN420">
        <v>1</v>
      </c>
      <c r="BP420" s="1">
        <f>SUM(BG420:BO420)</f>
        <v>1</v>
      </c>
      <c r="BQ420">
        <v>0</v>
      </c>
      <c r="BR420" t="s">
        <v>2824</v>
      </c>
      <c r="BS420" s="1" t="str">
        <f>LEFT(B420,1)</f>
        <v>t</v>
      </c>
      <c r="BT420" s="1" t="str">
        <f>LEFT(B420,2)</f>
        <v>te</v>
      </c>
      <c r="BU420" s="1" t="str">
        <f>RIGHT(B420,1)</f>
        <v>s</v>
      </c>
      <c r="BX420" s="10">
        <v>0</v>
      </c>
      <c r="BY420" s="10" t="str">
        <f>LEFT(CA420,1)</f>
        <v>e</v>
      </c>
      <c r="BZ420" s="10" t="str">
        <f>LEFT(CC420,1)</f>
        <v>a</v>
      </c>
      <c r="CA420" s="10" t="str">
        <f>RIGHT(B420,3)</f>
        <v>eas</v>
      </c>
      <c r="CB420" s="10" t="str">
        <f>RIGHT(B420,3)</f>
        <v>eas</v>
      </c>
      <c r="CC420" s="10" t="str">
        <f>RIGHT(B420,2)</f>
        <v>as</v>
      </c>
      <c r="CD420" s="10" t="str">
        <f>RIGHT(B420,1)</f>
        <v>s</v>
      </c>
    </row>
    <row r="421" spans="1:82">
      <c r="A421">
        <v>1829</v>
      </c>
      <c r="B421" s="30" t="s">
        <v>499</v>
      </c>
      <c r="C421" t="s">
        <v>2512</v>
      </c>
      <c r="D421" t="s">
        <v>1141</v>
      </c>
      <c r="E421" t="s">
        <v>1141</v>
      </c>
      <c r="F421" t="s">
        <v>2845</v>
      </c>
      <c r="G421" s="1">
        <f>COUNTIF(B421,"*ii*")</f>
        <v>0</v>
      </c>
      <c r="H421" s="1">
        <f>COUNTIF(B421,"*ee*")</f>
        <v>0</v>
      </c>
      <c r="I421" s="1">
        <f>COUNTIF(B421,"*aa*")</f>
        <v>0</v>
      </c>
      <c r="J421" s="1">
        <f>COUNTIF(B421,"*oo*")</f>
        <v>0</v>
      </c>
      <c r="K421" s="1">
        <f>COUNTIF(B421,"*uu*")</f>
        <v>0</v>
      </c>
      <c r="L421" s="1">
        <f>COUNTIF(B421,"*ia*")</f>
        <v>0</v>
      </c>
      <c r="M421" s="1">
        <f>COUNTIF(B421,"*iu*")</f>
        <v>0</v>
      </c>
      <c r="N421" s="1">
        <f>COUNTIF(B421,"*ei*")</f>
        <v>0</v>
      </c>
      <c r="O421" s="1">
        <f>COUNTIF(B421,"*ea*")</f>
        <v>1</v>
      </c>
      <c r="P421" s="1">
        <f>COUNTIF(B421,"*eo*")</f>
        <v>0</v>
      </c>
      <c r="Q421" s="1">
        <f>COUNTIF(B421,"*eu*")</f>
        <v>0</v>
      </c>
      <c r="R421" s="1">
        <f>COUNTIF(B421,"*ai*")</f>
        <v>0</v>
      </c>
      <c r="S421" s="1">
        <f>COUNTIF(B421,"*ae*")</f>
        <v>0</v>
      </c>
      <c r="T421" s="1">
        <f>COUNTIF(B421,"*ao*")</f>
        <v>0</v>
      </c>
      <c r="U421" s="1">
        <f>COUNTIF(B421,"*au*")</f>
        <v>0</v>
      </c>
      <c r="V421" s="1">
        <f>COUNTIF(B421,"*oi*")</f>
        <v>0</v>
      </c>
      <c r="W421" s="1">
        <f>COUNTIF(B421,"*oe*")</f>
        <v>0</v>
      </c>
      <c r="X421" s="1">
        <f>COUNTIF(B421,"*oa*")</f>
        <v>0</v>
      </c>
      <c r="Y421" s="1">
        <f>COUNTIF(B421,"*ou*")</f>
        <v>0</v>
      </c>
      <c r="Z421" s="1">
        <f>COUNTIF(B421,"*ui*")</f>
        <v>0</v>
      </c>
      <c r="AA421" s="1">
        <f>COUNTIF(B421,"*ua*")</f>
        <v>0</v>
      </c>
      <c r="AB421">
        <f>SUM(G421:AA421)</f>
        <v>1</v>
      </c>
      <c r="AC421">
        <v>2</v>
      </c>
      <c r="AD421">
        <f>COUNTIF(AC421,"2")</f>
        <v>1</v>
      </c>
      <c r="AE421">
        <f>COUNTIF(AC421,"3")</f>
        <v>0</v>
      </c>
      <c r="AF421">
        <f>COUNTIF(AC421,"4")</f>
        <v>0</v>
      </c>
      <c r="AG421">
        <f>COUNTIF(AC421,"5")</f>
        <v>0</v>
      </c>
      <c r="AH421">
        <v>1</v>
      </c>
      <c r="AI421">
        <v>0</v>
      </c>
      <c r="AM421">
        <v>1</v>
      </c>
      <c r="AN421" t="str">
        <f>RIGHT(B421,1)</f>
        <v>s</v>
      </c>
      <c r="AO421" s="1">
        <f>COUNTIF(F421,"CVCV")+COUNTIF(F421,"CVVCV")</f>
        <v>0</v>
      </c>
      <c r="AP421" s="1">
        <f>COUNTIF(F421,"CVCVC")+COUNTIF(F421,"CVVCVC")</f>
        <v>0</v>
      </c>
      <c r="AQ421" s="1">
        <f>COUNTIF(F421,"VCV")+COUNTIF(F421,"VVCV")</f>
        <v>0</v>
      </c>
      <c r="AR421" s="1">
        <f>COUNTIF(F421,"VCVC")+COUNTIF(F421,"VVCVC")</f>
        <v>0</v>
      </c>
      <c r="AS421" s="1">
        <f>COUNTIF(F421,"CVV")</f>
        <v>0</v>
      </c>
      <c r="AT421" s="1">
        <f>COUNTIF(F421,"CVVC")</f>
        <v>1</v>
      </c>
      <c r="AU421" s="1">
        <f>COUNTIF(F421,"VV")</f>
        <v>0</v>
      </c>
      <c r="AV421" s="1">
        <f>COUNTIF(F421,"VVC")</f>
        <v>0</v>
      </c>
      <c r="AW421" s="1">
        <f>COUNTIF(F421,"CVVCVC")+COUNTIF(F421,"VVCVC")+COUNTIF(F421,"CVVCV")+COUNTIF(F421,"VVCV")</f>
        <v>0</v>
      </c>
      <c r="AY421" s="1">
        <f>COUNTIF(F421,"CCVCV")</f>
        <v>0</v>
      </c>
      <c r="AZ421" s="1">
        <f>COUNTIF(F421,"CCVCVC")</f>
        <v>0</v>
      </c>
      <c r="BA421" s="1">
        <f>COUNTIF(F421,"CCVV")</f>
        <v>0</v>
      </c>
      <c r="BB421" s="1">
        <f>COUNTIF(F421,"CCVVC")</f>
        <v>0</v>
      </c>
      <c r="BF421" s="1" t="str">
        <f>RIGHT(F421,4)</f>
        <v>CVVC</v>
      </c>
      <c r="BG421" s="1"/>
      <c r="BN421">
        <v>1</v>
      </c>
      <c r="BP421" s="1">
        <f>SUM(BG421:BO421)</f>
        <v>1</v>
      </c>
      <c r="BQ421">
        <v>0</v>
      </c>
      <c r="BR421" t="s">
        <v>2824</v>
      </c>
      <c r="BS421" s="1" t="str">
        <f>LEFT(B421,1)</f>
        <v>t</v>
      </c>
      <c r="BT421" s="1" t="str">
        <f>LEFT(B421,2)</f>
        <v>te</v>
      </c>
      <c r="BU421" s="1" t="str">
        <f>RIGHT(B421,1)</f>
        <v>s</v>
      </c>
      <c r="BX421" s="10">
        <v>0</v>
      </c>
      <c r="BY421" s="10" t="str">
        <f>LEFT(CA421,1)</f>
        <v>e</v>
      </c>
      <c r="BZ421" s="10" t="str">
        <f>LEFT(CC421,1)</f>
        <v>a</v>
      </c>
      <c r="CA421" s="10" t="str">
        <f>RIGHT(B421,3)</f>
        <v>eas</v>
      </c>
      <c r="CB421" s="10" t="str">
        <f>RIGHT(B421,3)</f>
        <v>eas</v>
      </c>
      <c r="CC421" s="10" t="str">
        <f>RIGHT(B421,2)</f>
        <v>as</v>
      </c>
      <c r="CD421" s="10" t="str">
        <f>RIGHT(B421,1)</f>
        <v>s</v>
      </c>
    </row>
    <row r="422" spans="1:82">
      <c r="A422">
        <v>1030</v>
      </c>
      <c r="B422" s="30" t="s">
        <v>195</v>
      </c>
      <c r="C422" t="s">
        <v>1405</v>
      </c>
      <c r="D422" t="s">
        <v>1141</v>
      </c>
      <c r="E422" t="s">
        <v>1141</v>
      </c>
      <c r="F422" t="s">
        <v>2845</v>
      </c>
      <c r="G422" s="1">
        <f>COUNTIF(B422,"*ii*")</f>
        <v>0</v>
      </c>
      <c r="H422" s="1">
        <f>COUNTIF(B422,"*ee*")</f>
        <v>0</v>
      </c>
      <c r="I422" s="1">
        <f>COUNTIF(B422,"*aa*")</f>
        <v>0</v>
      </c>
      <c r="J422" s="1">
        <f>COUNTIF(B422,"*oo*")</f>
        <v>0</v>
      </c>
      <c r="K422" s="1">
        <f>COUNTIF(B422,"*uu*")</f>
        <v>0</v>
      </c>
      <c r="L422" s="1">
        <f>COUNTIF(B422,"*ia*")</f>
        <v>0</v>
      </c>
      <c r="M422" s="1">
        <f>COUNTIF(B422,"*iu*")</f>
        <v>0</v>
      </c>
      <c r="N422" s="1">
        <f>COUNTIF(B422,"*ei*")</f>
        <v>0</v>
      </c>
      <c r="O422" s="1">
        <f>COUNTIF(B422,"*ea*")</f>
        <v>0</v>
      </c>
      <c r="P422" s="1">
        <f>COUNTIF(B422,"*eo*")</f>
        <v>0</v>
      </c>
      <c r="Q422" s="1">
        <f>COUNTIF(B422,"*eu*")</f>
        <v>0</v>
      </c>
      <c r="R422" s="1">
        <f>COUNTIF(B422,"*ai*")</f>
        <v>0</v>
      </c>
      <c r="S422" s="1">
        <f>COUNTIF(B422,"*ae*")</f>
        <v>0</v>
      </c>
      <c r="T422" s="1">
        <f>COUNTIF(B422,"*ao*")</f>
        <v>0</v>
      </c>
      <c r="U422" s="1">
        <f>COUNTIF(B422,"*au*")</f>
        <v>0</v>
      </c>
      <c r="V422" s="1">
        <f>COUNTIF(B422,"*oi*")</f>
        <v>0</v>
      </c>
      <c r="W422" s="1">
        <f>COUNTIF(B422,"*oe*")</f>
        <v>0</v>
      </c>
      <c r="X422" s="1">
        <f>COUNTIF(B422,"*oa*")</f>
        <v>0</v>
      </c>
      <c r="Y422" s="1">
        <f>COUNTIF(B422,"*ou*")</f>
        <v>0</v>
      </c>
      <c r="Z422" s="1">
        <f>COUNTIF(B422,"*ui*")</f>
        <v>0</v>
      </c>
      <c r="AA422" s="1">
        <f>COUNTIF(B422,"*ua*")</f>
        <v>1</v>
      </c>
      <c r="AB422">
        <f>SUM(G422:AA422)</f>
        <v>1</v>
      </c>
      <c r="AC422">
        <v>2</v>
      </c>
      <c r="AD422">
        <f>COUNTIF(AC422,"2")</f>
        <v>1</v>
      </c>
      <c r="AE422">
        <f>COUNTIF(AC422,"3")</f>
        <v>0</v>
      </c>
      <c r="AF422">
        <f>COUNTIF(AC422,"4")</f>
        <v>0</v>
      </c>
      <c r="AG422">
        <f>COUNTIF(AC422,"5")</f>
        <v>0</v>
      </c>
      <c r="AH422">
        <v>1</v>
      </c>
      <c r="AI422">
        <v>0</v>
      </c>
      <c r="AM422">
        <v>1</v>
      </c>
      <c r="AN422" t="str">
        <f>RIGHT(B422,1)</f>
        <v>t</v>
      </c>
      <c r="AO422" s="1">
        <f>COUNTIF(F422,"CVCV")+COUNTIF(F422,"CVVCV")</f>
        <v>0</v>
      </c>
      <c r="AP422" s="1">
        <f>COUNTIF(F422,"CVCVC")+COUNTIF(F422,"CVVCVC")</f>
        <v>0</v>
      </c>
      <c r="AQ422" s="1">
        <f>COUNTIF(F422,"VCV")+COUNTIF(F422,"VVCV")</f>
        <v>0</v>
      </c>
      <c r="AR422" s="1">
        <f>COUNTIF(F422,"VCVC")+COUNTIF(F422,"VVCVC")</f>
        <v>0</v>
      </c>
      <c r="AS422" s="1">
        <f>COUNTIF(F422,"CVV")</f>
        <v>0</v>
      </c>
      <c r="AT422" s="1">
        <f>COUNTIF(F422,"CVVC")</f>
        <v>1</v>
      </c>
      <c r="AU422" s="1">
        <f>COUNTIF(F422,"VV")</f>
        <v>0</v>
      </c>
      <c r="AV422" s="1">
        <f>COUNTIF(F422,"VVC")</f>
        <v>0</v>
      </c>
      <c r="AW422" s="1">
        <f>COUNTIF(F422,"CVVCVC")+COUNTIF(F422,"VVCVC")+COUNTIF(F422,"CVVCV")+COUNTIF(F422,"VVCV")</f>
        <v>0</v>
      </c>
      <c r="AY422" s="1">
        <f>COUNTIF(F422,"CCVCV")</f>
        <v>0</v>
      </c>
      <c r="AZ422" s="1">
        <f>COUNTIF(F422,"CCVCVC")</f>
        <v>0</v>
      </c>
      <c r="BA422" s="1">
        <f>COUNTIF(F422,"CCVV")</f>
        <v>0</v>
      </c>
      <c r="BB422" s="1">
        <f>COUNTIF(F422,"CCVVC")</f>
        <v>0</v>
      </c>
      <c r="BF422" s="1" t="str">
        <f>RIGHT(F422,4)</f>
        <v>CVVC</v>
      </c>
      <c r="BG422" s="1"/>
      <c r="BN422">
        <v>1</v>
      </c>
      <c r="BP422" s="1">
        <f>SUM(BG422:BO422)</f>
        <v>1</v>
      </c>
      <c r="BQ422">
        <v>0</v>
      </c>
      <c r="BR422" t="s">
        <v>715</v>
      </c>
      <c r="BS422" s="1" t="str">
        <f>LEFT(B422,1)</f>
        <v>n</v>
      </c>
      <c r="BT422" s="1" t="str">
        <f>LEFT(B422,2)</f>
        <v>nu</v>
      </c>
      <c r="BU422" s="1" t="str">
        <f>RIGHT(B422,1)</f>
        <v>t</v>
      </c>
      <c r="BX422" s="10">
        <v>0</v>
      </c>
      <c r="BY422" s="10" t="str">
        <f>LEFT(CA422,1)</f>
        <v>u</v>
      </c>
      <c r="BZ422" s="10" t="str">
        <f>LEFT(CC422,1)</f>
        <v>a</v>
      </c>
      <c r="CA422" s="10" t="str">
        <f>RIGHT(B422,3)</f>
        <v>uat</v>
      </c>
      <c r="CB422" s="10" t="str">
        <f>RIGHT(B422,3)</f>
        <v>uat</v>
      </c>
      <c r="CC422" s="10" t="str">
        <f>RIGHT(B422,2)</f>
        <v>at</v>
      </c>
      <c r="CD422" s="10" t="str">
        <f>RIGHT(B422,1)</f>
        <v>t</v>
      </c>
    </row>
    <row r="423" spans="1:82">
      <c r="A423">
        <v>1197</v>
      </c>
      <c r="B423" s="30" t="s">
        <v>618</v>
      </c>
      <c r="C423" t="s">
        <v>2003</v>
      </c>
      <c r="D423" t="s">
        <v>1141</v>
      </c>
      <c r="E423" t="s">
        <v>1141</v>
      </c>
      <c r="F423" t="s">
        <v>2845</v>
      </c>
      <c r="G423" s="1">
        <f>COUNTIF(B423,"*ii*")</f>
        <v>0</v>
      </c>
      <c r="H423" s="1">
        <f>COUNTIF(B423,"*ee*")</f>
        <v>0</v>
      </c>
      <c r="I423" s="1">
        <f>COUNTIF(B423,"*aa*")</f>
        <v>0</v>
      </c>
      <c r="J423" s="1">
        <f>COUNTIF(B423,"*oo*")</f>
        <v>0</v>
      </c>
      <c r="K423" s="1">
        <f>COUNTIF(B423,"*uu*")</f>
        <v>0</v>
      </c>
      <c r="L423" s="1">
        <f>COUNTIF(B423,"*ia*")</f>
        <v>0</v>
      </c>
      <c r="M423" s="1">
        <f>COUNTIF(B423,"*iu*")</f>
        <v>0</v>
      </c>
      <c r="N423" s="1">
        <f>COUNTIF(B423,"*ei*")</f>
        <v>0</v>
      </c>
      <c r="O423" s="1">
        <f>COUNTIF(B423,"*ea*")</f>
        <v>0</v>
      </c>
      <c r="P423" s="1">
        <f>COUNTIF(B423,"*eo*")</f>
        <v>0</v>
      </c>
      <c r="Q423" s="1">
        <f>COUNTIF(B423,"*eu*")</f>
        <v>0</v>
      </c>
      <c r="R423" s="1">
        <f>COUNTIF(B423,"*ai*")</f>
        <v>0</v>
      </c>
      <c r="S423" s="1">
        <f>COUNTIF(B423,"*ae*")</f>
        <v>0</v>
      </c>
      <c r="T423" s="1">
        <f>COUNTIF(B423,"*ao*")</f>
        <v>0</v>
      </c>
      <c r="U423" s="1">
        <f>COUNTIF(B423,"*au*")</f>
        <v>0</v>
      </c>
      <c r="V423" s="1">
        <f>COUNTIF(B423,"*oi*")</f>
        <v>0</v>
      </c>
      <c r="W423" s="1">
        <f>COUNTIF(B423,"*oe*")</f>
        <v>0</v>
      </c>
      <c r="X423" s="1">
        <f>COUNTIF(B423,"*oa*")</f>
        <v>0</v>
      </c>
      <c r="Y423" s="1">
        <f>COUNTIF(B423,"*ou*")</f>
        <v>0</v>
      </c>
      <c r="Z423" s="1">
        <f>COUNTIF(B423,"*ui*")</f>
        <v>0</v>
      </c>
      <c r="AA423" s="1">
        <f>COUNTIF(B423,"*ua*")</f>
        <v>1</v>
      </c>
      <c r="AB423">
        <f>SUM(G423:AA423)</f>
        <v>1</v>
      </c>
      <c r="AC423">
        <v>2</v>
      </c>
      <c r="AD423">
        <f>COUNTIF(AC423,"2")</f>
        <v>1</v>
      </c>
      <c r="AE423">
        <f>COUNTIF(AC423,"3")</f>
        <v>0</v>
      </c>
      <c r="AF423">
        <f>COUNTIF(AC423,"4")</f>
        <v>0</v>
      </c>
      <c r="AG423">
        <f>COUNTIF(AC423,"5")</f>
        <v>0</v>
      </c>
      <c r="AH423">
        <v>1</v>
      </c>
      <c r="AI423">
        <v>0</v>
      </c>
      <c r="AM423">
        <v>1</v>
      </c>
      <c r="AN423" t="str">
        <f>RIGHT(B423,1)</f>
        <v>t</v>
      </c>
      <c r="AO423" s="1">
        <f>COUNTIF(F423,"CVCV")+COUNTIF(F423,"CVVCV")</f>
        <v>0</v>
      </c>
      <c r="AP423" s="1">
        <f>COUNTIF(F423,"CVCVC")+COUNTIF(F423,"CVVCVC")</f>
        <v>0</v>
      </c>
      <c r="AQ423" s="1">
        <f>COUNTIF(F423,"VCV")+COUNTIF(F423,"VVCV")</f>
        <v>0</v>
      </c>
      <c r="AR423" s="1">
        <f>COUNTIF(F423,"VCVC")+COUNTIF(F423,"VVCVC")</f>
        <v>0</v>
      </c>
      <c r="AS423" s="1">
        <f>COUNTIF(F423,"CVV")</f>
        <v>0</v>
      </c>
      <c r="AT423" s="1">
        <f>COUNTIF(F423,"CVVC")</f>
        <v>1</v>
      </c>
      <c r="AU423" s="1">
        <f>COUNTIF(F423,"VV")</f>
        <v>0</v>
      </c>
      <c r="AV423" s="1">
        <f>COUNTIF(F423,"VVC")</f>
        <v>0</v>
      </c>
      <c r="AW423" s="1">
        <f>COUNTIF(F423,"CVVCVC")+COUNTIF(F423,"VVCVC")+COUNTIF(F423,"CVVCV")+COUNTIF(F423,"VVCV")</f>
        <v>0</v>
      </c>
      <c r="AY423" s="1">
        <f>COUNTIF(F423,"CCVCV")</f>
        <v>0</v>
      </c>
      <c r="AZ423" s="1">
        <f>COUNTIF(F423,"CCVCVC")</f>
        <v>0</v>
      </c>
      <c r="BA423" s="1">
        <f>COUNTIF(F423,"CCVV")</f>
        <v>0</v>
      </c>
      <c r="BB423" s="1">
        <f>COUNTIF(F423,"CCVVC")</f>
        <v>0</v>
      </c>
      <c r="BF423" s="1" t="str">
        <f>RIGHT(F423,4)</f>
        <v>CVVC</v>
      </c>
      <c r="BG423" s="1"/>
      <c r="BN423">
        <v>1</v>
      </c>
      <c r="BP423" s="1">
        <f>SUM(BG423:BO423)</f>
        <v>1</v>
      </c>
      <c r="BQ423">
        <v>0</v>
      </c>
      <c r="BR423" t="s">
        <v>715</v>
      </c>
      <c r="BS423" s="1" t="str">
        <f>LEFT(B423,1)</f>
        <v>p</v>
      </c>
      <c r="BT423" s="1" t="str">
        <f>LEFT(B423,2)</f>
        <v>pu</v>
      </c>
      <c r="BU423" s="1" t="str">
        <f>RIGHT(B423,1)</f>
        <v>t</v>
      </c>
      <c r="BX423" s="10">
        <v>0</v>
      </c>
      <c r="BY423" s="10" t="str">
        <f>LEFT(CA423,1)</f>
        <v>u</v>
      </c>
      <c r="BZ423" s="10" t="str">
        <f>LEFT(CC423,1)</f>
        <v>a</v>
      </c>
      <c r="CA423" s="10" t="str">
        <f>RIGHT(B423,3)</f>
        <v>uat</v>
      </c>
      <c r="CB423" s="10" t="str">
        <f>RIGHT(B423,3)</f>
        <v>uat</v>
      </c>
      <c r="CC423" s="10" t="str">
        <f>RIGHT(B423,2)</f>
        <v>at</v>
      </c>
      <c r="CD423" s="10" t="str">
        <f>RIGHT(B423,1)</f>
        <v>t</v>
      </c>
    </row>
    <row r="424" spans="1:82">
      <c r="A424">
        <v>596</v>
      </c>
      <c r="B424" s="30" t="s">
        <v>3095</v>
      </c>
      <c r="C424" t="s">
        <v>1802</v>
      </c>
      <c r="D424" t="s">
        <v>1141</v>
      </c>
      <c r="E424" t="s">
        <v>1141</v>
      </c>
      <c r="F424" t="s">
        <v>2845</v>
      </c>
      <c r="G424" s="1">
        <f>COUNTIF(B424,"*ii*")</f>
        <v>0</v>
      </c>
      <c r="H424" s="1">
        <f>COUNTIF(B424,"*ee*")</f>
        <v>0</v>
      </c>
      <c r="I424" s="1">
        <f>COUNTIF(B424,"*aa*")</f>
        <v>0</v>
      </c>
      <c r="J424" s="1">
        <f>COUNTIF(B424,"*oo*")</f>
        <v>0</v>
      </c>
      <c r="K424" s="1">
        <f>COUNTIF(B424,"*uu*")</f>
        <v>0</v>
      </c>
      <c r="L424" s="1">
        <f>COUNTIF(B424,"*ia*")</f>
        <v>0</v>
      </c>
      <c r="M424" s="1">
        <f>COUNTIF(B424,"*iu*")</f>
        <v>0</v>
      </c>
      <c r="N424" s="1">
        <f>COUNTIF(B424,"*ei*")</f>
        <v>0</v>
      </c>
      <c r="O424" s="1">
        <f>COUNTIF(B424,"*ea*")</f>
        <v>0</v>
      </c>
      <c r="P424" s="1">
        <f>COUNTIF(B424,"*eo*")</f>
        <v>0</v>
      </c>
      <c r="Q424" s="1">
        <f>COUNTIF(B424,"*eu*")</f>
        <v>0</v>
      </c>
      <c r="R424" s="1">
        <f>COUNTIF(B424,"*ai*")</f>
        <v>0</v>
      </c>
      <c r="S424" s="1">
        <f>COUNTIF(B424,"*ae*")</f>
        <v>0</v>
      </c>
      <c r="T424" s="1">
        <f>COUNTIF(B424,"*ao*")</f>
        <v>0</v>
      </c>
      <c r="U424" s="1">
        <f>COUNTIF(B424,"*au*")</f>
        <v>0</v>
      </c>
      <c r="V424" s="1">
        <f>COUNTIF(B424,"*oi*")</f>
        <v>0</v>
      </c>
      <c r="W424" s="1">
        <f>COUNTIF(B424,"*oe*")</f>
        <v>0</v>
      </c>
      <c r="X424" s="1">
        <f>COUNTIF(B424,"*oa*")</f>
        <v>1</v>
      </c>
      <c r="Y424" s="1">
        <f>COUNTIF(B424,"*ou*")</f>
        <v>0</v>
      </c>
      <c r="Z424" s="1">
        <f>COUNTIF(B424,"*ui*")</f>
        <v>0</v>
      </c>
      <c r="AA424" s="1">
        <f>COUNTIF(B424,"*ua*")</f>
        <v>0</v>
      </c>
      <c r="AB424">
        <f>SUM(G424:AA424)</f>
        <v>1</v>
      </c>
      <c r="AC424">
        <v>2</v>
      </c>
      <c r="AD424">
        <f>COUNTIF(AC424,"2")</f>
        <v>1</v>
      </c>
      <c r="AE424">
        <f>COUNTIF(AC424,"3")</f>
        <v>0</v>
      </c>
      <c r="AF424">
        <f>COUNTIF(AC424,"4")</f>
        <v>0</v>
      </c>
      <c r="AG424">
        <f>COUNTIF(AC424,"5")</f>
        <v>0</v>
      </c>
      <c r="AH424">
        <v>1</v>
      </c>
      <c r="AI424">
        <v>0</v>
      </c>
      <c r="AM424">
        <v>1</v>
      </c>
      <c r="AN424" t="str">
        <f>RIGHT(B424,1)</f>
        <v>ʔ</v>
      </c>
      <c r="AO424" s="1">
        <f>COUNTIF(F424,"CVCV")+COUNTIF(F424,"CVVCV")</f>
        <v>0</v>
      </c>
      <c r="AP424" s="1">
        <f>COUNTIF(F424,"CVCVC")+COUNTIF(F424,"CVVCVC")</f>
        <v>0</v>
      </c>
      <c r="AQ424" s="1">
        <f>COUNTIF(F424,"VCV")+COUNTIF(F424,"VVCV")</f>
        <v>0</v>
      </c>
      <c r="AR424" s="1">
        <f>COUNTIF(F424,"VCVC")+COUNTIF(F424,"VVCVC")</f>
        <v>0</v>
      </c>
      <c r="AS424" s="1">
        <f>COUNTIF(F424,"CVV")</f>
        <v>0</v>
      </c>
      <c r="AT424" s="1">
        <f>COUNTIF(F424,"CVVC")</f>
        <v>1</v>
      </c>
      <c r="AU424" s="1">
        <f>COUNTIF(F424,"VV")</f>
        <v>0</v>
      </c>
      <c r="AV424" s="1">
        <f>COUNTIF(F424,"VVC")</f>
        <v>0</v>
      </c>
      <c r="AW424" s="1">
        <f>COUNTIF(F424,"CVVCVC")+COUNTIF(F424,"VVCVC")+COUNTIF(F424,"CVVCV")+COUNTIF(F424,"VVCV")</f>
        <v>0</v>
      </c>
      <c r="AY424" s="1">
        <f>COUNTIF(F424,"CCVCV")</f>
        <v>0</v>
      </c>
      <c r="AZ424" s="1">
        <f>COUNTIF(F424,"CCVCVC")</f>
        <v>0</v>
      </c>
      <c r="BA424" s="1">
        <f>COUNTIF(F424,"CCVV")</f>
        <v>0</v>
      </c>
      <c r="BB424" s="1">
        <f>COUNTIF(F424,"CCVVC")</f>
        <v>0</v>
      </c>
      <c r="BF424" s="1" t="str">
        <f>RIGHT(F424,4)</f>
        <v>CVVC</v>
      </c>
      <c r="BG424" s="1"/>
      <c r="BN424">
        <v>1</v>
      </c>
      <c r="BP424" s="1">
        <f>SUM(BG424:BO424)</f>
        <v>1</v>
      </c>
      <c r="BQ424">
        <v>0</v>
      </c>
      <c r="BR424" t="s">
        <v>2827</v>
      </c>
      <c r="BS424" s="1" t="str">
        <f>LEFT(B424,1)</f>
        <v>k</v>
      </c>
      <c r="BT424" s="1" t="str">
        <f>LEFT(B424,2)</f>
        <v>ko</v>
      </c>
      <c r="BU424" s="1" t="str">
        <f>RIGHT(B424,1)</f>
        <v>ʔ</v>
      </c>
      <c r="BX424" s="10">
        <v>0</v>
      </c>
      <c r="BY424" s="10" t="str">
        <f>LEFT(CA424,1)</f>
        <v>o</v>
      </c>
      <c r="BZ424" s="10" t="str">
        <f>LEFT(CC424,1)</f>
        <v>a</v>
      </c>
      <c r="CA424" s="10" t="str">
        <f>RIGHT(B424,3)</f>
        <v>oaʔ</v>
      </c>
      <c r="CB424" s="10" t="str">
        <f>RIGHT(B424,3)</f>
        <v>oaʔ</v>
      </c>
      <c r="CC424" s="10" t="str">
        <f>RIGHT(B424,2)</f>
        <v>aʔ</v>
      </c>
      <c r="CD424" s="10" t="str">
        <f>RIGHT(B424,1)</f>
        <v>ʔ</v>
      </c>
    </row>
    <row r="425" spans="1:82">
      <c r="A425">
        <v>597</v>
      </c>
      <c r="B425" s="30" t="s">
        <v>3095</v>
      </c>
      <c r="C425" t="s">
        <v>2803</v>
      </c>
      <c r="D425" t="s">
        <v>1150</v>
      </c>
      <c r="E425" t="s">
        <v>2821</v>
      </c>
      <c r="F425" t="s">
        <v>2845</v>
      </c>
      <c r="G425" s="1">
        <f>COUNTIF(B425,"*ii*")</f>
        <v>0</v>
      </c>
      <c r="H425" s="1">
        <f>COUNTIF(B425,"*ee*")</f>
        <v>0</v>
      </c>
      <c r="I425" s="1">
        <f>COUNTIF(B425,"*aa*")</f>
        <v>0</v>
      </c>
      <c r="J425" s="1">
        <f>COUNTIF(B425,"*oo*")</f>
        <v>0</v>
      </c>
      <c r="K425" s="1">
        <f>COUNTIF(B425,"*uu*")</f>
        <v>0</v>
      </c>
      <c r="L425" s="1">
        <f>COUNTIF(B425,"*ia*")</f>
        <v>0</v>
      </c>
      <c r="M425" s="1">
        <f>COUNTIF(B425,"*iu*")</f>
        <v>0</v>
      </c>
      <c r="N425" s="1">
        <f>COUNTIF(B425,"*ei*")</f>
        <v>0</v>
      </c>
      <c r="O425" s="1">
        <f>COUNTIF(B425,"*ea*")</f>
        <v>0</v>
      </c>
      <c r="P425" s="1">
        <f>COUNTIF(B425,"*eo*")</f>
        <v>0</v>
      </c>
      <c r="Q425" s="1">
        <f>COUNTIF(B425,"*eu*")</f>
        <v>0</v>
      </c>
      <c r="R425" s="1">
        <f>COUNTIF(B425,"*ai*")</f>
        <v>0</v>
      </c>
      <c r="S425" s="1">
        <f>COUNTIF(B425,"*ae*")</f>
        <v>0</v>
      </c>
      <c r="T425" s="1">
        <f>COUNTIF(B425,"*ao*")</f>
        <v>0</v>
      </c>
      <c r="U425" s="1">
        <f>COUNTIF(B425,"*au*")</f>
        <v>0</v>
      </c>
      <c r="V425" s="1">
        <f>COUNTIF(B425,"*oi*")</f>
        <v>0</v>
      </c>
      <c r="W425" s="1">
        <f>COUNTIF(B425,"*oe*")</f>
        <v>0</v>
      </c>
      <c r="X425" s="1">
        <f>COUNTIF(B425,"*oa*")</f>
        <v>1</v>
      </c>
      <c r="Y425" s="1">
        <f>COUNTIF(B425,"*ou*")</f>
        <v>0</v>
      </c>
      <c r="Z425" s="1">
        <f>COUNTIF(B425,"*ui*")</f>
        <v>0</v>
      </c>
      <c r="AA425" s="1">
        <f>COUNTIF(B425,"*ua*")</f>
        <v>0</v>
      </c>
      <c r="AB425">
        <f>SUM(G425:AA425)</f>
        <v>1</v>
      </c>
      <c r="AC425">
        <v>2</v>
      </c>
      <c r="AD425">
        <f>COUNTIF(AC425,"2")</f>
        <v>1</v>
      </c>
      <c r="AE425">
        <f>COUNTIF(AC425,"3")</f>
        <v>0</v>
      </c>
      <c r="AF425">
        <f>COUNTIF(AC425,"4")</f>
        <v>0</v>
      </c>
      <c r="AG425">
        <f>COUNTIF(AC425,"5")</f>
        <v>0</v>
      </c>
      <c r="AH425">
        <v>1</v>
      </c>
      <c r="AI425">
        <v>0</v>
      </c>
      <c r="AM425">
        <v>1</v>
      </c>
      <c r="AN425" t="str">
        <f>RIGHT(B425,1)</f>
        <v>ʔ</v>
      </c>
      <c r="AO425" s="1">
        <f>COUNTIF(F425,"CVCV")+COUNTIF(F425,"CVVCV")</f>
        <v>0</v>
      </c>
      <c r="AP425" s="1">
        <f>COUNTIF(F425,"CVCVC")+COUNTIF(F425,"CVVCVC")</f>
        <v>0</v>
      </c>
      <c r="AQ425" s="1">
        <f>COUNTIF(F425,"VCV")+COUNTIF(F425,"VVCV")</f>
        <v>0</v>
      </c>
      <c r="AR425" s="1">
        <f>COUNTIF(F425,"VCVC")+COUNTIF(F425,"VVCVC")</f>
        <v>0</v>
      </c>
      <c r="AS425" s="1">
        <f>COUNTIF(F425,"CVV")</f>
        <v>0</v>
      </c>
      <c r="AT425" s="1">
        <f>COUNTIF(F425,"CVVC")</f>
        <v>1</v>
      </c>
      <c r="AU425" s="1">
        <f>COUNTIF(F425,"VV")</f>
        <v>0</v>
      </c>
      <c r="AV425" s="1">
        <f>COUNTIF(F425,"VVC")</f>
        <v>0</v>
      </c>
      <c r="AW425" s="1">
        <f>COUNTIF(F425,"CVVCVC")+COUNTIF(F425,"VVCVC")+COUNTIF(F425,"CVVCV")+COUNTIF(F425,"VVCV")</f>
        <v>0</v>
      </c>
      <c r="AY425" s="1">
        <f>COUNTIF(F425,"CCVCV")</f>
        <v>0</v>
      </c>
      <c r="AZ425" s="1">
        <f>COUNTIF(F425,"CCVCVC")</f>
        <v>0</v>
      </c>
      <c r="BA425" s="1">
        <f>COUNTIF(F425,"CCVV")</f>
        <v>0</v>
      </c>
      <c r="BB425" s="1">
        <f>COUNTIF(F425,"CCVVC")</f>
        <v>0</v>
      </c>
      <c r="BF425" s="1" t="str">
        <f>RIGHT(F425,4)</f>
        <v>CVVC</v>
      </c>
      <c r="BG425" s="1"/>
      <c r="BN425">
        <v>1</v>
      </c>
      <c r="BP425" s="1">
        <f>SUM(BG425:BO425)</f>
        <v>1</v>
      </c>
      <c r="BQ425">
        <v>0</v>
      </c>
      <c r="BR425" t="s">
        <v>2827</v>
      </c>
      <c r="BS425" s="1" t="str">
        <f>LEFT(B425,1)</f>
        <v>k</v>
      </c>
      <c r="BT425" s="1" t="str">
        <f>LEFT(B425,2)</f>
        <v>ko</v>
      </c>
      <c r="BU425" s="1" t="str">
        <f>RIGHT(B425,1)</f>
        <v>ʔ</v>
      </c>
      <c r="BX425" s="10">
        <v>0</v>
      </c>
      <c r="BY425" s="10" t="str">
        <f>LEFT(CA425,1)</f>
        <v>o</v>
      </c>
      <c r="BZ425" s="10" t="str">
        <f>LEFT(CC425,1)</f>
        <v>a</v>
      </c>
      <c r="CA425" s="10" t="str">
        <f>RIGHT(B425,3)</f>
        <v>oaʔ</v>
      </c>
      <c r="CB425" s="10" t="str">
        <f>RIGHT(B425,3)</f>
        <v>oaʔ</v>
      </c>
      <c r="CC425" s="10" t="str">
        <f>RIGHT(B425,2)</f>
        <v>aʔ</v>
      </c>
      <c r="CD425" s="10" t="str">
        <f>RIGHT(B425,1)</f>
        <v>ʔ</v>
      </c>
    </row>
    <row r="426" spans="1:82">
      <c r="A426">
        <v>342</v>
      </c>
      <c r="B426" s="30" t="s">
        <v>3052</v>
      </c>
      <c r="C426" t="s">
        <v>1747</v>
      </c>
      <c r="D426" t="s">
        <v>1141</v>
      </c>
      <c r="E426" t="s">
        <v>1141</v>
      </c>
      <c r="F426" t="s">
        <v>2845</v>
      </c>
      <c r="G426" s="1">
        <f>COUNTIF(B426,"*ii*")</f>
        <v>0</v>
      </c>
      <c r="H426" s="1">
        <f>COUNTIF(B426,"*ee*")</f>
        <v>0</v>
      </c>
      <c r="I426" s="1">
        <f>COUNTIF(B426,"*aa*")</f>
        <v>0</v>
      </c>
      <c r="J426" s="1">
        <f>COUNTIF(B426,"*oo*")</f>
        <v>0</v>
      </c>
      <c r="K426" s="1">
        <f>COUNTIF(B426,"*uu*")</f>
        <v>0</v>
      </c>
      <c r="L426" s="1">
        <f>COUNTIF(B426,"*ia*")</f>
        <v>0</v>
      </c>
      <c r="M426" s="1">
        <f>COUNTIF(B426,"*iu*")</f>
        <v>0</v>
      </c>
      <c r="N426" s="1">
        <f>COUNTIF(B426,"*ei*")</f>
        <v>0</v>
      </c>
      <c r="O426" s="1">
        <f>COUNTIF(B426,"*ea*")</f>
        <v>0</v>
      </c>
      <c r="P426" s="1">
        <f>COUNTIF(B426,"*eo*")</f>
        <v>0</v>
      </c>
      <c r="Q426" s="1">
        <f>COUNTIF(B426,"*eu*")</f>
        <v>0</v>
      </c>
      <c r="R426" s="1">
        <f>COUNTIF(B426,"*ai*")</f>
        <v>0</v>
      </c>
      <c r="S426" s="1">
        <f>COUNTIF(B426,"*ae*")</f>
        <v>0</v>
      </c>
      <c r="T426" s="1">
        <f>COUNTIF(B426,"*ao*")</f>
        <v>0</v>
      </c>
      <c r="U426" s="1">
        <f>COUNTIF(B426,"*au*")</f>
        <v>0</v>
      </c>
      <c r="V426" s="1">
        <f>COUNTIF(B426,"*oi*")</f>
        <v>0</v>
      </c>
      <c r="W426" s="1">
        <f>COUNTIF(B426,"*oe*")</f>
        <v>0</v>
      </c>
      <c r="X426" s="1">
        <f>COUNTIF(B426,"*oa*")</f>
        <v>0</v>
      </c>
      <c r="Y426" s="1">
        <f>COUNTIF(B426,"*ou*")</f>
        <v>0</v>
      </c>
      <c r="Z426" s="1">
        <f>COUNTIF(B426,"*ui*")</f>
        <v>0</v>
      </c>
      <c r="AA426" s="1">
        <f>COUNTIF(B426,"*ua*")</f>
        <v>1</v>
      </c>
      <c r="AB426">
        <f>SUM(G426:AA426)</f>
        <v>1</v>
      </c>
      <c r="AC426">
        <v>2</v>
      </c>
      <c r="AD426">
        <f>COUNTIF(AC426,"2")</f>
        <v>1</v>
      </c>
      <c r="AE426">
        <f>COUNTIF(AC426,"3")</f>
        <v>0</v>
      </c>
      <c r="AF426">
        <f>COUNTIF(AC426,"4")</f>
        <v>0</v>
      </c>
      <c r="AG426">
        <f>COUNTIF(AC426,"5")</f>
        <v>0</v>
      </c>
      <c r="AH426">
        <v>1</v>
      </c>
      <c r="AI426">
        <v>0</v>
      </c>
      <c r="AM426">
        <v>1</v>
      </c>
      <c r="AN426" t="str">
        <f>RIGHT(B426,1)</f>
        <v>ʔ</v>
      </c>
      <c r="AO426" s="1">
        <f>COUNTIF(F426,"CVCV")+COUNTIF(F426,"CVVCV")</f>
        <v>0</v>
      </c>
      <c r="AP426" s="1">
        <f>COUNTIF(F426,"CVCVC")+COUNTIF(F426,"CVVCVC")</f>
        <v>0</v>
      </c>
      <c r="AQ426" s="1">
        <f>COUNTIF(F426,"VCV")+COUNTIF(F426,"VVCV")</f>
        <v>0</v>
      </c>
      <c r="AR426" s="1">
        <f>COUNTIF(F426,"VCVC")+COUNTIF(F426,"VVCVC")</f>
        <v>0</v>
      </c>
      <c r="AS426" s="1">
        <f>COUNTIF(F426,"CVV")</f>
        <v>0</v>
      </c>
      <c r="AT426" s="1">
        <f>COUNTIF(F426,"CVVC")</f>
        <v>1</v>
      </c>
      <c r="AU426" s="1">
        <f>COUNTIF(F426,"VV")</f>
        <v>0</v>
      </c>
      <c r="AV426" s="1">
        <f>COUNTIF(F426,"VVC")</f>
        <v>0</v>
      </c>
      <c r="AW426" s="1">
        <f>COUNTIF(F426,"CVVCVC")+COUNTIF(F426,"VVCVC")+COUNTIF(F426,"CVVCV")+COUNTIF(F426,"VVCV")</f>
        <v>0</v>
      </c>
      <c r="AY426" s="1">
        <f>COUNTIF(F426,"CCVCV")</f>
        <v>0</v>
      </c>
      <c r="AZ426" s="1">
        <f>COUNTIF(F426,"CCVCVC")</f>
        <v>0</v>
      </c>
      <c r="BA426" s="1">
        <f>COUNTIF(F426,"CCVV")</f>
        <v>0</v>
      </c>
      <c r="BB426" s="1">
        <f>COUNTIF(F426,"CCVVC")</f>
        <v>0</v>
      </c>
      <c r="BF426" s="1" t="str">
        <f>RIGHT(F426,4)</f>
        <v>CVVC</v>
      </c>
      <c r="BG426" s="1"/>
      <c r="BN426">
        <v>1</v>
      </c>
      <c r="BP426" s="1">
        <f>SUM(BG426:BO426)</f>
        <v>1</v>
      </c>
      <c r="BQ426">
        <v>0</v>
      </c>
      <c r="BR426" t="s">
        <v>715</v>
      </c>
      <c r="BS426" s="1" t="str">
        <f>LEFT(B426,1)</f>
        <v>f</v>
      </c>
      <c r="BT426" s="1" t="str">
        <f>LEFT(B426,2)</f>
        <v>fu</v>
      </c>
      <c r="BU426" s="1" t="str">
        <f>RIGHT(B426,1)</f>
        <v>ʔ</v>
      </c>
      <c r="BX426" s="10">
        <v>0</v>
      </c>
      <c r="BY426" s="10" t="str">
        <f>LEFT(CA426,1)</f>
        <v>u</v>
      </c>
      <c r="BZ426" s="10" t="str">
        <f>LEFT(CC426,1)</f>
        <v>a</v>
      </c>
      <c r="CA426" s="10" t="str">
        <f>RIGHT(B426,3)</f>
        <v>uaʔ</v>
      </c>
      <c r="CB426" s="10" t="str">
        <f>RIGHT(B426,3)</f>
        <v>uaʔ</v>
      </c>
      <c r="CC426" s="10" t="str">
        <f>RIGHT(B426,2)</f>
        <v>aʔ</v>
      </c>
      <c r="CD426" s="10" t="str">
        <f>RIGHT(B426,1)</f>
        <v>ʔ</v>
      </c>
    </row>
    <row r="427" spans="1:82">
      <c r="A427">
        <v>1926</v>
      </c>
      <c r="B427" s="30" t="s">
        <v>3497</v>
      </c>
      <c r="C427" t="s">
        <v>1997</v>
      </c>
      <c r="D427" t="s">
        <v>1141</v>
      </c>
      <c r="E427" t="s">
        <v>1141</v>
      </c>
      <c r="F427" t="s">
        <v>2845</v>
      </c>
      <c r="G427" s="1">
        <f>COUNTIF(B427,"*ii*")</f>
        <v>0</v>
      </c>
      <c r="H427" s="1">
        <f>COUNTIF(B427,"*ee*")</f>
        <v>0</v>
      </c>
      <c r="I427" s="1">
        <f>COUNTIF(B427,"*aa*")</f>
        <v>0</v>
      </c>
      <c r="J427" s="1">
        <f>COUNTIF(B427,"*oo*")</f>
        <v>0</v>
      </c>
      <c r="K427" s="1">
        <f>COUNTIF(B427,"*uu*")</f>
        <v>0</v>
      </c>
      <c r="L427" s="1">
        <f>COUNTIF(B427,"*ia*")</f>
        <v>0</v>
      </c>
      <c r="M427" s="1">
        <f>COUNTIF(B427,"*iu*")</f>
        <v>0</v>
      </c>
      <c r="N427" s="1">
        <f>COUNTIF(B427,"*ei*")</f>
        <v>0</v>
      </c>
      <c r="O427" s="1">
        <f>COUNTIF(B427,"*ea*")</f>
        <v>0</v>
      </c>
      <c r="P427" s="1">
        <f>COUNTIF(B427,"*eo*")</f>
        <v>0</v>
      </c>
      <c r="Q427" s="1">
        <f>COUNTIF(B427,"*eu*")</f>
        <v>0</v>
      </c>
      <c r="R427" s="1">
        <f>COUNTIF(B427,"*ai*")</f>
        <v>0</v>
      </c>
      <c r="S427" s="1">
        <f>COUNTIF(B427,"*ae*")</f>
        <v>0</v>
      </c>
      <c r="T427" s="1">
        <f>COUNTIF(B427,"*ao*")</f>
        <v>0</v>
      </c>
      <c r="U427" s="1">
        <f>COUNTIF(B427,"*au*")</f>
        <v>0</v>
      </c>
      <c r="V427" s="1">
        <f>COUNTIF(B427,"*oi*")</f>
        <v>0</v>
      </c>
      <c r="W427" s="1">
        <f>COUNTIF(B427,"*oe*")</f>
        <v>0</v>
      </c>
      <c r="X427" s="1">
        <f>COUNTIF(B427,"*oa*")</f>
        <v>0</v>
      </c>
      <c r="Y427" s="1">
        <f>COUNTIF(B427,"*ou*")</f>
        <v>0</v>
      </c>
      <c r="Z427" s="1">
        <f>COUNTIF(B427,"*ui*")</f>
        <v>0</v>
      </c>
      <c r="AA427" s="1">
        <f>COUNTIF(B427,"*ua*")</f>
        <v>1</v>
      </c>
      <c r="AB427">
        <f>SUM(G427:AA427)</f>
        <v>1</v>
      </c>
      <c r="AC427">
        <v>2</v>
      </c>
      <c r="AD427">
        <f>COUNTIF(AC427,"2")</f>
        <v>1</v>
      </c>
      <c r="AE427">
        <f>COUNTIF(AC427,"3")</f>
        <v>0</v>
      </c>
      <c r="AF427">
        <f>COUNTIF(AC427,"4")</f>
        <v>0</v>
      </c>
      <c r="AG427">
        <f>COUNTIF(AC427,"5")</f>
        <v>0</v>
      </c>
      <c r="AH427">
        <v>1</v>
      </c>
      <c r="AI427">
        <v>0</v>
      </c>
      <c r="AM427">
        <v>1</v>
      </c>
      <c r="AN427" t="str">
        <f>RIGHT(B427,1)</f>
        <v>ʔ</v>
      </c>
      <c r="AO427" s="1">
        <f>COUNTIF(F427,"CVCV")+COUNTIF(F427,"CVVCV")</f>
        <v>0</v>
      </c>
      <c r="AP427" s="1">
        <f>COUNTIF(F427,"CVCVC")+COUNTIF(F427,"CVVCVC")</f>
        <v>0</v>
      </c>
      <c r="AQ427" s="1">
        <f>COUNTIF(F427,"VCV")+COUNTIF(F427,"VVCV")</f>
        <v>0</v>
      </c>
      <c r="AR427" s="1">
        <f>COUNTIF(F427,"VCVC")+COUNTIF(F427,"VVCVC")</f>
        <v>0</v>
      </c>
      <c r="AS427" s="1">
        <f>COUNTIF(F427,"CVV")</f>
        <v>0</v>
      </c>
      <c r="AT427" s="1">
        <f>COUNTIF(F427,"CVVC")</f>
        <v>1</v>
      </c>
      <c r="AU427" s="1">
        <f>COUNTIF(F427,"VV")</f>
        <v>0</v>
      </c>
      <c r="AV427" s="1">
        <f>COUNTIF(F427,"VVC")</f>
        <v>0</v>
      </c>
      <c r="AW427" s="1">
        <f>COUNTIF(F427,"CVVCVC")+COUNTIF(F427,"VVCVC")+COUNTIF(F427,"CVVCV")+COUNTIF(F427,"VVCV")</f>
        <v>0</v>
      </c>
      <c r="AY427" s="1">
        <f>COUNTIF(F427,"CCVCV")</f>
        <v>0</v>
      </c>
      <c r="AZ427" s="1">
        <f>COUNTIF(F427,"CCVCVC")</f>
        <v>0</v>
      </c>
      <c r="BA427" s="1">
        <f>COUNTIF(F427,"CCVV")</f>
        <v>0</v>
      </c>
      <c r="BB427" s="1">
        <f>COUNTIF(F427,"CCVVC")</f>
        <v>0</v>
      </c>
      <c r="BF427" s="1" t="str">
        <f>RIGHT(F427,4)</f>
        <v>CVVC</v>
      </c>
      <c r="BG427" s="1"/>
      <c r="BN427">
        <v>1</v>
      </c>
      <c r="BP427" s="1">
        <f>SUM(BG427:BO427)</f>
        <v>1</v>
      </c>
      <c r="BQ427">
        <v>0</v>
      </c>
      <c r="BR427" t="s">
        <v>715</v>
      </c>
      <c r="BS427" s="1" t="str">
        <f>LEFT(B427,1)</f>
        <v>t</v>
      </c>
      <c r="BT427" s="1" t="str">
        <f>LEFT(B427,2)</f>
        <v>tu</v>
      </c>
      <c r="BU427" s="1" t="str">
        <f>RIGHT(B427,1)</f>
        <v>ʔ</v>
      </c>
      <c r="BX427" s="10">
        <v>0</v>
      </c>
      <c r="BY427" s="10" t="str">
        <f>LEFT(CA427,1)</f>
        <v>u</v>
      </c>
      <c r="BZ427" s="10" t="str">
        <f>LEFT(CC427,1)</f>
        <v>a</v>
      </c>
      <c r="CA427" s="10" t="str">
        <f>RIGHT(B427,3)</f>
        <v>uaʔ</v>
      </c>
      <c r="CB427" s="10" t="str">
        <f>RIGHT(B427,3)</f>
        <v>uaʔ</v>
      </c>
      <c r="CC427" s="10" t="str">
        <f>RIGHT(B427,2)</f>
        <v>aʔ</v>
      </c>
      <c r="CD427" s="10" t="str">
        <f>RIGHT(B427,1)</f>
        <v>ʔ</v>
      </c>
    </row>
    <row r="428" spans="1:82">
      <c r="A428">
        <v>1887</v>
      </c>
      <c r="B428" s="30" t="s">
        <v>460</v>
      </c>
      <c r="C428" t="s">
        <v>1794</v>
      </c>
      <c r="D428" t="s">
        <v>1141</v>
      </c>
      <c r="E428" t="s">
        <v>1141</v>
      </c>
      <c r="F428" t="s">
        <v>2845</v>
      </c>
      <c r="G428" s="1">
        <f>COUNTIF(B428,"*ii*")</f>
        <v>0</v>
      </c>
      <c r="H428" s="1">
        <f>COUNTIF(B428,"*ee*")</f>
        <v>0</v>
      </c>
      <c r="I428" s="1">
        <f>COUNTIF(B428,"*aa*")</f>
        <v>0</v>
      </c>
      <c r="J428" s="1">
        <f>COUNTIF(B428,"*oo*")</f>
        <v>0</v>
      </c>
      <c r="K428" s="1">
        <f>COUNTIF(B428,"*uu*")</f>
        <v>0</v>
      </c>
      <c r="L428" s="1">
        <f>COUNTIF(B428,"*ia*")</f>
        <v>0</v>
      </c>
      <c r="M428" s="1">
        <f>COUNTIF(B428,"*iu*")</f>
        <v>0</v>
      </c>
      <c r="N428" s="1">
        <f>COUNTIF(B428,"*ei*")</f>
        <v>0</v>
      </c>
      <c r="O428" s="1">
        <f>COUNTIF(B428,"*ea*")</f>
        <v>0</v>
      </c>
      <c r="P428" s="1">
        <f>COUNTIF(B428,"*eo*")</f>
        <v>0</v>
      </c>
      <c r="Q428" s="1">
        <f>COUNTIF(B428,"*eu*")</f>
        <v>0</v>
      </c>
      <c r="R428" s="1">
        <f>COUNTIF(B428,"*ai*")</f>
        <v>0</v>
      </c>
      <c r="S428" s="1">
        <f>COUNTIF(B428,"*ae*")</f>
        <v>0</v>
      </c>
      <c r="T428" s="1">
        <f>COUNTIF(B428,"*ao*")</f>
        <v>0</v>
      </c>
      <c r="U428" s="1">
        <f>COUNTIF(B428,"*au*")</f>
        <v>0</v>
      </c>
      <c r="V428" s="1">
        <f>COUNTIF(B428,"*oi*")</f>
        <v>0</v>
      </c>
      <c r="W428" s="1">
        <f>COUNTIF(B428,"*oe*")</f>
        <v>1</v>
      </c>
      <c r="X428" s="1">
        <f>COUNTIF(B428,"*oa*")</f>
        <v>0</v>
      </c>
      <c r="Y428" s="1">
        <f>COUNTIF(B428,"*ou*")</f>
        <v>0</v>
      </c>
      <c r="Z428" s="1">
        <f>COUNTIF(B428,"*ui*")</f>
        <v>0</v>
      </c>
      <c r="AA428" s="1">
        <f>COUNTIF(B428,"*ua*")</f>
        <v>0</v>
      </c>
      <c r="AB428">
        <f>SUM(G428:AA428)</f>
        <v>1</v>
      </c>
      <c r="AC428">
        <v>2</v>
      </c>
      <c r="AD428">
        <f>COUNTIF(AC428,"2")</f>
        <v>1</v>
      </c>
      <c r="AE428">
        <f>COUNTIF(AC428,"3")</f>
        <v>0</v>
      </c>
      <c r="AF428">
        <f>COUNTIF(AC428,"4")</f>
        <v>0</v>
      </c>
      <c r="AG428">
        <f>COUNTIF(AC428,"5")</f>
        <v>0</v>
      </c>
      <c r="AH428">
        <v>1</v>
      </c>
      <c r="AI428">
        <v>0</v>
      </c>
      <c r="AM428">
        <v>1</v>
      </c>
      <c r="AN428" t="str">
        <f>RIGHT(B428,1)</f>
        <v>f</v>
      </c>
      <c r="AO428" s="1">
        <f>COUNTIF(F428,"CVCV")+COUNTIF(F428,"CVVCV")</f>
        <v>0</v>
      </c>
      <c r="AP428" s="1">
        <f>COUNTIF(F428,"CVCVC")+COUNTIF(F428,"CVVCVC")</f>
        <v>0</v>
      </c>
      <c r="AQ428" s="1">
        <f>COUNTIF(F428,"VCV")+COUNTIF(F428,"VVCV")</f>
        <v>0</v>
      </c>
      <c r="AR428" s="1">
        <f>COUNTIF(F428,"VCVC")+COUNTIF(F428,"VVCVC")</f>
        <v>0</v>
      </c>
      <c r="AS428" s="1">
        <f>COUNTIF(F428,"CVV")</f>
        <v>0</v>
      </c>
      <c r="AT428" s="1">
        <f>COUNTIF(F428,"CVVC")</f>
        <v>1</v>
      </c>
      <c r="AU428" s="1">
        <f>COUNTIF(F428,"VV")</f>
        <v>0</v>
      </c>
      <c r="AV428" s="1">
        <f>COUNTIF(F428,"VVC")</f>
        <v>0</v>
      </c>
      <c r="AW428" s="1">
        <f>COUNTIF(F428,"CVVCVC")+COUNTIF(F428,"VVCVC")+COUNTIF(F428,"CVVCV")+COUNTIF(F428,"VVCV")</f>
        <v>0</v>
      </c>
      <c r="AY428" s="1">
        <f>COUNTIF(F428,"CCVCV")</f>
        <v>0</v>
      </c>
      <c r="AZ428" s="1">
        <f>COUNTIF(F428,"CCVCVC")</f>
        <v>0</v>
      </c>
      <c r="BA428" s="1">
        <f>COUNTIF(F428,"CCVV")</f>
        <v>0</v>
      </c>
      <c r="BB428" s="1">
        <f>COUNTIF(F428,"CCVVC")</f>
        <v>0</v>
      </c>
      <c r="BF428" s="1" t="str">
        <f>RIGHT(F428,4)</f>
        <v>CVVC</v>
      </c>
      <c r="BG428" s="1"/>
      <c r="BN428">
        <v>1</v>
      </c>
      <c r="BP428" s="1">
        <f>SUM(BG428:BO428)</f>
        <v>1</v>
      </c>
      <c r="BQ428">
        <v>0</v>
      </c>
      <c r="BS428" s="1" t="str">
        <f>LEFT(B428,1)</f>
        <v>t</v>
      </c>
      <c r="BT428" s="1" t="str">
        <f>LEFT(B428,2)</f>
        <v>to</v>
      </c>
      <c r="BU428" s="1" t="str">
        <f>RIGHT(B428,1)</f>
        <v>f</v>
      </c>
      <c r="BX428" s="10">
        <v>0</v>
      </c>
      <c r="BY428" s="10" t="str">
        <f>LEFT(CA428,1)</f>
        <v>o</v>
      </c>
      <c r="BZ428" s="10" t="str">
        <f>LEFT(CC428,1)</f>
        <v>e</v>
      </c>
      <c r="CA428" s="10" t="str">
        <f>RIGHT(B428,3)</f>
        <v>oef</v>
      </c>
      <c r="CB428" s="10" t="str">
        <f>RIGHT(B428,3)</f>
        <v>oef</v>
      </c>
      <c r="CC428" s="10" t="str">
        <f>RIGHT(B428,2)</f>
        <v>ef</v>
      </c>
      <c r="CD428" s="10" t="str">
        <f>RIGHT(B428,1)</f>
        <v>f</v>
      </c>
    </row>
    <row r="429" spans="1:82">
      <c r="A429">
        <v>908</v>
      </c>
      <c r="B429" s="30" t="s">
        <v>1008</v>
      </c>
      <c r="C429" t="s">
        <v>2608</v>
      </c>
      <c r="D429" t="s">
        <v>1141</v>
      </c>
      <c r="E429" t="s">
        <v>1141</v>
      </c>
      <c r="F429" t="s">
        <v>2845</v>
      </c>
      <c r="G429" s="1">
        <f>COUNTIF(B429,"*ii*")</f>
        <v>0</v>
      </c>
      <c r="H429" s="1">
        <f>COUNTIF(B429,"*ee*")</f>
        <v>0</v>
      </c>
      <c r="I429" s="1">
        <f>COUNTIF(B429,"*aa*")</f>
        <v>0</v>
      </c>
      <c r="J429" s="1">
        <f>COUNTIF(B429,"*oo*")</f>
        <v>0</v>
      </c>
      <c r="K429" s="1">
        <f>COUNTIF(B429,"*uu*")</f>
        <v>0</v>
      </c>
      <c r="L429" s="1">
        <f>COUNTIF(B429,"*ia*")</f>
        <v>0</v>
      </c>
      <c r="M429" s="1">
        <f>COUNTIF(B429,"*iu*")</f>
        <v>0</v>
      </c>
      <c r="N429" s="1">
        <f>COUNTIF(B429,"*ei*")</f>
        <v>0</v>
      </c>
      <c r="O429" s="1">
        <f>COUNTIF(B429,"*ea*")</f>
        <v>0</v>
      </c>
      <c r="P429" s="1">
        <f>COUNTIF(B429,"*eo*")</f>
        <v>0</v>
      </c>
      <c r="Q429" s="1">
        <f>COUNTIF(B429,"*eu*")</f>
        <v>0</v>
      </c>
      <c r="R429" s="1">
        <f>COUNTIF(B429,"*ai*")</f>
        <v>0</v>
      </c>
      <c r="S429" s="1">
        <f>COUNTIF(B429,"*ae*")</f>
        <v>1</v>
      </c>
      <c r="T429" s="1">
        <f>COUNTIF(B429,"*ao*")</f>
        <v>0</v>
      </c>
      <c r="U429" s="1">
        <f>COUNTIF(B429,"*au*")</f>
        <v>0</v>
      </c>
      <c r="V429" s="1">
        <f>COUNTIF(B429,"*oi*")</f>
        <v>0</v>
      </c>
      <c r="W429" s="1">
        <f>COUNTIF(B429,"*oe*")</f>
        <v>0</v>
      </c>
      <c r="X429" s="1">
        <f>COUNTIF(B429,"*oa*")</f>
        <v>0</v>
      </c>
      <c r="Y429" s="1">
        <f>COUNTIF(B429,"*ou*")</f>
        <v>0</v>
      </c>
      <c r="Z429" s="1">
        <f>COUNTIF(B429,"*ui*")</f>
        <v>0</v>
      </c>
      <c r="AA429" s="1">
        <f>COUNTIF(B429,"*ua*")</f>
        <v>0</v>
      </c>
      <c r="AB429">
        <f>SUM(G429:AA429)</f>
        <v>1</v>
      </c>
      <c r="AC429">
        <v>2</v>
      </c>
      <c r="AD429">
        <f>COUNTIF(AC429,"2")</f>
        <v>1</v>
      </c>
      <c r="AE429">
        <f>COUNTIF(AC429,"3")</f>
        <v>0</v>
      </c>
      <c r="AF429">
        <f>COUNTIF(AC429,"4")</f>
        <v>0</v>
      </c>
      <c r="AG429">
        <f>COUNTIF(AC429,"5")</f>
        <v>0</v>
      </c>
      <c r="AH429">
        <v>1</v>
      </c>
      <c r="AI429">
        <v>0</v>
      </c>
      <c r="AM429">
        <v>1</v>
      </c>
      <c r="AN429" t="str">
        <f>RIGHT(B429,1)</f>
        <v>m</v>
      </c>
      <c r="AO429" s="1">
        <f>COUNTIF(F429,"CVCV")+COUNTIF(F429,"CVVCV")</f>
        <v>0</v>
      </c>
      <c r="AP429" s="1">
        <f>COUNTIF(F429,"CVCVC")+COUNTIF(F429,"CVVCVC")</f>
        <v>0</v>
      </c>
      <c r="AQ429" s="1">
        <f>COUNTIF(F429,"VCV")+COUNTIF(F429,"VVCV")</f>
        <v>0</v>
      </c>
      <c r="AR429" s="1">
        <f>COUNTIF(F429,"VCVC")+COUNTIF(F429,"VVCVC")</f>
        <v>0</v>
      </c>
      <c r="AS429" s="1">
        <f>COUNTIF(F429,"CVV")</f>
        <v>0</v>
      </c>
      <c r="AT429" s="1">
        <f>COUNTIF(F429,"CVVC")</f>
        <v>1</v>
      </c>
      <c r="AU429" s="1">
        <f>COUNTIF(F429,"VV")</f>
        <v>0</v>
      </c>
      <c r="AV429" s="1">
        <f>COUNTIF(F429,"VVC")</f>
        <v>0</v>
      </c>
      <c r="AW429" s="1">
        <f>COUNTIF(F429,"CVVCVC")+COUNTIF(F429,"VVCVC")+COUNTIF(F429,"CVVCV")+COUNTIF(F429,"VVCV")</f>
        <v>0</v>
      </c>
      <c r="AY429" s="1">
        <f>COUNTIF(F429,"CCVCV")</f>
        <v>0</v>
      </c>
      <c r="AZ429" s="1">
        <f>COUNTIF(F429,"CCVCVC")</f>
        <v>0</v>
      </c>
      <c r="BA429" s="1">
        <f>COUNTIF(F429,"CCVV")</f>
        <v>0</v>
      </c>
      <c r="BB429" s="1">
        <f>COUNTIF(F429,"CCVVC")</f>
        <v>0</v>
      </c>
      <c r="BF429" s="1" t="str">
        <f>RIGHT(F429,4)</f>
        <v>CVVC</v>
      </c>
      <c r="BG429" s="1"/>
      <c r="BN429">
        <v>1</v>
      </c>
      <c r="BP429" s="1">
        <f>SUM(BG429:BO429)</f>
        <v>1</v>
      </c>
      <c r="BQ429">
        <v>0</v>
      </c>
      <c r="BS429" s="1" t="str">
        <f>LEFT(B429,1)</f>
        <v>n</v>
      </c>
      <c r="BT429" s="1" t="str">
        <f>LEFT(B429,2)</f>
        <v>na</v>
      </c>
      <c r="BU429" s="1" t="str">
        <f>RIGHT(B429,1)</f>
        <v>m</v>
      </c>
      <c r="BX429" s="10">
        <v>0</v>
      </c>
      <c r="BY429" s="10" t="str">
        <f>LEFT(CA429,1)</f>
        <v>a</v>
      </c>
      <c r="BZ429" s="10" t="str">
        <f>LEFT(CC429,1)</f>
        <v>e</v>
      </c>
      <c r="CA429" s="10" t="str">
        <f>RIGHT(B429,3)</f>
        <v>aem</v>
      </c>
      <c r="CB429" s="10" t="str">
        <f>RIGHT(B429,3)</f>
        <v>aem</v>
      </c>
      <c r="CC429" s="10" t="str">
        <f>RIGHT(B429,2)</f>
        <v>em</v>
      </c>
      <c r="CD429" s="10" t="str">
        <f>RIGHT(B429,1)</f>
        <v>m</v>
      </c>
    </row>
    <row r="430" spans="1:82">
      <c r="A430">
        <v>11</v>
      </c>
      <c r="B430" s="30" t="s">
        <v>3822</v>
      </c>
      <c r="C430" t="s">
        <v>2595</v>
      </c>
      <c r="D430" t="s">
        <v>1141</v>
      </c>
      <c r="E430" t="s">
        <v>1141</v>
      </c>
      <c r="F430" t="s">
        <v>2845</v>
      </c>
      <c r="G430" s="1">
        <f>COUNTIF(B430,"*ii*")</f>
        <v>0</v>
      </c>
      <c r="H430" s="1">
        <f>COUNTIF(B430,"*ee*")</f>
        <v>0</v>
      </c>
      <c r="I430" s="1">
        <f>COUNTIF(B430,"*aa*")</f>
        <v>0</v>
      </c>
      <c r="J430" s="1">
        <f>COUNTIF(B430,"*oo*")</f>
        <v>0</v>
      </c>
      <c r="K430" s="1">
        <f>COUNTIF(B430,"*uu*")</f>
        <v>0</v>
      </c>
      <c r="L430" s="1">
        <f>COUNTIF(B430,"*ia*")</f>
        <v>0</v>
      </c>
      <c r="M430" s="1">
        <f>COUNTIF(B430,"*iu*")</f>
        <v>0</v>
      </c>
      <c r="N430" s="1">
        <f>COUNTIF(B430,"*ei*")</f>
        <v>0</v>
      </c>
      <c r="O430" s="1">
        <f>COUNTIF(B430,"*ea*")</f>
        <v>0</v>
      </c>
      <c r="P430" s="1">
        <f>COUNTIF(B430,"*eo*")</f>
        <v>0</v>
      </c>
      <c r="Q430" s="1">
        <f>COUNTIF(B430,"*eu*")</f>
        <v>0</v>
      </c>
      <c r="R430" s="1">
        <f>COUNTIF(B430,"*ai*")</f>
        <v>0</v>
      </c>
      <c r="S430" s="1">
        <f>COUNTIF(B430,"*ae*")</f>
        <v>1</v>
      </c>
      <c r="T430" s="1">
        <f>COUNTIF(B430,"*ao*")</f>
        <v>0</v>
      </c>
      <c r="U430" s="1">
        <f>COUNTIF(B430,"*au*")</f>
        <v>0</v>
      </c>
      <c r="V430" s="1">
        <f>COUNTIF(B430,"*oi*")</f>
        <v>0</v>
      </c>
      <c r="W430" s="1">
        <f>COUNTIF(B430,"*oe*")</f>
        <v>0</v>
      </c>
      <c r="X430" s="1">
        <f>COUNTIF(B430,"*oa*")</f>
        <v>0</v>
      </c>
      <c r="Y430" s="1">
        <f>COUNTIF(B430,"*ou*")</f>
        <v>0</v>
      </c>
      <c r="Z430" s="1">
        <f>COUNTIF(B430,"*ui*")</f>
        <v>0</v>
      </c>
      <c r="AA430" s="1">
        <f>COUNTIF(B430,"*ua*")</f>
        <v>0</v>
      </c>
      <c r="AB430">
        <f>SUM(G430:AA430)</f>
        <v>1</v>
      </c>
      <c r="AC430">
        <v>2</v>
      </c>
      <c r="AD430">
        <f>COUNTIF(AC430,"2")</f>
        <v>1</v>
      </c>
      <c r="AE430">
        <f>COUNTIF(AC430,"3")</f>
        <v>0</v>
      </c>
      <c r="AF430">
        <f>COUNTIF(AC430,"4")</f>
        <v>0</v>
      </c>
      <c r="AG430">
        <f>COUNTIF(AC430,"5")</f>
        <v>0</v>
      </c>
      <c r="AH430">
        <v>1</v>
      </c>
      <c r="AI430">
        <v>0</v>
      </c>
      <c r="AK430">
        <v>1</v>
      </c>
      <c r="AM430">
        <v>1</v>
      </c>
      <c r="AN430" t="str">
        <f>RIGHT(B430,1)</f>
        <v>m</v>
      </c>
      <c r="AO430" s="1">
        <f>COUNTIF(F430,"CVCV")+COUNTIF(F430,"CVVCV")</f>
        <v>0</v>
      </c>
      <c r="AP430" s="1">
        <f>COUNTIF(F430,"CVCVC")+COUNTIF(F430,"CVVCVC")</f>
        <v>0</v>
      </c>
      <c r="AQ430" s="1">
        <f>COUNTIF(F430,"VCV")+COUNTIF(F430,"VVCV")</f>
        <v>0</v>
      </c>
      <c r="AR430" s="1">
        <f>COUNTIF(F430,"VCVC")+COUNTIF(F430,"VVCVC")</f>
        <v>0</v>
      </c>
      <c r="AS430" s="1">
        <f>COUNTIF(F430,"CVV")</f>
        <v>0</v>
      </c>
      <c r="AT430" s="1">
        <f>COUNTIF(F430,"CVVC")</f>
        <v>1</v>
      </c>
      <c r="AU430" s="1">
        <f>COUNTIF(F430,"VV")</f>
        <v>0</v>
      </c>
      <c r="AV430" s="1">
        <f>COUNTIF(F430,"VVC")</f>
        <v>0</v>
      </c>
      <c r="AW430" s="1">
        <f>COUNTIF(F430,"CVVCVC")+COUNTIF(F430,"VVCVC")+COUNTIF(F430,"CVVCV")+COUNTIF(F430,"VVCV")</f>
        <v>0</v>
      </c>
      <c r="AY430" s="1">
        <f>COUNTIF(F430,"CCVCV")</f>
        <v>0</v>
      </c>
      <c r="AZ430" s="1">
        <f>COUNTIF(F430,"CCVCVC")</f>
        <v>0</v>
      </c>
      <c r="BA430" s="1">
        <f>COUNTIF(F430,"CCVV")</f>
        <v>0</v>
      </c>
      <c r="BB430" s="1">
        <f>COUNTIF(F430,"CCVVC")</f>
        <v>0</v>
      </c>
      <c r="BF430" s="1" t="str">
        <f>RIGHT(F430,4)</f>
        <v>CVVC</v>
      </c>
      <c r="BG430" s="1"/>
      <c r="BN430">
        <v>1</v>
      </c>
      <c r="BP430" s="1">
        <f>SUM(BG430:BO430)</f>
        <v>1</v>
      </c>
      <c r="BQ430">
        <v>0</v>
      </c>
      <c r="BS430" s="1" t="str">
        <f>LEFT(B430,1)</f>
        <v>ʔ</v>
      </c>
      <c r="BT430" s="1" t="str">
        <f>LEFT(B430,2)</f>
        <v>ʔa</v>
      </c>
      <c r="BU430" s="1" t="str">
        <f>RIGHT(B430,1)</f>
        <v>m</v>
      </c>
      <c r="BX430" s="10">
        <v>0</v>
      </c>
      <c r="BY430" s="10" t="str">
        <f>LEFT(CA430,1)</f>
        <v>a</v>
      </c>
      <c r="BZ430" s="10" t="str">
        <f>LEFT(CC430,1)</f>
        <v>e</v>
      </c>
      <c r="CA430" s="10" t="str">
        <f>RIGHT(B430,3)</f>
        <v>aem</v>
      </c>
      <c r="CB430" s="10" t="str">
        <f>RIGHT(B430,3)</f>
        <v>aem</v>
      </c>
      <c r="CC430" s="10" t="str">
        <f>RIGHT(B430,2)</f>
        <v>em</v>
      </c>
      <c r="CD430" s="10" t="str">
        <f>RIGHT(B430,1)</f>
        <v>m</v>
      </c>
    </row>
    <row r="431" spans="1:82">
      <c r="A431">
        <v>97</v>
      </c>
      <c r="B431" s="30" t="s">
        <v>726</v>
      </c>
      <c r="C431" t="s">
        <v>2156</v>
      </c>
      <c r="D431" t="s">
        <v>1150</v>
      </c>
      <c r="E431" t="s">
        <v>2821</v>
      </c>
      <c r="F431" t="s">
        <v>2845</v>
      </c>
      <c r="G431" s="1">
        <f>COUNTIF(B431,"*ii*")</f>
        <v>0</v>
      </c>
      <c r="H431" s="1">
        <f>COUNTIF(B431,"*ee*")</f>
        <v>0</v>
      </c>
      <c r="I431" s="1">
        <f>COUNTIF(B431,"*aa*")</f>
        <v>0</v>
      </c>
      <c r="J431" s="1">
        <f>COUNTIF(B431,"*oo*")</f>
        <v>0</v>
      </c>
      <c r="K431" s="1">
        <f>COUNTIF(B431,"*uu*")</f>
        <v>0</v>
      </c>
      <c r="L431" s="1">
        <f>COUNTIF(B431,"*ia*")</f>
        <v>0</v>
      </c>
      <c r="M431" s="1">
        <f>COUNTIF(B431,"*iu*")</f>
        <v>0</v>
      </c>
      <c r="N431" s="1">
        <f>COUNTIF(B431,"*ei*")</f>
        <v>0</v>
      </c>
      <c r="O431" s="1">
        <f>COUNTIF(B431,"*ea*")</f>
        <v>0</v>
      </c>
      <c r="P431" s="1">
        <f>COUNTIF(B431,"*eo*")</f>
        <v>0</v>
      </c>
      <c r="Q431" s="1">
        <f>COUNTIF(B431,"*eu*")</f>
        <v>0</v>
      </c>
      <c r="R431" s="1">
        <f>COUNTIF(B431,"*ai*")</f>
        <v>0</v>
      </c>
      <c r="S431" s="1">
        <f>COUNTIF(B431,"*ae*")</f>
        <v>1</v>
      </c>
      <c r="T431" s="1">
        <f>COUNTIF(B431,"*ao*")</f>
        <v>0</v>
      </c>
      <c r="U431" s="1">
        <f>COUNTIF(B431,"*au*")</f>
        <v>0</v>
      </c>
      <c r="V431" s="1">
        <f>COUNTIF(B431,"*oi*")</f>
        <v>0</v>
      </c>
      <c r="W431" s="1">
        <f>COUNTIF(B431,"*oe*")</f>
        <v>0</v>
      </c>
      <c r="X431" s="1">
        <f>COUNTIF(B431,"*oa*")</f>
        <v>0</v>
      </c>
      <c r="Y431" s="1">
        <f>COUNTIF(B431,"*ou*")</f>
        <v>0</v>
      </c>
      <c r="Z431" s="1">
        <f>COUNTIF(B431,"*ui*")</f>
        <v>0</v>
      </c>
      <c r="AA431" s="1">
        <f>COUNTIF(B431,"*ua*")</f>
        <v>0</v>
      </c>
      <c r="AB431">
        <f>SUM(G431:AA431)</f>
        <v>1</v>
      </c>
      <c r="AC431">
        <v>2</v>
      </c>
      <c r="AD431">
        <f>COUNTIF(AC431,"2")</f>
        <v>1</v>
      </c>
      <c r="AE431">
        <f>COUNTIF(AC431,"3")</f>
        <v>0</v>
      </c>
      <c r="AF431">
        <f>COUNTIF(AC431,"4")</f>
        <v>0</v>
      </c>
      <c r="AG431">
        <f>COUNTIF(AC431,"5")</f>
        <v>0</v>
      </c>
      <c r="AH431">
        <v>1</v>
      </c>
      <c r="AI431">
        <v>0</v>
      </c>
      <c r="AM431">
        <v>1</v>
      </c>
      <c r="AN431" t="str">
        <f>RIGHT(B431,1)</f>
        <v>n</v>
      </c>
      <c r="AO431" s="1">
        <f>COUNTIF(F431,"CVCV")+COUNTIF(F431,"CVVCV")</f>
        <v>0</v>
      </c>
      <c r="AP431" s="1">
        <f>COUNTIF(F431,"CVCVC")+COUNTIF(F431,"CVVCVC")</f>
        <v>0</v>
      </c>
      <c r="AQ431" s="1">
        <f>COUNTIF(F431,"VCV")+COUNTIF(F431,"VVCV")</f>
        <v>0</v>
      </c>
      <c r="AR431" s="1">
        <f>COUNTIF(F431,"VCVC")+COUNTIF(F431,"VVCVC")</f>
        <v>0</v>
      </c>
      <c r="AS431" s="1">
        <f>COUNTIF(F431,"CVV")</f>
        <v>0</v>
      </c>
      <c r="AT431" s="1">
        <f>COUNTIF(F431,"CVVC")</f>
        <v>1</v>
      </c>
      <c r="AU431" s="1">
        <f>COUNTIF(F431,"VV")</f>
        <v>0</v>
      </c>
      <c r="AV431" s="1">
        <f>COUNTIF(F431,"VVC")</f>
        <v>0</v>
      </c>
      <c r="AW431" s="1">
        <f>COUNTIF(F431,"CVVCVC")+COUNTIF(F431,"VVCVC")+COUNTIF(F431,"CVVCV")+COUNTIF(F431,"VVCV")</f>
        <v>0</v>
      </c>
      <c r="AY431" s="1">
        <f>COUNTIF(F431,"CCVCV")</f>
        <v>0</v>
      </c>
      <c r="AZ431" s="1">
        <f>COUNTIF(F431,"CCVCVC")</f>
        <v>0</v>
      </c>
      <c r="BA431" s="1">
        <f>COUNTIF(F431,"CCVV")</f>
        <v>0</v>
      </c>
      <c r="BB431" s="1">
        <f>COUNTIF(F431,"CCVVC")</f>
        <v>0</v>
      </c>
      <c r="BF431" s="1" t="str">
        <f>RIGHT(F431,4)</f>
        <v>CVVC</v>
      </c>
      <c r="BG431" s="1"/>
      <c r="BN431">
        <v>1</v>
      </c>
      <c r="BP431" s="1">
        <f>SUM(BG431:BO431)</f>
        <v>1</v>
      </c>
      <c r="BQ431">
        <v>0</v>
      </c>
      <c r="BS431" s="1" t="str">
        <f>LEFT(B431,1)</f>
        <v>b</v>
      </c>
      <c r="BT431" s="1" t="str">
        <f>LEFT(B431,2)</f>
        <v>ba</v>
      </c>
      <c r="BU431" s="1" t="str">
        <f>RIGHT(B431,1)</f>
        <v>n</v>
      </c>
      <c r="BX431" s="10">
        <v>0</v>
      </c>
      <c r="BY431" s="10" t="str">
        <f>LEFT(CA431,1)</f>
        <v>a</v>
      </c>
      <c r="BZ431" s="10" t="str">
        <f>LEFT(CC431,1)</f>
        <v>e</v>
      </c>
      <c r="CA431" s="10" t="str">
        <f>RIGHT(B431,3)</f>
        <v>aen</v>
      </c>
      <c r="CB431" s="10" t="str">
        <f>RIGHT(B431,3)</f>
        <v>aen</v>
      </c>
      <c r="CC431" s="10" t="str">
        <f>RIGHT(B431,2)</f>
        <v>en</v>
      </c>
      <c r="CD431" s="10" t="str">
        <f>RIGHT(B431,1)</f>
        <v>n</v>
      </c>
    </row>
    <row r="432" spans="1:82">
      <c r="A432">
        <v>602</v>
      </c>
      <c r="B432" s="30" t="s">
        <v>1064</v>
      </c>
      <c r="C432" t="s">
        <v>2686</v>
      </c>
      <c r="D432" t="s">
        <v>1141</v>
      </c>
      <c r="E432" t="s">
        <v>1141</v>
      </c>
      <c r="F432" t="s">
        <v>2845</v>
      </c>
      <c r="G432" s="1">
        <f>COUNTIF(B432,"*ii*")</f>
        <v>0</v>
      </c>
      <c r="H432" s="1">
        <f>COUNTIF(B432,"*ee*")</f>
        <v>0</v>
      </c>
      <c r="I432" s="1">
        <f>COUNTIF(B432,"*aa*")</f>
        <v>0</v>
      </c>
      <c r="J432" s="1">
        <f>COUNTIF(B432,"*oo*")</f>
        <v>0</v>
      </c>
      <c r="K432" s="1">
        <f>COUNTIF(B432,"*uu*")</f>
        <v>0</v>
      </c>
      <c r="L432" s="1">
        <f>COUNTIF(B432,"*ia*")</f>
        <v>0</v>
      </c>
      <c r="M432" s="1">
        <f>COUNTIF(B432,"*iu*")</f>
        <v>0</v>
      </c>
      <c r="N432" s="1">
        <f>COUNTIF(B432,"*ei*")</f>
        <v>0</v>
      </c>
      <c r="O432" s="1">
        <f>COUNTIF(B432,"*ea*")</f>
        <v>0</v>
      </c>
      <c r="P432" s="1">
        <f>COUNTIF(B432,"*eo*")</f>
        <v>0</v>
      </c>
      <c r="Q432" s="1">
        <f>COUNTIF(B432,"*eu*")</f>
        <v>0</v>
      </c>
      <c r="R432" s="1">
        <f>COUNTIF(B432,"*ai*")</f>
        <v>0</v>
      </c>
      <c r="S432" s="1">
        <f>COUNTIF(B432,"*ae*")</f>
        <v>0</v>
      </c>
      <c r="T432" s="1">
        <f>COUNTIF(B432,"*ao*")</f>
        <v>0</v>
      </c>
      <c r="U432" s="1">
        <f>COUNTIF(B432,"*au*")</f>
        <v>0</v>
      </c>
      <c r="V432" s="1">
        <f>COUNTIF(B432,"*oi*")</f>
        <v>0</v>
      </c>
      <c r="W432" s="1">
        <f>COUNTIF(B432,"*oe*")</f>
        <v>1</v>
      </c>
      <c r="X432" s="1">
        <f>COUNTIF(B432,"*oa*")</f>
        <v>0</v>
      </c>
      <c r="Y432" s="1">
        <f>COUNTIF(B432,"*ou*")</f>
        <v>0</v>
      </c>
      <c r="Z432" s="1">
        <f>COUNTIF(B432,"*ui*")</f>
        <v>0</v>
      </c>
      <c r="AA432" s="1">
        <f>COUNTIF(B432,"*ua*")</f>
        <v>0</v>
      </c>
      <c r="AB432">
        <f>SUM(G432:AA432)</f>
        <v>1</v>
      </c>
      <c r="AC432">
        <v>2</v>
      </c>
      <c r="AD432">
        <f>COUNTIF(AC432,"2")</f>
        <v>1</v>
      </c>
      <c r="AE432">
        <f>COUNTIF(AC432,"3")</f>
        <v>0</v>
      </c>
      <c r="AF432">
        <f>COUNTIF(AC432,"4")</f>
        <v>0</v>
      </c>
      <c r="AG432">
        <f>COUNTIF(AC432,"5")</f>
        <v>0</v>
      </c>
      <c r="AH432">
        <v>1</v>
      </c>
      <c r="AI432">
        <v>0</v>
      </c>
      <c r="AM432">
        <v>1</v>
      </c>
      <c r="AN432" t="str">
        <f>RIGHT(B432,1)</f>
        <v>n</v>
      </c>
      <c r="AO432" s="1">
        <f>COUNTIF(F432,"CVCV")+COUNTIF(F432,"CVVCV")</f>
        <v>0</v>
      </c>
      <c r="AP432" s="1">
        <f>COUNTIF(F432,"CVCVC")+COUNTIF(F432,"CVVCVC")</f>
        <v>0</v>
      </c>
      <c r="AQ432" s="1">
        <f>COUNTIF(F432,"VCV")+COUNTIF(F432,"VVCV")</f>
        <v>0</v>
      </c>
      <c r="AR432" s="1">
        <f>COUNTIF(F432,"VCVC")+COUNTIF(F432,"VVCVC")</f>
        <v>0</v>
      </c>
      <c r="AS432" s="1">
        <f>COUNTIF(F432,"CVV")</f>
        <v>0</v>
      </c>
      <c r="AT432" s="1">
        <f>COUNTIF(F432,"CVVC")</f>
        <v>1</v>
      </c>
      <c r="AU432" s="1">
        <f>COUNTIF(F432,"VV")</f>
        <v>0</v>
      </c>
      <c r="AV432" s="1">
        <f>COUNTIF(F432,"VVC")</f>
        <v>0</v>
      </c>
      <c r="AW432" s="1">
        <f>COUNTIF(F432,"CVVCVC")+COUNTIF(F432,"VVCVC")+COUNTIF(F432,"CVVCV")+COUNTIF(F432,"VVCV")</f>
        <v>0</v>
      </c>
      <c r="AY432" s="1">
        <f>COUNTIF(F432,"CCVCV")</f>
        <v>0</v>
      </c>
      <c r="AZ432" s="1">
        <f>COUNTIF(F432,"CCVCVC")</f>
        <v>0</v>
      </c>
      <c r="BA432" s="1">
        <f>COUNTIF(F432,"CCVV")</f>
        <v>0</v>
      </c>
      <c r="BB432" s="1">
        <f>COUNTIF(F432,"CCVVC")</f>
        <v>0</v>
      </c>
      <c r="BF432" s="1" t="str">
        <f>RIGHT(F432,4)</f>
        <v>CVVC</v>
      </c>
      <c r="BG432" s="1"/>
      <c r="BN432">
        <v>1</v>
      </c>
      <c r="BP432" s="1">
        <f>SUM(BG432:BO432)</f>
        <v>1</v>
      </c>
      <c r="BQ432">
        <v>0</v>
      </c>
      <c r="BS432" s="1" t="str">
        <f>LEFT(B432,1)</f>
        <v>k</v>
      </c>
      <c r="BT432" s="1" t="str">
        <f>LEFT(B432,2)</f>
        <v>ko</v>
      </c>
      <c r="BU432" s="1" t="str">
        <f>RIGHT(B432,1)</f>
        <v>n</v>
      </c>
      <c r="BX432" s="10">
        <v>0</v>
      </c>
      <c r="BY432" s="10" t="str">
        <f>LEFT(CA432,1)</f>
        <v>o</v>
      </c>
      <c r="BZ432" s="10" t="str">
        <f>LEFT(CC432,1)</f>
        <v>e</v>
      </c>
      <c r="CA432" s="10" t="str">
        <f>RIGHT(B432,3)</f>
        <v>oen</v>
      </c>
      <c r="CB432" s="10" t="str">
        <f>RIGHT(B432,3)</f>
        <v>oen</v>
      </c>
      <c r="CC432" s="10" t="str">
        <f>RIGHT(B432,2)</f>
        <v>en</v>
      </c>
      <c r="CD432" s="10" t="str">
        <f>RIGHT(B432,1)</f>
        <v>n</v>
      </c>
    </row>
    <row r="433" spans="1:82">
      <c r="A433">
        <v>603</v>
      </c>
      <c r="B433" s="30" t="s">
        <v>1064</v>
      </c>
      <c r="C433" t="s">
        <v>1462</v>
      </c>
      <c r="D433" t="s">
        <v>1150</v>
      </c>
      <c r="E433" t="s">
        <v>2821</v>
      </c>
      <c r="F433" t="s">
        <v>2845</v>
      </c>
      <c r="G433" s="1">
        <f>COUNTIF(B433,"*ii*")</f>
        <v>0</v>
      </c>
      <c r="H433" s="1">
        <f>COUNTIF(B433,"*ee*")</f>
        <v>0</v>
      </c>
      <c r="I433" s="1">
        <f>COUNTIF(B433,"*aa*")</f>
        <v>0</v>
      </c>
      <c r="J433" s="1">
        <f>COUNTIF(B433,"*oo*")</f>
        <v>0</v>
      </c>
      <c r="K433" s="1">
        <f>COUNTIF(B433,"*uu*")</f>
        <v>0</v>
      </c>
      <c r="L433" s="1">
        <f>COUNTIF(B433,"*ia*")</f>
        <v>0</v>
      </c>
      <c r="M433" s="1">
        <f>COUNTIF(B433,"*iu*")</f>
        <v>0</v>
      </c>
      <c r="N433" s="1">
        <f>COUNTIF(B433,"*ei*")</f>
        <v>0</v>
      </c>
      <c r="O433" s="1">
        <f>COUNTIF(B433,"*ea*")</f>
        <v>0</v>
      </c>
      <c r="P433" s="1">
        <f>COUNTIF(B433,"*eo*")</f>
        <v>0</v>
      </c>
      <c r="Q433" s="1">
        <f>COUNTIF(B433,"*eu*")</f>
        <v>0</v>
      </c>
      <c r="R433" s="1">
        <f>COUNTIF(B433,"*ai*")</f>
        <v>0</v>
      </c>
      <c r="S433" s="1">
        <f>COUNTIF(B433,"*ae*")</f>
        <v>0</v>
      </c>
      <c r="T433" s="1">
        <f>COUNTIF(B433,"*ao*")</f>
        <v>0</v>
      </c>
      <c r="U433" s="1">
        <f>COUNTIF(B433,"*au*")</f>
        <v>0</v>
      </c>
      <c r="V433" s="1">
        <f>COUNTIF(B433,"*oi*")</f>
        <v>0</v>
      </c>
      <c r="W433" s="1">
        <f>COUNTIF(B433,"*oe*")</f>
        <v>1</v>
      </c>
      <c r="X433" s="1">
        <f>COUNTIF(B433,"*oa*")</f>
        <v>0</v>
      </c>
      <c r="Y433" s="1">
        <f>COUNTIF(B433,"*ou*")</f>
        <v>0</v>
      </c>
      <c r="Z433" s="1">
        <f>COUNTIF(B433,"*ui*")</f>
        <v>0</v>
      </c>
      <c r="AA433" s="1">
        <f>COUNTIF(B433,"*ua*")</f>
        <v>0</v>
      </c>
      <c r="AB433">
        <f>SUM(G433:AA433)</f>
        <v>1</v>
      </c>
      <c r="AC433">
        <v>2</v>
      </c>
      <c r="AD433">
        <f>COUNTIF(AC433,"2")</f>
        <v>1</v>
      </c>
      <c r="AE433">
        <f>COUNTIF(AC433,"3")</f>
        <v>0</v>
      </c>
      <c r="AF433">
        <f>COUNTIF(AC433,"4")</f>
        <v>0</v>
      </c>
      <c r="AG433">
        <f>COUNTIF(AC433,"5")</f>
        <v>0</v>
      </c>
      <c r="AH433">
        <v>1</v>
      </c>
      <c r="AI433">
        <v>0</v>
      </c>
      <c r="AM433">
        <v>1</v>
      </c>
      <c r="AN433" t="str">
        <f>RIGHT(B433,1)</f>
        <v>n</v>
      </c>
      <c r="AO433" s="1">
        <f>COUNTIF(F433,"CVCV")+COUNTIF(F433,"CVVCV")</f>
        <v>0</v>
      </c>
      <c r="AP433" s="1">
        <f>COUNTIF(F433,"CVCVC")+COUNTIF(F433,"CVVCVC")</f>
        <v>0</v>
      </c>
      <c r="AQ433" s="1">
        <f>COUNTIF(F433,"VCV")+COUNTIF(F433,"VVCV")</f>
        <v>0</v>
      </c>
      <c r="AR433" s="1">
        <f>COUNTIF(F433,"VCVC")+COUNTIF(F433,"VVCVC")</f>
        <v>0</v>
      </c>
      <c r="AS433" s="1">
        <f>COUNTIF(F433,"CVV")</f>
        <v>0</v>
      </c>
      <c r="AT433" s="1">
        <f>COUNTIF(F433,"CVVC")</f>
        <v>1</v>
      </c>
      <c r="AU433" s="1">
        <f>COUNTIF(F433,"VV")</f>
        <v>0</v>
      </c>
      <c r="AV433" s="1">
        <f>COUNTIF(F433,"VVC")</f>
        <v>0</v>
      </c>
      <c r="AW433" s="1">
        <f>COUNTIF(F433,"CVVCVC")+COUNTIF(F433,"VVCVC")+COUNTIF(F433,"CVVCV")+COUNTIF(F433,"VVCV")</f>
        <v>0</v>
      </c>
      <c r="AY433" s="1">
        <f>COUNTIF(F433,"CCVCV")</f>
        <v>0</v>
      </c>
      <c r="AZ433" s="1">
        <f>COUNTIF(F433,"CCVCVC")</f>
        <v>0</v>
      </c>
      <c r="BA433" s="1">
        <f>COUNTIF(F433,"CCVV")</f>
        <v>0</v>
      </c>
      <c r="BB433" s="1">
        <f>COUNTIF(F433,"CCVVC")</f>
        <v>0</v>
      </c>
      <c r="BF433" s="1" t="str">
        <f>RIGHT(F433,4)</f>
        <v>CVVC</v>
      </c>
      <c r="BG433" s="1"/>
      <c r="BN433">
        <v>1</v>
      </c>
      <c r="BP433" s="1">
        <f>SUM(BG433:BO433)</f>
        <v>1</v>
      </c>
      <c r="BQ433">
        <v>0</v>
      </c>
      <c r="BS433" s="1" t="str">
        <f>LEFT(B433,1)</f>
        <v>k</v>
      </c>
      <c r="BT433" s="1" t="str">
        <f>LEFT(B433,2)</f>
        <v>ko</v>
      </c>
      <c r="BU433" s="1" t="str">
        <f>RIGHT(B433,1)</f>
        <v>n</v>
      </c>
      <c r="BX433" s="10">
        <v>0</v>
      </c>
      <c r="BY433" s="10" t="str">
        <f>LEFT(CA433,1)</f>
        <v>o</v>
      </c>
      <c r="BZ433" s="10" t="str">
        <f>LEFT(CC433,1)</f>
        <v>e</v>
      </c>
      <c r="CA433" s="10" t="str">
        <f>RIGHT(B433,3)</f>
        <v>oen</v>
      </c>
      <c r="CB433" s="10" t="str">
        <f>RIGHT(B433,3)</f>
        <v>oen</v>
      </c>
      <c r="CC433" s="10" t="str">
        <f>RIGHT(B433,2)</f>
        <v>en</v>
      </c>
      <c r="CD433" s="10" t="str">
        <f>RIGHT(B433,1)</f>
        <v>n</v>
      </c>
    </row>
    <row r="434" spans="1:82">
      <c r="A434">
        <v>1888</v>
      </c>
      <c r="B434" s="30" t="s">
        <v>886</v>
      </c>
      <c r="C434" t="s">
        <v>2392</v>
      </c>
      <c r="D434" t="s">
        <v>1150</v>
      </c>
      <c r="E434" t="s">
        <v>2821</v>
      </c>
      <c r="F434" t="s">
        <v>2845</v>
      </c>
      <c r="G434" s="1">
        <f>COUNTIF(B434,"*ii*")</f>
        <v>0</v>
      </c>
      <c r="H434" s="1">
        <f>COUNTIF(B434,"*ee*")</f>
        <v>0</v>
      </c>
      <c r="I434" s="1">
        <f>COUNTIF(B434,"*aa*")</f>
        <v>0</v>
      </c>
      <c r="J434" s="1">
        <f>COUNTIF(B434,"*oo*")</f>
        <v>0</v>
      </c>
      <c r="K434" s="1">
        <f>COUNTIF(B434,"*uu*")</f>
        <v>0</v>
      </c>
      <c r="L434" s="1">
        <f>COUNTIF(B434,"*ia*")</f>
        <v>0</v>
      </c>
      <c r="M434" s="1">
        <f>COUNTIF(B434,"*iu*")</f>
        <v>0</v>
      </c>
      <c r="N434" s="1">
        <f>COUNTIF(B434,"*ei*")</f>
        <v>0</v>
      </c>
      <c r="O434" s="1">
        <f>COUNTIF(B434,"*ea*")</f>
        <v>0</v>
      </c>
      <c r="P434" s="1">
        <f>COUNTIF(B434,"*eo*")</f>
        <v>0</v>
      </c>
      <c r="Q434" s="1">
        <f>COUNTIF(B434,"*eu*")</f>
        <v>0</v>
      </c>
      <c r="R434" s="1">
        <f>COUNTIF(B434,"*ai*")</f>
        <v>0</v>
      </c>
      <c r="S434" s="1">
        <f>COUNTIF(B434,"*ae*")</f>
        <v>0</v>
      </c>
      <c r="T434" s="1">
        <f>COUNTIF(B434,"*ao*")</f>
        <v>0</v>
      </c>
      <c r="U434" s="1">
        <f>COUNTIF(B434,"*au*")</f>
        <v>0</v>
      </c>
      <c r="V434" s="1">
        <f>COUNTIF(B434,"*oi*")</f>
        <v>0</v>
      </c>
      <c r="W434" s="1">
        <f>COUNTIF(B434,"*oe*")</f>
        <v>1</v>
      </c>
      <c r="X434" s="1">
        <f>COUNTIF(B434,"*oa*")</f>
        <v>0</v>
      </c>
      <c r="Y434" s="1">
        <f>COUNTIF(B434,"*ou*")</f>
        <v>0</v>
      </c>
      <c r="Z434" s="1">
        <f>COUNTIF(B434,"*ui*")</f>
        <v>0</v>
      </c>
      <c r="AA434" s="1">
        <f>COUNTIF(B434,"*ua*")</f>
        <v>0</v>
      </c>
      <c r="AB434">
        <f>SUM(G434:AA434)</f>
        <v>1</v>
      </c>
      <c r="AC434">
        <v>2</v>
      </c>
      <c r="AD434">
        <f>COUNTIF(AC434,"2")</f>
        <v>1</v>
      </c>
      <c r="AE434">
        <f>COUNTIF(AC434,"3")</f>
        <v>0</v>
      </c>
      <c r="AF434">
        <f>COUNTIF(AC434,"4")</f>
        <v>0</v>
      </c>
      <c r="AG434">
        <f>COUNTIF(AC434,"5")</f>
        <v>0</v>
      </c>
      <c r="AH434">
        <v>1</v>
      </c>
      <c r="AI434">
        <v>0</v>
      </c>
      <c r="AM434">
        <v>1</v>
      </c>
      <c r="AN434" t="str">
        <f>RIGHT(B434,1)</f>
        <v>n</v>
      </c>
      <c r="AO434" s="1">
        <f>COUNTIF(F434,"CVCV")+COUNTIF(F434,"CVVCV")</f>
        <v>0</v>
      </c>
      <c r="AP434" s="1">
        <f>COUNTIF(F434,"CVCVC")+COUNTIF(F434,"CVVCVC")</f>
        <v>0</v>
      </c>
      <c r="AQ434" s="1">
        <f>COUNTIF(F434,"VCV")+COUNTIF(F434,"VVCV")</f>
        <v>0</v>
      </c>
      <c r="AR434" s="1">
        <f>COUNTIF(F434,"VCVC")+COUNTIF(F434,"VVCVC")</f>
        <v>0</v>
      </c>
      <c r="AS434" s="1">
        <f>COUNTIF(F434,"CVV")</f>
        <v>0</v>
      </c>
      <c r="AT434" s="1">
        <f>COUNTIF(F434,"CVVC")</f>
        <v>1</v>
      </c>
      <c r="AU434" s="1">
        <f>COUNTIF(F434,"VV")</f>
        <v>0</v>
      </c>
      <c r="AV434" s="1">
        <f>COUNTIF(F434,"VVC")</f>
        <v>0</v>
      </c>
      <c r="AW434" s="1">
        <f>COUNTIF(F434,"CVVCVC")+COUNTIF(F434,"VVCVC")+COUNTIF(F434,"CVVCV")+COUNTIF(F434,"VVCV")</f>
        <v>0</v>
      </c>
      <c r="AY434" s="1">
        <f>COUNTIF(F434,"CCVCV")</f>
        <v>0</v>
      </c>
      <c r="AZ434" s="1">
        <f>COUNTIF(F434,"CCVCVC")</f>
        <v>0</v>
      </c>
      <c r="BA434" s="1">
        <f>COUNTIF(F434,"CCVV")</f>
        <v>0</v>
      </c>
      <c r="BB434" s="1">
        <f>COUNTIF(F434,"CCVVC")</f>
        <v>0</v>
      </c>
      <c r="BF434" s="1" t="str">
        <f>RIGHT(F434,4)</f>
        <v>CVVC</v>
      </c>
      <c r="BG434" s="1"/>
      <c r="BN434">
        <v>1</v>
      </c>
      <c r="BP434" s="1">
        <f>SUM(BG434:BO434)</f>
        <v>1</v>
      </c>
      <c r="BQ434">
        <v>0</v>
      </c>
      <c r="BS434" s="1" t="str">
        <f>LEFT(B434,1)</f>
        <v>t</v>
      </c>
      <c r="BT434" s="1" t="str">
        <f>LEFT(B434,2)</f>
        <v>to</v>
      </c>
      <c r="BU434" s="1" t="str">
        <f>RIGHT(B434,1)</f>
        <v>n</v>
      </c>
      <c r="BX434" s="10">
        <v>0</v>
      </c>
      <c r="BY434" s="10" t="str">
        <f>LEFT(CA434,1)</f>
        <v>o</v>
      </c>
      <c r="BZ434" s="10" t="str">
        <f>LEFT(CC434,1)</f>
        <v>e</v>
      </c>
      <c r="CA434" s="10" t="str">
        <f>RIGHT(B434,3)</f>
        <v>oen</v>
      </c>
      <c r="CB434" s="10" t="str">
        <f>RIGHT(B434,3)</f>
        <v>oen</v>
      </c>
      <c r="CC434" s="10" t="str">
        <f>RIGHT(B434,2)</f>
        <v>en</v>
      </c>
      <c r="CD434" s="10" t="str">
        <f>RIGHT(B434,1)</f>
        <v>n</v>
      </c>
    </row>
    <row r="435" spans="1:82">
      <c r="A435">
        <v>1166</v>
      </c>
      <c r="B435" s="30" t="s">
        <v>899</v>
      </c>
      <c r="C435" t="s">
        <v>2412</v>
      </c>
      <c r="D435" t="s">
        <v>1141</v>
      </c>
      <c r="E435" t="s">
        <v>1141</v>
      </c>
      <c r="F435" t="s">
        <v>2845</v>
      </c>
      <c r="G435" s="1">
        <f>COUNTIF(B435,"*ii*")</f>
        <v>0</v>
      </c>
      <c r="H435" s="1">
        <f>COUNTIF(B435,"*ee*")</f>
        <v>0</v>
      </c>
      <c r="I435" s="1">
        <f>COUNTIF(B435,"*aa*")</f>
        <v>0</v>
      </c>
      <c r="J435" s="1">
        <f>COUNTIF(B435,"*oo*")</f>
        <v>0</v>
      </c>
      <c r="K435" s="1">
        <f>COUNTIF(B435,"*uu*")</f>
        <v>0</v>
      </c>
      <c r="L435" s="1">
        <f>COUNTIF(B435,"*ia*")</f>
        <v>0</v>
      </c>
      <c r="M435" s="1">
        <f>COUNTIF(B435,"*iu*")</f>
        <v>0</v>
      </c>
      <c r="N435" s="1">
        <f>COUNTIF(B435,"*ei*")</f>
        <v>0</v>
      </c>
      <c r="O435" s="1">
        <f>COUNTIF(B435,"*ea*")</f>
        <v>0</v>
      </c>
      <c r="P435" s="1">
        <f>COUNTIF(B435,"*eo*")</f>
        <v>0</v>
      </c>
      <c r="Q435" s="1">
        <f>COUNTIF(B435,"*eu*")</f>
        <v>0</v>
      </c>
      <c r="R435" s="1">
        <f>COUNTIF(B435,"*ai*")</f>
        <v>0</v>
      </c>
      <c r="S435" s="1">
        <f>COUNTIF(B435,"*ae*")</f>
        <v>0</v>
      </c>
      <c r="T435" s="1">
        <f>COUNTIF(B435,"*ao*")</f>
        <v>0</v>
      </c>
      <c r="U435" s="1">
        <f>COUNTIF(B435,"*au*")</f>
        <v>0</v>
      </c>
      <c r="V435" s="1">
        <f>COUNTIF(B435,"*oi*")</f>
        <v>0</v>
      </c>
      <c r="W435" s="1">
        <f>COUNTIF(B435,"*oe*")</f>
        <v>1</v>
      </c>
      <c r="X435" s="1">
        <f>COUNTIF(B435,"*oa*")</f>
        <v>0</v>
      </c>
      <c r="Y435" s="1">
        <f>COUNTIF(B435,"*ou*")</f>
        <v>0</v>
      </c>
      <c r="Z435" s="1">
        <f>COUNTIF(B435,"*ui*")</f>
        <v>0</v>
      </c>
      <c r="AA435" s="1">
        <f>COUNTIF(B435,"*ua*")</f>
        <v>0</v>
      </c>
      <c r="AB435">
        <f>SUM(G435:AA435)</f>
        <v>1</v>
      </c>
      <c r="AC435">
        <v>2</v>
      </c>
      <c r="AD435">
        <f>COUNTIF(AC435,"2")</f>
        <v>1</v>
      </c>
      <c r="AE435">
        <f>COUNTIF(AC435,"3")</f>
        <v>0</v>
      </c>
      <c r="AF435">
        <f>COUNTIF(AC435,"4")</f>
        <v>0</v>
      </c>
      <c r="AG435">
        <f>COUNTIF(AC435,"5")</f>
        <v>0</v>
      </c>
      <c r="AH435">
        <v>1</v>
      </c>
      <c r="AI435">
        <v>0</v>
      </c>
      <c r="AM435">
        <v>1</v>
      </c>
      <c r="AN435" t="str">
        <f>RIGHT(B435,1)</f>
        <v>s</v>
      </c>
      <c r="AO435" s="1">
        <f>COUNTIF(F435,"CVCV")+COUNTIF(F435,"CVVCV")</f>
        <v>0</v>
      </c>
      <c r="AP435" s="1">
        <f>COUNTIF(F435,"CVCVC")+COUNTIF(F435,"CVVCVC")</f>
        <v>0</v>
      </c>
      <c r="AQ435" s="1">
        <f>COUNTIF(F435,"VCV")+COUNTIF(F435,"VVCV")</f>
        <v>0</v>
      </c>
      <c r="AR435" s="1">
        <f>COUNTIF(F435,"VCVC")+COUNTIF(F435,"VVCVC")</f>
        <v>0</v>
      </c>
      <c r="AS435" s="1">
        <f>COUNTIF(F435,"CVV")</f>
        <v>0</v>
      </c>
      <c r="AT435" s="1">
        <f>COUNTIF(F435,"CVVC")</f>
        <v>1</v>
      </c>
      <c r="AU435" s="1">
        <f>COUNTIF(F435,"VV")</f>
        <v>0</v>
      </c>
      <c r="AV435" s="1">
        <f>COUNTIF(F435,"VVC")</f>
        <v>0</v>
      </c>
      <c r="AW435" s="1">
        <f>COUNTIF(F435,"CVVCVC")+COUNTIF(F435,"VVCVC")+COUNTIF(F435,"CVVCV")+COUNTIF(F435,"VVCV")</f>
        <v>0</v>
      </c>
      <c r="AY435" s="1">
        <f>COUNTIF(F435,"CCVCV")</f>
        <v>0</v>
      </c>
      <c r="AZ435" s="1">
        <f>COUNTIF(F435,"CCVCVC")</f>
        <v>0</v>
      </c>
      <c r="BA435" s="1">
        <f>COUNTIF(F435,"CCVV")</f>
        <v>0</v>
      </c>
      <c r="BB435" s="1">
        <f>COUNTIF(F435,"CCVVC")</f>
        <v>0</v>
      </c>
      <c r="BF435" s="1" t="str">
        <f>RIGHT(F435,4)</f>
        <v>CVVC</v>
      </c>
      <c r="BG435" s="1"/>
      <c r="BN435">
        <v>1</v>
      </c>
      <c r="BP435" s="1">
        <f>SUM(BG435:BO435)</f>
        <v>1</v>
      </c>
      <c r="BQ435">
        <v>0</v>
      </c>
      <c r="BS435" s="1" t="str">
        <f>LEFT(B435,1)</f>
        <v>p</v>
      </c>
      <c r="BT435" s="1" t="str">
        <f>LEFT(B435,2)</f>
        <v>po</v>
      </c>
      <c r="BU435" s="1" t="str">
        <f>RIGHT(B435,1)</f>
        <v>s</v>
      </c>
      <c r="BX435" s="10">
        <v>0</v>
      </c>
      <c r="BY435" s="10" t="str">
        <f>LEFT(CA435,1)</f>
        <v>o</v>
      </c>
      <c r="BZ435" s="10" t="str">
        <f>LEFT(CC435,1)</f>
        <v>e</v>
      </c>
      <c r="CA435" s="10" t="str">
        <f>RIGHT(B435,3)</f>
        <v>oes</v>
      </c>
      <c r="CB435" s="10" t="str">
        <f>RIGHT(B435,3)</f>
        <v>oes</v>
      </c>
      <c r="CC435" s="10" t="str">
        <f>RIGHT(B435,2)</f>
        <v>es</v>
      </c>
      <c r="CD435" s="10" t="str">
        <f>RIGHT(B435,1)</f>
        <v>s</v>
      </c>
    </row>
    <row r="436" spans="1:82">
      <c r="A436">
        <v>410</v>
      </c>
      <c r="B436" s="30" t="s">
        <v>228</v>
      </c>
      <c r="C436" t="s">
        <v>1459</v>
      </c>
      <c r="D436" t="s">
        <v>1150</v>
      </c>
      <c r="E436" t="s">
        <v>2821</v>
      </c>
      <c r="F436" t="s">
        <v>2845</v>
      </c>
      <c r="G436" s="1">
        <f>COUNTIF(B436,"*ii*")</f>
        <v>0</v>
      </c>
      <c r="H436" s="1">
        <f>COUNTIF(B436,"*ee*")</f>
        <v>0</v>
      </c>
      <c r="I436" s="1">
        <f>COUNTIF(B436,"*aa*")</f>
        <v>0</v>
      </c>
      <c r="J436" s="1">
        <f>COUNTIF(B436,"*oo*")</f>
        <v>0</v>
      </c>
      <c r="K436" s="1">
        <f>COUNTIF(B436,"*uu*")</f>
        <v>0</v>
      </c>
      <c r="L436" s="1">
        <f>COUNTIF(B436,"*ia*")</f>
        <v>0</v>
      </c>
      <c r="M436" s="1">
        <f>COUNTIF(B436,"*iu*")</f>
        <v>0</v>
      </c>
      <c r="N436" s="1">
        <f>COUNTIF(B436,"*ei*")</f>
        <v>0</v>
      </c>
      <c r="O436" s="1">
        <f>COUNTIF(B436,"*ea*")</f>
        <v>0</v>
      </c>
      <c r="P436" s="1">
        <f>COUNTIF(B436,"*eo*")</f>
        <v>0</v>
      </c>
      <c r="Q436" s="1">
        <f>COUNTIF(B436,"*eu*")</f>
        <v>0</v>
      </c>
      <c r="R436" s="1">
        <f>COUNTIF(B436,"*ai*")</f>
        <v>0</v>
      </c>
      <c r="S436" s="1">
        <f>COUNTIF(B436,"*ae*")</f>
        <v>0</v>
      </c>
      <c r="T436" s="1">
        <f>COUNTIF(B436,"*ao*")</f>
        <v>0</v>
      </c>
      <c r="U436" s="1">
        <f>COUNTIF(B436,"*au*")</f>
        <v>0</v>
      </c>
      <c r="V436" s="1">
        <f>COUNTIF(B436,"*oi*")</f>
        <v>1</v>
      </c>
      <c r="W436" s="1">
        <f>COUNTIF(B436,"*oe*")</f>
        <v>0</v>
      </c>
      <c r="X436" s="1">
        <f>COUNTIF(B436,"*oa*")</f>
        <v>0</v>
      </c>
      <c r="Y436" s="1">
        <f>COUNTIF(B436,"*ou*")</f>
        <v>0</v>
      </c>
      <c r="Z436" s="1">
        <f>COUNTIF(B436,"*ui*")</f>
        <v>0</v>
      </c>
      <c r="AA436" s="1">
        <f>COUNTIF(B436,"*ua*")</f>
        <v>0</v>
      </c>
      <c r="AB436">
        <f>SUM(G436:AA436)</f>
        <v>1</v>
      </c>
      <c r="AC436">
        <v>2</v>
      </c>
      <c r="AD436">
        <f>COUNTIF(AC436,"2")</f>
        <v>1</v>
      </c>
      <c r="AE436">
        <f>COUNTIF(AC436,"3")</f>
        <v>0</v>
      </c>
      <c r="AF436">
        <f>COUNTIF(AC436,"4")</f>
        <v>0</v>
      </c>
      <c r="AG436">
        <f>COUNTIF(AC436,"5")</f>
        <v>0</v>
      </c>
      <c r="AH436">
        <v>1</v>
      </c>
      <c r="AI436">
        <v>0</v>
      </c>
      <c r="AM436">
        <v>1</v>
      </c>
      <c r="AN436" t="str">
        <f>RIGHT(B436,1)</f>
        <v>k</v>
      </c>
      <c r="AO436" s="1">
        <f>COUNTIF(F436,"CVCV")+COUNTIF(F436,"CVVCV")</f>
        <v>0</v>
      </c>
      <c r="AP436" s="1">
        <f>COUNTIF(F436,"CVCVC")+COUNTIF(F436,"CVVCVC")</f>
        <v>0</v>
      </c>
      <c r="AQ436" s="1">
        <f>COUNTIF(F436,"VCV")+COUNTIF(F436,"VVCV")</f>
        <v>0</v>
      </c>
      <c r="AR436" s="1">
        <f>COUNTIF(F436,"VCVC")+COUNTIF(F436,"VVCVC")</f>
        <v>0</v>
      </c>
      <c r="AS436" s="1">
        <f>COUNTIF(F436,"CVV")</f>
        <v>0</v>
      </c>
      <c r="AT436" s="1">
        <f>COUNTIF(F436,"CVVC")</f>
        <v>1</v>
      </c>
      <c r="AU436" s="1">
        <f>COUNTIF(F436,"VV")</f>
        <v>0</v>
      </c>
      <c r="AV436" s="1">
        <f>COUNTIF(F436,"VVC")</f>
        <v>0</v>
      </c>
      <c r="AW436" s="1">
        <f>COUNTIF(F436,"CVVCVC")+COUNTIF(F436,"VVCVC")+COUNTIF(F436,"CVVCV")+COUNTIF(F436,"VVCV")</f>
        <v>0</v>
      </c>
      <c r="AY436" s="1">
        <f>COUNTIF(F436,"CCVCV")</f>
        <v>0</v>
      </c>
      <c r="AZ436" s="1">
        <f>COUNTIF(F436,"CCVCVC")</f>
        <v>0</v>
      </c>
      <c r="BA436" s="1">
        <f>COUNTIF(F436,"CCVV")</f>
        <v>0</v>
      </c>
      <c r="BB436" s="1">
        <f>COUNTIF(F436,"CCVVC")</f>
        <v>0</v>
      </c>
      <c r="BF436" s="1" t="str">
        <f>RIGHT(F436,4)</f>
        <v>CVVC</v>
      </c>
      <c r="BG436" s="1"/>
      <c r="BN436">
        <v>1</v>
      </c>
      <c r="BP436" s="1">
        <f>SUM(BG436:BO436)</f>
        <v>1</v>
      </c>
      <c r="BQ436">
        <v>0</v>
      </c>
      <c r="BS436" s="1" t="str">
        <f>LEFT(B436,1)</f>
        <v>h</v>
      </c>
      <c r="BT436" s="1" t="str">
        <f>LEFT(B436,2)</f>
        <v>ho</v>
      </c>
      <c r="BU436" s="1" t="str">
        <f>RIGHT(B436,1)</f>
        <v>k</v>
      </c>
      <c r="BX436" s="10">
        <v>0</v>
      </c>
      <c r="BY436" s="10" t="str">
        <f>LEFT(CA436,1)</f>
        <v>o</v>
      </c>
      <c r="BZ436" s="10" t="str">
        <f>LEFT(CC436,1)</f>
        <v>i</v>
      </c>
      <c r="CA436" s="10" t="str">
        <f>RIGHT(B436,3)</f>
        <v>oik</v>
      </c>
      <c r="CB436" s="10" t="str">
        <f>RIGHT(B436,3)</f>
        <v>oik</v>
      </c>
      <c r="CC436" s="10" t="str">
        <f>RIGHT(B436,2)</f>
        <v>ik</v>
      </c>
      <c r="CD436" s="10" t="str">
        <f>RIGHT(B436,1)</f>
        <v>k</v>
      </c>
    </row>
    <row r="437" spans="1:82">
      <c r="A437">
        <v>914</v>
      </c>
      <c r="B437" s="30" t="s">
        <v>477</v>
      </c>
      <c r="C437" t="s">
        <v>1810</v>
      </c>
      <c r="D437" t="s">
        <v>1141</v>
      </c>
      <c r="E437" t="s">
        <v>1141</v>
      </c>
      <c r="F437" t="s">
        <v>2845</v>
      </c>
      <c r="G437" s="1">
        <f>COUNTIF(B437,"*ii*")</f>
        <v>0</v>
      </c>
      <c r="H437" s="1">
        <f>COUNTIF(B437,"*ee*")</f>
        <v>0</v>
      </c>
      <c r="I437" s="1">
        <f>COUNTIF(B437,"*aa*")</f>
        <v>0</v>
      </c>
      <c r="J437" s="1">
        <f>COUNTIF(B437,"*oo*")</f>
        <v>0</v>
      </c>
      <c r="K437" s="1">
        <f>COUNTIF(B437,"*uu*")</f>
        <v>0</v>
      </c>
      <c r="L437" s="1">
        <f>COUNTIF(B437,"*ia*")</f>
        <v>0</v>
      </c>
      <c r="M437" s="1">
        <f>COUNTIF(B437,"*iu*")</f>
        <v>0</v>
      </c>
      <c r="N437" s="1">
        <f>COUNTIF(B437,"*ei*")</f>
        <v>0</v>
      </c>
      <c r="O437" s="1">
        <f>COUNTIF(B437,"*ea*")</f>
        <v>0</v>
      </c>
      <c r="P437" s="1">
        <f>COUNTIF(B437,"*eo*")</f>
        <v>0</v>
      </c>
      <c r="Q437" s="1">
        <f>COUNTIF(B437,"*eu*")</f>
        <v>0</v>
      </c>
      <c r="R437" s="1">
        <f>COUNTIF(B437,"*ai*")</f>
        <v>1</v>
      </c>
      <c r="S437" s="1">
        <f>COUNTIF(B437,"*ae*")</f>
        <v>0</v>
      </c>
      <c r="T437" s="1">
        <f>COUNTIF(B437,"*ao*")</f>
        <v>0</v>
      </c>
      <c r="U437" s="1">
        <f>COUNTIF(B437,"*au*")</f>
        <v>0</v>
      </c>
      <c r="V437" s="1">
        <f>COUNTIF(B437,"*oi*")</f>
        <v>0</v>
      </c>
      <c r="W437" s="1">
        <f>COUNTIF(B437,"*oe*")</f>
        <v>0</v>
      </c>
      <c r="X437" s="1">
        <f>COUNTIF(B437,"*oa*")</f>
        <v>0</v>
      </c>
      <c r="Y437" s="1">
        <f>COUNTIF(B437,"*ou*")</f>
        <v>0</v>
      </c>
      <c r="Z437" s="1">
        <f>COUNTIF(B437,"*ui*")</f>
        <v>0</v>
      </c>
      <c r="AA437" s="1">
        <f>COUNTIF(B437,"*ua*")</f>
        <v>0</v>
      </c>
      <c r="AB437">
        <f>SUM(G437:AA437)</f>
        <v>1</v>
      </c>
      <c r="AC437">
        <v>2</v>
      </c>
      <c r="AD437">
        <f>COUNTIF(AC437,"2")</f>
        <v>1</v>
      </c>
      <c r="AE437">
        <f>COUNTIF(AC437,"3")</f>
        <v>0</v>
      </c>
      <c r="AF437">
        <f>COUNTIF(AC437,"4")</f>
        <v>0</v>
      </c>
      <c r="AG437">
        <f>COUNTIF(AC437,"5")</f>
        <v>0</v>
      </c>
      <c r="AH437">
        <v>1</v>
      </c>
      <c r="AI437">
        <v>0</v>
      </c>
      <c r="AM437">
        <v>1</v>
      </c>
      <c r="AN437" t="str">
        <f>RIGHT(B437,1)</f>
        <v>n</v>
      </c>
      <c r="AO437" s="1">
        <f>COUNTIF(F437,"CVCV")+COUNTIF(F437,"CVVCV")</f>
        <v>0</v>
      </c>
      <c r="AP437" s="1">
        <f>COUNTIF(F437,"CVCVC")+COUNTIF(F437,"CVVCVC")</f>
        <v>0</v>
      </c>
      <c r="AQ437" s="1">
        <f>COUNTIF(F437,"VCV")+COUNTIF(F437,"VVCV")</f>
        <v>0</v>
      </c>
      <c r="AR437" s="1">
        <f>COUNTIF(F437,"VCVC")+COUNTIF(F437,"VVCVC")</f>
        <v>0</v>
      </c>
      <c r="AS437" s="1">
        <f>COUNTIF(F437,"CVV")</f>
        <v>0</v>
      </c>
      <c r="AT437" s="1">
        <f>COUNTIF(F437,"CVVC")</f>
        <v>1</v>
      </c>
      <c r="AU437" s="1">
        <f>COUNTIF(F437,"VV")</f>
        <v>0</v>
      </c>
      <c r="AV437" s="1">
        <f>COUNTIF(F437,"VVC")</f>
        <v>0</v>
      </c>
      <c r="AW437" s="1">
        <f>COUNTIF(F437,"CVVCVC")+COUNTIF(F437,"VVCVC")+COUNTIF(F437,"CVVCV")+COUNTIF(F437,"VVCV")</f>
        <v>0</v>
      </c>
      <c r="AY437" s="1">
        <f>COUNTIF(F437,"CCVCV")</f>
        <v>0</v>
      </c>
      <c r="AZ437" s="1">
        <f>COUNTIF(F437,"CCVCVC")</f>
        <v>0</v>
      </c>
      <c r="BA437" s="1">
        <f>COUNTIF(F437,"CCVV")</f>
        <v>0</v>
      </c>
      <c r="BB437" s="1">
        <f>COUNTIF(F437,"CCVVC")</f>
        <v>0</v>
      </c>
      <c r="BF437" s="1" t="str">
        <f>RIGHT(F437,4)</f>
        <v>CVVC</v>
      </c>
      <c r="BG437" s="1"/>
      <c r="BN437">
        <v>1</v>
      </c>
      <c r="BP437" s="1">
        <f>SUM(BG437:BO437)</f>
        <v>1</v>
      </c>
      <c r="BQ437">
        <v>0</v>
      </c>
      <c r="BS437" s="1" t="str">
        <f>LEFT(B437,1)</f>
        <v>n</v>
      </c>
      <c r="BT437" s="1" t="str">
        <f>LEFT(B437,2)</f>
        <v>na</v>
      </c>
      <c r="BU437" s="1" t="str">
        <f>RIGHT(B437,1)</f>
        <v>n</v>
      </c>
      <c r="BX437" s="10">
        <v>0</v>
      </c>
      <c r="BY437" s="10" t="str">
        <f>LEFT(CA437,1)</f>
        <v>a</v>
      </c>
      <c r="BZ437" s="10" t="str">
        <f>LEFT(CC437,1)</f>
        <v>i</v>
      </c>
      <c r="CA437" s="10" t="str">
        <f>RIGHT(B437,3)</f>
        <v>ain</v>
      </c>
      <c r="CB437" s="10" t="str">
        <f>RIGHT(B437,3)</f>
        <v>ain</v>
      </c>
      <c r="CC437" s="10" t="str">
        <f>RIGHT(B437,2)</f>
        <v>in</v>
      </c>
      <c r="CD437" s="10" t="str">
        <f>RIGHT(B437,1)</f>
        <v>n</v>
      </c>
    </row>
    <row r="438" spans="1:82">
      <c r="A438">
        <v>1931</v>
      </c>
      <c r="B438" s="30" t="s">
        <v>413</v>
      </c>
      <c r="C438" t="s">
        <v>2006</v>
      </c>
      <c r="D438" t="s">
        <v>1141</v>
      </c>
      <c r="E438" t="s">
        <v>1141</v>
      </c>
      <c r="F438" t="s">
        <v>2845</v>
      </c>
      <c r="G438" s="1">
        <f>COUNTIF(B438,"*ii*")</f>
        <v>0</v>
      </c>
      <c r="H438" s="1">
        <f>COUNTIF(B438,"*ee*")</f>
        <v>0</v>
      </c>
      <c r="I438" s="1">
        <f>COUNTIF(B438,"*aa*")</f>
        <v>0</v>
      </c>
      <c r="J438" s="1">
        <f>COUNTIF(B438,"*oo*")</f>
        <v>0</v>
      </c>
      <c r="K438" s="1">
        <f>COUNTIF(B438,"*uu*")</f>
        <v>0</v>
      </c>
      <c r="L438" s="1">
        <f>COUNTIF(B438,"*ia*")</f>
        <v>0</v>
      </c>
      <c r="M438" s="1">
        <f>COUNTIF(B438,"*iu*")</f>
        <v>0</v>
      </c>
      <c r="N438" s="1">
        <f>COUNTIF(B438,"*ei*")</f>
        <v>0</v>
      </c>
      <c r="O438" s="1">
        <f>COUNTIF(B438,"*ea*")</f>
        <v>0</v>
      </c>
      <c r="P438" s="1">
        <f>COUNTIF(B438,"*eo*")</f>
        <v>0</v>
      </c>
      <c r="Q438" s="1">
        <f>COUNTIF(B438,"*eu*")</f>
        <v>0</v>
      </c>
      <c r="R438" s="1">
        <f>COUNTIF(B438,"*ai*")</f>
        <v>0</v>
      </c>
      <c r="S438" s="1">
        <f>COUNTIF(B438,"*ae*")</f>
        <v>0</v>
      </c>
      <c r="T438" s="1">
        <f>COUNTIF(B438,"*ao*")</f>
        <v>0</v>
      </c>
      <c r="U438" s="1">
        <f>COUNTIF(B438,"*au*")</f>
        <v>0</v>
      </c>
      <c r="V438" s="1">
        <f>COUNTIF(B438,"*oi*")</f>
        <v>0</v>
      </c>
      <c r="W438" s="1">
        <f>COUNTIF(B438,"*oe*")</f>
        <v>0</v>
      </c>
      <c r="X438" s="1">
        <f>COUNTIF(B438,"*oa*")</f>
        <v>0</v>
      </c>
      <c r="Y438" s="1">
        <f>COUNTIF(B438,"*ou*")</f>
        <v>0</v>
      </c>
      <c r="Z438" s="1">
        <f>COUNTIF(B438,"*ui*")</f>
        <v>1</v>
      </c>
      <c r="AA438" s="1">
        <f>COUNTIF(B438,"*ua*")</f>
        <v>0</v>
      </c>
      <c r="AB438">
        <f>SUM(G438:AA438)</f>
        <v>1</v>
      </c>
      <c r="AC438">
        <v>2</v>
      </c>
      <c r="AD438">
        <f>COUNTIF(AC438,"2")</f>
        <v>1</v>
      </c>
      <c r="AE438">
        <f>COUNTIF(AC438,"3")</f>
        <v>0</v>
      </c>
      <c r="AF438">
        <f>COUNTIF(AC438,"4")</f>
        <v>0</v>
      </c>
      <c r="AG438">
        <f>COUNTIF(AC438,"5")</f>
        <v>0</v>
      </c>
      <c r="AH438">
        <v>1</v>
      </c>
      <c r="AI438">
        <v>0</v>
      </c>
      <c r="AM438">
        <v>1</v>
      </c>
      <c r="AN438" t="str">
        <f>RIGHT(B438,1)</f>
        <v>n</v>
      </c>
      <c r="AO438" s="1">
        <f>COUNTIF(F438,"CVCV")+COUNTIF(F438,"CVVCV")</f>
        <v>0</v>
      </c>
      <c r="AP438" s="1">
        <f>COUNTIF(F438,"CVCVC")+COUNTIF(F438,"CVVCVC")</f>
        <v>0</v>
      </c>
      <c r="AQ438" s="1">
        <f>COUNTIF(F438,"VCV")+COUNTIF(F438,"VVCV")</f>
        <v>0</v>
      </c>
      <c r="AR438" s="1">
        <f>COUNTIF(F438,"VCVC")+COUNTIF(F438,"VVCVC")</f>
        <v>0</v>
      </c>
      <c r="AS438" s="1">
        <f>COUNTIF(F438,"CVV")</f>
        <v>0</v>
      </c>
      <c r="AT438" s="1">
        <f>COUNTIF(F438,"CVVC")</f>
        <v>1</v>
      </c>
      <c r="AU438" s="1">
        <f>COUNTIF(F438,"VV")</f>
        <v>0</v>
      </c>
      <c r="AV438" s="1">
        <f>COUNTIF(F438,"VVC")</f>
        <v>0</v>
      </c>
      <c r="AW438" s="1">
        <f>COUNTIF(F438,"CVVCVC")+COUNTIF(F438,"VVCVC")+COUNTIF(F438,"CVVCV")+COUNTIF(F438,"VVCV")</f>
        <v>0</v>
      </c>
      <c r="AY438" s="1">
        <f>COUNTIF(F438,"CCVCV")</f>
        <v>0</v>
      </c>
      <c r="AZ438" s="1">
        <f>COUNTIF(F438,"CCVCVC")</f>
        <v>0</v>
      </c>
      <c r="BA438" s="1">
        <f>COUNTIF(F438,"CCVV")</f>
        <v>0</v>
      </c>
      <c r="BB438" s="1">
        <f>COUNTIF(F438,"CCVVC")</f>
        <v>0</v>
      </c>
      <c r="BF438" s="1" t="str">
        <f>RIGHT(F438,4)</f>
        <v>CVVC</v>
      </c>
      <c r="BG438" s="1"/>
      <c r="BN438">
        <v>1</v>
      </c>
      <c r="BP438" s="1">
        <f>SUM(BG438:BO438)</f>
        <v>1</v>
      </c>
      <c r="BQ438">
        <v>0</v>
      </c>
      <c r="BS438" s="1" t="str">
        <f>LEFT(B438,1)</f>
        <v>t</v>
      </c>
      <c r="BT438" s="1" t="str">
        <f>LEFT(B438,2)</f>
        <v>tu</v>
      </c>
      <c r="BU438" s="1" t="str">
        <f>RIGHT(B438,1)</f>
        <v>n</v>
      </c>
      <c r="BX438" s="10">
        <v>0</v>
      </c>
      <c r="BY438" s="10" t="str">
        <f>LEFT(CA438,1)</f>
        <v>u</v>
      </c>
      <c r="BZ438" s="10" t="str">
        <f>LEFT(CC438,1)</f>
        <v>i</v>
      </c>
      <c r="CA438" s="10" t="str">
        <f>RIGHT(B438,3)</f>
        <v>uin</v>
      </c>
      <c r="CB438" s="10" t="str">
        <f>RIGHT(B438,3)</f>
        <v>uin</v>
      </c>
      <c r="CC438" s="10" t="str">
        <f>RIGHT(B438,2)</f>
        <v>in</v>
      </c>
      <c r="CD438" s="10" t="str">
        <f>RIGHT(B438,1)</f>
        <v>n</v>
      </c>
    </row>
    <row r="439" spans="1:82">
      <c r="A439">
        <v>1932</v>
      </c>
      <c r="B439" s="30" t="s">
        <v>413</v>
      </c>
      <c r="C439" t="s">
        <v>1723</v>
      </c>
      <c r="D439" t="s">
        <v>1151</v>
      </c>
      <c r="E439" t="s">
        <v>2821</v>
      </c>
      <c r="F439" t="s">
        <v>2845</v>
      </c>
      <c r="G439" s="1">
        <f>COUNTIF(B439,"*ii*")</f>
        <v>0</v>
      </c>
      <c r="H439" s="1">
        <f>COUNTIF(B439,"*ee*")</f>
        <v>0</v>
      </c>
      <c r="I439" s="1">
        <f>COUNTIF(B439,"*aa*")</f>
        <v>0</v>
      </c>
      <c r="J439" s="1">
        <f>COUNTIF(B439,"*oo*")</f>
        <v>0</v>
      </c>
      <c r="K439" s="1">
        <f>COUNTIF(B439,"*uu*")</f>
        <v>0</v>
      </c>
      <c r="L439" s="1">
        <f>COUNTIF(B439,"*ia*")</f>
        <v>0</v>
      </c>
      <c r="M439" s="1">
        <f>COUNTIF(B439,"*iu*")</f>
        <v>0</v>
      </c>
      <c r="N439" s="1">
        <f>COUNTIF(B439,"*ei*")</f>
        <v>0</v>
      </c>
      <c r="O439" s="1">
        <f>COUNTIF(B439,"*ea*")</f>
        <v>0</v>
      </c>
      <c r="P439" s="1">
        <f>COUNTIF(B439,"*eo*")</f>
        <v>0</v>
      </c>
      <c r="Q439" s="1">
        <f>COUNTIF(B439,"*eu*")</f>
        <v>0</v>
      </c>
      <c r="R439" s="1">
        <f>COUNTIF(B439,"*ai*")</f>
        <v>0</v>
      </c>
      <c r="S439" s="1">
        <f>COUNTIF(B439,"*ae*")</f>
        <v>0</v>
      </c>
      <c r="T439" s="1">
        <f>COUNTIF(B439,"*ao*")</f>
        <v>0</v>
      </c>
      <c r="U439" s="1">
        <f>COUNTIF(B439,"*au*")</f>
        <v>0</v>
      </c>
      <c r="V439" s="1">
        <f>COUNTIF(B439,"*oi*")</f>
        <v>0</v>
      </c>
      <c r="W439" s="1">
        <f>COUNTIF(B439,"*oe*")</f>
        <v>0</v>
      </c>
      <c r="X439" s="1">
        <f>COUNTIF(B439,"*oa*")</f>
        <v>0</v>
      </c>
      <c r="Y439" s="1">
        <f>COUNTIF(B439,"*ou*")</f>
        <v>0</v>
      </c>
      <c r="Z439" s="1">
        <f>COUNTIF(B439,"*ui*")</f>
        <v>1</v>
      </c>
      <c r="AA439" s="1">
        <f>COUNTIF(B439,"*ua*")</f>
        <v>0</v>
      </c>
      <c r="AB439">
        <f>SUM(G439:AA439)</f>
        <v>1</v>
      </c>
      <c r="AC439">
        <v>2</v>
      </c>
      <c r="AD439">
        <f>COUNTIF(AC439,"2")</f>
        <v>1</v>
      </c>
      <c r="AE439">
        <f>COUNTIF(AC439,"3")</f>
        <v>0</v>
      </c>
      <c r="AF439">
        <f>COUNTIF(AC439,"4")</f>
        <v>0</v>
      </c>
      <c r="AG439">
        <f>COUNTIF(AC439,"5")</f>
        <v>0</v>
      </c>
      <c r="AH439">
        <v>1</v>
      </c>
      <c r="AI439">
        <v>0</v>
      </c>
      <c r="AM439">
        <v>1</v>
      </c>
      <c r="AN439" t="str">
        <f>RIGHT(B439,1)</f>
        <v>n</v>
      </c>
      <c r="AO439" s="1">
        <f>COUNTIF(F439,"CVCV")+COUNTIF(F439,"CVVCV")</f>
        <v>0</v>
      </c>
      <c r="AP439" s="1">
        <f>COUNTIF(F439,"CVCVC")+COUNTIF(F439,"CVVCVC")</f>
        <v>0</v>
      </c>
      <c r="AQ439" s="1">
        <f>COUNTIF(F439,"VCV")+COUNTIF(F439,"VVCV")</f>
        <v>0</v>
      </c>
      <c r="AR439" s="1">
        <f>COUNTIF(F439,"VCVC")+COUNTIF(F439,"VVCVC")</f>
        <v>0</v>
      </c>
      <c r="AS439" s="1">
        <f>COUNTIF(F439,"CVV")</f>
        <v>0</v>
      </c>
      <c r="AT439" s="1">
        <f>COUNTIF(F439,"CVVC")</f>
        <v>1</v>
      </c>
      <c r="AU439" s="1">
        <f>COUNTIF(F439,"VV")</f>
        <v>0</v>
      </c>
      <c r="AV439" s="1">
        <f>COUNTIF(F439,"VVC")</f>
        <v>0</v>
      </c>
      <c r="AW439" s="1">
        <f>COUNTIF(F439,"CVVCVC")+COUNTIF(F439,"VVCVC")+COUNTIF(F439,"CVVCV")+COUNTIF(F439,"VVCV")</f>
        <v>0</v>
      </c>
      <c r="AY439" s="1">
        <f>COUNTIF(F439,"CCVCV")</f>
        <v>0</v>
      </c>
      <c r="AZ439" s="1">
        <f>COUNTIF(F439,"CCVCVC")</f>
        <v>0</v>
      </c>
      <c r="BA439" s="1">
        <f>COUNTIF(F439,"CCVV")</f>
        <v>0</v>
      </c>
      <c r="BB439" s="1">
        <f>COUNTIF(F439,"CCVVC")</f>
        <v>0</v>
      </c>
      <c r="BF439" s="1" t="str">
        <f>RIGHT(F439,4)</f>
        <v>CVVC</v>
      </c>
      <c r="BG439" s="1"/>
      <c r="BN439">
        <v>1</v>
      </c>
      <c r="BP439" s="1">
        <f>SUM(BG439:BO439)</f>
        <v>1</v>
      </c>
      <c r="BQ439">
        <v>0</v>
      </c>
      <c r="BS439" s="1" t="str">
        <f>LEFT(B439,1)</f>
        <v>t</v>
      </c>
      <c r="BT439" s="1" t="str">
        <f>LEFT(B439,2)</f>
        <v>tu</v>
      </c>
      <c r="BU439" s="1" t="str">
        <f>RIGHT(B439,1)</f>
        <v>n</v>
      </c>
      <c r="BX439" s="10">
        <v>0</v>
      </c>
      <c r="BY439" s="10" t="str">
        <f>LEFT(CA439,1)</f>
        <v>u</v>
      </c>
      <c r="BZ439" s="10" t="str">
        <f>LEFT(CC439,1)</f>
        <v>i</v>
      </c>
      <c r="CA439" s="10" t="str">
        <f>RIGHT(B439,3)</f>
        <v>uin</v>
      </c>
      <c r="CB439" s="10" t="str">
        <f>RIGHT(B439,3)</f>
        <v>uin</v>
      </c>
      <c r="CC439" s="10" t="str">
        <f>RIGHT(B439,2)</f>
        <v>in</v>
      </c>
      <c r="CD439" s="10" t="str">
        <f>RIGHT(B439,1)</f>
        <v>n</v>
      </c>
    </row>
    <row r="440" spans="1:82">
      <c r="A440">
        <v>470</v>
      </c>
      <c r="B440" s="30" t="s">
        <v>778</v>
      </c>
      <c r="C440" t="s">
        <v>2225</v>
      </c>
      <c r="D440" t="s">
        <v>1156</v>
      </c>
      <c r="E440" t="s">
        <v>1156</v>
      </c>
      <c r="F440" t="s">
        <v>2845</v>
      </c>
      <c r="G440" s="1">
        <f>COUNTIF(B440,"*ii*")</f>
        <v>0</v>
      </c>
      <c r="H440" s="1">
        <f>COUNTIF(B440,"*ee*")</f>
        <v>0</v>
      </c>
      <c r="I440" s="1">
        <f>COUNTIF(B440,"*aa*")</f>
        <v>0</v>
      </c>
      <c r="J440" s="1">
        <f>COUNTIF(B440,"*oo*")</f>
        <v>0</v>
      </c>
      <c r="K440" s="1">
        <f>COUNTIF(B440,"*uu*")</f>
        <v>0</v>
      </c>
      <c r="L440" s="1">
        <f>COUNTIF(B440,"*ia*")</f>
        <v>0</v>
      </c>
      <c r="M440" s="1">
        <f>COUNTIF(B440,"*iu*")</f>
        <v>0</v>
      </c>
      <c r="N440" s="1">
        <f>COUNTIF(B440,"*ei*")</f>
        <v>0</v>
      </c>
      <c r="O440" s="1">
        <f>COUNTIF(B440,"*ea*")</f>
        <v>0</v>
      </c>
      <c r="P440" s="1">
        <f>COUNTIF(B440,"*eo*")</f>
        <v>0</v>
      </c>
      <c r="Q440" s="1">
        <f>COUNTIF(B440,"*eu*")</f>
        <v>0</v>
      </c>
      <c r="R440" s="1">
        <f>COUNTIF(B440,"*ai*")</f>
        <v>1</v>
      </c>
      <c r="S440" s="1">
        <f>COUNTIF(B440,"*ae*")</f>
        <v>0</v>
      </c>
      <c r="T440" s="1">
        <f>COUNTIF(B440,"*ao*")</f>
        <v>0</v>
      </c>
      <c r="U440" s="1">
        <f>COUNTIF(B440,"*au*")</f>
        <v>0</v>
      </c>
      <c r="V440" s="1">
        <f>COUNTIF(B440,"*oi*")</f>
        <v>0</v>
      </c>
      <c r="W440" s="1">
        <f>COUNTIF(B440,"*oe*")</f>
        <v>0</v>
      </c>
      <c r="X440" s="1">
        <f>COUNTIF(B440,"*oa*")</f>
        <v>0</v>
      </c>
      <c r="Y440" s="1">
        <f>COUNTIF(B440,"*ou*")</f>
        <v>0</v>
      </c>
      <c r="Z440" s="1">
        <f>COUNTIF(B440,"*ui*")</f>
        <v>0</v>
      </c>
      <c r="AA440" s="1">
        <f>COUNTIF(B440,"*ua*")</f>
        <v>0</v>
      </c>
      <c r="AB440">
        <f>SUM(G440:AA440)</f>
        <v>1</v>
      </c>
      <c r="AC440">
        <v>2</v>
      </c>
      <c r="AD440">
        <f>COUNTIF(AC440,"2")</f>
        <v>1</v>
      </c>
      <c r="AE440">
        <f>COUNTIF(AC440,"3")</f>
        <v>0</v>
      </c>
      <c r="AF440">
        <f>COUNTIF(AC440,"4")</f>
        <v>0</v>
      </c>
      <c r="AG440">
        <f>COUNTIF(AC440,"5")</f>
        <v>0</v>
      </c>
      <c r="AH440">
        <v>1</v>
      </c>
      <c r="AI440">
        <v>0</v>
      </c>
      <c r="AM440">
        <v>1</v>
      </c>
      <c r="AN440" t="str">
        <f>RIGHT(B440,1)</f>
        <v>s</v>
      </c>
      <c r="AO440" s="1">
        <f>COUNTIF(F440,"CVCV")+COUNTIF(F440,"CVVCV")</f>
        <v>0</v>
      </c>
      <c r="AP440" s="1">
        <f>COUNTIF(F440,"CVCVC")+COUNTIF(F440,"CVVCVC")</f>
        <v>0</v>
      </c>
      <c r="AQ440" s="1">
        <f>COUNTIF(F440,"VCV")+COUNTIF(F440,"VVCV")</f>
        <v>0</v>
      </c>
      <c r="AR440" s="1">
        <f>COUNTIF(F440,"VCVC")+COUNTIF(F440,"VVCVC")</f>
        <v>0</v>
      </c>
      <c r="AS440" s="1">
        <f>COUNTIF(F440,"CVV")</f>
        <v>0</v>
      </c>
      <c r="AT440" s="1">
        <f>COUNTIF(F440,"CVVC")</f>
        <v>1</v>
      </c>
      <c r="AU440" s="1">
        <f>COUNTIF(F440,"VV")</f>
        <v>0</v>
      </c>
      <c r="AV440" s="1">
        <f>COUNTIF(F440,"VVC")</f>
        <v>0</v>
      </c>
      <c r="AW440" s="1">
        <f>COUNTIF(F440,"CVVCVC")+COUNTIF(F440,"VVCVC")+COUNTIF(F440,"CVVCV")+COUNTIF(F440,"VVCV")</f>
        <v>0</v>
      </c>
      <c r="AY440" s="1">
        <f>COUNTIF(F440,"CCVCV")</f>
        <v>0</v>
      </c>
      <c r="AZ440" s="1">
        <f>COUNTIF(F440,"CCVCVC")</f>
        <v>0</v>
      </c>
      <c r="BA440" s="1">
        <f>COUNTIF(F440,"CCVV")</f>
        <v>0</v>
      </c>
      <c r="BB440" s="1">
        <f>COUNTIF(F440,"CCVVC")</f>
        <v>0</v>
      </c>
      <c r="BF440" s="1" t="str">
        <f>RIGHT(F440,4)</f>
        <v>CVVC</v>
      </c>
      <c r="BG440" s="1"/>
      <c r="BN440">
        <v>1</v>
      </c>
      <c r="BP440" s="1">
        <f>SUM(BG440:BO440)</f>
        <v>1</v>
      </c>
      <c r="BQ440">
        <v>0</v>
      </c>
      <c r="BS440" s="1" t="str">
        <f>LEFT(B440,1)</f>
        <v>k</v>
      </c>
      <c r="BT440" s="1" t="str">
        <f>LEFT(B440,2)</f>
        <v>ka</v>
      </c>
      <c r="BU440" s="1" t="str">
        <f>RIGHT(B440,1)</f>
        <v>s</v>
      </c>
      <c r="BX440" s="10">
        <v>0</v>
      </c>
      <c r="BY440" s="10" t="str">
        <f>LEFT(CA440,1)</f>
        <v>a</v>
      </c>
      <c r="BZ440" s="10" t="str">
        <f>LEFT(CC440,1)</f>
        <v>i</v>
      </c>
      <c r="CA440" s="10" t="str">
        <f>RIGHT(B440,3)</f>
        <v>ais</v>
      </c>
      <c r="CB440" s="10" t="str">
        <f>RIGHT(B440,3)</f>
        <v>ais</v>
      </c>
      <c r="CC440" s="10" t="str">
        <f>RIGHT(B440,2)</f>
        <v>is</v>
      </c>
      <c r="CD440" s="10" t="str">
        <f>RIGHT(B440,1)</f>
        <v>s</v>
      </c>
    </row>
    <row r="441" spans="1:82">
      <c r="A441">
        <v>1795</v>
      </c>
      <c r="B441" s="30" t="s">
        <v>850</v>
      </c>
      <c r="C441" t="s">
        <v>2345</v>
      </c>
      <c r="D441" t="s">
        <v>1141</v>
      </c>
      <c r="E441" t="s">
        <v>1141</v>
      </c>
      <c r="F441" t="s">
        <v>2845</v>
      </c>
      <c r="G441" s="1">
        <f>COUNTIF(B441,"*ii*")</f>
        <v>0</v>
      </c>
      <c r="H441" s="1">
        <f>COUNTIF(B441,"*ee*")</f>
        <v>0</v>
      </c>
      <c r="I441" s="1">
        <f>COUNTIF(B441,"*aa*")</f>
        <v>0</v>
      </c>
      <c r="J441" s="1">
        <f>COUNTIF(B441,"*oo*")</f>
        <v>0</v>
      </c>
      <c r="K441" s="1">
        <f>COUNTIF(B441,"*uu*")</f>
        <v>0</v>
      </c>
      <c r="L441" s="1">
        <f>COUNTIF(B441,"*ia*")</f>
        <v>0</v>
      </c>
      <c r="M441" s="1">
        <f>COUNTIF(B441,"*iu*")</f>
        <v>0</v>
      </c>
      <c r="N441" s="1">
        <f>COUNTIF(B441,"*ei*")</f>
        <v>0</v>
      </c>
      <c r="O441" s="1">
        <f>COUNTIF(B441,"*ea*")</f>
        <v>0</v>
      </c>
      <c r="P441" s="1">
        <f>COUNTIF(B441,"*eo*")</f>
        <v>0</v>
      </c>
      <c r="Q441" s="1">
        <f>COUNTIF(B441,"*eu*")</f>
        <v>0</v>
      </c>
      <c r="R441" s="1">
        <f>COUNTIF(B441,"*ai*")</f>
        <v>1</v>
      </c>
      <c r="S441" s="1">
        <f>COUNTIF(B441,"*ae*")</f>
        <v>0</v>
      </c>
      <c r="T441" s="1">
        <f>COUNTIF(B441,"*ao*")</f>
        <v>0</v>
      </c>
      <c r="U441" s="1">
        <f>COUNTIF(B441,"*au*")</f>
        <v>0</v>
      </c>
      <c r="V441" s="1">
        <f>COUNTIF(B441,"*oi*")</f>
        <v>0</v>
      </c>
      <c r="W441" s="1">
        <f>COUNTIF(B441,"*oe*")</f>
        <v>0</v>
      </c>
      <c r="X441" s="1">
        <f>COUNTIF(B441,"*oa*")</f>
        <v>0</v>
      </c>
      <c r="Y441" s="1">
        <f>COUNTIF(B441,"*ou*")</f>
        <v>0</v>
      </c>
      <c r="Z441" s="1">
        <f>COUNTIF(B441,"*ui*")</f>
        <v>0</v>
      </c>
      <c r="AA441" s="1">
        <f>COUNTIF(B441,"*ua*")</f>
        <v>0</v>
      </c>
      <c r="AB441">
        <f>SUM(G441:AA441)</f>
        <v>1</v>
      </c>
      <c r="AC441">
        <v>2</v>
      </c>
      <c r="AD441">
        <f>COUNTIF(AC441,"2")</f>
        <v>1</v>
      </c>
      <c r="AE441">
        <f>COUNTIF(AC441,"3")</f>
        <v>0</v>
      </c>
      <c r="AF441">
        <f>COUNTIF(AC441,"4")</f>
        <v>0</v>
      </c>
      <c r="AG441">
        <f>COUNTIF(AC441,"5")</f>
        <v>0</v>
      </c>
      <c r="AH441">
        <v>1</v>
      </c>
      <c r="AI441">
        <v>0</v>
      </c>
      <c r="AM441">
        <v>1</v>
      </c>
      <c r="AN441" t="str">
        <f>RIGHT(B441,1)</f>
        <v>s</v>
      </c>
      <c r="AO441" s="1">
        <f>COUNTIF(F441,"CVCV")+COUNTIF(F441,"CVVCV")</f>
        <v>0</v>
      </c>
      <c r="AP441" s="1">
        <f>COUNTIF(F441,"CVCVC")+COUNTIF(F441,"CVVCVC")</f>
        <v>0</v>
      </c>
      <c r="AQ441" s="1">
        <f>COUNTIF(F441,"VCV")+COUNTIF(F441,"VVCV")</f>
        <v>0</v>
      </c>
      <c r="AR441" s="1">
        <f>COUNTIF(F441,"VCVC")+COUNTIF(F441,"VVCVC")</f>
        <v>0</v>
      </c>
      <c r="AS441" s="1">
        <f>COUNTIF(F441,"CVV")</f>
        <v>0</v>
      </c>
      <c r="AT441" s="1">
        <f>COUNTIF(F441,"CVVC")</f>
        <v>1</v>
      </c>
      <c r="AU441" s="1">
        <f>COUNTIF(F441,"VV")</f>
        <v>0</v>
      </c>
      <c r="AV441" s="1">
        <f>COUNTIF(F441,"VVC")</f>
        <v>0</v>
      </c>
      <c r="AW441" s="1">
        <f>COUNTIF(F441,"CVVCVC")+COUNTIF(F441,"VVCVC")+COUNTIF(F441,"CVVCV")+COUNTIF(F441,"VVCV")</f>
        <v>0</v>
      </c>
      <c r="AY441" s="1">
        <f>COUNTIF(F441,"CCVCV")</f>
        <v>0</v>
      </c>
      <c r="AZ441" s="1">
        <f>COUNTIF(F441,"CCVCVC")</f>
        <v>0</v>
      </c>
      <c r="BA441" s="1">
        <f>COUNTIF(F441,"CCVV")</f>
        <v>0</v>
      </c>
      <c r="BB441" s="1">
        <f>COUNTIF(F441,"CCVVC")</f>
        <v>0</v>
      </c>
      <c r="BF441" s="1" t="str">
        <f>RIGHT(F441,4)</f>
        <v>CVVC</v>
      </c>
      <c r="BG441" s="1"/>
      <c r="BN441">
        <v>1</v>
      </c>
      <c r="BP441" s="1">
        <f>SUM(BG441:BO441)</f>
        <v>1</v>
      </c>
      <c r="BQ441">
        <v>0</v>
      </c>
      <c r="BS441" s="1" t="str">
        <f>LEFT(B441,1)</f>
        <v>t</v>
      </c>
      <c r="BT441" s="1" t="str">
        <f>LEFT(B441,2)</f>
        <v>ta</v>
      </c>
      <c r="BU441" s="1" t="str">
        <f>RIGHT(B441,1)</f>
        <v>s</v>
      </c>
      <c r="BX441" s="10">
        <v>0</v>
      </c>
      <c r="BY441" s="10" t="str">
        <f>LEFT(CA441,1)</f>
        <v>a</v>
      </c>
      <c r="BZ441" s="10" t="str">
        <f>LEFT(CC441,1)</f>
        <v>i</v>
      </c>
      <c r="CA441" s="10" t="str">
        <f>RIGHT(B441,3)</f>
        <v>ais</v>
      </c>
      <c r="CB441" s="10" t="str">
        <f>RIGHT(B441,3)</f>
        <v>ais</v>
      </c>
      <c r="CC441" s="10" t="str">
        <f>RIGHT(B441,2)</f>
        <v>is</v>
      </c>
      <c r="CD441" s="10" t="str">
        <f>RIGHT(B441,1)</f>
        <v>s</v>
      </c>
    </row>
    <row r="442" spans="1:82">
      <c r="A442">
        <v>1200</v>
      </c>
      <c r="B442" s="30" t="s">
        <v>63</v>
      </c>
      <c r="C442" t="s">
        <v>1234</v>
      </c>
      <c r="D442" t="s">
        <v>1141</v>
      </c>
      <c r="E442" t="s">
        <v>1141</v>
      </c>
      <c r="F442" t="s">
        <v>2845</v>
      </c>
      <c r="G442" s="1">
        <f>COUNTIF(B442,"*ii*")</f>
        <v>0</v>
      </c>
      <c r="H442" s="1">
        <f>COUNTIF(B442,"*ee*")</f>
        <v>0</v>
      </c>
      <c r="I442" s="1">
        <f>COUNTIF(B442,"*aa*")</f>
        <v>0</v>
      </c>
      <c r="J442" s="1">
        <f>COUNTIF(B442,"*oo*")</f>
        <v>0</v>
      </c>
      <c r="K442" s="1">
        <f>COUNTIF(B442,"*uu*")</f>
        <v>0</v>
      </c>
      <c r="L442" s="1">
        <f>COUNTIF(B442,"*ia*")</f>
        <v>0</v>
      </c>
      <c r="M442" s="1">
        <f>COUNTIF(B442,"*iu*")</f>
        <v>0</v>
      </c>
      <c r="N442" s="1">
        <f>COUNTIF(B442,"*ei*")</f>
        <v>0</v>
      </c>
      <c r="O442" s="1">
        <f>COUNTIF(B442,"*ea*")</f>
        <v>0</v>
      </c>
      <c r="P442" s="1">
        <f>COUNTIF(B442,"*eo*")</f>
        <v>0</v>
      </c>
      <c r="Q442" s="1">
        <f>COUNTIF(B442,"*eu*")</f>
        <v>0</v>
      </c>
      <c r="R442" s="1">
        <f>COUNTIF(B442,"*ai*")</f>
        <v>0</v>
      </c>
      <c r="S442" s="1">
        <f>COUNTIF(B442,"*ae*")</f>
        <v>0</v>
      </c>
      <c r="T442" s="1">
        <f>COUNTIF(B442,"*ao*")</f>
        <v>0</v>
      </c>
      <c r="U442" s="1">
        <f>COUNTIF(B442,"*au*")</f>
        <v>0</v>
      </c>
      <c r="V442" s="1">
        <f>COUNTIF(B442,"*oi*")</f>
        <v>0</v>
      </c>
      <c r="W442" s="1">
        <f>COUNTIF(B442,"*oe*")</f>
        <v>0</v>
      </c>
      <c r="X442" s="1">
        <f>COUNTIF(B442,"*oa*")</f>
        <v>0</v>
      </c>
      <c r="Y442" s="1">
        <f>COUNTIF(B442,"*ou*")</f>
        <v>0</v>
      </c>
      <c r="Z442" s="1">
        <f>COUNTIF(B442,"*ui*")</f>
        <v>1</v>
      </c>
      <c r="AA442" s="1">
        <f>COUNTIF(B442,"*ua*")</f>
        <v>0</v>
      </c>
      <c r="AB442">
        <f>SUM(G442:AA442)</f>
        <v>1</v>
      </c>
      <c r="AC442">
        <v>2</v>
      </c>
      <c r="AD442">
        <f>COUNTIF(AC442,"2")</f>
        <v>1</v>
      </c>
      <c r="AE442">
        <f>COUNTIF(AC442,"3")</f>
        <v>0</v>
      </c>
      <c r="AF442">
        <f>COUNTIF(AC442,"4")</f>
        <v>0</v>
      </c>
      <c r="AG442">
        <f>COUNTIF(AC442,"5")</f>
        <v>0</v>
      </c>
      <c r="AH442">
        <v>1</v>
      </c>
      <c r="AI442">
        <v>0</v>
      </c>
      <c r="AM442">
        <v>1</v>
      </c>
      <c r="AN442" t="str">
        <f>RIGHT(B442,1)</f>
        <v>s</v>
      </c>
      <c r="AO442" s="1">
        <f>COUNTIF(F442,"CVCV")+COUNTIF(F442,"CVVCV")</f>
        <v>0</v>
      </c>
      <c r="AP442" s="1">
        <f>COUNTIF(F442,"CVCVC")+COUNTIF(F442,"CVVCVC")</f>
        <v>0</v>
      </c>
      <c r="AQ442" s="1">
        <f>COUNTIF(F442,"VCV")+COUNTIF(F442,"VVCV")</f>
        <v>0</v>
      </c>
      <c r="AR442" s="1">
        <f>COUNTIF(F442,"VCVC")+COUNTIF(F442,"VVCVC")</f>
        <v>0</v>
      </c>
      <c r="AS442" s="1">
        <f>COUNTIF(F442,"CVV")</f>
        <v>0</v>
      </c>
      <c r="AT442" s="1">
        <f>COUNTIF(F442,"CVVC")</f>
        <v>1</v>
      </c>
      <c r="AU442" s="1">
        <f>COUNTIF(F442,"VV")</f>
        <v>0</v>
      </c>
      <c r="AV442" s="1">
        <f>COUNTIF(F442,"VVC")</f>
        <v>0</v>
      </c>
      <c r="AW442" s="1">
        <f>COUNTIF(F442,"CVVCVC")+COUNTIF(F442,"VVCVC")+COUNTIF(F442,"CVVCV")+COUNTIF(F442,"VVCV")</f>
        <v>0</v>
      </c>
      <c r="AY442" s="1">
        <f>COUNTIF(F442,"CCVCV")</f>
        <v>0</v>
      </c>
      <c r="AZ442" s="1">
        <f>COUNTIF(F442,"CCVCVC")</f>
        <v>0</v>
      </c>
      <c r="BA442" s="1">
        <f>COUNTIF(F442,"CCVV")</f>
        <v>0</v>
      </c>
      <c r="BB442" s="1">
        <f>COUNTIF(F442,"CCVVC")</f>
        <v>0</v>
      </c>
      <c r="BF442" s="1" t="str">
        <f>RIGHT(F442,4)</f>
        <v>CVVC</v>
      </c>
      <c r="BG442" s="1"/>
      <c r="BN442">
        <v>1</v>
      </c>
      <c r="BP442" s="1">
        <f>SUM(BG442:BO442)</f>
        <v>1</v>
      </c>
      <c r="BQ442">
        <v>0</v>
      </c>
      <c r="BS442" s="1" t="str">
        <f>LEFT(B442,1)</f>
        <v>p</v>
      </c>
      <c r="BT442" s="1" t="str">
        <f>LEFT(B442,2)</f>
        <v>pu</v>
      </c>
      <c r="BU442" s="1" t="str">
        <f>RIGHT(B442,1)</f>
        <v>s</v>
      </c>
      <c r="BX442" s="10">
        <v>0</v>
      </c>
      <c r="BY442" s="10" t="str">
        <f>LEFT(CA442,1)</f>
        <v>u</v>
      </c>
      <c r="BZ442" s="10" t="str">
        <f>LEFT(CC442,1)</f>
        <v>i</v>
      </c>
      <c r="CA442" s="10" t="str">
        <f>RIGHT(B442,3)</f>
        <v>uis</v>
      </c>
      <c r="CB442" s="10" t="str">
        <f>RIGHT(B442,3)</f>
        <v>uis</v>
      </c>
      <c r="CC442" s="10" t="str">
        <f>RIGHT(B442,2)</f>
        <v>is</v>
      </c>
      <c r="CD442" s="10" t="str">
        <f>RIGHT(B442,1)</f>
        <v>s</v>
      </c>
    </row>
    <row r="443" spans="1:82">
      <c r="A443">
        <v>1534</v>
      </c>
      <c r="B443" s="30" t="s">
        <v>426</v>
      </c>
      <c r="C443" t="s">
        <v>1739</v>
      </c>
      <c r="D443" t="s">
        <v>1141</v>
      </c>
      <c r="E443" t="s">
        <v>1141</v>
      </c>
      <c r="F443" t="s">
        <v>2845</v>
      </c>
      <c r="G443" s="1">
        <f>COUNTIF(B443,"*ii*")</f>
        <v>0</v>
      </c>
      <c r="H443" s="1">
        <f>COUNTIF(B443,"*ee*")</f>
        <v>0</v>
      </c>
      <c r="I443" s="1">
        <f>COUNTIF(B443,"*aa*")</f>
        <v>0</v>
      </c>
      <c r="J443" s="1">
        <f>COUNTIF(B443,"*oo*")</f>
        <v>0</v>
      </c>
      <c r="K443" s="1">
        <f>COUNTIF(B443,"*uu*")</f>
        <v>0</v>
      </c>
      <c r="L443" s="1">
        <f>COUNTIF(B443,"*ia*")</f>
        <v>0</v>
      </c>
      <c r="M443" s="1">
        <f>COUNTIF(B443,"*iu*")</f>
        <v>0</v>
      </c>
      <c r="N443" s="1">
        <f>COUNTIF(B443,"*ei*")</f>
        <v>0</v>
      </c>
      <c r="O443" s="1">
        <f>COUNTIF(B443,"*ea*")</f>
        <v>0</v>
      </c>
      <c r="P443" s="1">
        <f>COUNTIF(B443,"*eo*")</f>
        <v>0</v>
      </c>
      <c r="Q443" s="1">
        <f>COUNTIF(B443,"*eu*")</f>
        <v>0</v>
      </c>
      <c r="R443" s="1">
        <f>COUNTIF(B443,"*ai*")</f>
        <v>0</v>
      </c>
      <c r="S443" s="1">
        <f>COUNTIF(B443,"*ae*")</f>
        <v>0</v>
      </c>
      <c r="T443" s="1">
        <f>COUNTIF(B443,"*ao*")</f>
        <v>0</v>
      </c>
      <c r="U443" s="1">
        <f>COUNTIF(B443,"*au*")</f>
        <v>0</v>
      </c>
      <c r="V443" s="1">
        <f>COUNTIF(B443,"*oi*")</f>
        <v>1</v>
      </c>
      <c r="W443" s="1">
        <f>COUNTIF(B443,"*oe*")</f>
        <v>0</v>
      </c>
      <c r="X443" s="1">
        <f>COUNTIF(B443,"*oa*")</f>
        <v>0</v>
      </c>
      <c r="Y443" s="1">
        <f>COUNTIF(B443,"*ou*")</f>
        <v>0</v>
      </c>
      <c r="Z443" s="1">
        <f>COUNTIF(B443,"*ui*")</f>
        <v>0</v>
      </c>
      <c r="AA443" s="1">
        <f>COUNTIF(B443,"*ua*")</f>
        <v>0</v>
      </c>
      <c r="AB443">
        <f>SUM(G443:AA443)</f>
        <v>1</v>
      </c>
      <c r="AC443">
        <v>2</v>
      </c>
      <c r="AD443">
        <f>COUNTIF(AC443,"2")</f>
        <v>1</v>
      </c>
      <c r="AE443">
        <f>COUNTIF(AC443,"3")</f>
        <v>0</v>
      </c>
      <c r="AF443">
        <f>COUNTIF(AC443,"4")</f>
        <v>0</v>
      </c>
      <c r="AG443">
        <f>COUNTIF(AC443,"5")</f>
        <v>0</v>
      </c>
      <c r="AH443">
        <v>1</v>
      </c>
      <c r="AI443">
        <v>0</v>
      </c>
      <c r="AM443">
        <v>1</v>
      </c>
      <c r="AN443" t="str">
        <f>RIGHT(B443,1)</f>
        <v>t</v>
      </c>
      <c r="AO443" s="1">
        <f>COUNTIF(F443,"CVCV")+COUNTIF(F443,"CVVCV")</f>
        <v>0</v>
      </c>
      <c r="AP443" s="1">
        <f>COUNTIF(F443,"CVCVC")+COUNTIF(F443,"CVVCVC")</f>
        <v>0</v>
      </c>
      <c r="AQ443" s="1">
        <f>COUNTIF(F443,"VCV")+COUNTIF(F443,"VVCV")</f>
        <v>0</v>
      </c>
      <c r="AR443" s="1">
        <f>COUNTIF(F443,"VCVC")+COUNTIF(F443,"VVCVC")</f>
        <v>0</v>
      </c>
      <c r="AS443" s="1">
        <f>COUNTIF(F443,"CVV")</f>
        <v>0</v>
      </c>
      <c r="AT443" s="1">
        <f>COUNTIF(F443,"CVVC")</f>
        <v>1</v>
      </c>
      <c r="AU443" s="1">
        <f>COUNTIF(F443,"VV")</f>
        <v>0</v>
      </c>
      <c r="AV443" s="1">
        <f>COUNTIF(F443,"VVC")</f>
        <v>0</v>
      </c>
      <c r="AW443" s="1">
        <f>COUNTIF(F443,"CVVCVC")+COUNTIF(F443,"VVCVC")+COUNTIF(F443,"CVVCV")+COUNTIF(F443,"VVCV")</f>
        <v>0</v>
      </c>
      <c r="AY443" s="1">
        <f>COUNTIF(F443,"CCVCV")</f>
        <v>0</v>
      </c>
      <c r="AZ443" s="1">
        <f>COUNTIF(F443,"CCVCVC")</f>
        <v>0</v>
      </c>
      <c r="BA443" s="1">
        <f>COUNTIF(F443,"CCVV")</f>
        <v>0</v>
      </c>
      <c r="BB443" s="1">
        <f>COUNTIF(F443,"CCVVC")</f>
        <v>0</v>
      </c>
      <c r="BF443" s="1" t="str">
        <f>RIGHT(F443,4)</f>
        <v>CVVC</v>
      </c>
      <c r="BG443" s="1"/>
      <c r="BN443">
        <v>1</v>
      </c>
      <c r="BP443" s="1">
        <f>SUM(BG443:BO443)</f>
        <v>1</v>
      </c>
      <c r="BQ443">
        <v>0</v>
      </c>
      <c r="BS443" s="1" t="str">
        <f>LEFT(B443,1)</f>
        <v>r</v>
      </c>
      <c r="BT443" s="1" t="str">
        <f>LEFT(B443,2)</f>
        <v>ro</v>
      </c>
      <c r="BU443" s="1" t="str">
        <f>RIGHT(B443,1)</f>
        <v>t</v>
      </c>
      <c r="BX443" s="10">
        <v>0</v>
      </c>
      <c r="BY443" s="10" t="str">
        <f>LEFT(CA443,1)</f>
        <v>o</v>
      </c>
      <c r="BZ443" s="10" t="str">
        <f>LEFT(CC443,1)</f>
        <v>i</v>
      </c>
      <c r="CA443" s="10" t="str">
        <f>RIGHT(B443,3)</f>
        <v>oit</v>
      </c>
      <c r="CB443" s="10" t="str">
        <f>RIGHT(B443,3)</f>
        <v>oit</v>
      </c>
      <c r="CC443" s="10" t="str">
        <f>RIGHT(B443,2)</f>
        <v>it</v>
      </c>
      <c r="CD443" s="10" t="str">
        <f>RIGHT(B443,1)</f>
        <v>t</v>
      </c>
    </row>
    <row r="444" spans="1:82">
      <c r="A444">
        <v>1535</v>
      </c>
      <c r="B444" s="30" t="s">
        <v>426</v>
      </c>
      <c r="C444" t="s">
        <v>2056</v>
      </c>
      <c r="D444" t="s">
        <v>1141</v>
      </c>
      <c r="E444" t="s">
        <v>1141</v>
      </c>
      <c r="F444" t="s">
        <v>2845</v>
      </c>
      <c r="G444" s="1">
        <f>COUNTIF(B444,"*ii*")</f>
        <v>0</v>
      </c>
      <c r="H444" s="1">
        <f>COUNTIF(B444,"*ee*")</f>
        <v>0</v>
      </c>
      <c r="I444" s="1">
        <f>COUNTIF(B444,"*aa*")</f>
        <v>0</v>
      </c>
      <c r="J444" s="1">
        <f>COUNTIF(B444,"*oo*")</f>
        <v>0</v>
      </c>
      <c r="K444" s="1">
        <f>COUNTIF(B444,"*uu*")</f>
        <v>0</v>
      </c>
      <c r="L444" s="1">
        <f>COUNTIF(B444,"*ia*")</f>
        <v>0</v>
      </c>
      <c r="M444" s="1">
        <f>COUNTIF(B444,"*iu*")</f>
        <v>0</v>
      </c>
      <c r="N444" s="1">
        <f>COUNTIF(B444,"*ei*")</f>
        <v>0</v>
      </c>
      <c r="O444" s="1">
        <f>COUNTIF(B444,"*ea*")</f>
        <v>0</v>
      </c>
      <c r="P444" s="1">
        <f>COUNTIF(B444,"*eo*")</f>
        <v>0</v>
      </c>
      <c r="Q444" s="1">
        <f>COUNTIF(B444,"*eu*")</f>
        <v>0</v>
      </c>
      <c r="R444" s="1">
        <f>COUNTIF(B444,"*ai*")</f>
        <v>0</v>
      </c>
      <c r="S444" s="1">
        <f>COUNTIF(B444,"*ae*")</f>
        <v>0</v>
      </c>
      <c r="T444" s="1">
        <f>COUNTIF(B444,"*ao*")</f>
        <v>0</v>
      </c>
      <c r="U444" s="1">
        <f>COUNTIF(B444,"*au*")</f>
        <v>0</v>
      </c>
      <c r="V444" s="1">
        <f>COUNTIF(B444,"*oi*")</f>
        <v>1</v>
      </c>
      <c r="W444" s="1">
        <f>COUNTIF(B444,"*oe*")</f>
        <v>0</v>
      </c>
      <c r="X444" s="1">
        <f>COUNTIF(B444,"*oa*")</f>
        <v>0</v>
      </c>
      <c r="Y444" s="1">
        <f>COUNTIF(B444,"*ou*")</f>
        <v>0</v>
      </c>
      <c r="Z444" s="1">
        <f>COUNTIF(B444,"*ui*")</f>
        <v>0</v>
      </c>
      <c r="AA444" s="1">
        <f>COUNTIF(B444,"*ua*")</f>
        <v>0</v>
      </c>
      <c r="AB444">
        <f>SUM(G444:AA444)</f>
        <v>1</v>
      </c>
      <c r="AC444">
        <v>2</v>
      </c>
      <c r="AD444">
        <f>COUNTIF(AC444,"2")</f>
        <v>1</v>
      </c>
      <c r="AE444">
        <f>COUNTIF(AC444,"3")</f>
        <v>0</v>
      </c>
      <c r="AF444">
        <f>COUNTIF(AC444,"4")</f>
        <v>0</v>
      </c>
      <c r="AG444">
        <f>COUNTIF(AC444,"5")</f>
        <v>0</v>
      </c>
      <c r="AH444">
        <v>1</v>
      </c>
      <c r="AI444">
        <v>0</v>
      </c>
      <c r="AM444">
        <v>1</v>
      </c>
      <c r="AN444" t="str">
        <f>RIGHT(B444,1)</f>
        <v>t</v>
      </c>
      <c r="AO444" s="1">
        <f>COUNTIF(F444,"CVCV")+COUNTIF(F444,"CVVCV")</f>
        <v>0</v>
      </c>
      <c r="AP444" s="1">
        <f>COUNTIF(F444,"CVCVC")+COUNTIF(F444,"CVVCVC")</f>
        <v>0</v>
      </c>
      <c r="AQ444" s="1">
        <f>COUNTIF(F444,"VCV")+COUNTIF(F444,"VVCV")</f>
        <v>0</v>
      </c>
      <c r="AR444" s="1">
        <f>COUNTIF(F444,"VCVC")+COUNTIF(F444,"VVCVC")</f>
        <v>0</v>
      </c>
      <c r="AS444" s="1">
        <f>COUNTIF(F444,"CVV")</f>
        <v>0</v>
      </c>
      <c r="AT444" s="1">
        <f>COUNTIF(F444,"CVVC")</f>
        <v>1</v>
      </c>
      <c r="AU444" s="1">
        <f>COUNTIF(F444,"VV")</f>
        <v>0</v>
      </c>
      <c r="AV444" s="1">
        <f>COUNTIF(F444,"VVC")</f>
        <v>0</v>
      </c>
      <c r="AW444" s="1">
        <f>COUNTIF(F444,"CVVCVC")+COUNTIF(F444,"VVCVC")+COUNTIF(F444,"CVVCV")+COUNTIF(F444,"VVCV")</f>
        <v>0</v>
      </c>
      <c r="AY444" s="1">
        <f>COUNTIF(F444,"CCVCV")</f>
        <v>0</v>
      </c>
      <c r="AZ444" s="1">
        <f>COUNTIF(F444,"CCVCVC")</f>
        <v>0</v>
      </c>
      <c r="BA444" s="1">
        <f>COUNTIF(F444,"CCVV")</f>
        <v>0</v>
      </c>
      <c r="BB444" s="1">
        <f>COUNTIF(F444,"CCVVC")</f>
        <v>0</v>
      </c>
      <c r="BF444" s="1" t="str">
        <f>RIGHT(F444,4)</f>
        <v>CVVC</v>
      </c>
      <c r="BG444" s="1"/>
      <c r="BN444">
        <v>1</v>
      </c>
      <c r="BP444" s="1">
        <f>SUM(BG444:BO444)</f>
        <v>1</v>
      </c>
      <c r="BQ444">
        <v>0</v>
      </c>
      <c r="BS444" s="1" t="str">
        <f>LEFT(B444,1)</f>
        <v>r</v>
      </c>
      <c r="BT444" s="1" t="str">
        <f>LEFT(B444,2)</f>
        <v>ro</v>
      </c>
      <c r="BU444" s="1" t="str">
        <f>RIGHT(B444,1)</f>
        <v>t</v>
      </c>
      <c r="BX444" s="10">
        <v>0</v>
      </c>
      <c r="BY444" s="10" t="str">
        <f>LEFT(CA444,1)</f>
        <v>o</v>
      </c>
      <c r="BZ444" s="10" t="str">
        <f>LEFT(CC444,1)</f>
        <v>i</v>
      </c>
      <c r="CA444" s="10" t="str">
        <f>RIGHT(B444,3)</f>
        <v>oit</v>
      </c>
      <c r="CB444" s="10" t="str">
        <f>RIGHT(B444,3)</f>
        <v>oit</v>
      </c>
      <c r="CC444" s="10" t="str">
        <f>RIGHT(B444,2)</f>
        <v>it</v>
      </c>
      <c r="CD444" s="10" t="str">
        <f>RIGHT(B444,1)</f>
        <v>t</v>
      </c>
    </row>
    <row r="445" spans="1:82">
      <c r="A445">
        <v>1169</v>
      </c>
      <c r="B445" s="30" t="s">
        <v>160</v>
      </c>
      <c r="C445" t="s">
        <v>1363</v>
      </c>
      <c r="D445" t="s">
        <v>1151</v>
      </c>
      <c r="E445" t="s">
        <v>2821</v>
      </c>
      <c r="F445" t="s">
        <v>2845</v>
      </c>
      <c r="G445" s="1">
        <f>COUNTIF(B445,"*ii*")</f>
        <v>0</v>
      </c>
      <c r="H445" s="1">
        <f>COUNTIF(B445,"*ee*")</f>
        <v>0</v>
      </c>
      <c r="I445" s="1">
        <f>COUNTIF(B445,"*aa*")</f>
        <v>0</v>
      </c>
      <c r="J445" s="1">
        <f>COUNTIF(B445,"*oo*")</f>
        <v>0</v>
      </c>
      <c r="K445" s="1">
        <f>COUNTIF(B445,"*uu*")</f>
        <v>0</v>
      </c>
      <c r="L445" s="1">
        <f>COUNTIF(B445,"*ia*")</f>
        <v>0</v>
      </c>
      <c r="M445" s="1">
        <f>COUNTIF(B445,"*iu*")</f>
        <v>0</v>
      </c>
      <c r="N445" s="1">
        <f>COUNTIF(B445,"*ei*")</f>
        <v>0</v>
      </c>
      <c r="O445" s="1">
        <f>COUNTIF(B445,"*ea*")</f>
        <v>0</v>
      </c>
      <c r="P445" s="1">
        <f>COUNTIF(B445,"*eo*")</f>
        <v>0</v>
      </c>
      <c r="Q445" s="1">
        <f>COUNTIF(B445,"*eu*")</f>
        <v>0</v>
      </c>
      <c r="R445" s="1">
        <f>COUNTIF(B445,"*ai*")</f>
        <v>0</v>
      </c>
      <c r="S445" s="1">
        <f>COUNTIF(B445,"*ae*")</f>
        <v>0</v>
      </c>
      <c r="T445" s="1">
        <f>COUNTIF(B445,"*ao*")</f>
        <v>0</v>
      </c>
      <c r="U445" s="1">
        <f>COUNTIF(B445,"*au*")</f>
        <v>0</v>
      </c>
      <c r="V445" s="1">
        <f>COUNTIF(B445,"*oi*")</f>
        <v>1</v>
      </c>
      <c r="W445" s="1">
        <f>COUNTIF(B445,"*oe*")</f>
        <v>0</v>
      </c>
      <c r="X445" s="1">
        <f>COUNTIF(B445,"*oa*")</f>
        <v>0</v>
      </c>
      <c r="Y445" s="1">
        <f>COUNTIF(B445,"*ou*")</f>
        <v>0</v>
      </c>
      <c r="Z445" s="1">
        <f>COUNTIF(B445,"*ui*")</f>
        <v>0</v>
      </c>
      <c r="AA445" s="1">
        <f>COUNTIF(B445,"*ua*")</f>
        <v>0</v>
      </c>
      <c r="AB445">
        <f>SUM(G445:AA445)</f>
        <v>1</v>
      </c>
      <c r="AC445">
        <v>2</v>
      </c>
      <c r="AD445">
        <f>COUNTIF(AC445,"2")</f>
        <v>1</v>
      </c>
      <c r="AE445">
        <f>COUNTIF(AC445,"3")</f>
        <v>0</v>
      </c>
      <c r="AF445">
        <f>COUNTIF(AC445,"4")</f>
        <v>0</v>
      </c>
      <c r="AG445">
        <f>COUNTIF(AC445,"5")</f>
        <v>0</v>
      </c>
      <c r="AH445">
        <v>1</v>
      </c>
      <c r="AI445">
        <v>0</v>
      </c>
      <c r="AM445">
        <v>1</v>
      </c>
      <c r="AN445" t="str">
        <f>RIGHT(B445,1)</f>
        <v>t</v>
      </c>
      <c r="AO445" s="1">
        <f>COUNTIF(F445,"CVCV")+COUNTIF(F445,"CVVCV")</f>
        <v>0</v>
      </c>
      <c r="AP445" s="1">
        <f>COUNTIF(F445,"CVCVC")+COUNTIF(F445,"CVVCVC")</f>
        <v>0</v>
      </c>
      <c r="AQ445" s="1">
        <f>COUNTIF(F445,"VCV")+COUNTIF(F445,"VVCV")</f>
        <v>0</v>
      </c>
      <c r="AR445" s="1">
        <f>COUNTIF(F445,"VCVC")+COUNTIF(F445,"VVCVC")</f>
        <v>0</v>
      </c>
      <c r="AS445" s="1">
        <f>COUNTIF(F445,"CVV")</f>
        <v>0</v>
      </c>
      <c r="AT445" s="1">
        <f>COUNTIF(F445,"CVVC")</f>
        <v>1</v>
      </c>
      <c r="AU445" s="1">
        <f>COUNTIF(F445,"VV")</f>
        <v>0</v>
      </c>
      <c r="AV445" s="1">
        <f>COUNTIF(F445,"VVC")</f>
        <v>0</v>
      </c>
      <c r="AW445" s="1">
        <f>COUNTIF(F445,"CVVCVC")+COUNTIF(F445,"VVCVC")+COUNTIF(F445,"CVVCV")+COUNTIF(F445,"VVCV")</f>
        <v>0</v>
      </c>
      <c r="AY445" s="1">
        <f>COUNTIF(F445,"CCVCV")</f>
        <v>0</v>
      </c>
      <c r="AZ445" s="1">
        <f>COUNTIF(F445,"CCVCVC")</f>
        <v>0</v>
      </c>
      <c r="BA445" s="1">
        <f>COUNTIF(F445,"CCVV")</f>
        <v>0</v>
      </c>
      <c r="BB445" s="1">
        <f>COUNTIF(F445,"CCVVC")</f>
        <v>0</v>
      </c>
      <c r="BF445" s="1" t="str">
        <f>RIGHT(F445,4)</f>
        <v>CVVC</v>
      </c>
      <c r="BG445" s="1"/>
      <c r="BN445">
        <v>1</v>
      </c>
      <c r="BP445" s="1">
        <f>SUM(BG445:BO445)</f>
        <v>1</v>
      </c>
      <c r="BQ445">
        <v>0</v>
      </c>
      <c r="BS445" s="1" t="str">
        <f>LEFT(B445,1)</f>
        <v>p</v>
      </c>
      <c r="BT445" s="1" t="str">
        <f>LEFT(B445,2)</f>
        <v>po</v>
      </c>
      <c r="BU445" s="1" t="str">
        <f>RIGHT(B445,1)</f>
        <v>t</v>
      </c>
      <c r="BX445" s="10">
        <v>0</v>
      </c>
      <c r="BY445" s="10" t="str">
        <f>LEFT(CA445,1)</f>
        <v>o</v>
      </c>
      <c r="BZ445" s="10" t="str">
        <f>LEFT(CC445,1)</f>
        <v>i</v>
      </c>
      <c r="CA445" s="10" t="str">
        <f>RIGHT(B445,3)</f>
        <v>oit</v>
      </c>
      <c r="CB445" s="10" t="str">
        <f>RIGHT(B445,3)</f>
        <v>oit</v>
      </c>
      <c r="CC445" s="10" t="str">
        <f>RIGHT(B445,2)</f>
        <v>it</v>
      </c>
      <c r="CD445" s="10" t="str">
        <f>RIGHT(B445,1)</f>
        <v>t</v>
      </c>
    </row>
    <row r="446" spans="1:82">
      <c r="A446">
        <v>420</v>
      </c>
      <c r="B446" s="30" t="s">
        <v>531</v>
      </c>
      <c r="C446" t="s">
        <v>1892</v>
      </c>
      <c r="D446" t="s">
        <v>1150</v>
      </c>
      <c r="E446" t="s">
        <v>2821</v>
      </c>
      <c r="F446" t="s">
        <v>2845</v>
      </c>
      <c r="G446" s="1">
        <f>COUNTIF(B446,"*ii*")</f>
        <v>0</v>
      </c>
      <c r="H446" s="1">
        <f>COUNTIF(B446,"*ee*")</f>
        <v>0</v>
      </c>
      <c r="I446" s="1">
        <f>COUNTIF(B446,"*aa*")</f>
        <v>0</v>
      </c>
      <c r="J446" s="1">
        <f>COUNTIF(B446,"*oo*")</f>
        <v>0</v>
      </c>
      <c r="K446" s="1">
        <f>COUNTIF(B446,"*uu*")</f>
        <v>0</v>
      </c>
      <c r="L446" s="1">
        <f>COUNTIF(B446,"*ia*")</f>
        <v>0</v>
      </c>
      <c r="M446" s="1">
        <f>COUNTIF(B446,"*iu*")</f>
        <v>0</v>
      </c>
      <c r="N446" s="1">
        <f>COUNTIF(B446,"*ei*")</f>
        <v>0</v>
      </c>
      <c r="O446" s="1">
        <f>COUNTIF(B446,"*ea*")</f>
        <v>0</v>
      </c>
      <c r="P446" s="1">
        <f>COUNTIF(B446,"*eo*")</f>
        <v>0</v>
      </c>
      <c r="Q446" s="1">
        <f>COUNTIF(B446,"*eu*")</f>
        <v>0</v>
      </c>
      <c r="R446" s="1">
        <f>COUNTIF(B446,"*ai*")</f>
        <v>0</v>
      </c>
      <c r="S446" s="1">
        <f>COUNTIF(B446,"*ae*")</f>
        <v>0</v>
      </c>
      <c r="T446" s="1">
        <f>COUNTIF(B446,"*ao*")</f>
        <v>0</v>
      </c>
      <c r="U446" s="1">
        <f>COUNTIF(B446,"*au*")</f>
        <v>0</v>
      </c>
      <c r="V446" s="1">
        <f>COUNTIF(B446,"*oi*")</f>
        <v>0</v>
      </c>
      <c r="W446" s="1">
        <f>COUNTIF(B446,"*oe*")</f>
        <v>0</v>
      </c>
      <c r="X446" s="1">
        <f>COUNTIF(B446,"*oa*")</f>
        <v>0</v>
      </c>
      <c r="Y446" s="1">
        <f>COUNTIF(B446,"*ou*")</f>
        <v>0</v>
      </c>
      <c r="Z446" s="1">
        <f>COUNTIF(B446,"*ui*")</f>
        <v>1</v>
      </c>
      <c r="AA446" s="1">
        <f>COUNTIF(B446,"*ua*")</f>
        <v>0</v>
      </c>
      <c r="AB446">
        <f>SUM(G446:AA446)</f>
        <v>1</v>
      </c>
      <c r="AC446">
        <v>2</v>
      </c>
      <c r="AD446">
        <f>COUNTIF(AC446,"2")</f>
        <v>1</v>
      </c>
      <c r="AE446">
        <f>COUNTIF(AC446,"3")</f>
        <v>0</v>
      </c>
      <c r="AF446">
        <f>COUNTIF(AC446,"4")</f>
        <v>0</v>
      </c>
      <c r="AG446">
        <f>COUNTIF(AC446,"5")</f>
        <v>0</v>
      </c>
      <c r="AH446">
        <v>1</v>
      </c>
      <c r="AI446">
        <v>0</v>
      </c>
      <c r="AM446">
        <v>1</v>
      </c>
      <c r="AN446" t="str">
        <f>RIGHT(B446,1)</f>
        <v>t</v>
      </c>
      <c r="AO446" s="1">
        <f>COUNTIF(F446,"CVCV")+COUNTIF(F446,"CVVCV")</f>
        <v>0</v>
      </c>
      <c r="AP446" s="1">
        <f>COUNTIF(F446,"CVCVC")+COUNTIF(F446,"CVVCVC")</f>
        <v>0</v>
      </c>
      <c r="AQ446" s="1">
        <f>COUNTIF(F446,"VCV")+COUNTIF(F446,"VVCV")</f>
        <v>0</v>
      </c>
      <c r="AR446" s="1">
        <f>COUNTIF(F446,"VCVC")+COUNTIF(F446,"VVCVC")</f>
        <v>0</v>
      </c>
      <c r="AS446" s="1">
        <f>COUNTIF(F446,"CVV")</f>
        <v>0</v>
      </c>
      <c r="AT446" s="1">
        <f>COUNTIF(F446,"CVVC")</f>
        <v>1</v>
      </c>
      <c r="AU446" s="1">
        <f>COUNTIF(F446,"VV")</f>
        <v>0</v>
      </c>
      <c r="AV446" s="1">
        <f>COUNTIF(F446,"VVC")</f>
        <v>0</v>
      </c>
      <c r="AW446" s="1">
        <f>COUNTIF(F446,"CVVCVC")+COUNTIF(F446,"VVCVC")+COUNTIF(F446,"CVVCV")+COUNTIF(F446,"VVCV")</f>
        <v>0</v>
      </c>
      <c r="AY446" s="1">
        <f>COUNTIF(F446,"CCVCV")</f>
        <v>0</v>
      </c>
      <c r="AZ446" s="1">
        <f>COUNTIF(F446,"CCVCVC")</f>
        <v>0</v>
      </c>
      <c r="BA446" s="1">
        <f>COUNTIF(F446,"CCVV")</f>
        <v>0</v>
      </c>
      <c r="BB446" s="1">
        <f>COUNTIF(F446,"CCVVC")</f>
        <v>0</v>
      </c>
      <c r="BF446" s="1" t="str">
        <f>RIGHT(F446,4)</f>
        <v>CVVC</v>
      </c>
      <c r="BG446" s="1"/>
      <c r="BN446">
        <v>1</v>
      </c>
      <c r="BP446" s="1">
        <f>SUM(BG446:BO446)</f>
        <v>1</v>
      </c>
      <c r="BQ446">
        <v>0</v>
      </c>
      <c r="BS446" s="1" t="str">
        <f>LEFT(B446,1)</f>
        <v>h</v>
      </c>
      <c r="BT446" s="1" t="str">
        <f>LEFT(B446,2)</f>
        <v>hu</v>
      </c>
      <c r="BU446" s="1" t="str">
        <f>RIGHT(B446,1)</f>
        <v>t</v>
      </c>
      <c r="BX446" s="10">
        <v>0</v>
      </c>
      <c r="BY446" s="10" t="str">
        <f>LEFT(CA446,1)</f>
        <v>u</v>
      </c>
      <c r="BZ446" s="10" t="str">
        <f>LEFT(CC446,1)</f>
        <v>i</v>
      </c>
      <c r="CA446" s="10" t="str">
        <f>RIGHT(B446,3)</f>
        <v>uit</v>
      </c>
      <c r="CB446" s="10" t="str">
        <f>RIGHT(B446,3)</f>
        <v>uit</v>
      </c>
      <c r="CC446" s="10" t="str">
        <f>RIGHT(B446,2)</f>
        <v>it</v>
      </c>
      <c r="CD446" s="10" t="str">
        <f>RIGHT(B446,1)</f>
        <v>t</v>
      </c>
    </row>
    <row r="447" spans="1:82">
      <c r="A447">
        <v>1503</v>
      </c>
      <c r="B447" s="30" t="s">
        <v>750</v>
      </c>
      <c r="C447" t="s">
        <v>2186</v>
      </c>
      <c r="D447" t="s">
        <v>1141</v>
      </c>
      <c r="E447" t="s">
        <v>1141</v>
      </c>
      <c r="F447" t="s">
        <v>2845</v>
      </c>
      <c r="G447" s="1">
        <f>COUNTIF(B447,"*ii*")</f>
        <v>0</v>
      </c>
      <c r="H447" s="1">
        <f>COUNTIF(B447,"*ee*")</f>
        <v>0</v>
      </c>
      <c r="I447" s="1">
        <f>COUNTIF(B447,"*aa*")</f>
        <v>0</v>
      </c>
      <c r="J447" s="1">
        <f>COUNTIF(B447,"*oo*")</f>
        <v>0</v>
      </c>
      <c r="K447" s="1">
        <f>COUNTIF(B447,"*uu*")</f>
        <v>0</v>
      </c>
      <c r="L447" s="1">
        <f>COUNTIF(B447,"*ia*")</f>
        <v>0</v>
      </c>
      <c r="M447" s="1">
        <f>COUNTIF(B447,"*iu*")</f>
        <v>0</v>
      </c>
      <c r="N447" s="1">
        <f>COUNTIF(B447,"*ei*")</f>
        <v>0</v>
      </c>
      <c r="O447" s="1">
        <f>COUNTIF(B447,"*ea*")</f>
        <v>0</v>
      </c>
      <c r="P447" s="1">
        <f>COUNTIF(B447,"*eo*")</f>
        <v>1</v>
      </c>
      <c r="Q447" s="1">
        <f>COUNTIF(B447,"*eu*")</f>
        <v>0</v>
      </c>
      <c r="R447" s="1">
        <f>COUNTIF(B447,"*ai*")</f>
        <v>0</v>
      </c>
      <c r="S447" s="1">
        <f>COUNTIF(B447,"*ae*")</f>
        <v>0</v>
      </c>
      <c r="T447" s="1">
        <f>COUNTIF(B447,"*ao*")</f>
        <v>0</v>
      </c>
      <c r="U447" s="1">
        <f>COUNTIF(B447,"*au*")</f>
        <v>0</v>
      </c>
      <c r="V447" s="1">
        <f>COUNTIF(B447,"*oi*")</f>
        <v>0</v>
      </c>
      <c r="W447" s="1">
        <f>COUNTIF(B447,"*oe*")</f>
        <v>0</v>
      </c>
      <c r="X447" s="1">
        <f>COUNTIF(B447,"*oa*")</f>
        <v>0</v>
      </c>
      <c r="Y447" s="1">
        <f>COUNTIF(B447,"*ou*")</f>
        <v>0</v>
      </c>
      <c r="Z447" s="1">
        <f>COUNTIF(B447,"*ui*")</f>
        <v>0</v>
      </c>
      <c r="AA447" s="1">
        <f>COUNTIF(B447,"*ua*")</f>
        <v>0</v>
      </c>
      <c r="AB447">
        <f>SUM(G447:AA447)</f>
        <v>1</v>
      </c>
      <c r="AC447">
        <v>2</v>
      </c>
      <c r="AD447">
        <f>COUNTIF(AC447,"2")</f>
        <v>1</v>
      </c>
      <c r="AE447">
        <f>COUNTIF(AC447,"3")</f>
        <v>0</v>
      </c>
      <c r="AF447">
        <f>COUNTIF(AC447,"4")</f>
        <v>0</v>
      </c>
      <c r="AG447">
        <f>COUNTIF(AC447,"5")</f>
        <v>0</v>
      </c>
      <c r="AH447">
        <v>1</v>
      </c>
      <c r="AI447">
        <v>0</v>
      </c>
      <c r="AM447">
        <v>1</v>
      </c>
      <c r="AN447" t="str">
        <f>RIGHT(B447,1)</f>
        <v>n</v>
      </c>
      <c r="AO447" s="1">
        <f>COUNTIF(F447,"CVCV")+COUNTIF(F447,"CVVCV")</f>
        <v>0</v>
      </c>
      <c r="AP447" s="1">
        <f>COUNTIF(F447,"CVCVC")+COUNTIF(F447,"CVVCVC")</f>
        <v>0</v>
      </c>
      <c r="AQ447" s="1">
        <f>COUNTIF(F447,"VCV")+COUNTIF(F447,"VVCV")</f>
        <v>0</v>
      </c>
      <c r="AR447" s="1">
        <f>COUNTIF(F447,"VCVC")+COUNTIF(F447,"VVCVC")</f>
        <v>0</v>
      </c>
      <c r="AS447" s="1">
        <f>COUNTIF(F447,"CVV")</f>
        <v>0</v>
      </c>
      <c r="AT447" s="1">
        <f>COUNTIF(F447,"CVVC")</f>
        <v>1</v>
      </c>
      <c r="AU447" s="1">
        <f>COUNTIF(F447,"VV")</f>
        <v>0</v>
      </c>
      <c r="AV447" s="1">
        <f>COUNTIF(F447,"VVC")</f>
        <v>0</v>
      </c>
      <c r="AW447" s="1">
        <f>COUNTIF(F447,"CVVCVC")+COUNTIF(F447,"VVCVC")+COUNTIF(F447,"CVVCV")+COUNTIF(F447,"VVCV")</f>
        <v>0</v>
      </c>
      <c r="AY447" s="1">
        <f>COUNTIF(F447,"CCVCV")</f>
        <v>0</v>
      </c>
      <c r="AZ447" s="1">
        <f>COUNTIF(F447,"CCVCVC")</f>
        <v>0</v>
      </c>
      <c r="BA447" s="1">
        <f>COUNTIF(F447,"CCVV")</f>
        <v>0</v>
      </c>
      <c r="BB447" s="1">
        <f>COUNTIF(F447,"CCVVC")</f>
        <v>0</v>
      </c>
      <c r="BF447" s="1" t="str">
        <f>RIGHT(F447,4)</f>
        <v>CVVC</v>
      </c>
      <c r="BG447" s="1"/>
      <c r="BN447">
        <v>1</v>
      </c>
      <c r="BP447" s="1">
        <f>SUM(BG447:BO447)</f>
        <v>1</v>
      </c>
      <c r="BQ447">
        <v>0</v>
      </c>
      <c r="BS447" s="1" t="str">
        <f>LEFT(B447,1)</f>
        <v>r</v>
      </c>
      <c r="BT447" s="1" t="str">
        <f>LEFT(B447,2)</f>
        <v>re</v>
      </c>
      <c r="BU447" s="1" t="str">
        <f>RIGHT(B447,1)</f>
        <v>n</v>
      </c>
      <c r="BX447" s="10">
        <v>0</v>
      </c>
      <c r="BY447" s="10" t="str">
        <f>LEFT(CA447,1)</f>
        <v>e</v>
      </c>
      <c r="BZ447" s="10" t="str">
        <f>LEFT(CC447,1)</f>
        <v>o</v>
      </c>
      <c r="CA447" s="10" t="str">
        <f>RIGHT(B447,3)</f>
        <v>eon</v>
      </c>
      <c r="CB447" s="10" t="str">
        <f>RIGHT(B447,3)</f>
        <v>eon</v>
      </c>
      <c r="CC447" s="10" t="str">
        <f>RIGHT(B447,2)</f>
        <v>on</v>
      </c>
      <c r="CD447" s="10" t="str">
        <f>RIGHT(B447,1)</f>
        <v>n</v>
      </c>
    </row>
    <row r="448" spans="1:82">
      <c r="A448">
        <v>1855</v>
      </c>
      <c r="B448" s="30" t="s">
        <v>295</v>
      </c>
      <c r="C448" t="s">
        <v>1550</v>
      </c>
      <c r="D448" t="s">
        <v>1150</v>
      </c>
      <c r="E448" t="s">
        <v>2821</v>
      </c>
      <c r="F448" t="s">
        <v>2845</v>
      </c>
      <c r="G448" s="1">
        <f>COUNTIF(B448,"*ii*")</f>
        <v>0</v>
      </c>
      <c r="H448" s="1">
        <f>COUNTIF(B448,"*ee*")</f>
        <v>0</v>
      </c>
      <c r="I448" s="1">
        <f>COUNTIF(B448,"*aa*")</f>
        <v>0</v>
      </c>
      <c r="J448" s="1">
        <f>COUNTIF(B448,"*oo*")</f>
        <v>0</v>
      </c>
      <c r="K448" s="1">
        <f>COUNTIF(B448,"*uu*")</f>
        <v>0</v>
      </c>
      <c r="L448" s="1">
        <f>COUNTIF(B448,"*ia*")</f>
        <v>0</v>
      </c>
      <c r="M448" s="1">
        <f>COUNTIF(B448,"*iu*")</f>
        <v>0</v>
      </c>
      <c r="N448" s="1">
        <f>COUNTIF(B448,"*ei*")</f>
        <v>0</v>
      </c>
      <c r="O448" s="1">
        <f>COUNTIF(B448,"*ea*")</f>
        <v>0</v>
      </c>
      <c r="P448" s="1">
        <f>COUNTIF(B448,"*eo*")</f>
        <v>1</v>
      </c>
      <c r="Q448" s="1">
        <f>COUNTIF(B448,"*eu*")</f>
        <v>0</v>
      </c>
      <c r="R448" s="1">
        <f>COUNTIF(B448,"*ai*")</f>
        <v>0</v>
      </c>
      <c r="S448" s="1">
        <f>COUNTIF(B448,"*ae*")</f>
        <v>0</v>
      </c>
      <c r="T448" s="1">
        <f>COUNTIF(B448,"*ao*")</f>
        <v>0</v>
      </c>
      <c r="U448" s="1">
        <f>COUNTIF(B448,"*au*")</f>
        <v>0</v>
      </c>
      <c r="V448" s="1">
        <f>COUNTIF(B448,"*oi*")</f>
        <v>0</v>
      </c>
      <c r="W448" s="1">
        <f>COUNTIF(B448,"*oe*")</f>
        <v>0</v>
      </c>
      <c r="X448" s="1">
        <f>COUNTIF(B448,"*oa*")</f>
        <v>0</v>
      </c>
      <c r="Y448" s="1">
        <f>COUNTIF(B448,"*ou*")</f>
        <v>0</v>
      </c>
      <c r="Z448" s="1">
        <f>COUNTIF(B448,"*ui*")</f>
        <v>0</v>
      </c>
      <c r="AA448" s="1">
        <f>COUNTIF(B448,"*ua*")</f>
        <v>0</v>
      </c>
      <c r="AB448">
        <f>SUM(G448:AA448)</f>
        <v>1</v>
      </c>
      <c r="AC448">
        <v>2</v>
      </c>
      <c r="AD448">
        <f>COUNTIF(AC448,"2")</f>
        <v>1</v>
      </c>
      <c r="AE448">
        <f>COUNTIF(AC448,"3")</f>
        <v>0</v>
      </c>
      <c r="AF448">
        <f>COUNTIF(AC448,"4")</f>
        <v>0</v>
      </c>
      <c r="AG448">
        <f>COUNTIF(AC448,"5")</f>
        <v>0</v>
      </c>
      <c r="AH448">
        <v>1</v>
      </c>
      <c r="AI448">
        <v>0</v>
      </c>
      <c r="AM448">
        <v>1</v>
      </c>
      <c r="AN448" t="str">
        <f>RIGHT(B448,1)</f>
        <v>n</v>
      </c>
      <c r="AO448" s="1">
        <f>COUNTIF(F448,"CVCV")+COUNTIF(F448,"CVVCV")</f>
        <v>0</v>
      </c>
      <c r="AP448" s="1">
        <f>COUNTIF(F448,"CVCVC")+COUNTIF(F448,"CVVCVC")</f>
        <v>0</v>
      </c>
      <c r="AQ448" s="1">
        <f>COUNTIF(F448,"VCV")+COUNTIF(F448,"VVCV")</f>
        <v>0</v>
      </c>
      <c r="AR448" s="1">
        <f>COUNTIF(F448,"VCVC")+COUNTIF(F448,"VVCVC")</f>
        <v>0</v>
      </c>
      <c r="AS448" s="1">
        <f>COUNTIF(F448,"CVV")</f>
        <v>0</v>
      </c>
      <c r="AT448" s="1">
        <f>COUNTIF(F448,"CVVC")</f>
        <v>1</v>
      </c>
      <c r="AU448" s="1">
        <f>COUNTIF(F448,"VV")</f>
        <v>0</v>
      </c>
      <c r="AV448" s="1">
        <f>COUNTIF(F448,"VVC")</f>
        <v>0</v>
      </c>
      <c r="AW448" s="1">
        <f>COUNTIF(F448,"CVVCVC")+COUNTIF(F448,"VVCVC")+COUNTIF(F448,"CVVCV")+COUNTIF(F448,"VVCV")</f>
        <v>0</v>
      </c>
      <c r="AY448" s="1">
        <f>COUNTIF(F448,"CCVCV")</f>
        <v>0</v>
      </c>
      <c r="AZ448" s="1">
        <f>COUNTIF(F448,"CCVCVC")</f>
        <v>0</v>
      </c>
      <c r="BA448" s="1">
        <f>COUNTIF(F448,"CCVV")</f>
        <v>0</v>
      </c>
      <c r="BB448" s="1">
        <f>COUNTIF(F448,"CCVVC")</f>
        <v>0</v>
      </c>
      <c r="BF448" s="1" t="str">
        <f>RIGHT(F448,4)</f>
        <v>CVVC</v>
      </c>
      <c r="BG448" s="1"/>
      <c r="BN448">
        <v>1</v>
      </c>
      <c r="BP448" s="1">
        <f>SUM(BG448:BO448)</f>
        <v>1</v>
      </c>
      <c r="BQ448">
        <v>0</v>
      </c>
      <c r="BS448" s="1" t="str">
        <f>LEFT(B448,1)</f>
        <v>t</v>
      </c>
      <c r="BT448" s="1" t="str">
        <f>LEFT(B448,2)</f>
        <v>te</v>
      </c>
      <c r="BU448" s="1" t="str">
        <f>RIGHT(B448,1)</f>
        <v>n</v>
      </c>
      <c r="BX448" s="10">
        <v>0</v>
      </c>
      <c r="BY448" s="10" t="str">
        <f>LEFT(CA448,1)</f>
        <v>e</v>
      </c>
      <c r="BZ448" s="10" t="str">
        <f>LEFT(CC448,1)</f>
        <v>o</v>
      </c>
      <c r="CA448" s="10" t="str">
        <f>RIGHT(B448,3)</f>
        <v>eon</v>
      </c>
      <c r="CB448" s="10" t="str">
        <f>RIGHT(B448,3)</f>
        <v>eon</v>
      </c>
      <c r="CC448" s="10" t="str">
        <f>RIGHT(B448,2)</f>
        <v>on</v>
      </c>
      <c r="CD448" s="10" t="str">
        <f>RIGHT(B448,1)</f>
        <v>n</v>
      </c>
    </row>
    <row r="449" spans="1:82">
      <c r="A449">
        <v>112</v>
      </c>
      <c r="B449" s="30" t="s">
        <v>85</v>
      </c>
      <c r="C449" t="s">
        <v>1263</v>
      </c>
      <c r="D449" t="s">
        <v>1141</v>
      </c>
      <c r="E449" t="s">
        <v>1141</v>
      </c>
      <c r="F449" t="s">
        <v>2845</v>
      </c>
      <c r="G449" s="1">
        <f>COUNTIF(B449,"*ii*")</f>
        <v>0</v>
      </c>
      <c r="H449" s="1">
        <f>COUNTIF(B449,"*ee*")</f>
        <v>0</v>
      </c>
      <c r="I449" s="1">
        <f>COUNTIF(B449,"*aa*")</f>
        <v>0</v>
      </c>
      <c r="J449" s="1">
        <f>COUNTIF(B449,"*oo*")</f>
        <v>0</v>
      </c>
      <c r="K449" s="1">
        <f>COUNTIF(B449,"*uu*")</f>
        <v>0</v>
      </c>
      <c r="L449" s="1">
        <f>COUNTIF(B449,"*ia*")</f>
        <v>0</v>
      </c>
      <c r="M449" s="1">
        <f>COUNTIF(B449,"*iu*")</f>
        <v>0</v>
      </c>
      <c r="N449" s="1">
        <f>COUNTIF(B449,"*ei*")</f>
        <v>0</v>
      </c>
      <c r="O449" s="1">
        <f>COUNTIF(B449,"*ea*")</f>
        <v>0</v>
      </c>
      <c r="P449" s="1">
        <f>COUNTIF(B449,"*eo*")</f>
        <v>0</v>
      </c>
      <c r="Q449" s="1">
        <f>COUNTIF(B449,"*eu*")</f>
        <v>0</v>
      </c>
      <c r="R449" s="1">
        <f>COUNTIF(B449,"*ai*")</f>
        <v>0</v>
      </c>
      <c r="S449" s="1">
        <f>COUNTIF(B449,"*ae*")</f>
        <v>0</v>
      </c>
      <c r="T449" s="1">
        <f>COUNTIF(B449,"*ao*")</f>
        <v>1</v>
      </c>
      <c r="U449" s="1">
        <f>COUNTIF(B449,"*au*")</f>
        <v>0</v>
      </c>
      <c r="V449" s="1">
        <f>COUNTIF(B449,"*oi*")</f>
        <v>0</v>
      </c>
      <c r="W449" s="1">
        <f>COUNTIF(B449,"*oe*")</f>
        <v>0</v>
      </c>
      <c r="X449" s="1">
        <f>COUNTIF(B449,"*oa*")</f>
        <v>0</v>
      </c>
      <c r="Y449" s="1">
        <f>COUNTIF(B449,"*ou*")</f>
        <v>0</v>
      </c>
      <c r="Z449" s="1">
        <f>COUNTIF(B449,"*ui*")</f>
        <v>0</v>
      </c>
      <c r="AA449" s="1">
        <f>COUNTIF(B449,"*ua*")</f>
        <v>0</v>
      </c>
      <c r="AB449">
        <f>SUM(G449:AA449)</f>
        <v>1</v>
      </c>
      <c r="AC449">
        <v>2</v>
      </c>
      <c r="AD449">
        <f>COUNTIF(AC449,"2")</f>
        <v>1</v>
      </c>
      <c r="AE449">
        <f>COUNTIF(AC449,"3")</f>
        <v>0</v>
      </c>
      <c r="AF449">
        <f>COUNTIF(AC449,"4")</f>
        <v>0</v>
      </c>
      <c r="AG449">
        <f>COUNTIF(AC449,"5")</f>
        <v>0</v>
      </c>
      <c r="AH449">
        <v>1</v>
      </c>
      <c r="AI449">
        <v>0</v>
      </c>
      <c r="AM449">
        <v>1</v>
      </c>
      <c r="AN449" t="str">
        <f>RIGHT(B449,1)</f>
        <v>s</v>
      </c>
      <c r="AO449" s="1">
        <f>COUNTIF(F449,"CVCV")+COUNTIF(F449,"CVVCV")</f>
        <v>0</v>
      </c>
      <c r="AP449" s="1">
        <f>COUNTIF(F449,"CVCVC")+COUNTIF(F449,"CVVCVC")</f>
        <v>0</v>
      </c>
      <c r="AQ449" s="1">
        <f>COUNTIF(F449,"VCV")+COUNTIF(F449,"VVCV")</f>
        <v>0</v>
      </c>
      <c r="AR449" s="1">
        <f>COUNTIF(F449,"VCVC")+COUNTIF(F449,"VVCVC")</f>
        <v>0</v>
      </c>
      <c r="AS449" s="1">
        <f>COUNTIF(F449,"CVV")</f>
        <v>0</v>
      </c>
      <c r="AT449" s="1">
        <f>COUNTIF(F449,"CVVC")</f>
        <v>1</v>
      </c>
      <c r="AU449" s="1">
        <f>COUNTIF(F449,"VV")</f>
        <v>0</v>
      </c>
      <c r="AV449" s="1">
        <f>COUNTIF(F449,"VVC")</f>
        <v>0</v>
      </c>
      <c r="AW449" s="1">
        <f>COUNTIF(F449,"CVVCVC")+COUNTIF(F449,"VVCVC")+COUNTIF(F449,"CVVCV")+COUNTIF(F449,"VVCV")</f>
        <v>0</v>
      </c>
      <c r="AY449" s="1">
        <f>COUNTIF(F449,"CCVCV")</f>
        <v>0</v>
      </c>
      <c r="AZ449" s="1">
        <f>COUNTIF(F449,"CCVCVC")</f>
        <v>0</v>
      </c>
      <c r="BA449" s="1">
        <f>COUNTIF(F449,"CCVV")</f>
        <v>0</v>
      </c>
      <c r="BB449" s="1">
        <f>COUNTIF(F449,"CCVVC")</f>
        <v>0</v>
      </c>
      <c r="BF449" s="1" t="str">
        <f>RIGHT(F449,4)</f>
        <v>CVVC</v>
      </c>
      <c r="BG449" s="1"/>
      <c r="BN449">
        <v>1</v>
      </c>
      <c r="BP449" s="1">
        <f>SUM(BG449:BO449)</f>
        <v>1</v>
      </c>
      <c r="BQ449">
        <v>0</v>
      </c>
      <c r="BS449" s="1" t="str">
        <f>LEFT(B449,1)</f>
        <v>b</v>
      </c>
      <c r="BT449" s="1" t="str">
        <f>LEFT(B449,2)</f>
        <v>ba</v>
      </c>
      <c r="BU449" s="1" t="str">
        <f>RIGHT(B449,1)</f>
        <v>s</v>
      </c>
      <c r="BX449" s="10">
        <v>0</v>
      </c>
      <c r="BY449" s="10" t="str">
        <f>LEFT(CA449,1)</f>
        <v>a</v>
      </c>
      <c r="BZ449" s="10" t="str">
        <f>LEFT(CC449,1)</f>
        <v>o</v>
      </c>
      <c r="CA449" s="10" t="str">
        <f>RIGHT(B449,3)</f>
        <v>aos</v>
      </c>
      <c r="CB449" s="10" t="str">
        <f>RIGHT(B449,3)</f>
        <v>aos</v>
      </c>
      <c r="CC449" s="10" t="str">
        <f>RIGHT(B449,2)</f>
        <v>os</v>
      </c>
      <c r="CD449" s="10" t="str">
        <f>RIGHT(B449,1)</f>
        <v>s</v>
      </c>
    </row>
    <row r="450" spans="1:82">
      <c r="A450">
        <v>970</v>
      </c>
      <c r="B450" s="30" t="s">
        <v>1030</v>
      </c>
      <c r="C450" t="s">
        <v>2640</v>
      </c>
      <c r="D450" t="s">
        <v>1141</v>
      </c>
      <c r="E450" t="s">
        <v>1141</v>
      </c>
      <c r="F450" t="s">
        <v>2845</v>
      </c>
      <c r="G450" s="1">
        <f>COUNTIF(B450,"*ii*")</f>
        <v>0</v>
      </c>
      <c r="H450" s="1">
        <f>COUNTIF(B450,"*ee*")</f>
        <v>0</v>
      </c>
      <c r="I450" s="1">
        <f>COUNTIF(B450,"*aa*")</f>
        <v>0</v>
      </c>
      <c r="J450" s="1">
        <f>COUNTIF(B450,"*oo*")</f>
        <v>0</v>
      </c>
      <c r="K450" s="1">
        <f>COUNTIF(B450,"*uu*")</f>
        <v>0</v>
      </c>
      <c r="L450" s="1">
        <f>COUNTIF(B450,"*ia*")</f>
        <v>0</v>
      </c>
      <c r="M450" s="1">
        <f>COUNTIF(B450,"*iu*")</f>
        <v>0</v>
      </c>
      <c r="N450" s="1">
        <f>COUNTIF(B450,"*ei*")</f>
        <v>0</v>
      </c>
      <c r="O450" s="1">
        <f>COUNTIF(B450,"*ea*")</f>
        <v>0</v>
      </c>
      <c r="P450" s="1">
        <f>COUNTIF(B450,"*eo*")</f>
        <v>1</v>
      </c>
      <c r="Q450" s="1">
        <f>COUNTIF(B450,"*eu*")</f>
        <v>0</v>
      </c>
      <c r="R450" s="1">
        <f>COUNTIF(B450,"*ai*")</f>
        <v>0</v>
      </c>
      <c r="S450" s="1">
        <f>COUNTIF(B450,"*ae*")</f>
        <v>0</v>
      </c>
      <c r="T450" s="1">
        <f>COUNTIF(B450,"*ao*")</f>
        <v>0</v>
      </c>
      <c r="U450" s="1">
        <f>COUNTIF(B450,"*au*")</f>
        <v>0</v>
      </c>
      <c r="V450" s="1">
        <f>COUNTIF(B450,"*oi*")</f>
        <v>0</v>
      </c>
      <c r="W450" s="1">
        <f>COUNTIF(B450,"*oe*")</f>
        <v>0</v>
      </c>
      <c r="X450" s="1">
        <f>COUNTIF(B450,"*oa*")</f>
        <v>0</v>
      </c>
      <c r="Y450" s="1">
        <f>COUNTIF(B450,"*ou*")</f>
        <v>0</v>
      </c>
      <c r="Z450" s="1">
        <f>COUNTIF(B450,"*ui*")</f>
        <v>0</v>
      </c>
      <c r="AA450" s="1">
        <f>COUNTIF(B450,"*ua*")</f>
        <v>0</v>
      </c>
      <c r="AB450">
        <f>SUM(G450:AA450)</f>
        <v>1</v>
      </c>
      <c r="AC450">
        <v>2</v>
      </c>
      <c r="AD450">
        <f>COUNTIF(AC450,"2")</f>
        <v>1</v>
      </c>
      <c r="AE450">
        <f>COUNTIF(AC450,"3")</f>
        <v>0</v>
      </c>
      <c r="AF450">
        <f>COUNTIF(AC450,"4")</f>
        <v>0</v>
      </c>
      <c r="AG450">
        <f>COUNTIF(AC450,"5")</f>
        <v>0</v>
      </c>
      <c r="AH450">
        <v>1</v>
      </c>
      <c r="AI450">
        <v>0</v>
      </c>
      <c r="AM450">
        <v>1</v>
      </c>
      <c r="AN450" t="str">
        <f>RIGHT(B450,1)</f>
        <v>t</v>
      </c>
      <c r="AO450" s="1">
        <f>COUNTIF(F450,"CVCV")+COUNTIF(F450,"CVVCV")</f>
        <v>0</v>
      </c>
      <c r="AP450" s="1">
        <f>COUNTIF(F450,"CVCVC")+COUNTIF(F450,"CVVCVC")</f>
        <v>0</v>
      </c>
      <c r="AQ450" s="1">
        <f>COUNTIF(F450,"VCV")+COUNTIF(F450,"VVCV")</f>
        <v>0</v>
      </c>
      <c r="AR450" s="1">
        <f>COUNTIF(F450,"VCVC")+COUNTIF(F450,"VVCVC")</f>
        <v>0</v>
      </c>
      <c r="AS450" s="1">
        <f>COUNTIF(F450,"CVV")</f>
        <v>0</v>
      </c>
      <c r="AT450" s="1">
        <f>COUNTIF(F450,"CVVC")</f>
        <v>1</v>
      </c>
      <c r="AU450" s="1">
        <f>COUNTIF(F450,"VV")</f>
        <v>0</v>
      </c>
      <c r="AV450" s="1">
        <f>COUNTIF(F450,"VVC")</f>
        <v>0</v>
      </c>
      <c r="AW450" s="1">
        <f>COUNTIF(F450,"CVVCVC")+COUNTIF(F450,"VVCVC")+COUNTIF(F450,"CVVCV")+COUNTIF(F450,"VVCV")</f>
        <v>0</v>
      </c>
      <c r="AY450" s="1">
        <f>COUNTIF(F450,"CCVCV")</f>
        <v>0</v>
      </c>
      <c r="AZ450" s="1">
        <f>COUNTIF(F450,"CCVCVC")</f>
        <v>0</v>
      </c>
      <c r="BA450" s="1">
        <f>COUNTIF(F450,"CCVV")</f>
        <v>0</v>
      </c>
      <c r="BB450" s="1">
        <f>COUNTIF(F450,"CCVVC")</f>
        <v>0</v>
      </c>
      <c r="BF450" s="1" t="str">
        <f>RIGHT(F450,4)</f>
        <v>CVVC</v>
      </c>
      <c r="BG450" s="1"/>
      <c r="BN450">
        <v>1</v>
      </c>
      <c r="BP450" s="1">
        <f>SUM(BG450:BO450)</f>
        <v>1</v>
      </c>
      <c r="BQ450">
        <v>0</v>
      </c>
      <c r="BS450" s="1" t="str">
        <f>LEFT(B450,1)</f>
        <v>n</v>
      </c>
      <c r="BT450" s="1" t="str">
        <f>LEFT(B450,2)</f>
        <v>ne</v>
      </c>
      <c r="BU450" s="1" t="str">
        <f>RIGHT(B450,1)</f>
        <v>t</v>
      </c>
      <c r="BX450" s="10">
        <v>0</v>
      </c>
      <c r="BY450" s="10" t="str">
        <f>LEFT(CA450,1)</f>
        <v>e</v>
      </c>
      <c r="BZ450" s="10" t="str">
        <f>LEFT(CC450,1)</f>
        <v>o</v>
      </c>
      <c r="CA450" s="10" t="str">
        <f>RIGHT(B450,3)</f>
        <v>eot</v>
      </c>
      <c r="CB450" s="10" t="str">
        <f>RIGHT(B450,3)</f>
        <v>eot</v>
      </c>
      <c r="CC450" s="10" t="str">
        <f>RIGHT(B450,2)</f>
        <v>ot</v>
      </c>
      <c r="CD450" s="10" t="str">
        <f>RIGHT(B450,1)</f>
        <v>t</v>
      </c>
    </row>
    <row r="451" spans="1:82">
      <c r="A451">
        <v>1504</v>
      </c>
      <c r="B451" s="30" t="s">
        <v>271</v>
      </c>
      <c r="C451" t="s">
        <v>1521</v>
      </c>
      <c r="D451" t="s">
        <v>1141</v>
      </c>
      <c r="E451" t="s">
        <v>1141</v>
      </c>
      <c r="F451" t="s">
        <v>2845</v>
      </c>
      <c r="G451" s="1">
        <f>COUNTIF(B451,"*ii*")</f>
        <v>0</v>
      </c>
      <c r="H451" s="1">
        <f>COUNTIF(B451,"*ee*")</f>
        <v>0</v>
      </c>
      <c r="I451" s="1">
        <f>COUNTIF(B451,"*aa*")</f>
        <v>0</v>
      </c>
      <c r="J451" s="1">
        <f>COUNTIF(B451,"*oo*")</f>
        <v>0</v>
      </c>
      <c r="K451" s="1">
        <f>COUNTIF(B451,"*uu*")</f>
        <v>0</v>
      </c>
      <c r="L451" s="1">
        <f>COUNTIF(B451,"*ia*")</f>
        <v>0</v>
      </c>
      <c r="M451" s="1">
        <f>COUNTIF(B451,"*iu*")</f>
        <v>0</v>
      </c>
      <c r="N451" s="1">
        <f>COUNTIF(B451,"*ei*")</f>
        <v>0</v>
      </c>
      <c r="O451" s="1">
        <f>COUNTIF(B451,"*ea*")</f>
        <v>0</v>
      </c>
      <c r="P451" s="1">
        <f>COUNTIF(B451,"*eo*")</f>
        <v>1</v>
      </c>
      <c r="Q451" s="1">
        <f>COUNTIF(B451,"*eu*")</f>
        <v>0</v>
      </c>
      <c r="R451" s="1">
        <f>COUNTIF(B451,"*ai*")</f>
        <v>0</v>
      </c>
      <c r="S451" s="1">
        <f>COUNTIF(B451,"*ae*")</f>
        <v>0</v>
      </c>
      <c r="T451" s="1">
        <f>COUNTIF(B451,"*ao*")</f>
        <v>0</v>
      </c>
      <c r="U451" s="1">
        <f>COUNTIF(B451,"*au*")</f>
        <v>0</v>
      </c>
      <c r="V451" s="1">
        <f>COUNTIF(B451,"*oi*")</f>
        <v>0</v>
      </c>
      <c r="W451" s="1">
        <f>COUNTIF(B451,"*oe*")</f>
        <v>0</v>
      </c>
      <c r="X451" s="1">
        <f>COUNTIF(B451,"*oa*")</f>
        <v>0</v>
      </c>
      <c r="Y451" s="1">
        <f>COUNTIF(B451,"*ou*")</f>
        <v>0</v>
      </c>
      <c r="Z451" s="1">
        <f>COUNTIF(B451,"*ui*")</f>
        <v>0</v>
      </c>
      <c r="AA451" s="1">
        <f>COUNTIF(B451,"*ua*")</f>
        <v>0</v>
      </c>
      <c r="AB451">
        <f>SUM(G451:AA451)</f>
        <v>1</v>
      </c>
      <c r="AC451">
        <v>2</v>
      </c>
      <c r="AD451">
        <f>COUNTIF(AC451,"2")</f>
        <v>1</v>
      </c>
      <c r="AE451">
        <f>COUNTIF(AC451,"3")</f>
        <v>0</v>
      </c>
      <c r="AF451">
        <f>COUNTIF(AC451,"4")</f>
        <v>0</v>
      </c>
      <c r="AG451">
        <f>COUNTIF(AC451,"5")</f>
        <v>0</v>
      </c>
      <c r="AH451">
        <v>1</v>
      </c>
      <c r="AI451">
        <v>0</v>
      </c>
      <c r="AM451">
        <v>1</v>
      </c>
      <c r="AN451" t="str">
        <f>RIGHT(B451,1)</f>
        <v>t</v>
      </c>
      <c r="AO451" s="1">
        <f>COUNTIF(F451,"CVCV")+COUNTIF(F451,"CVVCV")</f>
        <v>0</v>
      </c>
      <c r="AP451" s="1">
        <f>COUNTIF(F451,"CVCVC")+COUNTIF(F451,"CVVCVC")</f>
        <v>0</v>
      </c>
      <c r="AQ451" s="1">
        <f>COUNTIF(F451,"VCV")+COUNTIF(F451,"VVCV")</f>
        <v>0</v>
      </c>
      <c r="AR451" s="1">
        <f>COUNTIF(F451,"VCVC")+COUNTIF(F451,"VVCVC")</f>
        <v>0</v>
      </c>
      <c r="AS451" s="1">
        <f>COUNTIF(F451,"CVV")</f>
        <v>0</v>
      </c>
      <c r="AT451" s="1">
        <f>COUNTIF(F451,"CVVC")</f>
        <v>1</v>
      </c>
      <c r="AU451" s="1">
        <f>COUNTIF(F451,"VV")</f>
        <v>0</v>
      </c>
      <c r="AV451" s="1">
        <f>COUNTIF(F451,"VVC")</f>
        <v>0</v>
      </c>
      <c r="AW451" s="1">
        <f>COUNTIF(F451,"CVVCVC")+COUNTIF(F451,"VVCVC")+COUNTIF(F451,"CVVCV")+COUNTIF(F451,"VVCV")</f>
        <v>0</v>
      </c>
      <c r="AY451" s="1">
        <f>COUNTIF(F451,"CCVCV")</f>
        <v>0</v>
      </c>
      <c r="AZ451" s="1">
        <f>COUNTIF(F451,"CCVCVC")</f>
        <v>0</v>
      </c>
      <c r="BA451" s="1">
        <f>COUNTIF(F451,"CCVV")</f>
        <v>0</v>
      </c>
      <c r="BB451" s="1">
        <f>COUNTIF(F451,"CCVVC")</f>
        <v>0</v>
      </c>
      <c r="BF451" s="1" t="str">
        <f>RIGHT(F451,4)</f>
        <v>CVVC</v>
      </c>
      <c r="BG451" s="1"/>
      <c r="BN451">
        <v>1</v>
      </c>
      <c r="BP451" s="1">
        <f>SUM(BG451:BO451)</f>
        <v>1</v>
      </c>
      <c r="BQ451">
        <v>0</v>
      </c>
      <c r="BS451" s="1" t="str">
        <f>LEFT(B451,1)</f>
        <v>r</v>
      </c>
      <c r="BT451" s="1" t="str">
        <f>LEFT(B451,2)</f>
        <v>re</v>
      </c>
      <c r="BU451" s="1" t="str">
        <f>RIGHT(B451,1)</f>
        <v>t</v>
      </c>
      <c r="BX451" s="10">
        <v>0</v>
      </c>
      <c r="BY451" s="10" t="str">
        <f>LEFT(CA451,1)</f>
        <v>e</v>
      </c>
      <c r="BZ451" s="10" t="str">
        <f>LEFT(CC451,1)</f>
        <v>o</v>
      </c>
      <c r="CA451" s="10" t="str">
        <f>RIGHT(B451,3)</f>
        <v>eot</v>
      </c>
      <c r="CB451" s="10" t="str">
        <f>RIGHT(B451,3)</f>
        <v>eot</v>
      </c>
      <c r="CC451" s="10" t="str">
        <f>RIGHT(B451,2)</f>
        <v>ot</v>
      </c>
      <c r="CD451" s="10" t="str">
        <f>RIGHT(B451,1)</f>
        <v>t</v>
      </c>
    </row>
    <row r="452" spans="1:82">
      <c r="A452">
        <v>291</v>
      </c>
      <c r="B452" s="30" t="s">
        <v>879</v>
      </c>
      <c r="C452" t="s">
        <v>2385</v>
      </c>
      <c r="D452" t="s">
        <v>1157</v>
      </c>
      <c r="E452" t="s">
        <v>1156</v>
      </c>
      <c r="F452" t="s">
        <v>2845</v>
      </c>
      <c r="G452" s="1">
        <f>COUNTIF(B452,"*ii*")</f>
        <v>0</v>
      </c>
      <c r="H452" s="1">
        <f>COUNTIF(B452,"*ee*")</f>
        <v>0</v>
      </c>
      <c r="I452" s="1">
        <f>COUNTIF(B452,"*aa*")</f>
        <v>0</v>
      </c>
      <c r="J452" s="1">
        <f>COUNTIF(B452,"*oo*")</f>
        <v>0</v>
      </c>
      <c r="K452" s="1">
        <f>COUNTIF(B452,"*uu*")</f>
        <v>0</v>
      </c>
      <c r="L452" s="1">
        <f>COUNTIF(B452,"*ia*")</f>
        <v>0</v>
      </c>
      <c r="M452" s="1">
        <f>COUNTIF(B452,"*iu*")</f>
        <v>0</v>
      </c>
      <c r="N452" s="1">
        <f>COUNTIF(B452,"*ei*")</f>
        <v>0</v>
      </c>
      <c r="O452" s="1">
        <f>COUNTIF(B452,"*ea*")</f>
        <v>0</v>
      </c>
      <c r="P452" s="1">
        <f>COUNTIF(B452,"*eo*")</f>
        <v>0</v>
      </c>
      <c r="Q452" s="1">
        <f>COUNTIF(B452,"*eu*")</f>
        <v>0</v>
      </c>
      <c r="R452" s="1">
        <f>COUNTIF(B452,"*ai*")</f>
        <v>0</v>
      </c>
      <c r="S452" s="1">
        <f>COUNTIF(B452,"*ae*")</f>
        <v>0</v>
      </c>
      <c r="T452" s="1">
        <f>COUNTIF(B452,"*ao*")</f>
        <v>0</v>
      </c>
      <c r="U452" s="1">
        <f>COUNTIF(B452,"*au*")</f>
        <v>1</v>
      </c>
      <c r="V452" s="1">
        <f>COUNTIF(B452,"*oi*")</f>
        <v>0</v>
      </c>
      <c r="W452" s="1">
        <f>COUNTIF(B452,"*oe*")</f>
        <v>0</v>
      </c>
      <c r="X452" s="1">
        <f>COUNTIF(B452,"*oa*")</f>
        <v>0</v>
      </c>
      <c r="Y452" s="1">
        <f>COUNTIF(B452,"*ou*")</f>
        <v>0</v>
      </c>
      <c r="Z452" s="1">
        <f>COUNTIF(B452,"*ui*")</f>
        <v>0</v>
      </c>
      <c r="AA452" s="1">
        <f>COUNTIF(B452,"*ua*")</f>
        <v>0</v>
      </c>
      <c r="AB452">
        <f>SUM(G452:AA452)</f>
        <v>1</v>
      </c>
      <c r="AC452">
        <v>2</v>
      </c>
      <c r="AD452">
        <f>COUNTIF(AC452,"2")</f>
        <v>1</v>
      </c>
      <c r="AE452">
        <f>COUNTIF(AC452,"3")</f>
        <v>0</v>
      </c>
      <c r="AF452">
        <f>COUNTIF(AC452,"4")</f>
        <v>0</v>
      </c>
      <c r="AG452">
        <f>COUNTIF(AC452,"5")</f>
        <v>0</v>
      </c>
      <c r="AH452">
        <v>1</v>
      </c>
      <c r="AI452">
        <v>0</v>
      </c>
      <c r="AM452">
        <v>1</v>
      </c>
      <c r="AN452" t="str">
        <f>RIGHT(B452,1)</f>
        <v>k</v>
      </c>
      <c r="AO452" s="1">
        <f>COUNTIF(F452,"CVCV")+COUNTIF(F452,"CVVCV")</f>
        <v>0</v>
      </c>
      <c r="AP452" s="1">
        <f>COUNTIF(F452,"CVCVC")+COUNTIF(F452,"CVVCVC")</f>
        <v>0</v>
      </c>
      <c r="AQ452" s="1">
        <f>COUNTIF(F452,"VCV")+COUNTIF(F452,"VVCV")</f>
        <v>0</v>
      </c>
      <c r="AR452" s="1">
        <f>COUNTIF(F452,"VCVC")+COUNTIF(F452,"VVCVC")</f>
        <v>0</v>
      </c>
      <c r="AS452" s="1">
        <f>COUNTIF(F452,"CVV")</f>
        <v>0</v>
      </c>
      <c r="AT452" s="1">
        <f>COUNTIF(F452,"CVVC")</f>
        <v>1</v>
      </c>
      <c r="AU452" s="1">
        <f>COUNTIF(F452,"VV")</f>
        <v>0</v>
      </c>
      <c r="AV452" s="1">
        <f>COUNTIF(F452,"VVC")</f>
        <v>0</v>
      </c>
      <c r="AW452" s="1">
        <f>COUNTIF(F452,"CVVCVC")+COUNTIF(F452,"VVCVC")+COUNTIF(F452,"CVVCV")+COUNTIF(F452,"VVCV")</f>
        <v>0</v>
      </c>
      <c r="AY452" s="1">
        <f>COUNTIF(F452,"CCVCV")</f>
        <v>0</v>
      </c>
      <c r="AZ452" s="1">
        <f>COUNTIF(F452,"CCVCVC")</f>
        <v>0</v>
      </c>
      <c r="BA452" s="1">
        <f>COUNTIF(F452,"CCVV")</f>
        <v>0</v>
      </c>
      <c r="BB452" s="1">
        <f>COUNTIF(F452,"CCVVC")</f>
        <v>0</v>
      </c>
      <c r="BF452" s="1" t="str">
        <f>RIGHT(F452,4)</f>
        <v>CVVC</v>
      </c>
      <c r="BG452" s="1"/>
      <c r="BN452">
        <v>1</v>
      </c>
      <c r="BP452" s="1">
        <f>SUM(BG452:BO452)</f>
        <v>1</v>
      </c>
      <c r="BQ452">
        <v>0</v>
      </c>
      <c r="BS452" s="1" t="str">
        <f>LEFT(B452,1)</f>
        <v>f</v>
      </c>
      <c r="BT452" s="1" t="str">
        <f>LEFT(B452,2)</f>
        <v>fa</v>
      </c>
      <c r="BU452" s="1" t="str">
        <f>RIGHT(B452,1)</f>
        <v>k</v>
      </c>
      <c r="BX452" s="10">
        <v>0</v>
      </c>
      <c r="BY452" s="10" t="str">
        <f>LEFT(CA452,1)</f>
        <v>a</v>
      </c>
      <c r="BZ452" s="10" t="str">
        <f>LEFT(CC452,1)</f>
        <v>u</v>
      </c>
      <c r="CA452" s="10" t="str">
        <f>RIGHT(B452,3)</f>
        <v>auk</v>
      </c>
      <c r="CB452" s="10" t="str">
        <f>RIGHT(B452,3)</f>
        <v>auk</v>
      </c>
      <c r="CC452" s="10" t="str">
        <f>RIGHT(B452,2)</f>
        <v>uk</v>
      </c>
      <c r="CD452" s="10" t="str">
        <f>RIGHT(B452,1)</f>
        <v>k</v>
      </c>
    </row>
    <row r="453" spans="1:82">
      <c r="A453">
        <v>1517</v>
      </c>
      <c r="B453" s="30" t="s">
        <v>1035</v>
      </c>
      <c r="C453" t="s">
        <v>2645</v>
      </c>
      <c r="D453" t="s">
        <v>1150</v>
      </c>
      <c r="E453" t="s">
        <v>2821</v>
      </c>
      <c r="F453" t="s">
        <v>2845</v>
      </c>
      <c r="G453" s="1">
        <f>COUNTIF(B453,"*ii*")</f>
        <v>0</v>
      </c>
      <c r="H453" s="1">
        <f>COUNTIF(B453,"*ee*")</f>
        <v>0</v>
      </c>
      <c r="I453" s="1">
        <f>COUNTIF(B453,"*aa*")</f>
        <v>0</v>
      </c>
      <c r="J453" s="1">
        <f>COUNTIF(B453,"*oo*")</f>
        <v>0</v>
      </c>
      <c r="K453" s="1">
        <f>COUNTIF(B453,"*uu*")</f>
        <v>0</v>
      </c>
      <c r="L453" s="1">
        <f>COUNTIF(B453,"*ia*")</f>
        <v>0</v>
      </c>
      <c r="M453" s="1">
        <f>COUNTIF(B453,"*iu*")</f>
        <v>0</v>
      </c>
      <c r="N453" s="1">
        <f>COUNTIF(B453,"*ei*")</f>
        <v>0</v>
      </c>
      <c r="O453" s="1">
        <f>COUNTIF(B453,"*ea*")</f>
        <v>0</v>
      </c>
      <c r="P453" s="1">
        <f>COUNTIF(B453,"*eo*")</f>
        <v>0</v>
      </c>
      <c r="Q453" s="1">
        <f>COUNTIF(B453,"*eu*")</f>
        <v>1</v>
      </c>
      <c r="R453" s="1">
        <f>COUNTIF(B453,"*ai*")</f>
        <v>0</v>
      </c>
      <c r="S453" s="1">
        <f>COUNTIF(B453,"*ae*")</f>
        <v>0</v>
      </c>
      <c r="T453" s="1">
        <f>COUNTIF(B453,"*ao*")</f>
        <v>0</v>
      </c>
      <c r="U453" s="1">
        <f>COUNTIF(B453,"*au*")</f>
        <v>0</v>
      </c>
      <c r="V453" s="1">
        <f>COUNTIF(B453,"*oi*")</f>
        <v>0</v>
      </c>
      <c r="W453" s="1">
        <f>COUNTIF(B453,"*oe*")</f>
        <v>0</v>
      </c>
      <c r="X453" s="1">
        <f>COUNTIF(B453,"*oa*")</f>
        <v>0</v>
      </c>
      <c r="Y453" s="1">
        <f>COUNTIF(B453,"*ou*")</f>
        <v>0</v>
      </c>
      <c r="Z453" s="1">
        <f>COUNTIF(B453,"*ui*")</f>
        <v>0</v>
      </c>
      <c r="AA453" s="1">
        <f>COUNTIF(B453,"*ua*")</f>
        <v>0</v>
      </c>
      <c r="AB453">
        <f>SUM(G453:AA453)</f>
        <v>1</v>
      </c>
      <c r="AC453">
        <v>2</v>
      </c>
      <c r="AD453">
        <f>COUNTIF(AC453,"2")</f>
        <v>1</v>
      </c>
      <c r="AE453">
        <f>COUNTIF(AC453,"3")</f>
        <v>0</v>
      </c>
      <c r="AF453">
        <f>COUNTIF(AC453,"4")</f>
        <v>0</v>
      </c>
      <c r="AG453">
        <f>COUNTIF(AC453,"5")</f>
        <v>0</v>
      </c>
      <c r="AH453">
        <v>1</v>
      </c>
      <c r="AI453">
        <v>0</v>
      </c>
      <c r="AM453">
        <v>1</v>
      </c>
      <c r="AN453" t="str">
        <f>RIGHT(B453,1)</f>
        <v>k</v>
      </c>
      <c r="AO453" s="1">
        <f>COUNTIF(F453,"CVCV")+COUNTIF(F453,"CVVCV")</f>
        <v>0</v>
      </c>
      <c r="AP453" s="1">
        <f>COUNTIF(F453,"CVCVC")+COUNTIF(F453,"CVVCVC")</f>
        <v>0</v>
      </c>
      <c r="AQ453" s="1">
        <f>COUNTIF(F453,"VCV")+COUNTIF(F453,"VVCV")</f>
        <v>0</v>
      </c>
      <c r="AR453" s="1">
        <f>COUNTIF(F453,"VCVC")+COUNTIF(F453,"VVCVC")</f>
        <v>0</v>
      </c>
      <c r="AS453" s="1">
        <f>COUNTIF(F453,"CVV")</f>
        <v>0</v>
      </c>
      <c r="AT453" s="1">
        <f>COUNTIF(F453,"CVVC")</f>
        <v>1</v>
      </c>
      <c r="AU453" s="1">
        <f>COUNTIF(F453,"VV")</f>
        <v>0</v>
      </c>
      <c r="AV453" s="1">
        <f>COUNTIF(F453,"VVC")</f>
        <v>0</v>
      </c>
      <c r="AW453" s="1">
        <f>COUNTIF(F453,"CVVCVC")+COUNTIF(F453,"VVCVC")+COUNTIF(F453,"CVVCV")+COUNTIF(F453,"VVCV")</f>
        <v>0</v>
      </c>
      <c r="AY453" s="1">
        <f>COUNTIF(F453,"CCVCV")</f>
        <v>0</v>
      </c>
      <c r="AZ453" s="1">
        <f>COUNTIF(F453,"CCVCVC")</f>
        <v>0</v>
      </c>
      <c r="BA453" s="1">
        <f>COUNTIF(F453,"CCVV")</f>
        <v>0</v>
      </c>
      <c r="BB453" s="1">
        <f>COUNTIF(F453,"CCVVC")</f>
        <v>0</v>
      </c>
      <c r="BF453" s="1" t="str">
        <f>RIGHT(F453,4)</f>
        <v>CVVC</v>
      </c>
      <c r="BG453" s="1"/>
      <c r="BN453">
        <v>1</v>
      </c>
      <c r="BP453" s="1">
        <f>SUM(BG453:BO453)</f>
        <v>1</v>
      </c>
      <c r="BQ453">
        <v>0</v>
      </c>
      <c r="BS453" s="1" t="str">
        <f>LEFT(B453,1)</f>
        <v>r</v>
      </c>
      <c r="BT453" s="1" t="str">
        <f>LEFT(B453,2)</f>
        <v>re</v>
      </c>
      <c r="BU453" s="1" t="str">
        <f>RIGHT(B453,1)</f>
        <v>k</v>
      </c>
      <c r="BX453" s="10">
        <v>0</v>
      </c>
      <c r="BY453" s="10" t="str">
        <f>LEFT(CA453,1)</f>
        <v>e</v>
      </c>
      <c r="BZ453" s="10" t="str">
        <f>LEFT(CC453,1)</f>
        <v>u</v>
      </c>
      <c r="CA453" s="10" t="str">
        <f>RIGHT(B453,3)</f>
        <v>euk</v>
      </c>
      <c r="CB453" s="10" t="str">
        <f>RIGHT(B453,3)</f>
        <v>euk</v>
      </c>
      <c r="CC453" s="10" t="str">
        <f>RIGHT(B453,2)</f>
        <v>uk</v>
      </c>
      <c r="CD453" s="10" t="str">
        <f>RIGHT(B453,1)</f>
        <v>k</v>
      </c>
    </row>
    <row r="454" spans="1:82">
      <c r="A454">
        <v>401</v>
      </c>
      <c r="B454" s="30" t="s">
        <v>631</v>
      </c>
      <c r="C454" t="s">
        <v>2024</v>
      </c>
      <c r="D454" t="s">
        <v>1141</v>
      </c>
      <c r="E454" t="s">
        <v>1141</v>
      </c>
      <c r="F454" t="s">
        <v>2845</v>
      </c>
      <c r="G454" s="1">
        <f>COUNTIF(B454,"*ii*")</f>
        <v>0</v>
      </c>
      <c r="H454" s="1">
        <f>COUNTIF(B454,"*ee*")</f>
        <v>0</v>
      </c>
      <c r="I454" s="1">
        <f>COUNTIF(B454,"*aa*")</f>
        <v>0</v>
      </c>
      <c r="J454" s="1">
        <f>COUNTIF(B454,"*oo*")</f>
        <v>0</v>
      </c>
      <c r="K454" s="1">
        <f>COUNTIF(B454,"*uu*")</f>
        <v>0</v>
      </c>
      <c r="L454" s="1">
        <f>COUNTIF(B454,"*ia*")</f>
        <v>0</v>
      </c>
      <c r="M454" s="1">
        <f>COUNTIF(B454,"*iu*")</f>
        <v>0</v>
      </c>
      <c r="N454" s="1">
        <f>COUNTIF(B454,"*ei*")</f>
        <v>0</v>
      </c>
      <c r="O454" s="1">
        <f>COUNTIF(B454,"*ea*")</f>
        <v>0</v>
      </c>
      <c r="P454" s="1">
        <f>COUNTIF(B454,"*eo*")</f>
        <v>0</v>
      </c>
      <c r="Q454" s="1">
        <f>COUNTIF(B454,"*eu*")</f>
        <v>1</v>
      </c>
      <c r="R454" s="1">
        <f>COUNTIF(B454,"*ai*")</f>
        <v>0</v>
      </c>
      <c r="S454" s="1">
        <f>COUNTIF(B454,"*ae*")</f>
        <v>0</v>
      </c>
      <c r="T454" s="1">
        <f>COUNTIF(B454,"*ao*")</f>
        <v>0</v>
      </c>
      <c r="U454" s="1">
        <f>COUNTIF(B454,"*au*")</f>
        <v>0</v>
      </c>
      <c r="V454" s="1">
        <f>COUNTIF(B454,"*oi*")</f>
        <v>0</v>
      </c>
      <c r="W454" s="1">
        <f>COUNTIF(B454,"*oe*")</f>
        <v>0</v>
      </c>
      <c r="X454" s="1">
        <f>COUNTIF(B454,"*oa*")</f>
        <v>0</v>
      </c>
      <c r="Y454" s="1">
        <f>COUNTIF(B454,"*ou*")</f>
        <v>0</v>
      </c>
      <c r="Z454" s="1">
        <f>COUNTIF(B454,"*ui*")</f>
        <v>0</v>
      </c>
      <c r="AA454" s="1">
        <f>COUNTIF(B454,"*ua*")</f>
        <v>0</v>
      </c>
      <c r="AB454">
        <f>SUM(G454:AA454)</f>
        <v>1</v>
      </c>
      <c r="AC454">
        <v>2</v>
      </c>
      <c r="AD454">
        <f>COUNTIF(AC454,"2")</f>
        <v>1</v>
      </c>
      <c r="AE454">
        <f>COUNTIF(AC454,"3")</f>
        <v>0</v>
      </c>
      <c r="AF454">
        <f>COUNTIF(AC454,"4")</f>
        <v>0</v>
      </c>
      <c r="AG454">
        <f>COUNTIF(AC454,"5")</f>
        <v>0</v>
      </c>
      <c r="AH454">
        <v>1</v>
      </c>
      <c r="AI454">
        <v>0</v>
      </c>
      <c r="AM454">
        <v>1</v>
      </c>
      <c r="AN454" t="str">
        <f>RIGHT(B454,1)</f>
        <v>m</v>
      </c>
      <c r="AO454" s="1">
        <f>COUNTIF(F454,"CVCV")+COUNTIF(F454,"CVVCV")</f>
        <v>0</v>
      </c>
      <c r="AP454" s="1">
        <f>COUNTIF(F454,"CVCVC")+COUNTIF(F454,"CVVCVC")</f>
        <v>0</v>
      </c>
      <c r="AQ454" s="1">
        <f>COUNTIF(F454,"VCV")+COUNTIF(F454,"VVCV")</f>
        <v>0</v>
      </c>
      <c r="AR454" s="1">
        <f>COUNTIF(F454,"VCVC")+COUNTIF(F454,"VVCVC")</f>
        <v>0</v>
      </c>
      <c r="AS454" s="1">
        <f>COUNTIF(F454,"CVV")</f>
        <v>0</v>
      </c>
      <c r="AT454" s="1">
        <f>COUNTIF(F454,"CVVC")</f>
        <v>1</v>
      </c>
      <c r="AU454" s="1">
        <f>COUNTIF(F454,"VV")</f>
        <v>0</v>
      </c>
      <c r="AV454" s="1">
        <f>COUNTIF(F454,"VVC")</f>
        <v>0</v>
      </c>
      <c r="AW454" s="1">
        <f>COUNTIF(F454,"CVVCVC")+COUNTIF(F454,"VVCVC")+COUNTIF(F454,"CVVCV")+COUNTIF(F454,"VVCV")</f>
        <v>0</v>
      </c>
      <c r="AY454" s="1">
        <f>COUNTIF(F454,"CCVCV")</f>
        <v>0</v>
      </c>
      <c r="AZ454" s="1">
        <f>COUNTIF(F454,"CCVCVC")</f>
        <v>0</v>
      </c>
      <c r="BA454" s="1">
        <f>COUNTIF(F454,"CCVV")</f>
        <v>0</v>
      </c>
      <c r="BB454" s="1">
        <f>COUNTIF(F454,"CCVVC")</f>
        <v>0</v>
      </c>
      <c r="BF454" s="1" t="str">
        <f>RIGHT(F454,4)</f>
        <v>CVVC</v>
      </c>
      <c r="BG454" s="1"/>
      <c r="BN454">
        <v>1</v>
      </c>
      <c r="BP454" s="1">
        <f>SUM(BG454:BO454)</f>
        <v>1</v>
      </c>
      <c r="BQ454">
        <v>0</v>
      </c>
      <c r="BS454" s="1" t="str">
        <f>LEFT(B454,1)</f>
        <v>h</v>
      </c>
      <c r="BT454" s="1" t="str">
        <f>LEFT(B454,2)</f>
        <v>he</v>
      </c>
      <c r="BU454" s="1" t="str">
        <f>RIGHT(B454,1)</f>
        <v>m</v>
      </c>
      <c r="BX454" s="10">
        <v>0</v>
      </c>
      <c r="BY454" s="10" t="str">
        <f>LEFT(CA454,1)</f>
        <v>e</v>
      </c>
      <c r="BZ454" s="10" t="str">
        <f>LEFT(CC454,1)</f>
        <v>u</v>
      </c>
      <c r="CA454" s="10" t="str">
        <f>RIGHT(B454,3)</f>
        <v>eum</v>
      </c>
      <c r="CB454" s="10" t="str">
        <f>RIGHT(B454,3)</f>
        <v>eum</v>
      </c>
      <c r="CC454" s="10" t="str">
        <f>RIGHT(B454,2)</f>
        <v>um</v>
      </c>
      <c r="CD454" s="10" t="str">
        <f>RIGHT(B454,1)</f>
        <v>m</v>
      </c>
    </row>
    <row r="455" spans="1:82">
      <c r="A455">
        <v>133</v>
      </c>
      <c r="B455" s="30" t="s">
        <v>764</v>
      </c>
      <c r="C455" t="s">
        <v>2206</v>
      </c>
      <c r="D455" t="s">
        <v>1141</v>
      </c>
      <c r="E455" t="s">
        <v>1141</v>
      </c>
      <c r="F455" t="s">
        <v>2845</v>
      </c>
      <c r="G455" s="1">
        <f>COUNTIF(B455,"*ii*")</f>
        <v>0</v>
      </c>
      <c r="H455" s="1">
        <f>COUNTIF(B455,"*ee*")</f>
        <v>0</v>
      </c>
      <c r="I455" s="1">
        <f>COUNTIF(B455,"*aa*")</f>
        <v>0</v>
      </c>
      <c r="J455" s="1">
        <f>COUNTIF(B455,"*oo*")</f>
        <v>0</v>
      </c>
      <c r="K455" s="1">
        <f>COUNTIF(B455,"*uu*")</f>
        <v>0</v>
      </c>
      <c r="L455" s="1">
        <f>COUNTIF(B455,"*ia*")</f>
        <v>0</v>
      </c>
      <c r="M455" s="1">
        <f>COUNTIF(B455,"*iu*")</f>
        <v>0</v>
      </c>
      <c r="N455" s="1">
        <f>COUNTIF(B455,"*ei*")</f>
        <v>0</v>
      </c>
      <c r="O455" s="1">
        <f>COUNTIF(B455,"*ea*")</f>
        <v>0</v>
      </c>
      <c r="P455" s="1">
        <f>COUNTIF(B455,"*eo*")</f>
        <v>0</v>
      </c>
      <c r="Q455" s="1">
        <f>COUNTIF(B455,"*eu*")</f>
        <v>0</v>
      </c>
      <c r="R455" s="1">
        <f>COUNTIF(B455,"*ai*")</f>
        <v>0</v>
      </c>
      <c r="S455" s="1">
        <f>COUNTIF(B455,"*ae*")</f>
        <v>0</v>
      </c>
      <c r="T455" s="1">
        <f>COUNTIF(B455,"*ao*")</f>
        <v>0</v>
      </c>
      <c r="U455" s="1">
        <f>COUNTIF(B455,"*au*")</f>
        <v>1</v>
      </c>
      <c r="V455" s="1">
        <f>COUNTIF(B455,"*oi*")</f>
        <v>0</v>
      </c>
      <c r="W455" s="1">
        <f>COUNTIF(B455,"*oe*")</f>
        <v>0</v>
      </c>
      <c r="X455" s="1">
        <f>COUNTIF(B455,"*oa*")</f>
        <v>0</v>
      </c>
      <c r="Y455" s="1">
        <f>COUNTIF(B455,"*ou*")</f>
        <v>0</v>
      </c>
      <c r="Z455" s="1">
        <f>COUNTIF(B455,"*ui*")</f>
        <v>0</v>
      </c>
      <c r="AA455" s="1">
        <f>COUNTIF(B455,"*ua*")</f>
        <v>0</v>
      </c>
      <c r="AB455">
        <f>SUM(G455:AA455)</f>
        <v>1</v>
      </c>
      <c r="AC455">
        <v>2</v>
      </c>
      <c r="AD455">
        <f>COUNTIF(AC455,"2")</f>
        <v>1</v>
      </c>
      <c r="AE455">
        <f>COUNTIF(AC455,"3")</f>
        <v>0</v>
      </c>
      <c r="AF455">
        <f>COUNTIF(AC455,"4")</f>
        <v>0</v>
      </c>
      <c r="AG455">
        <f>COUNTIF(AC455,"5")</f>
        <v>0</v>
      </c>
      <c r="AH455">
        <v>1</v>
      </c>
      <c r="AI455">
        <v>0</v>
      </c>
      <c r="AM455">
        <v>1</v>
      </c>
      <c r="AN455" t="str">
        <f>RIGHT(B455,1)</f>
        <v>n</v>
      </c>
      <c r="AO455" s="1">
        <f>COUNTIF(F455,"CVCV")+COUNTIF(F455,"CVVCV")</f>
        <v>0</v>
      </c>
      <c r="AP455" s="1">
        <f>COUNTIF(F455,"CVCVC")+COUNTIF(F455,"CVVCVC")</f>
        <v>0</v>
      </c>
      <c r="AQ455" s="1">
        <f>COUNTIF(F455,"VCV")+COUNTIF(F455,"VVCV")</f>
        <v>0</v>
      </c>
      <c r="AR455" s="1">
        <f>COUNTIF(F455,"VCVC")+COUNTIF(F455,"VVCVC")</f>
        <v>0</v>
      </c>
      <c r="AS455" s="1">
        <f>COUNTIF(F455,"CVV")</f>
        <v>0</v>
      </c>
      <c r="AT455" s="1">
        <f>COUNTIF(F455,"CVVC")</f>
        <v>1</v>
      </c>
      <c r="AU455" s="1">
        <f>COUNTIF(F455,"VV")</f>
        <v>0</v>
      </c>
      <c r="AV455" s="1">
        <f>COUNTIF(F455,"VVC")</f>
        <v>0</v>
      </c>
      <c r="AW455" s="1">
        <f>COUNTIF(F455,"CVVCVC")+COUNTIF(F455,"VVCVC")+COUNTIF(F455,"CVVCV")+COUNTIF(F455,"VVCV")</f>
        <v>0</v>
      </c>
      <c r="AY455" s="1">
        <f>COUNTIF(F455,"CCVCV")</f>
        <v>0</v>
      </c>
      <c r="AZ455" s="1">
        <f>COUNTIF(F455,"CCVCVC")</f>
        <v>0</v>
      </c>
      <c r="BA455" s="1">
        <f>COUNTIF(F455,"CCVV")</f>
        <v>0</v>
      </c>
      <c r="BB455" s="1">
        <f>COUNTIF(F455,"CCVVC")</f>
        <v>0</v>
      </c>
      <c r="BF455" s="1" t="str">
        <f>RIGHT(F455,4)</f>
        <v>CVVC</v>
      </c>
      <c r="BG455" s="1"/>
      <c r="BN455">
        <v>1</v>
      </c>
      <c r="BP455" s="1">
        <f>SUM(BG455:BO455)</f>
        <v>1</v>
      </c>
      <c r="BQ455">
        <v>0</v>
      </c>
      <c r="BS455" s="1" t="str">
        <f>LEFT(B455,1)</f>
        <v>b</v>
      </c>
      <c r="BT455" s="1" t="str">
        <f>LEFT(B455,2)</f>
        <v>ba</v>
      </c>
      <c r="BU455" s="1" t="str">
        <f>RIGHT(B455,1)</f>
        <v>n</v>
      </c>
      <c r="BX455" s="10">
        <v>0</v>
      </c>
      <c r="BY455" s="10" t="str">
        <f>LEFT(CA455,1)</f>
        <v>a</v>
      </c>
      <c r="BZ455" s="10" t="str">
        <f>LEFT(CC455,1)</f>
        <v>u</v>
      </c>
      <c r="CA455" s="10" t="str">
        <f>RIGHT(B455,3)</f>
        <v>aun</v>
      </c>
      <c r="CB455" s="10" t="str">
        <f>RIGHT(B455,3)</f>
        <v>aun</v>
      </c>
      <c r="CC455" s="10" t="str">
        <f>RIGHT(B455,2)</f>
        <v>un</v>
      </c>
      <c r="CD455" s="10" t="str">
        <f>RIGHT(B455,1)</f>
        <v>n</v>
      </c>
    </row>
    <row r="456" spans="1:82">
      <c r="A456">
        <v>505</v>
      </c>
      <c r="B456" s="30" t="s">
        <v>718</v>
      </c>
      <c r="C456" t="s">
        <v>2148</v>
      </c>
      <c r="D456" t="s">
        <v>1141</v>
      </c>
      <c r="E456" t="s">
        <v>1141</v>
      </c>
      <c r="F456" t="s">
        <v>2845</v>
      </c>
      <c r="G456" s="1">
        <f>COUNTIF(B456,"*ii*")</f>
        <v>0</v>
      </c>
      <c r="H456" s="1">
        <f>COUNTIF(B456,"*ee*")</f>
        <v>0</v>
      </c>
      <c r="I456" s="1">
        <f>COUNTIF(B456,"*aa*")</f>
        <v>0</v>
      </c>
      <c r="J456" s="1">
        <f>COUNTIF(B456,"*oo*")</f>
        <v>0</v>
      </c>
      <c r="K456" s="1">
        <f>COUNTIF(B456,"*uu*")</f>
        <v>0</v>
      </c>
      <c r="L456" s="1">
        <f>COUNTIF(B456,"*ia*")</f>
        <v>0</v>
      </c>
      <c r="M456" s="1">
        <f>COUNTIF(B456,"*iu*")</f>
        <v>0</v>
      </c>
      <c r="N456" s="1">
        <f>COUNTIF(B456,"*ei*")</f>
        <v>0</v>
      </c>
      <c r="O456" s="1">
        <f>COUNTIF(B456,"*ea*")</f>
        <v>0</v>
      </c>
      <c r="P456" s="1">
        <f>COUNTIF(B456,"*eo*")</f>
        <v>0</v>
      </c>
      <c r="Q456" s="1">
        <f>COUNTIF(B456,"*eu*")</f>
        <v>0</v>
      </c>
      <c r="R456" s="1">
        <f>COUNTIF(B456,"*ai*")</f>
        <v>0</v>
      </c>
      <c r="S456" s="1">
        <f>COUNTIF(B456,"*ae*")</f>
        <v>0</v>
      </c>
      <c r="T456" s="1">
        <f>COUNTIF(B456,"*ao*")</f>
        <v>0</v>
      </c>
      <c r="U456" s="1">
        <f>COUNTIF(B456,"*au*")</f>
        <v>1</v>
      </c>
      <c r="V456" s="1">
        <f>COUNTIF(B456,"*oi*")</f>
        <v>0</v>
      </c>
      <c r="W456" s="1">
        <f>COUNTIF(B456,"*oe*")</f>
        <v>0</v>
      </c>
      <c r="X456" s="1">
        <f>COUNTIF(B456,"*oa*")</f>
        <v>0</v>
      </c>
      <c r="Y456" s="1">
        <f>COUNTIF(B456,"*ou*")</f>
        <v>0</v>
      </c>
      <c r="Z456" s="1">
        <f>COUNTIF(B456,"*ui*")</f>
        <v>0</v>
      </c>
      <c r="AA456" s="1">
        <f>COUNTIF(B456,"*ua*")</f>
        <v>0</v>
      </c>
      <c r="AB456">
        <f>SUM(G456:AA456)</f>
        <v>1</v>
      </c>
      <c r="AC456">
        <v>2</v>
      </c>
      <c r="AD456">
        <f>COUNTIF(AC456,"2")</f>
        <v>1</v>
      </c>
      <c r="AE456">
        <f>COUNTIF(AC456,"3")</f>
        <v>0</v>
      </c>
      <c r="AF456">
        <f>COUNTIF(AC456,"4")</f>
        <v>0</v>
      </c>
      <c r="AG456">
        <f>COUNTIF(AC456,"5")</f>
        <v>0</v>
      </c>
      <c r="AH456">
        <v>1</v>
      </c>
      <c r="AI456">
        <v>0</v>
      </c>
      <c r="AM456">
        <v>1</v>
      </c>
      <c r="AN456" t="str">
        <f>RIGHT(B456,1)</f>
        <v>t</v>
      </c>
      <c r="AO456" s="1">
        <f>COUNTIF(F456,"CVCV")+COUNTIF(F456,"CVVCV")</f>
        <v>0</v>
      </c>
      <c r="AP456" s="1">
        <f>COUNTIF(F456,"CVCVC")+COUNTIF(F456,"CVVCVC")</f>
        <v>0</v>
      </c>
      <c r="AQ456" s="1">
        <f>COUNTIF(F456,"VCV")+COUNTIF(F456,"VVCV")</f>
        <v>0</v>
      </c>
      <c r="AR456" s="1">
        <f>COUNTIF(F456,"VCVC")+COUNTIF(F456,"VVCVC")</f>
        <v>0</v>
      </c>
      <c r="AS456" s="1">
        <f>COUNTIF(F456,"CVV")</f>
        <v>0</v>
      </c>
      <c r="AT456" s="1">
        <f>COUNTIF(F456,"CVVC")</f>
        <v>1</v>
      </c>
      <c r="AU456" s="1">
        <f>COUNTIF(F456,"VV")</f>
        <v>0</v>
      </c>
      <c r="AV456" s="1">
        <f>COUNTIF(F456,"VVC")</f>
        <v>0</v>
      </c>
      <c r="AW456" s="1">
        <f>COUNTIF(F456,"CVVCVC")+COUNTIF(F456,"VVCVC")+COUNTIF(F456,"CVVCV")+COUNTIF(F456,"VVCV")</f>
        <v>0</v>
      </c>
      <c r="AY456" s="1">
        <f>COUNTIF(F456,"CCVCV")</f>
        <v>0</v>
      </c>
      <c r="AZ456" s="1">
        <f>COUNTIF(F456,"CCVCVC")</f>
        <v>0</v>
      </c>
      <c r="BA456" s="1">
        <f>COUNTIF(F456,"CCVV")</f>
        <v>0</v>
      </c>
      <c r="BB456" s="1">
        <f>COUNTIF(F456,"CCVVC")</f>
        <v>0</v>
      </c>
      <c r="BF456" s="1" t="str">
        <f>RIGHT(F456,4)</f>
        <v>CVVC</v>
      </c>
      <c r="BG456" s="1"/>
      <c r="BN456">
        <v>1</v>
      </c>
      <c r="BP456" s="1">
        <f>SUM(BG456:BO456)</f>
        <v>1</v>
      </c>
      <c r="BQ456">
        <v>0</v>
      </c>
      <c r="BS456" s="1" t="str">
        <f>LEFT(B456,1)</f>
        <v>k</v>
      </c>
      <c r="BT456" s="1" t="str">
        <f>LEFT(B456,2)</f>
        <v>ka</v>
      </c>
      <c r="BU456" s="1" t="str">
        <f>RIGHT(B456,1)</f>
        <v>t</v>
      </c>
      <c r="BX456" s="10">
        <v>0</v>
      </c>
      <c r="BY456" s="10" t="str">
        <f>LEFT(CA456,1)</f>
        <v>a</v>
      </c>
      <c r="BZ456" s="10" t="str">
        <f>LEFT(CC456,1)</f>
        <v>u</v>
      </c>
      <c r="CA456" s="10" t="str">
        <f>RIGHT(B456,3)</f>
        <v>aut</v>
      </c>
      <c r="CB456" s="10" t="str">
        <f>RIGHT(B456,3)</f>
        <v>aut</v>
      </c>
      <c r="CC456" s="10" t="str">
        <f>RIGHT(B456,2)</f>
        <v>ut</v>
      </c>
      <c r="CD456" s="10" t="str">
        <f>RIGHT(B456,1)</f>
        <v>t</v>
      </c>
    </row>
    <row r="457" spans="1:82">
      <c r="A457">
        <v>1162</v>
      </c>
      <c r="B457" s="30" t="s">
        <v>242</v>
      </c>
      <c r="C457" t="s">
        <v>1486</v>
      </c>
      <c r="D457" t="s">
        <v>1141</v>
      </c>
      <c r="E457" t="s">
        <v>1141</v>
      </c>
      <c r="F457" t="s">
        <v>2845</v>
      </c>
      <c r="G457" s="1">
        <f>COUNTIF(B457,"*ii*")</f>
        <v>0</v>
      </c>
      <c r="H457" s="1">
        <f>COUNTIF(B457,"*ee*")</f>
        <v>0</v>
      </c>
      <c r="I457" s="1">
        <f>COUNTIF(B457,"*aa*")</f>
        <v>0</v>
      </c>
      <c r="J457" s="1">
        <f>COUNTIF(B457,"*oo*")</f>
        <v>0</v>
      </c>
      <c r="K457" s="1">
        <f>COUNTIF(B457,"*uu*")</f>
        <v>0</v>
      </c>
      <c r="L457" s="1">
        <f>COUNTIF(B457,"*ia*")</f>
        <v>0</v>
      </c>
      <c r="M457" s="1">
        <f>COUNTIF(B457,"*iu*")</f>
        <v>1</v>
      </c>
      <c r="N457" s="1">
        <f>COUNTIF(B457,"*ei*")</f>
        <v>0</v>
      </c>
      <c r="O457" s="1">
        <f>COUNTIF(B457,"*ea*")</f>
        <v>0</v>
      </c>
      <c r="P457" s="1">
        <f>COUNTIF(B457,"*eo*")</f>
        <v>0</v>
      </c>
      <c r="Q457" s="1">
        <f>COUNTIF(B457,"*eu*")</f>
        <v>0</v>
      </c>
      <c r="R457" s="1">
        <f>COUNTIF(B457,"*ai*")</f>
        <v>0</v>
      </c>
      <c r="S457" s="1">
        <f>COUNTIF(B457,"*ae*")</f>
        <v>0</v>
      </c>
      <c r="T457" s="1">
        <f>COUNTIF(B457,"*ao*")</f>
        <v>0</v>
      </c>
      <c r="U457" s="1">
        <f>COUNTIF(B457,"*au*")</f>
        <v>0</v>
      </c>
      <c r="V457" s="1">
        <f>COUNTIF(B457,"*oi*")</f>
        <v>0</v>
      </c>
      <c r="W457" s="1">
        <f>COUNTIF(B457,"*oe*")</f>
        <v>0</v>
      </c>
      <c r="X457" s="1">
        <f>COUNTIF(B457,"*oa*")</f>
        <v>0</v>
      </c>
      <c r="Y457" s="1">
        <f>COUNTIF(B457,"*ou*")</f>
        <v>0</v>
      </c>
      <c r="Z457" s="1">
        <f>COUNTIF(B457,"*ui*")</f>
        <v>0</v>
      </c>
      <c r="AA457" s="1">
        <f>COUNTIF(B457,"*ua*")</f>
        <v>0</v>
      </c>
      <c r="AB457">
        <f>SUM(G457:AA457)</f>
        <v>1</v>
      </c>
      <c r="AC457">
        <v>2</v>
      </c>
      <c r="AD457">
        <f>COUNTIF(AC457,"2")</f>
        <v>1</v>
      </c>
      <c r="AE457">
        <f>COUNTIF(AC457,"3")</f>
        <v>0</v>
      </c>
      <c r="AF457">
        <f>COUNTIF(AC457,"4")</f>
        <v>0</v>
      </c>
      <c r="AG457">
        <f>COUNTIF(AC457,"5")</f>
        <v>0</v>
      </c>
      <c r="AH457">
        <v>1</v>
      </c>
      <c r="AI457">
        <v>0</v>
      </c>
      <c r="AM457">
        <v>1</v>
      </c>
      <c r="AN457" t="str">
        <f>RIGHT(B457,1)</f>
        <v>t</v>
      </c>
      <c r="AO457" s="1">
        <f>COUNTIF(F457,"CVCV")+COUNTIF(F457,"CVVCV")</f>
        <v>0</v>
      </c>
      <c r="AP457" s="1">
        <f>COUNTIF(F457,"CVCVC")+COUNTIF(F457,"CVVCVC")</f>
        <v>0</v>
      </c>
      <c r="AQ457" s="1">
        <f>COUNTIF(F457,"VCV")+COUNTIF(F457,"VVCV")</f>
        <v>0</v>
      </c>
      <c r="AR457" s="1">
        <f>COUNTIF(F457,"VCVC")+COUNTIF(F457,"VVCVC")</f>
        <v>0</v>
      </c>
      <c r="AS457" s="1">
        <f>COUNTIF(F457,"CVV")</f>
        <v>0</v>
      </c>
      <c r="AT457" s="1">
        <f>COUNTIF(F457,"CVVC")</f>
        <v>1</v>
      </c>
      <c r="AU457" s="1">
        <f>COUNTIF(F457,"VV")</f>
        <v>0</v>
      </c>
      <c r="AV457" s="1">
        <f>COUNTIF(F457,"VVC")</f>
        <v>0</v>
      </c>
      <c r="AW457" s="1">
        <f>COUNTIF(F457,"CVVCVC")+COUNTIF(F457,"VVCVC")+COUNTIF(F457,"CVVCV")+COUNTIF(F457,"VVCV")</f>
        <v>0</v>
      </c>
      <c r="AY457" s="1">
        <f>COUNTIF(F457,"CCVCV")</f>
        <v>0</v>
      </c>
      <c r="AZ457" s="1">
        <f>COUNTIF(F457,"CCVCVC")</f>
        <v>0</v>
      </c>
      <c r="BA457" s="1">
        <f>COUNTIF(F457,"CCVV")</f>
        <v>0</v>
      </c>
      <c r="BB457" s="1">
        <f>COUNTIF(F457,"CCVVC")</f>
        <v>0</v>
      </c>
      <c r="BF457" s="1" t="str">
        <f>RIGHT(F457,4)</f>
        <v>CVVC</v>
      </c>
      <c r="BG457" s="1"/>
      <c r="BN457">
        <v>1</v>
      </c>
      <c r="BP457" s="1">
        <f>SUM(BG457:BO457)</f>
        <v>1</v>
      </c>
      <c r="BQ457">
        <v>0</v>
      </c>
      <c r="BS457" s="1" t="str">
        <f>LEFT(B457,1)</f>
        <v>p</v>
      </c>
      <c r="BT457" s="1" t="str">
        <f>LEFT(B457,2)</f>
        <v>pi</v>
      </c>
      <c r="BU457" s="1" t="str">
        <f>RIGHT(B457,1)</f>
        <v>t</v>
      </c>
      <c r="BX457" s="10">
        <v>0</v>
      </c>
      <c r="BY457" s="10" t="str">
        <f>LEFT(CA457,1)</f>
        <v>i</v>
      </c>
      <c r="BZ457" s="10" t="str">
        <f>LEFT(CC457,1)</f>
        <v>u</v>
      </c>
      <c r="CA457" s="10" t="str">
        <f>RIGHT(B457,3)</f>
        <v>iut</v>
      </c>
      <c r="CB457" s="10" t="str">
        <f>RIGHT(B457,3)</f>
        <v>iut</v>
      </c>
      <c r="CC457" s="10" t="str">
        <f>RIGHT(B457,2)</f>
        <v>ut</v>
      </c>
      <c r="CD457" s="10" t="str">
        <f>RIGHT(B457,1)</f>
        <v>t</v>
      </c>
    </row>
    <row r="458" spans="1:82">
      <c r="A458">
        <v>1613</v>
      </c>
      <c r="B458" s="30" t="s">
        <v>3435</v>
      </c>
      <c r="C458" t="s">
        <v>1580</v>
      </c>
      <c r="D458" t="s">
        <v>1141</v>
      </c>
      <c r="E458" t="s">
        <v>1141</v>
      </c>
      <c r="F458" t="s">
        <v>2845</v>
      </c>
      <c r="G458" s="1">
        <f>COUNTIF(B458,"*ii*")</f>
        <v>0</v>
      </c>
      <c r="H458" s="1">
        <f>COUNTIF(B458,"*ee*")</f>
        <v>0</v>
      </c>
      <c r="I458" s="1">
        <f>COUNTIF(B458,"*aa*")</f>
        <v>0</v>
      </c>
      <c r="J458" s="1">
        <f>COUNTIF(B458,"*oo*")</f>
        <v>0</v>
      </c>
      <c r="K458" s="1">
        <f>COUNTIF(B458,"*uu*")</f>
        <v>0</v>
      </c>
      <c r="L458" s="1">
        <f>COUNTIF(B458,"*ia*")</f>
        <v>0</v>
      </c>
      <c r="M458" s="1">
        <f>COUNTIF(B458,"*iu*")</f>
        <v>0</v>
      </c>
      <c r="N458" s="1">
        <f>COUNTIF(B458,"*ei*")</f>
        <v>0</v>
      </c>
      <c r="O458" s="1">
        <f>COUNTIF(B458,"*ea*")</f>
        <v>0</v>
      </c>
      <c r="P458" s="1">
        <f>COUNTIF(B458,"*eo*")</f>
        <v>0</v>
      </c>
      <c r="Q458" s="1">
        <f>COUNTIF(B458,"*eu*")</f>
        <v>0</v>
      </c>
      <c r="R458" s="1">
        <f>COUNTIF(B458,"*ai*")</f>
        <v>0</v>
      </c>
      <c r="S458" s="1">
        <f>COUNTIF(B458,"*ae*")</f>
        <v>0</v>
      </c>
      <c r="T458" s="1">
        <f>COUNTIF(B458,"*ao*")</f>
        <v>0</v>
      </c>
      <c r="U458" s="1">
        <f>COUNTIF(B458,"*au*")</f>
        <v>1</v>
      </c>
      <c r="V458" s="1">
        <f>COUNTIF(B458,"*oi*")</f>
        <v>0</v>
      </c>
      <c r="W458" s="1">
        <f>COUNTIF(B458,"*oe*")</f>
        <v>0</v>
      </c>
      <c r="X458" s="1">
        <f>COUNTIF(B458,"*oa*")</f>
        <v>0</v>
      </c>
      <c r="Y458" s="1">
        <f>COUNTIF(B458,"*ou*")</f>
        <v>0</v>
      </c>
      <c r="Z458" s="1">
        <f>COUNTIF(B458,"*ui*")</f>
        <v>0</v>
      </c>
      <c r="AA458" s="1">
        <f>COUNTIF(B458,"*ua*")</f>
        <v>0</v>
      </c>
      <c r="AB458">
        <f>SUM(G458:AA458)</f>
        <v>1</v>
      </c>
      <c r="AC458">
        <v>2</v>
      </c>
      <c r="AD458">
        <f>COUNTIF(AC458,"2")</f>
        <v>1</v>
      </c>
      <c r="AE458">
        <f>COUNTIF(AC458,"3")</f>
        <v>0</v>
      </c>
      <c r="AF458">
        <f>COUNTIF(AC458,"4")</f>
        <v>0</v>
      </c>
      <c r="AG458">
        <f>COUNTIF(AC458,"5")</f>
        <v>0</v>
      </c>
      <c r="AH458">
        <v>1</v>
      </c>
      <c r="AI458">
        <v>0</v>
      </c>
      <c r="AM458">
        <v>1</v>
      </c>
      <c r="AN458" t="str">
        <f>RIGHT(B458,1)</f>
        <v>ʔ</v>
      </c>
      <c r="AO458" s="1">
        <f>COUNTIF(F458,"CVCV")+COUNTIF(F458,"CVVCV")</f>
        <v>0</v>
      </c>
      <c r="AP458" s="1">
        <f>COUNTIF(F458,"CVCVC")+COUNTIF(F458,"CVVCVC")</f>
        <v>0</v>
      </c>
      <c r="AQ458" s="1">
        <f>COUNTIF(F458,"VCV")+COUNTIF(F458,"VVCV")</f>
        <v>0</v>
      </c>
      <c r="AR458" s="1">
        <f>COUNTIF(F458,"VCVC")+COUNTIF(F458,"VVCVC")</f>
        <v>0</v>
      </c>
      <c r="AS458" s="1">
        <f>COUNTIF(F458,"CVV")</f>
        <v>0</v>
      </c>
      <c r="AT458" s="1">
        <f>COUNTIF(F458,"CVVC")</f>
        <v>1</v>
      </c>
      <c r="AU458" s="1">
        <f>COUNTIF(F458,"VV")</f>
        <v>0</v>
      </c>
      <c r="AV458" s="1">
        <f>COUNTIF(F458,"VVC")</f>
        <v>0</v>
      </c>
      <c r="AW458" s="1">
        <f>COUNTIF(F458,"CVVCVC")+COUNTIF(F458,"VVCVC")+COUNTIF(F458,"CVVCV")+COUNTIF(F458,"VVCV")</f>
        <v>0</v>
      </c>
      <c r="AY458" s="1">
        <f>COUNTIF(F458,"CCVCV")</f>
        <v>0</v>
      </c>
      <c r="AZ458" s="1">
        <f>COUNTIF(F458,"CCVCVC")</f>
        <v>0</v>
      </c>
      <c r="BA458" s="1">
        <f>COUNTIF(F458,"CCVV")</f>
        <v>0</v>
      </c>
      <c r="BB458" s="1">
        <f>COUNTIF(F458,"CCVVC")</f>
        <v>0</v>
      </c>
      <c r="BF458" s="1" t="str">
        <f>RIGHT(F458,4)</f>
        <v>CVVC</v>
      </c>
      <c r="BG458" s="1"/>
      <c r="BN458">
        <v>1</v>
      </c>
      <c r="BP458" s="1">
        <f>SUM(BG458:BO458)</f>
        <v>1</v>
      </c>
      <c r="BQ458">
        <v>0</v>
      </c>
      <c r="BS458" s="1" t="str">
        <f>LEFT(B458,1)</f>
        <v>s</v>
      </c>
      <c r="BT458" s="1" t="str">
        <f>LEFT(B458,2)</f>
        <v>sa</v>
      </c>
      <c r="BU458" s="1" t="str">
        <f>RIGHT(B458,1)</f>
        <v>ʔ</v>
      </c>
      <c r="BX458" s="10">
        <v>0</v>
      </c>
      <c r="BY458" s="10" t="str">
        <f>LEFT(CA458,1)</f>
        <v>a</v>
      </c>
      <c r="BZ458" s="10" t="str">
        <f>LEFT(CC458,1)</f>
        <v>u</v>
      </c>
      <c r="CA458" s="10" t="str">
        <f>RIGHT(B458,3)</f>
        <v>auʔ</v>
      </c>
      <c r="CB458" s="10" t="str">
        <f>RIGHT(B458,3)</f>
        <v>auʔ</v>
      </c>
      <c r="CC458" s="10" t="str">
        <f>RIGHT(B458,2)</f>
        <v>uʔ</v>
      </c>
      <c r="CD458" s="10" t="str">
        <f>RIGHT(B458,1)</f>
        <v>ʔ</v>
      </c>
    </row>
    <row r="459" spans="1:82">
      <c r="A459">
        <v>457</v>
      </c>
      <c r="B459" s="30" t="s">
        <v>522</v>
      </c>
      <c r="C459" t="s">
        <v>1879</v>
      </c>
      <c r="D459" t="s">
        <v>1151</v>
      </c>
      <c r="E459" t="s">
        <v>2821</v>
      </c>
      <c r="F459" t="s">
        <v>2860</v>
      </c>
      <c r="G459" s="1">
        <f>COUNTIF(B459,"*ii*")</f>
        <v>0</v>
      </c>
      <c r="H459" s="1">
        <f>COUNTIF(B459,"*ee*")</f>
        <v>0</v>
      </c>
      <c r="I459" s="1">
        <f>COUNTIF(B459,"*aa*")</f>
        <v>1</v>
      </c>
      <c r="J459" s="1">
        <f>COUNTIF(B459,"*oo*")</f>
        <v>0</v>
      </c>
      <c r="K459" s="1">
        <f>COUNTIF(B459,"*uu*")</f>
        <v>0</v>
      </c>
      <c r="L459" s="1">
        <f>COUNTIF(B459,"*ia*")</f>
        <v>0</v>
      </c>
      <c r="M459" s="1">
        <f>COUNTIF(B459,"*iu*")</f>
        <v>0</v>
      </c>
      <c r="N459" s="1">
        <f>COUNTIF(B459,"*ei*")</f>
        <v>0</v>
      </c>
      <c r="O459" s="1">
        <f>COUNTIF(B459,"*ea*")</f>
        <v>0</v>
      </c>
      <c r="P459" s="1">
        <f>COUNTIF(B459,"*eo*")</f>
        <v>0</v>
      </c>
      <c r="Q459" s="1">
        <f>COUNTIF(B459,"*eu*")</f>
        <v>0</v>
      </c>
      <c r="R459" s="1">
        <f>COUNTIF(B459,"*ai*")</f>
        <v>0</v>
      </c>
      <c r="S459" s="1">
        <f>COUNTIF(B459,"*ae*")</f>
        <v>0</v>
      </c>
      <c r="T459" s="1">
        <f>COUNTIF(B459,"*ao*")</f>
        <v>0</v>
      </c>
      <c r="U459" s="1">
        <f>COUNTIF(B459,"*au*")</f>
        <v>0</v>
      </c>
      <c r="V459" s="1">
        <f>COUNTIF(B459,"*oi*")</f>
        <v>0</v>
      </c>
      <c r="W459" s="1">
        <f>COUNTIF(B459,"*oe*")</f>
        <v>0</v>
      </c>
      <c r="X459" s="1">
        <f>COUNTIF(B459,"*oa*")</f>
        <v>0</v>
      </c>
      <c r="Y459" s="1">
        <f>COUNTIF(B459,"*ou*")</f>
        <v>0</v>
      </c>
      <c r="Z459" s="1">
        <f>COUNTIF(B459,"*ui*")</f>
        <v>0</v>
      </c>
      <c r="AA459" s="1">
        <f>COUNTIF(B459,"*ua*")</f>
        <v>0</v>
      </c>
      <c r="AB459">
        <f>SUM(G459:AA459)</f>
        <v>1</v>
      </c>
      <c r="AC459">
        <v>2</v>
      </c>
      <c r="AD459">
        <f>COUNTIF(AC459,"2")</f>
        <v>1</v>
      </c>
      <c r="AE459">
        <f>COUNTIF(AC459,"3")</f>
        <v>0</v>
      </c>
      <c r="AF459">
        <f>COUNTIF(AC459,"4")</f>
        <v>0</v>
      </c>
      <c r="AG459">
        <f>COUNTIF(AC459,"5")</f>
        <v>0</v>
      </c>
      <c r="AH459">
        <v>1</v>
      </c>
      <c r="AI459">
        <v>0</v>
      </c>
      <c r="AL459">
        <v>1</v>
      </c>
      <c r="AO459" s="1">
        <f>COUNTIF(F459,"CVCV")+COUNTIF(F459,"CVVCV")</f>
        <v>1</v>
      </c>
      <c r="AP459" s="1">
        <f>COUNTIF(F459,"CVCVC")+COUNTIF(F459,"CVVCVC")</f>
        <v>0</v>
      </c>
      <c r="AQ459" s="1">
        <f>COUNTIF(F459,"VCV")+COUNTIF(F459,"VVCV")</f>
        <v>0</v>
      </c>
      <c r="AR459" s="1">
        <f>COUNTIF(F459,"VCVC")+COUNTIF(F459,"VVCVC")</f>
        <v>0</v>
      </c>
      <c r="AS459" s="1">
        <f>COUNTIF(F459,"CVV")</f>
        <v>0</v>
      </c>
      <c r="AT459" s="1">
        <f>COUNTIF(F459,"CVVC")</f>
        <v>0</v>
      </c>
      <c r="AU459" s="1">
        <f>COUNTIF(F459,"VV")</f>
        <v>0</v>
      </c>
      <c r="AV459" s="1">
        <f>COUNTIF(F459,"VVC")</f>
        <v>0</v>
      </c>
      <c r="AW459" s="1">
        <f>COUNTIF(F459,"CVVCVC")+COUNTIF(F459,"VVCVC")+COUNTIF(F459,"CVVCV")+COUNTIF(F459,"VVCV")</f>
        <v>1</v>
      </c>
      <c r="AX459" t="s">
        <v>7</v>
      </c>
      <c r="AY459" s="1">
        <f>COUNTIF(F459,"CCVCV")</f>
        <v>0</v>
      </c>
      <c r="AZ459" s="1">
        <f>COUNTIF(F459,"CCVCVC")</f>
        <v>0</v>
      </c>
      <c r="BA459" s="1">
        <f>COUNTIF(F459,"CCVV")</f>
        <v>0</v>
      </c>
      <c r="BB459" s="1">
        <f>COUNTIF(F459,"CCVVC")</f>
        <v>0</v>
      </c>
      <c r="BF459" s="1" t="str">
        <f>RIGHT(F459,4)</f>
        <v>VVCV</v>
      </c>
      <c r="BG459" s="1"/>
      <c r="BL459">
        <v>1</v>
      </c>
      <c r="BP459" s="1">
        <f>SUM(BG459:BO459)</f>
        <v>1</v>
      </c>
      <c r="BQ459">
        <v>0</v>
      </c>
      <c r="BS459" s="1" t="str">
        <f>LEFT(B459,1)</f>
        <v>k</v>
      </c>
      <c r="BT459" s="1" t="str">
        <f>LEFT(B459,2)</f>
        <v>ka</v>
      </c>
      <c r="BU459" s="1" t="str">
        <f>RIGHT(B459,1)</f>
        <v>a</v>
      </c>
      <c r="BX459" s="10">
        <v>0</v>
      </c>
      <c r="BY459" s="10" t="str">
        <f>LEFT(CA459,1)</f>
        <v>a</v>
      </c>
      <c r="BZ459" s="10" t="str">
        <f>RIGHT(B459,1)</f>
        <v>a</v>
      </c>
      <c r="CA459" s="10" t="str">
        <f>RIGHT(B459,3)</f>
        <v>aka</v>
      </c>
      <c r="CB459" s="10" t="str">
        <f>RIGHT(B459,3)</f>
        <v>aka</v>
      </c>
      <c r="CC459" s="10" t="str">
        <f>RIGHT(B459,2)</f>
        <v>ka</v>
      </c>
      <c r="CD459" s="10" t="str">
        <f>RIGHT(B459,1)</f>
        <v>a</v>
      </c>
    </row>
    <row r="460" spans="1:82">
      <c r="A460">
        <v>1230</v>
      </c>
      <c r="B460" s="30" t="s">
        <v>2998</v>
      </c>
      <c r="C460" t="s">
        <v>2637</v>
      </c>
      <c r="D460" t="s">
        <v>1151</v>
      </c>
      <c r="E460" t="s">
        <v>2821</v>
      </c>
      <c r="F460" t="s">
        <v>2860</v>
      </c>
      <c r="G460" s="1">
        <f>COUNTIF(B460,"*ii*")</f>
        <v>0</v>
      </c>
      <c r="H460" s="1">
        <f>COUNTIF(B460,"*ee*")</f>
        <v>0</v>
      </c>
      <c r="I460" s="1">
        <f>COUNTIF(B460,"*aa*")</f>
        <v>0</v>
      </c>
      <c r="J460" s="1">
        <f>COUNTIF(B460,"*oo*")</f>
        <v>0</v>
      </c>
      <c r="K460" s="1">
        <f>COUNTIF(B460,"*uu*")</f>
        <v>0</v>
      </c>
      <c r="L460" s="1">
        <f>COUNTIF(B460,"*ia*")</f>
        <v>0</v>
      </c>
      <c r="M460" s="1">
        <f>COUNTIF(B460,"*iu*")</f>
        <v>0</v>
      </c>
      <c r="N460" s="1">
        <f>COUNTIF(B460,"*ei*")</f>
        <v>0</v>
      </c>
      <c r="O460" s="1">
        <f>COUNTIF(B460,"*ea*")</f>
        <v>0</v>
      </c>
      <c r="P460" s="1">
        <f>COUNTIF(B460,"*eo*")</f>
        <v>0</v>
      </c>
      <c r="Q460" s="1">
        <f>COUNTIF(B460,"*eu*")</f>
        <v>0</v>
      </c>
      <c r="R460" s="1">
        <f>COUNTIF(B460,"*ai*")</f>
        <v>1</v>
      </c>
      <c r="S460" s="1">
        <f>COUNTIF(B460,"*ae*")</f>
        <v>0</v>
      </c>
      <c r="T460" s="1">
        <f>COUNTIF(B460,"*ao*")</f>
        <v>0</v>
      </c>
      <c r="U460" s="1">
        <f>COUNTIF(B460,"*au*")</f>
        <v>0</v>
      </c>
      <c r="V460" s="1">
        <f>COUNTIF(B460,"*oi*")</f>
        <v>0</v>
      </c>
      <c r="W460" s="1">
        <f>COUNTIF(B460,"*oe*")</f>
        <v>0</v>
      </c>
      <c r="X460" s="1">
        <f>COUNTIF(B460,"*oa*")</f>
        <v>0</v>
      </c>
      <c r="Y460" s="1">
        <f>COUNTIF(B460,"*ou*")</f>
        <v>0</v>
      </c>
      <c r="Z460" s="1">
        <f>COUNTIF(B460,"*ui*")</f>
        <v>0</v>
      </c>
      <c r="AA460" s="1">
        <f>COUNTIF(B460,"*ua*")</f>
        <v>0</v>
      </c>
      <c r="AB460">
        <f>SUM(G460:AA460)</f>
        <v>1</v>
      </c>
      <c r="AC460">
        <v>2</v>
      </c>
      <c r="AD460">
        <f>COUNTIF(AC460,"2")</f>
        <v>1</v>
      </c>
      <c r="AE460">
        <f>COUNTIF(AC460,"3")</f>
        <v>0</v>
      </c>
      <c r="AF460">
        <f>COUNTIF(AC460,"4")</f>
        <v>0</v>
      </c>
      <c r="AG460">
        <f>COUNTIF(AC460,"5")</f>
        <v>0</v>
      </c>
      <c r="AH460">
        <v>1</v>
      </c>
      <c r="AI460">
        <v>0</v>
      </c>
      <c r="AL460">
        <v>1</v>
      </c>
      <c r="AO460" s="1">
        <f>COUNTIF(F460,"CVCV")+COUNTIF(F460,"CVVCV")</f>
        <v>1</v>
      </c>
      <c r="AP460" s="1">
        <f>COUNTIF(F460,"CVCVC")+COUNTIF(F460,"CVVCVC")</f>
        <v>0</v>
      </c>
      <c r="AQ460" s="1">
        <f>COUNTIF(F460,"VCV")+COUNTIF(F460,"VVCV")</f>
        <v>0</v>
      </c>
      <c r="AR460" s="1">
        <f>COUNTIF(F460,"VCVC")+COUNTIF(F460,"VVCVC")</f>
        <v>0</v>
      </c>
      <c r="AS460" s="1">
        <f>COUNTIF(F460,"CVV")</f>
        <v>0</v>
      </c>
      <c r="AT460" s="1">
        <f>COUNTIF(F460,"CVVC")</f>
        <v>0</v>
      </c>
      <c r="AU460" s="1">
        <f>COUNTIF(F460,"VV")</f>
        <v>0</v>
      </c>
      <c r="AV460" s="1">
        <f>COUNTIF(F460,"VVC")</f>
        <v>0</v>
      </c>
      <c r="AW460" s="1">
        <f>COUNTIF(F460,"CVVCVC")+COUNTIF(F460,"VVCVC")+COUNTIF(F460,"CVVCV")+COUNTIF(F460,"VVCV")</f>
        <v>1</v>
      </c>
      <c r="AX460" t="s">
        <v>395</v>
      </c>
      <c r="AY460" s="1">
        <f>COUNTIF(F460,"CCVCV")</f>
        <v>0</v>
      </c>
      <c r="AZ460" s="1">
        <f>COUNTIF(F460,"CCVCVC")</f>
        <v>0</v>
      </c>
      <c r="BA460" s="1">
        <f>COUNTIF(F460,"CCVV")</f>
        <v>0</v>
      </c>
      <c r="BB460" s="1">
        <f>COUNTIF(F460,"CCVVC")</f>
        <v>0</v>
      </c>
      <c r="BF460" s="1" t="str">
        <f>RIGHT(F460,4)</f>
        <v>VVCV</v>
      </c>
      <c r="BG460" s="1"/>
      <c r="BL460">
        <v>1</v>
      </c>
      <c r="BP460" s="1">
        <f>SUM(BG460:BO460)</f>
        <v>1</v>
      </c>
      <c r="BQ460">
        <v>0</v>
      </c>
      <c r="BS460" s="1" t="str">
        <f>LEFT(B460,1)</f>
        <v>ʔ</v>
      </c>
      <c r="BT460" s="1" t="str">
        <f>LEFT(B460,2)</f>
        <v>ʔa</v>
      </c>
      <c r="BU460" s="1" t="str">
        <f>RIGHT(B460,1)</f>
        <v>a</v>
      </c>
      <c r="BX460" s="10">
        <v>1</v>
      </c>
      <c r="BY460" s="10" t="str">
        <f>LEFT(CA460,1)</f>
        <v>i</v>
      </c>
      <c r="BZ460" s="10" t="str">
        <f>RIGHT(B460,1)</f>
        <v>a</v>
      </c>
      <c r="CA460" s="10" t="str">
        <f>RIGHT(B460,3)</f>
        <v>isa</v>
      </c>
      <c r="CB460" s="10" t="str">
        <f>RIGHT(B460,3)</f>
        <v>isa</v>
      </c>
      <c r="CC460" s="10" t="str">
        <f>RIGHT(B460,2)</f>
        <v>sa</v>
      </c>
      <c r="CD460" s="10" t="str">
        <f>RIGHT(B460,1)</f>
        <v>a</v>
      </c>
    </row>
    <row r="461" spans="1:82">
      <c r="A461">
        <v>806</v>
      </c>
      <c r="B461" s="30" t="s">
        <v>318</v>
      </c>
      <c r="C461" t="s">
        <v>1590</v>
      </c>
      <c r="D461" t="s">
        <v>1151</v>
      </c>
      <c r="E461" t="s">
        <v>2821</v>
      </c>
      <c r="F461" t="s">
        <v>2860</v>
      </c>
      <c r="G461" s="1">
        <f>COUNTIF(B461,"*ii*")</f>
        <v>0</v>
      </c>
      <c r="H461" s="1">
        <f>COUNTIF(B461,"*ee*")</f>
        <v>0</v>
      </c>
      <c r="I461" s="1">
        <f>COUNTIF(B461,"*aa*")</f>
        <v>0</v>
      </c>
      <c r="J461" s="1">
        <f>COUNTIF(B461,"*oo*")</f>
        <v>0</v>
      </c>
      <c r="K461" s="1">
        <f>COUNTIF(B461,"*uu*")</f>
        <v>0</v>
      </c>
      <c r="L461" s="1">
        <f>COUNTIF(B461,"*ia*")</f>
        <v>0</v>
      </c>
      <c r="M461" s="1">
        <f>COUNTIF(B461,"*iu*")</f>
        <v>0</v>
      </c>
      <c r="N461" s="1">
        <f>COUNTIF(B461,"*ei*")</f>
        <v>0</v>
      </c>
      <c r="O461" s="1">
        <f>COUNTIF(B461,"*ea*")</f>
        <v>0</v>
      </c>
      <c r="P461" s="1">
        <f>COUNTIF(B461,"*eo*")</f>
        <v>0</v>
      </c>
      <c r="Q461" s="1">
        <f>COUNTIF(B461,"*eu*")</f>
        <v>0</v>
      </c>
      <c r="R461" s="1">
        <f>COUNTIF(B461,"*ai*")</f>
        <v>0</v>
      </c>
      <c r="S461" s="1">
        <f>COUNTIF(B461,"*ae*")</f>
        <v>0</v>
      </c>
      <c r="T461" s="1">
        <f>COUNTIF(B461,"*ao*")</f>
        <v>0</v>
      </c>
      <c r="U461" s="1">
        <f>COUNTIF(B461,"*au*")</f>
        <v>1</v>
      </c>
      <c r="V461" s="1">
        <f>COUNTIF(B461,"*oi*")</f>
        <v>0</v>
      </c>
      <c r="W461" s="1">
        <f>COUNTIF(B461,"*oe*")</f>
        <v>0</v>
      </c>
      <c r="X461" s="1">
        <f>COUNTIF(B461,"*oa*")</f>
        <v>0</v>
      </c>
      <c r="Y461" s="1">
        <f>COUNTIF(B461,"*ou*")</f>
        <v>0</v>
      </c>
      <c r="Z461" s="1">
        <f>COUNTIF(B461,"*ui*")</f>
        <v>0</v>
      </c>
      <c r="AA461" s="1">
        <f>COUNTIF(B461,"*ua*")</f>
        <v>0</v>
      </c>
      <c r="AB461">
        <f>SUM(G461:AA461)</f>
        <v>1</v>
      </c>
      <c r="AC461">
        <v>2</v>
      </c>
      <c r="AD461">
        <f>COUNTIF(AC461,"2")</f>
        <v>1</v>
      </c>
      <c r="AE461">
        <f>COUNTIF(AC461,"3")</f>
        <v>0</v>
      </c>
      <c r="AF461">
        <f>COUNTIF(AC461,"4")</f>
        <v>0</v>
      </c>
      <c r="AG461">
        <f>COUNTIF(AC461,"5")</f>
        <v>0</v>
      </c>
      <c r="AH461">
        <v>1</v>
      </c>
      <c r="AI461">
        <v>0</v>
      </c>
      <c r="AL461">
        <v>1</v>
      </c>
      <c r="AO461" s="1">
        <f>COUNTIF(F461,"CVCV")+COUNTIF(F461,"CVVCV")</f>
        <v>1</v>
      </c>
      <c r="AP461" s="1">
        <f>COUNTIF(F461,"CVCVC")+COUNTIF(F461,"CVVCVC")</f>
        <v>0</v>
      </c>
      <c r="AQ461" s="1">
        <f>COUNTIF(F461,"VCV")+COUNTIF(F461,"VVCV")</f>
        <v>0</v>
      </c>
      <c r="AR461" s="1">
        <f>COUNTIF(F461,"VCVC")+COUNTIF(F461,"VVCVC")</f>
        <v>0</v>
      </c>
      <c r="AS461" s="1">
        <f>COUNTIF(F461,"CVV")</f>
        <v>0</v>
      </c>
      <c r="AT461" s="1">
        <f>COUNTIF(F461,"CVVC")</f>
        <v>0</v>
      </c>
      <c r="AU461" s="1">
        <f>COUNTIF(F461,"VV")</f>
        <v>0</v>
      </c>
      <c r="AV461" s="1">
        <f>COUNTIF(F461,"VVC")</f>
        <v>0</v>
      </c>
      <c r="AW461" s="1">
        <f>COUNTIF(F461,"CVVCVC")+COUNTIF(F461,"VVCVC")+COUNTIF(F461,"CVVCV")+COUNTIF(F461,"VVCV")</f>
        <v>1</v>
      </c>
      <c r="AX461" t="s">
        <v>22</v>
      </c>
      <c r="AY461" s="1">
        <f>COUNTIF(F461,"CCVCV")</f>
        <v>0</v>
      </c>
      <c r="AZ461" s="1">
        <f>COUNTIF(F461,"CCVCVC")</f>
        <v>0</v>
      </c>
      <c r="BA461" s="1">
        <f>COUNTIF(F461,"CCVV")</f>
        <v>0</v>
      </c>
      <c r="BB461" s="1">
        <f>COUNTIF(F461,"CCVVC")</f>
        <v>0</v>
      </c>
      <c r="BF461" s="1" t="str">
        <f>RIGHT(F461,4)</f>
        <v>VVCV</v>
      </c>
      <c r="BG461" s="1"/>
      <c r="BL461">
        <v>1</v>
      </c>
      <c r="BP461" s="1">
        <f>SUM(BG461:BO461)</f>
        <v>1</v>
      </c>
      <c r="BQ461">
        <v>0</v>
      </c>
      <c r="BS461" s="1" t="str">
        <f>LEFT(B461,1)</f>
        <v>m</v>
      </c>
      <c r="BT461" s="1" t="str">
        <f>LEFT(B461,2)</f>
        <v>ma</v>
      </c>
      <c r="BU461" s="1" t="str">
        <f>RIGHT(B461,1)</f>
        <v>a</v>
      </c>
      <c r="BX461" s="10">
        <v>0</v>
      </c>
      <c r="BY461" s="10" t="str">
        <f>LEFT(CA461,1)</f>
        <v>u</v>
      </c>
      <c r="BZ461" s="10" t="str">
        <f>RIGHT(B461,1)</f>
        <v>a</v>
      </c>
      <c r="CA461" s="10" t="str">
        <f>RIGHT(B461,3)</f>
        <v>usa</v>
      </c>
      <c r="CB461" s="10" t="str">
        <f>RIGHT(B461,3)</f>
        <v>usa</v>
      </c>
      <c r="CC461" s="10" t="str">
        <f>RIGHT(B461,2)</f>
        <v>sa</v>
      </c>
      <c r="CD461" s="10" t="str">
        <f>RIGHT(B461,1)</f>
        <v>a</v>
      </c>
    </row>
    <row r="462" spans="1:82">
      <c r="A462">
        <v>812</v>
      </c>
      <c r="B462" s="30" t="s">
        <v>332</v>
      </c>
      <c r="C462" t="s">
        <v>1610</v>
      </c>
      <c r="D462" t="s">
        <v>1150</v>
      </c>
      <c r="E462" t="s">
        <v>2821</v>
      </c>
      <c r="F462" t="s">
        <v>2860</v>
      </c>
      <c r="G462" s="1">
        <f>COUNTIF(B462,"*ii*")</f>
        <v>0</v>
      </c>
      <c r="H462" s="1">
        <f>COUNTIF(B462,"*ee*")</f>
        <v>0</v>
      </c>
      <c r="I462" s="1">
        <f>COUNTIF(B462,"*aa*")</f>
        <v>0</v>
      </c>
      <c r="J462" s="1">
        <f>COUNTIF(B462,"*oo*")</f>
        <v>0</v>
      </c>
      <c r="K462" s="1">
        <f>COUNTIF(B462,"*uu*")</f>
        <v>0</v>
      </c>
      <c r="L462" s="1">
        <f>COUNTIF(B462,"*ia*")</f>
        <v>0</v>
      </c>
      <c r="M462" s="1">
        <f>COUNTIF(B462,"*iu*")</f>
        <v>0</v>
      </c>
      <c r="N462" s="1">
        <f>COUNTIF(B462,"*ei*")</f>
        <v>1</v>
      </c>
      <c r="O462" s="1">
        <f>COUNTIF(B462,"*ea*")</f>
        <v>0</v>
      </c>
      <c r="P462" s="1">
        <f>COUNTIF(B462,"*eo*")</f>
        <v>0</v>
      </c>
      <c r="Q462" s="1">
        <f>COUNTIF(B462,"*eu*")</f>
        <v>0</v>
      </c>
      <c r="R462" s="1">
        <f>COUNTIF(B462,"*ai*")</f>
        <v>0</v>
      </c>
      <c r="S462" s="1">
        <f>COUNTIF(B462,"*ae*")</f>
        <v>0</v>
      </c>
      <c r="T462" s="1">
        <f>COUNTIF(B462,"*ao*")</f>
        <v>0</v>
      </c>
      <c r="U462" s="1">
        <f>COUNTIF(B462,"*au*")</f>
        <v>0</v>
      </c>
      <c r="V462" s="1">
        <f>COUNTIF(B462,"*oi*")</f>
        <v>0</v>
      </c>
      <c r="W462" s="1">
        <f>COUNTIF(B462,"*oe*")</f>
        <v>0</v>
      </c>
      <c r="X462" s="1">
        <f>COUNTIF(B462,"*oa*")</f>
        <v>0</v>
      </c>
      <c r="Y462" s="1">
        <f>COUNTIF(B462,"*ou*")</f>
        <v>0</v>
      </c>
      <c r="Z462" s="1">
        <f>COUNTIF(B462,"*ui*")</f>
        <v>0</v>
      </c>
      <c r="AA462" s="1">
        <f>COUNTIF(B462,"*ua*")</f>
        <v>0</v>
      </c>
      <c r="AB462">
        <f>SUM(G462:AA462)</f>
        <v>1</v>
      </c>
      <c r="AC462">
        <v>2</v>
      </c>
      <c r="AD462">
        <f>COUNTIF(AC462,"2")</f>
        <v>1</v>
      </c>
      <c r="AE462">
        <f>COUNTIF(AC462,"3")</f>
        <v>0</v>
      </c>
      <c r="AF462">
        <f>COUNTIF(AC462,"4")</f>
        <v>0</v>
      </c>
      <c r="AG462">
        <f>COUNTIF(AC462,"5")</f>
        <v>0</v>
      </c>
      <c r="AH462">
        <v>1</v>
      </c>
      <c r="AI462">
        <v>0</v>
      </c>
      <c r="AL462">
        <v>1</v>
      </c>
      <c r="AO462" s="1">
        <f>COUNTIF(F462,"CVCV")+COUNTIF(F462,"CVVCV")</f>
        <v>1</v>
      </c>
      <c r="AP462" s="1">
        <f>COUNTIF(F462,"CVCVC")+COUNTIF(F462,"CVVCVC")</f>
        <v>0</v>
      </c>
      <c r="AQ462" s="1">
        <f>COUNTIF(F462,"VCV")+COUNTIF(F462,"VVCV")</f>
        <v>0</v>
      </c>
      <c r="AR462" s="1">
        <f>COUNTIF(F462,"VCVC")+COUNTIF(F462,"VVCVC")</f>
        <v>0</v>
      </c>
      <c r="AS462" s="1">
        <f>COUNTIF(F462,"CVV")</f>
        <v>0</v>
      </c>
      <c r="AT462" s="1">
        <f>COUNTIF(F462,"CVVC")</f>
        <v>0</v>
      </c>
      <c r="AU462" s="1">
        <f>COUNTIF(F462,"VV")</f>
        <v>0</v>
      </c>
      <c r="AV462" s="1">
        <f>COUNTIF(F462,"VVC")</f>
        <v>0</v>
      </c>
      <c r="AW462" s="1">
        <f>COUNTIF(F462,"CVVCVC")+COUNTIF(F462,"VVCVC")+COUNTIF(F462,"CVVCV")+COUNTIF(F462,"VVCV")</f>
        <v>1</v>
      </c>
      <c r="AX462" t="s">
        <v>2823</v>
      </c>
      <c r="AY462" s="1">
        <f>COUNTIF(F462,"CCVCV")</f>
        <v>0</v>
      </c>
      <c r="AZ462" s="1">
        <f>COUNTIF(F462,"CCVCVC")</f>
        <v>0</v>
      </c>
      <c r="BA462" s="1">
        <f>COUNTIF(F462,"CCVV")</f>
        <v>0</v>
      </c>
      <c r="BB462" s="1">
        <f>COUNTIF(F462,"CCVVC")</f>
        <v>0</v>
      </c>
      <c r="BF462" s="1" t="str">
        <f>RIGHT(F462,4)</f>
        <v>VVCV</v>
      </c>
      <c r="BG462" s="1"/>
      <c r="BL462">
        <v>1</v>
      </c>
      <c r="BP462" s="1">
        <f>SUM(BG462:BO462)</f>
        <v>1</v>
      </c>
      <c r="BQ462">
        <v>0</v>
      </c>
      <c r="BS462" s="1" t="str">
        <f>LEFT(B462,1)</f>
        <v>m</v>
      </c>
      <c r="BT462" s="1" t="str">
        <f>LEFT(B462,2)</f>
        <v>me</v>
      </c>
      <c r="BU462" s="1" t="str">
        <f>RIGHT(B462,1)</f>
        <v>i</v>
      </c>
      <c r="BX462" s="10">
        <v>0</v>
      </c>
      <c r="BY462" s="10" t="str">
        <f>LEFT(CA462,1)</f>
        <v>i</v>
      </c>
      <c r="BZ462" s="10" t="str">
        <f>RIGHT(B462,1)</f>
        <v>i</v>
      </c>
      <c r="CA462" s="10" t="str">
        <f>RIGHT(B462,3)</f>
        <v>iti</v>
      </c>
      <c r="CB462" s="10" t="str">
        <f>RIGHT(B462,3)</f>
        <v>iti</v>
      </c>
      <c r="CC462" s="10" t="str">
        <f>RIGHT(B462,2)</f>
        <v>ti</v>
      </c>
      <c r="CD462" s="10" t="str">
        <f>RIGHT(B462,1)</f>
        <v>i</v>
      </c>
    </row>
    <row r="463" spans="1:82">
      <c r="A463">
        <v>805</v>
      </c>
      <c r="B463" s="30" t="s">
        <v>264</v>
      </c>
      <c r="C463" t="s">
        <v>1508</v>
      </c>
      <c r="D463" t="s">
        <v>1151</v>
      </c>
      <c r="E463" t="s">
        <v>2821</v>
      </c>
      <c r="F463" t="s">
        <v>2860</v>
      </c>
      <c r="G463" s="1">
        <f>COUNTIF(B463,"*ii*")</f>
        <v>0</v>
      </c>
      <c r="H463" s="1">
        <f>COUNTIF(B463,"*ee*")</f>
        <v>0</v>
      </c>
      <c r="I463" s="1">
        <f>COUNTIF(B463,"*aa*")</f>
        <v>0</v>
      </c>
      <c r="J463" s="1">
        <f>COUNTIF(B463,"*oo*")</f>
        <v>0</v>
      </c>
      <c r="K463" s="1">
        <f>COUNTIF(B463,"*uu*")</f>
        <v>0</v>
      </c>
      <c r="L463" s="1">
        <f>COUNTIF(B463,"*ia*")</f>
        <v>0</v>
      </c>
      <c r="M463" s="1">
        <f>COUNTIF(B463,"*iu*")</f>
        <v>0</v>
      </c>
      <c r="N463" s="1">
        <f>COUNTIF(B463,"*ei*")</f>
        <v>0</v>
      </c>
      <c r="O463" s="1">
        <f>COUNTIF(B463,"*ea*")</f>
        <v>0</v>
      </c>
      <c r="P463" s="1">
        <f>COUNTIF(B463,"*eo*")</f>
        <v>0</v>
      </c>
      <c r="Q463" s="1">
        <f>COUNTIF(B463,"*eu*")</f>
        <v>0</v>
      </c>
      <c r="R463" s="1">
        <f>COUNTIF(B463,"*ai*")</f>
        <v>0</v>
      </c>
      <c r="S463" s="1">
        <f>COUNTIF(B463,"*ae*")</f>
        <v>0</v>
      </c>
      <c r="T463" s="1">
        <f>COUNTIF(B463,"*ao*")</f>
        <v>0</v>
      </c>
      <c r="U463" s="1">
        <f>COUNTIF(B463,"*au*")</f>
        <v>1</v>
      </c>
      <c r="V463" s="1">
        <f>COUNTIF(B463,"*oi*")</f>
        <v>0</v>
      </c>
      <c r="W463" s="1">
        <f>COUNTIF(B463,"*oe*")</f>
        <v>0</v>
      </c>
      <c r="X463" s="1">
        <f>COUNTIF(B463,"*oa*")</f>
        <v>0</v>
      </c>
      <c r="Y463" s="1">
        <f>COUNTIF(B463,"*ou*")</f>
        <v>0</v>
      </c>
      <c r="Z463" s="1">
        <f>COUNTIF(B463,"*ui*")</f>
        <v>0</v>
      </c>
      <c r="AA463" s="1">
        <f>COUNTIF(B463,"*ua*")</f>
        <v>0</v>
      </c>
      <c r="AB463">
        <f>SUM(G463:AA463)</f>
        <v>1</v>
      </c>
      <c r="AC463">
        <v>2</v>
      </c>
      <c r="AD463">
        <f>COUNTIF(AC463,"2")</f>
        <v>1</v>
      </c>
      <c r="AE463">
        <f>COUNTIF(AC463,"3")</f>
        <v>0</v>
      </c>
      <c r="AF463">
        <f>COUNTIF(AC463,"4")</f>
        <v>0</v>
      </c>
      <c r="AG463">
        <f>COUNTIF(AC463,"5")</f>
        <v>0</v>
      </c>
      <c r="AH463">
        <v>1</v>
      </c>
      <c r="AI463">
        <v>0</v>
      </c>
      <c r="AL463">
        <v>1</v>
      </c>
      <c r="AO463" s="1">
        <f>COUNTIF(F463,"CVCV")+COUNTIF(F463,"CVVCV")</f>
        <v>1</v>
      </c>
      <c r="AP463" s="1">
        <f>COUNTIF(F463,"CVCVC")+COUNTIF(F463,"CVVCVC")</f>
        <v>0</v>
      </c>
      <c r="AQ463" s="1">
        <f>COUNTIF(F463,"VCV")+COUNTIF(F463,"VVCV")</f>
        <v>0</v>
      </c>
      <c r="AR463" s="1">
        <f>COUNTIF(F463,"VCVC")+COUNTIF(F463,"VVCVC")</f>
        <v>0</v>
      </c>
      <c r="AS463" s="1">
        <f>COUNTIF(F463,"CVV")</f>
        <v>0</v>
      </c>
      <c r="AT463" s="1">
        <f>COUNTIF(F463,"CVVC")</f>
        <v>0</v>
      </c>
      <c r="AU463" s="1">
        <f>COUNTIF(F463,"VV")</f>
        <v>0</v>
      </c>
      <c r="AV463" s="1">
        <f>COUNTIF(F463,"VVC")</f>
        <v>0</v>
      </c>
      <c r="AW463" s="1">
        <f>COUNTIF(F463,"CVVCVC")+COUNTIF(F463,"VVCVC")+COUNTIF(F463,"CVVCV")+COUNTIF(F463,"VVCV")</f>
        <v>1</v>
      </c>
      <c r="AX463" t="s">
        <v>22</v>
      </c>
      <c r="AY463" s="1">
        <f>COUNTIF(F463,"CCVCV")</f>
        <v>0</v>
      </c>
      <c r="AZ463" s="1">
        <f>COUNTIF(F463,"CCVCVC")</f>
        <v>0</v>
      </c>
      <c r="BA463" s="1">
        <f>COUNTIF(F463,"CCVV")</f>
        <v>0</v>
      </c>
      <c r="BB463" s="1">
        <f>COUNTIF(F463,"CCVVC")</f>
        <v>0</v>
      </c>
      <c r="BF463" s="1" t="str">
        <f>RIGHT(F463,4)</f>
        <v>VVCV</v>
      </c>
      <c r="BG463" s="1"/>
      <c r="BL463">
        <v>1</v>
      </c>
      <c r="BP463" s="1">
        <f>SUM(BG463:BO463)</f>
        <v>1</v>
      </c>
      <c r="BQ463">
        <v>0</v>
      </c>
      <c r="BS463" s="1" t="str">
        <f>LEFT(B463,1)</f>
        <v>m</v>
      </c>
      <c r="BT463" s="1" t="str">
        <f>LEFT(B463,2)</f>
        <v>ma</v>
      </c>
      <c r="BU463" s="1" t="str">
        <f>RIGHT(B463,1)</f>
        <v>u</v>
      </c>
      <c r="BX463" s="10">
        <v>0</v>
      </c>
      <c r="BY463" s="10" t="str">
        <f>LEFT(CA463,1)</f>
        <v>u</v>
      </c>
      <c r="BZ463" s="10" t="str">
        <f>RIGHT(B463,1)</f>
        <v>u</v>
      </c>
      <c r="CA463" s="10" t="str">
        <f>RIGHT(B463,3)</f>
        <v>unu</v>
      </c>
      <c r="CB463" s="10" t="str">
        <f>RIGHT(B463,3)</f>
        <v>unu</v>
      </c>
      <c r="CC463" s="10" t="str">
        <f>RIGHT(B463,2)</f>
        <v>nu</v>
      </c>
      <c r="CD463" s="10" t="str">
        <f>RIGHT(B463,1)</f>
        <v>u</v>
      </c>
    </row>
    <row r="464" spans="1:82">
      <c r="A464">
        <v>808</v>
      </c>
      <c r="B464" s="30" t="s">
        <v>49</v>
      </c>
      <c r="C464" t="s">
        <v>1216</v>
      </c>
      <c r="D464" t="s">
        <v>1156</v>
      </c>
      <c r="E464" t="s">
        <v>1156</v>
      </c>
      <c r="F464" t="s">
        <v>2860</v>
      </c>
      <c r="G464" s="1">
        <f>COUNTIF(B464,"*ii*")</f>
        <v>0</v>
      </c>
      <c r="H464" s="1">
        <f>COUNTIF(B464,"*ee*")</f>
        <v>0</v>
      </c>
      <c r="I464" s="1">
        <f>COUNTIF(B464,"*aa*")</f>
        <v>0</v>
      </c>
      <c r="J464" s="1">
        <f>COUNTIF(B464,"*oo*")</f>
        <v>0</v>
      </c>
      <c r="K464" s="1">
        <f>COUNTIF(B464,"*uu*")</f>
        <v>0</v>
      </c>
      <c r="L464" s="1">
        <f>COUNTIF(B464,"*ia*")</f>
        <v>0</v>
      </c>
      <c r="M464" s="1">
        <f>COUNTIF(B464,"*iu*")</f>
        <v>0</v>
      </c>
      <c r="N464" s="1">
        <f>COUNTIF(B464,"*ei*")</f>
        <v>0</v>
      </c>
      <c r="O464" s="1">
        <f>COUNTIF(B464,"*ea*")</f>
        <v>0</v>
      </c>
      <c r="P464" s="1">
        <f>COUNTIF(B464,"*eo*")</f>
        <v>0</v>
      </c>
      <c r="Q464" s="1">
        <f>COUNTIF(B464,"*eu*")</f>
        <v>0</v>
      </c>
      <c r="R464" s="1">
        <f>COUNTIF(B464,"*ai*")</f>
        <v>0</v>
      </c>
      <c r="S464" s="1">
        <f>COUNTIF(B464,"*ae*")</f>
        <v>0</v>
      </c>
      <c r="T464" s="1">
        <f>COUNTIF(B464,"*ao*")</f>
        <v>0</v>
      </c>
      <c r="U464" s="1">
        <f>COUNTIF(B464,"*au*")</f>
        <v>1</v>
      </c>
      <c r="V464" s="1">
        <f>COUNTIF(B464,"*oi*")</f>
        <v>0</v>
      </c>
      <c r="W464" s="1">
        <f>COUNTIF(B464,"*oe*")</f>
        <v>0</v>
      </c>
      <c r="X464" s="1">
        <f>COUNTIF(B464,"*oa*")</f>
        <v>0</v>
      </c>
      <c r="Y464" s="1">
        <f>COUNTIF(B464,"*ou*")</f>
        <v>0</v>
      </c>
      <c r="Z464" s="1">
        <f>COUNTIF(B464,"*ui*")</f>
        <v>0</v>
      </c>
      <c r="AA464" s="1">
        <f>COUNTIF(B464,"*ua*")</f>
        <v>0</v>
      </c>
      <c r="AB464">
        <f>SUM(G464:AA464)</f>
        <v>1</v>
      </c>
      <c r="AC464">
        <v>2</v>
      </c>
      <c r="AD464">
        <f>COUNTIF(AC464,"2")</f>
        <v>1</v>
      </c>
      <c r="AE464">
        <f>COUNTIF(AC464,"3")</f>
        <v>0</v>
      </c>
      <c r="AF464">
        <f>COUNTIF(AC464,"4")</f>
        <v>0</v>
      </c>
      <c r="AG464">
        <f>COUNTIF(AC464,"5")</f>
        <v>0</v>
      </c>
      <c r="AH464">
        <v>1</v>
      </c>
      <c r="AI464">
        <v>0</v>
      </c>
      <c r="AL464">
        <v>1</v>
      </c>
      <c r="AO464" s="1">
        <f>COUNTIF(F464,"CVCV")+COUNTIF(F464,"CVVCV")</f>
        <v>1</v>
      </c>
      <c r="AP464" s="1">
        <f>COUNTIF(F464,"CVCVC")+COUNTIF(F464,"CVVCVC")</f>
        <v>0</v>
      </c>
      <c r="AQ464" s="1">
        <f>COUNTIF(F464,"VCV")+COUNTIF(F464,"VVCV")</f>
        <v>0</v>
      </c>
      <c r="AR464" s="1">
        <f>COUNTIF(F464,"VCVC")+COUNTIF(F464,"VVCVC")</f>
        <v>0</v>
      </c>
      <c r="AS464" s="1">
        <f>COUNTIF(F464,"CVV")</f>
        <v>0</v>
      </c>
      <c r="AT464" s="1">
        <f>COUNTIF(F464,"CVVC")</f>
        <v>0</v>
      </c>
      <c r="AU464" s="1">
        <f>COUNTIF(F464,"VV")</f>
        <v>0</v>
      </c>
      <c r="AV464" s="1">
        <f>COUNTIF(F464,"VVC")</f>
        <v>0</v>
      </c>
      <c r="AW464" s="1">
        <f>COUNTIF(F464,"CVVCVC")+COUNTIF(F464,"VVCVC")+COUNTIF(F464,"CVVCV")+COUNTIF(F464,"VVCV")</f>
        <v>1</v>
      </c>
      <c r="AX464" t="s">
        <v>22</v>
      </c>
      <c r="AY464" s="1">
        <f>COUNTIF(F464,"CCVCV")</f>
        <v>0</v>
      </c>
      <c r="AZ464" s="1">
        <f>COUNTIF(F464,"CCVCVC")</f>
        <v>0</v>
      </c>
      <c r="BA464" s="1">
        <f>COUNTIF(F464,"CCVV")</f>
        <v>0</v>
      </c>
      <c r="BB464" s="1">
        <f>COUNTIF(F464,"CCVVC")</f>
        <v>0</v>
      </c>
      <c r="BF464" s="1" t="str">
        <f>RIGHT(F464,4)</f>
        <v>VVCV</v>
      </c>
      <c r="BG464" s="1"/>
      <c r="BL464">
        <v>1</v>
      </c>
      <c r="BP464" s="1">
        <f>SUM(BG464:BO464)</f>
        <v>1</v>
      </c>
      <c r="BQ464">
        <v>0</v>
      </c>
      <c r="BS464" s="1" t="str">
        <f>LEFT(B464,1)</f>
        <v>m</v>
      </c>
      <c r="BT464" s="1" t="str">
        <f>LEFT(B464,2)</f>
        <v>ma</v>
      </c>
      <c r="BU464" s="1" t="str">
        <f>RIGHT(B464,1)</f>
        <v>u</v>
      </c>
      <c r="BX464" s="10">
        <v>0</v>
      </c>
      <c r="BY464" s="10" t="str">
        <f>LEFT(CA464,1)</f>
        <v>u</v>
      </c>
      <c r="BZ464" s="10" t="str">
        <f>RIGHT(B464,1)</f>
        <v>u</v>
      </c>
      <c r="CA464" s="10" t="str">
        <f>RIGHT(B464,3)</f>
        <v>utu</v>
      </c>
      <c r="CB464" s="10" t="str">
        <f>RIGHT(B464,3)</f>
        <v>utu</v>
      </c>
      <c r="CC464" s="10" t="str">
        <f>RIGHT(B464,2)</f>
        <v>tu</v>
      </c>
      <c r="CD464" s="10" t="str">
        <f>RIGHT(B464,1)</f>
        <v>u</v>
      </c>
    </row>
    <row r="465" spans="1:82">
      <c r="A465">
        <v>1536</v>
      </c>
      <c r="B465" s="30" t="s">
        <v>774</v>
      </c>
      <c r="C465" t="s">
        <v>2220</v>
      </c>
      <c r="D465" t="s">
        <v>1151</v>
      </c>
      <c r="E465" t="s">
        <v>2821</v>
      </c>
      <c r="F465" t="s">
        <v>2869</v>
      </c>
      <c r="G465" s="1">
        <f>COUNTIF(B465,"*ii*")</f>
        <v>0</v>
      </c>
      <c r="H465" s="1">
        <f>COUNTIF(B465,"*ee*")</f>
        <v>0</v>
      </c>
      <c r="I465" s="1">
        <f>COUNTIF(B465,"*aa*")</f>
        <v>0</v>
      </c>
      <c r="J465" s="1">
        <f>COUNTIF(B465,"*oo*")</f>
        <v>0</v>
      </c>
      <c r="K465" s="1">
        <f>COUNTIF(B465,"*uu*")</f>
        <v>0</v>
      </c>
      <c r="L465" s="1">
        <f>COUNTIF(B465,"*ia*")</f>
        <v>0</v>
      </c>
      <c r="M465" s="1">
        <f>COUNTIF(B465,"*iu*")</f>
        <v>0</v>
      </c>
      <c r="N465" s="1">
        <f>COUNTIF(B465,"*ei*")</f>
        <v>0</v>
      </c>
      <c r="O465" s="1">
        <f>COUNTIF(B465,"*ea*")</f>
        <v>0</v>
      </c>
      <c r="P465" s="1">
        <f>COUNTIF(B465,"*eo*")</f>
        <v>0</v>
      </c>
      <c r="Q465" s="1">
        <f>COUNTIF(B465,"*eu*")</f>
        <v>0</v>
      </c>
      <c r="R465" s="1">
        <f>COUNTIF(B465,"*ai*")</f>
        <v>0</v>
      </c>
      <c r="S465" s="1">
        <f>COUNTIF(B465,"*ae*")</f>
        <v>0</v>
      </c>
      <c r="T465" s="1">
        <f>COUNTIF(B465,"*ao*")</f>
        <v>0</v>
      </c>
      <c r="U465" s="1">
        <f>COUNTIF(B465,"*au*")</f>
        <v>0</v>
      </c>
      <c r="V465" s="1">
        <f>COUNTIF(B465,"*oi*")</f>
        <v>1</v>
      </c>
      <c r="W465" s="1">
        <f>COUNTIF(B465,"*oe*")</f>
        <v>0</v>
      </c>
      <c r="X465" s="1">
        <f>COUNTIF(B465,"*oa*")</f>
        <v>0</v>
      </c>
      <c r="Y465" s="1">
        <f>COUNTIF(B465,"*ou*")</f>
        <v>0</v>
      </c>
      <c r="Z465" s="1">
        <f>COUNTIF(B465,"*ui*")</f>
        <v>0</v>
      </c>
      <c r="AA465" s="1">
        <f>COUNTIF(B465,"*ua*")</f>
        <v>0</v>
      </c>
      <c r="AB465">
        <f>SUM(G465:AA465)</f>
        <v>1</v>
      </c>
      <c r="AC465">
        <v>2</v>
      </c>
      <c r="AD465">
        <f>COUNTIF(AC465,"2")</f>
        <v>1</v>
      </c>
      <c r="AE465">
        <f>COUNTIF(AC465,"3")</f>
        <v>0</v>
      </c>
      <c r="AF465">
        <f>COUNTIF(AC465,"4")</f>
        <v>0</v>
      </c>
      <c r="AG465">
        <f>COUNTIF(AC465,"5")</f>
        <v>0</v>
      </c>
      <c r="AH465">
        <v>1</v>
      </c>
      <c r="AI465">
        <v>0</v>
      </c>
      <c r="AM465">
        <v>1</v>
      </c>
      <c r="AN465" t="str">
        <f>RIGHT(B465,1)</f>
        <v>n</v>
      </c>
      <c r="AO465" s="1">
        <f>COUNTIF(F465,"CVCV")+COUNTIF(F465,"CVVCV")</f>
        <v>0</v>
      </c>
      <c r="AP465" s="1">
        <f>COUNTIF(F465,"CVCVC")+COUNTIF(F465,"CVVCVC")</f>
        <v>1</v>
      </c>
      <c r="AQ465" s="1">
        <f>COUNTIF(F465,"VCV")+COUNTIF(F465,"VVCV")</f>
        <v>0</v>
      </c>
      <c r="AR465" s="1">
        <f>COUNTIF(F465,"VCVC")+COUNTIF(F465,"VVCVC")</f>
        <v>0</v>
      </c>
      <c r="AS465" s="1">
        <f>COUNTIF(F465,"CVV")</f>
        <v>0</v>
      </c>
      <c r="AT465" s="1">
        <f>COUNTIF(F465,"CVVC")</f>
        <v>0</v>
      </c>
      <c r="AU465" s="1">
        <f>COUNTIF(F465,"VV")</f>
        <v>0</v>
      </c>
      <c r="AV465" s="1">
        <f>COUNTIF(F465,"VVC")</f>
        <v>0</v>
      </c>
      <c r="AW465" s="1">
        <f>COUNTIF(F465,"CVVCVC")+COUNTIF(F465,"VVCVC")+COUNTIF(F465,"CVVCV")+COUNTIF(F465,"VVCV")</f>
        <v>1</v>
      </c>
      <c r="AX465" t="s">
        <v>681</v>
      </c>
      <c r="AY465" s="1">
        <f>COUNTIF(F465,"CCVCV")</f>
        <v>0</v>
      </c>
      <c r="AZ465" s="1">
        <f>COUNTIF(F465,"CCVCVC")</f>
        <v>0</v>
      </c>
      <c r="BA465" s="1">
        <f>COUNTIF(F465,"CCVV")</f>
        <v>0</v>
      </c>
      <c r="BB465" s="1">
        <f>COUNTIF(F465,"CCVVC")</f>
        <v>0</v>
      </c>
      <c r="BF465" s="1" t="str">
        <f>RIGHT(F465,4)</f>
        <v>VCVC</v>
      </c>
      <c r="BG465" s="1"/>
      <c r="BJ465">
        <v>1</v>
      </c>
      <c r="BK465">
        <v>1</v>
      </c>
      <c r="BM465">
        <v>1</v>
      </c>
      <c r="BP465" s="1">
        <f>SUM(BG465:BO465)</f>
        <v>3</v>
      </c>
      <c r="BQ465">
        <v>0</v>
      </c>
      <c r="BS465" s="1" t="str">
        <f>LEFT(B465,1)</f>
        <v>r</v>
      </c>
      <c r="BT465" s="1" t="str">
        <f>LEFT(B465,2)</f>
        <v>ro</v>
      </c>
      <c r="BU465" s="1" t="str">
        <f>RIGHT(B465,1)</f>
        <v>n</v>
      </c>
      <c r="BX465" s="10">
        <v>0</v>
      </c>
      <c r="BY465" s="10" t="str">
        <f>LEFT(CA465,1)</f>
        <v>i</v>
      </c>
      <c r="BZ465" s="10" t="str">
        <f>LEFT(CC465,1)</f>
        <v>a</v>
      </c>
      <c r="CA465" s="10" t="str">
        <f>RIGHT(B465,4)</f>
        <v>itan</v>
      </c>
      <c r="CB465" s="10" t="str">
        <f>RIGHT(B465,3)</f>
        <v>tan</v>
      </c>
      <c r="CC465" s="10" t="str">
        <f>RIGHT(B465,2)</f>
        <v>an</v>
      </c>
      <c r="CD465" s="10" t="str">
        <f>RIGHT(B465,1)</f>
        <v>n</v>
      </c>
    </row>
    <row r="466" spans="1:82">
      <c r="A466">
        <v>1581</v>
      </c>
      <c r="B466" s="30" t="s">
        <v>599</v>
      </c>
      <c r="C466" t="s">
        <v>1967</v>
      </c>
      <c r="D466" t="s">
        <v>1151</v>
      </c>
      <c r="E466" t="s">
        <v>2821</v>
      </c>
      <c r="F466" t="s">
        <v>2869</v>
      </c>
      <c r="G466" s="1">
        <f>COUNTIF(B466,"*ii*")</f>
        <v>0</v>
      </c>
      <c r="H466" s="1">
        <f>COUNTIF(B466,"*ee*")</f>
        <v>0</v>
      </c>
      <c r="I466" s="1">
        <f>COUNTIF(B466,"*aa*")</f>
        <v>0</v>
      </c>
      <c r="J466" s="1">
        <f>COUNTIF(B466,"*oo*")</f>
        <v>0</v>
      </c>
      <c r="K466" s="1">
        <f>COUNTIF(B466,"*uu*")</f>
        <v>0</v>
      </c>
      <c r="L466" s="1">
        <f>COUNTIF(B466,"*ia*")</f>
        <v>0</v>
      </c>
      <c r="M466" s="1">
        <f>COUNTIF(B466,"*iu*")</f>
        <v>0</v>
      </c>
      <c r="N466" s="1">
        <f>COUNTIF(B466,"*ei*")</f>
        <v>0</v>
      </c>
      <c r="O466" s="1">
        <f>COUNTIF(B466,"*ea*")</f>
        <v>0</v>
      </c>
      <c r="P466" s="1">
        <f>COUNTIF(B466,"*eo*")</f>
        <v>0</v>
      </c>
      <c r="Q466" s="1">
        <f>COUNTIF(B466,"*eu*")</f>
        <v>0</v>
      </c>
      <c r="R466" s="1">
        <f>COUNTIF(B466,"*ai*")</f>
        <v>1</v>
      </c>
      <c r="S466" s="1">
        <f>COUNTIF(B466,"*ae*")</f>
        <v>0</v>
      </c>
      <c r="T466" s="1">
        <f>COUNTIF(B466,"*ao*")</f>
        <v>0</v>
      </c>
      <c r="U466" s="1">
        <f>COUNTIF(B466,"*au*")</f>
        <v>0</v>
      </c>
      <c r="V466" s="1">
        <f>COUNTIF(B466,"*oi*")</f>
        <v>0</v>
      </c>
      <c r="W466" s="1">
        <f>COUNTIF(B466,"*oe*")</f>
        <v>0</v>
      </c>
      <c r="X466" s="1">
        <f>COUNTIF(B466,"*oa*")</f>
        <v>0</v>
      </c>
      <c r="Y466" s="1">
        <f>COUNTIF(B466,"*ou*")</f>
        <v>0</v>
      </c>
      <c r="Z466" s="1">
        <f>COUNTIF(B466,"*ui*")</f>
        <v>0</v>
      </c>
      <c r="AA466" s="1">
        <f>COUNTIF(B466,"*ua*")</f>
        <v>0</v>
      </c>
      <c r="AB466">
        <f>SUM(G466:AA466)</f>
        <v>1</v>
      </c>
      <c r="AC466">
        <v>2</v>
      </c>
      <c r="AD466">
        <f>COUNTIF(AC466,"2")</f>
        <v>1</v>
      </c>
      <c r="AE466">
        <f>COUNTIF(AC466,"3")</f>
        <v>0</v>
      </c>
      <c r="AF466">
        <f>COUNTIF(AC466,"4")</f>
        <v>0</v>
      </c>
      <c r="AG466">
        <f>COUNTIF(AC466,"5")</f>
        <v>0</v>
      </c>
      <c r="AH466">
        <v>1</v>
      </c>
      <c r="AI466">
        <v>0</v>
      </c>
      <c r="AM466">
        <v>1</v>
      </c>
      <c r="AN466" t="str">
        <f>RIGHT(B466,1)</f>
        <v>n</v>
      </c>
      <c r="AO466" s="1">
        <f>COUNTIF(F466,"CVCV")+COUNTIF(F466,"CVVCV")</f>
        <v>0</v>
      </c>
      <c r="AP466" s="1">
        <f>COUNTIF(F466,"CVCVC")+COUNTIF(F466,"CVVCVC")</f>
        <v>1</v>
      </c>
      <c r="AQ466" s="1">
        <f>COUNTIF(F466,"VCV")+COUNTIF(F466,"VVCV")</f>
        <v>0</v>
      </c>
      <c r="AR466" s="1">
        <f>COUNTIF(F466,"VCVC")+COUNTIF(F466,"VVCVC")</f>
        <v>0</v>
      </c>
      <c r="AS466" s="1">
        <f>COUNTIF(F466,"CVV")</f>
        <v>0</v>
      </c>
      <c r="AT466" s="1">
        <f>COUNTIF(F466,"CVVC")</f>
        <v>0</v>
      </c>
      <c r="AU466" s="1">
        <f>COUNTIF(F466,"VV")</f>
        <v>0</v>
      </c>
      <c r="AV466" s="1">
        <f>COUNTIF(F466,"VVC")</f>
        <v>0</v>
      </c>
      <c r="AW466" s="1">
        <f>COUNTIF(F466,"CVVCVC")+COUNTIF(F466,"VVCVC")+COUNTIF(F466,"CVVCV")+COUNTIF(F466,"VVCV")</f>
        <v>1</v>
      </c>
      <c r="AX466" t="s">
        <v>395</v>
      </c>
      <c r="AY466" s="1">
        <f>COUNTIF(F466,"CCVCV")</f>
        <v>0</v>
      </c>
      <c r="AZ466" s="1">
        <f>COUNTIF(F466,"CCVCVC")</f>
        <v>0</v>
      </c>
      <c r="BA466" s="1">
        <f>COUNTIF(F466,"CCVV")</f>
        <v>0</v>
      </c>
      <c r="BB466" s="1">
        <f>COUNTIF(F466,"CCVVC")</f>
        <v>0</v>
      </c>
      <c r="BF466" s="1" t="str">
        <f>RIGHT(F466,4)</f>
        <v>VCVC</v>
      </c>
      <c r="BG466" s="1"/>
      <c r="BJ466">
        <v>1</v>
      </c>
      <c r="BK466">
        <v>1</v>
      </c>
      <c r="BM466">
        <v>1</v>
      </c>
      <c r="BP466" s="1">
        <f>SUM(BG466:BO466)</f>
        <v>3</v>
      </c>
      <c r="BQ466">
        <v>0</v>
      </c>
      <c r="BS466" s="1" t="str">
        <f>LEFT(B466,1)</f>
        <v>s</v>
      </c>
      <c r="BT466" s="1" t="str">
        <f>LEFT(B466,2)</f>
        <v>sa</v>
      </c>
      <c r="BU466" s="1" t="str">
        <f>RIGHT(B466,1)</f>
        <v>n</v>
      </c>
      <c r="BX466" s="10">
        <v>0</v>
      </c>
      <c r="BY466" s="10" t="str">
        <f>LEFT(CA466,1)</f>
        <v>i</v>
      </c>
      <c r="BZ466" s="10" t="str">
        <f>LEFT(CC466,1)</f>
        <v>a</v>
      </c>
      <c r="CA466" s="10" t="str">
        <f>RIGHT(B466,4)</f>
        <v>itan</v>
      </c>
      <c r="CB466" s="10" t="str">
        <f>RIGHT(B466,3)</f>
        <v>tan</v>
      </c>
      <c r="CC466" s="10" t="str">
        <f>RIGHT(B466,2)</f>
        <v>an</v>
      </c>
      <c r="CD466" s="10" t="str">
        <f>RIGHT(B466,1)</f>
        <v>n</v>
      </c>
    </row>
    <row r="467" spans="1:82">
      <c r="A467">
        <v>1707</v>
      </c>
      <c r="B467" s="30" t="s">
        <v>706</v>
      </c>
      <c r="C467" t="s">
        <v>2131</v>
      </c>
      <c r="D467" t="s">
        <v>1151</v>
      </c>
      <c r="E467" t="s">
        <v>2821</v>
      </c>
      <c r="F467" t="s">
        <v>2869</v>
      </c>
      <c r="G467" s="1">
        <f>COUNTIF(B467,"*ii*")</f>
        <v>0</v>
      </c>
      <c r="H467" s="1">
        <f>COUNTIF(B467,"*ee*")</f>
        <v>0</v>
      </c>
      <c r="I467" s="1">
        <f>COUNTIF(B467,"*aa*")</f>
        <v>0</v>
      </c>
      <c r="J467" s="1">
        <f>COUNTIF(B467,"*oo*")</f>
        <v>0</v>
      </c>
      <c r="K467" s="1">
        <f>COUNTIF(B467,"*uu*")</f>
        <v>0</v>
      </c>
      <c r="L467" s="1">
        <f>COUNTIF(B467,"*ia*")</f>
        <v>0</v>
      </c>
      <c r="M467" s="1">
        <f>COUNTIF(B467,"*iu*")</f>
        <v>0</v>
      </c>
      <c r="N467" s="1">
        <f>COUNTIF(B467,"*ei*")</f>
        <v>0</v>
      </c>
      <c r="O467" s="1">
        <f>COUNTIF(B467,"*ea*")</f>
        <v>0</v>
      </c>
      <c r="P467" s="1">
        <f>COUNTIF(B467,"*eo*")</f>
        <v>0</v>
      </c>
      <c r="Q467" s="1">
        <f>COUNTIF(B467,"*eu*")</f>
        <v>0</v>
      </c>
      <c r="R467" s="1">
        <f>COUNTIF(B467,"*ai*")</f>
        <v>0</v>
      </c>
      <c r="S467" s="1">
        <f>COUNTIF(B467,"*ae*")</f>
        <v>0</v>
      </c>
      <c r="T467" s="1">
        <f>COUNTIF(B467,"*ao*")</f>
        <v>0</v>
      </c>
      <c r="U467" s="1">
        <f>COUNTIF(B467,"*au*")</f>
        <v>0</v>
      </c>
      <c r="V467" s="1">
        <f>COUNTIF(B467,"*oi*")</f>
        <v>1</v>
      </c>
      <c r="W467" s="1">
        <f>COUNTIF(B467,"*oe*")</f>
        <v>0</v>
      </c>
      <c r="X467" s="1">
        <f>COUNTIF(B467,"*oa*")</f>
        <v>0</v>
      </c>
      <c r="Y467" s="1">
        <f>COUNTIF(B467,"*ou*")</f>
        <v>0</v>
      </c>
      <c r="Z467" s="1">
        <f>COUNTIF(B467,"*ui*")</f>
        <v>0</v>
      </c>
      <c r="AA467" s="1">
        <f>COUNTIF(B467,"*ua*")</f>
        <v>0</v>
      </c>
      <c r="AB467">
        <f>SUM(G467:AA467)</f>
        <v>1</v>
      </c>
      <c r="AC467">
        <v>2</v>
      </c>
      <c r="AD467">
        <f>COUNTIF(AC467,"2")</f>
        <v>1</v>
      </c>
      <c r="AE467">
        <f>COUNTIF(AC467,"3")</f>
        <v>0</v>
      </c>
      <c r="AF467">
        <f>COUNTIF(AC467,"4")</f>
        <v>0</v>
      </c>
      <c r="AG467">
        <f>COUNTIF(AC467,"5")</f>
        <v>0</v>
      </c>
      <c r="AH467">
        <v>1</v>
      </c>
      <c r="AI467">
        <v>0</v>
      </c>
      <c r="AM467">
        <v>1</v>
      </c>
      <c r="AN467" t="str">
        <f>RIGHT(B467,1)</f>
        <v>n</v>
      </c>
      <c r="AO467" s="1">
        <f>COUNTIF(F467,"CVCV")+COUNTIF(F467,"CVVCV")</f>
        <v>0</v>
      </c>
      <c r="AP467" s="1">
        <f>COUNTIF(F467,"CVCVC")+COUNTIF(F467,"CVVCVC")</f>
        <v>1</v>
      </c>
      <c r="AQ467" s="1">
        <f>COUNTIF(F467,"VCV")+COUNTIF(F467,"VVCV")</f>
        <v>0</v>
      </c>
      <c r="AR467" s="1">
        <f>COUNTIF(F467,"VCVC")+COUNTIF(F467,"VVCVC")</f>
        <v>0</v>
      </c>
      <c r="AS467" s="1">
        <f>COUNTIF(F467,"CVV")</f>
        <v>0</v>
      </c>
      <c r="AT467" s="1">
        <f>COUNTIF(F467,"CVVC")</f>
        <v>0</v>
      </c>
      <c r="AU467" s="1">
        <f>COUNTIF(F467,"VV")</f>
        <v>0</v>
      </c>
      <c r="AV467" s="1">
        <f>COUNTIF(F467,"VVC")</f>
        <v>0</v>
      </c>
      <c r="AW467" s="1">
        <f>COUNTIF(F467,"CVVCVC")+COUNTIF(F467,"VVCVC")+COUNTIF(F467,"CVVCV")+COUNTIF(F467,"VVCV")</f>
        <v>1</v>
      </c>
      <c r="AX467" t="s">
        <v>681</v>
      </c>
      <c r="AY467" s="1">
        <f>COUNTIF(F467,"CCVCV")</f>
        <v>0</v>
      </c>
      <c r="AZ467" s="1">
        <f>COUNTIF(F467,"CCVCVC")</f>
        <v>0</v>
      </c>
      <c r="BA467" s="1">
        <f>COUNTIF(F467,"CCVV")</f>
        <v>0</v>
      </c>
      <c r="BB467" s="1">
        <f>COUNTIF(F467,"CCVVC")</f>
        <v>0</v>
      </c>
      <c r="BF467" s="1" t="str">
        <f>RIGHT(F467,4)</f>
        <v>VCVC</v>
      </c>
      <c r="BG467" s="1"/>
      <c r="BJ467">
        <v>1</v>
      </c>
      <c r="BK467">
        <v>1</v>
      </c>
      <c r="BM467">
        <v>1</v>
      </c>
      <c r="BP467" s="1">
        <f>SUM(BG467:BO467)</f>
        <v>3</v>
      </c>
      <c r="BQ467">
        <v>0</v>
      </c>
      <c r="BS467" s="1" t="str">
        <f>LEFT(B467,1)</f>
        <v>s</v>
      </c>
      <c r="BT467" s="1" t="str">
        <f>LEFT(B467,2)</f>
        <v>so</v>
      </c>
      <c r="BU467" s="1" t="str">
        <f>RIGHT(B467,1)</f>
        <v>n</v>
      </c>
      <c r="BX467" s="10">
        <v>0</v>
      </c>
      <c r="BY467" s="10" t="str">
        <f>LEFT(CA467,1)</f>
        <v>i</v>
      </c>
      <c r="BZ467" s="10" t="str">
        <f>LEFT(CC467,1)</f>
        <v>a</v>
      </c>
      <c r="CA467" s="10" t="str">
        <f>RIGHT(B467,4)</f>
        <v>itan</v>
      </c>
      <c r="CB467" s="10" t="str">
        <f>RIGHT(B467,3)</f>
        <v>tan</v>
      </c>
      <c r="CC467" s="10" t="str">
        <f>RIGHT(B467,2)</f>
        <v>an</v>
      </c>
      <c r="CD467" s="10" t="str">
        <f>RIGHT(B467,1)</f>
        <v>n</v>
      </c>
    </row>
    <row r="468" spans="1:82">
      <c r="A468">
        <v>1250</v>
      </c>
      <c r="B468" s="30" t="s">
        <v>3003</v>
      </c>
      <c r="C468" t="s">
        <v>2694</v>
      </c>
      <c r="D468" t="s">
        <v>1150</v>
      </c>
      <c r="E468" t="s">
        <v>2821</v>
      </c>
      <c r="F468" t="s">
        <v>2869</v>
      </c>
      <c r="G468" s="1">
        <f>COUNTIF(B468,"*ii*")</f>
        <v>0</v>
      </c>
      <c r="H468" s="1">
        <f>COUNTIF(B468,"*ee*")</f>
        <v>0</v>
      </c>
      <c r="I468" s="1">
        <f>COUNTIF(B468,"*aa*")</f>
        <v>0</v>
      </c>
      <c r="J468" s="1">
        <f>COUNTIF(B468,"*oo*")</f>
        <v>0</v>
      </c>
      <c r="K468" s="1">
        <f>COUNTIF(B468,"*uu*")</f>
        <v>0</v>
      </c>
      <c r="L468" s="1">
        <f>COUNTIF(B468,"*ia*")</f>
        <v>0</v>
      </c>
      <c r="M468" s="1">
        <f>COUNTIF(B468,"*iu*")</f>
        <v>0</v>
      </c>
      <c r="N468" s="1">
        <f>COUNTIF(B468,"*ei*")</f>
        <v>0</v>
      </c>
      <c r="O468" s="1">
        <f>COUNTIF(B468,"*ea*")</f>
        <v>0</v>
      </c>
      <c r="P468" s="1">
        <f>COUNTIF(B468,"*eo*")</f>
        <v>0</v>
      </c>
      <c r="Q468" s="1">
        <f>COUNTIF(B468,"*eu*")</f>
        <v>0</v>
      </c>
      <c r="R468" s="1">
        <f>COUNTIF(B468,"*ai*")</f>
        <v>0</v>
      </c>
      <c r="S468" s="1">
        <f>COUNTIF(B468,"*ae*")</f>
        <v>0</v>
      </c>
      <c r="T468" s="1">
        <f>COUNTIF(B468,"*ao*")</f>
        <v>0</v>
      </c>
      <c r="U468" s="1">
        <f>COUNTIF(B468,"*au*")</f>
        <v>1</v>
      </c>
      <c r="V468" s="1">
        <f>COUNTIF(B468,"*oi*")</f>
        <v>0</v>
      </c>
      <c r="W468" s="1">
        <f>COUNTIF(B468,"*oe*")</f>
        <v>0</v>
      </c>
      <c r="X468" s="1">
        <f>COUNTIF(B468,"*oa*")</f>
        <v>0</v>
      </c>
      <c r="Y468" s="1">
        <f>COUNTIF(B468,"*ou*")</f>
        <v>0</v>
      </c>
      <c r="Z468" s="1">
        <f>COUNTIF(B468,"*ui*")</f>
        <v>0</v>
      </c>
      <c r="AA468" s="1">
        <f>COUNTIF(B468,"*ua*")</f>
        <v>0</v>
      </c>
      <c r="AB468">
        <f>SUM(G468:AA468)</f>
        <v>1</v>
      </c>
      <c r="AC468">
        <v>2</v>
      </c>
      <c r="AD468">
        <f>COUNTIF(AC468,"2")</f>
        <v>1</v>
      </c>
      <c r="AE468">
        <f>COUNTIF(AC468,"3")</f>
        <v>0</v>
      </c>
      <c r="AF468">
        <f>COUNTIF(AC468,"4")</f>
        <v>0</v>
      </c>
      <c r="AG468">
        <f>COUNTIF(AC468,"5")</f>
        <v>0</v>
      </c>
      <c r="AH468">
        <v>1</v>
      </c>
      <c r="AI468">
        <v>0</v>
      </c>
      <c r="AM468">
        <v>1</v>
      </c>
      <c r="AN468" t="str">
        <f>RIGHT(B468,1)</f>
        <v>r</v>
      </c>
      <c r="AO468" s="1">
        <f>COUNTIF(F468,"CVCV")+COUNTIF(F468,"CVVCV")</f>
        <v>0</v>
      </c>
      <c r="AP468" s="1">
        <f>COUNTIF(F468,"CVCVC")+COUNTIF(F468,"CVVCVC")</f>
        <v>1</v>
      </c>
      <c r="AQ468" s="1">
        <f>COUNTIF(F468,"VCV")+COUNTIF(F468,"VVCV")</f>
        <v>0</v>
      </c>
      <c r="AR468" s="1">
        <f>COUNTIF(F468,"VCVC")+COUNTIF(F468,"VVCVC")</f>
        <v>0</v>
      </c>
      <c r="AS468" s="1">
        <f>COUNTIF(F468,"CVV")</f>
        <v>0</v>
      </c>
      <c r="AT468" s="1">
        <f>COUNTIF(F468,"CVVC")</f>
        <v>0</v>
      </c>
      <c r="AU468" s="1">
        <f>COUNTIF(F468,"VV")</f>
        <v>0</v>
      </c>
      <c r="AV468" s="1">
        <f>COUNTIF(F468,"VVC")</f>
        <v>0</v>
      </c>
      <c r="AW468" s="1">
        <f>COUNTIF(F468,"CVVCVC")+COUNTIF(F468,"VVCVC")+COUNTIF(F468,"CVVCV")+COUNTIF(F468,"VVCV")</f>
        <v>1</v>
      </c>
      <c r="AX468" t="s">
        <v>22</v>
      </c>
      <c r="AY468" s="1">
        <f>COUNTIF(F468,"CCVCV")</f>
        <v>0</v>
      </c>
      <c r="AZ468" s="1">
        <f>COUNTIF(F468,"CCVCVC")</f>
        <v>0</v>
      </c>
      <c r="BA468" s="1">
        <f>COUNTIF(F468,"CCVV")</f>
        <v>0</v>
      </c>
      <c r="BB468" s="1">
        <f>COUNTIF(F468,"CCVVC")</f>
        <v>0</v>
      </c>
      <c r="BF468" s="1" t="str">
        <f>RIGHT(F468,4)</f>
        <v>VCVC</v>
      </c>
      <c r="BG468" s="1"/>
      <c r="BJ468">
        <v>1</v>
      </c>
      <c r="BK468">
        <v>1</v>
      </c>
      <c r="BM468">
        <v>1</v>
      </c>
      <c r="BP468" s="1">
        <f>SUM(BG468:BO468)</f>
        <v>3</v>
      </c>
      <c r="BQ468">
        <v>0</v>
      </c>
      <c r="BS468" s="1" t="str">
        <f>LEFT(B468,1)</f>
        <v>ʔ</v>
      </c>
      <c r="BT468" s="1" t="str">
        <f>LEFT(B468,2)</f>
        <v>ʔa</v>
      </c>
      <c r="BU468" s="1" t="str">
        <f>RIGHT(B468,1)</f>
        <v>r</v>
      </c>
      <c r="BX468" s="10">
        <v>0</v>
      </c>
      <c r="BY468" s="10" t="str">
        <f>LEFT(CA468,1)</f>
        <v>u</v>
      </c>
      <c r="BZ468" s="10" t="str">
        <f>LEFT(CC468,1)</f>
        <v>a</v>
      </c>
      <c r="CA468" s="10" t="str">
        <f>RIGHT(B468,4)</f>
        <v>ubar</v>
      </c>
      <c r="CB468" s="10" t="str">
        <f>RIGHT(B468,3)</f>
        <v>bar</v>
      </c>
      <c r="CC468" s="10" t="str">
        <f>RIGHT(B468,2)</f>
        <v>ar</v>
      </c>
      <c r="CD468" s="10" t="str">
        <f>RIGHT(B468,1)</f>
        <v>r</v>
      </c>
    </row>
    <row r="469" spans="1:82">
      <c r="A469">
        <v>1778</v>
      </c>
      <c r="B469" s="30" t="s">
        <v>2993</v>
      </c>
      <c r="C469" t="s">
        <v>2232</v>
      </c>
      <c r="D469" t="s">
        <v>1141</v>
      </c>
      <c r="E469" t="s">
        <v>1141</v>
      </c>
      <c r="F469" t="s">
        <v>2869</v>
      </c>
      <c r="G469" s="1">
        <f>COUNTIF(B469,"*ii*")</f>
        <v>0</v>
      </c>
      <c r="H469" s="1">
        <f>COUNTIF(B469,"*ee*")</f>
        <v>0</v>
      </c>
      <c r="I469" s="1">
        <f>COUNTIF(B469,"*aa*")</f>
        <v>0</v>
      </c>
      <c r="J469" s="1">
        <f>COUNTIF(B469,"*oo*")</f>
        <v>0</v>
      </c>
      <c r="K469" s="1">
        <f>COUNTIF(B469,"*uu*")</f>
        <v>0</v>
      </c>
      <c r="L469" s="1">
        <f>COUNTIF(B469,"*ia*")</f>
        <v>0</v>
      </c>
      <c r="M469" s="1">
        <f>COUNTIF(B469,"*iu*")</f>
        <v>0</v>
      </c>
      <c r="N469" s="1">
        <f>COUNTIF(B469,"*ei*")</f>
        <v>0</v>
      </c>
      <c r="O469" s="1">
        <f>COUNTIF(B469,"*ea*")</f>
        <v>0</v>
      </c>
      <c r="P469" s="1">
        <f>COUNTIF(B469,"*eo*")</f>
        <v>0</v>
      </c>
      <c r="Q469" s="1">
        <f>COUNTIF(B469,"*eu*")</f>
        <v>0</v>
      </c>
      <c r="R469" s="1">
        <f>COUNTIF(B469,"*ai*")</f>
        <v>0</v>
      </c>
      <c r="S469" s="1">
        <f>COUNTIF(B469,"*ae*")</f>
        <v>1</v>
      </c>
      <c r="T469" s="1">
        <f>COUNTIF(B469,"*ao*")</f>
        <v>0</v>
      </c>
      <c r="U469" s="1">
        <f>COUNTIF(B469,"*au*")</f>
        <v>0</v>
      </c>
      <c r="V469" s="1">
        <f>COUNTIF(B469,"*oi*")</f>
        <v>0</v>
      </c>
      <c r="W469" s="1">
        <f>COUNTIF(B469,"*oe*")</f>
        <v>0</v>
      </c>
      <c r="X469" s="1">
        <f>COUNTIF(B469,"*oa*")</f>
        <v>0</v>
      </c>
      <c r="Y469" s="1">
        <f>COUNTIF(B469,"*ou*")</f>
        <v>0</v>
      </c>
      <c r="Z469" s="1">
        <f>COUNTIF(B469,"*ui*")</f>
        <v>0</v>
      </c>
      <c r="AA469" s="1">
        <f>COUNTIF(B469,"*ua*")</f>
        <v>0</v>
      </c>
      <c r="AB469">
        <f>SUM(G469:AA469)</f>
        <v>1</v>
      </c>
      <c r="AC469">
        <v>2</v>
      </c>
      <c r="AD469">
        <f>COUNTIF(AC469,"2")</f>
        <v>1</v>
      </c>
      <c r="AE469">
        <f>COUNTIF(AC469,"3")</f>
        <v>0</v>
      </c>
      <c r="AF469">
        <f>COUNTIF(AC469,"4")</f>
        <v>0</v>
      </c>
      <c r="AG469">
        <f>COUNTIF(AC469,"5")</f>
        <v>0</v>
      </c>
      <c r="AH469">
        <v>1</v>
      </c>
      <c r="AI469">
        <v>0</v>
      </c>
      <c r="AM469">
        <v>1</v>
      </c>
      <c r="AN469" t="str">
        <f>RIGHT(B469,1)</f>
        <v>ʔ</v>
      </c>
      <c r="AO469" s="1">
        <f>COUNTIF(F469,"CVCV")+COUNTIF(F469,"CVVCV")</f>
        <v>0</v>
      </c>
      <c r="AP469" s="1">
        <f>COUNTIF(F469,"CVCVC")+COUNTIF(F469,"CVVCVC")</f>
        <v>1</v>
      </c>
      <c r="AQ469" s="1">
        <f>COUNTIF(F469,"VCV")+COUNTIF(F469,"VVCV")</f>
        <v>0</v>
      </c>
      <c r="AR469" s="1">
        <f>COUNTIF(F469,"VCVC")+COUNTIF(F469,"VVCVC")</f>
        <v>0</v>
      </c>
      <c r="AS469" s="1">
        <f>COUNTIF(F469,"CVV")</f>
        <v>0</v>
      </c>
      <c r="AT469" s="1">
        <f>COUNTIF(F469,"CVVC")</f>
        <v>0</v>
      </c>
      <c r="AU469" s="1">
        <f>COUNTIF(F469,"VV")</f>
        <v>0</v>
      </c>
      <c r="AV469" s="1">
        <f>COUNTIF(F469,"VVC")</f>
        <v>0</v>
      </c>
      <c r="AW469" s="1">
        <f>COUNTIF(F469,"CVVCVC")+COUNTIF(F469,"VVCVC")+COUNTIF(F469,"CVVCV")+COUNTIF(F469,"VVCV")</f>
        <v>1</v>
      </c>
      <c r="AX469" t="s">
        <v>2826</v>
      </c>
      <c r="AY469" s="1">
        <f>COUNTIF(F469,"CCVCV")</f>
        <v>0</v>
      </c>
      <c r="AZ469" s="1">
        <f>COUNTIF(F469,"CCVCVC")</f>
        <v>0</v>
      </c>
      <c r="BA469" s="1">
        <f>COUNTIF(F469,"CCVV")</f>
        <v>0</v>
      </c>
      <c r="BB469" s="1">
        <f>COUNTIF(F469,"CCVVC")</f>
        <v>0</v>
      </c>
      <c r="BF469" s="1" t="str">
        <f>RIGHT(F469,4)</f>
        <v>VCVC</v>
      </c>
      <c r="BG469" s="1"/>
      <c r="BJ469">
        <v>1</v>
      </c>
      <c r="BK469">
        <v>1</v>
      </c>
      <c r="BM469">
        <v>1</v>
      </c>
      <c r="BP469" s="1">
        <f>SUM(BG469:BO469)</f>
        <v>3</v>
      </c>
      <c r="BQ469">
        <v>0</v>
      </c>
      <c r="BS469" s="1" t="str">
        <f>LEFT(B469,1)</f>
        <v>t</v>
      </c>
      <c r="BT469" s="1" t="str">
        <f>LEFT(B469,2)</f>
        <v>ta</v>
      </c>
      <c r="BU469" s="1" t="str">
        <f>RIGHT(B469,1)</f>
        <v>ʔ</v>
      </c>
      <c r="BX469" s="10">
        <v>0</v>
      </c>
      <c r="BY469" s="10" t="str">
        <f>LEFT(CA469,1)</f>
        <v>e</v>
      </c>
      <c r="BZ469" s="10" t="str">
        <f>LEFT(CC469,1)</f>
        <v>a</v>
      </c>
      <c r="CA469" s="10" t="str">
        <f>RIGHT(B469,4)</f>
        <v>ekaʔ</v>
      </c>
      <c r="CB469" s="10" t="str">
        <f>RIGHT(B469,3)</f>
        <v>kaʔ</v>
      </c>
      <c r="CC469" s="10" t="str">
        <f>RIGHT(B469,2)</f>
        <v>aʔ</v>
      </c>
      <c r="CD469" s="10" t="str">
        <f>RIGHT(B469,1)</f>
        <v>ʔ</v>
      </c>
    </row>
    <row r="470" spans="1:82">
      <c r="A470">
        <v>1000</v>
      </c>
      <c r="B470" s="30" t="s">
        <v>3005</v>
      </c>
      <c r="C470" t="s">
        <v>1991</v>
      </c>
      <c r="D470" t="s">
        <v>1151</v>
      </c>
      <c r="E470" t="s">
        <v>2821</v>
      </c>
      <c r="F470" t="s">
        <v>2869</v>
      </c>
      <c r="G470" s="1">
        <f>COUNTIF(B470,"*ii*")</f>
        <v>0</v>
      </c>
      <c r="H470" s="1">
        <f>COUNTIF(B470,"*ee*")</f>
        <v>0</v>
      </c>
      <c r="I470" s="1">
        <f>COUNTIF(B470,"*aa*")</f>
        <v>0</v>
      </c>
      <c r="J470" s="1">
        <f>COUNTIF(B470,"*oo*")</f>
        <v>0</v>
      </c>
      <c r="K470" s="1">
        <f>COUNTIF(B470,"*uu*")</f>
        <v>0</v>
      </c>
      <c r="L470" s="1">
        <f>COUNTIF(B470,"*ia*")</f>
        <v>0</v>
      </c>
      <c r="M470" s="1">
        <f>COUNTIF(B470,"*iu*")</f>
        <v>0</v>
      </c>
      <c r="N470" s="1">
        <f>COUNTIF(B470,"*ei*")</f>
        <v>0</v>
      </c>
      <c r="O470" s="1">
        <f>COUNTIF(B470,"*ea*")</f>
        <v>0</v>
      </c>
      <c r="P470" s="1">
        <f>COUNTIF(B470,"*eo*")</f>
        <v>0</v>
      </c>
      <c r="Q470" s="1">
        <f>COUNTIF(B470,"*eu*")</f>
        <v>0</v>
      </c>
      <c r="R470" s="1">
        <f>COUNTIF(B470,"*ai*")</f>
        <v>0</v>
      </c>
      <c r="S470" s="1">
        <f>COUNTIF(B470,"*ae*")</f>
        <v>0</v>
      </c>
      <c r="T470" s="1">
        <f>COUNTIF(B470,"*ao*")</f>
        <v>0</v>
      </c>
      <c r="U470" s="1">
        <f>COUNTIF(B470,"*au*")</f>
        <v>0</v>
      </c>
      <c r="V470" s="1">
        <f>COUNTIF(B470,"*oi*")</f>
        <v>0</v>
      </c>
      <c r="W470" s="1">
        <f>COUNTIF(B470,"*oe*")</f>
        <v>1</v>
      </c>
      <c r="X470" s="1">
        <f>COUNTIF(B470,"*oa*")</f>
        <v>0</v>
      </c>
      <c r="Y470" s="1">
        <f>COUNTIF(B470,"*ou*")</f>
        <v>0</v>
      </c>
      <c r="Z470" s="1">
        <f>COUNTIF(B470,"*ui*")</f>
        <v>0</v>
      </c>
      <c r="AA470" s="1">
        <f>COUNTIF(B470,"*ua*")</f>
        <v>0</v>
      </c>
      <c r="AB470">
        <f>SUM(G470:AA470)</f>
        <v>1</v>
      </c>
      <c r="AC470">
        <v>2</v>
      </c>
      <c r="AD470">
        <f>COUNTIF(AC470,"2")</f>
        <v>1</v>
      </c>
      <c r="AE470">
        <f>COUNTIF(AC470,"3")</f>
        <v>0</v>
      </c>
      <c r="AF470">
        <f>COUNTIF(AC470,"4")</f>
        <v>0</v>
      </c>
      <c r="AG470">
        <f>COUNTIF(AC470,"5")</f>
        <v>0</v>
      </c>
      <c r="AH470">
        <v>1</v>
      </c>
      <c r="AI470">
        <v>0</v>
      </c>
      <c r="AM470">
        <v>1</v>
      </c>
      <c r="AN470" t="str">
        <f>RIGHT(B470,1)</f>
        <v>ʔ</v>
      </c>
      <c r="AO470" s="1">
        <f>COUNTIF(F470,"CVCV")+COUNTIF(F470,"CVVCV")</f>
        <v>0</v>
      </c>
      <c r="AP470" s="1">
        <f>COUNTIF(F470,"CVCVC")+COUNTIF(F470,"CVVCVC")</f>
        <v>1</v>
      </c>
      <c r="AQ470" s="1">
        <f>COUNTIF(F470,"VCV")+COUNTIF(F470,"VVCV")</f>
        <v>0</v>
      </c>
      <c r="AR470" s="1">
        <f>COUNTIF(F470,"VCVC")+COUNTIF(F470,"VVCVC")</f>
        <v>0</v>
      </c>
      <c r="AS470" s="1">
        <f>COUNTIF(F470,"CVV")</f>
        <v>0</v>
      </c>
      <c r="AT470" s="1">
        <f>COUNTIF(F470,"CVVC")</f>
        <v>0</v>
      </c>
      <c r="AU470" s="1">
        <f>COUNTIF(F470,"VV")</f>
        <v>0</v>
      </c>
      <c r="AV470" s="1">
        <f>COUNTIF(F470,"VVC")</f>
        <v>0</v>
      </c>
      <c r="AW470" s="1">
        <f>COUNTIF(F470,"CVVCVC")+COUNTIF(F470,"VVCVC")+COUNTIF(F470,"CVVCV")+COUNTIF(F470,"VVCV")</f>
        <v>1</v>
      </c>
      <c r="AX470" t="s">
        <v>1099</v>
      </c>
      <c r="AY470" s="1">
        <f>COUNTIF(F470,"CCVCV")</f>
        <v>0</v>
      </c>
      <c r="AZ470" s="1">
        <f>COUNTIF(F470,"CCVCVC")</f>
        <v>0</v>
      </c>
      <c r="BA470" s="1">
        <f>COUNTIF(F470,"CCVV")</f>
        <v>0</v>
      </c>
      <c r="BB470" s="1">
        <f>COUNTIF(F470,"CCVVC")</f>
        <v>0</v>
      </c>
      <c r="BF470" s="1" t="str">
        <f>RIGHT(F470,4)</f>
        <v>VCVC</v>
      </c>
      <c r="BG470" s="1"/>
      <c r="BJ470">
        <v>1</v>
      </c>
      <c r="BK470">
        <v>1</v>
      </c>
      <c r="BM470">
        <v>1</v>
      </c>
      <c r="BP470" s="1">
        <f>SUM(BG470:BO470)</f>
        <v>3</v>
      </c>
      <c r="BQ470">
        <v>0</v>
      </c>
      <c r="BS470" s="1" t="str">
        <f>LEFT(B470,1)</f>
        <v>n</v>
      </c>
      <c r="BT470" s="1" t="str">
        <f>LEFT(B470,2)</f>
        <v>no</v>
      </c>
      <c r="BU470" s="1" t="str">
        <f>RIGHT(B470,1)</f>
        <v>ʔ</v>
      </c>
      <c r="BX470" s="10">
        <v>0</v>
      </c>
      <c r="BY470" s="10" t="str">
        <f>LEFT(CA470,1)</f>
        <v>e</v>
      </c>
      <c r="BZ470" s="10" t="str">
        <f>LEFT(CC470,1)</f>
        <v>a</v>
      </c>
      <c r="CA470" s="10" t="str">
        <f>RIGHT(B470,4)</f>
        <v>ebaʔ</v>
      </c>
      <c r="CB470" s="10" t="str">
        <f>RIGHT(B470,3)</f>
        <v>baʔ</v>
      </c>
      <c r="CC470" s="10" t="str">
        <f>RIGHT(B470,2)</f>
        <v>aʔ</v>
      </c>
      <c r="CD470" s="10" t="str">
        <f>RIGHT(B470,1)</f>
        <v>ʔ</v>
      </c>
    </row>
    <row r="471" spans="1:82">
      <c r="A471">
        <v>1227</v>
      </c>
      <c r="B471" s="30" t="s">
        <v>2992</v>
      </c>
      <c r="C471" t="s">
        <v>2461</v>
      </c>
      <c r="D471" t="s">
        <v>1151</v>
      </c>
      <c r="E471" t="s">
        <v>2821</v>
      </c>
      <c r="F471" t="s">
        <v>2869</v>
      </c>
      <c r="G471" s="1">
        <f>COUNTIF(B471,"*ii*")</f>
        <v>0</v>
      </c>
      <c r="H471" s="1">
        <f>COUNTIF(B471,"*ee*")</f>
        <v>0</v>
      </c>
      <c r="I471" s="1">
        <f>COUNTIF(B471,"*aa*")</f>
        <v>0</v>
      </c>
      <c r="J471" s="1">
        <f>COUNTIF(B471,"*oo*")</f>
        <v>0</v>
      </c>
      <c r="K471" s="1">
        <f>COUNTIF(B471,"*uu*")</f>
        <v>0</v>
      </c>
      <c r="L471" s="1">
        <f>COUNTIF(B471,"*ia*")</f>
        <v>0</v>
      </c>
      <c r="M471" s="1">
        <f>COUNTIF(B471,"*iu*")</f>
        <v>0</v>
      </c>
      <c r="N471" s="1">
        <f>COUNTIF(B471,"*ei*")</f>
        <v>0</v>
      </c>
      <c r="O471" s="1">
        <f>COUNTIF(B471,"*ea*")</f>
        <v>0</v>
      </c>
      <c r="P471" s="1">
        <f>COUNTIF(B471,"*eo*")</f>
        <v>0</v>
      </c>
      <c r="Q471" s="1">
        <f>COUNTIF(B471,"*eu*")</f>
        <v>0</v>
      </c>
      <c r="R471" s="1">
        <f>COUNTIF(B471,"*ai*")</f>
        <v>0</v>
      </c>
      <c r="S471" s="1">
        <f>COUNTIF(B471,"*ae*")</f>
        <v>1</v>
      </c>
      <c r="T471" s="1">
        <f>COUNTIF(B471,"*ao*")</f>
        <v>0</v>
      </c>
      <c r="U471" s="1">
        <f>COUNTIF(B471,"*au*")</f>
        <v>0</v>
      </c>
      <c r="V471" s="1">
        <f>COUNTIF(B471,"*oi*")</f>
        <v>0</v>
      </c>
      <c r="W471" s="1">
        <f>COUNTIF(B471,"*oe*")</f>
        <v>0</v>
      </c>
      <c r="X471" s="1">
        <f>COUNTIF(B471,"*oa*")</f>
        <v>0</v>
      </c>
      <c r="Y471" s="1">
        <f>COUNTIF(B471,"*ou*")</f>
        <v>0</v>
      </c>
      <c r="Z471" s="1">
        <f>COUNTIF(B471,"*ui*")</f>
        <v>0</v>
      </c>
      <c r="AA471" s="1">
        <f>COUNTIF(B471,"*ua*")</f>
        <v>0</v>
      </c>
      <c r="AB471">
        <f>SUM(G471:AA471)</f>
        <v>1</v>
      </c>
      <c r="AC471">
        <v>2</v>
      </c>
      <c r="AD471">
        <f>COUNTIF(AC471,"2")</f>
        <v>1</v>
      </c>
      <c r="AE471">
        <f>COUNTIF(AC471,"3")</f>
        <v>0</v>
      </c>
      <c r="AF471">
        <f>COUNTIF(AC471,"4")</f>
        <v>0</v>
      </c>
      <c r="AG471">
        <f>COUNTIF(AC471,"5")</f>
        <v>0</v>
      </c>
      <c r="AH471">
        <v>1</v>
      </c>
      <c r="AI471">
        <v>0</v>
      </c>
      <c r="AM471">
        <v>1</v>
      </c>
      <c r="AN471" t="str">
        <f>RIGHT(B471,1)</f>
        <v>ʔ</v>
      </c>
      <c r="AO471" s="1">
        <f>COUNTIF(F471,"CVCV")+COUNTIF(F471,"CVVCV")</f>
        <v>0</v>
      </c>
      <c r="AP471" s="1">
        <f>COUNTIF(F471,"CVCVC")+COUNTIF(F471,"CVVCVC")</f>
        <v>1</v>
      </c>
      <c r="AQ471" s="1">
        <f>COUNTIF(F471,"VCV")+COUNTIF(F471,"VVCV")</f>
        <v>0</v>
      </c>
      <c r="AR471" s="1">
        <f>COUNTIF(F471,"VCVC")+COUNTIF(F471,"VVCVC")</f>
        <v>0</v>
      </c>
      <c r="AS471" s="1">
        <f>COUNTIF(F471,"CVV")</f>
        <v>0</v>
      </c>
      <c r="AT471" s="1">
        <f>COUNTIF(F471,"CVVC")</f>
        <v>0</v>
      </c>
      <c r="AU471" s="1">
        <f>COUNTIF(F471,"VV")</f>
        <v>0</v>
      </c>
      <c r="AV471" s="1">
        <f>COUNTIF(F471,"VVC")</f>
        <v>0</v>
      </c>
      <c r="AW471" s="1">
        <f>COUNTIF(F471,"CVVCVC")+COUNTIF(F471,"VVCVC")+COUNTIF(F471,"CVVCV")+COUNTIF(F471,"VVCV")</f>
        <v>1</v>
      </c>
      <c r="AX471" t="s">
        <v>2826</v>
      </c>
      <c r="AY471" s="1">
        <f>COUNTIF(F471,"CCVCV")</f>
        <v>0</v>
      </c>
      <c r="AZ471" s="1">
        <f>COUNTIF(F471,"CCVCVC")</f>
        <v>0</v>
      </c>
      <c r="BA471" s="1">
        <f>COUNTIF(F471,"CCVV")</f>
        <v>0</v>
      </c>
      <c r="BB471" s="1">
        <f>COUNTIF(F471,"CCVVC")</f>
        <v>0</v>
      </c>
      <c r="BC471">
        <v>1</v>
      </c>
      <c r="BF471" s="1" t="str">
        <f>RIGHT(F471,4)</f>
        <v>VCVC</v>
      </c>
      <c r="BG471" s="1"/>
      <c r="BJ471">
        <v>1</v>
      </c>
      <c r="BK471">
        <v>1</v>
      </c>
      <c r="BM471">
        <v>1</v>
      </c>
      <c r="BP471" s="1">
        <f>SUM(BG471:BO471)</f>
        <v>3</v>
      </c>
      <c r="BQ471">
        <v>0</v>
      </c>
      <c r="BS471" s="1" t="str">
        <f>LEFT(B471,1)</f>
        <v>ʔ</v>
      </c>
      <c r="BT471" s="1" t="str">
        <f>LEFT(B471,2)</f>
        <v>ʔa</v>
      </c>
      <c r="BU471" s="1" t="str">
        <f>RIGHT(B471,1)</f>
        <v>ʔ</v>
      </c>
      <c r="BX471" s="10">
        <v>1</v>
      </c>
      <c r="BY471" s="10" t="str">
        <f>LEFT(CA471,1)</f>
        <v>e</v>
      </c>
      <c r="BZ471" s="10" t="str">
        <f>LEFT(CC471,1)</f>
        <v>a</v>
      </c>
      <c r="CA471" s="10" t="str">
        <f>RIGHT(B471,4)</f>
        <v>ekaʔ</v>
      </c>
      <c r="CB471" s="10" t="str">
        <f>RIGHT(B471,3)</f>
        <v>kaʔ</v>
      </c>
      <c r="CC471" s="10" t="str">
        <f>RIGHT(B471,2)</f>
        <v>aʔ</v>
      </c>
      <c r="CD471" s="10" t="str">
        <f>RIGHT(B471,1)</f>
        <v>ʔ</v>
      </c>
    </row>
    <row r="472" spans="1:82">
      <c r="A472">
        <v>25</v>
      </c>
      <c r="B472" s="30" t="s">
        <v>3825</v>
      </c>
      <c r="C472" t="s">
        <v>2065</v>
      </c>
      <c r="D472" t="s">
        <v>1159</v>
      </c>
      <c r="E472" t="s">
        <v>1141</v>
      </c>
      <c r="F472" t="s">
        <v>2869</v>
      </c>
      <c r="G472" s="1">
        <f>COUNTIF(B472,"*ii*")</f>
        <v>0</v>
      </c>
      <c r="H472" s="1">
        <f>COUNTIF(B472,"*ee*")</f>
        <v>0</v>
      </c>
      <c r="I472" s="1">
        <f>COUNTIF(B472,"*aa*")</f>
        <v>0</v>
      </c>
      <c r="J472" s="1">
        <f>COUNTIF(B472,"*oo*")</f>
        <v>0</v>
      </c>
      <c r="K472" s="1">
        <f>COUNTIF(B472,"*uu*")</f>
        <v>0</v>
      </c>
      <c r="L472" s="1">
        <f>COUNTIF(B472,"*ia*")</f>
        <v>0</v>
      </c>
      <c r="M472" s="1">
        <f>COUNTIF(B472,"*iu*")</f>
        <v>0</v>
      </c>
      <c r="N472" s="1">
        <f>COUNTIF(B472,"*ei*")</f>
        <v>0</v>
      </c>
      <c r="O472" s="1">
        <f>COUNTIF(B472,"*ea*")</f>
        <v>0</v>
      </c>
      <c r="P472" s="1">
        <f>COUNTIF(B472,"*eo*")</f>
        <v>0</v>
      </c>
      <c r="Q472" s="1">
        <f>COUNTIF(B472,"*eu*")</f>
        <v>0</v>
      </c>
      <c r="R472" s="1">
        <f>COUNTIF(B472,"*ai*")</f>
        <v>1</v>
      </c>
      <c r="S472" s="1">
        <f>COUNTIF(B472,"*ae*")</f>
        <v>0</v>
      </c>
      <c r="T472" s="1">
        <f>COUNTIF(B472,"*ao*")</f>
        <v>0</v>
      </c>
      <c r="U472" s="1">
        <f>COUNTIF(B472,"*au*")</f>
        <v>0</v>
      </c>
      <c r="V472" s="1">
        <f>COUNTIF(B472,"*oi*")</f>
        <v>0</v>
      </c>
      <c r="W472" s="1">
        <f>COUNTIF(B472,"*oe*")</f>
        <v>0</v>
      </c>
      <c r="X472" s="1">
        <f>COUNTIF(B472,"*oa*")</f>
        <v>0</v>
      </c>
      <c r="Y472" s="1">
        <f>COUNTIF(B472,"*ou*")</f>
        <v>0</v>
      </c>
      <c r="Z472" s="1">
        <f>COUNTIF(B472,"*ui*")</f>
        <v>0</v>
      </c>
      <c r="AA472" s="1">
        <f>COUNTIF(B472,"*ua*")</f>
        <v>0</v>
      </c>
      <c r="AB472">
        <f>SUM(G472:AA472)</f>
        <v>1</v>
      </c>
      <c r="AC472">
        <v>2</v>
      </c>
      <c r="AD472">
        <f>COUNTIF(AC472,"2")</f>
        <v>1</v>
      </c>
      <c r="AE472">
        <f>COUNTIF(AC472,"3")</f>
        <v>0</v>
      </c>
      <c r="AF472">
        <f>COUNTIF(AC472,"4")</f>
        <v>0</v>
      </c>
      <c r="AG472">
        <f>COUNTIF(AC472,"5")</f>
        <v>0</v>
      </c>
      <c r="AH472">
        <v>1</v>
      </c>
      <c r="AI472">
        <v>0</v>
      </c>
      <c r="AK472">
        <v>1</v>
      </c>
      <c r="AM472">
        <v>1</v>
      </c>
      <c r="AN472" t="str">
        <f>RIGHT(B472,1)</f>
        <v>ʔ</v>
      </c>
      <c r="AO472" s="1">
        <f>COUNTIF(F472,"CVCV")+COUNTIF(F472,"CVVCV")</f>
        <v>0</v>
      </c>
      <c r="AP472" s="1">
        <f>COUNTIF(F472,"CVCVC")+COUNTIF(F472,"CVVCVC")</f>
        <v>1</v>
      </c>
      <c r="AQ472" s="1">
        <f>COUNTIF(F472,"VCV")+COUNTIF(F472,"VVCV")</f>
        <v>0</v>
      </c>
      <c r="AR472" s="1">
        <f>COUNTIF(F472,"VCVC")+COUNTIF(F472,"VVCVC")</f>
        <v>0</v>
      </c>
      <c r="AS472" s="1">
        <f>COUNTIF(F472,"CVV")</f>
        <v>0</v>
      </c>
      <c r="AT472" s="1">
        <f>COUNTIF(F472,"CVVC")</f>
        <v>0</v>
      </c>
      <c r="AU472" s="1">
        <f>COUNTIF(F472,"VV")</f>
        <v>0</v>
      </c>
      <c r="AV472" s="1">
        <f>COUNTIF(F472,"VVC")</f>
        <v>0</v>
      </c>
      <c r="AW472" s="1">
        <f>COUNTIF(F472,"CVVCVC")+COUNTIF(F472,"VVCVC")+COUNTIF(F472,"CVVCV")+COUNTIF(F472,"VVCV")</f>
        <v>1</v>
      </c>
      <c r="AX472" t="s">
        <v>395</v>
      </c>
      <c r="AY472" s="1">
        <f>COUNTIF(F472,"CCVCV")</f>
        <v>0</v>
      </c>
      <c r="AZ472" s="1">
        <f>COUNTIF(F472,"CCVCVC")</f>
        <v>0</v>
      </c>
      <c r="BA472" s="1">
        <f>COUNTIF(F472,"CCVV")</f>
        <v>0</v>
      </c>
      <c r="BB472" s="1">
        <f>COUNTIF(F472,"CCVVC")</f>
        <v>0</v>
      </c>
      <c r="BC472">
        <v>1</v>
      </c>
      <c r="BF472" s="1" t="str">
        <f>RIGHT(F472,4)</f>
        <v>VCVC</v>
      </c>
      <c r="BG472" s="1"/>
      <c r="BJ472">
        <v>1</v>
      </c>
      <c r="BK472">
        <v>1</v>
      </c>
      <c r="BM472">
        <v>1</v>
      </c>
      <c r="BP472" s="1">
        <f>SUM(BG472:BO472)</f>
        <v>3</v>
      </c>
      <c r="BQ472">
        <v>0</v>
      </c>
      <c r="BS472" s="1" t="str">
        <f>LEFT(B472,1)</f>
        <v>ʔ</v>
      </c>
      <c r="BT472" s="1" t="str">
        <f>LEFT(B472,2)</f>
        <v>ʔa</v>
      </c>
      <c r="BU472" s="1" t="str">
        <f>RIGHT(B472,1)</f>
        <v>ʔ</v>
      </c>
      <c r="BX472" s="10">
        <v>0</v>
      </c>
      <c r="BY472" s="10" t="str">
        <f>LEFT(CA472,1)</f>
        <v>i</v>
      </c>
      <c r="BZ472" s="10" t="str">
        <f>LEFT(CC472,1)</f>
        <v>a</v>
      </c>
      <c r="CA472" s="10" t="str">
        <f>RIGHT(B472,4)</f>
        <v>inaʔ</v>
      </c>
      <c r="CB472" s="10" t="str">
        <f>RIGHT(B472,3)</f>
        <v>naʔ</v>
      </c>
      <c r="CC472" s="10" t="str">
        <f>RIGHT(B472,2)</f>
        <v>aʔ</v>
      </c>
      <c r="CD472" s="10" t="str">
        <f>RIGHT(B472,1)</f>
        <v>ʔ</v>
      </c>
    </row>
    <row r="473" spans="1:82">
      <c r="A473">
        <v>730</v>
      </c>
      <c r="B473" s="30" t="s">
        <v>2997</v>
      </c>
      <c r="C473" t="s">
        <v>2519</v>
      </c>
      <c r="D473" t="s">
        <v>1151</v>
      </c>
      <c r="E473" t="s">
        <v>2821</v>
      </c>
      <c r="F473" t="s">
        <v>2869</v>
      </c>
      <c r="G473" s="1">
        <f>COUNTIF(B473,"*ii*")</f>
        <v>0</v>
      </c>
      <c r="H473" s="1">
        <f>COUNTIF(B473,"*ee*")</f>
        <v>0</v>
      </c>
      <c r="I473" s="1">
        <f>COUNTIF(B473,"*aa*")</f>
        <v>0</v>
      </c>
      <c r="J473" s="1">
        <f>COUNTIF(B473,"*oo*")</f>
        <v>0</v>
      </c>
      <c r="K473" s="1">
        <f>COUNTIF(B473,"*uu*")</f>
        <v>0</v>
      </c>
      <c r="L473" s="1">
        <f>COUNTIF(B473,"*ia*")</f>
        <v>0</v>
      </c>
      <c r="M473" s="1">
        <f>COUNTIF(B473,"*iu*")</f>
        <v>0</v>
      </c>
      <c r="N473" s="1">
        <f>COUNTIF(B473,"*ei*")</f>
        <v>0</v>
      </c>
      <c r="O473" s="1">
        <f>COUNTIF(B473,"*ea*")</f>
        <v>0</v>
      </c>
      <c r="P473" s="1">
        <f>COUNTIF(B473,"*eo*")</f>
        <v>0</v>
      </c>
      <c r="Q473" s="1">
        <f>COUNTIF(B473,"*eu*")</f>
        <v>0</v>
      </c>
      <c r="R473" s="1">
        <f>COUNTIF(B473,"*ai*")</f>
        <v>1</v>
      </c>
      <c r="S473" s="1">
        <f>COUNTIF(B473,"*ae*")</f>
        <v>0</v>
      </c>
      <c r="T473" s="1">
        <f>COUNTIF(B473,"*ao*")</f>
        <v>0</v>
      </c>
      <c r="U473" s="1">
        <f>COUNTIF(B473,"*au*")</f>
        <v>0</v>
      </c>
      <c r="V473" s="1">
        <f>COUNTIF(B473,"*oi*")</f>
        <v>0</v>
      </c>
      <c r="W473" s="1">
        <f>COUNTIF(B473,"*oe*")</f>
        <v>0</v>
      </c>
      <c r="X473" s="1">
        <f>COUNTIF(B473,"*oa*")</f>
        <v>0</v>
      </c>
      <c r="Y473" s="1">
        <f>COUNTIF(B473,"*ou*")</f>
        <v>0</v>
      </c>
      <c r="Z473" s="1">
        <f>COUNTIF(B473,"*ui*")</f>
        <v>0</v>
      </c>
      <c r="AA473" s="1">
        <f>COUNTIF(B473,"*ua*")</f>
        <v>0</v>
      </c>
      <c r="AB473">
        <f>SUM(G473:AA473)</f>
        <v>1</v>
      </c>
      <c r="AC473">
        <v>2</v>
      </c>
      <c r="AD473">
        <f>COUNTIF(AC473,"2")</f>
        <v>1</v>
      </c>
      <c r="AE473">
        <f>COUNTIF(AC473,"3")</f>
        <v>0</v>
      </c>
      <c r="AF473">
        <f>COUNTIF(AC473,"4")</f>
        <v>0</v>
      </c>
      <c r="AG473">
        <f>COUNTIF(AC473,"5")</f>
        <v>0</v>
      </c>
      <c r="AH473">
        <v>1</v>
      </c>
      <c r="AI473">
        <v>0</v>
      </c>
      <c r="AM473">
        <v>1</v>
      </c>
      <c r="AN473" t="str">
        <f>RIGHT(B473,1)</f>
        <v>ʔ</v>
      </c>
      <c r="AO473" s="1">
        <f>COUNTIF(F473,"CVCV")+COUNTIF(F473,"CVVCV")</f>
        <v>0</v>
      </c>
      <c r="AP473" s="1">
        <f>COUNTIF(F473,"CVCVC")+COUNTIF(F473,"CVVCVC")</f>
        <v>1</v>
      </c>
      <c r="AQ473" s="1">
        <f>COUNTIF(F473,"VCV")+COUNTIF(F473,"VVCV")</f>
        <v>0</v>
      </c>
      <c r="AR473" s="1">
        <f>COUNTIF(F473,"VCVC")+COUNTIF(F473,"VVCVC")</f>
        <v>0</v>
      </c>
      <c r="AS473" s="1">
        <f>COUNTIF(F473,"CVV")</f>
        <v>0</v>
      </c>
      <c r="AT473" s="1">
        <f>COUNTIF(F473,"CVVC")</f>
        <v>0</v>
      </c>
      <c r="AU473" s="1">
        <f>COUNTIF(F473,"VV")</f>
        <v>0</v>
      </c>
      <c r="AV473" s="1">
        <f>COUNTIF(F473,"VVC")</f>
        <v>0</v>
      </c>
      <c r="AW473" s="1">
        <f>COUNTIF(F473,"CVVCVC")+COUNTIF(F473,"VVCVC")+COUNTIF(F473,"CVVCV")+COUNTIF(F473,"VVCV")</f>
        <v>1</v>
      </c>
      <c r="AX473" t="s">
        <v>395</v>
      </c>
      <c r="AY473" s="1">
        <f>COUNTIF(F473,"CCVCV")</f>
        <v>0</v>
      </c>
      <c r="AZ473" s="1">
        <f>COUNTIF(F473,"CCVCVC")</f>
        <v>0</v>
      </c>
      <c r="BA473" s="1">
        <f>COUNTIF(F473,"CCVV")</f>
        <v>0</v>
      </c>
      <c r="BB473" s="1">
        <f>COUNTIF(F473,"CCVVC")</f>
        <v>0</v>
      </c>
      <c r="BF473" s="1" t="str">
        <f>RIGHT(F473,4)</f>
        <v>VCVC</v>
      </c>
      <c r="BG473" s="1"/>
      <c r="BJ473">
        <v>1</v>
      </c>
      <c r="BK473">
        <v>1</v>
      </c>
      <c r="BM473">
        <v>1</v>
      </c>
      <c r="BP473" s="1">
        <f>SUM(BG473:BO473)</f>
        <v>3</v>
      </c>
      <c r="BQ473">
        <v>0</v>
      </c>
      <c r="BS473" s="1" t="str">
        <f>LEFT(B473,1)</f>
        <v>m</v>
      </c>
      <c r="BT473" s="1" t="str">
        <f>LEFT(B473,2)</f>
        <v>ma</v>
      </c>
      <c r="BU473" s="1" t="str">
        <f>RIGHT(B473,1)</f>
        <v>ʔ</v>
      </c>
      <c r="BX473" s="10">
        <v>0</v>
      </c>
      <c r="BY473" s="10" t="str">
        <f>LEFT(CA473,1)</f>
        <v>i</v>
      </c>
      <c r="BZ473" s="10" t="str">
        <f>LEFT(CC473,1)</f>
        <v>a</v>
      </c>
      <c r="CA473" s="10" t="str">
        <f>RIGHT(B473,4)</f>
        <v>ikaʔ</v>
      </c>
      <c r="CB473" s="10" t="str">
        <f>RIGHT(B473,3)</f>
        <v>kaʔ</v>
      </c>
      <c r="CC473" s="10" t="str">
        <f>RIGHT(B473,2)</f>
        <v>aʔ</v>
      </c>
      <c r="CD473" s="10" t="str">
        <f>RIGHT(B473,1)</f>
        <v>ʔ</v>
      </c>
    </row>
    <row r="474" spans="1:82">
      <c r="A474">
        <v>469</v>
      </c>
      <c r="B474" s="30" t="s">
        <v>2996</v>
      </c>
      <c r="C474" t="s">
        <v>1725</v>
      </c>
      <c r="D474" t="s">
        <v>1151</v>
      </c>
      <c r="E474" t="s">
        <v>2821</v>
      </c>
      <c r="F474" t="s">
        <v>2869</v>
      </c>
      <c r="G474" s="1">
        <f>COUNTIF(B474,"*ii*")</f>
        <v>0</v>
      </c>
      <c r="H474" s="1">
        <f>COUNTIF(B474,"*ee*")</f>
        <v>0</v>
      </c>
      <c r="I474" s="1">
        <f>COUNTIF(B474,"*aa*")</f>
        <v>0</v>
      </c>
      <c r="J474" s="1">
        <f>COUNTIF(B474,"*oo*")</f>
        <v>0</v>
      </c>
      <c r="K474" s="1">
        <f>COUNTIF(B474,"*uu*")</f>
        <v>0</v>
      </c>
      <c r="L474" s="1">
        <f>COUNTIF(B474,"*ia*")</f>
        <v>0</v>
      </c>
      <c r="M474" s="1">
        <f>COUNTIF(B474,"*iu*")</f>
        <v>0</v>
      </c>
      <c r="N474" s="1">
        <f>COUNTIF(B474,"*ei*")</f>
        <v>0</v>
      </c>
      <c r="O474" s="1">
        <f>COUNTIF(B474,"*ea*")</f>
        <v>0</v>
      </c>
      <c r="P474" s="1">
        <f>COUNTIF(B474,"*eo*")</f>
        <v>0</v>
      </c>
      <c r="Q474" s="1">
        <f>COUNTIF(B474,"*eu*")</f>
        <v>0</v>
      </c>
      <c r="R474" s="1">
        <f>COUNTIF(B474,"*ai*")</f>
        <v>1</v>
      </c>
      <c r="S474" s="1">
        <f>COUNTIF(B474,"*ae*")</f>
        <v>0</v>
      </c>
      <c r="T474" s="1">
        <f>COUNTIF(B474,"*ao*")</f>
        <v>0</v>
      </c>
      <c r="U474" s="1">
        <f>COUNTIF(B474,"*au*")</f>
        <v>0</v>
      </c>
      <c r="V474" s="1">
        <f>COUNTIF(B474,"*oi*")</f>
        <v>0</v>
      </c>
      <c r="W474" s="1">
        <f>COUNTIF(B474,"*oe*")</f>
        <v>0</v>
      </c>
      <c r="X474" s="1">
        <f>COUNTIF(B474,"*oa*")</f>
        <v>0</v>
      </c>
      <c r="Y474" s="1">
        <f>COUNTIF(B474,"*ou*")</f>
        <v>0</v>
      </c>
      <c r="Z474" s="1">
        <f>COUNTIF(B474,"*ui*")</f>
        <v>0</v>
      </c>
      <c r="AA474" s="1">
        <f>COUNTIF(B474,"*ua*")</f>
        <v>0</v>
      </c>
      <c r="AB474">
        <f>SUM(G474:AA474)</f>
        <v>1</v>
      </c>
      <c r="AC474">
        <v>2</v>
      </c>
      <c r="AD474">
        <f>COUNTIF(AC474,"2")</f>
        <v>1</v>
      </c>
      <c r="AE474">
        <f>COUNTIF(AC474,"3")</f>
        <v>0</v>
      </c>
      <c r="AF474">
        <f>COUNTIF(AC474,"4")</f>
        <v>0</v>
      </c>
      <c r="AG474">
        <f>COUNTIF(AC474,"5")</f>
        <v>0</v>
      </c>
      <c r="AH474">
        <v>1</v>
      </c>
      <c r="AI474">
        <v>0</v>
      </c>
      <c r="AM474">
        <v>1</v>
      </c>
      <c r="AN474" t="str">
        <f>RIGHT(B474,1)</f>
        <v>ʔ</v>
      </c>
      <c r="AO474" s="1">
        <f>COUNTIF(F474,"CVCV")+COUNTIF(F474,"CVVCV")</f>
        <v>0</v>
      </c>
      <c r="AP474" s="1">
        <f>COUNTIF(F474,"CVCVC")+COUNTIF(F474,"CVVCVC")</f>
        <v>1</v>
      </c>
      <c r="AQ474" s="1">
        <f>COUNTIF(F474,"VCV")+COUNTIF(F474,"VVCV")</f>
        <v>0</v>
      </c>
      <c r="AR474" s="1">
        <f>COUNTIF(F474,"VCVC")+COUNTIF(F474,"VVCVC")</f>
        <v>0</v>
      </c>
      <c r="AS474" s="1">
        <f>COUNTIF(F474,"CVV")</f>
        <v>0</v>
      </c>
      <c r="AT474" s="1">
        <f>COUNTIF(F474,"CVVC")</f>
        <v>0</v>
      </c>
      <c r="AU474" s="1">
        <f>COUNTIF(F474,"VV")</f>
        <v>0</v>
      </c>
      <c r="AV474" s="1">
        <f>COUNTIF(F474,"VVC")</f>
        <v>0</v>
      </c>
      <c r="AW474" s="1">
        <f>COUNTIF(F474,"CVVCVC")+COUNTIF(F474,"VVCVC")+COUNTIF(F474,"CVVCV")+COUNTIF(F474,"VVCV")</f>
        <v>1</v>
      </c>
      <c r="AX474" t="s">
        <v>395</v>
      </c>
      <c r="AY474" s="1">
        <f>COUNTIF(F474,"CCVCV")</f>
        <v>0</v>
      </c>
      <c r="AZ474" s="1">
        <f>COUNTIF(F474,"CCVCVC")</f>
        <v>0</v>
      </c>
      <c r="BA474" s="1">
        <f>COUNTIF(F474,"CCVV")</f>
        <v>0</v>
      </c>
      <c r="BB474" s="1">
        <f>COUNTIF(F474,"CCVVC")</f>
        <v>0</v>
      </c>
      <c r="BF474" s="1" t="str">
        <f>RIGHT(F474,4)</f>
        <v>VCVC</v>
      </c>
      <c r="BG474" s="1"/>
      <c r="BJ474">
        <v>1</v>
      </c>
      <c r="BK474">
        <v>1</v>
      </c>
      <c r="BM474">
        <v>1</v>
      </c>
      <c r="BP474" s="1">
        <f>SUM(BG474:BO474)</f>
        <v>3</v>
      </c>
      <c r="BQ474">
        <v>0</v>
      </c>
      <c r="BS474" s="1" t="str">
        <f>LEFT(B474,1)</f>
        <v>k</v>
      </c>
      <c r="BT474" s="1" t="str">
        <f>LEFT(B474,2)</f>
        <v>ka</v>
      </c>
      <c r="BU474" s="1" t="str">
        <f>RIGHT(B474,1)</f>
        <v>ʔ</v>
      </c>
      <c r="BX474" s="10">
        <v>0</v>
      </c>
      <c r="BY474" s="10" t="str">
        <f>LEFT(CA474,1)</f>
        <v>i</v>
      </c>
      <c r="BZ474" s="10" t="str">
        <f>LEFT(CC474,1)</f>
        <v>a</v>
      </c>
      <c r="CA474" s="10" t="str">
        <f>RIGHT(B474,4)</f>
        <v>inaʔ</v>
      </c>
      <c r="CB474" s="10" t="str">
        <f>RIGHT(B474,3)</f>
        <v>naʔ</v>
      </c>
      <c r="CC474" s="10" t="str">
        <f>RIGHT(B474,2)</f>
        <v>aʔ</v>
      </c>
      <c r="CD474" s="10" t="str">
        <f>RIGHT(B474,1)</f>
        <v>ʔ</v>
      </c>
    </row>
    <row r="475" spans="1:82">
      <c r="A475">
        <v>503</v>
      </c>
      <c r="B475" s="30" t="s">
        <v>2999</v>
      </c>
      <c r="C475" t="s">
        <v>1510</v>
      </c>
      <c r="D475" t="s">
        <v>1141</v>
      </c>
      <c r="E475" t="s">
        <v>1141</v>
      </c>
      <c r="F475" t="s">
        <v>2869</v>
      </c>
      <c r="G475" s="1">
        <f>COUNTIF(B475,"*ii*")</f>
        <v>0</v>
      </c>
      <c r="H475" s="1">
        <f>COUNTIF(B475,"*ee*")</f>
        <v>0</v>
      </c>
      <c r="I475" s="1">
        <f>COUNTIF(B475,"*aa*")</f>
        <v>0</v>
      </c>
      <c r="J475" s="1">
        <f>COUNTIF(B475,"*oo*")</f>
        <v>0</v>
      </c>
      <c r="K475" s="1">
        <f>COUNTIF(B475,"*uu*")</f>
        <v>0</v>
      </c>
      <c r="L475" s="1">
        <f>COUNTIF(B475,"*ia*")</f>
        <v>0</v>
      </c>
      <c r="M475" s="1">
        <f>COUNTIF(B475,"*iu*")</f>
        <v>0</v>
      </c>
      <c r="N475" s="1">
        <f>COUNTIF(B475,"*ei*")</f>
        <v>0</v>
      </c>
      <c r="O475" s="1">
        <f>COUNTIF(B475,"*ea*")</f>
        <v>0</v>
      </c>
      <c r="P475" s="1">
        <f>COUNTIF(B475,"*eo*")</f>
        <v>0</v>
      </c>
      <c r="Q475" s="1">
        <f>COUNTIF(B475,"*eu*")</f>
        <v>0</v>
      </c>
      <c r="R475" s="1">
        <f>COUNTIF(B475,"*ai*")</f>
        <v>0</v>
      </c>
      <c r="S475" s="1">
        <f>COUNTIF(B475,"*ae*")</f>
        <v>0</v>
      </c>
      <c r="T475" s="1">
        <f>COUNTIF(B475,"*ao*")</f>
        <v>0</v>
      </c>
      <c r="U475" s="1">
        <f>COUNTIF(B475,"*au*")</f>
        <v>1</v>
      </c>
      <c r="V475" s="1">
        <f>COUNTIF(B475,"*oi*")</f>
        <v>0</v>
      </c>
      <c r="W475" s="1">
        <f>COUNTIF(B475,"*oe*")</f>
        <v>0</v>
      </c>
      <c r="X475" s="1">
        <f>COUNTIF(B475,"*oa*")</f>
        <v>0</v>
      </c>
      <c r="Y475" s="1">
        <f>COUNTIF(B475,"*ou*")</f>
        <v>0</v>
      </c>
      <c r="Z475" s="1">
        <f>COUNTIF(B475,"*ui*")</f>
        <v>0</v>
      </c>
      <c r="AA475" s="1">
        <f>COUNTIF(B475,"*ua*")</f>
        <v>0</v>
      </c>
      <c r="AB475">
        <f>SUM(G475:AA475)</f>
        <v>1</v>
      </c>
      <c r="AC475">
        <v>2</v>
      </c>
      <c r="AD475">
        <f>COUNTIF(AC475,"2")</f>
        <v>1</v>
      </c>
      <c r="AE475">
        <f>COUNTIF(AC475,"3")</f>
        <v>0</v>
      </c>
      <c r="AF475">
        <f>COUNTIF(AC475,"4")</f>
        <v>0</v>
      </c>
      <c r="AG475">
        <f>COUNTIF(AC475,"5")</f>
        <v>0</v>
      </c>
      <c r="AH475">
        <v>1</v>
      </c>
      <c r="AI475">
        <v>0</v>
      </c>
      <c r="AM475">
        <v>1</v>
      </c>
      <c r="AN475" t="str">
        <f>RIGHT(B475,1)</f>
        <v>ʔ</v>
      </c>
      <c r="AO475" s="1">
        <f>COUNTIF(F475,"CVCV")+COUNTIF(F475,"CVVCV")</f>
        <v>0</v>
      </c>
      <c r="AP475" s="1">
        <f>COUNTIF(F475,"CVCVC")+COUNTIF(F475,"CVVCVC")</f>
        <v>1</v>
      </c>
      <c r="AQ475" s="1">
        <f>COUNTIF(F475,"VCV")+COUNTIF(F475,"VVCV")</f>
        <v>0</v>
      </c>
      <c r="AR475" s="1">
        <f>COUNTIF(F475,"VCVC")+COUNTIF(F475,"VVCVC")</f>
        <v>0</v>
      </c>
      <c r="AS475" s="1">
        <f>COUNTIF(F475,"CVV")</f>
        <v>0</v>
      </c>
      <c r="AT475" s="1">
        <f>COUNTIF(F475,"CVVC")</f>
        <v>0</v>
      </c>
      <c r="AU475" s="1">
        <f>COUNTIF(F475,"VV")</f>
        <v>0</v>
      </c>
      <c r="AV475" s="1">
        <f>COUNTIF(F475,"VVC")</f>
        <v>0</v>
      </c>
      <c r="AW475" s="1">
        <f>COUNTIF(F475,"CVVCVC")+COUNTIF(F475,"VVCVC")+COUNTIF(F475,"CVVCV")+COUNTIF(F475,"VVCV")</f>
        <v>1</v>
      </c>
      <c r="AX475" t="s">
        <v>22</v>
      </c>
      <c r="AY475" s="1">
        <f>COUNTIF(F475,"CCVCV")</f>
        <v>0</v>
      </c>
      <c r="AZ475" s="1">
        <f>COUNTIF(F475,"CCVCVC")</f>
        <v>0</v>
      </c>
      <c r="BA475" s="1">
        <f>COUNTIF(F475,"CCVV")</f>
        <v>0</v>
      </c>
      <c r="BB475" s="1">
        <f>COUNTIF(F475,"CCVVC")</f>
        <v>0</v>
      </c>
      <c r="BF475" s="1" t="str">
        <f>RIGHT(F475,4)</f>
        <v>VCVC</v>
      </c>
      <c r="BG475" s="1"/>
      <c r="BJ475">
        <v>1</v>
      </c>
      <c r="BK475">
        <v>1</v>
      </c>
      <c r="BM475">
        <v>1</v>
      </c>
      <c r="BP475" s="1">
        <f>SUM(BG475:BO475)</f>
        <v>3</v>
      </c>
      <c r="BQ475">
        <v>0</v>
      </c>
      <c r="BS475" s="1" t="str">
        <f>LEFT(B475,1)</f>
        <v>k</v>
      </c>
      <c r="BT475" s="1" t="str">
        <f>LEFT(B475,2)</f>
        <v>ka</v>
      </c>
      <c r="BU475" s="1" t="str">
        <f>RIGHT(B475,1)</f>
        <v>ʔ</v>
      </c>
      <c r="BX475" s="10">
        <v>0</v>
      </c>
      <c r="BY475" s="10" t="str">
        <f>LEFT(CA475,1)</f>
        <v>u</v>
      </c>
      <c r="BZ475" s="10" t="str">
        <f>LEFT(CC475,1)</f>
        <v>a</v>
      </c>
      <c r="CA475" s="10" t="str">
        <f>RIGHT(B475,4)</f>
        <v>unaʔ</v>
      </c>
      <c r="CB475" s="10" t="str">
        <f>RIGHT(B475,3)</f>
        <v>naʔ</v>
      </c>
      <c r="CC475" s="10" t="str">
        <f>RIGHT(B475,2)</f>
        <v>aʔ</v>
      </c>
      <c r="CD475" s="10" t="str">
        <f>RIGHT(B475,1)</f>
        <v>ʔ</v>
      </c>
    </row>
    <row r="476" spans="1:82">
      <c r="A476">
        <v>101</v>
      </c>
      <c r="B476" s="30" t="s">
        <v>2995</v>
      </c>
      <c r="C476" t="s">
        <v>2406</v>
      </c>
      <c r="D476" t="s">
        <v>1156</v>
      </c>
      <c r="E476" t="s">
        <v>1156</v>
      </c>
      <c r="F476" t="s">
        <v>2869</v>
      </c>
      <c r="G476" s="1">
        <f>COUNTIF(B476,"*ii*")</f>
        <v>0</v>
      </c>
      <c r="H476" s="1">
        <f>COUNTIF(B476,"*ee*")</f>
        <v>0</v>
      </c>
      <c r="I476" s="1">
        <f>COUNTIF(B476,"*aa*")</f>
        <v>0</v>
      </c>
      <c r="J476" s="1">
        <f>COUNTIF(B476,"*oo*")</f>
        <v>0</v>
      </c>
      <c r="K476" s="1">
        <f>COUNTIF(B476,"*uu*")</f>
        <v>0</v>
      </c>
      <c r="L476" s="1">
        <f>COUNTIF(B476,"*ia*")</f>
        <v>0</v>
      </c>
      <c r="M476" s="1">
        <f>COUNTIF(B476,"*iu*")</f>
        <v>0</v>
      </c>
      <c r="N476" s="1">
        <f>COUNTIF(B476,"*ei*")</f>
        <v>0</v>
      </c>
      <c r="O476" s="1">
        <f>COUNTIF(B476,"*ea*")</f>
        <v>0</v>
      </c>
      <c r="P476" s="1">
        <f>COUNTIF(B476,"*eo*")</f>
        <v>0</v>
      </c>
      <c r="Q476" s="1">
        <f>COUNTIF(B476,"*eu*")</f>
        <v>0</v>
      </c>
      <c r="R476" s="1">
        <f>COUNTIF(B476,"*ai*")</f>
        <v>1</v>
      </c>
      <c r="S476" s="1">
        <f>COUNTIF(B476,"*ae*")</f>
        <v>0</v>
      </c>
      <c r="T476" s="1">
        <f>COUNTIF(B476,"*ao*")</f>
        <v>0</v>
      </c>
      <c r="U476" s="1">
        <f>COUNTIF(B476,"*au*")</f>
        <v>0</v>
      </c>
      <c r="V476" s="1">
        <f>COUNTIF(B476,"*oi*")</f>
        <v>0</v>
      </c>
      <c r="W476" s="1">
        <f>COUNTIF(B476,"*oe*")</f>
        <v>0</v>
      </c>
      <c r="X476" s="1">
        <f>COUNTIF(B476,"*oa*")</f>
        <v>0</v>
      </c>
      <c r="Y476" s="1">
        <f>COUNTIF(B476,"*ou*")</f>
        <v>0</v>
      </c>
      <c r="Z476" s="1">
        <f>COUNTIF(B476,"*ui*")</f>
        <v>0</v>
      </c>
      <c r="AA476" s="1">
        <f>COUNTIF(B476,"*ua*")</f>
        <v>0</v>
      </c>
      <c r="AB476">
        <f>SUM(G476:AA476)</f>
        <v>1</v>
      </c>
      <c r="AC476">
        <v>2</v>
      </c>
      <c r="AD476">
        <f>COUNTIF(AC476,"2")</f>
        <v>1</v>
      </c>
      <c r="AE476">
        <f>COUNTIF(AC476,"3")</f>
        <v>0</v>
      </c>
      <c r="AF476">
        <f>COUNTIF(AC476,"4")</f>
        <v>0</v>
      </c>
      <c r="AG476">
        <f>COUNTIF(AC476,"5")</f>
        <v>0</v>
      </c>
      <c r="AH476">
        <v>1</v>
      </c>
      <c r="AI476">
        <v>0</v>
      </c>
      <c r="AM476">
        <v>1</v>
      </c>
      <c r="AN476" t="str">
        <f>RIGHT(B476,1)</f>
        <v>ʔ</v>
      </c>
      <c r="AO476" s="1">
        <f>COUNTIF(F476,"CVCV")+COUNTIF(F476,"CVVCV")</f>
        <v>0</v>
      </c>
      <c r="AP476" s="1">
        <f>COUNTIF(F476,"CVCVC")+COUNTIF(F476,"CVVCVC")</f>
        <v>1</v>
      </c>
      <c r="AQ476" s="1">
        <f>COUNTIF(F476,"VCV")+COUNTIF(F476,"VVCV")</f>
        <v>0</v>
      </c>
      <c r="AR476" s="1">
        <f>COUNTIF(F476,"VCVC")+COUNTIF(F476,"VVCVC")</f>
        <v>0</v>
      </c>
      <c r="AS476" s="1">
        <f>COUNTIF(F476,"CVV")</f>
        <v>0</v>
      </c>
      <c r="AT476" s="1">
        <f>COUNTIF(F476,"CVVC")</f>
        <v>0</v>
      </c>
      <c r="AU476" s="1">
        <f>COUNTIF(F476,"VV")</f>
        <v>0</v>
      </c>
      <c r="AV476" s="1">
        <f>COUNTIF(F476,"VVC")</f>
        <v>0</v>
      </c>
      <c r="AW476" s="1">
        <f>COUNTIF(F476,"CVVCVC")+COUNTIF(F476,"VVCVC")+COUNTIF(F476,"CVVCV")+COUNTIF(F476,"VVCV")</f>
        <v>1</v>
      </c>
      <c r="AX476" t="s">
        <v>395</v>
      </c>
      <c r="AY476" s="1">
        <f>COUNTIF(F476,"CCVCV")</f>
        <v>0</v>
      </c>
      <c r="AZ476" s="1">
        <f>COUNTIF(F476,"CCVCVC")</f>
        <v>0</v>
      </c>
      <c r="BA476" s="1">
        <f>COUNTIF(F476,"CCVV")</f>
        <v>0</v>
      </c>
      <c r="BB476" s="1">
        <f>COUNTIF(F476,"CCVVC")</f>
        <v>0</v>
      </c>
      <c r="BF476" s="1" t="str">
        <f>RIGHT(F476,4)</f>
        <v>VCVC</v>
      </c>
      <c r="BG476" s="1"/>
      <c r="BJ476">
        <v>1</v>
      </c>
      <c r="BM476">
        <v>1</v>
      </c>
      <c r="BP476" s="1">
        <f>SUM(BG476:BO476)</f>
        <v>2</v>
      </c>
      <c r="BQ476">
        <v>0</v>
      </c>
      <c r="BS476" s="1" t="str">
        <f>LEFT(B476,1)</f>
        <v>b</v>
      </c>
      <c r="BT476" s="1" t="str">
        <f>LEFT(B476,2)</f>
        <v>ba</v>
      </c>
      <c r="BU476" s="1" t="str">
        <f>RIGHT(B476,1)</f>
        <v>ʔ</v>
      </c>
      <c r="BX476" s="10">
        <v>0</v>
      </c>
      <c r="BY476" s="10" t="str">
        <f>LEFT(CA476,1)</f>
        <v>i</v>
      </c>
      <c r="BZ476" s="10" t="str">
        <f>LEFT(CC476,1)</f>
        <v>i</v>
      </c>
      <c r="CA476" s="10" t="str">
        <f>RIGHT(B476,4)</f>
        <v>itiʔ</v>
      </c>
      <c r="CB476" s="10" t="str">
        <f>RIGHT(B476,3)</f>
        <v>tiʔ</v>
      </c>
      <c r="CC476" s="10" t="str">
        <f>RIGHT(B476,2)</f>
        <v>iʔ</v>
      </c>
      <c r="CD476" s="10" t="str">
        <f>RIGHT(B476,1)</f>
        <v>ʔ</v>
      </c>
    </row>
    <row r="477" spans="1:82">
      <c r="A477">
        <v>947</v>
      </c>
      <c r="B477" s="30" t="s">
        <v>108</v>
      </c>
      <c r="C477" t="s">
        <v>1292</v>
      </c>
      <c r="D477" t="s">
        <v>1141</v>
      </c>
      <c r="E477" t="s">
        <v>1141</v>
      </c>
      <c r="F477" t="s">
        <v>2869</v>
      </c>
      <c r="G477" s="1">
        <f>COUNTIF(B477,"*ii*")</f>
        <v>0</v>
      </c>
      <c r="H477" s="1">
        <f>COUNTIF(B477,"*ee*")</f>
        <v>0</v>
      </c>
      <c r="I477" s="1">
        <f>COUNTIF(B477,"*aa*")</f>
        <v>0</v>
      </c>
      <c r="J477" s="1">
        <f>COUNTIF(B477,"*oo*")</f>
        <v>0</v>
      </c>
      <c r="K477" s="1">
        <f>COUNTIF(B477,"*uu*")</f>
        <v>0</v>
      </c>
      <c r="L477" s="1">
        <f>COUNTIF(B477,"*ia*")</f>
        <v>0</v>
      </c>
      <c r="M477" s="1">
        <f>COUNTIF(B477,"*iu*")</f>
        <v>0</v>
      </c>
      <c r="N477" s="1">
        <f>COUNTIF(B477,"*ei*")</f>
        <v>0</v>
      </c>
      <c r="O477" s="1">
        <f>COUNTIF(B477,"*ea*")</f>
        <v>0</v>
      </c>
      <c r="P477" s="1">
        <f>COUNTIF(B477,"*eo*")</f>
        <v>0</v>
      </c>
      <c r="Q477" s="1">
        <f>COUNTIF(B477,"*eu*")</f>
        <v>0</v>
      </c>
      <c r="R477" s="1">
        <f>COUNTIF(B477,"*ai*")</f>
        <v>0</v>
      </c>
      <c r="S477" s="1">
        <f>COUNTIF(B477,"*ae*")</f>
        <v>0</v>
      </c>
      <c r="T477" s="1">
        <f>COUNTIF(B477,"*ao*")</f>
        <v>0</v>
      </c>
      <c r="U477" s="1">
        <f>COUNTIF(B477,"*au*")</f>
        <v>1</v>
      </c>
      <c r="V477" s="1">
        <f>COUNTIF(B477,"*oi*")</f>
        <v>0</v>
      </c>
      <c r="W477" s="1">
        <f>COUNTIF(B477,"*oe*")</f>
        <v>0</v>
      </c>
      <c r="X477" s="1">
        <f>COUNTIF(B477,"*oa*")</f>
        <v>0</v>
      </c>
      <c r="Y477" s="1">
        <f>COUNTIF(B477,"*ou*")</f>
        <v>0</v>
      </c>
      <c r="Z477" s="1">
        <f>COUNTIF(B477,"*ui*")</f>
        <v>0</v>
      </c>
      <c r="AA477" s="1">
        <f>COUNTIF(B477,"*ua*")</f>
        <v>0</v>
      </c>
      <c r="AB477">
        <f>SUM(G477:AA477)</f>
        <v>1</v>
      </c>
      <c r="AC477">
        <v>2</v>
      </c>
      <c r="AD477">
        <f>COUNTIF(AC477,"2")</f>
        <v>1</v>
      </c>
      <c r="AE477">
        <f>COUNTIF(AC477,"3")</f>
        <v>0</v>
      </c>
      <c r="AF477">
        <f>COUNTIF(AC477,"4")</f>
        <v>0</v>
      </c>
      <c r="AG477">
        <f>COUNTIF(AC477,"5")</f>
        <v>0</v>
      </c>
      <c r="AH477">
        <v>1</v>
      </c>
      <c r="AI477">
        <v>0</v>
      </c>
      <c r="AM477">
        <v>1</v>
      </c>
      <c r="AN477" t="str">
        <f>RIGHT(B477,1)</f>
        <v>s</v>
      </c>
      <c r="AO477" s="1">
        <f>COUNTIF(F477,"CVCV")+COUNTIF(F477,"CVVCV")</f>
        <v>0</v>
      </c>
      <c r="AP477" s="1">
        <f>COUNTIF(F477,"CVCVC")+COUNTIF(F477,"CVVCVC")</f>
        <v>1</v>
      </c>
      <c r="AQ477" s="1">
        <f>COUNTIF(F477,"VCV")+COUNTIF(F477,"VVCV")</f>
        <v>0</v>
      </c>
      <c r="AR477" s="1">
        <f>COUNTIF(F477,"VCVC")+COUNTIF(F477,"VVCVC")</f>
        <v>0</v>
      </c>
      <c r="AS477" s="1">
        <f>COUNTIF(F477,"CVV")</f>
        <v>0</v>
      </c>
      <c r="AT477" s="1">
        <f>COUNTIF(F477,"CVVC")</f>
        <v>0</v>
      </c>
      <c r="AU477" s="1">
        <f>COUNTIF(F477,"VV")</f>
        <v>0</v>
      </c>
      <c r="AV477" s="1">
        <f>COUNTIF(F477,"VVC")</f>
        <v>0</v>
      </c>
      <c r="AW477" s="1">
        <f>COUNTIF(F477,"CVVCVC")+COUNTIF(F477,"VVCVC")+COUNTIF(F477,"CVVCV")+COUNTIF(F477,"VVCV")</f>
        <v>1</v>
      </c>
      <c r="AX477" t="s">
        <v>22</v>
      </c>
      <c r="AY477" s="1">
        <f>COUNTIF(F477,"CCVCV")</f>
        <v>0</v>
      </c>
      <c r="AZ477" s="1">
        <f>COUNTIF(F477,"CCVCVC")</f>
        <v>0</v>
      </c>
      <c r="BA477" s="1">
        <f>COUNTIF(F477,"CCVV")</f>
        <v>0</v>
      </c>
      <c r="BB477" s="1">
        <f>COUNTIF(F477,"CCVVC")</f>
        <v>0</v>
      </c>
      <c r="BF477" s="1" t="str">
        <f>RIGHT(F477,4)</f>
        <v>VCVC</v>
      </c>
      <c r="BG477" s="1"/>
      <c r="BJ477">
        <v>1</v>
      </c>
      <c r="BM477">
        <v>1</v>
      </c>
      <c r="BP477" s="1">
        <f>SUM(BG477:BO477)</f>
        <v>2</v>
      </c>
      <c r="BQ477">
        <v>0</v>
      </c>
      <c r="BS477" s="1" t="str">
        <f>LEFT(B477,1)</f>
        <v>n</v>
      </c>
      <c r="BT477" s="1" t="str">
        <f>LEFT(B477,2)</f>
        <v>na</v>
      </c>
      <c r="BU477" s="1" t="str">
        <f>RIGHT(B477,1)</f>
        <v>s</v>
      </c>
      <c r="BX477" s="10">
        <v>0</v>
      </c>
      <c r="BY477" s="10" t="str">
        <f>LEFT(CA477,1)</f>
        <v>u</v>
      </c>
      <c r="BZ477" s="10" t="str">
        <f>LEFT(CC477,1)</f>
        <v>u</v>
      </c>
      <c r="CA477" s="10" t="str">
        <f>RIGHT(B477,4)</f>
        <v>utus</v>
      </c>
      <c r="CB477" s="10" t="str">
        <f>RIGHT(B477,3)</f>
        <v>tus</v>
      </c>
      <c r="CC477" s="10" t="str">
        <f>RIGHT(B477,2)</f>
        <v>us</v>
      </c>
      <c r="CD477" s="10" t="str">
        <f>RIGHT(B477,1)</f>
        <v>s</v>
      </c>
    </row>
    <row r="478" spans="1:82">
      <c r="A478">
        <v>804</v>
      </c>
      <c r="B478" s="30" t="s">
        <v>3001</v>
      </c>
      <c r="C478" t="s">
        <v>1526</v>
      </c>
      <c r="D478" t="s">
        <v>1141</v>
      </c>
      <c r="E478" t="s">
        <v>1141</v>
      </c>
      <c r="F478" t="s">
        <v>2869</v>
      </c>
      <c r="G478" s="1">
        <f>COUNTIF(B478,"*ii*")</f>
        <v>0</v>
      </c>
      <c r="H478" s="1">
        <f>COUNTIF(B478,"*ee*")</f>
        <v>0</v>
      </c>
      <c r="I478" s="1">
        <f>COUNTIF(B478,"*aa*")</f>
        <v>0</v>
      </c>
      <c r="J478" s="1">
        <f>COUNTIF(B478,"*oo*")</f>
        <v>0</v>
      </c>
      <c r="K478" s="1">
        <f>COUNTIF(B478,"*uu*")</f>
        <v>0</v>
      </c>
      <c r="L478" s="1">
        <f>COUNTIF(B478,"*ia*")</f>
        <v>0</v>
      </c>
      <c r="M478" s="1">
        <f>COUNTIF(B478,"*iu*")</f>
        <v>0</v>
      </c>
      <c r="N478" s="1">
        <f>COUNTIF(B478,"*ei*")</f>
        <v>0</v>
      </c>
      <c r="O478" s="1">
        <f>COUNTIF(B478,"*ea*")</f>
        <v>0</v>
      </c>
      <c r="P478" s="1">
        <f>COUNTIF(B478,"*eo*")</f>
        <v>0</v>
      </c>
      <c r="Q478" s="1">
        <f>COUNTIF(B478,"*eu*")</f>
        <v>0</v>
      </c>
      <c r="R478" s="1">
        <f>COUNTIF(B478,"*ai*")</f>
        <v>0</v>
      </c>
      <c r="S478" s="1">
        <f>COUNTIF(B478,"*ae*")</f>
        <v>0</v>
      </c>
      <c r="T478" s="1">
        <f>COUNTIF(B478,"*ao*")</f>
        <v>0</v>
      </c>
      <c r="U478" s="1">
        <f>COUNTIF(B478,"*au*")</f>
        <v>1</v>
      </c>
      <c r="V478" s="1">
        <f>COUNTIF(B478,"*oi*")</f>
        <v>0</v>
      </c>
      <c r="W478" s="1">
        <f>COUNTIF(B478,"*oe*")</f>
        <v>0</v>
      </c>
      <c r="X478" s="1">
        <f>COUNTIF(B478,"*oa*")</f>
        <v>0</v>
      </c>
      <c r="Y478" s="1">
        <f>COUNTIF(B478,"*ou*")</f>
        <v>0</v>
      </c>
      <c r="Z478" s="1">
        <f>COUNTIF(B478,"*ui*")</f>
        <v>0</v>
      </c>
      <c r="AA478" s="1">
        <f>COUNTIF(B478,"*ua*")</f>
        <v>0</v>
      </c>
      <c r="AB478">
        <f>SUM(G478:AA478)</f>
        <v>1</v>
      </c>
      <c r="AC478">
        <v>2</v>
      </c>
      <c r="AD478">
        <f>COUNTIF(AC478,"2")</f>
        <v>1</v>
      </c>
      <c r="AE478">
        <f>COUNTIF(AC478,"3")</f>
        <v>0</v>
      </c>
      <c r="AF478">
        <f>COUNTIF(AC478,"4")</f>
        <v>0</v>
      </c>
      <c r="AG478">
        <f>COUNTIF(AC478,"5")</f>
        <v>0</v>
      </c>
      <c r="AH478">
        <v>1</v>
      </c>
      <c r="AI478">
        <v>0</v>
      </c>
      <c r="AM478">
        <v>1</v>
      </c>
      <c r="AN478" t="str">
        <f>RIGHT(B478,1)</f>
        <v>ʔ</v>
      </c>
      <c r="AO478" s="1">
        <f>COUNTIF(F478,"CVCV")+COUNTIF(F478,"CVVCV")</f>
        <v>0</v>
      </c>
      <c r="AP478" s="1">
        <f>COUNTIF(F478,"CVCVC")+COUNTIF(F478,"CVVCVC")</f>
        <v>1</v>
      </c>
      <c r="AQ478" s="1">
        <f>COUNTIF(F478,"VCV")+COUNTIF(F478,"VVCV")</f>
        <v>0</v>
      </c>
      <c r="AR478" s="1">
        <f>COUNTIF(F478,"VCVC")+COUNTIF(F478,"VVCVC")</f>
        <v>0</v>
      </c>
      <c r="AS478" s="1">
        <f>COUNTIF(F478,"CVV")</f>
        <v>0</v>
      </c>
      <c r="AT478" s="1">
        <f>COUNTIF(F478,"CVVC")</f>
        <v>0</v>
      </c>
      <c r="AU478" s="1">
        <f>COUNTIF(F478,"VV")</f>
        <v>0</v>
      </c>
      <c r="AV478" s="1">
        <f>COUNTIF(F478,"VVC")</f>
        <v>0</v>
      </c>
      <c r="AW478" s="1">
        <f>COUNTIF(F478,"CVVCVC")+COUNTIF(F478,"VVCVC")+COUNTIF(F478,"CVVCV")+COUNTIF(F478,"VVCV")</f>
        <v>1</v>
      </c>
      <c r="AX478" t="s">
        <v>22</v>
      </c>
      <c r="AY478" s="1">
        <f>COUNTIF(F478,"CCVCV")</f>
        <v>0</v>
      </c>
      <c r="AZ478" s="1">
        <f>COUNTIF(F478,"CCVCVC")</f>
        <v>0</v>
      </c>
      <c r="BA478" s="1">
        <f>COUNTIF(F478,"CCVV")</f>
        <v>0</v>
      </c>
      <c r="BB478" s="1">
        <f>COUNTIF(F478,"CCVVC")</f>
        <v>0</v>
      </c>
      <c r="BF478" s="1" t="str">
        <f>RIGHT(F478,4)</f>
        <v>VCVC</v>
      </c>
      <c r="BG478" s="1"/>
      <c r="BJ478">
        <v>1</v>
      </c>
      <c r="BM478">
        <v>1</v>
      </c>
      <c r="BP478" s="1">
        <f>SUM(BG478:BO478)</f>
        <v>2</v>
      </c>
      <c r="BQ478">
        <v>0</v>
      </c>
      <c r="BS478" s="1" t="str">
        <f>LEFT(B478,1)</f>
        <v>m</v>
      </c>
      <c r="BT478" s="1" t="str">
        <f>LEFT(B478,2)</f>
        <v>ma</v>
      </c>
      <c r="BU478" s="1" t="str">
        <f>RIGHT(B478,1)</f>
        <v>ʔ</v>
      </c>
      <c r="BX478" s="10">
        <v>0</v>
      </c>
      <c r="BY478" s="10" t="str">
        <f>LEFT(CA478,1)</f>
        <v>u</v>
      </c>
      <c r="BZ478" s="10" t="str">
        <f>LEFT(CC478,1)</f>
        <v>u</v>
      </c>
      <c r="CA478" s="10" t="str">
        <f>RIGHT(B478,4)</f>
        <v>ukuʔ</v>
      </c>
      <c r="CB478" s="10" t="str">
        <f>RIGHT(B478,3)</f>
        <v>kuʔ</v>
      </c>
      <c r="CC478" s="10" t="str">
        <f>RIGHT(B478,2)</f>
        <v>uʔ</v>
      </c>
      <c r="CD478" s="10" t="str">
        <f>RIGHT(B478,1)</f>
        <v>ʔ</v>
      </c>
    </row>
    <row r="479" spans="1:82">
      <c r="A479">
        <v>944</v>
      </c>
      <c r="B479" s="30" t="s">
        <v>3002</v>
      </c>
      <c r="C479" t="s">
        <v>1355</v>
      </c>
      <c r="D479" t="s">
        <v>1141</v>
      </c>
      <c r="E479" t="s">
        <v>1141</v>
      </c>
      <c r="F479" t="s">
        <v>2869</v>
      </c>
      <c r="G479" s="1">
        <f>COUNTIF(B479,"*ii*")</f>
        <v>0</v>
      </c>
      <c r="H479" s="1">
        <f>COUNTIF(B479,"*ee*")</f>
        <v>0</v>
      </c>
      <c r="I479" s="1">
        <f>COUNTIF(B479,"*aa*")</f>
        <v>0</v>
      </c>
      <c r="J479" s="1">
        <f>COUNTIF(B479,"*oo*")</f>
        <v>0</v>
      </c>
      <c r="K479" s="1">
        <f>COUNTIF(B479,"*uu*")</f>
        <v>0</v>
      </c>
      <c r="L479" s="1">
        <f>COUNTIF(B479,"*ia*")</f>
        <v>0</v>
      </c>
      <c r="M479" s="1">
        <f>COUNTIF(B479,"*iu*")</f>
        <v>0</v>
      </c>
      <c r="N479" s="1">
        <f>COUNTIF(B479,"*ei*")</f>
        <v>0</v>
      </c>
      <c r="O479" s="1">
        <f>COUNTIF(B479,"*ea*")</f>
        <v>0</v>
      </c>
      <c r="P479" s="1">
        <f>COUNTIF(B479,"*eo*")</f>
        <v>0</v>
      </c>
      <c r="Q479" s="1">
        <f>COUNTIF(B479,"*eu*")</f>
        <v>0</v>
      </c>
      <c r="R479" s="1">
        <f>COUNTIF(B479,"*ai*")</f>
        <v>0</v>
      </c>
      <c r="S479" s="1">
        <f>COUNTIF(B479,"*ae*")</f>
        <v>0</v>
      </c>
      <c r="T479" s="1">
        <f>COUNTIF(B479,"*ao*")</f>
        <v>0</v>
      </c>
      <c r="U479" s="1">
        <f>COUNTIF(B479,"*au*")</f>
        <v>1</v>
      </c>
      <c r="V479" s="1">
        <f>COUNTIF(B479,"*oi*")</f>
        <v>0</v>
      </c>
      <c r="W479" s="1">
        <f>COUNTIF(B479,"*oe*")</f>
        <v>0</v>
      </c>
      <c r="X479" s="1">
        <f>COUNTIF(B479,"*oa*")</f>
        <v>0</v>
      </c>
      <c r="Y479" s="1">
        <f>COUNTIF(B479,"*ou*")</f>
        <v>0</v>
      </c>
      <c r="Z479" s="1">
        <f>COUNTIF(B479,"*ui*")</f>
        <v>0</v>
      </c>
      <c r="AA479" s="1">
        <f>COUNTIF(B479,"*ua*")</f>
        <v>0</v>
      </c>
      <c r="AB479">
        <f>SUM(G479:AA479)</f>
        <v>1</v>
      </c>
      <c r="AC479">
        <v>2</v>
      </c>
      <c r="AD479">
        <f>COUNTIF(AC479,"2")</f>
        <v>1</v>
      </c>
      <c r="AE479">
        <f>COUNTIF(AC479,"3")</f>
        <v>0</v>
      </c>
      <c r="AF479">
        <f>COUNTIF(AC479,"4")</f>
        <v>0</v>
      </c>
      <c r="AG479">
        <f>COUNTIF(AC479,"5")</f>
        <v>0</v>
      </c>
      <c r="AH479">
        <v>1</v>
      </c>
      <c r="AI479">
        <v>0</v>
      </c>
      <c r="AM479">
        <v>1</v>
      </c>
      <c r="AN479" t="str">
        <f>RIGHT(B479,1)</f>
        <v>ʔ</v>
      </c>
      <c r="AO479" s="1">
        <f>COUNTIF(F479,"CVCV")+COUNTIF(F479,"CVVCV")</f>
        <v>0</v>
      </c>
      <c r="AP479" s="1">
        <f>COUNTIF(F479,"CVCVC")+COUNTIF(F479,"CVVCVC")</f>
        <v>1</v>
      </c>
      <c r="AQ479" s="1">
        <f>COUNTIF(F479,"VCV")+COUNTIF(F479,"VVCV")</f>
        <v>0</v>
      </c>
      <c r="AR479" s="1">
        <f>COUNTIF(F479,"VCVC")+COUNTIF(F479,"VVCVC")</f>
        <v>0</v>
      </c>
      <c r="AS479" s="1">
        <f>COUNTIF(F479,"CVV")</f>
        <v>0</v>
      </c>
      <c r="AT479" s="1">
        <f>COUNTIF(F479,"CVVC")</f>
        <v>0</v>
      </c>
      <c r="AU479" s="1">
        <f>COUNTIF(F479,"VV")</f>
        <v>0</v>
      </c>
      <c r="AV479" s="1">
        <f>COUNTIF(F479,"VVC")</f>
        <v>0</v>
      </c>
      <c r="AW479" s="1">
        <f>COUNTIF(F479,"CVVCVC")+COUNTIF(F479,"VVCVC")+COUNTIF(F479,"CVVCV")+COUNTIF(F479,"VVCV")</f>
        <v>1</v>
      </c>
      <c r="AX479" t="s">
        <v>22</v>
      </c>
      <c r="AY479" s="1">
        <f>COUNTIF(F479,"CCVCV")</f>
        <v>0</v>
      </c>
      <c r="AZ479" s="1">
        <f>COUNTIF(F479,"CCVCVC")</f>
        <v>0</v>
      </c>
      <c r="BA479" s="1">
        <f>COUNTIF(F479,"CCVV")</f>
        <v>0</v>
      </c>
      <c r="BB479" s="1">
        <f>COUNTIF(F479,"CCVVC")</f>
        <v>0</v>
      </c>
      <c r="BF479" s="1" t="str">
        <f>RIGHT(F479,4)</f>
        <v>VCVC</v>
      </c>
      <c r="BG479" s="1"/>
      <c r="BJ479">
        <v>1</v>
      </c>
      <c r="BM479">
        <v>1</v>
      </c>
      <c r="BP479" s="1">
        <f>SUM(BG479:BO479)</f>
        <v>2</v>
      </c>
      <c r="BQ479">
        <v>0</v>
      </c>
      <c r="BS479" s="1" t="str">
        <f>LEFT(B479,1)</f>
        <v>n</v>
      </c>
      <c r="BT479" s="1" t="str">
        <f>LEFT(B479,2)</f>
        <v>na</v>
      </c>
      <c r="BU479" s="1" t="str">
        <f>RIGHT(B479,1)</f>
        <v>ʔ</v>
      </c>
      <c r="BX479" s="10">
        <v>0</v>
      </c>
      <c r="BY479" s="10" t="str">
        <f>LEFT(CA479,1)</f>
        <v>u</v>
      </c>
      <c r="BZ479" s="10" t="str">
        <f>LEFT(CC479,1)</f>
        <v>u</v>
      </c>
      <c r="CA479" s="10" t="str">
        <f>RIGHT(B479,4)</f>
        <v>unuʔ</v>
      </c>
      <c r="CB479" s="10" t="str">
        <f>RIGHT(B479,3)</f>
        <v>nuʔ</v>
      </c>
      <c r="CC479" s="10" t="str">
        <f>RIGHT(B479,2)</f>
        <v>uʔ</v>
      </c>
      <c r="CD479" s="10" t="str">
        <f>RIGHT(B479,1)</f>
        <v>ʔ</v>
      </c>
    </row>
    <row r="480" spans="1:82">
      <c r="B480" s="75" t="s">
        <v>4036</v>
      </c>
      <c r="C480" t="s">
        <v>2555</v>
      </c>
      <c r="D480" s="1" t="s">
        <v>1150</v>
      </c>
      <c r="E480" s="2" t="s">
        <v>2821</v>
      </c>
      <c r="F480" s="1" t="s">
        <v>2869</v>
      </c>
      <c r="G480" s="1">
        <f>COUNTIF(B480,"*ii*")</f>
        <v>0</v>
      </c>
      <c r="H480" s="1">
        <f>COUNTIF(B480,"*ee*")</f>
        <v>0</v>
      </c>
      <c r="I480" s="1">
        <f>COUNTIF(B480,"*aa*")</f>
        <v>0</v>
      </c>
      <c r="J480" s="1">
        <f>COUNTIF(B480,"*oo*")</f>
        <v>0</v>
      </c>
      <c r="K480" s="1">
        <f>COUNTIF(B480,"*uu*")</f>
        <v>0</v>
      </c>
      <c r="L480" s="1">
        <f>COUNTIF(B480,"*ia*")</f>
        <v>0</v>
      </c>
      <c r="M480" s="1">
        <f>COUNTIF(B480,"*iu*")</f>
        <v>0</v>
      </c>
      <c r="N480" s="1">
        <f>COUNTIF(B480,"*ei*")</f>
        <v>0</v>
      </c>
      <c r="O480" s="1">
        <f>COUNTIF(B480,"*ea*")</f>
        <v>0</v>
      </c>
      <c r="P480" s="1">
        <f>COUNTIF(B480,"*eo*")</f>
        <v>0</v>
      </c>
      <c r="Q480" s="1">
        <f>COUNTIF(B480,"*eu*")</f>
        <v>0</v>
      </c>
      <c r="R480" s="1">
        <f>COUNTIF(B480,"*ai*")</f>
        <v>0</v>
      </c>
      <c r="S480" s="1">
        <f>COUNTIF(B480,"*ae*")</f>
        <v>0</v>
      </c>
      <c r="T480" s="1">
        <f>COUNTIF(B480,"*ao*")</f>
        <v>0</v>
      </c>
      <c r="U480" s="1">
        <f>COUNTIF(B480,"*au*")</f>
        <v>1</v>
      </c>
      <c r="V480" s="1">
        <f>COUNTIF(B480,"*oi*")</f>
        <v>0</v>
      </c>
      <c r="W480" s="1">
        <f>COUNTIF(B480,"*oe*")</f>
        <v>0</v>
      </c>
      <c r="X480" s="1">
        <f>COUNTIF(B480,"*oa*")</f>
        <v>0</v>
      </c>
      <c r="Y480" s="1">
        <f>COUNTIF(B480,"*ou*")</f>
        <v>0</v>
      </c>
      <c r="Z480" s="1">
        <f>COUNTIF(B480,"*ui*")</f>
        <v>0</v>
      </c>
      <c r="AA480" s="1">
        <f>COUNTIF(B480,"*ua*")</f>
        <v>0</v>
      </c>
      <c r="AB480">
        <f>SUM(G480:AA480)</f>
        <v>1</v>
      </c>
      <c r="AC480">
        <v>2</v>
      </c>
      <c r="AD480">
        <f>COUNTIF(AC480,"2")</f>
        <v>1</v>
      </c>
      <c r="AE480">
        <f>COUNTIF(AC480,"3")</f>
        <v>0</v>
      </c>
      <c r="AF480">
        <f>COUNTIF(AC480,"4")</f>
        <v>0</v>
      </c>
      <c r="AG480">
        <f>COUNTIF(AC480,"5")</f>
        <v>0</v>
      </c>
      <c r="AH480">
        <v>1</v>
      </c>
      <c r="AI480">
        <v>0</v>
      </c>
      <c r="AM480">
        <v>1</v>
      </c>
      <c r="AN480" t="str">
        <f>RIGHT(B480,1)</f>
        <v>ʔ</v>
      </c>
      <c r="AO480" s="1">
        <f>COUNTIF(F480,"CVCV")+COUNTIF(F480,"CVVCV")</f>
        <v>0</v>
      </c>
      <c r="AP480" s="1">
        <f>COUNTIF(F480,"CVCVC")+COUNTIF(F480,"CVVCVC")</f>
        <v>1</v>
      </c>
      <c r="AQ480" s="1">
        <f>COUNTIF(F480,"VCV")+COUNTIF(F480,"VVCV")</f>
        <v>0</v>
      </c>
      <c r="AR480" s="1">
        <f>COUNTIF(F480,"VCVC")+COUNTIF(F480,"VVCVC")</f>
        <v>0</v>
      </c>
      <c r="AS480" s="1">
        <f>COUNTIF(F480,"CVV")</f>
        <v>0</v>
      </c>
      <c r="AT480" s="1">
        <f>COUNTIF(F480,"CVVC")</f>
        <v>0</v>
      </c>
      <c r="AU480" s="1">
        <f>COUNTIF(F480,"VV")</f>
        <v>0</v>
      </c>
      <c r="AV480" s="1">
        <f>COUNTIF(F480,"VVC")</f>
        <v>0</v>
      </c>
      <c r="AW480" s="1">
        <f>COUNTIF(F480,"CVVCVC")+COUNTIF(F480,"VVCVC")+COUNTIF(F480,"CVVCV")+COUNTIF(F480,"VVCV")</f>
        <v>1</v>
      </c>
      <c r="AX480" s="1" t="s">
        <v>22</v>
      </c>
      <c r="AY480" s="1">
        <f>COUNTIF(F480,"CCVCV")</f>
        <v>0</v>
      </c>
      <c r="AZ480" s="1">
        <f>COUNTIF(F480,"CCVCVC")</f>
        <v>0</v>
      </c>
      <c r="BA480" s="1">
        <f>COUNTIF(F480,"CCVV")</f>
        <v>0</v>
      </c>
      <c r="BB480" s="1">
        <f>COUNTIF(F480,"CCVVC")</f>
        <v>0</v>
      </c>
      <c r="BC480" s="1"/>
      <c r="BF480" s="1" t="str">
        <f>RIGHT(F480,4)</f>
        <v>VCVC</v>
      </c>
      <c r="BG480" s="1"/>
      <c r="BH480" s="1"/>
      <c r="BM480">
        <v>1</v>
      </c>
      <c r="BP480" s="1">
        <f>SUM(BG480:BO480)</f>
        <v>1</v>
      </c>
      <c r="BQ480">
        <v>0</v>
      </c>
      <c r="BS480" s="1" t="str">
        <f>LEFT(B480,1)</f>
        <v>ʔ</v>
      </c>
      <c r="BT480" s="1" t="str">
        <f>LEFT(B480,2)</f>
        <v>ʔa</v>
      </c>
      <c r="BU480" s="1" t="str">
        <f>RIGHT(B480,1)</f>
        <v>ʔ</v>
      </c>
      <c r="BW480"/>
      <c r="BX480" s="10">
        <v>0</v>
      </c>
      <c r="BY480" s="10" t="str">
        <f>LEFT(CA480,1)</f>
        <v>a</v>
      </c>
      <c r="BZ480" s="10" t="str">
        <f>RIGHT(B480,1)</f>
        <v>ʔ</v>
      </c>
      <c r="CA480" s="10" t="str">
        <f>RIGHT(B480,2)</f>
        <v>aʔ</v>
      </c>
      <c r="CB480" s="10" t="str">
        <f>RIGHT(B480,3)</f>
        <v>maʔ</v>
      </c>
      <c r="CC480" s="10" t="str">
        <f>RIGHT(B480,2)</f>
        <v>aʔ</v>
      </c>
      <c r="CD480" s="10" t="str">
        <f>RIGHT(B480,1)</f>
        <v>ʔ</v>
      </c>
    </row>
    <row r="481" spans="1:82">
      <c r="A481">
        <v>48</v>
      </c>
      <c r="B481" s="30" t="s">
        <v>929</v>
      </c>
      <c r="C481" t="s">
        <v>2463</v>
      </c>
      <c r="D481" t="s">
        <v>1152</v>
      </c>
      <c r="E481" t="s">
        <v>1141</v>
      </c>
      <c r="F481" t="s">
        <v>2892</v>
      </c>
      <c r="G481" s="1">
        <f>COUNTIF(B481,"*ii*")</f>
        <v>0</v>
      </c>
      <c r="H481" s="1">
        <f>COUNTIF(B481,"*ee*")</f>
        <v>0</v>
      </c>
      <c r="I481" s="1">
        <f>COUNTIF(B481,"*aa*")</f>
        <v>0</v>
      </c>
      <c r="J481" s="1">
        <f>COUNTIF(B481,"*oo*")</f>
        <v>0</v>
      </c>
      <c r="K481" s="1">
        <f>COUNTIF(B481,"*uu*")</f>
        <v>0</v>
      </c>
      <c r="L481" s="1">
        <f>COUNTIF(B481,"*ia*")</f>
        <v>0</v>
      </c>
      <c r="M481" s="1">
        <f>COUNTIF(B481,"*iu*")</f>
        <v>0</v>
      </c>
      <c r="N481" s="1">
        <f>COUNTIF(B481,"*ei*")</f>
        <v>0</v>
      </c>
      <c r="O481" s="1">
        <f>COUNTIF(B481,"*ea*")</f>
        <v>0</v>
      </c>
      <c r="P481" s="1">
        <f>COUNTIF(B481,"*eo*")</f>
        <v>0</v>
      </c>
      <c r="Q481" s="1">
        <f>COUNTIF(B481,"*eu*")</f>
        <v>0</v>
      </c>
      <c r="R481" s="1">
        <f>COUNTIF(B481,"*ai*")</f>
        <v>0</v>
      </c>
      <c r="S481" s="1">
        <f>COUNTIF(B481,"*ae*")</f>
        <v>0</v>
      </c>
      <c r="T481" s="1">
        <f>COUNTIF(B481,"*ao*")</f>
        <v>1</v>
      </c>
      <c r="U481" s="1">
        <f>COUNTIF(B481,"*au*")</f>
        <v>0</v>
      </c>
      <c r="V481" s="1">
        <f>COUNTIF(B481,"*oi*")</f>
        <v>0</v>
      </c>
      <c r="W481" s="1">
        <f>COUNTIF(B481,"*oe*")</f>
        <v>0</v>
      </c>
      <c r="X481" s="1">
        <f>COUNTIF(B481,"*oa*")</f>
        <v>0</v>
      </c>
      <c r="Y481" s="1">
        <f>COUNTIF(B481,"*ou*")</f>
        <v>0</v>
      </c>
      <c r="Z481" s="1">
        <f>COUNTIF(B481,"*ui*")</f>
        <v>0</v>
      </c>
      <c r="AA481" s="1">
        <f>COUNTIF(B481,"*ua*")</f>
        <v>0</v>
      </c>
      <c r="AB481">
        <f>SUM(G481:AA481)</f>
        <v>1</v>
      </c>
      <c r="AC481">
        <v>3</v>
      </c>
      <c r="AD481">
        <f>COUNTIF(AC481,"2")</f>
        <v>0</v>
      </c>
      <c r="AE481">
        <f>COUNTIF(AC481,"3")</f>
        <v>1</v>
      </c>
      <c r="AF481">
        <f>COUNTIF(AC481,"4")</f>
        <v>0</v>
      </c>
      <c r="AG481">
        <f>COUNTIF(AC481,"5")</f>
        <v>0</v>
      </c>
      <c r="AH481">
        <v>0</v>
      </c>
      <c r="AI481">
        <v>0</v>
      </c>
      <c r="AJ481">
        <v>1</v>
      </c>
      <c r="AL481">
        <v>1</v>
      </c>
      <c r="AO481" s="1">
        <f>COUNTIF(F481,"CVCV")+COUNTIF(F481,"CVVCV")</f>
        <v>0</v>
      </c>
      <c r="AP481" s="1">
        <f>COUNTIF(F481,"CVCVC")+COUNTIF(F481,"CVVCVC")</f>
        <v>0</v>
      </c>
      <c r="AQ481" s="1">
        <f>COUNTIF(F481,"VCV")+COUNTIF(F481,"VVCV")</f>
        <v>0</v>
      </c>
      <c r="AR481" s="1">
        <f>COUNTIF(F481,"VCVC")+COUNTIF(F481,"VVCVC")</f>
        <v>0</v>
      </c>
      <c r="AS481" s="1">
        <f>COUNTIF(F481,"CVV")</f>
        <v>0</v>
      </c>
      <c r="AT481" s="1">
        <f>COUNTIF(F481,"CVVC")</f>
        <v>0</v>
      </c>
      <c r="AU481" s="1">
        <f>COUNTIF(F481,"VV")</f>
        <v>0</v>
      </c>
      <c r="AV481" s="1">
        <f>COUNTIF(F481,"VVC")</f>
        <v>0</v>
      </c>
      <c r="AW481" s="1">
        <f>COUNTIF(F481,"CVVCVC")+COUNTIF(F481,"VVCVC")+COUNTIF(F481,"CVVCV")+COUNTIF(F481,"VVCV")</f>
        <v>0</v>
      </c>
      <c r="AY481" s="1">
        <f>COUNTIF(F481,"CCVCV")</f>
        <v>0</v>
      </c>
      <c r="AZ481" s="1">
        <f>COUNTIF(F481,"CCVCVC")</f>
        <v>0</v>
      </c>
      <c r="BA481" s="1">
        <f>COUNTIF(F481,"CCVV")</f>
        <v>0</v>
      </c>
      <c r="BB481" s="1">
        <f>COUNTIF(F481,"CCVVC")</f>
        <v>0</v>
      </c>
      <c r="BF481" s="1" t="str">
        <f>RIGHT(F481,4)</f>
        <v>CCVV</v>
      </c>
      <c r="BG481" s="1"/>
      <c r="BO481">
        <v>1</v>
      </c>
      <c r="BP481" s="1">
        <f>SUM(BG481:BO481)</f>
        <v>1</v>
      </c>
      <c r="BQ481">
        <v>0</v>
      </c>
      <c r="BS481" s="1" t="str">
        <f>LEFT(B481,1)</f>
        <v>a</v>
      </c>
      <c r="BT481" s="1" t="str">
        <f>LEFT(B481,2)</f>
        <v>an</v>
      </c>
      <c r="BU481" s="1" t="str">
        <f>RIGHT(B481,1)</f>
        <v>o</v>
      </c>
      <c r="BX481" s="10">
        <v>1</v>
      </c>
      <c r="BY481" s="10" t="str">
        <f>LEFT(CA481,1)</f>
        <v>a</v>
      </c>
      <c r="BZ481" s="10" t="str">
        <f>RIGHT(B481,1)</f>
        <v>o</v>
      </c>
      <c r="CA481" s="10" t="str">
        <f>RIGHT(B481,2)</f>
        <v>ao</v>
      </c>
      <c r="CB481" s="10" t="str">
        <f>RIGHT(B481,3)</f>
        <v>sao</v>
      </c>
      <c r="CC481" s="10" t="str">
        <f>RIGHT(B481,2)</f>
        <v>ao</v>
      </c>
      <c r="CD481" s="10" t="str">
        <f>RIGHT(B481,1)</f>
        <v>o</v>
      </c>
    </row>
    <row r="482" spans="1:82">
      <c r="A482">
        <v>67</v>
      </c>
      <c r="B482" s="30" t="s">
        <v>70</v>
      </c>
      <c r="C482" t="s">
        <v>1244</v>
      </c>
      <c r="D482" t="s">
        <v>1141</v>
      </c>
      <c r="E482" t="s">
        <v>1141</v>
      </c>
      <c r="F482" t="s">
        <v>2881</v>
      </c>
      <c r="G482" s="1">
        <f>COUNTIF(B482,"*ii*")</f>
        <v>0</v>
      </c>
      <c r="H482" s="1">
        <f>COUNTIF(B482,"*ee*")</f>
        <v>0</v>
      </c>
      <c r="I482" s="1">
        <f>COUNTIF(B482,"*aa*")</f>
        <v>1</v>
      </c>
      <c r="J482" s="1">
        <f>COUNTIF(B482,"*oo*")</f>
        <v>0</v>
      </c>
      <c r="K482" s="1">
        <f>COUNTIF(B482,"*uu*")</f>
        <v>0</v>
      </c>
      <c r="L482" s="1">
        <f>COUNTIF(B482,"*ia*")</f>
        <v>0</v>
      </c>
      <c r="M482" s="1">
        <f>COUNTIF(B482,"*iu*")</f>
        <v>0</v>
      </c>
      <c r="N482" s="1">
        <f>COUNTIF(B482,"*ei*")</f>
        <v>0</v>
      </c>
      <c r="O482" s="1">
        <f>COUNTIF(B482,"*ea*")</f>
        <v>0</v>
      </c>
      <c r="P482" s="1">
        <f>COUNTIF(B482,"*eo*")</f>
        <v>0</v>
      </c>
      <c r="Q482" s="1">
        <f>COUNTIF(B482,"*eu*")</f>
        <v>0</v>
      </c>
      <c r="R482" s="1">
        <f>COUNTIF(B482,"*ai*")</f>
        <v>0</v>
      </c>
      <c r="S482" s="1">
        <f>COUNTIF(B482,"*ae*")</f>
        <v>0</v>
      </c>
      <c r="T482" s="1">
        <f>COUNTIF(B482,"*ao*")</f>
        <v>0</v>
      </c>
      <c r="U482" s="1">
        <f>COUNTIF(B482,"*au*")</f>
        <v>0</v>
      </c>
      <c r="V482" s="1">
        <f>COUNTIF(B482,"*oi*")</f>
        <v>0</v>
      </c>
      <c r="W482" s="1">
        <f>COUNTIF(B482,"*oe*")</f>
        <v>0</v>
      </c>
      <c r="X482" s="1">
        <f>COUNTIF(B482,"*oa*")</f>
        <v>0</v>
      </c>
      <c r="Y482" s="1">
        <f>COUNTIF(B482,"*ou*")</f>
        <v>0</v>
      </c>
      <c r="Z482" s="1">
        <f>COUNTIF(B482,"*ui*")</f>
        <v>0</v>
      </c>
      <c r="AA482" s="1">
        <f>COUNTIF(B482,"*ua*")</f>
        <v>0</v>
      </c>
      <c r="AB482">
        <f>SUM(G482:AA482)</f>
        <v>1</v>
      </c>
      <c r="AC482">
        <v>3</v>
      </c>
      <c r="AD482">
        <f>COUNTIF(AC482,"2")</f>
        <v>0</v>
      </c>
      <c r="AE482">
        <f>COUNTIF(AC482,"3")</f>
        <v>1</v>
      </c>
      <c r="AF482">
        <f>COUNTIF(AC482,"4")</f>
        <v>0</v>
      </c>
      <c r="AG482">
        <f>COUNTIF(AC482,"5")</f>
        <v>0</v>
      </c>
      <c r="AH482">
        <v>0</v>
      </c>
      <c r="AI482">
        <v>0</v>
      </c>
      <c r="AJ482">
        <v>1</v>
      </c>
      <c r="AM482">
        <v>1</v>
      </c>
      <c r="AN482" t="str">
        <f>RIGHT(B482,1)</f>
        <v>k</v>
      </c>
      <c r="AO482" s="1">
        <f>COUNTIF(F482,"CVCV")+COUNTIF(F482,"CVVCV")</f>
        <v>0</v>
      </c>
      <c r="AP482" s="1">
        <f>COUNTIF(F482,"CVCVC")+COUNTIF(F482,"CVVCVC")</f>
        <v>0</v>
      </c>
      <c r="AQ482" s="1">
        <f>COUNTIF(F482,"VCV")+COUNTIF(F482,"VVCV")</f>
        <v>0</v>
      </c>
      <c r="AR482" s="1">
        <f>COUNTIF(F482,"VCVC")+COUNTIF(F482,"VVCVC")</f>
        <v>0</v>
      </c>
      <c r="AS482" s="1">
        <f>COUNTIF(F482,"CVV")</f>
        <v>0</v>
      </c>
      <c r="AT482" s="1">
        <f>COUNTIF(F482,"CVVC")</f>
        <v>0</v>
      </c>
      <c r="AU482" s="1">
        <f>COUNTIF(F482,"VV")</f>
        <v>0</v>
      </c>
      <c r="AV482" s="1">
        <f>COUNTIF(F482,"VVC")</f>
        <v>0</v>
      </c>
      <c r="AW482" s="1">
        <f>COUNTIF(F482,"CVVCVC")+COUNTIF(F482,"VVCVC")+COUNTIF(F482,"CVVCV")+COUNTIF(F482,"VVCV")</f>
        <v>0</v>
      </c>
      <c r="AY482" s="1">
        <f>COUNTIF(F482,"CCVCV")</f>
        <v>0</v>
      </c>
      <c r="AZ482" s="1">
        <f>COUNTIF(F482,"CCVCVC")</f>
        <v>0</v>
      </c>
      <c r="BA482" s="1">
        <f>COUNTIF(F482,"CCVV")</f>
        <v>0</v>
      </c>
      <c r="BB482" s="1">
        <f>COUNTIF(F482,"CCVVC")</f>
        <v>0</v>
      </c>
      <c r="BF482" s="1" t="str">
        <f>RIGHT(F482,4)</f>
        <v>CVVC</v>
      </c>
      <c r="BG482" s="1"/>
      <c r="BN482">
        <v>1</v>
      </c>
      <c r="BP482" s="1">
        <f>SUM(BG482:BO482)</f>
        <v>1</v>
      </c>
      <c r="BQ482">
        <v>0</v>
      </c>
      <c r="BS482" s="1" t="str">
        <f>LEFT(B482,1)</f>
        <v>a</v>
      </c>
      <c r="BT482" s="1" t="str">
        <f>LEFT(B482,2)</f>
        <v>as</v>
      </c>
      <c r="BU482" s="1" t="str">
        <f>RIGHT(B482,1)</f>
        <v>k</v>
      </c>
      <c r="BX482" s="10">
        <v>1</v>
      </c>
      <c r="BY482" s="10" t="str">
        <f>LEFT(CA482,1)</f>
        <v>a</v>
      </c>
      <c r="BZ482" s="10" t="str">
        <f>LEFT(CC482,1)</f>
        <v>a</v>
      </c>
      <c r="CA482" s="10" t="str">
        <f>RIGHT(B482,3)</f>
        <v>aak</v>
      </c>
      <c r="CB482" s="10" t="str">
        <f>RIGHT(B482,3)</f>
        <v>aak</v>
      </c>
      <c r="CC482" s="10" t="str">
        <f>RIGHT(B482,2)</f>
        <v>ak</v>
      </c>
      <c r="CD482" s="10" t="str">
        <f>RIGHT(B482,1)</f>
        <v>k</v>
      </c>
    </row>
    <row r="483" spans="1:82">
      <c r="A483">
        <v>76</v>
      </c>
      <c r="B483" s="30" t="s">
        <v>1095</v>
      </c>
      <c r="C483" t="s">
        <v>2732</v>
      </c>
      <c r="D483" t="s">
        <v>1141</v>
      </c>
      <c r="E483" t="s">
        <v>1141</v>
      </c>
      <c r="F483" t="s">
        <v>2881</v>
      </c>
      <c r="G483" s="1">
        <f>COUNTIF(B483,"*ii*")</f>
        <v>0</v>
      </c>
      <c r="H483" s="1">
        <f>COUNTIF(B483,"*ee*")</f>
        <v>0</v>
      </c>
      <c r="I483" s="1">
        <f>COUNTIF(B483,"*aa*")</f>
        <v>0</v>
      </c>
      <c r="J483" s="1">
        <f>COUNTIF(B483,"*oo*")</f>
        <v>0</v>
      </c>
      <c r="K483" s="1">
        <f>COUNTIF(B483,"*uu*")</f>
        <v>0</v>
      </c>
      <c r="L483" s="1">
        <f>COUNTIF(B483,"*ia*")</f>
        <v>0</v>
      </c>
      <c r="M483" s="1">
        <f>COUNTIF(B483,"*iu*")</f>
        <v>0</v>
      </c>
      <c r="N483" s="1">
        <f>COUNTIF(B483,"*ei*")</f>
        <v>0</v>
      </c>
      <c r="O483" s="1">
        <f>COUNTIF(B483,"*ea*")</f>
        <v>0</v>
      </c>
      <c r="P483" s="1">
        <f>COUNTIF(B483,"*eo*")</f>
        <v>0</v>
      </c>
      <c r="Q483" s="1">
        <f>COUNTIF(B483,"*eu*")</f>
        <v>0</v>
      </c>
      <c r="R483" s="1">
        <f>COUNTIF(B483,"*ai*")</f>
        <v>0</v>
      </c>
      <c r="S483" s="1">
        <f>COUNTIF(B483,"*ae*")</f>
        <v>0</v>
      </c>
      <c r="T483" s="1">
        <f>COUNTIF(B483,"*ao*")</f>
        <v>0</v>
      </c>
      <c r="U483" s="1">
        <f>COUNTIF(B483,"*au*")</f>
        <v>0</v>
      </c>
      <c r="V483" s="1">
        <f>COUNTIF(B483,"*oi*")</f>
        <v>0</v>
      </c>
      <c r="W483" s="1">
        <f>COUNTIF(B483,"*oe*")</f>
        <v>0</v>
      </c>
      <c r="X483" s="1">
        <f>COUNTIF(B483,"*oa*")</f>
        <v>0</v>
      </c>
      <c r="Y483" s="1">
        <f>COUNTIF(B483,"*ou*")</f>
        <v>0</v>
      </c>
      <c r="Z483" s="1">
        <f>COUNTIF(B483,"*ui*")</f>
        <v>0</v>
      </c>
      <c r="AA483" s="1">
        <f>COUNTIF(B483,"*ua*")</f>
        <v>1</v>
      </c>
      <c r="AB483">
        <f>SUM(G483:AA483)</f>
        <v>1</v>
      </c>
      <c r="AC483">
        <v>3</v>
      </c>
      <c r="AD483">
        <f>COUNTIF(AC483,"2")</f>
        <v>0</v>
      </c>
      <c r="AE483">
        <f>COUNTIF(AC483,"3")</f>
        <v>1</v>
      </c>
      <c r="AF483">
        <f>COUNTIF(AC483,"4")</f>
        <v>0</v>
      </c>
      <c r="AG483">
        <f>COUNTIF(AC483,"5")</f>
        <v>0</v>
      </c>
      <c r="AH483">
        <v>0</v>
      </c>
      <c r="AI483">
        <v>0</v>
      </c>
      <c r="AJ483">
        <v>1</v>
      </c>
      <c r="AM483">
        <v>1</v>
      </c>
      <c r="AN483" t="str">
        <f>RIGHT(B483,1)</f>
        <v>n</v>
      </c>
      <c r="AO483" s="1">
        <f>COUNTIF(F483,"CVCV")+COUNTIF(F483,"CVVCV")</f>
        <v>0</v>
      </c>
      <c r="AP483" s="1">
        <f>COUNTIF(F483,"CVCVC")+COUNTIF(F483,"CVVCVC")</f>
        <v>0</v>
      </c>
      <c r="AQ483" s="1">
        <f>COUNTIF(F483,"VCV")+COUNTIF(F483,"VVCV")</f>
        <v>0</v>
      </c>
      <c r="AR483" s="1">
        <f>COUNTIF(F483,"VCVC")+COUNTIF(F483,"VVCVC")</f>
        <v>0</v>
      </c>
      <c r="AS483" s="1">
        <f>COUNTIF(F483,"CVV")</f>
        <v>0</v>
      </c>
      <c r="AT483" s="1">
        <f>COUNTIF(F483,"CVVC")</f>
        <v>0</v>
      </c>
      <c r="AU483" s="1">
        <f>COUNTIF(F483,"VV")</f>
        <v>0</v>
      </c>
      <c r="AV483" s="1">
        <f>COUNTIF(F483,"VVC")</f>
        <v>0</v>
      </c>
      <c r="AW483" s="1">
        <f>COUNTIF(F483,"CVVCVC")+COUNTIF(F483,"VVCVC")+COUNTIF(F483,"CVVCV")+COUNTIF(F483,"VVCV")</f>
        <v>0</v>
      </c>
      <c r="AY483" s="1">
        <f>COUNTIF(F483,"CCVCV")</f>
        <v>0</v>
      </c>
      <c r="AZ483" s="1">
        <f>COUNTIF(F483,"CCVCVC")</f>
        <v>0</v>
      </c>
      <c r="BA483" s="1">
        <f>COUNTIF(F483,"CCVV")</f>
        <v>0</v>
      </c>
      <c r="BB483" s="1">
        <f>COUNTIF(F483,"CCVVC")</f>
        <v>0</v>
      </c>
      <c r="BF483" s="1" t="str">
        <f>RIGHT(F483,4)</f>
        <v>CVVC</v>
      </c>
      <c r="BG483" s="1"/>
      <c r="BN483">
        <v>1</v>
      </c>
      <c r="BP483" s="1">
        <f>SUM(BG483:BO483)</f>
        <v>1</v>
      </c>
      <c r="BQ483">
        <v>0</v>
      </c>
      <c r="BR483" t="s">
        <v>715</v>
      </c>
      <c r="BS483" s="1" t="str">
        <f>LEFT(B483,1)</f>
        <v>a</v>
      </c>
      <c r="BT483" s="1" t="str">
        <f>LEFT(B483,2)</f>
        <v>at</v>
      </c>
      <c r="BU483" s="1" t="str">
        <f>RIGHT(B483,1)</f>
        <v>n</v>
      </c>
      <c r="BX483" s="10">
        <v>1</v>
      </c>
      <c r="BY483" s="10" t="str">
        <f>LEFT(CA483,1)</f>
        <v>u</v>
      </c>
      <c r="BZ483" s="10" t="str">
        <f>LEFT(CC483,1)</f>
        <v>a</v>
      </c>
      <c r="CA483" s="10" t="str">
        <f>RIGHT(B483,3)</f>
        <v>uan</v>
      </c>
      <c r="CB483" s="10" t="str">
        <f>RIGHT(B483,3)</f>
        <v>uan</v>
      </c>
      <c r="CC483" s="10" t="str">
        <f>RIGHT(B483,2)</f>
        <v>an</v>
      </c>
      <c r="CD483" s="10" t="str">
        <f>RIGHT(B483,1)</f>
        <v>n</v>
      </c>
    </row>
    <row r="484" spans="1:82">
      <c r="A484" s="3">
        <v>66</v>
      </c>
      <c r="B484" s="31" t="s">
        <v>3004</v>
      </c>
      <c r="C484" s="3" t="s">
        <v>2227</v>
      </c>
      <c r="D484" s="3" t="s">
        <v>1141</v>
      </c>
      <c r="E484" s="3" t="s">
        <v>1141</v>
      </c>
      <c r="F484" s="3" t="s">
        <v>2887</v>
      </c>
      <c r="G484" s="4">
        <f>COUNTIF(B484,"*ii*")</f>
        <v>0</v>
      </c>
      <c r="H484" s="4">
        <f>COUNTIF(B484,"*ee*")</f>
        <v>0</v>
      </c>
      <c r="I484" s="4">
        <f>COUNTIF(B484,"*aa*")</f>
        <v>0</v>
      </c>
      <c r="J484" s="4">
        <f>COUNTIF(B484,"*oo*")</f>
        <v>0</v>
      </c>
      <c r="K484" s="4">
        <f>COUNTIF(B484,"*uu*")</f>
        <v>0</v>
      </c>
      <c r="L484" s="4">
        <f>COUNTIF(B484,"*ia*")</f>
        <v>0</v>
      </c>
      <c r="M484" s="4">
        <f>COUNTIF(B484,"*iu*")</f>
        <v>0</v>
      </c>
      <c r="N484" s="4">
        <f>COUNTIF(B484,"*ei*")</f>
        <v>0</v>
      </c>
      <c r="O484" s="4">
        <f>COUNTIF(B484,"*ea*")</f>
        <v>0</v>
      </c>
      <c r="P484" s="4">
        <f>COUNTIF(B484,"*eo*")</f>
        <v>0</v>
      </c>
      <c r="Q484" s="4">
        <f>COUNTIF(B484,"*eu*")</f>
        <v>0</v>
      </c>
      <c r="R484" s="4">
        <f>COUNTIF(B484,"*ai*")</f>
        <v>0</v>
      </c>
      <c r="S484" s="4">
        <f>COUNTIF(B484,"*ae*")</f>
        <v>0</v>
      </c>
      <c r="T484" s="4">
        <f>COUNTIF(B484,"*ao*")</f>
        <v>0</v>
      </c>
      <c r="U484" s="4">
        <f>COUNTIF(B484,"*au*")</f>
        <v>1</v>
      </c>
      <c r="V484" s="4">
        <f>COUNTIF(B484,"*oi*")</f>
        <v>0</v>
      </c>
      <c r="W484" s="4">
        <f>COUNTIF(B484,"*oe*")</f>
        <v>0</v>
      </c>
      <c r="X484" s="4">
        <f>COUNTIF(B484,"*oa*")</f>
        <v>0</v>
      </c>
      <c r="Y484" s="4">
        <f>COUNTIF(B484,"*ou*")</f>
        <v>0</v>
      </c>
      <c r="Z484" s="4">
        <f>COUNTIF(B484,"*ui*")</f>
        <v>0</v>
      </c>
      <c r="AA484" s="4">
        <f>COUNTIF(B484,"*ua*")</f>
        <v>0</v>
      </c>
      <c r="AB484" s="3">
        <f>SUM(G484:AA484)</f>
        <v>1</v>
      </c>
      <c r="AC484" s="3">
        <v>3</v>
      </c>
      <c r="AD484">
        <f>COUNTIF(AC484,"2")</f>
        <v>0</v>
      </c>
      <c r="AE484">
        <f>COUNTIF(AC484,"3")</f>
        <v>1</v>
      </c>
      <c r="AF484">
        <f>COUNTIF(AC484,"4")</f>
        <v>0</v>
      </c>
      <c r="AG484">
        <f>COUNTIF(AC484,"5")</f>
        <v>0</v>
      </c>
      <c r="AH484" s="3">
        <v>0</v>
      </c>
      <c r="AI484" s="3">
        <v>0</v>
      </c>
      <c r="AJ484" s="3">
        <v>1</v>
      </c>
      <c r="AK484" s="3"/>
      <c r="AL484" s="3"/>
      <c r="AM484" s="3">
        <v>1</v>
      </c>
      <c r="AN484" s="3" t="str">
        <f>RIGHT(B484,1)</f>
        <v>ʔ</v>
      </c>
      <c r="AO484" s="1">
        <f>COUNTIF(F484,"CVCV")+COUNTIF(F484,"CVVCV")</f>
        <v>0</v>
      </c>
      <c r="AP484" s="1">
        <f>COUNTIF(F484,"CVCVC")+COUNTIF(F484,"CVVCVC")</f>
        <v>0</v>
      </c>
      <c r="AQ484" s="1">
        <f>COUNTIF(F484,"VCV")+COUNTIF(F484,"VVCV")</f>
        <v>0</v>
      </c>
      <c r="AR484" s="1">
        <f>COUNTIF(F484,"VCVC")+COUNTIF(F484,"VVCVC")</f>
        <v>0</v>
      </c>
      <c r="AS484" s="1">
        <f>COUNTIF(F484,"CVV")</f>
        <v>0</v>
      </c>
      <c r="AT484" s="1">
        <f>COUNTIF(F484,"CVVC")</f>
        <v>0</v>
      </c>
      <c r="AU484" s="1">
        <f>COUNTIF(F484,"VV")</f>
        <v>0</v>
      </c>
      <c r="AV484" s="1">
        <f>COUNTIF(F484,"VVC")</f>
        <v>0</v>
      </c>
      <c r="AW484" s="4">
        <f>COUNTIF(F484,"CVVCVC")+COUNTIF(F484,"VVCVC")+COUNTIF(F484,"CVVCV")+COUNTIF(F484,"VVCV")</f>
        <v>0</v>
      </c>
      <c r="AX484" s="3" t="s">
        <v>22</v>
      </c>
      <c r="AY484" s="4">
        <f>COUNTIF(F484,"CCVCV")</f>
        <v>0</v>
      </c>
      <c r="AZ484" s="4">
        <f>COUNTIF(F484,"CCVCVC")</f>
        <v>0</v>
      </c>
      <c r="BA484" s="4">
        <f>COUNTIF(F484,"CCVV")</f>
        <v>0</v>
      </c>
      <c r="BB484" s="4">
        <f>COUNTIF(F484,"CCVVC")</f>
        <v>0</v>
      </c>
      <c r="BC484" s="3"/>
      <c r="BE484" s="3"/>
      <c r="BF484" s="4" t="str">
        <f>RIGHT(F484,4)</f>
        <v>VCVC</v>
      </c>
      <c r="BG484" s="4"/>
      <c r="BH484" s="3"/>
      <c r="BJ484" s="3">
        <v>1</v>
      </c>
      <c r="BK484">
        <v>1</v>
      </c>
      <c r="BL484" s="3"/>
      <c r="BM484" s="3">
        <v>1</v>
      </c>
      <c r="BP484" s="4">
        <f>SUM(BG484:BO484)</f>
        <v>3</v>
      </c>
      <c r="BQ484" s="3">
        <v>0</v>
      </c>
      <c r="BS484" s="1" t="str">
        <f>LEFT(B484,1)</f>
        <v>a</v>
      </c>
      <c r="BT484" s="1" t="str">
        <f>LEFT(B484,2)</f>
        <v>as</v>
      </c>
      <c r="BU484" s="1" t="str">
        <f>RIGHT(B484,1)</f>
        <v>ʔ</v>
      </c>
      <c r="BX484" s="10">
        <v>1</v>
      </c>
      <c r="BY484" s="10" t="str">
        <f>LEFT(CA484,1)</f>
        <v>u</v>
      </c>
      <c r="BZ484" s="10" t="str">
        <f>LEFT(CC484,1)</f>
        <v>a</v>
      </c>
      <c r="CA484" s="10" t="str">
        <f>RIGHT(B484,4)</f>
        <v>utaʔ</v>
      </c>
      <c r="CB484" s="10" t="str">
        <f>RIGHT(B484,3)</f>
        <v>taʔ</v>
      </c>
      <c r="CC484" s="10" t="str">
        <f>RIGHT(B484,2)</f>
        <v>aʔ</v>
      </c>
      <c r="CD484" s="10" t="str">
        <f>RIGHT(B484,1)</f>
        <v>ʔ</v>
      </c>
    </row>
    <row r="485" spans="1:82">
      <c r="A485">
        <v>37</v>
      </c>
      <c r="B485" s="30" t="s">
        <v>702</v>
      </c>
      <c r="C485" t="s">
        <v>2123</v>
      </c>
      <c r="D485" t="s">
        <v>1163</v>
      </c>
      <c r="E485" t="s">
        <v>1163</v>
      </c>
      <c r="F485" t="s">
        <v>2877</v>
      </c>
      <c r="G485" s="1">
        <f>COUNTIF(B485,"*ii*")</f>
        <v>0</v>
      </c>
      <c r="H485" s="1">
        <f>COUNTIF(B485,"*ee*")</f>
        <v>0</v>
      </c>
      <c r="I485" s="1">
        <f>COUNTIF(B485,"*aa*")</f>
        <v>0</v>
      </c>
      <c r="J485" s="1">
        <f>COUNTIF(B485,"*oo*")</f>
        <v>1</v>
      </c>
      <c r="K485" s="1">
        <f>COUNTIF(B485,"*uu*")</f>
        <v>0</v>
      </c>
      <c r="L485" s="1">
        <f>COUNTIF(B485,"*ia*")</f>
        <v>0</v>
      </c>
      <c r="M485" s="1">
        <f>COUNTIF(B485,"*iu*")</f>
        <v>0</v>
      </c>
      <c r="N485" s="1">
        <f>COUNTIF(B485,"*ei*")</f>
        <v>0</v>
      </c>
      <c r="O485" s="1">
        <f>COUNTIF(B485,"*ea*")</f>
        <v>0</v>
      </c>
      <c r="P485" s="1">
        <f>COUNTIF(B485,"*eo*")</f>
        <v>0</v>
      </c>
      <c r="Q485" s="1">
        <f>COUNTIF(B485,"*eu*")</f>
        <v>0</v>
      </c>
      <c r="R485" s="1">
        <f>COUNTIF(B485,"*ai*")</f>
        <v>0</v>
      </c>
      <c r="S485" s="1">
        <f>COUNTIF(B485,"*ae*")</f>
        <v>0</v>
      </c>
      <c r="T485" s="1">
        <f>COUNTIF(B485,"*ao*")</f>
        <v>0</v>
      </c>
      <c r="U485" s="1">
        <f>COUNTIF(B485,"*au*")</f>
        <v>0</v>
      </c>
      <c r="V485" s="1">
        <f>COUNTIF(B485,"*oi*")</f>
        <v>0</v>
      </c>
      <c r="W485" s="1">
        <f>COUNTIF(B485,"*oe*")</f>
        <v>0</v>
      </c>
      <c r="X485" s="1">
        <f>COUNTIF(B485,"*oa*")</f>
        <v>0</v>
      </c>
      <c r="Y485" s="1">
        <f>COUNTIF(B485,"*ou*")</f>
        <v>0</v>
      </c>
      <c r="Z485" s="1">
        <f>COUNTIF(B485,"*ui*")</f>
        <v>0</v>
      </c>
      <c r="AA485" s="1">
        <f>COUNTIF(B485,"*ua*")</f>
        <v>0</v>
      </c>
      <c r="AB485">
        <f>SUM(G485:AA485)</f>
        <v>1</v>
      </c>
      <c r="AC485">
        <v>3</v>
      </c>
      <c r="AD485">
        <f>COUNTIF(AC485,"2")</f>
        <v>0</v>
      </c>
      <c r="AE485">
        <f>COUNTIF(AC485,"3")</f>
        <v>1</v>
      </c>
      <c r="AF485">
        <f>COUNTIF(AC485,"4")</f>
        <v>0</v>
      </c>
      <c r="AG485">
        <f>COUNTIF(AC485,"5")</f>
        <v>0</v>
      </c>
      <c r="AH485">
        <v>0</v>
      </c>
      <c r="AI485">
        <v>0</v>
      </c>
      <c r="AJ485">
        <v>1</v>
      </c>
      <c r="AL485">
        <v>1</v>
      </c>
      <c r="AO485" s="1">
        <f>COUNTIF(F485,"CVCV")+COUNTIF(F485,"CVVCV")</f>
        <v>0</v>
      </c>
      <c r="AP485" s="1">
        <f>COUNTIF(F485,"CVCVC")+COUNTIF(F485,"CVVCVC")</f>
        <v>0</v>
      </c>
      <c r="AQ485" s="1">
        <f>COUNTIF(F485,"VCV")+COUNTIF(F485,"VVCV")</f>
        <v>0</v>
      </c>
      <c r="AR485" s="1">
        <f>COUNTIF(F485,"VCVC")+COUNTIF(F485,"VVCVC")</f>
        <v>0</v>
      </c>
      <c r="AS485" s="1">
        <f>COUNTIF(F485,"CVV")</f>
        <v>0</v>
      </c>
      <c r="AT485" s="1">
        <f>COUNTIF(F485,"CVVC")</f>
        <v>0</v>
      </c>
      <c r="AU485" s="1">
        <f>COUNTIF(F485,"VV")</f>
        <v>0</v>
      </c>
      <c r="AV485" s="1">
        <f>COUNTIF(F485,"VVC")</f>
        <v>0</v>
      </c>
      <c r="AW485" s="1">
        <f>COUNTIF(F485,"CVVCVC")+COUNTIF(F485,"VVCVC")+COUNTIF(F485,"CVVCV")+COUNTIF(F485,"VVCV")</f>
        <v>0</v>
      </c>
      <c r="AY485" s="1">
        <f>COUNTIF(F485,"CCVCV")</f>
        <v>0</v>
      </c>
      <c r="AZ485" s="1">
        <f>COUNTIF(F485,"CCVCVC")</f>
        <v>0</v>
      </c>
      <c r="BA485" s="1">
        <f>COUNTIF(F485,"CCVV")</f>
        <v>0</v>
      </c>
      <c r="BB485" s="1">
        <f>COUNTIF(F485,"CCVVC")</f>
        <v>0</v>
      </c>
      <c r="BF485" s="1" t="str">
        <f>RIGHT(F485,4)</f>
        <v>VCVV</v>
      </c>
      <c r="BG485" s="1"/>
      <c r="BO485">
        <v>1</v>
      </c>
      <c r="BP485" s="1">
        <f>SUM(BG485:BO485)</f>
        <v>1</v>
      </c>
      <c r="BQ485">
        <v>0</v>
      </c>
      <c r="BS485" s="1" t="str">
        <f>LEFT(B485,1)</f>
        <v>a</v>
      </c>
      <c r="BT485" s="1" t="str">
        <f>LEFT(B485,2)</f>
        <v>am</v>
      </c>
      <c r="BU485" s="1" t="str">
        <f>RIGHT(B485,1)</f>
        <v>o</v>
      </c>
      <c r="BX485" s="10">
        <v>1</v>
      </c>
      <c r="BY485" s="10" t="str">
        <f>LEFT(CA485,1)</f>
        <v>o</v>
      </c>
      <c r="BZ485" s="10" t="str">
        <f>RIGHT(B485,1)</f>
        <v>o</v>
      </c>
      <c r="CA485" s="10" t="str">
        <f>RIGHT(B485,2)</f>
        <v>oo</v>
      </c>
      <c r="CB485" s="10" t="str">
        <f>RIGHT(B485,3)</f>
        <v>moo</v>
      </c>
      <c r="CC485" s="10" t="str">
        <f>RIGHT(B485,2)</f>
        <v>oo</v>
      </c>
      <c r="CD485" s="10" t="str">
        <f>RIGHT(B485,1)</f>
        <v>o</v>
      </c>
    </row>
    <row r="486" spans="1:82">
      <c r="A486">
        <v>60</v>
      </c>
      <c r="B486" s="30" t="s">
        <v>932</v>
      </c>
      <c r="C486" t="s">
        <v>2467</v>
      </c>
      <c r="D486" t="s">
        <v>1141</v>
      </c>
      <c r="E486" t="s">
        <v>1141</v>
      </c>
      <c r="F486" t="s">
        <v>2844</v>
      </c>
      <c r="G486" s="1">
        <f>COUNTIF(B486,"*ii*")</f>
        <v>0</v>
      </c>
      <c r="H486" s="1">
        <f>COUNTIF(B486,"*ee*")</f>
        <v>0</v>
      </c>
      <c r="I486" s="1">
        <f>COUNTIF(B486,"*aa*")</f>
        <v>0</v>
      </c>
      <c r="J486" s="1">
        <f>COUNTIF(B486,"*oo*")</f>
        <v>0</v>
      </c>
      <c r="K486" s="1">
        <f>COUNTIF(B486,"*uu*")</f>
        <v>0</v>
      </c>
      <c r="L486" s="1">
        <f>COUNTIF(B486,"*ia*")</f>
        <v>0</v>
      </c>
      <c r="M486" s="1">
        <f>COUNTIF(B486,"*iu*")</f>
        <v>0</v>
      </c>
      <c r="N486" s="1">
        <f>COUNTIF(B486,"*ei*")</f>
        <v>0</v>
      </c>
      <c r="O486" s="1">
        <f>COUNTIF(B486,"*ea*")</f>
        <v>0</v>
      </c>
      <c r="P486" s="1">
        <f>COUNTIF(B486,"*eo*")</f>
        <v>0</v>
      </c>
      <c r="Q486" s="1">
        <f>COUNTIF(B486,"*eu*")</f>
        <v>0</v>
      </c>
      <c r="R486" s="1">
        <f>COUNTIF(B486,"*ai*")</f>
        <v>0</v>
      </c>
      <c r="S486" s="1">
        <f>COUNTIF(B486,"*ae*")</f>
        <v>0</v>
      </c>
      <c r="T486" s="1">
        <f>COUNTIF(B486,"*ao*")</f>
        <v>0</v>
      </c>
      <c r="U486" s="1">
        <f>COUNTIF(B486,"*au*")</f>
        <v>1</v>
      </c>
      <c r="V486" s="1">
        <f>COUNTIF(B486,"*oi*")</f>
        <v>0</v>
      </c>
      <c r="W486" s="1">
        <f>COUNTIF(B486,"*oe*")</f>
        <v>0</v>
      </c>
      <c r="X486" s="1">
        <f>COUNTIF(B486,"*oa*")</f>
        <v>0</v>
      </c>
      <c r="Y486" s="1">
        <f>COUNTIF(B486,"*ou*")</f>
        <v>0</v>
      </c>
      <c r="Z486" s="1">
        <f>COUNTIF(B486,"*ui*")</f>
        <v>0</v>
      </c>
      <c r="AA486" s="1">
        <f>COUNTIF(B486,"*ua*")</f>
        <v>0</v>
      </c>
      <c r="AB486">
        <f>SUM(G486:AA486)</f>
        <v>1</v>
      </c>
      <c r="AC486">
        <v>3</v>
      </c>
      <c r="AD486">
        <f>COUNTIF(AC486,"2")</f>
        <v>0</v>
      </c>
      <c r="AE486">
        <f>COUNTIF(AC486,"3")</f>
        <v>1</v>
      </c>
      <c r="AF486">
        <f>COUNTIF(AC486,"4")</f>
        <v>0</v>
      </c>
      <c r="AG486">
        <f>COUNTIF(AC486,"5")</f>
        <v>0</v>
      </c>
      <c r="AH486">
        <v>0</v>
      </c>
      <c r="AI486">
        <v>0</v>
      </c>
      <c r="AJ486">
        <v>1</v>
      </c>
      <c r="AM486">
        <v>1</v>
      </c>
      <c r="AN486" t="str">
        <f>RIGHT(B486,1)</f>
        <v>t</v>
      </c>
      <c r="AO486" s="1">
        <f>COUNTIF(F486,"CVCV")+COUNTIF(F486,"CVVCV")</f>
        <v>0</v>
      </c>
      <c r="AP486" s="1">
        <f>COUNTIF(F486,"CVCVC")+COUNTIF(F486,"CVVCVC")</f>
        <v>0</v>
      </c>
      <c r="AQ486" s="1">
        <f>COUNTIF(F486,"VCV")+COUNTIF(F486,"VVCV")</f>
        <v>0</v>
      </c>
      <c r="AR486" s="1">
        <f>COUNTIF(F486,"VCVC")+COUNTIF(F486,"VVCVC")</f>
        <v>0</v>
      </c>
      <c r="AS486" s="1">
        <f>COUNTIF(F486,"CVV")</f>
        <v>0</v>
      </c>
      <c r="AT486" s="1">
        <f>COUNTIF(F486,"CVVC")</f>
        <v>0</v>
      </c>
      <c r="AU486" s="1">
        <f>COUNTIF(F486,"VV")</f>
        <v>0</v>
      </c>
      <c r="AV486" s="1">
        <f>COUNTIF(F486,"VVC")</f>
        <v>0</v>
      </c>
      <c r="AW486" s="1">
        <f>COUNTIF(F486,"CVVCVC")+COUNTIF(F486,"VVCVC")+COUNTIF(F486,"CVVCV")+COUNTIF(F486,"VVCV")</f>
        <v>0</v>
      </c>
      <c r="AY486" s="1">
        <f>COUNTIF(F486,"CCVCV")</f>
        <v>0</v>
      </c>
      <c r="AZ486" s="1">
        <f>COUNTIF(F486,"CCVCVC")</f>
        <v>0</v>
      </c>
      <c r="BA486" s="1">
        <f>COUNTIF(F486,"CCVV")</f>
        <v>0</v>
      </c>
      <c r="BB486" s="1">
        <f>COUNTIF(F486,"CCVVC")</f>
        <v>0</v>
      </c>
      <c r="BF486" s="1" t="str">
        <f>RIGHT(F486,4)</f>
        <v>CVVC</v>
      </c>
      <c r="BG486" s="1"/>
      <c r="BN486">
        <v>1</v>
      </c>
      <c r="BP486" s="1">
        <f>SUM(BG486:BO486)</f>
        <v>1</v>
      </c>
      <c r="BQ486">
        <v>0</v>
      </c>
      <c r="BS486" s="1" t="str">
        <f>LEFT(B486,1)</f>
        <v>a</v>
      </c>
      <c r="BT486" s="1" t="str">
        <f>LEFT(B486,2)</f>
        <v>ar</v>
      </c>
      <c r="BU486" s="1" t="str">
        <f>RIGHT(B486,1)</f>
        <v>t</v>
      </c>
      <c r="BX486" s="10">
        <v>1</v>
      </c>
      <c r="BY486" s="10" t="str">
        <f>LEFT(CA486,1)</f>
        <v>a</v>
      </c>
      <c r="BZ486" s="10" t="str">
        <f>LEFT(CC486,1)</f>
        <v>u</v>
      </c>
      <c r="CA486" s="10" t="str">
        <f>RIGHT(B486,3)</f>
        <v>aut</v>
      </c>
      <c r="CB486" s="10" t="str">
        <f>RIGHT(B486,3)</f>
        <v>aut</v>
      </c>
      <c r="CC486" s="10" t="str">
        <f>RIGHT(B486,2)</f>
        <v>ut</v>
      </c>
      <c r="CD486" s="10" t="str">
        <f>RIGHT(B486,1)</f>
        <v>t</v>
      </c>
    </row>
    <row r="487" spans="1:82">
      <c r="A487">
        <v>1065</v>
      </c>
      <c r="B487" s="30" t="s">
        <v>81</v>
      </c>
      <c r="C487" t="s">
        <v>1257</v>
      </c>
      <c r="D487" t="s">
        <v>1141</v>
      </c>
      <c r="E487" t="s">
        <v>1141</v>
      </c>
      <c r="F487" t="s">
        <v>2830</v>
      </c>
      <c r="G487" s="1">
        <f>COUNTIF(B487,"*ii*")</f>
        <v>0</v>
      </c>
      <c r="H487" s="1">
        <f>COUNTIF(B487,"*ee*")</f>
        <v>0</v>
      </c>
      <c r="I487" s="1">
        <f>COUNTIF(B487,"*aa*")</f>
        <v>0</v>
      </c>
      <c r="J487" s="1">
        <f>COUNTIF(B487,"*oo*")</f>
        <v>1</v>
      </c>
      <c r="K487" s="1">
        <f>COUNTIF(B487,"*uu*")</f>
        <v>0</v>
      </c>
      <c r="L487" s="1">
        <f>COUNTIF(B487,"*ia*")</f>
        <v>0</v>
      </c>
      <c r="M487" s="1">
        <f>COUNTIF(B487,"*iu*")</f>
        <v>0</v>
      </c>
      <c r="N487" s="1">
        <f>COUNTIF(B487,"*ei*")</f>
        <v>0</v>
      </c>
      <c r="O487" s="1">
        <f>COUNTIF(B487,"*ea*")</f>
        <v>0</v>
      </c>
      <c r="P487" s="1">
        <f>COUNTIF(B487,"*eo*")</f>
        <v>0</v>
      </c>
      <c r="Q487" s="1">
        <f>COUNTIF(B487,"*eu*")</f>
        <v>0</v>
      </c>
      <c r="R487" s="1">
        <f>COUNTIF(B487,"*ai*")</f>
        <v>0</v>
      </c>
      <c r="S487" s="1">
        <f>COUNTIF(B487,"*ae*")</f>
        <v>0</v>
      </c>
      <c r="T487" s="1">
        <f>COUNTIF(B487,"*ao*")</f>
        <v>0</v>
      </c>
      <c r="U487" s="1">
        <f>COUNTIF(B487,"*au*")</f>
        <v>0</v>
      </c>
      <c r="V487" s="1">
        <f>COUNTIF(B487,"*oi*")</f>
        <v>0</v>
      </c>
      <c r="W487" s="1">
        <f>COUNTIF(B487,"*oe*")</f>
        <v>0</v>
      </c>
      <c r="X487" s="1">
        <f>COUNTIF(B487,"*oa*")</f>
        <v>0</v>
      </c>
      <c r="Y487" s="1">
        <f>COUNTIF(B487,"*ou*")</f>
        <v>0</v>
      </c>
      <c r="Z487" s="1">
        <f>COUNTIF(B487,"*ui*")</f>
        <v>0</v>
      </c>
      <c r="AA487" s="1">
        <f>COUNTIF(B487,"*ua*")</f>
        <v>0</v>
      </c>
      <c r="AB487">
        <f>SUM(G487:AA487)</f>
        <v>1</v>
      </c>
      <c r="AC487">
        <v>2</v>
      </c>
      <c r="AD487">
        <f>COUNTIF(AC487,"2")</f>
        <v>1</v>
      </c>
      <c r="AE487">
        <f>COUNTIF(AC487,"3")</f>
        <v>0</v>
      </c>
      <c r="AF487">
        <f>COUNTIF(AC487,"4")</f>
        <v>0</v>
      </c>
      <c r="AG487">
        <f>COUNTIF(AC487,"5")</f>
        <v>0</v>
      </c>
      <c r="AH487">
        <v>0</v>
      </c>
      <c r="AI487">
        <v>0</v>
      </c>
      <c r="AJ487">
        <v>1</v>
      </c>
      <c r="AK487">
        <v>1</v>
      </c>
      <c r="AL487">
        <v>1</v>
      </c>
      <c r="AO487" s="1">
        <f>COUNTIF(F487,"CVCV")+COUNTIF(F487,"CVVCV")</f>
        <v>0</v>
      </c>
      <c r="AP487" s="1">
        <f>COUNTIF(F487,"CVCVC")+COUNTIF(F487,"CVVCVC")</f>
        <v>0</v>
      </c>
      <c r="AQ487" s="1">
        <f>COUNTIF(F487,"VCV")+COUNTIF(F487,"VVCV")</f>
        <v>0</v>
      </c>
      <c r="AR487" s="1">
        <f>COUNTIF(F487,"VCVC")+COUNTIF(F487,"VVCVC")</f>
        <v>0</v>
      </c>
      <c r="AS487" s="1">
        <f>COUNTIF(F487,"CVV")</f>
        <v>0</v>
      </c>
      <c r="AT487" s="1">
        <f>COUNTIF(F487,"CVVC")</f>
        <v>0</v>
      </c>
      <c r="AU487" s="1">
        <f>COUNTIF(F487,"VV")</f>
        <v>1</v>
      </c>
      <c r="AV487" s="1">
        <f>COUNTIF(F487,"VVC")</f>
        <v>0</v>
      </c>
      <c r="AW487" s="1">
        <f>COUNTIF(F487,"CVVCVC")+COUNTIF(F487,"VVCVC")+COUNTIF(F487,"CVVCV")+COUNTIF(F487,"VVCV")</f>
        <v>0</v>
      </c>
      <c r="AY487" s="1">
        <f>COUNTIF(F487,"CCVCV")</f>
        <v>0</v>
      </c>
      <c r="AZ487" s="1">
        <f>COUNTIF(F487,"CCVCVC")</f>
        <v>0</v>
      </c>
      <c r="BA487" s="1">
        <f>COUNTIF(F487,"CCVV")</f>
        <v>0</v>
      </c>
      <c r="BB487" s="1">
        <f>COUNTIF(F487,"CCVVC")</f>
        <v>0</v>
      </c>
      <c r="BF487" s="1" t="str">
        <f>RIGHT(F487,4)</f>
        <v>VV</v>
      </c>
      <c r="BG487" s="1"/>
      <c r="BO487">
        <v>1</v>
      </c>
      <c r="BP487" s="1">
        <f>SUM(BG487:BO487)</f>
        <v>1</v>
      </c>
      <c r="BQ487">
        <v>0</v>
      </c>
      <c r="BS487" s="1" t="str">
        <f>LEFT(B487,1)</f>
        <v>o</v>
      </c>
      <c r="BT487" s="1" t="str">
        <f>LEFT(B487,2)</f>
        <v>oo</v>
      </c>
      <c r="BU487" s="1" t="str">
        <f>RIGHT(B487,1)</f>
        <v>o</v>
      </c>
      <c r="BX487" s="10">
        <v>1</v>
      </c>
      <c r="BY487" s="10" t="str">
        <f>LEFT(CA487,1)</f>
        <v>o</v>
      </c>
      <c r="BZ487" s="10" t="str">
        <f>RIGHT(B487,1)</f>
        <v>o</v>
      </c>
      <c r="CA487" s="10" t="str">
        <f>RIGHT(B487,2)</f>
        <v>oo</v>
      </c>
      <c r="CB487" s="10" t="str">
        <f>RIGHT(B487,3)</f>
        <v>oo</v>
      </c>
      <c r="CC487" s="10" t="str">
        <f>RIGHT(B487,2)</f>
        <v>oo</v>
      </c>
      <c r="CD487" s="10" t="str">
        <f>RIGHT(B487,1)</f>
        <v>o</v>
      </c>
    </row>
    <row r="488" spans="1:82">
      <c r="A488">
        <v>1989</v>
      </c>
      <c r="B488" s="30" t="s">
        <v>935</v>
      </c>
      <c r="C488" t="s">
        <v>2472</v>
      </c>
      <c r="D488" t="s">
        <v>1141</v>
      </c>
      <c r="E488" t="s">
        <v>1141</v>
      </c>
      <c r="F488" t="s">
        <v>2830</v>
      </c>
      <c r="G488" s="1">
        <f>COUNTIF(B488,"*ii*")</f>
        <v>0</v>
      </c>
      <c r="H488" s="1">
        <f>COUNTIF(B488,"*ee*")</f>
        <v>0</v>
      </c>
      <c r="I488" s="1">
        <f>COUNTIF(B488,"*aa*")</f>
        <v>0</v>
      </c>
      <c r="J488" s="1">
        <f>COUNTIF(B488,"*oo*")</f>
        <v>0</v>
      </c>
      <c r="K488" s="1">
        <f>COUNTIF(B488,"*uu*")</f>
        <v>1</v>
      </c>
      <c r="L488" s="1">
        <f>COUNTIF(B488,"*ia*")</f>
        <v>0</v>
      </c>
      <c r="M488" s="1">
        <f>COUNTIF(B488,"*iu*")</f>
        <v>0</v>
      </c>
      <c r="N488" s="1">
        <f>COUNTIF(B488,"*ei*")</f>
        <v>0</v>
      </c>
      <c r="O488" s="1">
        <f>COUNTIF(B488,"*ea*")</f>
        <v>0</v>
      </c>
      <c r="P488" s="1">
        <f>COUNTIF(B488,"*eo*")</f>
        <v>0</v>
      </c>
      <c r="Q488" s="1">
        <f>COUNTIF(B488,"*eu*")</f>
        <v>0</v>
      </c>
      <c r="R488" s="1">
        <f>COUNTIF(B488,"*ai*")</f>
        <v>0</v>
      </c>
      <c r="S488" s="1">
        <f>COUNTIF(B488,"*ae*")</f>
        <v>0</v>
      </c>
      <c r="T488" s="1">
        <f>COUNTIF(B488,"*ao*")</f>
        <v>0</v>
      </c>
      <c r="U488" s="1">
        <f>COUNTIF(B488,"*au*")</f>
        <v>0</v>
      </c>
      <c r="V488" s="1">
        <f>COUNTIF(B488,"*oi*")</f>
        <v>0</v>
      </c>
      <c r="W488" s="1">
        <f>COUNTIF(B488,"*oe*")</f>
        <v>0</v>
      </c>
      <c r="X488" s="1">
        <f>COUNTIF(B488,"*oa*")</f>
        <v>0</v>
      </c>
      <c r="Y488" s="1">
        <f>COUNTIF(B488,"*ou*")</f>
        <v>0</v>
      </c>
      <c r="Z488" s="1">
        <f>COUNTIF(B488,"*ui*")</f>
        <v>0</v>
      </c>
      <c r="AA488" s="1">
        <f>COUNTIF(B488,"*ua*")</f>
        <v>0</v>
      </c>
      <c r="AB488">
        <f>SUM(G488:AA488)</f>
        <v>1</v>
      </c>
      <c r="AC488">
        <v>2</v>
      </c>
      <c r="AD488">
        <f>COUNTIF(AC488,"2")</f>
        <v>1</v>
      </c>
      <c r="AE488">
        <f>COUNTIF(AC488,"3")</f>
        <v>0</v>
      </c>
      <c r="AF488">
        <f>COUNTIF(AC488,"4")</f>
        <v>0</v>
      </c>
      <c r="AG488">
        <f>COUNTIF(AC488,"5")</f>
        <v>0</v>
      </c>
      <c r="AH488">
        <v>0</v>
      </c>
      <c r="AI488">
        <v>0</v>
      </c>
      <c r="AJ488">
        <v>1</v>
      </c>
      <c r="AK488">
        <v>1</v>
      </c>
      <c r="AL488">
        <v>1</v>
      </c>
      <c r="AO488" s="1">
        <f>COUNTIF(F488,"CVCV")+COUNTIF(F488,"CVVCV")</f>
        <v>0</v>
      </c>
      <c r="AP488" s="1">
        <f>COUNTIF(F488,"CVCVC")+COUNTIF(F488,"CVVCVC")</f>
        <v>0</v>
      </c>
      <c r="AQ488" s="1">
        <f>COUNTIF(F488,"VCV")+COUNTIF(F488,"VVCV")</f>
        <v>0</v>
      </c>
      <c r="AR488" s="1">
        <f>COUNTIF(F488,"VCVC")+COUNTIF(F488,"VVCVC")</f>
        <v>0</v>
      </c>
      <c r="AS488" s="1">
        <f>COUNTIF(F488,"CVV")</f>
        <v>0</v>
      </c>
      <c r="AT488" s="1">
        <f>COUNTIF(F488,"CVVC")</f>
        <v>0</v>
      </c>
      <c r="AU488" s="1">
        <f>COUNTIF(F488,"VV")</f>
        <v>1</v>
      </c>
      <c r="AV488" s="1">
        <f>COUNTIF(F488,"VVC")</f>
        <v>0</v>
      </c>
      <c r="AW488" s="1">
        <f>COUNTIF(F488,"CVVCVC")+COUNTIF(F488,"VVCVC")+COUNTIF(F488,"CVVCV")+COUNTIF(F488,"VVCV")</f>
        <v>0</v>
      </c>
      <c r="AY488" s="1">
        <f>COUNTIF(F488,"CCVCV")</f>
        <v>0</v>
      </c>
      <c r="AZ488" s="1">
        <f>COUNTIF(F488,"CCVCVC")</f>
        <v>0</v>
      </c>
      <c r="BA488" s="1">
        <f>COUNTIF(F488,"CCVV")</f>
        <v>0</v>
      </c>
      <c r="BB488" s="1">
        <f>COUNTIF(F488,"CCVVC")</f>
        <v>0</v>
      </c>
      <c r="BF488" s="1" t="str">
        <f>RIGHT(F488,4)</f>
        <v>VV</v>
      </c>
      <c r="BG488" s="1"/>
      <c r="BO488">
        <v>1</v>
      </c>
      <c r="BP488" s="1">
        <f>SUM(BG488:BO488)</f>
        <v>1</v>
      </c>
      <c r="BQ488">
        <v>0</v>
      </c>
      <c r="BS488" s="1" t="str">
        <f>LEFT(B488,1)</f>
        <v>u</v>
      </c>
      <c r="BT488" s="1" t="str">
        <f>LEFT(B488,2)</f>
        <v>uu</v>
      </c>
      <c r="BU488" s="1" t="str">
        <f>RIGHT(B488,1)</f>
        <v>u</v>
      </c>
      <c r="BX488" s="10">
        <v>1</v>
      </c>
      <c r="BY488" s="10" t="str">
        <f>LEFT(CA488,1)</f>
        <v>u</v>
      </c>
      <c r="BZ488" s="10" t="str">
        <f>RIGHT(B488,1)</f>
        <v>u</v>
      </c>
      <c r="CA488" s="10" t="str">
        <f>RIGHT(B488,2)</f>
        <v>uu</v>
      </c>
      <c r="CB488" s="10" t="str">
        <f>RIGHT(B488,3)</f>
        <v>uu</v>
      </c>
      <c r="CC488" s="10" t="str">
        <f>RIGHT(B488,2)</f>
        <v>uu</v>
      </c>
      <c r="CD488" s="10" t="str">
        <f>RIGHT(B488,1)</f>
        <v>u</v>
      </c>
    </row>
    <row r="489" spans="1:82">
      <c r="A489">
        <v>1966</v>
      </c>
      <c r="B489" s="30" t="s">
        <v>715</v>
      </c>
      <c r="C489" t="s">
        <v>2145</v>
      </c>
      <c r="D489" t="s">
        <v>1152</v>
      </c>
      <c r="E489" t="s">
        <v>1141</v>
      </c>
      <c r="F489" t="s">
        <v>2830</v>
      </c>
      <c r="G489" s="1">
        <f>COUNTIF(B489,"*ii*")</f>
        <v>0</v>
      </c>
      <c r="H489" s="1">
        <f>COUNTIF(B489,"*ee*")</f>
        <v>0</v>
      </c>
      <c r="I489" s="1">
        <f>COUNTIF(B489,"*aa*")</f>
        <v>0</v>
      </c>
      <c r="J489" s="1">
        <f>COUNTIF(B489,"*oo*")</f>
        <v>0</v>
      </c>
      <c r="K489" s="1">
        <f>COUNTIF(B489,"*uu*")</f>
        <v>0</v>
      </c>
      <c r="L489" s="1">
        <f>COUNTIF(B489,"*ia*")</f>
        <v>0</v>
      </c>
      <c r="M489" s="1">
        <f>COUNTIF(B489,"*iu*")</f>
        <v>0</v>
      </c>
      <c r="N489" s="1">
        <f>COUNTIF(B489,"*ei*")</f>
        <v>0</v>
      </c>
      <c r="O489" s="1">
        <f>COUNTIF(B489,"*ea*")</f>
        <v>0</v>
      </c>
      <c r="P489" s="1">
        <f>COUNTIF(B489,"*eo*")</f>
        <v>0</v>
      </c>
      <c r="Q489" s="1">
        <f>COUNTIF(B489,"*eu*")</f>
        <v>0</v>
      </c>
      <c r="R489" s="1">
        <f>COUNTIF(B489,"*ai*")</f>
        <v>0</v>
      </c>
      <c r="S489" s="1">
        <f>COUNTIF(B489,"*ae*")</f>
        <v>0</v>
      </c>
      <c r="T489" s="1">
        <f>COUNTIF(B489,"*ao*")</f>
        <v>0</v>
      </c>
      <c r="U489" s="1">
        <f>COUNTIF(B489,"*au*")</f>
        <v>0</v>
      </c>
      <c r="V489" s="1">
        <f>COUNTIF(B489,"*oi*")</f>
        <v>0</v>
      </c>
      <c r="W489" s="1">
        <f>COUNTIF(B489,"*oe*")</f>
        <v>0</v>
      </c>
      <c r="X489" s="1">
        <f>COUNTIF(B489,"*oa*")</f>
        <v>0</v>
      </c>
      <c r="Y489" s="1">
        <f>COUNTIF(B489,"*ou*")</f>
        <v>0</v>
      </c>
      <c r="Z489" s="1">
        <f>COUNTIF(B489,"*ui*")</f>
        <v>0</v>
      </c>
      <c r="AA489" s="1">
        <f>COUNTIF(B489,"*ua*")</f>
        <v>1</v>
      </c>
      <c r="AB489">
        <f>SUM(G489:AA489)</f>
        <v>1</v>
      </c>
      <c r="AC489">
        <v>2</v>
      </c>
      <c r="AD489">
        <f>COUNTIF(AC489,"2")</f>
        <v>1</v>
      </c>
      <c r="AE489">
        <f>COUNTIF(AC489,"3")</f>
        <v>0</v>
      </c>
      <c r="AF489">
        <f>COUNTIF(AC489,"4")</f>
        <v>0</v>
      </c>
      <c r="AG489">
        <f>COUNTIF(AC489,"5")</f>
        <v>0</v>
      </c>
      <c r="AH489">
        <v>0</v>
      </c>
      <c r="AI489">
        <v>0</v>
      </c>
      <c r="AJ489">
        <v>1</v>
      </c>
      <c r="AK489">
        <v>1</v>
      </c>
      <c r="AL489">
        <v>1</v>
      </c>
      <c r="AO489" s="1">
        <f>COUNTIF(F489,"CVCV")+COUNTIF(F489,"CVVCV")</f>
        <v>0</v>
      </c>
      <c r="AP489" s="1">
        <f>COUNTIF(F489,"CVCVC")+COUNTIF(F489,"CVVCVC")</f>
        <v>0</v>
      </c>
      <c r="AQ489" s="1">
        <f>COUNTIF(F489,"VCV")+COUNTIF(F489,"VVCV")</f>
        <v>0</v>
      </c>
      <c r="AR489" s="1">
        <f>COUNTIF(F489,"VCVC")+COUNTIF(F489,"VVCVC")</f>
        <v>0</v>
      </c>
      <c r="AS489" s="1">
        <f>COUNTIF(F489,"CVV")</f>
        <v>0</v>
      </c>
      <c r="AT489" s="1">
        <f>COUNTIF(F489,"CVVC")</f>
        <v>0</v>
      </c>
      <c r="AU489" s="1">
        <f>COUNTIF(F489,"VV")</f>
        <v>1</v>
      </c>
      <c r="AV489" s="1">
        <f>COUNTIF(F489,"VVC")</f>
        <v>0</v>
      </c>
      <c r="AW489" s="1">
        <f>COUNTIF(F489,"CVVCVC")+COUNTIF(F489,"VVCVC")+COUNTIF(F489,"CVVCV")+COUNTIF(F489,"VVCV")</f>
        <v>0</v>
      </c>
      <c r="AY489" s="1">
        <f>COUNTIF(F489,"CCVCV")</f>
        <v>0</v>
      </c>
      <c r="AZ489" s="1">
        <f>COUNTIF(F489,"CCVCVC")</f>
        <v>0</v>
      </c>
      <c r="BA489" s="1">
        <f>COUNTIF(F489,"CCVV")</f>
        <v>0</v>
      </c>
      <c r="BB489" s="1">
        <f>COUNTIF(F489,"CCVVC")</f>
        <v>0</v>
      </c>
      <c r="BF489" s="1" t="str">
        <f>RIGHT(F489,4)</f>
        <v>VV</v>
      </c>
      <c r="BG489" s="1"/>
      <c r="BO489">
        <v>1</v>
      </c>
      <c r="BP489" s="1">
        <f>SUM(BG489:BO489)</f>
        <v>1</v>
      </c>
      <c r="BQ489">
        <v>0</v>
      </c>
      <c r="BR489" t="s">
        <v>715</v>
      </c>
      <c r="BS489" s="1" t="str">
        <f>LEFT(B489,1)</f>
        <v>u</v>
      </c>
      <c r="BT489" s="1" t="str">
        <f>LEFT(B489,2)</f>
        <v>ua</v>
      </c>
      <c r="BU489" s="1" t="str">
        <f>RIGHT(B489,1)</f>
        <v>a</v>
      </c>
      <c r="BX489" s="10">
        <v>1</v>
      </c>
      <c r="BY489" s="10" t="str">
        <f>LEFT(CA489,1)</f>
        <v>u</v>
      </c>
      <c r="BZ489" s="10" t="str">
        <f>RIGHT(B489,1)</f>
        <v>a</v>
      </c>
      <c r="CA489" s="10" t="str">
        <f>RIGHT(B489,2)</f>
        <v>ua</v>
      </c>
      <c r="CB489" s="10" t="str">
        <f>RIGHT(B489,3)</f>
        <v>ua</v>
      </c>
      <c r="CC489" s="10" t="str">
        <f>RIGHT(B489,2)</f>
        <v>ua</v>
      </c>
      <c r="CD489" s="10" t="str">
        <f>RIGHT(B489,1)</f>
        <v>a</v>
      </c>
    </row>
    <row r="490" spans="1:82">
      <c r="A490">
        <v>1967</v>
      </c>
      <c r="B490" s="30" t="s">
        <v>715</v>
      </c>
      <c r="C490" t="s">
        <v>1863</v>
      </c>
      <c r="D490" t="s">
        <v>1152</v>
      </c>
      <c r="E490" t="s">
        <v>1141</v>
      </c>
      <c r="F490" t="s">
        <v>2830</v>
      </c>
      <c r="G490" s="1">
        <f>COUNTIF(B490,"*ii*")</f>
        <v>0</v>
      </c>
      <c r="H490" s="1">
        <f>COUNTIF(B490,"*ee*")</f>
        <v>0</v>
      </c>
      <c r="I490" s="1">
        <f>COUNTIF(B490,"*aa*")</f>
        <v>0</v>
      </c>
      <c r="J490" s="1">
        <f>COUNTIF(B490,"*oo*")</f>
        <v>0</v>
      </c>
      <c r="K490" s="1">
        <f>COUNTIF(B490,"*uu*")</f>
        <v>0</v>
      </c>
      <c r="L490" s="1">
        <f>COUNTIF(B490,"*ia*")</f>
        <v>0</v>
      </c>
      <c r="M490" s="1">
        <f>COUNTIF(B490,"*iu*")</f>
        <v>0</v>
      </c>
      <c r="N490" s="1">
        <f>COUNTIF(B490,"*ei*")</f>
        <v>0</v>
      </c>
      <c r="O490" s="1">
        <f>COUNTIF(B490,"*ea*")</f>
        <v>0</v>
      </c>
      <c r="P490" s="1">
        <f>COUNTIF(B490,"*eo*")</f>
        <v>0</v>
      </c>
      <c r="Q490" s="1">
        <f>COUNTIF(B490,"*eu*")</f>
        <v>0</v>
      </c>
      <c r="R490" s="1">
        <f>COUNTIF(B490,"*ai*")</f>
        <v>0</v>
      </c>
      <c r="S490" s="1">
        <f>COUNTIF(B490,"*ae*")</f>
        <v>0</v>
      </c>
      <c r="T490" s="1">
        <f>COUNTIF(B490,"*ao*")</f>
        <v>0</v>
      </c>
      <c r="U490" s="1">
        <f>COUNTIF(B490,"*au*")</f>
        <v>0</v>
      </c>
      <c r="V490" s="1">
        <f>COUNTIF(B490,"*oi*")</f>
        <v>0</v>
      </c>
      <c r="W490" s="1">
        <f>COUNTIF(B490,"*oe*")</f>
        <v>0</v>
      </c>
      <c r="X490" s="1">
        <f>COUNTIF(B490,"*oa*")</f>
        <v>0</v>
      </c>
      <c r="Y490" s="1">
        <f>COUNTIF(B490,"*ou*")</f>
        <v>0</v>
      </c>
      <c r="Z490" s="1">
        <f>COUNTIF(B490,"*ui*")</f>
        <v>0</v>
      </c>
      <c r="AA490" s="1">
        <f>COUNTIF(B490,"*ua*")</f>
        <v>1</v>
      </c>
      <c r="AB490">
        <f>SUM(G490:AA490)</f>
        <v>1</v>
      </c>
      <c r="AC490">
        <v>2</v>
      </c>
      <c r="AD490">
        <f>COUNTIF(AC490,"2")</f>
        <v>1</v>
      </c>
      <c r="AE490">
        <f>COUNTIF(AC490,"3")</f>
        <v>0</v>
      </c>
      <c r="AF490">
        <f>COUNTIF(AC490,"4")</f>
        <v>0</v>
      </c>
      <c r="AG490">
        <f>COUNTIF(AC490,"5")</f>
        <v>0</v>
      </c>
      <c r="AH490">
        <v>0</v>
      </c>
      <c r="AI490">
        <v>0</v>
      </c>
      <c r="AJ490">
        <v>1</v>
      </c>
      <c r="AK490">
        <v>1</v>
      </c>
      <c r="AL490">
        <v>1</v>
      </c>
      <c r="AO490" s="1">
        <f>COUNTIF(F490,"CVCV")+COUNTIF(F490,"CVVCV")</f>
        <v>0</v>
      </c>
      <c r="AP490" s="1">
        <f>COUNTIF(F490,"CVCVC")+COUNTIF(F490,"CVVCVC")</f>
        <v>0</v>
      </c>
      <c r="AQ490" s="1">
        <f>COUNTIF(F490,"VCV")+COUNTIF(F490,"VVCV")</f>
        <v>0</v>
      </c>
      <c r="AR490" s="1">
        <f>COUNTIF(F490,"VCVC")+COUNTIF(F490,"VVCVC")</f>
        <v>0</v>
      </c>
      <c r="AS490" s="1">
        <f>COUNTIF(F490,"CVV")</f>
        <v>0</v>
      </c>
      <c r="AT490" s="1">
        <f>COUNTIF(F490,"CVVC")</f>
        <v>0</v>
      </c>
      <c r="AU490" s="1">
        <f>COUNTIF(F490,"VV")</f>
        <v>1</v>
      </c>
      <c r="AV490" s="1">
        <f>COUNTIF(F490,"VVC")</f>
        <v>0</v>
      </c>
      <c r="AW490" s="1">
        <f>COUNTIF(F490,"CVVCVC")+COUNTIF(F490,"VVCVC")+COUNTIF(F490,"CVVCV")+COUNTIF(F490,"VVCV")</f>
        <v>0</v>
      </c>
      <c r="AY490" s="1">
        <f>COUNTIF(F490,"CCVCV")</f>
        <v>0</v>
      </c>
      <c r="AZ490" s="1">
        <f>COUNTIF(F490,"CCVCVC")</f>
        <v>0</v>
      </c>
      <c r="BA490" s="1">
        <f>COUNTIF(F490,"CCVV")</f>
        <v>0</v>
      </c>
      <c r="BB490" s="1">
        <f>COUNTIF(F490,"CCVVC")</f>
        <v>0</v>
      </c>
      <c r="BF490" s="1" t="str">
        <f>RIGHT(F490,4)</f>
        <v>VV</v>
      </c>
      <c r="BG490" s="1"/>
      <c r="BO490">
        <v>1</v>
      </c>
      <c r="BP490" s="1">
        <f>SUM(BG490:BO490)</f>
        <v>1</v>
      </c>
      <c r="BQ490">
        <v>0</v>
      </c>
      <c r="BR490" t="s">
        <v>715</v>
      </c>
      <c r="BS490" s="1" t="str">
        <f>LEFT(B490,1)</f>
        <v>u</v>
      </c>
      <c r="BT490" s="1" t="str">
        <f>LEFT(B490,2)</f>
        <v>ua</v>
      </c>
      <c r="BU490" s="1" t="str">
        <f>RIGHT(B490,1)</f>
        <v>a</v>
      </c>
      <c r="BX490" s="10">
        <v>1</v>
      </c>
      <c r="BY490" s="10" t="str">
        <f>LEFT(CA490,1)</f>
        <v>u</v>
      </c>
      <c r="BZ490" s="10" t="str">
        <f>RIGHT(B490,1)</f>
        <v>a</v>
      </c>
      <c r="CA490" s="10" t="str">
        <f>RIGHT(B490,2)</f>
        <v>ua</v>
      </c>
      <c r="CB490" s="10" t="str">
        <f>RIGHT(B490,3)</f>
        <v>ua</v>
      </c>
      <c r="CC490" s="10" t="str">
        <f>RIGHT(B490,2)</f>
        <v>ua</v>
      </c>
      <c r="CD490" s="10" t="str">
        <f>RIGHT(B490,1)</f>
        <v>a</v>
      </c>
    </row>
    <row r="491" spans="1:82">
      <c r="A491">
        <v>1047</v>
      </c>
      <c r="B491" s="30" t="s">
        <v>1099</v>
      </c>
      <c r="C491" t="s">
        <v>2737</v>
      </c>
      <c r="D491" t="s">
        <v>1141</v>
      </c>
      <c r="E491" t="s">
        <v>1141</v>
      </c>
      <c r="F491" t="s">
        <v>2830</v>
      </c>
      <c r="G491" s="1">
        <f>COUNTIF(B491,"*ii*")</f>
        <v>0</v>
      </c>
      <c r="H491" s="1">
        <f>COUNTIF(B491,"*ee*")</f>
        <v>0</v>
      </c>
      <c r="I491" s="1">
        <f>COUNTIF(B491,"*aa*")</f>
        <v>0</v>
      </c>
      <c r="J491" s="1">
        <f>COUNTIF(B491,"*oo*")</f>
        <v>0</v>
      </c>
      <c r="K491" s="1">
        <f>COUNTIF(B491,"*uu*")</f>
        <v>0</v>
      </c>
      <c r="L491" s="1">
        <f>COUNTIF(B491,"*ia*")</f>
        <v>0</v>
      </c>
      <c r="M491" s="1">
        <f>COUNTIF(B491,"*iu*")</f>
        <v>0</v>
      </c>
      <c r="N491" s="1">
        <f>COUNTIF(B491,"*ei*")</f>
        <v>0</v>
      </c>
      <c r="O491" s="1">
        <f>COUNTIF(B491,"*ea*")</f>
        <v>0</v>
      </c>
      <c r="P491" s="1">
        <f>COUNTIF(B491,"*eo*")</f>
        <v>0</v>
      </c>
      <c r="Q491" s="1">
        <f>COUNTIF(B491,"*eu*")</f>
        <v>0</v>
      </c>
      <c r="R491" s="1">
        <f>COUNTIF(B491,"*ai*")</f>
        <v>0</v>
      </c>
      <c r="S491" s="1">
        <f>COUNTIF(B491,"*ae*")</f>
        <v>0</v>
      </c>
      <c r="T491" s="1">
        <f>COUNTIF(B491,"*ao*")</f>
        <v>0</v>
      </c>
      <c r="U491" s="1">
        <f>COUNTIF(B491,"*au*")</f>
        <v>0</v>
      </c>
      <c r="V491" s="1">
        <f>COUNTIF(B491,"*oi*")</f>
        <v>0</v>
      </c>
      <c r="W491" s="1">
        <f>COUNTIF(B491,"*oe*")</f>
        <v>1</v>
      </c>
      <c r="X491" s="1">
        <f>COUNTIF(B491,"*oa*")</f>
        <v>0</v>
      </c>
      <c r="Y491" s="1">
        <f>COUNTIF(B491,"*ou*")</f>
        <v>0</v>
      </c>
      <c r="Z491" s="1">
        <f>COUNTIF(B491,"*ui*")</f>
        <v>0</v>
      </c>
      <c r="AA491" s="1">
        <f>COUNTIF(B491,"*ua*")</f>
        <v>0</v>
      </c>
      <c r="AB491">
        <f>SUM(G491:AA491)</f>
        <v>1</v>
      </c>
      <c r="AC491">
        <v>2</v>
      </c>
      <c r="AD491">
        <f>COUNTIF(AC491,"2")</f>
        <v>1</v>
      </c>
      <c r="AE491">
        <f>COUNTIF(AC491,"3")</f>
        <v>0</v>
      </c>
      <c r="AF491">
        <f>COUNTIF(AC491,"4")</f>
        <v>0</v>
      </c>
      <c r="AG491">
        <f>COUNTIF(AC491,"5")</f>
        <v>0</v>
      </c>
      <c r="AH491">
        <v>0</v>
      </c>
      <c r="AI491">
        <v>0</v>
      </c>
      <c r="AJ491">
        <v>1</v>
      </c>
      <c r="AK491">
        <v>1</v>
      </c>
      <c r="AL491">
        <v>1</v>
      </c>
      <c r="AO491" s="1">
        <f>COUNTIF(F491,"CVCV")+COUNTIF(F491,"CVVCV")</f>
        <v>0</v>
      </c>
      <c r="AP491" s="1">
        <f>COUNTIF(F491,"CVCVC")+COUNTIF(F491,"CVVCVC")</f>
        <v>0</v>
      </c>
      <c r="AQ491" s="1">
        <f>COUNTIF(F491,"VCV")+COUNTIF(F491,"VVCV")</f>
        <v>0</v>
      </c>
      <c r="AR491" s="1">
        <f>COUNTIF(F491,"VCVC")+COUNTIF(F491,"VVCVC")</f>
        <v>0</v>
      </c>
      <c r="AS491" s="1">
        <f>COUNTIF(F491,"CVV")</f>
        <v>0</v>
      </c>
      <c r="AT491" s="1">
        <f>COUNTIF(F491,"CVVC")</f>
        <v>0</v>
      </c>
      <c r="AU491" s="1">
        <f>COUNTIF(F491,"VV")</f>
        <v>1</v>
      </c>
      <c r="AV491" s="1">
        <f>COUNTIF(F491,"VVC")</f>
        <v>0</v>
      </c>
      <c r="AW491" s="1">
        <f>COUNTIF(F491,"CVVCVC")+COUNTIF(F491,"VVCVC")+COUNTIF(F491,"CVVCV")+COUNTIF(F491,"VVCV")</f>
        <v>0</v>
      </c>
      <c r="AY491" s="1">
        <f>COUNTIF(F491,"CCVCV")</f>
        <v>0</v>
      </c>
      <c r="AZ491" s="1">
        <f>COUNTIF(F491,"CCVCVC")</f>
        <v>0</v>
      </c>
      <c r="BA491" s="1">
        <f>COUNTIF(F491,"CCVV")</f>
        <v>0</v>
      </c>
      <c r="BB491" s="1">
        <f>COUNTIF(F491,"CCVVC")</f>
        <v>0</v>
      </c>
      <c r="BF491" s="1" t="str">
        <f>RIGHT(F491,4)</f>
        <v>VV</v>
      </c>
      <c r="BG491" s="1"/>
      <c r="BO491">
        <v>1</v>
      </c>
      <c r="BP491" s="1">
        <f>SUM(BG491:BO491)</f>
        <v>1</v>
      </c>
      <c r="BQ491">
        <v>0</v>
      </c>
      <c r="BS491" s="1" t="str">
        <f>LEFT(B491,1)</f>
        <v>o</v>
      </c>
      <c r="BT491" s="1" t="str">
        <f>LEFT(B491,2)</f>
        <v>oe</v>
      </c>
      <c r="BU491" s="1" t="str">
        <f>RIGHT(B491,1)</f>
        <v>e</v>
      </c>
      <c r="BX491" s="10">
        <v>1</v>
      </c>
      <c r="BY491" s="10" t="str">
        <f>LEFT(CA491,1)</f>
        <v>o</v>
      </c>
      <c r="BZ491" s="10" t="str">
        <f>RIGHT(B491,1)</f>
        <v>e</v>
      </c>
      <c r="CA491" s="10" t="str">
        <f>RIGHT(B491,2)</f>
        <v>oe</v>
      </c>
      <c r="CB491" s="10" t="str">
        <f>RIGHT(B491,3)</f>
        <v>oe</v>
      </c>
      <c r="CC491" s="10" t="str">
        <f>RIGHT(B491,2)</f>
        <v>oe</v>
      </c>
      <c r="CD491" s="10" t="str">
        <f>RIGHT(B491,1)</f>
        <v>e</v>
      </c>
    </row>
    <row r="492" spans="1:82">
      <c r="A492">
        <v>19</v>
      </c>
      <c r="B492" s="30" t="s">
        <v>395</v>
      </c>
      <c r="C492" t="s">
        <v>1696</v>
      </c>
      <c r="D492" t="s">
        <v>1141</v>
      </c>
      <c r="E492" t="s">
        <v>1141</v>
      </c>
      <c r="F492" t="s">
        <v>2830</v>
      </c>
      <c r="G492" s="1">
        <f>COUNTIF(B492,"*ii*")</f>
        <v>0</v>
      </c>
      <c r="H492" s="1">
        <f>COUNTIF(B492,"*ee*")</f>
        <v>0</v>
      </c>
      <c r="I492" s="1">
        <f>COUNTIF(B492,"*aa*")</f>
        <v>0</v>
      </c>
      <c r="J492" s="1">
        <f>COUNTIF(B492,"*oo*")</f>
        <v>0</v>
      </c>
      <c r="K492" s="1">
        <f>COUNTIF(B492,"*uu*")</f>
        <v>0</v>
      </c>
      <c r="L492" s="1">
        <f>COUNTIF(B492,"*ia*")</f>
        <v>0</v>
      </c>
      <c r="M492" s="1">
        <f>COUNTIF(B492,"*iu*")</f>
        <v>0</v>
      </c>
      <c r="N492" s="1">
        <f>COUNTIF(B492,"*ei*")</f>
        <v>0</v>
      </c>
      <c r="O492" s="1">
        <f>COUNTIF(B492,"*ea*")</f>
        <v>0</v>
      </c>
      <c r="P492" s="1">
        <f>COUNTIF(B492,"*eo*")</f>
        <v>0</v>
      </c>
      <c r="Q492" s="1">
        <f>COUNTIF(B492,"*eu*")</f>
        <v>0</v>
      </c>
      <c r="R492" s="1">
        <f>COUNTIF(B492,"*ai*")</f>
        <v>1</v>
      </c>
      <c r="S492" s="1">
        <f>COUNTIF(B492,"*ae*")</f>
        <v>0</v>
      </c>
      <c r="T492" s="1">
        <f>COUNTIF(B492,"*ao*")</f>
        <v>0</v>
      </c>
      <c r="U492" s="1">
        <f>COUNTIF(B492,"*au*")</f>
        <v>0</v>
      </c>
      <c r="V492" s="1">
        <f>COUNTIF(B492,"*oi*")</f>
        <v>0</v>
      </c>
      <c r="W492" s="1">
        <f>COUNTIF(B492,"*oe*")</f>
        <v>0</v>
      </c>
      <c r="X492" s="1">
        <f>COUNTIF(B492,"*oa*")</f>
        <v>0</v>
      </c>
      <c r="Y492" s="1">
        <f>COUNTIF(B492,"*ou*")</f>
        <v>0</v>
      </c>
      <c r="Z492" s="1">
        <f>COUNTIF(B492,"*ui*")</f>
        <v>0</v>
      </c>
      <c r="AA492" s="1">
        <f>COUNTIF(B492,"*ua*")</f>
        <v>0</v>
      </c>
      <c r="AB492">
        <f>SUM(G492:AA492)</f>
        <v>1</v>
      </c>
      <c r="AC492">
        <v>2</v>
      </c>
      <c r="AD492">
        <f>COUNTIF(AC492,"2")</f>
        <v>1</v>
      </c>
      <c r="AE492">
        <f>COUNTIF(AC492,"3")</f>
        <v>0</v>
      </c>
      <c r="AF492">
        <f>COUNTIF(AC492,"4")</f>
        <v>0</v>
      </c>
      <c r="AG492">
        <f>COUNTIF(AC492,"5")</f>
        <v>0</v>
      </c>
      <c r="AH492">
        <v>0</v>
      </c>
      <c r="AI492">
        <v>0</v>
      </c>
      <c r="AJ492">
        <v>1</v>
      </c>
      <c r="AK492">
        <v>1</v>
      </c>
      <c r="AL492">
        <v>1</v>
      </c>
      <c r="AO492" s="1">
        <f>COUNTIF(F492,"CVCV")+COUNTIF(F492,"CVVCV")</f>
        <v>0</v>
      </c>
      <c r="AP492" s="1">
        <f>COUNTIF(F492,"CVCVC")+COUNTIF(F492,"CVVCVC")</f>
        <v>0</v>
      </c>
      <c r="AQ492" s="1">
        <f>COUNTIF(F492,"VCV")+COUNTIF(F492,"VVCV")</f>
        <v>0</v>
      </c>
      <c r="AR492" s="1">
        <f>COUNTIF(F492,"VCVC")+COUNTIF(F492,"VVCVC")</f>
        <v>0</v>
      </c>
      <c r="AS492" s="1">
        <f>COUNTIF(F492,"CVV")</f>
        <v>0</v>
      </c>
      <c r="AT492" s="1">
        <f>COUNTIF(F492,"CVVC")</f>
        <v>0</v>
      </c>
      <c r="AU492" s="1">
        <f>COUNTIF(F492,"VV")</f>
        <v>1</v>
      </c>
      <c r="AV492" s="1">
        <f>COUNTIF(F492,"VVC")</f>
        <v>0</v>
      </c>
      <c r="AW492" s="1">
        <f>COUNTIF(F492,"CVVCVC")+COUNTIF(F492,"VVCVC")+COUNTIF(F492,"CVVCV")+COUNTIF(F492,"VVCV")</f>
        <v>0</v>
      </c>
      <c r="AY492" s="1">
        <f>COUNTIF(F492,"CCVCV")</f>
        <v>0</v>
      </c>
      <c r="AZ492" s="1">
        <f>COUNTIF(F492,"CCVCVC")</f>
        <v>0</v>
      </c>
      <c r="BA492" s="1">
        <f>COUNTIF(F492,"CCVV")</f>
        <v>0</v>
      </c>
      <c r="BB492" s="1">
        <f>COUNTIF(F492,"CCVVC")</f>
        <v>0</v>
      </c>
      <c r="BF492" s="1" t="str">
        <f>RIGHT(F492,4)</f>
        <v>VV</v>
      </c>
      <c r="BG492" s="1"/>
      <c r="BO492">
        <v>1</v>
      </c>
      <c r="BP492" s="1">
        <f>SUM(BG492:BO492)</f>
        <v>1</v>
      </c>
      <c r="BQ492">
        <v>0</v>
      </c>
      <c r="BS492" s="1" t="str">
        <f>LEFT(B492,1)</f>
        <v>a</v>
      </c>
      <c r="BT492" s="1" t="str">
        <f>LEFT(B492,2)</f>
        <v>ai</v>
      </c>
      <c r="BU492" s="1" t="str">
        <f>RIGHT(B492,1)</f>
        <v>i</v>
      </c>
      <c r="BX492" s="10">
        <v>1</v>
      </c>
      <c r="BY492" s="10" t="str">
        <f>LEFT(CA492,1)</f>
        <v>a</v>
      </c>
      <c r="BZ492" s="10" t="str">
        <f>RIGHT(B492,1)</f>
        <v>i</v>
      </c>
      <c r="CA492" s="10" t="str">
        <f>RIGHT(B492,2)</f>
        <v>ai</v>
      </c>
      <c r="CB492" s="10" t="str">
        <f>RIGHT(B492,3)</f>
        <v>ai</v>
      </c>
      <c r="CC492" s="10" t="str">
        <f>RIGHT(B492,2)</f>
        <v>ai</v>
      </c>
      <c r="CD492" s="10" t="str">
        <f>RIGHT(B492,1)</f>
        <v>i</v>
      </c>
    </row>
    <row r="493" spans="1:82">
      <c r="A493">
        <v>1050</v>
      </c>
      <c r="B493" s="30" t="s">
        <v>681</v>
      </c>
      <c r="C493" t="s">
        <v>2095</v>
      </c>
      <c r="D493" t="s">
        <v>1150</v>
      </c>
      <c r="E493" t="s">
        <v>2821</v>
      </c>
      <c r="F493" t="s">
        <v>2830</v>
      </c>
      <c r="G493" s="1">
        <f>COUNTIF(B493,"*ii*")</f>
        <v>0</v>
      </c>
      <c r="H493" s="1">
        <f>COUNTIF(B493,"*ee*")</f>
        <v>0</v>
      </c>
      <c r="I493" s="1">
        <f>COUNTIF(B493,"*aa*")</f>
        <v>0</v>
      </c>
      <c r="J493" s="1">
        <f>COUNTIF(B493,"*oo*")</f>
        <v>0</v>
      </c>
      <c r="K493" s="1">
        <f>COUNTIF(B493,"*uu*")</f>
        <v>0</v>
      </c>
      <c r="L493" s="1">
        <f>COUNTIF(B493,"*ia*")</f>
        <v>0</v>
      </c>
      <c r="M493" s="1">
        <f>COUNTIF(B493,"*iu*")</f>
        <v>0</v>
      </c>
      <c r="N493" s="1">
        <f>COUNTIF(B493,"*ei*")</f>
        <v>0</v>
      </c>
      <c r="O493" s="1">
        <f>COUNTIF(B493,"*ea*")</f>
        <v>0</v>
      </c>
      <c r="P493" s="1">
        <f>COUNTIF(B493,"*eo*")</f>
        <v>0</v>
      </c>
      <c r="Q493" s="1">
        <f>COUNTIF(B493,"*eu*")</f>
        <v>0</v>
      </c>
      <c r="R493" s="1">
        <f>COUNTIF(B493,"*ai*")</f>
        <v>0</v>
      </c>
      <c r="S493" s="1">
        <f>COUNTIF(B493,"*ae*")</f>
        <v>0</v>
      </c>
      <c r="T493" s="1">
        <f>COUNTIF(B493,"*ao*")</f>
        <v>0</v>
      </c>
      <c r="U493" s="1">
        <f>COUNTIF(B493,"*au*")</f>
        <v>0</v>
      </c>
      <c r="V493" s="1">
        <f>COUNTIF(B493,"*oi*")</f>
        <v>1</v>
      </c>
      <c r="W493" s="1">
        <f>COUNTIF(B493,"*oe*")</f>
        <v>0</v>
      </c>
      <c r="X493" s="1">
        <f>COUNTIF(B493,"*oa*")</f>
        <v>0</v>
      </c>
      <c r="Y493" s="1">
        <f>COUNTIF(B493,"*ou*")</f>
        <v>0</v>
      </c>
      <c r="Z493" s="1">
        <f>COUNTIF(B493,"*ui*")</f>
        <v>0</v>
      </c>
      <c r="AA493" s="1">
        <f>COUNTIF(B493,"*ua*")</f>
        <v>0</v>
      </c>
      <c r="AB493">
        <f>SUM(G493:AA493)</f>
        <v>1</v>
      </c>
      <c r="AC493">
        <v>2</v>
      </c>
      <c r="AD493">
        <f>COUNTIF(AC493,"2")</f>
        <v>1</v>
      </c>
      <c r="AE493">
        <f>COUNTIF(AC493,"3")</f>
        <v>0</v>
      </c>
      <c r="AF493">
        <f>COUNTIF(AC493,"4")</f>
        <v>0</v>
      </c>
      <c r="AG493">
        <f>COUNTIF(AC493,"5")</f>
        <v>0</v>
      </c>
      <c r="AH493">
        <v>0</v>
      </c>
      <c r="AI493">
        <v>0</v>
      </c>
      <c r="AJ493">
        <v>1</v>
      </c>
      <c r="AK493">
        <v>1</v>
      </c>
      <c r="AL493">
        <v>1</v>
      </c>
      <c r="AO493" s="1">
        <f>COUNTIF(F493,"CVCV")+COUNTIF(F493,"CVVCV")</f>
        <v>0</v>
      </c>
      <c r="AP493" s="1">
        <f>COUNTIF(F493,"CVCVC")+COUNTIF(F493,"CVVCVC")</f>
        <v>0</v>
      </c>
      <c r="AQ493" s="1">
        <f>COUNTIF(F493,"VCV")+COUNTIF(F493,"VVCV")</f>
        <v>0</v>
      </c>
      <c r="AR493" s="1">
        <f>COUNTIF(F493,"VCVC")+COUNTIF(F493,"VVCVC")</f>
        <v>0</v>
      </c>
      <c r="AS493" s="1">
        <f>COUNTIF(F493,"CVV")</f>
        <v>0</v>
      </c>
      <c r="AT493" s="1">
        <f>COUNTIF(F493,"CVVC")</f>
        <v>0</v>
      </c>
      <c r="AU493" s="1">
        <f>COUNTIF(F493,"VV")</f>
        <v>1</v>
      </c>
      <c r="AV493" s="1">
        <f>COUNTIF(F493,"VVC")</f>
        <v>0</v>
      </c>
      <c r="AW493" s="1">
        <f>COUNTIF(F493,"CVVCVC")+COUNTIF(F493,"VVCVC")+COUNTIF(F493,"CVVCV")+COUNTIF(F493,"VVCV")</f>
        <v>0</v>
      </c>
      <c r="AY493" s="1">
        <f>COUNTIF(F493,"CCVCV")</f>
        <v>0</v>
      </c>
      <c r="AZ493" s="1">
        <f>COUNTIF(F493,"CCVCVC")</f>
        <v>0</v>
      </c>
      <c r="BA493" s="1">
        <f>COUNTIF(F493,"CCVV")</f>
        <v>0</v>
      </c>
      <c r="BB493" s="1">
        <f>COUNTIF(F493,"CCVVC")</f>
        <v>0</v>
      </c>
      <c r="BF493" s="1" t="str">
        <f>RIGHT(F493,4)</f>
        <v>VV</v>
      </c>
      <c r="BG493" s="1"/>
      <c r="BO493">
        <v>1</v>
      </c>
      <c r="BP493" s="1">
        <f>SUM(BG493:BO493)</f>
        <v>1</v>
      </c>
      <c r="BQ493">
        <v>0</v>
      </c>
      <c r="BS493" s="1" t="str">
        <f>LEFT(B493,1)</f>
        <v>o</v>
      </c>
      <c r="BT493" s="1" t="str">
        <f>LEFT(B493,2)</f>
        <v>oi</v>
      </c>
      <c r="BU493" s="1" t="str">
        <f>RIGHT(B493,1)</f>
        <v>i</v>
      </c>
      <c r="BX493" s="10">
        <v>0</v>
      </c>
      <c r="BY493" s="10" t="str">
        <f>LEFT(CA493,1)</f>
        <v>o</v>
      </c>
      <c r="BZ493" s="10" t="str">
        <f>RIGHT(B493,1)</f>
        <v>i</v>
      </c>
      <c r="CA493" s="10" t="str">
        <f>RIGHT(B493,2)</f>
        <v>oi</v>
      </c>
      <c r="CB493" s="10" t="str">
        <f>RIGHT(B493,3)</f>
        <v>oi</v>
      </c>
      <c r="CC493" s="10" t="str">
        <f>RIGHT(B493,2)</f>
        <v>oi</v>
      </c>
      <c r="CD493" s="10" t="str">
        <f>RIGHT(B493,1)</f>
        <v>i</v>
      </c>
    </row>
    <row r="494" spans="1:82">
      <c r="A494">
        <v>50</v>
      </c>
      <c r="B494" s="30" t="s">
        <v>140</v>
      </c>
      <c r="C494" t="s">
        <v>1986</v>
      </c>
      <c r="D494" t="s">
        <v>1141</v>
      </c>
      <c r="E494" t="s">
        <v>1141</v>
      </c>
      <c r="F494" t="s">
        <v>2830</v>
      </c>
      <c r="G494" s="1">
        <f>COUNTIF(B494,"*ii*")</f>
        <v>0</v>
      </c>
      <c r="H494" s="1">
        <f>COUNTIF(B494,"*ee*")</f>
        <v>0</v>
      </c>
      <c r="I494" s="1">
        <f>COUNTIF(B494,"*aa*")</f>
        <v>0</v>
      </c>
      <c r="J494" s="1">
        <f>COUNTIF(B494,"*oo*")</f>
        <v>0</v>
      </c>
      <c r="K494" s="1">
        <f>COUNTIF(B494,"*uu*")</f>
        <v>0</v>
      </c>
      <c r="L494" s="1">
        <f>COUNTIF(B494,"*ia*")</f>
        <v>0</v>
      </c>
      <c r="M494" s="1">
        <f>COUNTIF(B494,"*iu*")</f>
        <v>0</v>
      </c>
      <c r="N494" s="1">
        <f>COUNTIF(B494,"*ei*")</f>
        <v>0</v>
      </c>
      <c r="O494" s="1">
        <f>COUNTIF(B494,"*ea*")</f>
        <v>0</v>
      </c>
      <c r="P494" s="1">
        <f>COUNTIF(B494,"*eo*")</f>
        <v>0</v>
      </c>
      <c r="Q494" s="1">
        <f>COUNTIF(B494,"*eu*")</f>
        <v>0</v>
      </c>
      <c r="R494" s="1">
        <f>COUNTIF(B494,"*ai*")</f>
        <v>0</v>
      </c>
      <c r="S494" s="1">
        <f>COUNTIF(B494,"*ae*")</f>
        <v>0</v>
      </c>
      <c r="T494" s="1">
        <f>COUNTIF(B494,"*ao*")</f>
        <v>1</v>
      </c>
      <c r="U494" s="1">
        <f>COUNTIF(B494,"*au*")</f>
        <v>0</v>
      </c>
      <c r="V494" s="1">
        <f>COUNTIF(B494,"*oi*")</f>
        <v>0</v>
      </c>
      <c r="W494" s="1">
        <f>COUNTIF(B494,"*oe*")</f>
        <v>0</v>
      </c>
      <c r="X494" s="1">
        <f>COUNTIF(B494,"*oa*")</f>
        <v>0</v>
      </c>
      <c r="Y494" s="1">
        <f>COUNTIF(B494,"*ou*")</f>
        <v>0</v>
      </c>
      <c r="Z494" s="1">
        <f>COUNTIF(B494,"*ui*")</f>
        <v>0</v>
      </c>
      <c r="AA494" s="1">
        <f>COUNTIF(B494,"*ua*")</f>
        <v>0</v>
      </c>
      <c r="AB494">
        <f>SUM(G494:AA494)</f>
        <v>1</v>
      </c>
      <c r="AC494">
        <v>2</v>
      </c>
      <c r="AD494">
        <f>COUNTIF(AC494,"2")</f>
        <v>1</v>
      </c>
      <c r="AE494">
        <f>COUNTIF(AC494,"3")</f>
        <v>0</v>
      </c>
      <c r="AF494">
        <f>COUNTIF(AC494,"4")</f>
        <v>0</v>
      </c>
      <c r="AG494">
        <f>COUNTIF(AC494,"5")</f>
        <v>0</v>
      </c>
      <c r="AH494">
        <v>0</v>
      </c>
      <c r="AI494">
        <v>0</v>
      </c>
      <c r="AJ494">
        <v>1</v>
      </c>
      <c r="AK494">
        <v>1</v>
      </c>
      <c r="AL494">
        <v>1</v>
      </c>
      <c r="AO494" s="1">
        <f>COUNTIF(F494,"CVCV")+COUNTIF(F494,"CVVCV")</f>
        <v>0</v>
      </c>
      <c r="AP494" s="1">
        <f>COUNTIF(F494,"CVCVC")+COUNTIF(F494,"CVVCVC")</f>
        <v>0</v>
      </c>
      <c r="AQ494" s="1">
        <f>COUNTIF(F494,"VCV")+COUNTIF(F494,"VVCV")</f>
        <v>0</v>
      </c>
      <c r="AR494" s="1">
        <f>COUNTIF(F494,"VCVC")+COUNTIF(F494,"VVCVC")</f>
        <v>0</v>
      </c>
      <c r="AS494" s="1">
        <f>COUNTIF(F494,"CVV")</f>
        <v>0</v>
      </c>
      <c r="AT494" s="1">
        <f>COUNTIF(F494,"CVVC")</f>
        <v>0</v>
      </c>
      <c r="AU494" s="1">
        <f>COUNTIF(F494,"VV")</f>
        <v>1</v>
      </c>
      <c r="AV494" s="1">
        <f>COUNTIF(F494,"VVC")</f>
        <v>0</v>
      </c>
      <c r="AW494" s="1">
        <f>COUNTIF(F494,"CVVCVC")+COUNTIF(F494,"VVCVC")+COUNTIF(F494,"CVVCV")+COUNTIF(F494,"VVCV")</f>
        <v>0</v>
      </c>
      <c r="AY494" s="1">
        <f>COUNTIF(F494,"CCVCV")</f>
        <v>0</v>
      </c>
      <c r="AZ494" s="1">
        <f>COUNTIF(F494,"CCVCVC")</f>
        <v>0</v>
      </c>
      <c r="BA494" s="1">
        <f>COUNTIF(F494,"CCVV")</f>
        <v>0</v>
      </c>
      <c r="BB494" s="1">
        <f>COUNTIF(F494,"CCVVC")</f>
        <v>0</v>
      </c>
      <c r="BF494" s="1" t="str">
        <f>RIGHT(F494,4)</f>
        <v>VV</v>
      </c>
      <c r="BG494" s="1"/>
      <c r="BO494">
        <v>1</v>
      </c>
      <c r="BP494" s="1">
        <f>SUM(BG494:BO494)</f>
        <v>1</v>
      </c>
      <c r="BQ494">
        <v>0</v>
      </c>
      <c r="BS494" s="1" t="str">
        <f>LEFT(B494,1)</f>
        <v>a</v>
      </c>
      <c r="BT494" s="1" t="str">
        <f>LEFT(B494,2)</f>
        <v>ao</v>
      </c>
      <c r="BU494" s="1" t="str">
        <f>RIGHT(B494,1)</f>
        <v>o</v>
      </c>
      <c r="BX494" s="10">
        <v>1</v>
      </c>
      <c r="BY494" s="10" t="str">
        <f>LEFT(CA494,1)</f>
        <v>a</v>
      </c>
      <c r="BZ494" s="10" t="str">
        <f>RIGHT(B494,1)</f>
        <v>o</v>
      </c>
      <c r="CA494" s="10" t="str">
        <f>RIGHT(B494,2)</f>
        <v>ao</v>
      </c>
      <c r="CB494" s="10" t="str">
        <f>RIGHT(B494,3)</f>
        <v>ao</v>
      </c>
      <c r="CC494" s="10" t="str">
        <f>RIGHT(B494,2)</f>
        <v>ao</v>
      </c>
      <c r="CD494" s="10" t="str">
        <f>RIGHT(B494,1)</f>
        <v>o</v>
      </c>
    </row>
    <row r="495" spans="1:82">
      <c r="A495">
        <v>51</v>
      </c>
      <c r="B495" s="30" t="s">
        <v>140</v>
      </c>
      <c r="C495" t="s">
        <v>1333</v>
      </c>
      <c r="D495" t="s">
        <v>1152</v>
      </c>
      <c r="E495" t="s">
        <v>1141</v>
      </c>
      <c r="F495" t="s">
        <v>2830</v>
      </c>
      <c r="G495" s="1">
        <f>COUNTIF(B495,"*ii*")</f>
        <v>0</v>
      </c>
      <c r="H495" s="1">
        <f>COUNTIF(B495,"*ee*")</f>
        <v>0</v>
      </c>
      <c r="I495" s="1">
        <f>COUNTIF(B495,"*aa*")</f>
        <v>0</v>
      </c>
      <c r="J495" s="1">
        <f>COUNTIF(B495,"*oo*")</f>
        <v>0</v>
      </c>
      <c r="K495" s="1">
        <f>COUNTIF(B495,"*uu*")</f>
        <v>0</v>
      </c>
      <c r="L495" s="1">
        <f>COUNTIF(B495,"*ia*")</f>
        <v>0</v>
      </c>
      <c r="M495" s="1">
        <f>COUNTIF(B495,"*iu*")</f>
        <v>0</v>
      </c>
      <c r="N495" s="1">
        <f>COUNTIF(B495,"*ei*")</f>
        <v>0</v>
      </c>
      <c r="O495" s="1">
        <f>COUNTIF(B495,"*ea*")</f>
        <v>0</v>
      </c>
      <c r="P495" s="1">
        <f>COUNTIF(B495,"*eo*")</f>
        <v>0</v>
      </c>
      <c r="Q495" s="1">
        <f>COUNTIF(B495,"*eu*")</f>
        <v>0</v>
      </c>
      <c r="R495" s="1">
        <f>COUNTIF(B495,"*ai*")</f>
        <v>0</v>
      </c>
      <c r="S495" s="1">
        <f>COUNTIF(B495,"*ae*")</f>
        <v>0</v>
      </c>
      <c r="T495" s="1">
        <f>COUNTIF(B495,"*ao*")</f>
        <v>1</v>
      </c>
      <c r="U495" s="1">
        <f>COUNTIF(B495,"*au*")</f>
        <v>0</v>
      </c>
      <c r="V495" s="1">
        <f>COUNTIF(B495,"*oi*")</f>
        <v>0</v>
      </c>
      <c r="W495" s="1">
        <f>COUNTIF(B495,"*oe*")</f>
        <v>0</v>
      </c>
      <c r="X495" s="1">
        <f>COUNTIF(B495,"*oa*")</f>
        <v>0</v>
      </c>
      <c r="Y495" s="1">
        <f>COUNTIF(B495,"*ou*")</f>
        <v>0</v>
      </c>
      <c r="Z495" s="1">
        <f>COUNTIF(B495,"*ui*")</f>
        <v>0</v>
      </c>
      <c r="AA495" s="1">
        <f>COUNTIF(B495,"*ua*")</f>
        <v>0</v>
      </c>
      <c r="AB495">
        <f>SUM(G495:AA495)</f>
        <v>1</v>
      </c>
      <c r="AC495">
        <v>2</v>
      </c>
      <c r="AD495">
        <f>COUNTIF(AC495,"2")</f>
        <v>1</v>
      </c>
      <c r="AE495">
        <f>COUNTIF(AC495,"3")</f>
        <v>0</v>
      </c>
      <c r="AF495">
        <f>COUNTIF(AC495,"4")</f>
        <v>0</v>
      </c>
      <c r="AG495">
        <f>COUNTIF(AC495,"5")</f>
        <v>0</v>
      </c>
      <c r="AH495">
        <v>0</v>
      </c>
      <c r="AI495">
        <v>0</v>
      </c>
      <c r="AJ495">
        <v>1</v>
      </c>
      <c r="AK495">
        <v>1</v>
      </c>
      <c r="AL495">
        <v>1</v>
      </c>
      <c r="AO495" s="1">
        <f>COUNTIF(F495,"CVCV")+COUNTIF(F495,"CVVCV")</f>
        <v>0</v>
      </c>
      <c r="AP495" s="1">
        <f>COUNTIF(F495,"CVCVC")+COUNTIF(F495,"CVVCVC")</f>
        <v>0</v>
      </c>
      <c r="AQ495" s="1">
        <f>COUNTIF(F495,"VCV")+COUNTIF(F495,"VVCV")</f>
        <v>0</v>
      </c>
      <c r="AR495" s="1">
        <f>COUNTIF(F495,"VCVC")+COUNTIF(F495,"VVCVC")</f>
        <v>0</v>
      </c>
      <c r="AS495" s="1">
        <f>COUNTIF(F495,"CVV")</f>
        <v>0</v>
      </c>
      <c r="AT495" s="1">
        <f>COUNTIF(F495,"CVVC")</f>
        <v>0</v>
      </c>
      <c r="AU495" s="1">
        <f>COUNTIF(F495,"VV")</f>
        <v>1</v>
      </c>
      <c r="AV495" s="1">
        <f>COUNTIF(F495,"VVC")</f>
        <v>0</v>
      </c>
      <c r="AW495" s="1">
        <f>COUNTIF(F495,"CVVCVC")+COUNTIF(F495,"VVCVC")+COUNTIF(F495,"CVVCV")+COUNTIF(F495,"VVCV")</f>
        <v>0</v>
      </c>
      <c r="AY495" s="1">
        <f>COUNTIF(F495,"CCVCV")</f>
        <v>0</v>
      </c>
      <c r="AZ495" s="1">
        <f>COUNTIF(F495,"CCVCVC")</f>
        <v>0</v>
      </c>
      <c r="BA495" s="1">
        <f>COUNTIF(F495,"CCVV")</f>
        <v>0</v>
      </c>
      <c r="BB495" s="1">
        <f>COUNTIF(F495,"CCVVC")</f>
        <v>0</v>
      </c>
      <c r="BF495" s="1" t="str">
        <f>RIGHT(F495,4)</f>
        <v>VV</v>
      </c>
      <c r="BG495" s="1"/>
      <c r="BO495">
        <v>1</v>
      </c>
      <c r="BP495" s="1">
        <f>SUM(BG495:BO495)</f>
        <v>1</v>
      </c>
      <c r="BQ495">
        <v>0</v>
      </c>
      <c r="BS495" s="1" t="str">
        <f>LEFT(B495,1)</f>
        <v>a</v>
      </c>
      <c r="BT495" s="1" t="str">
        <f>LEFT(B495,2)</f>
        <v>ao</v>
      </c>
      <c r="BU495" s="1" t="str">
        <f>RIGHT(B495,1)</f>
        <v>o</v>
      </c>
      <c r="BX495" s="10">
        <v>1</v>
      </c>
      <c r="BY495" s="10" t="str">
        <f>LEFT(CA495,1)</f>
        <v>a</v>
      </c>
      <c r="BZ495" s="10" t="str">
        <f>RIGHT(B495,1)</f>
        <v>o</v>
      </c>
      <c r="CA495" s="10" t="str">
        <f>RIGHT(B495,2)</f>
        <v>ao</v>
      </c>
      <c r="CB495" s="10" t="str">
        <f>RIGHT(B495,3)</f>
        <v>ao</v>
      </c>
      <c r="CC495" s="10" t="str">
        <f>RIGHT(B495,2)</f>
        <v>ao</v>
      </c>
      <c r="CD495" s="10" t="str">
        <f>RIGHT(B495,1)</f>
        <v>o</v>
      </c>
    </row>
    <row r="496" spans="1:82">
      <c r="A496">
        <v>271</v>
      </c>
      <c r="B496" s="30" t="s">
        <v>286</v>
      </c>
      <c r="C496" t="s">
        <v>1538</v>
      </c>
      <c r="D496" t="s">
        <v>1150</v>
      </c>
      <c r="E496" t="s">
        <v>2821</v>
      </c>
      <c r="F496" t="s">
        <v>2830</v>
      </c>
      <c r="G496" s="1">
        <f>COUNTIF(B496,"*ii*")</f>
        <v>0</v>
      </c>
      <c r="H496" s="1">
        <f>COUNTIF(B496,"*ee*")</f>
        <v>0</v>
      </c>
      <c r="I496" s="1">
        <f>COUNTIF(B496,"*aa*")</f>
        <v>0</v>
      </c>
      <c r="J496" s="1">
        <f>COUNTIF(B496,"*oo*")</f>
        <v>0</v>
      </c>
      <c r="K496" s="1">
        <f>COUNTIF(B496,"*uu*")</f>
        <v>0</v>
      </c>
      <c r="L496" s="1">
        <f>COUNTIF(B496,"*ia*")</f>
        <v>0</v>
      </c>
      <c r="M496" s="1">
        <f>COUNTIF(B496,"*iu*")</f>
        <v>0</v>
      </c>
      <c r="N496" s="1">
        <f>COUNTIF(B496,"*ei*")</f>
        <v>0</v>
      </c>
      <c r="O496" s="1">
        <f>COUNTIF(B496,"*ea*")</f>
        <v>0</v>
      </c>
      <c r="P496" s="1">
        <f>COUNTIF(B496,"*eo*")</f>
        <v>0</v>
      </c>
      <c r="Q496" s="1">
        <f>COUNTIF(B496,"*eu*")</f>
        <v>1</v>
      </c>
      <c r="R496" s="1">
        <f>COUNTIF(B496,"*ai*")</f>
        <v>0</v>
      </c>
      <c r="S496" s="1">
        <f>COUNTIF(B496,"*ae*")</f>
        <v>0</v>
      </c>
      <c r="T496" s="1">
        <f>COUNTIF(B496,"*ao*")</f>
        <v>0</v>
      </c>
      <c r="U496" s="1">
        <f>COUNTIF(B496,"*au*")</f>
        <v>0</v>
      </c>
      <c r="V496" s="1">
        <f>COUNTIF(B496,"*oi*")</f>
        <v>0</v>
      </c>
      <c r="W496" s="1">
        <f>COUNTIF(B496,"*oe*")</f>
        <v>0</v>
      </c>
      <c r="X496" s="1">
        <f>COUNTIF(B496,"*oa*")</f>
        <v>0</v>
      </c>
      <c r="Y496" s="1">
        <f>COUNTIF(B496,"*ou*")</f>
        <v>0</v>
      </c>
      <c r="Z496" s="1">
        <f>COUNTIF(B496,"*ui*")</f>
        <v>0</v>
      </c>
      <c r="AA496" s="1">
        <f>COUNTIF(B496,"*ua*")</f>
        <v>0</v>
      </c>
      <c r="AB496">
        <f>SUM(G496:AA496)</f>
        <v>1</v>
      </c>
      <c r="AC496">
        <v>2</v>
      </c>
      <c r="AD496">
        <f>COUNTIF(AC496,"2")</f>
        <v>1</v>
      </c>
      <c r="AE496">
        <f>COUNTIF(AC496,"3")</f>
        <v>0</v>
      </c>
      <c r="AF496">
        <f>COUNTIF(AC496,"4")</f>
        <v>0</v>
      </c>
      <c r="AG496">
        <f>COUNTIF(AC496,"5")</f>
        <v>0</v>
      </c>
      <c r="AH496">
        <v>0</v>
      </c>
      <c r="AI496">
        <v>0</v>
      </c>
      <c r="AJ496">
        <v>1</v>
      </c>
      <c r="AK496">
        <v>1</v>
      </c>
      <c r="AL496">
        <v>1</v>
      </c>
      <c r="AO496" s="1">
        <f>COUNTIF(F496,"CVCV")+COUNTIF(F496,"CVVCV")</f>
        <v>0</v>
      </c>
      <c r="AP496" s="1">
        <f>COUNTIF(F496,"CVCVC")+COUNTIF(F496,"CVVCVC")</f>
        <v>0</v>
      </c>
      <c r="AQ496" s="1">
        <f>COUNTIF(F496,"VCV")+COUNTIF(F496,"VVCV")</f>
        <v>0</v>
      </c>
      <c r="AR496" s="1">
        <f>COUNTIF(F496,"VCVC")+COUNTIF(F496,"VVCVC")</f>
        <v>0</v>
      </c>
      <c r="AS496" s="1">
        <f>COUNTIF(F496,"CVV")</f>
        <v>0</v>
      </c>
      <c r="AT496" s="1">
        <f>COUNTIF(F496,"CVVC")</f>
        <v>0</v>
      </c>
      <c r="AU496" s="1">
        <f>COUNTIF(F496,"VV")</f>
        <v>1</v>
      </c>
      <c r="AV496" s="1">
        <f>COUNTIF(F496,"VVC")</f>
        <v>0</v>
      </c>
      <c r="AW496" s="1">
        <f>COUNTIF(F496,"CVVCVC")+COUNTIF(F496,"VVCVC")+COUNTIF(F496,"CVVCV")+COUNTIF(F496,"VVCV")</f>
        <v>0</v>
      </c>
      <c r="AY496" s="1">
        <f>COUNTIF(F496,"CCVCV")</f>
        <v>0</v>
      </c>
      <c r="AZ496" s="1">
        <f>COUNTIF(F496,"CCVCVC")</f>
        <v>0</v>
      </c>
      <c r="BA496" s="1">
        <f>COUNTIF(F496,"CCVV")</f>
        <v>0</v>
      </c>
      <c r="BB496" s="1">
        <f>COUNTIF(F496,"CCVVC")</f>
        <v>0</v>
      </c>
      <c r="BF496" s="1" t="str">
        <f>RIGHT(F496,4)</f>
        <v>VV</v>
      </c>
      <c r="BG496" s="1"/>
      <c r="BO496">
        <v>1</v>
      </c>
      <c r="BP496" s="1">
        <f>SUM(BG496:BO496)</f>
        <v>1</v>
      </c>
      <c r="BQ496">
        <v>0</v>
      </c>
      <c r="BS496" s="1" t="str">
        <f>LEFT(B496,1)</f>
        <v>e</v>
      </c>
      <c r="BT496" s="1" t="str">
        <f>LEFT(B496,2)</f>
        <v>eu</v>
      </c>
      <c r="BU496" s="1" t="str">
        <f>RIGHT(B496,1)</f>
        <v>u</v>
      </c>
      <c r="BX496" s="10">
        <v>0</v>
      </c>
      <c r="BY496" s="10" t="str">
        <f>LEFT(CA496,1)</f>
        <v>e</v>
      </c>
      <c r="BZ496" s="10" t="str">
        <f>RIGHT(B496,1)</f>
        <v>u</v>
      </c>
      <c r="CA496" s="10" t="str">
        <f>RIGHT(B496,2)</f>
        <v>eu</v>
      </c>
      <c r="CB496" s="10" t="str">
        <f>RIGHT(B496,3)</f>
        <v>eu</v>
      </c>
      <c r="CC496" s="10" t="str">
        <f>RIGHT(B496,2)</f>
        <v>eu</v>
      </c>
      <c r="CD496" s="10" t="str">
        <f>RIGHT(B496,1)</f>
        <v>u</v>
      </c>
    </row>
    <row r="497" spans="1:82">
      <c r="A497">
        <v>6</v>
      </c>
      <c r="B497" s="30" t="s">
        <v>47</v>
      </c>
      <c r="C497" t="s">
        <v>1215</v>
      </c>
      <c r="D497" t="s">
        <v>1141</v>
      </c>
      <c r="E497" t="s">
        <v>1141</v>
      </c>
      <c r="F497" t="s">
        <v>2832</v>
      </c>
      <c r="G497" s="1">
        <f>COUNTIF(B497,"*ii*")</f>
        <v>0</v>
      </c>
      <c r="H497" s="1">
        <f>COUNTIF(B497,"*ee*")</f>
        <v>0</v>
      </c>
      <c r="I497" s="1">
        <f>COUNTIF(B497,"*aa*")</f>
        <v>1</v>
      </c>
      <c r="J497" s="1">
        <f>COUNTIF(B497,"*oo*")</f>
        <v>0</v>
      </c>
      <c r="K497" s="1">
        <f>COUNTIF(B497,"*uu*")</f>
        <v>0</v>
      </c>
      <c r="L497" s="1">
        <f>COUNTIF(B497,"*ia*")</f>
        <v>0</v>
      </c>
      <c r="M497" s="1">
        <f>COUNTIF(B497,"*iu*")</f>
        <v>0</v>
      </c>
      <c r="N497" s="1">
        <f>COUNTIF(B497,"*ei*")</f>
        <v>0</v>
      </c>
      <c r="O497" s="1">
        <f>COUNTIF(B497,"*ea*")</f>
        <v>0</v>
      </c>
      <c r="P497" s="1">
        <f>COUNTIF(B497,"*eo*")</f>
        <v>0</v>
      </c>
      <c r="Q497" s="1">
        <f>COUNTIF(B497,"*eu*")</f>
        <v>0</v>
      </c>
      <c r="R497" s="1">
        <f>COUNTIF(B497,"*ai*")</f>
        <v>0</v>
      </c>
      <c r="S497" s="1">
        <f>COUNTIF(B497,"*ae*")</f>
        <v>0</v>
      </c>
      <c r="T497" s="1">
        <f>COUNTIF(B497,"*ao*")</f>
        <v>0</v>
      </c>
      <c r="U497" s="1">
        <f>COUNTIF(B497,"*au*")</f>
        <v>0</v>
      </c>
      <c r="V497" s="1">
        <f>COUNTIF(B497,"*oi*")</f>
        <v>0</v>
      </c>
      <c r="W497" s="1">
        <f>COUNTIF(B497,"*oe*")</f>
        <v>0</v>
      </c>
      <c r="X497" s="1">
        <f>COUNTIF(B497,"*oa*")</f>
        <v>0</v>
      </c>
      <c r="Y497" s="1">
        <f>COUNTIF(B497,"*ou*")</f>
        <v>0</v>
      </c>
      <c r="Z497" s="1">
        <f>COUNTIF(B497,"*ui*")</f>
        <v>0</v>
      </c>
      <c r="AA497" s="1">
        <f>COUNTIF(B497,"*ua*")</f>
        <v>0</v>
      </c>
      <c r="AB497">
        <f>SUM(G497:AA497)</f>
        <v>1</v>
      </c>
      <c r="AC497">
        <v>2</v>
      </c>
      <c r="AD497">
        <f>COUNTIF(AC497,"2")</f>
        <v>1</v>
      </c>
      <c r="AE497">
        <f>COUNTIF(AC497,"3")</f>
        <v>0</v>
      </c>
      <c r="AF497">
        <f>COUNTIF(AC497,"4")</f>
        <v>0</v>
      </c>
      <c r="AG497">
        <f>COUNTIF(AC497,"5")</f>
        <v>0</v>
      </c>
      <c r="AH497">
        <v>0</v>
      </c>
      <c r="AI497">
        <v>0</v>
      </c>
      <c r="AJ497">
        <v>1</v>
      </c>
      <c r="AK497">
        <v>1</v>
      </c>
      <c r="AM497">
        <v>1</v>
      </c>
      <c r="AN497" t="str">
        <f>RIGHT(B497,1)</f>
        <v>r</v>
      </c>
      <c r="AO497" s="1">
        <f>COUNTIF(F497,"CVCV")+COUNTIF(F497,"CVVCV")</f>
        <v>0</v>
      </c>
      <c r="AP497" s="1">
        <f>COUNTIF(F497,"CVCVC")+COUNTIF(F497,"CVVCVC")</f>
        <v>0</v>
      </c>
      <c r="AQ497" s="1">
        <f>COUNTIF(F497,"VCV")+COUNTIF(F497,"VVCV")</f>
        <v>0</v>
      </c>
      <c r="AR497" s="1">
        <f>COUNTIF(F497,"VCVC")+COUNTIF(F497,"VVCVC")</f>
        <v>0</v>
      </c>
      <c r="AS497" s="1">
        <f>COUNTIF(F497,"CVV")</f>
        <v>0</v>
      </c>
      <c r="AT497" s="1">
        <f>COUNTIF(F497,"CVVC")</f>
        <v>0</v>
      </c>
      <c r="AU497" s="1">
        <f>COUNTIF(F497,"VV")</f>
        <v>0</v>
      </c>
      <c r="AV497" s="1">
        <f>COUNTIF(F497,"VVC")</f>
        <v>1</v>
      </c>
      <c r="AW497" s="1">
        <f>COUNTIF(F497,"CVVCVC")+COUNTIF(F497,"VVCVC")+COUNTIF(F497,"CVVCV")+COUNTIF(F497,"VVCV")</f>
        <v>0</v>
      </c>
      <c r="AY497" s="1">
        <f>COUNTIF(F497,"CCVCV")</f>
        <v>0</v>
      </c>
      <c r="AZ497" s="1">
        <f>COUNTIF(F497,"CCVCVC")</f>
        <v>0</v>
      </c>
      <c r="BA497" s="1">
        <f>COUNTIF(F497,"CCVV")</f>
        <v>0</v>
      </c>
      <c r="BB497" s="1">
        <f>COUNTIF(F497,"CCVVC")</f>
        <v>0</v>
      </c>
      <c r="BF497" s="1" t="str">
        <f>RIGHT(F497,4)</f>
        <v>VVC</v>
      </c>
      <c r="BG497" s="1"/>
      <c r="BN497">
        <v>1</v>
      </c>
      <c r="BP497" s="1">
        <f>SUM(BG497:BO497)</f>
        <v>1</v>
      </c>
      <c r="BQ497">
        <v>0</v>
      </c>
      <c r="BS497" s="1" t="str">
        <f>LEFT(B497,1)</f>
        <v>a</v>
      </c>
      <c r="BT497" s="1" t="str">
        <f>LEFT(B497,2)</f>
        <v>aa</v>
      </c>
      <c r="BU497" s="1" t="str">
        <f>RIGHT(B497,1)</f>
        <v>r</v>
      </c>
      <c r="BX497" s="10">
        <v>1</v>
      </c>
      <c r="BY497" s="10" t="str">
        <f>LEFT(CA497,1)</f>
        <v>a</v>
      </c>
      <c r="BZ497" s="10" t="str">
        <f>LEFT(CC497,1)</f>
        <v>a</v>
      </c>
      <c r="CA497" s="10" t="str">
        <f>RIGHT(B497,3)</f>
        <v>aar</v>
      </c>
      <c r="CB497" s="10" t="str">
        <f>RIGHT(B497,3)</f>
        <v>aar</v>
      </c>
      <c r="CC497" s="10" t="str">
        <f>RIGHT(B497,2)</f>
        <v>ar</v>
      </c>
      <c r="CD497" s="10" t="str">
        <f>RIGHT(B497,1)</f>
        <v>r</v>
      </c>
    </row>
    <row r="498" spans="1:82">
      <c r="A498">
        <v>1969</v>
      </c>
      <c r="B498" s="30" t="s">
        <v>549</v>
      </c>
      <c r="C498" t="s">
        <v>1919</v>
      </c>
      <c r="D498" t="s">
        <v>1141</v>
      </c>
      <c r="E498" t="s">
        <v>1141</v>
      </c>
      <c r="F498" t="s">
        <v>2832</v>
      </c>
      <c r="G498" s="1">
        <f>COUNTIF(B498,"*ii*")</f>
        <v>0</v>
      </c>
      <c r="H498" s="1">
        <f>COUNTIF(B498,"*ee*")</f>
        <v>0</v>
      </c>
      <c r="I498" s="1">
        <f>COUNTIF(B498,"*aa*")</f>
        <v>0</v>
      </c>
      <c r="J498" s="1">
        <f>COUNTIF(B498,"*oo*")</f>
        <v>0</v>
      </c>
      <c r="K498" s="1">
        <f>COUNTIF(B498,"*uu*")</f>
        <v>0</v>
      </c>
      <c r="L498" s="1">
        <f>COUNTIF(B498,"*ia*")</f>
        <v>0</v>
      </c>
      <c r="M498" s="1">
        <f>COUNTIF(B498,"*iu*")</f>
        <v>0</v>
      </c>
      <c r="N498" s="1">
        <f>COUNTIF(B498,"*ei*")</f>
        <v>0</v>
      </c>
      <c r="O498" s="1">
        <f>COUNTIF(B498,"*ea*")</f>
        <v>0</v>
      </c>
      <c r="P498" s="1">
        <f>COUNTIF(B498,"*eo*")</f>
        <v>0</v>
      </c>
      <c r="Q498" s="1">
        <f>COUNTIF(B498,"*eu*")</f>
        <v>0</v>
      </c>
      <c r="R498" s="1">
        <f>COUNTIF(B498,"*ai*")</f>
        <v>0</v>
      </c>
      <c r="S498" s="1">
        <f>COUNTIF(B498,"*ae*")</f>
        <v>0</v>
      </c>
      <c r="T498" s="1">
        <f>COUNTIF(B498,"*ao*")</f>
        <v>0</v>
      </c>
      <c r="U498" s="1">
        <f>COUNTIF(B498,"*au*")</f>
        <v>0</v>
      </c>
      <c r="V498" s="1">
        <f>COUNTIF(B498,"*oi*")</f>
        <v>0</v>
      </c>
      <c r="W498" s="1">
        <f>COUNTIF(B498,"*oe*")</f>
        <v>0</v>
      </c>
      <c r="X498" s="1">
        <f>COUNTIF(B498,"*oa*")</f>
        <v>0</v>
      </c>
      <c r="Y498" s="1">
        <f>COUNTIF(B498,"*ou*")</f>
        <v>0</v>
      </c>
      <c r="Z498" s="1">
        <f>COUNTIF(B498,"*ui*")</f>
        <v>0</v>
      </c>
      <c r="AA498" s="1">
        <f>COUNTIF(B498,"*ua*")</f>
        <v>1</v>
      </c>
      <c r="AB498">
        <f>SUM(G498:AA498)</f>
        <v>1</v>
      </c>
      <c r="AC498">
        <v>2</v>
      </c>
      <c r="AD498">
        <f>COUNTIF(AC498,"2")</f>
        <v>1</v>
      </c>
      <c r="AE498">
        <f>COUNTIF(AC498,"3")</f>
        <v>0</v>
      </c>
      <c r="AF498">
        <f>COUNTIF(AC498,"4")</f>
        <v>0</v>
      </c>
      <c r="AG498">
        <f>COUNTIF(AC498,"5")</f>
        <v>0</v>
      </c>
      <c r="AH498">
        <v>0</v>
      </c>
      <c r="AI498">
        <v>0</v>
      </c>
      <c r="AJ498">
        <v>1</v>
      </c>
      <c r="AK498">
        <v>1</v>
      </c>
      <c r="AM498">
        <v>1</v>
      </c>
      <c r="AN498" t="str">
        <f>RIGHT(B498,1)</f>
        <v>s</v>
      </c>
      <c r="AO498" s="1">
        <f>COUNTIF(F498,"CVCV")+COUNTIF(F498,"CVVCV")</f>
        <v>0</v>
      </c>
      <c r="AP498" s="1">
        <f>COUNTIF(F498,"CVCVC")+COUNTIF(F498,"CVVCVC")</f>
        <v>0</v>
      </c>
      <c r="AQ498" s="1">
        <f>COUNTIF(F498,"VCV")+COUNTIF(F498,"VVCV")</f>
        <v>0</v>
      </c>
      <c r="AR498" s="1">
        <f>COUNTIF(F498,"VCVC")+COUNTIF(F498,"VVCVC")</f>
        <v>0</v>
      </c>
      <c r="AS498" s="1">
        <f>COUNTIF(F498,"CVV")</f>
        <v>0</v>
      </c>
      <c r="AT498" s="1">
        <f>COUNTIF(F498,"CVVC")</f>
        <v>0</v>
      </c>
      <c r="AU498" s="1">
        <f>COUNTIF(F498,"VV")</f>
        <v>0</v>
      </c>
      <c r="AV498" s="1">
        <f>COUNTIF(F498,"VVC")</f>
        <v>1</v>
      </c>
      <c r="AW498" s="1">
        <f>COUNTIF(F498,"CVVCVC")+COUNTIF(F498,"VVCVC")+COUNTIF(F498,"CVVCV")+COUNTIF(F498,"VVCV")</f>
        <v>0</v>
      </c>
      <c r="AY498" s="1">
        <f>COUNTIF(F498,"CCVCV")</f>
        <v>0</v>
      </c>
      <c r="AZ498" s="1">
        <f>COUNTIF(F498,"CCVCVC")</f>
        <v>0</v>
      </c>
      <c r="BA498" s="1">
        <f>COUNTIF(F498,"CCVV")</f>
        <v>0</v>
      </c>
      <c r="BB498" s="1">
        <f>COUNTIF(F498,"CCVVC")</f>
        <v>0</v>
      </c>
      <c r="BF498" s="1" t="str">
        <f>RIGHT(F498,4)</f>
        <v>VVC</v>
      </c>
      <c r="BG498" s="1"/>
      <c r="BN498">
        <v>1</v>
      </c>
      <c r="BP498" s="1">
        <f>SUM(BG498:BO498)</f>
        <v>1</v>
      </c>
      <c r="BQ498">
        <v>0</v>
      </c>
      <c r="BR498" t="s">
        <v>715</v>
      </c>
      <c r="BS498" s="1" t="str">
        <f>LEFT(B498,1)</f>
        <v>u</v>
      </c>
      <c r="BT498" s="1" t="str">
        <f>LEFT(B498,2)</f>
        <v>ua</v>
      </c>
      <c r="BU498" s="1" t="str">
        <f>RIGHT(B498,1)</f>
        <v>s</v>
      </c>
      <c r="BX498" s="10">
        <v>1</v>
      </c>
      <c r="BY498" s="10" t="str">
        <f>LEFT(CA498,1)</f>
        <v>u</v>
      </c>
      <c r="BZ498" s="10" t="str">
        <f>LEFT(CC498,1)</f>
        <v>a</v>
      </c>
      <c r="CA498" s="10" t="str">
        <f>RIGHT(B498,3)</f>
        <v>uas</v>
      </c>
      <c r="CB498" s="10" t="str">
        <f>RIGHT(B498,3)</f>
        <v>uas</v>
      </c>
      <c r="CC498" s="10" t="str">
        <f>RIGHT(B498,2)</f>
        <v>as</v>
      </c>
      <c r="CD498" s="10" t="str">
        <f>RIGHT(B498,1)</f>
        <v>s</v>
      </c>
    </row>
    <row r="499" spans="1:82">
      <c r="A499">
        <v>1970</v>
      </c>
      <c r="B499" s="30" t="s">
        <v>1080</v>
      </c>
      <c r="C499" t="s">
        <v>2709</v>
      </c>
      <c r="D499" t="s">
        <v>1141</v>
      </c>
      <c r="E499" t="s">
        <v>1141</v>
      </c>
      <c r="F499" t="s">
        <v>2832</v>
      </c>
      <c r="G499" s="1">
        <f>COUNTIF(B499,"*ii*")</f>
        <v>0</v>
      </c>
      <c r="H499" s="1">
        <f>COUNTIF(B499,"*ee*")</f>
        <v>0</v>
      </c>
      <c r="I499" s="1">
        <f>COUNTIF(B499,"*aa*")</f>
        <v>0</v>
      </c>
      <c r="J499" s="1">
        <f>COUNTIF(B499,"*oo*")</f>
        <v>0</v>
      </c>
      <c r="K499" s="1">
        <f>COUNTIF(B499,"*uu*")</f>
        <v>0</v>
      </c>
      <c r="L499" s="1">
        <f>COUNTIF(B499,"*ia*")</f>
        <v>0</v>
      </c>
      <c r="M499" s="1">
        <f>COUNTIF(B499,"*iu*")</f>
        <v>0</v>
      </c>
      <c r="N499" s="1">
        <f>COUNTIF(B499,"*ei*")</f>
        <v>0</v>
      </c>
      <c r="O499" s="1">
        <f>COUNTIF(B499,"*ea*")</f>
        <v>0</v>
      </c>
      <c r="P499" s="1">
        <f>COUNTIF(B499,"*eo*")</f>
        <v>0</v>
      </c>
      <c r="Q499" s="1">
        <f>COUNTIF(B499,"*eu*")</f>
        <v>0</v>
      </c>
      <c r="R499" s="1">
        <f>COUNTIF(B499,"*ai*")</f>
        <v>0</v>
      </c>
      <c r="S499" s="1">
        <f>COUNTIF(B499,"*ae*")</f>
        <v>0</v>
      </c>
      <c r="T499" s="1">
        <f>COUNTIF(B499,"*ao*")</f>
        <v>0</v>
      </c>
      <c r="U499" s="1">
        <f>COUNTIF(B499,"*au*")</f>
        <v>0</v>
      </c>
      <c r="V499" s="1">
        <f>COUNTIF(B499,"*oi*")</f>
        <v>0</v>
      </c>
      <c r="W499" s="1">
        <f>COUNTIF(B499,"*oe*")</f>
        <v>0</v>
      </c>
      <c r="X499" s="1">
        <f>COUNTIF(B499,"*oa*")</f>
        <v>0</v>
      </c>
      <c r="Y499" s="1">
        <f>COUNTIF(B499,"*ou*")</f>
        <v>0</v>
      </c>
      <c r="Z499" s="1">
        <f>COUNTIF(B499,"*ui*")</f>
        <v>0</v>
      </c>
      <c r="AA499" s="1">
        <f>COUNTIF(B499,"*ua*")</f>
        <v>1</v>
      </c>
      <c r="AB499">
        <f>SUM(G499:AA499)</f>
        <v>1</v>
      </c>
      <c r="AC499">
        <v>2</v>
      </c>
      <c r="AD499">
        <f>COUNTIF(AC499,"2")</f>
        <v>1</v>
      </c>
      <c r="AE499">
        <f>COUNTIF(AC499,"3")</f>
        <v>0</v>
      </c>
      <c r="AF499">
        <f>COUNTIF(AC499,"4")</f>
        <v>0</v>
      </c>
      <c r="AG499">
        <f>COUNTIF(AC499,"5")</f>
        <v>0</v>
      </c>
      <c r="AH499">
        <v>0</v>
      </c>
      <c r="AI499">
        <v>0</v>
      </c>
      <c r="AJ499">
        <v>1</v>
      </c>
      <c r="AK499">
        <v>1</v>
      </c>
      <c r="AM499">
        <v>1</v>
      </c>
      <c r="AN499" t="str">
        <f>RIGHT(B499,1)</f>
        <v>t</v>
      </c>
      <c r="AO499" s="1">
        <f>COUNTIF(F499,"CVCV")+COUNTIF(F499,"CVVCV")</f>
        <v>0</v>
      </c>
      <c r="AP499" s="1">
        <f>COUNTIF(F499,"CVCVC")+COUNTIF(F499,"CVVCVC")</f>
        <v>0</v>
      </c>
      <c r="AQ499" s="1">
        <f>COUNTIF(F499,"VCV")+COUNTIF(F499,"VVCV")</f>
        <v>0</v>
      </c>
      <c r="AR499" s="1">
        <f>COUNTIF(F499,"VCVC")+COUNTIF(F499,"VVCVC")</f>
        <v>0</v>
      </c>
      <c r="AS499" s="1">
        <f>COUNTIF(F499,"CVV")</f>
        <v>0</v>
      </c>
      <c r="AT499" s="1">
        <f>COUNTIF(F499,"CVVC")</f>
        <v>0</v>
      </c>
      <c r="AU499" s="1">
        <f>COUNTIF(F499,"VV")</f>
        <v>0</v>
      </c>
      <c r="AV499" s="1">
        <f>COUNTIF(F499,"VVC")</f>
        <v>1</v>
      </c>
      <c r="AW499" s="1">
        <f>COUNTIF(F499,"CVVCVC")+COUNTIF(F499,"VVCVC")+COUNTIF(F499,"CVVCV")+COUNTIF(F499,"VVCV")</f>
        <v>0</v>
      </c>
      <c r="AY499" s="1">
        <f>COUNTIF(F499,"CCVCV")</f>
        <v>0</v>
      </c>
      <c r="AZ499" s="1">
        <f>COUNTIF(F499,"CCVCVC")</f>
        <v>0</v>
      </c>
      <c r="BA499" s="1">
        <f>COUNTIF(F499,"CCVV")</f>
        <v>0</v>
      </c>
      <c r="BB499" s="1">
        <f>COUNTIF(F499,"CCVVC")</f>
        <v>0</v>
      </c>
      <c r="BF499" s="1" t="str">
        <f>RIGHT(F499,4)</f>
        <v>VVC</v>
      </c>
      <c r="BG499" s="1"/>
      <c r="BN499">
        <v>1</v>
      </c>
      <c r="BP499" s="1">
        <f>SUM(BG499:BO499)</f>
        <v>1</v>
      </c>
      <c r="BQ499">
        <v>0</v>
      </c>
      <c r="BR499" t="s">
        <v>715</v>
      </c>
      <c r="BS499" s="1" t="str">
        <f>LEFT(B499,1)</f>
        <v>u</v>
      </c>
      <c r="BT499" s="1" t="str">
        <f>LEFT(B499,2)</f>
        <v>ua</v>
      </c>
      <c r="BU499" s="1" t="str">
        <f>RIGHT(B499,1)</f>
        <v>t</v>
      </c>
      <c r="BX499" s="10">
        <v>1</v>
      </c>
      <c r="BY499" s="10" t="str">
        <f>LEFT(CA499,1)</f>
        <v>u</v>
      </c>
      <c r="BZ499" s="10" t="str">
        <f>LEFT(CC499,1)</f>
        <v>a</v>
      </c>
      <c r="CA499" s="10" t="str">
        <f>RIGHT(B499,3)</f>
        <v>uat</v>
      </c>
      <c r="CB499" s="10" t="str">
        <f>RIGHT(B499,3)</f>
        <v>uat</v>
      </c>
      <c r="CC499" s="10" t="str">
        <f>RIGHT(B499,2)</f>
        <v>at</v>
      </c>
      <c r="CD499" s="10" t="str">
        <f>RIGHT(B499,1)</f>
        <v>t</v>
      </c>
    </row>
    <row r="500" spans="1:82">
      <c r="A500">
        <v>1990</v>
      </c>
      <c r="B500" s="30" t="s">
        <v>1080</v>
      </c>
      <c r="C500" t="s">
        <v>1713</v>
      </c>
      <c r="D500" t="s">
        <v>1141</v>
      </c>
      <c r="E500" t="s">
        <v>1141</v>
      </c>
      <c r="F500" t="s">
        <v>2832</v>
      </c>
      <c r="G500" s="1">
        <f>COUNTIF(B500,"*ii*")</f>
        <v>0</v>
      </c>
      <c r="H500" s="1">
        <f>COUNTIF(B500,"*ee*")</f>
        <v>0</v>
      </c>
      <c r="I500" s="1">
        <f>COUNTIF(B500,"*aa*")</f>
        <v>0</v>
      </c>
      <c r="J500" s="1">
        <f>COUNTIF(B500,"*oo*")</f>
        <v>0</v>
      </c>
      <c r="K500" s="1">
        <f>COUNTIF(B500,"*uu*")</f>
        <v>0</v>
      </c>
      <c r="L500" s="1">
        <f>COUNTIF(B500,"*ia*")</f>
        <v>0</v>
      </c>
      <c r="M500" s="1">
        <f>COUNTIF(B500,"*iu*")</f>
        <v>0</v>
      </c>
      <c r="N500" s="1">
        <f>COUNTIF(B500,"*ei*")</f>
        <v>0</v>
      </c>
      <c r="O500" s="1">
        <f>COUNTIF(B500,"*ea*")</f>
        <v>0</v>
      </c>
      <c r="P500" s="1">
        <f>COUNTIF(B500,"*eo*")</f>
        <v>0</v>
      </c>
      <c r="Q500" s="1">
        <f>COUNTIF(B500,"*eu*")</f>
        <v>0</v>
      </c>
      <c r="R500" s="1">
        <f>COUNTIF(B500,"*ai*")</f>
        <v>0</v>
      </c>
      <c r="S500" s="1">
        <f>COUNTIF(B500,"*ae*")</f>
        <v>0</v>
      </c>
      <c r="T500" s="1">
        <f>COUNTIF(B500,"*ao*")</f>
        <v>0</v>
      </c>
      <c r="U500" s="1">
        <f>COUNTIF(B500,"*au*")</f>
        <v>0</v>
      </c>
      <c r="V500" s="1">
        <f>COUNTIF(B500,"*oi*")</f>
        <v>0</v>
      </c>
      <c r="W500" s="1">
        <f>COUNTIF(B500,"*oe*")</f>
        <v>0</v>
      </c>
      <c r="X500" s="1">
        <f>COUNTIF(B500,"*oa*")</f>
        <v>0</v>
      </c>
      <c r="Y500" s="1">
        <f>COUNTIF(B500,"*ou*")</f>
        <v>0</v>
      </c>
      <c r="Z500" s="1">
        <f>COUNTIF(B500,"*ui*")</f>
        <v>0</v>
      </c>
      <c r="AA500" s="1">
        <f>COUNTIF(B500,"*ua*")</f>
        <v>1</v>
      </c>
      <c r="AB500">
        <f>SUM(G500:AA500)</f>
        <v>1</v>
      </c>
      <c r="AC500">
        <v>2</v>
      </c>
      <c r="AD500">
        <f>COUNTIF(AC500,"2")</f>
        <v>1</v>
      </c>
      <c r="AE500">
        <f>COUNTIF(AC500,"3")</f>
        <v>0</v>
      </c>
      <c r="AF500">
        <f>COUNTIF(AC500,"4")</f>
        <v>0</v>
      </c>
      <c r="AG500">
        <f>COUNTIF(AC500,"5")</f>
        <v>0</v>
      </c>
      <c r="AH500">
        <v>0</v>
      </c>
      <c r="AI500">
        <v>0</v>
      </c>
      <c r="AJ500">
        <v>1</v>
      </c>
      <c r="AK500">
        <v>1</v>
      </c>
      <c r="AM500">
        <v>1</v>
      </c>
      <c r="AN500" t="str">
        <f>RIGHT(B500,1)</f>
        <v>t</v>
      </c>
      <c r="AO500" s="1">
        <f>COUNTIF(F500,"CVCV")+COUNTIF(F500,"CVVCV")</f>
        <v>0</v>
      </c>
      <c r="AP500" s="1">
        <f>COUNTIF(F500,"CVCVC")+COUNTIF(F500,"CVVCVC")</f>
        <v>0</v>
      </c>
      <c r="AQ500" s="1">
        <f>COUNTIF(F500,"VCV")+COUNTIF(F500,"VVCV")</f>
        <v>0</v>
      </c>
      <c r="AR500" s="1">
        <f>COUNTIF(F500,"VCVC")+COUNTIF(F500,"VVCVC")</f>
        <v>0</v>
      </c>
      <c r="AS500" s="1">
        <f>COUNTIF(F500,"CVV")</f>
        <v>0</v>
      </c>
      <c r="AT500" s="1">
        <f>COUNTIF(F500,"CVVC")</f>
        <v>0</v>
      </c>
      <c r="AU500" s="1">
        <f>COUNTIF(F500,"VV")</f>
        <v>0</v>
      </c>
      <c r="AV500" s="1">
        <f>COUNTIF(F500,"VVC")</f>
        <v>1</v>
      </c>
      <c r="AW500" s="1">
        <f>COUNTIF(F500,"CVVCVC")+COUNTIF(F500,"VVCVC")+COUNTIF(F500,"CVVCV")+COUNTIF(F500,"VVCV")</f>
        <v>0</v>
      </c>
      <c r="AY500" s="1">
        <f>COUNTIF(F500,"CCVCV")</f>
        <v>0</v>
      </c>
      <c r="AZ500" s="1">
        <f>COUNTIF(F500,"CCVCVC")</f>
        <v>0</v>
      </c>
      <c r="BA500" s="1">
        <f>COUNTIF(F500,"CCVV")</f>
        <v>0</v>
      </c>
      <c r="BB500" s="1">
        <f>COUNTIF(F500,"CCVVC")</f>
        <v>0</v>
      </c>
      <c r="BF500" s="1" t="str">
        <f>RIGHT(F500,4)</f>
        <v>VVC</v>
      </c>
      <c r="BG500" s="1"/>
      <c r="BN500">
        <v>1</v>
      </c>
      <c r="BP500" s="1">
        <f>SUM(BG500:BO500)</f>
        <v>1</v>
      </c>
      <c r="BQ500">
        <v>0</v>
      </c>
      <c r="BR500" t="s">
        <v>715</v>
      </c>
      <c r="BS500" s="1" t="str">
        <f>LEFT(B500,1)</f>
        <v>u</v>
      </c>
      <c r="BT500" s="1" t="str">
        <f>LEFT(B500,2)</f>
        <v>ua</v>
      </c>
      <c r="BU500" s="1" t="str">
        <f>RIGHT(B500,1)</f>
        <v>t</v>
      </c>
      <c r="BX500" s="10">
        <v>1</v>
      </c>
      <c r="BY500" s="10" t="str">
        <f>LEFT(CA500,1)</f>
        <v>u</v>
      </c>
      <c r="BZ500" s="10" t="str">
        <f>LEFT(CC500,1)</f>
        <v>a</v>
      </c>
      <c r="CA500" s="10" t="str">
        <f>RIGHT(B500,3)</f>
        <v>uat</v>
      </c>
      <c r="CB500" s="10" t="str">
        <f>RIGHT(B500,3)</f>
        <v>uat</v>
      </c>
      <c r="CC500" s="10" t="str">
        <f>RIGHT(B500,2)</f>
        <v>at</v>
      </c>
      <c r="CD500" s="10" t="str">
        <f>RIGHT(B500,1)</f>
        <v>t</v>
      </c>
    </row>
    <row r="501" spans="1:82">
      <c r="A501">
        <v>1048</v>
      </c>
      <c r="B501" s="30" t="s">
        <v>934</v>
      </c>
      <c r="C501" t="s">
        <v>2470</v>
      </c>
      <c r="D501" t="s">
        <v>1141</v>
      </c>
      <c r="E501" t="s">
        <v>1141</v>
      </c>
      <c r="F501" t="s">
        <v>2832</v>
      </c>
      <c r="G501" s="1">
        <f>COUNTIF(B501,"*ii*")</f>
        <v>0</v>
      </c>
      <c r="H501" s="1">
        <f>COUNTIF(B501,"*ee*")</f>
        <v>0</v>
      </c>
      <c r="I501" s="1">
        <f>COUNTIF(B501,"*aa*")</f>
        <v>0</v>
      </c>
      <c r="J501" s="1">
        <f>COUNTIF(B501,"*oo*")</f>
        <v>0</v>
      </c>
      <c r="K501" s="1">
        <f>COUNTIF(B501,"*uu*")</f>
        <v>0</v>
      </c>
      <c r="L501" s="1">
        <f>COUNTIF(B501,"*ia*")</f>
        <v>0</v>
      </c>
      <c r="M501" s="1">
        <f>COUNTIF(B501,"*iu*")</f>
        <v>0</v>
      </c>
      <c r="N501" s="1">
        <f>COUNTIF(B501,"*ei*")</f>
        <v>0</v>
      </c>
      <c r="O501" s="1">
        <f>COUNTIF(B501,"*ea*")</f>
        <v>0</v>
      </c>
      <c r="P501" s="1">
        <f>COUNTIF(B501,"*eo*")</f>
        <v>0</v>
      </c>
      <c r="Q501" s="1">
        <f>COUNTIF(B501,"*eu*")</f>
        <v>0</v>
      </c>
      <c r="R501" s="1">
        <f>COUNTIF(B501,"*ai*")</f>
        <v>0</v>
      </c>
      <c r="S501" s="1">
        <f>COUNTIF(B501,"*ae*")</f>
        <v>0</v>
      </c>
      <c r="T501" s="1">
        <f>COUNTIF(B501,"*ao*")</f>
        <v>0</v>
      </c>
      <c r="U501" s="1">
        <f>COUNTIF(B501,"*au*")</f>
        <v>0</v>
      </c>
      <c r="V501" s="1">
        <f>COUNTIF(B501,"*oi*")</f>
        <v>0</v>
      </c>
      <c r="W501" s="1">
        <f>COUNTIF(B501,"*oe*")</f>
        <v>1</v>
      </c>
      <c r="X501" s="1">
        <f>COUNTIF(B501,"*oa*")</f>
        <v>0</v>
      </c>
      <c r="Y501" s="1">
        <f>COUNTIF(B501,"*ou*")</f>
        <v>0</v>
      </c>
      <c r="Z501" s="1">
        <f>COUNTIF(B501,"*ui*")</f>
        <v>0</v>
      </c>
      <c r="AA501" s="1">
        <f>COUNTIF(B501,"*ua*")</f>
        <v>0</v>
      </c>
      <c r="AB501">
        <f>SUM(G501:AA501)</f>
        <v>1</v>
      </c>
      <c r="AC501">
        <v>2</v>
      </c>
      <c r="AD501">
        <f>COUNTIF(AC501,"2")</f>
        <v>1</v>
      </c>
      <c r="AE501">
        <f>COUNTIF(AC501,"3")</f>
        <v>0</v>
      </c>
      <c r="AF501">
        <f>COUNTIF(AC501,"4")</f>
        <v>0</v>
      </c>
      <c r="AG501">
        <f>COUNTIF(AC501,"5")</f>
        <v>0</v>
      </c>
      <c r="AH501">
        <v>0</v>
      </c>
      <c r="AI501">
        <v>0</v>
      </c>
      <c r="AJ501">
        <v>1</v>
      </c>
      <c r="AK501">
        <v>1</v>
      </c>
      <c r="AM501">
        <v>1</v>
      </c>
      <c r="AN501" t="str">
        <f>RIGHT(B501,1)</f>
        <v>f</v>
      </c>
      <c r="AO501" s="1">
        <f>COUNTIF(F501,"CVCV")+COUNTIF(F501,"CVVCV")</f>
        <v>0</v>
      </c>
      <c r="AP501" s="1">
        <f>COUNTIF(F501,"CVCVC")+COUNTIF(F501,"CVVCVC")</f>
        <v>0</v>
      </c>
      <c r="AQ501" s="1">
        <f>COUNTIF(F501,"VCV")+COUNTIF(F501,"VVCV")</f>
        <v>0</v>
      </c>
      <c r="AR501" s="1">
        <f>COUNTIF(F501,"VCVC")+COUNTIF(F501,"VVCVC")</f>
        <v>0</v>
      </c>
      <c r="AS501" s="1">
        <f>COUNTIF(F501,"CVV")</f>
        <v>0</v>
      </c>
      <c r="AT501" s="1">
        <f>COUNTIF(F501,"CVVC")</f>
        <v>0</v>
      </c>
      <c r="AU501" s="1">
        <f>COUNTIF(F501,"VV")</f>
        <v>0</v>
      </c>
      <c r="AV501" s="1">
        <f>COUNTIF(F501,"VVC")</f>
        <v>1</v>
      </c>
      <c r="AW501" s="1">
        <f>COUNTIF(F501,"CVVCVC")+COUNTIF(F501,"VVCVC")+COUNTIF(F501,"CVVCV")+COUNTIF(F501,"VVCV")</f>
        <v>0</v>
      </c>
      <c r="AY501" s="1">
        <f>COUNTIF(F501,"CCVCV")</f>
        <v>0</v>
      </c>
      <c r="AZ501" s="1">
        <f>COUNTIF(F501,"CCVCVC")</f>
        <v>0</v>
      </c>
      <c r="BA501" s="1">
        <f>COUNTIF(F501,"CCVV")</f>
        <v>0</v>
      </c>
      <c r="BB501" s="1">
        <f>COUNTIF(F501,"CCVVC")</f>
        <v>0</v>
      </c>
      <c r="BF501" s="1" t="str">
        <f>RIGHT(F501,4)</f>
        <v>VVC</v>
      </c>
      <c r="BG501" s="1"/>
      <c r="BN501">
        <v>1</v>
      </c>
      <c r="BP501" s="1">
        <f>SUM(BG501:BO501)</f>
        <v>1</v>
      </c>
      <c r="BQ501">
        <v>0</v>
      </c>
      <c r="BS501" s="1" t="str">
        <f>LEFT(B501,1)</f>
        <v>o</v>
      </c>
      <c r="BT501" s="1" t="str">
        <f>LEFT(B501,2)</f>
        <v>oe</v>
      </c>
      <c r="BU501" s="1" t="str">
        <f>RIGHT(B501,1)</f>
        <v>f</v>
      </c>
      <c r="BX501" s="10">
        <v>1</v>
      </c>
      <c r="BY501" s="10" t="str">
        <f>LEFT(CA501,1)</f>
        <v>o</v>
      </c>
      <c r="BZ501" s="10" t="str">
        <f>LEFT(CC501,1)</f>
        <v>e</v>
      </c>
      <c r="CA501" s="10" t="str">
        <f>RIGHT(B501,3)</f>
        <v>oef</v>
      </c>
      <c r="CB501" s="10" t="str">
        <f>RIGHT(B501,3)</f>
        <v>oef</v>
      </c>
      <c r="CC501" s="10" t="str">
        <f>RIGHT(B501,2)</f>
        <v>ef</v>
      </c>
      <c r="CD501" s="10" t="str">
        <f>RIGHT(B501,1)</f>
        <v>f</v>
      </c>
    </row>
    <row r="502" spans="1:82">
      <c r="A502">
        <v>258</v>
      </c>
      <c r="B502" s="30" t="s">
        <v>1131</v>
      </c>
      <c r="C502" t="s">
        <v>2798</v>
      </c>
      <c r="D502" t="s">
        <v>1150</v>
      </c>
      <c r="E502" t="s">
        <v>2821</v>
      </c>
      <c r="F502" t="s">
        <v>2832</v>
      </c>
      <c r="G502" s="1">
        <f>COUNTIF(B502,"*ii*")</f>
        <v>0</v>
      </c>
      <c r="H502" s="1">
        <f>COUNTIF(B502,"*ee*")</f>
        <v>0</v>
      </c>
      <c r="I502" s="1">
        <f>COUNTIF(B502,"*aa*")</f>
        <v>0</v>
      </c>
      <c r="J502" s="1">
        <f>COUNTIF(B502,"*oo*")</f>
        <v>0</v>
      </c>
      <c r="K502" s="1">
        <f>COUNTIF(B502,"*uu*")</f>
        <v>0</v>
      </c>
      <c r="L502" s="1">
        <f>COUNTIF(B502,"*ia*")</f>
        <v>0</v>
      </c>
      <c r="M502" s="1">
        <f>COUNTIF(B502,"*iu*")</f>
        <v>0</v>
      </c>
      <c r="N502" s="1">
        <f>COUNTIF(B502,"*ei*")</f>
        <v>0</v>
      </c>
      <c r="O502" s="1">
        <f>COUNTIF(B502,"*ea*")</f>
        <v>0</v>
      </c>
      <c r="P502" s="1">
        <f>COUNTIF(B502,"*eo*")</f>
        <v>1</v>
      </c>
      <c r="Q502" s="1">
        <f>COUNTIF(B502,"*eu*")</f>
        <v>0</v>
      </c>
      <c r="R502" s="1">
        <f>COUNTIF(B502,"*ai*")</f>
        <v>0</v>
      </c>
      <c r="S502" s="1">
        <f>COUNTIF(B502,"*ae*")</f>
        <v>0</v>
      </c>
      <c r="T502" s="1">
        <f>COUNTIF(B502,"*ao*")</f>
        <v>0</v>
      </c>
      <c r="U502" s="1">
        <f>COUNTIF(B502,"*au*")</f>
        <v>0</v>
      </c>
      <c r="V502" s="1">
        <f>COUNTIF(B502,"*oi*")</f>
        <v>0</v>
      </c>
      <c r="W502" s="1">
        <f>COUNTIF(B502,"*oe*")</f>
        <v>0</v>
      </c>
      <c r="X502" s="1">
        <f>COUNTIF(B502,"*oa*")</f>
        <v>0</v>
      </c>
      <c r="Y502" s="1">
        <f>COUNTIF(B502,"*ou*")</f>
        <v>0</v>
      </c>
      <c r="Z502" s="1">
        <f>COUNTIF(B502,"*ui*")</f>
        <v>0</v>
      </c>
      <c r="AA502" s="1">
        <f>COUNTIF(B502,"*ua*")</f>
        <v>0</v>
      </c>
      <c r="AB502">
        <f>SUM(G502:AA502)</f>
        <v>1</v>
      </c>
      <c r="AC502">
        <v>2</v>
      </c>
      <c r="AD502">
        <f>COUNTIF(AC502,"2")</f>
        <v>1</v>
      </c>
      <c r="AE502">
        <f>COUNTIF(AC502,"3")</f>
        <v>0</v>
      </c>
      <c r="AF502">
        <f>COUNTIF(AC502,"4")</f>
        <v>0</v>
      </c>
      <c r="AG502">
        <f>COUNTIF(AC502,"5")</f>
        <v>0</v>
      </c>
      <c r="AH502">
        <v>0</v>
      </c>
      <c r="AI502">
        <v>0</v>
      </c>
      <c r="AJ502">
        <v>1</v>
      </c>
      <c r="AK502">
        <v>1</v>
      </c>
      <c r="AM502">
        <v>1</v>
      </c>
      <c r="AN502" t="str">
        <f>RIGHT(B502,1)</f>
        <v>k</v>
      </c>
      <c r="AO502" s="1">
        <f>COUNTIF(F502,"CVCV")+COUNTIF(F502,"CVVCV")</f>
        <v>0</v>
      </c>
      <c r="AP502" s="1">
        <f>COUNTIF(F502,"CVCVC")+COUNTIF(F502,"CVVCVC")</f>
        <v>0</v>
      </c>
      <c r="AQ502" s="1">
        <f>COUNTIF(F502,"VCV")+COUNTIF(F502,"VVCV")</f>
        <v>0</v>
      </c>
      <c r="AR502" s="1">
        <f>COUNTIF(F502,"VCVC")+COUNTIF(F502,"VVCVC")</f>
        <v>0</v>
      </c>
      <c r="AS502" s="1">
        <f>COUNTIF(F502,"CVV")</f>
        <v>0</v>
      </c>
      <c r="AT502" s="1">
        <f>COUNTIF(F502,"CVVC")</f>
        <v>0</v>
      </c>
      <c r="AU502" s="1">
        <f>COUNTIF(F502,"VV")</f>
        <v>0</v>
      </c>
      <c r="AV502" s="1">
        <f>COUNTIF(F502,"VVC")</f>
        <v>1</v>
      </c>
      <c r="AW502" s="1">
        <f>COUNTIF(F502,"CVVCVC")+COUNTIF(F502,"VVCVC")+COUNTIF(F502,"CVVCV")+COUNTIF(F502,"VVCV")</f>
        <v>0</v>
      </c>
      <c r="AY502" s="1">
        <f>COUNTIF(F502,"CCVCV")</f>
        <v>0</v>
      </c>
      <c r="AZ502" s="1">
        <f>COUNTIF(F502,"CCVCVC")</f>
        <v>0</v>
      </c>
      <c r="BA502" s="1">
        <f>COUNTIF(F502,"CCVV")</f>
        <v>0</v>
      </c>
      <c r="BB502" s="1">
        <f>COUNTIF(F502,"CCVVC")</f>
        <v>0</v>
      </c>
      <c r="BF502" s="1" t="str">
        <f>RIGHT(F502,4)</f>
        <v>VVC</v>
      </c>
      <c r="BG502" s="1"/>
      <c r="BN502">
        <v>1</v>
      </c>
      <c r="BP502" s="1">
        <f>SUM(BG502:BO502)</f>
        <v>1</v>
      </c>
      <c r="BQ502">
        <v>0</v>
      </c>
      <c r="BS502" s="1" t="str">
        <f>LEFT(B502,1)</f>
        <v>e</v>
      </c>
      <c r="BT502" s="1" t="str">
        <f>LEFT(B502,2)</f>
        <v>eo</v>
      </c>
      <c r="BU502" s="1" t="str">
        <f>RIGHT(B502,1)</f>
        <v>k</v>
      </c>
      <c r="BX502" s="10">
        <v>0</v>
      </c>
      <c r="BY502" s="10" t="str">
        <f>LEFT(CA502,1)</f>
        <v>e</v>
      </c>
      <c r="BZ502" s="10" t="str">
        <f>LEFT(CC502,1)</f>
        <v>o</v>
      </c>
      <c r="CA502" s="10" t="str">
        <f>RIGHT(B502,3)</f>
        <v>eok</v>
      </c>
      <c r="CB502" s="10" t="str">
        <f>RIGHT(B502,3)</f>
        <v>eok</v>
      </c>
      <c r="CC502" s="10" t="str">
        <f>RIGHT(B502,2)</f>
        <v>ok</v>
      </c>
      <c r="CD502" s="10" t="str">
        <f>RIGHT(B502,1)</f>
        <v>k</v>
      </c>
    </row>
    <row r="503" spans="1:82">
      <c r="A503">
        <v>1968</v>
      </c>
      <c r="B503" s="30" t="s">
        <v>3776</v>
      </c>
      <c r="C503" t="s">
        <v>1</v>
      </c>
      <c r="D503" t="s">
        <v>1141</v>
      </c>
      <c r="E503" t="s">
        <v>1141</v>
      </c>
      <c r="F503" t="s">
        <v>2848</v>
      </c>
      <c r="G503" s="1">
        <f>COUNTIF(B503,"*ii*")</f>
        <v>0</v>
      </c>
      <c r="H503" s="1">
        <f>COUNTIF(B503,"*ee*")</f>
        <v>0</v>
      </c>
      <c r="I503" s="1">
        <f>COUNTIF(B503,"*aa*")</f>
        <v>0</v>
      </c>
      <c r="J503" s="1">
        <f>COUNTIF(B503,"*oo*")</f>
        <v>0</v>
      </c>
      <c r="K503" s="1">
        <f>COUNTIF(B503,"*uu*")</f>
        <v>0</v>
      </c>
      <c r="L503" s="1">
        <f>COUNTIF(B503,"*ia*")</f>
        <v>0</v>
      </c>
      <c r="M503" s="1">
        <f>COUNTIF(B503,"*iu*")</f>
        <v>0</v>
      </c>
      <c r="N503" s="1">
        <f>COUNTIF(B503,"*ei*")</f>
        <v>0</v>
      </c>
      <c r="O503" s="1">
        <f>COUNTIF(B503,"*ea*")</f>
        <v>0</v>
      </c>
      <c r="P503" s="1">
        <f>COUNTIF(B503,"*eo*")</f>
        <v>0</v>
      </c>
      <c r="Q503" s="1">
        <f>COUNTIF(B503,"*eu*")</f>
        <v>0</v>
      </c>
      <c r="R503" s="1">
        <f>COUNTIF(B503,"*ai*")</f>
        <v>0</v>
      </c>
      <c r="S503" s="1">
        <f>COUNTIF(B503,"*ae*")</f>
        <v>0</v>
      </c>
      <c r="T503" s="1">
        <f>COUNTIF(B503,"*ao*")</f>
        <v>0</v>
      </c>
      <c r="U503" s="1">
        <f>COUNTIF(B503,"*au*")</f>
        <v>0</v>
      </c>
      <c r="V503" s="1">
        <f>COUNTIF(B503,"*oi*")</f>
        <v>0</v>
      </c>
      <c r="W503" s="1">
        <f>COUNTIF(B503,"*oe*")</f>
        <v>0</v>
      </c>
      <c r="X503" s="1">
        <f>COUNTIF(B503,"*oa*")</f>
        <v>0</v>
      </c>
      <c r="Y503" s="1">
        <f>COUNTIF(B503,"*ou*")</f>
        <v>0</v>
      </c>
      <c r="Z503" s="1">
        <f>COUNTIF(B503,"*ui*")</f>
        <v>0</v>
      </c>
      <c r="AA503" s="1">
        <f>COUNTIF(B503,"*ua*")</f>
        <v>1</v>
      </c>
      <c r="AB503">
        <f>SUM(G503:AA503)</f>
        <v>1</v>
      </c>
      <c r="AC503">
        <v>2</v>
      </c>
      <c r="AD503">
        <f>COUNTIF(AC503,"2")</f>
        <v>1</v>
      </c>
      <c r="AE503">
        <f>COUNTIF(AC503,"3")</f>
        <v>0</v>
      </c>
      <c r="AF503">
        <f>COUNTIF(AC503,"4")</f>
        <v>0</v>
      </c>
      <c r="AG503">
        <f>COUNTIF(AC503,"5")</f>
        <v>0</v>
      </c>
      <c r="AH503">
        <v>0</v>
      </c>
      <c r="AI503">
        <v>0</v>
      </c>
      <c r="AJ503">
        <v>1</v>
      </c>
      <c r="AK503">
        <v>1</v>
      </c>
      <c r="AO503" s="1">
        <f>COUNTIF(F503,"CVCV")+COUNTIF(F503,"CVVCV")</f>
        <v>0</v>
      </c>
      <c r="AP503" s="1">
        <f>COUNTIF(F503,"CVCVC")+COUNTIF(F503,"CVVCVC")</f>
        <v>0</v>
      </c>
      <c r="AQ503" s="1">
        <f>COUNTIF(F503,"VCV")+COUNTIF(F503,"VVCV")</f>
        <v>1</v>
      </c>
      <c r="AR503" s="1">
        <f>COUNTIF(F503,"VCVC")+COUNTIF(F503,"VVCVC")</f>
        <v>0</v>
      </c>
      <c r="AS503" s="1">
        <f>COUNTIF(F503,"CVV")</f>
        <v>0</v>
      </c>
      <c r="AT503" s="1">
        <f>COUNTIF(F503,"CVVC")</f>
        <v>0</v>
      </c>
      <c r="AU503" s="1">
        <f>COUNTIF(F503,"VV")</f>
        <v>0</v>
      </c>
      <c r="AV503" s="1">
        <f>COUNTIF(F503,"VVC")</f>
        <v>0</v>
      </c>
      <c r="AW503" s="1">
        <f>COUNTIF(F503,"CVVCVC")+COUNTIF(F503,"VVCVC")+COUNTIF(F503,"CVVCV")+COUNTIF(F503,"VVCV")</f>
        <v>1</v>
      </c>
      <c r="AX503" t="s">
        <v>715</v>
      </c>
      <c r="AY503" s="1">
        <f>COUNTIF(F503,"CCVCV")</f>
        <v>0</v>
      </c>
      <c r="AZ503" s="1">
        <f>COUNTIF(F503,"CCVCVC")</f>
        <v>0</v>
      </c>
      <c r="BA503" s="1">
        <f>COUNTIF(F503,"CCVV")</f>
        <v>0</v>
      </c>
      <c r="BB503" s="1">
        <f>COUNTIF(F503,"CCVVC")</f>
        <v>0</v>
      </c>
      <c r="BF503" s="1" t="str">
        <f>RIGHT(F503,4)</f>
        <v>VVCV</v>
      </c>
      <c r="BG503" s="1"/>
      <c r="BL503">
        <v>1</v>
      </c>
      <c r="BP503" s="1">
        <f>SUM(BG503:BO503)</f>
        <v>1</v>
      </c>
      <c r="BQ503">
        <v>0</v>
      </c>
      <c r="BR503" t="s">
        <v>715</v>
      </c>
      <c r="BS503" s="1" t="str">
        <f>LEFT(B503,1)</f>
        <v>u</v>
      </c>
      <c r="BT503" s="1" t="str">
        <f>LEFT(B503,2)</f>
        <v>ua</v>
      </c>
      <c r="BU503" s="1" t="str">
        <f>RIGHT(B503,1)</f>
        <v>a</v>
      </c>
      <c r="BX503" s="10">
        <v>1</v>
      </c>
      <c r="BY503" s="10" t="str">
        <f>LEFT(CA503,1)</f>
        <v>a</v>
      </c>
      <c r="BZ503" s="10" t="str">
        <f>RIGHT(B503,1)</f>
        <v>a</v>
      </c>
      <c r="CA503" s="10" t="str">
        <f>RIGHT(B503,3)</f>
        <v>aba</v>
      </c>
      <c r="CB503" s="10" t="str">
        <f>RIGHT(B503,3)</f>
        <v>aba</v>
      </c>
      <c r="CC503" s="10" t="str">
        <f>RIGHT(B503,2)</f>
        <v>ba</v>
      </c>
      <c r="CD503" s="10" t="str">
        <f>RIGHT(B503,1)</f>
        <v>a</v>
      </c>
    </row>
    <row r="504" spans="1:82">
      <c r="A504">
        <v>12</v>
      </c>
      <c r="B504" s="30" t="s">
        <v>840</v>
      </c>
      <c r="C504" t="s">
        <v>2332</v>
      </c>
      <c r="D504" t="s">
        <v>1150</v>
      </c>
      <c r="E504" t="s">
        <v>2821</v>
      </c>
      <c r="F504" t="s">
        <v>2848</v>
      </c>
      <c r="G504" s="1">
        <f>COUNTIF(B504,"*ii*")</f>
        <v>0</v>
      </c>
      <c r="H504" s="1">
        <f>COUNTIF(B504,"*ee*")</f>
        <v>0</v>
      </c>
      <c r="I504" s="1">
        <f>COUNTIF(B504,"*aa*")</f>
        <v>0</v>
      </c>
      <c r="J504" s="1">
        <f>COUNTIF(B504,"*oo*")</f>
        <v>0</v>
      </c>
      <c r="K504" s="1">
        <f>COUNTIF(B504,"*uu*")</f>
        <v>0</v>
      </c>
      <c r="L504" s="1">
        <f>COUNTIF(B504,"*ia*")</f>
        <v>0</v>
      </c>
      <c r="M504" s="1">
        <f>COUNTIF(B504,"*iu*")</f>
        <v>0</v>
      </c>
      <c r="N504" s="1">
        <f>COUNTIF(B504,"*ei*")</f>
        <v>0</v>
      </c>
      <c r="O504" s="1">
        <f>COUNTIF(B504,"*ea*")</f>
        <v>0</v>
      </c>
      <c r="P504" s="1">
        <f>COUNTIF(B504,"*eo*")</f>
        <v>0</v>
      </c>
      <c r="Q504" s="1">
        <f>COUNTIF(B504,"*eu*")</f>
        <v>0</v>
      </c>
      <c r="R504" s="1">
        <f>COUNTIF(B504,"*ai*")</f>
        <v>0</v>
      </c>
      <c r="S504" s="1">
        <f>COUNTIF(B504,"*ae*")</f>
        <v>1</v>
      </c>
      <c r="T504" s="1">
        <f>COUNTIF(B504,"*ao*")</f>
        <v>0</v>
      </c>
      <c r="U504" s="1">
        <f>COUNTIF(B504,"*au*")</f>
        <v>0</v>
      </c>
      <c r="V504" s="1">
        <f>COUNTIF(B504,"*oi*")</f>
        <v>0</v>
      </c>
      <c r="W504" s="1">
        <f>COUNTIF(B504,"*oe*")</f>
        <v>0</v>
      </c>
      <c r="X504" s="1">
        <f>COUNTIF(B504,"*oa*")</f>
        <v>0</v>
      </c>
      <c r="Y504" s="1">
        <f>COUNTIF(B504,"*ou*")</f>
        <v>0</v>
      </c>
      <c r="Z504" s="1">
        <f>COUNTIF(B504,"*ui*")</f>
        <v>0</v>
      </c>
      <c r="AA504" s="1">
        <f>COUNTIF(B504,"*ua*")</f>
        <v>0</v>
      </c>
      <c r="AB504">
        <f>SUM(G504:AA504)</f>
        <v>1</v>
      </c>
      <c r="AC504">
        <v>2</v>
      </c>
      <c r="AD504">
        <f>COUNTIF(AC504,"2")</f>
        <v>1</v>
      </c>
      <c r="AE504">
        <f>COUNTIF(AC504,"3")</f>
        <v>0</v>
      </c>
      <c r="AF504">
        <f>COUNTIF(AC504,"4")</f>
        <v>0</v>
      </c>
      <c r="AG504">
        <f>COUNTIF(AC504,"5")</f>
        <v>0</v>
      </c>
      <c r="AH504">
        <v>0</v>
      </c>
      <c r="AI504">
        <v>0</v>
      </c>
      <c r="AJ504">
        <v>1</v>
      </c>
      <c r="AK504">
        <v>1</v>
      </c>
      <c r="AL504">
        <v>1</v>
      </c>
      <c r="AO504" s="1">
        <f>COUNTIF(F504,"CVCV")+COUNTIF(F504,"CVVCV")</f>
        <v>0</v>
      </c>
      <c r="AP504" s="1">
        <f>COUNTIF(F504,"CVCVC")+COUNTIF(F504,"CVVCVC")</f>
        <v>0</v>
      </c>
      <c r="AQ504" s="1">
        <f>COUNTIF(F504,"VCV")+COUNTIF(F504,"VVCV")</f>
        <v>1</v>
      </c>
      <c r="AR504" s="1">
        <f>COUNTIF(F504,"VCVC")+COUNTIF(F504,"VVCVC")</f>
        <v>0</v>
      </c>
      <c r="AS504" s="1">
        <f>COUNTIF(F504,"CVV")</f>
        <v>0</v>
      </c>
      <c r="AT504" s="1">
        <f>COUNTIF(F504,"CVVC")</f>
        <v>0</v>
      </c>
      <c r="AU504" s="1">
        <f>COUNTIF(F504,"VV")</f>
        <v>0</v>
      </c>
      <c r="AV504" s="1">
        <f>COUNTIF(F504,"VVC")</f>
        <v>0</v>
      </c>
      <c r="AW504" s="1">
        <f>COUNTIF(F504,"CVVCVC")+COUNTIF(F504,"VVCVC")+COUNTIF(F504,"CVVCV")+COUNTIF(F504,"VVCV")</f>
        <v>1</v>
      </c>
      <c r="AX504" t="s">
        <v>2826</v>
      </c>
      <c r="AY504" s="1">
        <f>COUNTIF(F504,"CCVCV")</f>
        <v>0</v>
      </c>
      <c r="AZ504" s="1">
        <f>COUNTIF(F504,"CCVCVC")</f>
        <v>0</v>
      </c>
      <c r="BA504" s="1">
        <f>COUNTIF(F504,"CCVV")</f>
        <v>0</v>
      </c>
      <c r="BB504" s="1">
        <f>COUNTIF(F504,"CCVVC")</f>
        <v>0</v>
      </c>
      <c r="BF504" s="1" t="str">
        <f>RIGHT(F504,4)</f>
        <v>VVCV</v>
      </c>
      <c r="BG504" s="1"/>
      <c r="BL504">
        <v>1</v>
      </c>
      <c r="BP504" s="1">
        <f>SUM(BG504:BO504)</f>
        <v>1</v>
      </c>
      <c r="BQ504">
        <v>0</v>
      </c>
      <c r="BS504" s="1" t="str">
        <f>LEFT(B504,1)</f>
        <v>a</v>
      </c>
      <c r="BT504" s="1" t="str">
        <f>LEFT(B504,2)</f>
        <v>ae</v>
      </c>
      <c r="BU504" s="1" t="str">
        <f>RIGHT(B504,1)</f>
        <v>a</v>
      </c>
      <c r="BX504" s="10">
        <v>0</v>
      </c>
      <c r="BY504" s="10" t="str">
        <f>LEFT(CA504,1)</f>
        <v>e</v>
      </c>
      <c r="BZ504" s="10" t="str">
        <f>RIGHT(B504,1)</f>
        <v>a</v>
      </c>
      <c r="CA504" s="10" t="str">
        <f>RIGHT(B504,3)</f>
        <v>ena</v>
      </c>
      <c r="CB504" s="10" t="str">
        <f>RIGHT(B504,3)</f>
        <v>ena</v>
      </c>
      <c r="CC504" s="10" t="str">
        <f>RIGHT(B504,2)</f>
        <v>na</v>
      </c>
      <c r="CD504" s="10" t="str">
        <f>RIGHT(B504,1)</f>
        <v>a</v>
      </c>
    </row>
    <row r="505" spans="1:82">
      <c r="A505">
        <v>13</v>
      </c>
      <c r="B505" s="30" t="s">
        <v>954</v>
      </c>
      <c r="C505" t="s">
        <v>2507</v>
      </c>
      <c r="D505" t="s">
        <v>1150</v>
      </c>
      <c r="E505" t="s">
        <v>2821</v>
      </c>
      <c r="F505" t="s">
        <v>2848</v>
      </c>
      <c r="G505" s="1">
        <f>COUNTIF(B505,"*ii*")</f>
        <v>0</v>
      </c>
      <c r="H505" s="1">
        <f>COUNTIF(B505,"*ee*")</f>
        <v>0</v>
      </c>
      <c r="I505" s="1">
        <f>COUNTIF(B505,"*aa*")</f>
        <v>0</v>
      </c>
      <c r="J505" s="1">
        <f>COUNTIF(B505,"*oo*")</f>
        <v>0</v>
      </c>
      <c r="K505" s="1">
        <f>COUNTIF(B505,"*uu*")</f>
        <v>0</v>
      </c>
      <c r="L505" s="1">
        <f>COUNTIF(B505,"*ia*")</f>
        <v>0</v>
      </c>
      <c r="M505" s="1">
        <f>COUNTIF(B505,"*iu*")</f>
        <v>0</v>
      </c>
      <c r="N505" s="1">
        <f>COUNTIF(B505,"*ei*")</f>
        <v>0</v>
      </c>
      <c r="O505" s="1">
        <f>COUNTIF(B505,"*ea*")</f>
        <v>0</v>
      </c>
      <c r="P505" s="1">
        <f>COUNTIF(B505,"*eo*")</f>
        <v>0</v>
      </c>
      <c r="Q505" s="1">
        <f>COUNTIF(B505,"*eu*")</f>
        <v>0</v>
      </c>
      <c r="R505" s="1">
        <f>COUNTIF(B505,"*ai*")</f>
        <v>0</v>
      </c>
      <c r="S505" s="1">
        <f>COUNTIF(B505,"*ae*")</f>
        <v>1</v>
      </c>
      <c r="T505" s="1">
        <f>COUNTIF(B505,"*ao*")</f>
        <v>0</v>
      </c>
      <c r="U505" s="1">
        <f>COUNTIF(B505,"*au*")</f>
        <v>0</v>
      </c>
      <c r="V505" s="1">
        <f>COUNTIF(B505,"*oi*")</f>
        <v>0</v>
      </c>
      <c r="W505" s="1">
        <f>COUNTIF(B505,"*oe*")</f>
        <v>0</v>
      </c>
      <c r="X505" s="1">
        <f>COUNTIF(B505,"*oa*")</f>
        <v>0</v>
      </c>
      <c r="Y505" s="1">
        <f>COUNTIF(B505,"*ou*")</f>
        <v>0</v>
      </c>
      <c r="Z505" s="1">
        <f>COUNTIF(B505,"*ui*")</f>
        <v>0</v>
      </c>
      <c r="AA505" s="1">
        <f>COUNTIF(B505,"*ua*")</f>
        <v>0</v>
      </c>
      <c r="AB505">
        <f>SUM(G505:AA505)</f>
        <v>1</v>
      </c>
      <c r="AC505">
        <v>2</v>
      </c>
      <c r="AD505">
        <f>COUNTIF(AC505,"2")</f>
        <v>1</v>
      </c>
      <c r="AE505">
        <f>COUNTIF(AC505,"3")</f>
        <v>0</v>
      </c>
      <c r="AF505">
        <f>COUNTIF(AC505,"4")</f>
        <v>0</v>
      </c>
      <c r="AG505">
        <f>COUNTIF(AC505,"5")</f>
        <v>0</v>
      </c>
      <c r="AH505">
        <v>0</v>
      </c>
      <c r="AI505">
        <v>0</v>
      </c>
      <c r="AJ505">
        <v>1</v>
      </c>
      <c r="AK505">
        <v>1</v>
      </c>
      <c r="AL505">
        <v>1</v>
      </c>
      <c r="AO505" s="1">
        <f>COUNTIF(F505,"CVCV")+COUNTIF(F505,"CVVCV")</f>
        <v>0</v>
      </c>
      <c r="AP505" s="1">
        <f>COUNTIF(F505,"CVCVC")+COUNTIF(F505,"CVVCVC")</f>
        <v>0</v>
      </c>
      <c r="AQ505" s="1">
        <f>COUNTIF(F505,"VCV")+COUNTIF(F505,"VVCV")</f>
        <v>1</v>
      </c>
      <c r="AR505" s="1">
        <f>COUNTIF(F505,"VCVC")+COUNTIF(F505,"VVCVC")</f>
        <v>0</v>
      </c>
      <c r="AS505" s="1">
        <f>COUNTIF(F505,"CVV")</f>
        <v>0</v>
      </c>
      <c r="AT505" s="1">
        <f>COUNTIF(F505,"CVVC")</f>
        <v>0</v>
      </c>
      <c r="AU505" s="1">
        <f>COUNTIF(F505,"VV")</f>
        <v>0</v>
      </c>
      <c r="AV505" s="1">
        <f>COUNTIF(F505,"VVC")</f>
        <v>0</v>
      </c>
      <c r="AW505" s="1">
        <f>COUNTIF(F505,"CVVCVC")+COUNTIF(F505,"VVCVC")+COUNTIF(F505,"CVVCV")+COUNTIF(F505,"VVCV")</f>
        <v>1</v>
      </c>
      <c r="AX505" t="s">
        <v>2826</v>
      </c>
      <c r="AY505" s="1">
        <f>COUNTIF(F505,"CCVCV")</f>
        <v>0</v>
      </c>
      <c r="AZ505" s="1">
        <f>COUNTIF(F505,"CCVCVC")</f>
        <v>0</v>
      </c>
      <c r="BA505" s="1">
        <f>COUNTIF(F505,"CCVV")</f>
        <v>0</v>
      </c>
      <c r="BB505" s="1">
        <f>COUNTIF(F505,"CCVVC")</f>
        <v>0</v>
      </c>
      <c r="BF505" s="1" t="str">
        <f>RIGHT(F505,4)</f>
        <v>VVCV</v>
      </c>
      <c r="BG505" s="1"/>
      <c r="BL505">
        <v>1</v>
      </c>
      <c r="BP505" s="1">
        <f>SUM(BG505:BO505)</f>
        <v>1</v>
      </c>
      <c r="BQ505">
        <v>0</v>
      </c>
      <c r="BS505" s="1" t="str">
        <f>LEFT(B505,1)</f>
        <v>a</v>
      </c>
      <c r="BT505" s="1" t="str">
        <f>LEFT(B505,2)</f>
        <v>ae</v>
      </c>
      <c r="BU505" s="1" t="str">
        <f>RIGHT(B505,1)</f>
        <v>a</v>
      </c>
      <c r="BX505" s="10">
        <v>0</v>
      </c>
      <c r="BY505" s="10" t="str">
        <f>LEFT(CA505,1)</f>
        <v>e</v>
      </c>
      <c r="BZ505" s="10" t="str">
        <f>RIGHT(B505,1)</f>
        <v>a</v>
      </c>
      <c r="CA505" s="10" t="str">
        <f>RIGHT(B505,3)</f>
        <v>esa</v>
      </c>
      <c r="CB505" s="10" t="str">
        <f>RIGHT(B505,3)</f>
        <v>esa</v>
      </c>
      <c r="CC505" s="10" t="str">
        <f>RIGHT(B505,2)</f>
        <v>sa</v>
      </c>
      <c r="CD505" s="10" t="str">
        <f>RIGHT(B505,1)</f>
        <v>a</v>
      </c>
    </row>
    <row r="506" spans="1:82">
      <c r="A506">
        <v>26</v>
      </c>
      <c r="B506" s="30" t="s">
        <v>664</v>
      </c>
      <c r="C506" t="s">
        <v>2068</v>
      </c>
      <c r="D506" t="s">
        <v>1150</v>
      </c>
      <c r="E506" t="s">
        <v>2821</v>
      </c>
      <c r="F506" t="s">
        <v>2848</v>
      </c>
      <c r="G506" s="1">
        <f>COUNTIF(B506,"*ii*")</f>
        <v>0</v>
      </c>
      <c r="H506" s="1">
        <f>COUNTIF(B506,"*ee*")</f>
        <v>0</v>
      </c>
      <c r="I506" s="1">
        <f>COUNTIF(B506,"*aa*")</f>
        <v>0</v>
      </c>
      <c r="J506" s="1">
        <f>COUNTIF(B506,"*oo*")</f>
        <v>0</v>
      </c>
      <c r="K506" s="1">
        <f>COUNTIF(B506,"*uu*")</f>
        <v>0</v>
      </c>
      <c r="L506" s="1">
        <f>COUNTIF(B506,"*ia*")</f>
        <v>0</v>
      </c>
      <c r="M506" s="1">
        <f>COUNTIF(B506,"*iu*")</f>
        <v>0</v>
      </c>
      <c r="N506" s="1">
        <f>COUNTIF(B506,"*ei*")</f>
        <v>0</v>
      </c>
      <c r="O506" s="1">
        <f>COUNTIF(B506,"*ea*")</f>
        <v>0</v>
      </c>
      <c r="P506" s="1">
        <f>COUNTIF(B506,"*eo*")</f>
        <v>0</v>
      </c>
      <c r="Q506" s="1">
        <f>COUNTIF(B506,"*eu*")</f>
        <v>0</v>
      </c>
      <c r="R506" s="1">
        <f>COUNTIF(B506,"*ai*")</f>
        <v>1</v>
      </c>
      <c r="S506" s="1">
        <f>COUNTIF(B506,"*ae*")</f>
        <v>0</v>
      </c>
      <c r="T506" s="1">
        <f>COUNTIF(B506,"*ao*")</f>
        <v>0</v>
      </c>
      <c r="U506" s="1">
        <f>COUNTIF(B506,"*au*")</f>
        <v>0</v>
      </c>
      <c r="V506" s="1">
        <f>COUNTIF(B506,"*oi*")</f>
        <v>0</v>
      </c>
      <c r="W506" s="1">
        <f>COUNTIF(B506,"*oe*")</f>
        <v>0</v>
      </c>
      <c r="X506" s="1">
        <f>COUNTIF(B506,"*oa*")</f>
        <v>0</v>
      </c>
      <c r="Y506" s="1">
        <f>COUNTIF(B506,"*ou*")</f>
        <v>0</v>
      </c>
      <c r="Z506" s="1">
        <f>COUNTIF(B506,"*ui*")</f>
        <v>0</v>
      </c>
      <c r="AA506" s="1">
        <f>COUNTIF(B506,"*ua*")</f>
        <v>0</v>
      </c>
      <c r="AB506">
        <f>SUM(G506:AA506)</f>
        <v>1</v>
      </c>
      <c r="AC506">
        <v>2</v>
      </c>
      <c r="AD506">
        <f>COUNTIF(AC506,"2")</f>
        <v>1</v>
      </c>
      <c r="AE506">
        <f>COUNTIF(AC506,"3")</f>
        <v>0</v>
      </c>
      <c r="AF506">
        <f>COUNTIF(AC506,"4")</f>
        <v>0</v>
      </c>
      <c r="AG506">
        <f>COUNTIF(AC506,"5")</f>
        <v>0</v>
      </c>
      <c r="AH506">
        <v>0</v>
      </c>
      <c r="AI506">
        <v>0</v>
      </c>
      <c r="AJ506">
        <v>1</v>
      </c>
      <c r="AK506">
        <v>1</v>
      </c>
      <c r="AL506">
        <v>1</v>
      </c>
      <c r="AO506" s="1">
        <f>COUNTIF(F506,"CVCV")+COUNTIF(F506,"CVVCV")</f>
        <v>0</v>
      </c>
      <c r="AP506" s="1">
        <f>COUNTIF(F506,"CVCVC")+COUNTIF(F506,"CVVCVC")</f>
        <v>0</v>
      </c>
      <c r="AQ506" s="1">
        <f>COUNTIF(F506,"VCV")+COUNTIF(F506,"VVCV")</f>
        <v>1</v>
      </c>
      <c r="AR506" s="1">
        <f>COUNTIF(F506,"VCVC")+COUNTIF(F506,"VVCVC")</f>
        <v>0</v>
      </c>
      <c r="AS506" s="1">
        <f>COUNTIF(F506,"CVV")</f>
        <v>0</v>
      </c>
      <c r="AT506" s="1">
        <f>COUNTIF(F506,"CVVC")</f>
        <v>0</v>
      </c>
      <c r="AU506" s="1">
        <f>COUNTIF(F506,"VV")</f>
        <v>0</v>
      </c>
      <c r="AV506" s="1">
        <f>COUNTIF(F506,"VVC")</f>
        <v>0</v>
      </c>
      <c r="AW506" s="1">
        <f>COUNTIF(F506,"CVVCVC")+COUNTIF(F506,"VVCVC")+COUNTIF(F506,"CVVCV")+COUNTIF(F506,"VVCV")</f>
        <v>1</v>
      </c>
      <c r="AX506" t="s">
        <v>395</v>
      </c>
      <c r="AY506" s="1">
        <f>COUNTIF(F506,"CCVCV")</f>
        <v>0</v>
      </c>
      <c r="AZ506" s="1">
        <f>COUNTIF(F506,"CCVCVC")</f>
        <v>0</v>
      </c>
      <c r="BA506" s="1">
        <f>COUNTIF(F506,"CCVV")</f>
        <v>0</v>
      </c>
      <c r="BB506" s="1">
        <f>COUNTIF(F506,"CCVVC")</f>
        <v>0</v>
      </c>
      <c r="BF506" s="1" t="str">
        <f>RIGHT(F506,4)</f>
        <v>VVCV</v>
      </c>
      <c r="BG506" s="1"/>
      <c r="BL506">
        <v>1</v>
      </c>
      <c r="BP506" s="1">
        <f>SUM(BG506:BO506)</f>
        <v>1</v>
      </c>
      <c r="BQ506">
        <v>0</v>
      </c>
      <c r="BS506" s="1" t="str">
        <f>LEFT(B506,1)</f>
        <v>a</v>
      </c>
      <c r="BT506" s="1" t="str">
        <f>LEFT(B506,2)</f>
        <v>ai</v>
      </c>
      <c r="BU506" s="1" t="str">
        <f>RIGHT(B506,1)</f>
        <v>i</v>
      </c>
      <c r="BX506" s="10">
        <v>0</v>
      </c>
      <c r="BY506" s="10" t="str">
        <f>LEFT(CA506,1)</f>
        <v>i</v>
      </c>
      <c r="BZ506" s="10" t="str">
        <f>RIGHT(B506,1)</f>
        <v>i</v>
      </c>
      <c r="CA506" s="10" t="str">
        <f>RIGHT(B506,3)</f>
        <v>ini</v>
      </c>
      <c r="CB506" s="10" t="str">
        <f>RIGHT(B506,3)</f>
        <v>ini</v>
      </c>
      <c r="CC506" s="10" t="str">
        <f>RIGHT(B506,2)</f>
        <v>ni</v>
      </c>
      <c r="CD506" s="10" t="str">
        <f>RIGHT(B506,1)</f>
        <v>i</v>
      </c>
    </row>
    <row r="507" spans="1:82">
      <c r="A507">
        <v>30</v>
      </c>
      <c r="B507" s="30" t="s">
        <v>740</v>
      </c>
      <c r="C507" t="s">
        <v>2169</v>
      </c>
      <c r="D507" t="s">
        <v>1150</v>
      </c>
      <c r="E507" t="s">
        <v>2821</v>
      </c>
      <c r="F507" t="s">
        <v>2848</v>
      </c>
      <c r="G507" s="1">
        <f>COUNTIF(B507,"*ii*")</f>
        <v>0</v>
      </c>
      <c r="H507" s="1">
        <f>COUNTIF(B507,"*ee*")</f>
        <v>0</v>
      </c>
      <c r="I507" s="1">
        <f>COUNTIF(B507,"*aa*")</f>
        <v>0</v>
      </c>
      <c r="J507" s="1">
        <f>COUNTIF(B507,"*oo*")</f>
        <v>0</v>
      </c>
      <c r="K507" s="1">
        <f>COUNTIF(B507,"*uu*")</f>
        <v>0</v>
      </c>
      <c r="L507" s="1">
        <f>COUNTIF(B507,"*ia*")</f>
        <v>0</v>
      </c>
      <c r="M507" s="1">
        <f>COUNTIF(B507,"*iu*")</f>
        <v>0</v>
      </c>
      <c r="N507" s="1">
        <f>COUNTIF(B507,"*ei*")</f>
        <v>0</v>
      </c>
      <c r="O507" s="1">
        <f>COUNTIF(B507,"*ea*")</f>
        <v>0</v>
      </c>
      <c r="P507" s="1">
        <f>COUNTIF(B507,"*eo*")</f>
        <v>0</v>
      </c>
      <c r="Q507" s="1">
        <f>COUNTIF(B507,"*eu*")</f>
        <v>0</v>
      </c>
      <c r="R507" s="1">
        <f>COUNTIF(B507,"*ai*")</f>
        <v>1</v>
      </c>
      <c r="S507" s="1">
        <f>COUNTIF(B507,"*ae*")</f>
        <v>0</v>
      </c>
      <c r="T507" s="1">
        <f>COUNTIF(B507,"*ao*")</f>
        <v>0</v>
      </c>
      <c r="U507" s="1">
        <f>COUNTIF(B507,"*au*")</f>
        <v>0</v>
      </c>
      <c r="V507" s="1">
        <f>COUNTIF(B507,"*oi*")</f>
        <v>0</v>
      </c>
      <c r="W507" s="1">
        <f>COUNTIF(B507,"*oe*")</f>
        <v>0</v>
      </c>
      <c r="X507" s="1">
        <f>COUNTIF(B507,"*oa*")</f>
        <v>0</v>
      </c>
      <c r="Y507" s="1">
        <f>COUNTIF(B507,"*ou*")</f>
        <v>0</v>
      </c>
      <c r="Z507" s="1">
        <f>COUNTIF(B507,"*ui*")</f>
        <v>0</v>
      </c>
      <c r="AA507" s="1">
        <f>COUNTIF(B507,"*ua*")</f>
        <v>0</v>
      </c>
      <c r="AB507">
        <f>SUM(G507:AA507)</f>
        <v>1</v>
      </c>
      <c r="AC507">
        <v>2</v>
      </c>
      <c r="AD507">
        <f>COUNTIF(AC507,"2")</f>
        <v>1</v>
      </c>
      <c r="AE507">
        <f>COUNTIF(AC507,"3")</f>
        <v>0</v>
      </c>
      <c r="AF507">
        <f>COUNTIF(AC507,"4")</f>
        <v>0</v>
      </c>
      <c r="AG507">
        <f>COUNTIF(AC507,"5")</f>
        <v>0</v>
      </c>
      <c r="AH507">
        <v>0</v>
      </c>
      <c r="AI507">
        <v>0</v>
      </c>
      <c r="AJ507">
        <v>1</v>
      </c>
      <c r="AK507">
        <v>1</v>
      </c>
      <c r="AL507">
        <v>1</v>
      </c>
      <c r="AO507" s="1">
        <f>COUNTIF(F507,"CVCV")+COUNTIF(F507,"CVVCV")</f>
        <v>0</v>
      </c>
      <c r="AP507" s="1">
        <f>COUNTIF(F507,"CVCVC")+COUNTIF(F507,"CVVCVC")</f>
        <v>0</v>
      </c>
      <c r="AQ507" s="1">
        <f>COUNTIF(F507,"VCV")+COUNTIF(F507,"VVCV")</f>
        <v>1</v>
      </c>
      <c r="AR507" s="1">
        <f>COUNTIF(F507,"VCVC")+COUNTIF(F507,"VVCVC")</f>
        <v>0</v>
      </c>
      <c r="AS507" s="1">
        <f>COUNTIF(F507,"CVV")</f>
        <v>0</v>
      </c>
      <c r="AT507" s="1">
        <f>COUNTIF(F507,"CVVC")</f>
        <v>0</v>
      </c>
      <c r="AU507" s="1">
        <f>COUNTIF(F507,"VV")</f>
        <v>0</v>
      </c>
      <c r="AV507" s="1">
        <f>COUNTIF(F507,"VVC")</f>
        <v>0</v>
      </c>
      <c r="AW507" s="1">
        <f>COUNTIF(F507,"CVVCVC")+COUNTIF(F507,"VVCVC")+COUNTIF(F507,"CVVCV")+COUNTIF(F507,"VVCV")</f>
        <v>1</v>
      </c>
      <c r="AX507" t="s">
        <v>395</v>
      </c>
      <c r="AY507" s="1">
        <f>COUNTIF(F507,"CCVCV")</f>
        <v>0</v>
      </c>
      <c r="AZ507" s="1">
        <f>COUNTIF(F507,"CCVCVC")</f>
        <v>0</v>
      </c>
      <c r="BA507" s="1">
        <f>COUNTIF(F507,"CCVV")</f>
        <v>0</v>
      </c>
      <c r="BB507" s="1">
        <f>COUNTIF(F507,"CCVVC")</f>
        <v>0</v>
      </c>
      <c r="BF507" s="1" t="str">
        <f>RIGHT(F507,4)</f>
        <v>VVCV</v>
      </c>
      <c r="BG507" s="1"/>
      <c r="BL507">
        <v>1</v>
      </c>
      <c r="BP507" s="1">
        <f>SUM(BG507:BO507)</f>
        <v>1</v>
      </c>
      <c r="BQ507">
        <v>0</v>
      </c>
      <c r="BS507" s="1" t="str">
        <f>LEFT(B507,1)</f>
        <v>a</v>
      </c>
      <c r="BT507" s="1" t="str">
        <f>LEFT(B507,2)</f>
        <v>ai</v>
      </c>
      <c r="BU507" s="1" t="str">
        <f>RIGHT(B507,1)</f>
        <v>i</v>
      </c>
      <c r="BX507" s="10">
        <v>0</v>
      </c>
      <c r="BY507" s="10" t="str">
        <f>LEFT(CA507,1)</f>
        <v>i</v>
      </c>
      <c r="BZ507" s="10" t="str">
        <f>RIGHT(B507,1)</f>
        <v>i</v>
      </c>
      <c r="CA507" s="10" t="str">
        <f>RIGHT(B507,3)</f>
        <v>iti</v>
      </c>
      <c r="CB507" s="10" t="str">
        <f>RIGHT(B507,3)</f>
        <v>iti</v>
      </c>
      <c r="CC507" s="10" t="str">
        <f>RIGHT(B507,2)</f>
        <v>ti</v>
      </c>
      <c r="CD507" s="10" t="str">
        <f>RIGHT(B507,1)</f>
        <v>i</v>
      </c>
    </row>
    <row r="508" spans="1:82">
      <c r="A508">
        <v>244</v>
      </c>
      <c r="B508" s="30" t="s">
        <v>453</v>
      </c>
      <c r="C508" t="s">
        <v>1781</v>
      </c>
      <c r="D508" t="s">
        <v>1150</v>
      </c>
      <c r="E508" t="s">
        <v>2821</v>
      </c>
      <c r="F508" t="s">
        <v>2848</v>
      </c>
      <c r="G508" s="1">
        <f>COUNTIF(B508,"*ii*")</f>
        <v>0</v>
      </c>
      <c r="H508" s="1">
        <f>COUNTIF(B508,"*ee*")</f>
        <v>0</v>
      </c>
      <c r="I508" s="1">
        <f>COUNTIF(B508,"*aa*")</f>
        <v>0</v>
      </c>
      <c r="J508" s="1">
        <f>COUNTIF(B508,"*oo*")</f>
        <v>0</v>
      </c>
      <c r="K508" s="1">
        <f>COUNTIF(B508,"*uu*")</f>
        <v>0</v>
      </c>
      <c r="L508" s="1">
        <f>COUNTIF(B508,"*ia*")</f>
        <v>0</v>
      </c>
      <c r="M508" s="1">
        <f>COUNTIF(B508,"*iu*")</f>
        <v>0</v>
      </c>
      <c r="N508" s="1">
        <f>COUNTIF(B508,"*ei*")</f>
        <v>1</v>
      </c>
      <c r="O508" s="1">
        <f>COUNTIF(B508,"*ea*")</f>
        <v>0</v>
      </c>
      <c r="P508" s="1">
        <f>COUNTIF(B508,"*eo*")</f>
        <v>0</v>
      </c>
      <c r="Q508" s="1">
        <f>COUNTIF(B508,"*eu*")</f>
        <v>0</v>
      </c>
      <c r="R508" s="1">
        <f>COUNTIF(B508,"*ai*")</f>
        <v>0</v>
      </c>
      <c r="S508" s="1">
        <f>COUNTIF(B508,"*ae*")</f>
        <v>0</v>
      </c>
      <c r="T508" s="1">
        <f>COUNTIF(B508,"*ao*")</f>
        <v>0</v>
      </c>
      <c r="U508" s="1">
        <f>COUNTIF(B508,"*au*")</f>
        <v>0</v>
      </c>
      <c r="V508" s="1">
        <f>COUNTIF(B508,"*oi*")</f>
        <v>0</v>
      </c>
      <c r="W508" s="1">
        <f>COUNTIF(B508,"*oe*")</f>
        <v>0</v>
      </c>
      <c r="X508" s="1">
        <f>COUNTIF(B508,"*oa*")</f>
        <v>0</v>
      </c>
      <c r="Y508" s="1">
        <f>COUNTIF(B508,"*ou*")</f>
        <v>0</v>
      </c>
      <c r="Z508" s="1">
        <f>COUNTIF(B508,"*ui*")</f>
        <v>0</v>
      </c>
      <c r="AA508" s="1">
        <f>COUNTIF(B508,"*ua*")</f>
        <v>0</v>
      </c>
      <c r="AB508">
        <f>SUM(G508:AA508)</f>
        <v>1</v>
      </c>
      <c r="AC508">
        <v>2</v>
      </c>
      <c r="AD508">
        <f>COUNTIF(AC508,"2")</f>
        <v>1</v>
      </c>
      <c r="AE508">
        <f>COUNTIF(AC508,"3")</f>
        <v>0</v>
      </c>
      <c r="AF508">
        <f>COUNTIF(AC508,"4")</f>
        <v>0</v>
      </c>
      <c r="AG508">
        <f>COUNTIF(AC508,"5")</f>
        <v>0</v>
      </c>
      <c r="AH508">
        <v>0</v>
      </c>
      <c r="AI508">
        <v>0</v>
      </c>
      <c r="AJ508">
        <v>1</v>
      </c>
      <c r="AK508">
        <v>1</v>
      </c>
      <c r="AL508">
        <v>1</v>
      </c>
      <c r="AO508" s="1">
        <f>COUNTIF(F508,"CVCV")+COUNTIF(F508,"CVVCV")</f>
        <v>0</v>
      </c>
      <c r="AP508" s="1">
        <f>COUNTIF(F508,"CVCVC")+COUNTIF(F508,"CVVCVC")</f>
        <v>0</v>
      </c>
      <c r="AQ508" s="1">
        <f>COUNTIF(F508,"VCV")+COUNTIF(F508,"VVCV")</f>
        <v>1</v>
      </c>
      <c r="AR508" s="1">
        <f>COUNTIF(F508,"VCVC")+COUNTIF(F508,"VVCVC")</f>
        <v>0</v>
      </c>
      <c r="AS508" s="1">
        <f>COUNTIF(F508,"CVV")</f>
        <v>0</v>
      </c>
      <c r="AT508" s="1">
        <f>COUNTIF(F508,"CVVC")</f>
        <v>0</v>
      </c>
      <c r="AU508" s="1">
        <f>COUNTIF(F508,"VV")</f>
        <v>0</v>
      </c>
      <c r="AV508" s="1">
        <f>COUNTIF(F508,"VVC")</f>
        <v>0</v>
      </c>
      <c r="AW508" s="1">
        <f>COUNTIF(F508,"CVVCVC")+COUNTIF(F508,"VVCVC")+COUNTIF(F508,"CVVCV")+COUNTIF(F508,"VVCV")</f>
        <v>1</v>
      </c>
      <c r="AX508" t="s">
        <v>2823</v>
      </c>
      <c r="AY508" s="1">
        <f>COUNTIF(F508,"CCVCV")</f>
        <v>0</v>
      </c>
      <c r="AZ508" s="1">
        <f>COUNTIF(F508,"CCVCVC")</f>
        <v>0</v>
      </c>
      <c r="BA508" s="1">
        <f>COUNTIF(F508,"CCVV")</f>
        <v>0</v>
      </c>
      <c r="BB508" s="1">
        <f>COUNTIF(F508,"CCVVC")</f>
        <v>0</v>
      </c>
      <c r="BF508" s="1" t="str">
        <f>RIGHT(F508,4)</f>
        <v>VVCV</v>
      </c>
      <c r="BG508" s="1"/>
      <c r="BL508">
        <v>1</v>
      </c>
      <c r="BP508" s="1">
        <f>SUM(BG508:BO508)</f>
        <v>1</v>
      </c>
      <c r="BQ508">
        <v>0</v>
      </c>
      <c r="BS508" s="1" t="str">
        <f>LEFT(B508,1)</f>
        <v>e</v>
      </c>
      <c r="BT508" s="1" t="str">
        <f>LEFT(B508,2)</f>
        <v>ei</v>
      </c>
      <c r="BU508" s="1" t="str">
        <f>RIGHT(B508,1)</f>
        <v>i</v>
      </c>
      <c r="BX508" s="10">
        <v>0</v>
      </c>
      <c r="BY508" s="10" t="str">
        <f>LEFT(CA508,1)</f>
        <v>i</v>
      </c>
      <c r="BZ508" s="10" t="str">
        <f>RIGHT(B508,1)</f>
        <v>i</v>
      </c>
      <c r="CA508" s="10" t="str">
        <f>RIGHT(B508,3)</f>
        <v>iti</v>
      </c>
      <c r="CB508" s="10" t="str">
        <f>RIGHT(B508,3)</f>
        <v>iti</v>
      </c>
      <c r="CC508" s="10" t="str">
        <f>RIGHT(B508,2)</f>
        <v>ti</v>
      </c>
      <c r="CD508" s="10" t="str">
        <f>RIGHT(B508,1)</f>
        <v>i</v>
      </c>
    </row>
    <row r="509" spans="1:82">
      <c r="A509">
        <v>85</v>
      </c>
      <c r="B509" s="30" t="s">
        <v>938</v>
      </c>
      <c r="C509" t="s">
        <v>2479</v>
      </c>
      <c r="D509" t="s">
        <v>1141</v>
      </c>
      <c r="E509" t="s">
        <v>1141</v>
      </c>
      <c r="F509" t="s">
        <v>2848</v>
      </c>
      <c r="G509" s="1">
        <f>COUNTIF(B509,"*ii*")</f>
        <v>0</v>
      </c>
      <c r="H509" s="1">
        <f>COUNTIF(B509,"*ee*")</f>
        <v>0</v>
      </c>
      <c r="I509" s="1">
        <f>COUNTIF(B509,"*aa*")</f>
        <v>0</v>
      </c>
      <c r="J509" s="1">
        <f>COUNTIF(B509,"*oo*")</f>
        <v>0</v>
      </c>
      <c r="K509" s="1">
        <f>COUNTIF(B509,"*uu*")</f>
        <v>0</v>
      </c>
      <c r="L509" s="1">
        <f>COUNTIF(B509,"*ia*")</f>
        <v>0</v>
      </c>
      <c r="M509" s="1">
        <f>COUNTIF(B509,"*iu*")</f>
        <v>0</v>
      </c>
      <c r="N509" s="1">
        <f>COUNTIF(B509,"*ei*")</f>
        <v>0</v>
      </c>
      <c r="O509" s="1">
        <f>COUNTIF(B509,"*ea*")</f>
        <v>0</v>
      </c>
      <c r="P509" s="1">
        <f>COUNTIF(B509,"*eo*")</f>
        <v>0</v>
      </c>
      <c r="Q509" s="1">
        <f>COUNTIF(B509,"*eu*")</f>
        <v>0</v>
      </c>
      <c r="R509" s="1">
        <f>COUNTIF(B509,"*ai*")</f>
        <v>0</v>
      </c>
      <c r="S509" s="1">
        <f>COUNTIF(B509,"*ae*")</f>
        <v>0</v>
      </c>
      <c r="T509" s="1">
        <f>COUNTIF(B509,"*ao*")</f>
        <v>0</v>
      </c>
      <c r="U509" s="1">
        <f>COUNTIF(B509,"*au*")</f>
        <v>1</v>
      </c>
      <c r="V509" s="1">
        <f>COUNTIF(B509,"*oi*")</f>
        <v>0</v>
      </c>
      <c r="W509" s="1">
        <f>COUNTIF(B509,"*oe*")</f>
        <v>0</v>
      </c>
      <c r="X509" s="1">
        <f>COUNTIF(B509,"*oa*")</f>
        <v>0</v>
      </c>
      <c r="Y509" s="1">
        <f>COUNTIF(B509,"*ou*")</f>
        <v>0</v>
      </c>
      <c r="Z509" s="1">
        <f>COUNTIF(B509,"*ui*")</f>
        <v>0</v>
      </c>
      <c r="AA509" s="1">
        <f>COUNTIF(B509,"*ua*")</f>
        <v>0</v>
      </c>
      <c r="AB509">
        <f>SUM(G509:AA509)</f>
        <v>1</v>
      </c>
      <c r="AC509">
        <v>2</v>
      </c>
      <c r="AD509">
        <f>COUNTIF(AC509,"2")</f>
        <v>1</v>
      </c>
      <c r="AE509">
        <f>COUNTIF(AC509,"3")</f>
        <v>0</v>
      </c>
      <c r="AF509">
        <f>COUNTIF(AC509,"4")</f>
        <v>0</v>
      </c>
      <c r="AG509">
        <f>COUNTIF(AC509,"5")</f>
        <v>0</v>
      </c>
      <c r="AH509">
        <v>0</v>
      </c>
      <c r="AI509">
        <v>0</v>
      </c>
      <c r="AJ509">
        <v>1</v>
      </c>
      <c r="AK509">
        <v>1</v>
      </c>
      <c r="AL509">
        <v>1</v>
      </c>
      <c r="AO509" s="1">
        <f>COUNTIF(F509,"CVCV")+COUNTIF(F509,"CVVCV")</f>
        <v>0</v>
      </c>
      <c r="AP509" s="1">
        <f>COUNTIF(F509,"CVCVC")+COUNTIF(F509,"CVVCVC")</f>
        <v>0</v>
      </c>
      <c r="AQ509" s="1">
        <f>COUNTIF(F509,"VCV")+COUNTIF(F509,"VVCV")</f>
        <v>1</v>
      </c>
      <c r="AR509" s="1">
        <f>COUNTIF(F509,"VCVC")+COUNTIF(F509,"VVCVC")</f>
        <v>0</v>
      </c>
      <c r="AS509" s="1">
        <f>COUNTIF(F509,"CVV")</f>
        <v>0</v>
      </c>
      <c r="AT509" s="1">
        <f>COUNTIF(F509,"CVVC")</f>
        <v>0</v>
      </c>
      <c r="AU509" s="1">
        <f>COUNTIF(F509,"VV")</f>
        <v>0</v>
      </c>
      <c r="AV509" s="1">
        <f>COUNTIF(F509,"VVC")</f>
        <v>0</v>
      </c>
      <c r="AW509" s="1">
        <f>COUNTIF(F509,"CVVCVC")+COUNTIF(F509,"VVCVC")+COUNTIF(F509,"CVVCV")+COUNTIF(F509,"VVCV")</f>
        <v>1</v>
      </c>
      <c r="AX509" t="s">
        <v>22</v>
      </c>
      <c r="AY509" s="1">
        <f>COUNTIF(F509,"CCVCV")</f>
        <v>0</v>
      </c>
      <c r="AZ509" s="1">
        <f>COUNTIF(F509,"CCVCVC")</f>
        <v>0</v>
      </c>
      <c r="BA509" s="1">
        <f>COUNTIF(F509,"CCVV")</f>
        <v>0</v>
      </c>
      <c r="BB509" s="1">
        <f>COUNTIF(F509,"CCVVC")</f>
        <v>0</v>
      </c>
      <c r="BF509" s="1" t="str">
        <f>RIGHT(F509,4)</f>
        <v>VVCV</v>
      </c>
      <c r="BG509" s="1"/>
      <c r="BL509">
        <v>1</v>
      </c>
      <c r="BP509" s="1">
        <f>SUM(BG509:BO509)</f>
        <v>1</v>
      </c>
      <c r="BQ509">
        <v>0</v>
      </c>
      <c r="BS509" s="1" t="str">
        <f>LEFT(B509,1)</f>
        <v>a</v>
      </c>
      <c r="BT509" s="1" t="str">
        <f>LEFT(B509,2)</f>
        <v>au</v>
      </c>
      <c r="BU509" s="1" t="str">
        <f>RIGHT(B509,1)</f>
        <v>u</v>
      </c>
      <c r="BX509" s="10">
        <v>1</v>
      </c>
      <c r="BY509" s="10" t="str">
        <f>LEFT(CA509,1)</f>
        <v>u</v>
      </c>
      <c r="BZ509" s="10" t="str">
        <f>RIGHT(B509,1)</f>
        <v>u</v>
      </c>
      <c r="CA509" s="10" t="str">
        <f>RIGHT(B509,3)</f>
        <v>unu</v>
      </c>
      <c r="CB509" s="10" t="str">
        <f>RIGHT(B509,3)</f>
        <v>unu</v>
      </c>
      <c r="CC509" s="10" t="str">
        <f>RIGHT(B509,2)</f>
        <v>nu</v>
      </c>
      <c r="CD509" s="10" t="str">
        <f>RIGHT(B509,1)</f>
        <v>u</v>
      </c>
    </row>
    <row r="510" spans="1:82">
      <c r="A510">
        <v>84</v>
      </c>
      <c r="B510" s="30" t="s">
        <v>270</v>
      </c>
      <c r="C510" t="s">
        <v>1518</v>
      </c>
      <c r="D510" t="s">
        <v>1150</v>
      </c>
      <c r="E510" t="s">
        <v>2821</v>
      </c>
      <c r="F510" t="s">
        <v>2863</v>
      </c>
      <c r="G510" s="1">
        <f>COUNTIF(B510,"*ii*")</f>
        <v>0</v>
      </c>
      <c r="H510" s="1">
        <f>COUNTIF(B510,"*ee*")</f>
        <v>0</v>
      </c>
      <c r="I510" s="1">
        <f>COUNTIF(B510,"*aa*")</f>
        <v>0</v>
      </c>
      <c r="J510" s="1">
        <f>COUNTIF(B510,"*oo*")</f>
        <v>0</v>
      </c>
      <c r="K510" s="1">
        <f>COUNTIF(B510,"*uu*")</f>
        <v>0</v>
      </c>
      <c r="L510" s="1">
        <f>COUNTIF(B510,"*ia*")</f>
        <v>0</v>
      </c>
      <c r="M510" s="1">
        <f>COUNTIF(B510,"*iu*")</f>
        <v>0</v>
      </c>
      <c r="N510" s="1">
        <f>COUNTIF(B510,"*ei*")</f>
        <v>0</v>
      </c>
      <c r="O510" s="1">
        <f>COUNTIF(B510,"*ea*")</f>
        <v>0</v>
      </c>
      <c r="P510" s="1">
        <f>COUNTIF(B510,"*eo*")</f>
        <v>0</v>
      </c>
      <c r="Q510" s="1">
        <f>COUNTIF(B510,"*eu*")</f>
        <v>0</v>
      </c>
      <c r="R510" s="1">
        <f>COUNTIF(B510,"*ai*")</f>
        <v>0</v>
      </c>
      <c r="S510" s="1">
        <f>COUNTIF(B510,"*ae*")</f>
        <v>0</v>
      </c>
      <c r="T510" s="1">
        <f>COUNTIF(B510,"*ao*")</f>
        <v>0</v>
      </c>
      <c r="U510" s="1">
        <f>COUNTIF(B510,"*au*")</f>
        <v>1</v>
      </c>
      <c r="V510" s="1">
        <f>COUNTIF(B510,"*oi*")</f>
        <v>0</v>
      </c>
      <c r="W510" s="1">
        <f>COUNTIF(B510,"*oe*")</f>
        <v>0</v>
      </c>
      <c r="X510" s="1">
        <f>COUNTIF(B510,"*oa*")</f>
        <v>0</v>
      </c>
      <c r="Y510" s="1">
        <f>COUNTIF(B510,"*ou*")</f>
        <v>0</v>
      </c>
      <c r="Z510" s="1">
        <f>COUNTIF(B510,"*ui*")</f>
        <v>0</v>
      </c>
      <c r="AA510" s="1">
        <f>COUNTIF(B510,"*ua*")</f>
        <v>0</v>
      </c>
      <c r="AB510">
        <f>SUM(G510:AA510)</f>
        <v>1</v>
      </c>
      <c r="AC510">
        <v>2</v>
      </c>
      <c r="AD510">
        <f>COUNTIF(AC510,"2")</f>
        <v>1</v>
      </c>
      <c r="AE510">
        <f>COUNTIF(AC510,"3")</f>
        <v>0</v>
      </c>
      <c r="AF510">
        <f>COUNTIF(AC510,"4")</f>
        <v>0</v>
      </c>
      <c r="AG510">
        <f>COUNTIF(AC510,"5")</f>
        <v>0</v>
      </c>
      <c r="AH510">
        <v>0</v>
      </c>
      <c r="AI510">
        <v>0</v>
      </c>
      <c r="AJ510">
        <v>1</v>
      </c>
      <c r="AK510">
        <v>1</v>
      </c>
      <c r="AM510">
        <v>1</v>
      </c>
      <c r="AN510" t="str">
        <f>RIGHT(B510,1)</f>
        <v>n</v>
      </c>
      <c r="AO510" s="1">
        <f>COUNTIF(F510,"CVCV")+COUNTIF(F510,"CVVCV")</f>
        <v>0</v>
      </c>
      <c r="AP510" s="1">
        <f>COUNTIF(F510,"CVCVC")+COUNTIF(F510,"CVVCVC")</f>
        <v>0</v>
      </c>
      <c r="AQ510" s="1">
        <f>COUNTIF(F510,"VCV")+COUNTIF(F510,"VVCV")</f>
        <v>0</v>
      </c>
      <c r="AR510" s="1">
        <f>COUNTIF(F510,"VCVC")+COUNTIF(F510,"VVCVC")</f>
        <v>1</v>
      </c>
      <c r="AS510" s="1">
        <f>COUNTIF(F510,"CVV")</f>
        <v>0</v>
      </c>
      <c r="AT510" s="1">
        <f>COUNTIF(F510,"CVVC")</f>
        <v>0</v>
      </c>
      <c r="AU510" s="1">
        <f>COUNTIF(F510,"VV")</f>
        <v>0</v>
      </c>
      <c r="AV510" s="1">
        <f>COUNTIF(F510,"VVC")</f>
        <v>0</v>
      </c>
      <c r="AW510" s="1">
        <f>COUNTIF(F510,"CVVCVC")+COUNTIF(F510,"VVCVC")+COUNTIF(F510,"CVVCV")+COUNTIF(F510,"VVCV")</f>
        <v>1</v>
      </c>
      <c r="AX510" t="s">
        <v>22</v>
      </c>
      <c r="AY510" s="1">
        <f>COUNTIF(F510,"CCVCV")</f>
        <v>0</v>
      </c>
      <c r="AZ510" s="1">
        <f>COUNTIF(F510,"CCVCVC")</f>
        <v>0</v>
      </c>
      <c r="BA510" s="1">
        <f>COUNTIF(F510,"CCVV")</f>
        <v>0</v>
      </c>
      <c r="BB510" s="1">
        <f>COUNTIF(F510,"CCVVC")</f>
        <v>0</v>
      </c>
      <c r="BF510" s="1" t="str">
        <f>RIGHT(F510,4)</f>
        <v>VCVC</v>
      </c>
      <c r="BG510" s="1"/>
      <c r="BJ510">
        <v>1</v>
      </c>
      <c r="BK510">
        <v>1</v>
      </c>
      <c r="BM510">
        <v>1</v>
      </c>
      <c r="BP510" s="1">
        <f>SUM(BG510:BO510)</f>
        <v>3</v>
      </c>
      <c r="BQ510">
        <v>0</v>
      </c>
      <c r="BS510" s="1" t="str">
        <f>LEFT(B510,1)</f>
        <v>a</v>
      </c>
      <c r="BT510" s="1" t="str">
        <f>LEFT(B510,2)</f>
        <v>au</v>
      </c>
      <c r="BU510" s="1" t="str">
        <f>RIGHT(B510,1)</f>
        <v>n</v>
      </c>
      <c r="BX510" s="10">
        <v>0</v>
      </c>
      <c r="BY510" s="10" t="str">
        <f>LEFT(CA510,1)</f>
        <v>u</v>
      </c>
      <c r="BZ510" s="10" t="str">
        <f>LEFT(CC510,1)</f>
        <v>a</v>
      </c>
      <c r="CA510" s="10" t="str">
        <f>RIGHT(B510,4)</f>
        <v>uban</v>
      </c>
      <c r="CB510" s="10" t="str">
        <f>RIGHT(B510,3)</f>
        <v>ban</v>
      </c>
      <c r="CC510" s="10" t="str">
        <f>RIGHT(B510,2)</f>
        <v>an</v>
      </c>
      <c r="CD510" s="10" t="str">
        <f>RIGHT(B510,1)</f>
        <v>n</v>
      </c>
    </row>
    <row r="511" spans="1:82">
      <c r="A511">
        <v>23</v>
      </c>
      <c r="B511" s="30" t="s">
        <v>771</v>
      </c>
      <c r="C511" t="s">
        <v>2216</v>
      </c>
      <c r="D511" t="s">
        <v>1150</v>
      </c>
      <c r="E511" t="s">
        <v>2821</v>
      </c>
      <c r="F511" t="s">
        <v>2863</v>
      </c>
      <c r="G511" s="1">
        <f>COUNTIF(B511,"*ii*")</f>
        <v>0</v>
      </c>
      <c r="H511" s="1">
        <f>COUNTIF(B511,"*ee*")</f>
        <v>0</v>
      </c>
      <c r="I511" s="1">
        <f>COUNTIF(B511,"*aa*")</f>
        <v>0</v>
      </c>
      <c r="J511" s="1">
        <f>COUNTIF(B511,"*oo*")</f>
        <v>0</v>
      </c>
      <c r="K511" s="1">
        <f>COUNTIF(B511,"*uu*")</f>
        <v>0</v>
      </c>
      <c r="L511" s="1">
        <f>COUNTIF(B511,"*ia*")</f>
        <v>0</v>
      </c>
      <c r="M511" s="1">
        <f>COUNTIF(B511,"*iu*")</f>
        <v>0</v>
      </c>
      <c r="N511" s="1">
        <f>COUNTIF(B511,"*ei*")</f>
        <v>0</v>
      </c>
      <c r="O511" s="1">
        <f>COUNTIF(B511,"*ea*")</f>
        <v>0</v>
      </c>
      <c r="P511" s="1">
        <f>COUNTIF(B511,"*eo*")</f>
        <v>0</v>
      </c>
      <c r="Q511" s="1">
        <f>COUNTIF(B511,"*eu*")</f>
        <v>0</v>
      </c>
      <c r="R511" s="1">
        <f>COUNTIF(B511,"*ai*")</f>
        <v>1</v>
      </c>
      <c r="S511" s="1">
        <f>COUNTIF(B511,"*ae*")</f>
        <v>0</v>
      </c>
      <c r="T511" s="1">
        <f>COUNTIF(B511,"*ao*")</f>
        <v>0</v>
      </c>
      <c r="U511" s="1">
        <f>COUNTIF(B511,"*au*")</f>
        <v>0</v>
      </c>
      <c r="V511" s="1">
        <f>COUNTIF(B511,"*oi*")</f>
        <v>0</v>
      </c>
      <c r="W511" s="1">
        <f>COUNTIF(B511,"*oe*")</f>
        <v>0</v>
      </c>
      <c r="X511" s="1">
        <f>COUNTIF(B511,"*oa*")</f>
        <v>0</v>
      </c>
      <c r="Y511" s="1">
        <f>COUNTIF(B511,"*ou*")</f>
        <v>0</v>
      </c>
      <c r="Z511" s="1">
        <f>COUNTIF(B511,"*ui*")</f>
        <v>0</v>
      </c>
      <c r="AA511" s="1">
        <f>COUNTIF(B511,"*ua*")</f>
        <v>0</v>
      </c>
      <c r="AB511">
        <f>SUM(G511:AA511)</f>
        <v>1</v>
      </c>
      <c r="AC511">
        <v>2</v>
      </c>
      <c r="AD511">
        <f>COUNTIF(AC511,"2")</f>
        <v>1</v>
      </c>
      <c r="AE511">
        <f>COUNTIF(AC511,"3")</f>
        <v>0</v>
      </c>
      <c r="AF511">
        <f>COUNTIF(AC511,"4")</f>
        <v>0</v>
      </c>
      <c r="AG511">
        <f>COUNTIF(AC511,"5")</f>
        <v>0</v>
      </c>
      <c r="AH511">
        <v>0</v>
      </c>
      <c r="AI511">
        <v>0</v>
      </c>
      <c r="AJ511">
        <v>1</v>
      </c>
      <c r="AK511">
        <v>1</v>
      </c>
      <c r="AM511">
        <v>1</v>
      </c>
      <c r="AN511" t="str">
        <f>RIGHT(B511,1)</f>
        <v>s</v>
      </c>
      <c r="AO511" s="1">
        <f>COUNTIF(F511,"CVCV")+COUNTIF(F511,"CVVCV")</f>
        <v>0</v>
      </c>
      <c r="AP511" s="1">
        <f>COUNTIF(F511,"CVCVC")+COUNTIF(F511,"CVVCVC")</f>
        <v>0</v>
      </c>
      <c r="AQ511" s="1">
        <f>COUNTIF(F511,"VCV")+COUNTIF(F511,"VVCV")</f>
        <v>0</v>
      </c>
      <c r="AR511" s="1">
        <f>COUNTIF(F511,"VCVC")+COUNTIF(F511,"VVCVC")</f>
        <v>1</v>
      </c>
      <c r="AS511" s="1">
        <f>COUNTIF(F511,"CVV")</f>
        <v>0</v>
      </c>
      <c r="AT511" s="1">
        <f>COUNTIF(F511,"CVVC")</f>
        <v>0</v>
      </c>
      <c r="AU511" s="1">
        <f>COUNTIF(F511,"VV")</f>
        <v>0</v>
      </c>
      <c r="AV511" s="1">
        <f>COUNTIF(F511,"VVC")</f>
        <v>0</v>
      </c>
      <c r="AW511" s="1">
        <f>COUNTIF(F511,"CVVCVC")+COUNTIF(F511,"VVCVC")+COUNTIF(F511,"CVVCV")+COUNTIF(F511,"VVCV")</f>
        <v>1</v>
      </c>
      <c r="AX511" t="s">
        <v>395</v>
      </c>
      <c r="AY511" s="1">
        <f>COUNTIF(F511,"CCVCV")</f>
        <v>0</v>
      </c>
      <c r="AZ511" s="1">
        <f>COUNTIF(F511,"CCVCVC")</f>
        <v>0</v>
      </c>
      <c r="BA511" s="1">
        <f>COUNTIF(F511,"CCVV")</f>
        <v>0</v>
      </c>
      <c r="BB511" s="1">
        <f>COUNTIF(F511,"CCVVC")</f>
        <v>0</v>
      </c>
      <c r="BF511" s="1" t="str">
        <f>RIGHT(F511,4)</f>
        <v>VCVC</v>
      </c>
      <c r="BG511" s="1"/>
      <c r="BJ511">
        <v>1</v>
      </c>
      <c r="BK511">
        <v>1</v>
      </c>
      <c r="BM511">
        <v>1</v>
      </c>
      <c r="BP511" s="1">
        <f>SUM(BG511:BO511)</f>
        <v>3</v>
      </c>
      <c r="BQ511">
        <v>0</v>
      </c>
      <c r="BS511" s="1" t="str">
        <f>LEFT(B511,1)</f>
        <v>a</v>
      </c>
      <c r="BT511" s="1" t="str">
        <f>LEFT(B511,2)</f>
        <v>ai</v>
      </c>
      <c r="BU511" s="1" t="str">
        <f>RIGHT(B511,1)</f>
        <v>s</v>
      </c>
      <c r="BX511" s="10">
        <v>0</v>
      </c>
      <c r="BY511" s="10" t="str">
        <f>LEFT(CA511,1)</f>
        <v>i</v>
      </c>
      <c r="BZ511" s="10" t="str">
        <f>LEFT(CC511,1)</f>
        <v>a</v>
      </c>
      <c r="CA511" s="10" t="str">
        <f>RIGHT(B511,4)</f>
        <v>ikas</v>
      </c>
      <c r="CB511" s="10" t="str">
        <f>RIGHT(B511,3)</f>
        <v>kas</v>
      </c>
      <c r="CC511" s="10" t="str">
        <f>RIGHT(B511,2)</f>
        <v>as</v>
      </c>
      <c r="CD511" s="10" t="str">
        <f>RIGHT(B511,1)</f>
        <v>s</v>
      </c>
    </row>
    <row r="512" spans="1:82">
      <c r="A512">
        <v>22</v>
      </c>
      <c r="B512" s="30" t="s">
        <v>2994</v>
      </c>
      <c r="C512" t="s">
        <v>2619</v>
      </c>
      <c r="D512" t="s">
        <v>1141</v>
      </c>
      <c r="E512" t="s">
        <v>1141</v>
      </c>
      <c r="F512" t="s">
        <v>2863</v>
      </c>
      <c r="G512" s="1">
        <f>COUNTIF(B512,"*ii*")</f>
        <v>0</v>
      </c>
      <c r="H512" s="1">
        <f>COUNTIF(B512,"*ee*")</f>
        <v>0</v>
      </c>
      <c r="I512" s="1">
        <f>COUNTIF(B512,"*aa*")</f>
        <v>0</v>
      </c>
      <c r="J512" s="1">
        <f>COUNTIF(B512,"*oo*")</f>
        <v>0</v>
      </c>
      <c r="K512" s="1">
        <f>COUNTIF(B512,"*uu*")</f>
        <v>0</v>
      </c>
      <c r="L512" s="1">
        <f>COUNTIF(B512,"*ia*")</f>
        <v>0</v>
      </c>
      <c r="M512" s="1">
        <f>COUNTIF(B512,"*iu*")</f>
        <v>0</v>
      </c>
      <c r="N512" s="1">
        <f>COUNTIF(B512,"*ei*")</f>
        <v>0</v>
      </c>
      <c r="O512" s="1">
        <f>COUNTIF(B512,"*ea*")</f>
        <v>0</v>
      </c>
      <c r="P512" s="1">
        <f>COUNTIF(B512,"*eo*")</f>
        <v>0</v>
      </c>
      <c r="Q512" s="1">
        <f>COUNTIF(B512,"*eu*")</f>
        <v>0</v>
      </c>
      <c r="R512" s="1">
        <f>COUNTIF(B512,"*ai*")</f>
        <v>1</v>
      </c>
      <c r="S512" s="1">
        <f>COUNTIF(B512,"*ae*")</f>
        <v>0</v>
      </c>
      <c r="T512" s="1">
        <f>COUNTIF(B512,"*ao*")</f>
        <v>0</v>
      </c>
      <c r="U512" s="1">
        <f>COUNTIF(B512,"*au*")</f>
        <v>0</v>
      </c>
      <c r="V512" s="1">
        <f>COUNTIF(B512,"*oi*")</f>
        <v>0</v>
      </c>
      <c r="W512" s="1">
        <f>COUNTIF(B512,"*oe*")</f>
        <v>0</v>
      </c>
      <c r="X512" s="1">
        <f>COUNTIF(B512,"*oa*")</f>
        <v>0</v>
      </c>
      <c r="Y512" s="1">
        <f>COUNTIF(B512,"*ou*")</f>
        <v>0</v>
      </c>
      <c r="Z512" s="1">
        <f>COUNTIF(B512,"*ui*")</f>
        <v>0</v>
      </c>
      <c r="AA512" s="1">
        <f>COUNTIF(B512,"*ua*")</f>
        <v>0</v>
      </c>
      <c r="AB512">
        <f>SUM(G512:AA512)</f>
        <v>1</v>
      </c>
      <c r="AC512">
        <v>2</v>
      </c>
      <c r="AD512">
        <f>COUNTIF(AC512,"2")</f>
        <v>1</v>
      </c>
      <c r="AE512">
        <f>COUNTIF(AC512,"3")</f>
        <v>0</v>
      </c>
      <c r="AF512">
        <f>COUNTIF(AC512,"4")</f>
        <v>0</v>
      </c>
      <c r="AG512">
        <f>COUNTIF(AC512,"5")</f>
        <v>0</v>
      </c>
      <c r="AH512">
        <v>0</v>
      </c>
      <c r="AI512">
        <v>0</v>
      </c>
      <c r="AJ512">
        <v>1</v>
      </c>
      <c r="AK512">
        <v>1</v>
      </c>
      <c r="AM512">
        <v>1</v>
      </c>
      <c r="AN512" t="str">
        <f>RIGHT(B512,1)</f>
        <v>ʔ</v>
      </c>
      <c r="AO512" s="1">
        <f>COUNTIF(F512,"CVCV")+COUNTIF(F512,"CVVCV")</f>
        <v>0</v>
      </c>
      <c r="AP512" s="1">
        <f>COUNTIF(F512,"CVCVC")+COUNTIF(F512,"CVVCVC")</f>
        <v>0</v>
      </c>
      <c r="AQ512" s="1">
        <f>COUNTIF(F512,"VCV")+COUNTIF(F512,"VVCV")</f>
        <v>0</v>
      </c>
      <c r="AR512" s="1">
        <f>COUNTIF(F512,"VCVC")+COUNTIF(F512,"VVCVC")</f>
        <v>1</v>
      </c>
      <c r="AS512" s="1">
        <f>COUNTIF(F512,"CVV")</f>
        <v>0</v>
      </c>
      <c r="AT512" s="1">
        <f>COUNTIF(F512,"CVVC")</f>
        <v>0</v>
      </c>
      <c r="AU512" s="1">
        <f>COUNTIF(F512,"VV")</f>
        <v>0</v>
      </c>
      <c r="AV512" s="1">
        <f>COUNTIF(F512,"VVC")</f>
        <v>0</v>
      </c>
      <c r="AW512" s="1">
        <f>COUNTIF(F512,"CVVCVC")+COUNTIF(F512,"VVCVC")+COUNTIF(F512,"CVVCV")+COUNTIF(F512,"VVCV")</f>
        <v>1</v>
      </c>
      <c r="AX512" t="s">
        <v>395</v>
      </c>
      <c r="AY512" s="1">
        <f>COUNTIF(F512,"CCVCV")</f>
        <v>0</v>
      </c>
      <c r="AZ512" s="1">
        <f>COUNTIF(F512,"CCVCVC")</f>
        <v>0</v>
      </c>
      <c r="BA512" s="1">
        <f>COUNTIF(F512,"CCVV")</f>
        <v>0</v>
      </c>
      <c r="BB512" s="1">
        <f>COUNTIF(F512,"CCVVC")</f>
        <v>0</v>
      </c>
      <c r="BF512" s="1" t="str">
        <f>RIGHT(F512,4)</f>
        <v>VCVC</v>
      </c>
      <c r="BG512" s="1"/>
      <c r="BJ512">
        <v>1</v>
      </c>
      <c r="BK512">
        <v>1</v>
      </c>
      <c r="BM512">
        <v>1</v>
      </c>
      <c r="BP512" s="1">
        <f>SUM(BG512:BO512)</f>
        <v>3</v>
      </c>
      <c r="BQ512">
        <v>0</v>
      </c>
      <c r="BS512" s="1" t="str">
        <f>LEFT(B512,1)</f>
        <v>a</v>
      </c>
      <c r="BT512" s="1" t="str">
        <f>LEFT(B512,2)</f>
        <v>ai</v>
      </c>
      <c r="BU512" s="1" t="str">
        <f>RIGHT(B512,1)</f>
        <v>ʔ</v>
      </c>
      <c r="BX512" s="10">
        <v>1</v>
      </c>
      <c r="BY512" s="10" t="str">
        <f>LEFT(CA512,1)</f>
        <v>i</v>
      </c>
      <c r="BZ512" s="10" t="str">
        <f>LEFT(CC512,1)</f>
        <v>a</v>
      </c>
      <c r="CA512" s="10" t="str">
        <f>RIGHT(B512,4)</f>
        <v>ikaʔ</v>
      </c>
      <c r="CB512" s="10" t="str">
        <f>RIGHT(B512,3)</f>
        <v>kaʔ</v>
      </c>
      <c r="CC512" s="10" t="str">
        <f>RIGHT(B512,2)</f>
        <v>aʔ</v>
      </c>
      <c r="CD512" s="10" t="str">
        <f>RIGHT(B512,1)</f>
        <v>ʔ</v>
      </c>
    </row>
    <row r="513" spans="1:82">
      <c r="A513">
        <v>1349</v>
      </c>
      <c r="B513" s="30" t="s">
        <v>3561</v>
      </c>
      <c r="C513" t="s">
        <v>1939</v>
      </c>
      <c r="D513" t="s">
        <v>1141</v>
      </c>
      <c r="E513" t="s">
        <v>1141</v>
      </c>
      <c r="F513" t="s">
        <v>2866</v>
      </c>
      <c r="G513" s="1">
        <f>COUNTIF(B513,"*ii*")</f>
        <v>0</v>
      </c>
      <c r="H513" s="1">
        <f>COUNTIF(B513,"*ee*")</f>
        <v>0</v>
      </c>
      <c r="I513" s="1">
        <f>COUNTIF(B513,"*aa*")</f>
        <v>0</v>
      </c>
      <c r="J513" s="1">
        <f>COUNTIF(B513,"*oo*")</f>
        <v>0</v>
      </c>
      <c r="K513" s="1">
        <f>COUNTIF(B513,"*uu*")</f>
        <v>0</v>
      </c>
      <c r="L513" s="1">
        <f>COUNTIF(B513,"*ia*")</f>
        <v>0</v>
      </c>
      <c r="M513" s="1">
        <f>COUNTIF(B513,"*iu*")</f>
        <v>0</v>
      </c>
      <c r="N513" s="1">
        <f>COUNTIF(B513,"*ei*")</f>
        <v>0</v>
      </c>
      <c r="O513" s="1">
        <f>COUNTIF(B513,"*ea*")</f>
        <v>0</v>
      </c>
      <c r="P513" s="1">
        <f>COUNTIF(B513,"*eo*")</f>
        <v>0</v>
      </c>
      <c r="Q513" s="1">
        <f>COUNTIF(B513,"*eu*")</f>
        <v>0</v>
      </c>
      <c r="R513" s="1">
        <f>COUNTIF(B513,"*ai*")</f>
        <v>0</v>
      </c>
      <c r="S513" s="1">
        <f>COUNTIF(B513,"*ae*")</f>
        <v>0</v>
      </c>
      <c r="T513" s="1">
        <f>COUNTIF(B513,"*ao*")</f>
        <v>0</v>
      </c>
      <c r="U513" s="1">
        <f>COUNTIF(B513,"*au*")</f>
        <v>0</v>
      </c>
      <c r="V513" s="1">
        <f>COUNTIF(B513,"*oi*")</f>
        <v>0</v>
      </c>
      <c r="W513" s="1">
        <f>COUNTIF(B513,"*oe*")</f>
        <v>0</v>
      </c>
      <c r="X513" s="1">
        <f>COUNTIF(B513,"*oa*")</f>
        <v>0</v>
      </c>
      <c r="Y513" s="1">
        <f>COUNTIF(B513,"*ou*")</f>
        <v>0</v>
      </c>
      <c r="Z513" s="1">
        <f>COUNTIF(B513,"*ui*")</f>
        <v>0</v>
      </c>
      <c r="AA513" s="1">
        <f>COUNTIF(B513,"*ua*")</f>
        <v>0</v>
      </c>
      <c r="AB513">
        <f>SUM(G513:AA513)</f>
        <v>0</v>
      </c>
      <c r="AC513">
        <v>3</v>
      </c>
      <c r="AD513">
        <f>COUNTIF(AC513,"2")</f>
        <v>0</v>
      </c>
      <c r="AE513">
        <f>COUNTIF(AC513,"3")</f>
        <v>1</v>
      </c>
      <c r="AF513">
        <f>COUNTIF(AC513,"4")</f>
        <v>0</v>
      </c>
      <c r="AG513">
        <f>COUNTIF(AC513,"5")</f>
        <v>0</v>
      </c>
      <c r="AH513">
        <v>1</v>
      </c>
      <c r="AI513">
        <v>0.5</v>
      </c>
      <c r="AL513">
        <v>1</v>
      </c>
      <c r="AO513" s="1">
        <f>COUNTIF(F513,"CVCV")+COUNTIF(F513,"CVVCV")</f>
        <v>0</v>
      </c>
      <c r="AP513" s="1">
        <f>COUNTIF(F513,"CVCVC")+COUNTIF(F513,"CVVCVC")</f>
        <v>0</v>
      </c>
      <c r="AQ513" s="1">
        <f>COUNTIF(F513,"VCV")+COUNTIF(F513,"VVCV")</f>
        <v>0</v>
      </c>
      <c r="AR513" s="1">
        <f>COUNTIF(F513,"VCVC")+COUNTIF(F513,"VVCVC")</f>
        <v>0</v>
      </c>
      <c r="AS513" s="1">
        <f>COUNTIF(F513,"CVV")</f>
        <v>0</v>
      </c>
      <c r="AT513" s="1">
        <f>COUNTIF(F513,"CVVC")</f>
        <v>0</v>
      </c>
      <c r="AU513" s="1">
        <f>COUNTIF(F513,"VV")</f>
        <v>0</v>
      </c>
      <c r="AV513" s="1">
        <f>COUNTIF(F513,"VVC")</f>
        <v>0</v>
      </c>
      <c r="AW513" s="1">
        <f>COUNTIF(F513,"CVVCVC")+COUNTIF(F513,"VVCVC")+COUNTIF(F513,"CVVCV")+COUNTIF(F513,"VVCV")</f>
        <v>0</v>
      </c>
      <c r="AY513" s="1">
        <f>COUNTIF(F513,"CCVCV")</f>
        <v>0</v>
      </c>
      <c r="AZ513" s="1">
        <f>COUNTIF(F513,"CCVCVC")</f>
        <v>0</v>
      </c>
      <c r="BA513" s="1">
        <f>COUNTIF(F513,"CCVV")</f>
        <v>0</v>
      </c>
      <c r="BB513" s="1">
        <f>COUNTIF(F513,"CCVVC")</f>
        <v>0</v>
      </c>
      <c r="BD513" t="s">
        <v>3757</v>
      </c>
      <c r="BF513" s="1" t="str">
        <f>RIGHT(F513,4)</f>
        <v>CVCV</v>
      </c>
      <c r="BG513" s="1">
        <v>1</v>
      </c>
      <c r="BP513" s="1">
        <f>SUM(BG513:BO513)</f>
        <v>1</v>
      </c>
      <c r="BQ513">
        <v>1</v>
      </c>
      <c r="BS513" s="1" t="str">
        <f>LEFT(B513,1)</f>
        <v>ʔ</v>
      </c>
      <c r="BT513" s="1" t="str">
        <f>LEFT(B513,2)</f>
        <v>ʔn</v>
      </c>
      <c r="BU513" s="1" t="str">
        <f>RIGHT(B513,1)</f>
        <v>i</v>
      </c>
      <c r="BV513" t="s">
        <v>3731</v>
      </c>
      <c r="BW513" s="10" t="str">
        <f>LEFT(BD513,1)</f>
        <v>n</v>
      </c>
      <c r="BX513" s="10">
        <v>0</v>
      </c>
      <c r="BY513" s="10" t="str">
        <f>LEFT(CA513,1)</f>
        <v>a</v>
      </c>
      <c r="BZ513" s="10" t="str">
        <f>RIGHT(B513,1)</f>
        <v>i</v>
      </c>
      <c r="CA513" s="10" t="str">
        <f>RIGHT(B513,3)</f>
        <v>aʔi</v>
      </c>
      <c r="CB513" s="10" t="str">
        <f>RIGHT(B513,3)</f>
        <v>aʔi</v>
      </c>
      <c r="CC513" s="10" t="str">
        <f>RIGHT(B513,2)</f>
        <v>ʔi</v>
      </c>
      <c r="CD513" s="10" t="str">
        <f>RIGHT(B513,1)</f>
        <v>i</v>
      </c>
    </row>
    <row r="514" spans="1:82">
      <c r="A514">
        <v>1398</v>
      </c>
      <c r="B514" s="30" t="s">
        <v>3562</v>
      </c>
      <c r="C514" t="s">
        <v>1939</v>
      </c>
      <c r="D514" t="s">
        <v>1141</v>
      </c>
      <c r="E514" t="s">
        <v>1141</v>
      </c>
      <c r="F514" t="s">
        <v>2866</v>
      </c>
      <c r="G514" s="1">
        <f>COUNTIF(B514,"*ii*")</f>
        <v>0</v>
      </c>
      <c r="H514" s="1">
        <f>COUNTIF(B514,"*ee*")</f>
        <v>0</v>
      </c>
      <c r="I514" s="1">
        <f>COUNTIF(B514,"*aa*")</f>
        <v>0</v>
      </c>
      <c r="J514" s="1">
        <f>COUNTIF(B514,"*oo*")</f>
        <v>0</v>
      </c>
      <c r="K514" s="1">
        <f>COUNTIF(B514,"*uu*")</f>
        <v>0</v>
      </c>
      <c r="L514" s="1">
        <f>COUNTIF(B514,"*ia*")</f>
        <v>0</v>
      </c>
      <c r="M514" s="1">
        <f>COUNTIF(B514,"*iu*")</f>
        <v>0</v>
      </c>
      <c r="N514" s="1">
        <f>COUNTIF(B514,"*ei*")</f>
        <v>0</v>
      </c>
      <c r="O514" s="1">
        <f>COUNTIF(B514,"*ea*")</f>
        <v>0</v>
      </c>
      <c r="P514" s="1">
        <f>COUNTIF(B514,"*eo*")</f>
        <v>0</v>
      </c>
      <c r="Q514" s="1">
        <f>COUNTIF(B514,"*eu*")</f>
        <v>0</v>
      </c>
      <c r="R514" s="1">
        <f>COUNTIF(B514,"*ai*")</f>
        <v>0</v>
      </c>
      <c r="S514" s="1">
        <f>COUNTIF(B514,"*ae*")</f>
        <v>0</v>
      </c>
      <c r="T514" s="1">
        <f>COUNTIF(B514,"*ao*")</f>
        <v>0</v>
      </c>
      <c r="U514" s="1">
        <f>COUNTIF(B514,"*au*")</f>
        <v>0</v>
      </c>
      <c r="V514" s="1">
        <f>COUNTIF(B514,"*oi*")</f>
        <v>0</v>
      </c>
      <c r="W514" s="1">
        <f>COUNTIF(B514,"*oe*")</f>
        <v>0</v>
      </c>
      <c r="X514" s="1">
        <f>COUNTIF(B514,"*oa*")</f>
        <v>0</v>
      </c>
      <c r="Y514" s="1">
        <f>COUNTIF(B514,"*ou*")</f>
        <v>0</v>
      </c>
      <c r="Z514" s="1">
        <f>COUNTIF(B514,"*ui*")</f>
        <v>0</v>
      </c>
      <c r="AA514" s="1">
        <f>COUNTIF(B514,"*ua*")</f>
        <v>0</v>
      </c>
      <c r="AB514">
        <f>SUM(G514:AA514)</f>
        <v>0</v>
      </c>
      <c r="AC514">
        <v>3</v>
      </c>
      <c r="AD514">
        <f>COUNTIF(AC514,"2")</f>
        <v>0</v>
      </c>
      <c r="AE514">
        <f>COUNTIF(AC514,"3")</f>
        <v>1</v>
      </c>
      <c r="AF514">
        <f>COUNTIF(AC514,"4")</f>
        <v>0</v>
      </c>
      <c r="AG514">
        <f>COUNTIF(AC514,"5")</f>
        <v>0</v>
      </c>
      <c r="AH514">
        <v>1</v>
      </c>
      <c r="AI514">
        <v>0.5</v>
      </c>
      <c r="AL514">
        <v>1</v>
      </c>
      <c r="AO514" s="1">
        <f>COUNTIF(F514,"CVCV")+COUNTIF(F514,"CVVCV")</f>
        <v>0</v>
      </c>
      <c r="AP514" s="1">
        <f>COUNTIF(F514,"CVCVC")+COUNTIF(F514,"CVVCVC")</f>
        <v>0</v>
      </c>
      <c r="AQ514" s="1">
        <f>COUNTIF(F514,"VCV")+COUNTIF(F514,"VVCV")</f>
        <v>0</v>
      </c>
      <c r="AR514" s="1">
        <f>COUNTIF(F514,"VCVC")+COUNTIF(F514,"VVCVC")</f>
        <v>0</v>
      </c>
      <c r="AS514" s="1">
        <f>COUNTIF(F514,"CVV")</f>
        <v>0</v>
      </c>
      <c r="AT514" s="1">
        <f>COUNTIF(F514,"CVVC")</f>
        <v>0</v>
      </c>
      <c r="AU514" s="1">
        <f>COUNTIF(F514,"VV")</f>
        <v>0</v>
      </c>
      <c r="AV514" s="1">
        <f>COUNTIF(F514,"VVC")</f>
        <v>0</v>
      </c>
      <c r="AW514" s="1">
        <f>COUNTIF(F514,"CVVCVC")+COUNTIF(F514,"VVCVC")+COUNTIF(F514,"CVVCV")+COUNTIF(F514,"VVCV")</f>
        <v>0</v>
      </c>
      <c r="AY514" s="1">
        <f>COUNTIF(F514,"CCVCV")</f>
        <v>0</v>
      </c>
      <c r="AZ514" s="1">
        <f>COUNTIF(F514,"CCVCVC")</f>
        <v>0</v>
      </c>
      <c r="BA514" s="1">
        <f>COUNTIF(F514,"CCVV")</f>
        <v>0</v>
      </c>
      <c r="BB514" s="1">
        <f>COUNTIF(F514,"CCVVC")</f>
        <v>0</v>
      </c>
      <c r="BD514" t="s">
        <v>3687</v>
      </c>
      <c r="BF514" s="1" t="str">
        <f>RIGHT(F514,4)</f>
        <v>CVCV</v>
      </c>
      <c r="BG514" s="1">
        <v>1</v>
      </c>
      <c r="BP514" s="1">
        <f>SUM(BG514:BO514)</f>
        <v>1</v>
      </c>
      <c r="BQ514">
        <v>1</v>
      </c>
      <c r="BS514" s="1" t="str">
        <f>LEFT(B514,1)</f>
        <v>ʔ</v>
      </c>
      <c r="BT514" s="1" t="str">
        <f>LEFT(B514,2)</f>
        <v>ʔr</v>
      </c>
      <c r="BU514" s="1" t="str">
        <f>RIGHT(B514,1)</f>
        <v>u</v>
      </c>
      <c r="BV514" t="s">
        <v>3687</v>
      </c>
      <c r="BX514" s="10">
        <v>0</v>
      </c>
      <c r="BY514" s="10" t="str">
        <f>LEFT(CA514,1)</f>
        <v>u</v>
      </c>
      <c r="BZ514" s="10" t="str">
        <f>RIGHT(B514,1)</f>
        <v>u</v>
      </c>
      <c r="CA514" s="10" t="str">
        <f>RIGHT(B514,3)</f>
        <v>usu</v>
      </c>
      <c r="CB514" s="10" t="str">
        <f>RIGHT(B514,3)</f>
        <v>usu</v>
      </c>
      <c r="CC514" s="10" t="str">
        <f>RIGHT(B514,2)</f>
        <v>su</v>
      </c>
      <c r="CD514" s="10" t="str">
        <f>RIGHT(B514,1)</f>
        <v>u</v>
      </c>
    </row>
    <row r="515" spans="1:82">
      <c r="A515">
        <v>1255</v>
      </c>
      <c r="B515" s="30" t="s">
        <v>3557</v>
      </c>
      <c r="C515" t="s">
        <v>1896</v>
      </c>
      <c r="D515" t="s">
        <v>1141</v>
      </c>
      <c r="E515" t="s">
        <v>1141</v>
      </c>
      <c r="F515" t="s">
        <v>2884</v>
      </c>
      <c r="G515" s="1">
        <f>COUNTIF(B515,"*ii*")</f>
        <v>0</v>
      </c>
      <c r="H515" s="1">
        <f>COUNTIF(B515,"*ee*")</f>
        <v>0</v>
      </c>
      <c r="I515" s="1">
        <f>COUNTIF(B515,"*aa*")</f>
        <v>0</v>
      </c>
      <c r="J515" s="1">
        <f>COUNTIF(B515,"*oo*")</f>
        <v>0</v>
      </c>
      <c r="K515" s="1">
        <f>COUNTIF(B515,"*uu*")</f>
        <v>0</v>
      </c>
      <c r="L515" s="1">
        <f>COUNTIF(B515,"*ia*")</f>
        <v>0</v>
      </c>
      <c r="M515" s="1">
        <f>COUNTIF(B515,"*iu*")</f>
        <v>0</v>
      </c>
      <c r="N515" s="1">
        <f>COUNTIF(B515,"*ei*")</f>
        <v>0</v>
      </c>
      <c r="O515" s="1">
        <f>COUNTIF(B515,"*ea*")</f>
        <v>0</v>
      </c>
      <c r="P515" s="1">
        <f>COUNTIF(B515,"*eo*")</f>
        <v>0</v>
      </c>
      <c r="Q515" s="1">
        <f>COUNTIF(B515,"*eu*")</f>
        <v>0</v>
      </c>
      <c r="R515" s="1">
        <f>COUNTIF(B515,"*ai*")</f>
        <v>0</v>
      </c>
      <c r="S515" s="1">
        <f>COUNTIF(B515,"*ae*")</f>
        <v>0</v>
      </c>
      <c r="T515" s="1">
        <f>COUNTIF(B515,"*ao*")</f>
        <v>0</v>
      </c>
      <c r="U515" s="1">
        <f>COUNTIF(B515,"*au*")</f>
        <v>0</v>
      </c>
      <c r="V515" s="1">
        <f>COUNTIF(B515,"*oi*")</f>
        <v>0</v>
      </c>
      <c r="W515" s="1">
        <f>COUNTIF(B515,"*oe*")</f>
        <v>0</v>
      </c>
      <c r="X515" s="1">
        <f>COUNTIF(B515,"*oa*")</f>
        <v>0</v>
      </c>
      <c r="Y515" s="1">
        <f>COUNTIF(B515,"*ou*")</f>
        <v>0</v>
      </c>
      <c r="Z515" s="1">
        <f>COUNTIF(B515,"*ui*")</f>
        <v>0</v>
      </c>
      <c r="AA515" s="1">
        <f>COUNTIF(B515,"*ua*")</f>
        <v>0</v>
      </c>
      <c r="AB515">
        <f>SUM(G515:AA515)</f>
        <v>0</v>
      </c>
      <c r="AC515">
        <v>3</v>
      </c>
      <c r="AD515">
        <f>COUNTIF(AC515,"2")</f>
        <v>0</v>
      </c>
      <c r="AE515">
        <f>COUNTIF(AC515,"3")</f>
        <v>1</v>
      </c>
      <c r="AF515">
        <f>COUNTIF(AC515,"4")</f>
        <v>0</v>
      </c>
      <c r="AG515">
        <f>COUNTIF(AC515,"5")</f>
        <v>0</v>
      </c>
      <c r="AH515">
        <v>1</v>
      </c>
      <c r="AI515">
        <v>0.5</v>
      </c>
      <c r="AM515">
        <v>1</v>
      </c>
      <c r="AN515" t="str">
        <f>RIGHT(B515,1)</f>
        <v>ʔ</v>
      </c>
      <c r="AO515" s="1">
        <f>COUNTIF(F515,"CVCV")+COUNTIF(F515,"CVVCV")</f>
        <v>0</v>
      </c>
      <c r="AP515" s="1">
        <f>COUNTIF(F515,"CVCVC")+COUNTIF(F515,"CVVCVC")</f>
        <v>0</v>
      </c>
      <c r="AQ515" s="1">
        <f>COUNTIF(F515,"VCV")+COUNTIF(F515,"VVCV")</f>
        <v>0</v>
      </c>
      <c r="AR515" s="1">
        <f>COUNTIF(F515,"VCVC")+COUNTIF(F515,"VVCVC")</f>
        <v>0</v>
      </c>
      <c r="AS515" s="1">
        <f>COUNTIF(F515,"CVV")</f>
        <v>0</v>
      </c>
      <c r="AT515" s="1">
        <f>COUNTIF(F515,"CVVC")</f>
        <v>0</v>
      </c>
      <c r="AU515" s="1">
        <f>COUNTIF(F515,"VV")</f>
        <v>0</v>
      </c>
      <c r="AV515" s="1">
        <f>COUNTIF(F515,"VVC")</f>
        <v>0</v>
      </c>
      <c r="AW515" s="1">
        <f>COUNTIF(F515,"CVVCVC")+COUNTIF(F515,"VVCVC")+COUNTIF(F515,"CVVCV")+COUNTIF(F515,"VVCV")</f>
        <v>0</v>
      </c>
      <c r="AY515" s="1">
        <f>COUNTIF(F515,"CCVCV")</f>
        <v>0</v>
      </c>
      <c r="AZ515" s="1">
        <f>COUNTIF(F515,"CCVCVC")</f>
        <v>0</v>
      </c>
      <c r="BA515" s="1">
        <f>COUNTIF(F515,"CCVV")</f>
        <v>0</v>
      </c>
      <c r="BB515" s="1">
        <f>COUNTIF(F515,"CCVVC")</f>
        <v>0</v>
      </c>
      <c r="BC515">
        <v>1</v>
      </c>
      <c r="BD515" t="s">
        <v>3769</v>
      </c>
      <c r="BF515" s="1" t="str">
        <f>RIGHT(F515,4)</f>
        <v>VCVC</v>
      </c>
      <c r="BG515" s="1"/>
      <c r="BJ515">
        <v>1</v>
      </c>
      <c r="BP515" s="1">
        <f>SUM(BG515:BO515)</f>
        <v>1</v>
      </c>
      <c r="BQ515">
        <v>1</v>
      </c>
      <c r="BS515" s="1" t="str">
        <f>LEFT(B515,1)</f>
        <v>ʔ</v>
      </c>
      <c r="BT515" s="1" t="str">
        <f>LEFT(B515,2)</f>
        <v>ʔb</v>
      </c>
      <c r="BU515" s="1" t="str">
        <f>RIGHT(B515,1)</f>
        <v>ʔ</v>
      </c>
      <c r="BV515" t="s">
        <v>3772</v>
      </c>
      <c r="BW515" s="10" t="str">
        <f>LEFT(BD515,1)</f>
        <v>k</v>
      </c>
      <c r="BX515" s="10">
        <v>0</v>
      </c>
      <c r="BY515" s="10" t="str">
        <f>LEFT(CA515,1)</f>
        <v>u</v>
      </c>
      <c r="BZ515" s="10" t="str">
        <f>LEFT(CC515,1)</f>
        <v>u</v>
      </c>
      <c r="CA515" s="10" t="str">
        <f>RIGHT(B515,4)</f>
        <v>uruʔ</v>
      </c>
      <c r="CB515" s="10" t="str">
        <f>RIGHT(B515,3)</f>
        <v>ruʔ</v>
      </c>
      <c r="CC515" s="10" t="str">
        <f>RIGHT(B515,2)</f>
        <v>uʔ</v>
      </c>
      <c r="CD515" s="10" t="str">
        <f>RIGHT(B515,1)</f>
        <v>ʔ</v>
      </c>
    </row>
    <row r="516" spans="1:82">
      <c r="A516">
        <v>1673</v>
      </c>
      <c r="B516" s="30" t="s">
        <v>752</v>
      </c>
      <c r="C516" t="s">
        <v>2188</v>
      </c>
      <c r="D516" t="s">
        <v>1151</v>
      </c>
      <c r="E516" t="s">
        <v>2821</v>
      </c>
      <c r="F516" t="s">
        <v>2841</v>
      </c>
      <c r="G516" s="1">
        <f>COUNTIF(B516,"*ii*")</f>
        <v>0</v>
      </c>
      <c r="H516" s="1">
        <f>COUNTIF(B516,"*ee*")</f>
        <v>0</v>
      </c>
      <c r="I516" s="1">
        <f>COUNTIF(B516,"*aa*")</f>
        <v>0</v>
      </c>
      <c r="J516" s="1">
        <f>COUNTIF(B516,"*oo*")</f>
        <v>0</v>
      </c>
      <c r="K516" s="1">
        <f>COUNTIF(B516,"*uu*")</f>
        <v>0</v>
      </c>
      <c r="L516" s="1">
        <f>COUNTIF(B516,"*ia*")</f>
        <v>0</v>
      </c>
      <c r="M516" s="1">
        <f>COUNTIF(B516,"*iu*")</f>
        <v>0</v>
      </c>
      <c r="N516" s="1">
        <f>COUNTIF(B516,"*ei*")</f>
        <v>0</v>
      </c>
      <c r="O516" s="1">
        <f>COUNTIF(B516,"*ea*")</f>
        <v>0</v>
      </c>
      <c r="P516" s="1">
        <f>COUNTIF(B516,"*eo*")</f>
        <v>0</v>
      </c>
      <c r="Q516" s="1">
        <f>COUNTIF(B516,"*eu*")</f>
        <v>0</v>
      </c>
      <c r="R516" s="1">
        <f>COUNTIF(B516,"*ai*")</f>
        <v>0</v>
      </c>
      <c r="S516" s="1">
        <f>COUNTIF(B516,"*ae*")</f>
        <v>0</v>
      </c>
      <c r="T516" s="1">
        <f>COUNTIF(B516,"*ao*")</f>
        <v>0</v>
      </c>
      <c r="U516" s="1">
        <f>COUNTIF(B516,"*au*")</f>
        <v>0</v>
      </c>
      <c r="V516" s="1">
        <f>COUNTIF(B516,"*oi*")</f>
        <v>0</v>
      </c>
      <c r="W516" s="1">
        <f>COUNTIF(B516,"*oe*")</f>
        <v>0</v>
      </c>
      <c r="X516" s="1">
        <f>COUNTIF(B516,"*oa*")</f>
        <v>0</v>
      </c>
      <c r="Y516" s="1">
        <f>COUNTIF(B516,"*ou*")</f>
        <v>0</v>
      </c>
      <c r="Z516" s="1">
        <f>COUNTIF(B516,"*ui*")</f>
        <v>0</v>
      </c>
      <c r="AA516" s="1">
        <f>COUNTIF(B516,"*ua*")</f>
        <v>0</v>
      </c>
      <c r="AB516">
        <f>SUM(G516:AA516)</f>
        <v>0</v>
      </c>
      <c r="AC516">
        <v>2</v>
      </c>
      <c r="AD516">
        <f>COUNTIF(AC516,"2")</f>
        <v>1</v>
      </c>
      <c r="AE516">
        <f>COUNTIF(AC516,"3")</f>
        <v>0</v>
      </c>
      <c r="AF516">
        <f>COUNTIF(AC516,"4")</f>
        <v>0</v>
      </c>
      <c r="AG516">
        <f>COUNTIF(AC516,"5")</f>
        <v>0</v>
      </c>
      <c r="AH516">
        <v>1</v>
      </c>
      <c r="AI516">
        <v>1</v>
      </c>
      <c r="AL516">
        <v>1</v>
      </c>
      <c r="AO516" s="1">
        <f>COUNTIF(F516,"CVCV")+COUNTIF(F516,"CVVCV")</f>
        <v>0</v>
      </c>
      <c r="AP516" s="1">
        <f>COUNTIF(F516,"CVCVC")+COUNTIF(F516,"CVVCVC")</f>
        <v>0</v>
      </c>
      <c r="AQ516" s="1">
        <f>COUNTIF(F516,"VCV")+COUNTIF(F516,"VVCV")</f>
        <v>0</v>
      </c>
      <c r="AR516" s="1">
        <f>COUNTIF(F516,"VCVC")+COUNTIF(F516,"VVCVC")</f>
        <v>0</v>
      </c>
      <c r="AS516" s="1">
        <f>COUNTIF(F516,"CVV")</f>
        <v>0</v>
      </c>
      <c r="AT516" s="1">
        <f>COUNTIF(F516,"CVVC")</f>
        <v>0</v>
      </c>
      <c r="AU516" s="1">
        <f>COUNTIF(F516,"VV")</f>
        <v>0</v>
      </c>
      <c r="AV516" s="1">
        <f>COUNTIF(F516,"VVC")</f>
        <v>0</v>
      </c>
      <c r="AW516" s="1">
        <f>COUNTIF(F516,"CVVCVC")+COUNTIF(F516,"VVCVC")+COUNTIF(F516,"CVVCV")+COUNTIF(F516,"VVCV")</f>
        <v>0</v>
      </c>
      <c r="AY516" s="1">
        <f>COUNTIF(F516,"CCVCV")</f>
        <v>1</v>
      </c>
      <c r="AZ516" s="1">
        <f>COUNTIF(F516,"CCVCVC")</f>
        <v>0</v>
      </c>
      <c r="BA516" s="1">
        <f>COUNTIF(F516,"CCVV")</f>
        <v>0</v>
      </c>
      <c r="BB516" s="1">
        <f>COUNTIF(F516,"CCVVC")</f>
        <v>0</v>
      </c>
      <c r="BF516" s="1" t="str">
        <f>RIGHT(F516,4)</f>
        <v>CVCV</v>
      </c>
      <c r="BG516" s="1">
        <v>1</v>
      </c>
      <c r="BH516">
        <v>1</v>
      </c>
      <c r="BP516" s="1">
        <f>SUM(BG516:BO516)</f>
        <v>2</v>
      </c>
      <c r="BQ516">
        <v>0</v>
      </c>
      <c r="BS516" s="1" t="str">
        <f>LEFT(B516,1)</f>
        <v>s</v>
      </c>
      <c r="BT516" s="1" t="str">
        <f>LEFT(B516,2)</f>
        <v>sk</v>
      </c>
      <c r="BU516" s="1" t="str">
        <f>RIGHT(B516,1)</f>
        <v>a</v>
      </c>
      <c r="BX516" s="10">
        <v>0</v>
      </c>
      <c r="BY516" s="10" t="str">
        <f>LEFT(CA516,1)</f>
        <v>a</v>
      </c>
      <c r="BZ516" s="10" t="str">
        <f>RIGHT(B516,1)</f>
        <v>a</v>
      </c>
      <c r="CA516" s="10" t="str">
        <f>RIGHT(B516,3)</f>
        <v>aha</v>
      </c>
      <c r="CB516" s="10" t="str">
        <f>RIGHT(B516,3)</f>
        <v>aha</v>
      </c>
      <c r="CC516" s="10" t="str">
        <f>RIGHT(B516,2)</f>
        <v>ha</v>
      </c>
      <c r="CD516" s="10" t="str">
        <f>RIGHT(B516,1)</f>
        <v>a</v>
      </c>
    </row>
    <row r="517" spans="1:82">
      <c r="A517">
        <v>1348</v>
      </c>
      <c r="B517" s="30" t="s">
        <v>3309</v>
      </c>
      <c r="C517" t="s">
        <v>1838</v>
      </c>
      <c r="D517" t="s">
        <v>1152</v>
      </c>
      <c r="E517" t="s">
        <v>1141</v>
      </c>
      <c r="F517" t="s">
        <v>2841</v>
      </c>
      <c r="G517" s="1">
        <f>COUNTIF(B517,"*ii*")</f>
        <v>0</v>
      </c>
      <c r="H517" s="1">
        <f>COUNTIF(B517,"*ee*")</f>
        <v>0</v>
      </c>
      <c r="I517" s="1">
        <f>COUNTIF(B517,"*aa*")</f>
        <v>0</v>
      </c>
      <c r="J517" s="1">
        <f>COUNTIF(B517,"*oo*")</f>
        <v>0</v>
      </c>
      <c r="K517" s="1">
        <f>COUNTIF(B517,"*uu*")</f>
        <v>0</v>
      </c>
      <c r="L517" s="1">
        <f>COUNTIF(B517,"*ia*")</f>
        <v>0</v>
      </c>
      <c r="M517" s="1">
        <f>COUNTIF(B517,"*iu*")</f>
        <v>0</v>
      </c>
      <c r="N517" s="1">
        <f>COUNTIF(B517,"*ei*")</f>
        <v>0</v>
      </c>
      <c r="O517" s="1">
        <f>COUNTIF(B517,"*ea*")</f>
        <v>0</v>
      </c>
      <c r="P517" s="1">
        <f>COUNTIF(B517,"*eo*")</f>
        <v>0</v>
      </c>
      <c r="Q517" s="1">
        <f>COUNTIF(B517,"*eu*")</f>
        <v>0</v>
      </c>
      <c r="R517" s="1">
        <f>COUNTIF(B517,"*ai*")</f>
        <v>0</v>
      </c>
      <c r="S517" s="1">
        <f>COUNTIF(B517,"*ae*")</f>
        <v>0</v>
      </c>
      <c r="T517" s="1">
        <f>COUNTIF(B517,"*ao*")</f>
        <v>0</v>
      </c>
      <c r="U517" s="1">
        <f>COUNTIF(B517,"*au*")</f>
        <v>0</v>
      </c>
      <c r="V517" s="1">
        <f>COUNTIF(B517,"*oi*")</f>
        <v>0</v>
      </c>
      <c r="W517" s="1">
        <f>COUNTIF(B517,"*oe*")</f>
        <v>0</v>
      </c>
      <c r="X517" s="1">
        <f>COUNTIF(B517,"*oa*")</f>
        <v>0</v>
      </c>
      <c r="Y517" s="1">
        <f>COUNTIF(B517,"*ou*")</f>
        <v>0</v>
      </c>
      <c r="Z517" s="1">
        <f>COUNTIF(B517,"*ui*")</f>
        <v>0</v>
      </c>
      <c r="AA517" s="1">
        <f>COUNTIF(B517,"*ua*")</f>
        <v>0</v>
      </c>
      <c r="AB517">
        <f>SUM(G517:AA517)</f>
        <v>0</v>
      </c>
      <c r="AC517">
        <v>2</v>
      </c>
      <c r="AD517">
        <f>COUNTIF(AC517,"2")</f>
        <v>1</v>
      </c>
      <c r="AE517">
        <f>COUNTIF(AC517,"3")</f>
        <v>0</v>
      </c>
      <c r="AF517">
        <f>COUNTIF(AC517,"4")</f>
        <v>0</v>
      </c>
      <c r="AG517">
        <f>COUNTIF(AC517,"5")</f>
        <v>0</v>
      </c>
      <c r="AH517">
        <v>1</v>
      </c>
      <c r="AI517">
        <v>1</v>
      </c>
      <c r="AL517">
        <v>1</v>
      </c>
      <c r="AO517" s="1">
        <f>COUNTIF(F517,"CVCV")+COUNTIF(F517,"CVVCV")</f>
        <v>0</v>
      </c>
      <c r="AP517" s="1">
        <f>COUNTIF(F517,"CVCVC")+COUNTIF(F517,"CVVCVC")</f>
        <v>0</v>
      </c>
      <c r="AQ517" s="1">
        <f>COUNTIF(F517,"VCV")+COUNTIF(F517,"VVCV")</f>
        <v>0</v>
      </c>
      <c r="AR517" s="1">
        <f>COUNTIF(F517,"VCVC")+COUNTIF(F517,"VVCVC")</f>
        <v>0</v>
      </c>
      <c r="AS517" s="1">
        <f>COUNTIF(F517,"CVV")</f>
        <v>0</v>
      </c>
      <c r="AT517" s="1">
        <f>COUNTIF(F517,"CVVC")</f>
        <v>0</v>
      </c>
      <c r="AU517" s="1">
        <f>COUNTIF(F517,"VV")</f>
        <v>0</v>
      </c>
      <c r="AV517" s="1">
        <f>COUNTIF(F517,"VVC")</f>
        <v>0</v>
      </c>
      <c r="AW517" s="1">
        <f>COUNTIF(F517,"CVVCVC")+COUNTIF(F517,"VVCVC")+COUNTIF(F517,"CVVCV")+COUNTIF(F517,"VVCV")</f>
        <v>0</v>
      </c>
      <c r="AY517" s="1">
        <f>COUNTIF(F517,"CCVCV")</f>
        <v>1</v>
      </c>
      <c r="AZ517" s="1">
        <f>COUNTIF(F517,"CCVCVC")</f>
        <v>0</v>
      </c>
      <c r="BA517" s="1">
        <f>COUNTIF(F517,"CCVV")</f>
        <v>0</v>
      </c>
      <c r="BB517" s="1">
        <f>COUNTIF(F517,"CCVVC")</f>
        <v>0</v>
      </c>
      <c r="BF517" s="1" t="str">
        <f>RIGHT(F517,4)</f>
        <v>CVCV</v>
      </c>
      <c r="BG517" s="1">
        <v>1</v>
      </c>
      <c r="BH517">
        <v>1</v>
      </c>
      <c r="BP517" s="1">
        <f>SUM(BG517:BO517)</f>
        <v>2</v>
      </c>
      <c r="BQ517">
        <v>0</v>
      </c>
      <c r="BS517" s="1" t="str">
        <f>LEFT(B517,1)</f>
        <v>ʔ</v>
      </c>
      <c r="BT517" s="1" t="str">
        <f>LEFT(B517,2)</f>
        <v>ʔn</v>
      </c>
      <c r="BU517" s="1" t="str">
        <f>RIGHT(B517,1)</f>
        <v>a</v>
      </c>
      <c r="BX517" s="10">
        <v>0</v>
      </c>
      <c r="BY517" s="10" t="str">
        <f>LEFT(CA517,1)</f>
        <v>a</v>
      </c>
      <c r="BZ517" s="10" t="str">
        <f>RIGHT(B517,1)</f>
        <v>a</v>
      </c>
      <c r="CA517" s="10" t="str">
        <f>RIGHT(B517,3)</f>
        <v>aka</v>
      </c>
      <c r="CB517" s="10" t="str">
        <f>RIGHT(B517,3)</f>
        <v>aka</v>
      </c>
      <c r="CC517" s="10" t="str">
        <f>RIGHT(B517,2)</f>
        <v>ka</v>
      </c>
      <c r="CD517" s="10" t="str">
        <f>RIGHT(B517,1)</f>
        <v>a</v>
      </c>
    </row>
    <row r="518" spans="1:82">
      <c r="A518">
        <v>1918</v>
      </c>
      <c r="B518" s="30" t="s">
        <v>38</v>
      </c>
      <c r="C518" t="s">
        <v>1203</v>
      </c>
      <c r="D518" t="s">
        <v>1151</v>
      </c>
      <c r="E518" t="s">
        <v>2821</v>
      </c>
      <c r="F518" t="s">
        <v>2841</v>
      </c>
      <c r="G518" s="1">
        <f>COUNTIF(B518,"*ii*")</f>
        <v>0</v>
      </c>
      <c r="H518" s="1">
        <f>COUNTIF(B518,"*ee*")</f>
        <v>0</v>
      </c>
      <c r="I518" s="1">
        <f>COUNTIF(B518,"*aa*")</f>
        <v>0</v>
      </c>
      <c r="J518" s="1">
        <f>COUNTIF(B518,"*oo*")</f>
        <v>0</v>
      </c>
      <c r="K518" s="1">
        <f>COUNTIF(B518,"*uu*")</f>
        <v>0</v>
      </c>
      <c r="L518" s="1">
        <f>COUNTIF(B518,"*ia*")</f>
        <v>0</v>
      </c>
      <c r="M518" s="1">
        <f>COUNTIF(B518,"*iu*")</f>
        <v>0</v>
      </c>
      <c r="N518" s="1">
        <f>COUNTIF(B518,"*ei*")</f>
        <v>0</v>
      </c>
      <c r="O518" s="1">
        <f>COUNTIF(B518,"*ea*")</f>
        <v>0</v>
      </c>
      <c r="P518" s="1">
        <f>COUNTIF(B518,"*eo*")</f>
        <v>0</v>
      </c>
      <c r="Q518" s="1">
        <f>COUNTIF(B518,"*eu*")</f>
        <v>0</v>
      </c>
      <c r="R518" s="1">
        <f>COUNTIF(B518,"*ai*")</f>
        <v>0</v>
      </c>
      <c r="S518" s="1">
        <f>COUNTIF(B518,"*ae*")</f>
        <v>0</v>
      </c>
      <c r="T518" s="1">
        <f>COUNTIF(B518,"*ao*")</f>
        <v>0</v>
      </c>
      <c r="U518" s="1">
        <f>COUNTIF(B518,"*au*")</f>
        <v>0</v>
      </c>
      <c r="V518" s="1">
        <f>COUNTIF(B518,"*oi*")</f>
        <v>0</v>
      </c>
      <c r="W518" s="1">
        <f>COUNTIF(B518,"*oe*")</f>
        <v>0</v>
      </c>
      <c r="X518" s="1">
        <f>COUNTIF(B518,"*oa*")</f>
        <v>0</v>
      </c>
      <c r="Y518" s="1">
        <f>COUNTIF(B518,"*ou*")</f>
        <v>0</v>
      </c>
      <c r="Z518" s="1">
        <f>COUNTIF(B518,"*ui*")</f>
        <v>0</v>
      </c>
      <c r="AA518" s="1">
        <f>COUNTIF(B518,"*ua*")</f>
        <v>0</v>
      </c>
      <c r="AB518">
        <f>SUM(G518:AA518)</f>
        <v>0</v>
      </c>
      <c r="AC518">
        <v>2</v>
      </c>
      <c r="AD518">
        <f>COUNTIF(AC518,"2")</f>
        <v>1</v>
      </c>
      <c r="AE518">
        <f>COUNTIF(AC518,"3")</f>
        <v>0</v>
      </c>
      <c r="AF518">
        <f>COUNTIF(AC518,"4")</f>
        <v>0</v>
      </c>
      <c r="AG518">
        <f>COUNTIF(AC518,"5")</f>
        <v>0</v>
      </c>
      <c r="AH518">
        <v>1</v>
      </c>
      <c r="AI518">
        <v>1</v>
      </c>
      <c r="AL518">
        <v>1</v>
      </c>
      <c r="AO518" s="1">
        <f>COUNTIF(F518,"CVCV")+COUNTIF(F518,"CVVCV")</f>
        <v>0</v>
      </c>
      <c r="AP518" s="1">
        <f>COUNTIF(F518,"CVCVC")+COUNTIF(F518,"CVVCVC")</f>
        <v>0</v>
      </c>
      <c r="AQ518" s="1">
        <f>COUNTIF(F518,"VCV")+COUNTIF(F518,"VVCV")</f>
        <v>0</v>
      </c>
      <c r="AR518" s="1">
        <f>COUNTIF(F518,"VCVC")+COUNTIF(F518,"VVCVC")</f>
        <v>0</v>
      </c>
      <c r="AS518" s="1">
        <f>COUNTIF(F518,"CVV")</f>
        <v>0</v>
      </c>
      <c r="AT518" s="1">
        <f>COUNTIF(F518,"CVVC")</f>
        <v>0</v>
      </c>
      <c r="AU518" s="1">
        <f>COUNTIF(F518,"VV")</f>
        <v>0</v>
      </c>
      <c r="AV518" s="1">
        <f>COUNTIF(F518,"VVC")</f>
        <v>0</v>
      </c>
      <c r="AW518" s="1">
        <f>COUNTIF(F518,"CVVCVC")+COUNTIF(F518,"VVCVC")+COUNTIF(F518,"CVVCV")+COUNTIF(F518,"VVCV")</f>
        <v>0</v>
      </c>
      <c r="AY518" s="1">
        <f>COUNTIF(F518,"CCVCV")</f>
        <v>1</v>
      </c>
      <c r="AZ518" s="1">
        <f>COUNTIF(F518,"CCVCVC")</f>
        <v>0</v>
      </c>
      <c r="BA518" s="1">
        <f>COUNTIF(F518,"CCVV")</f>
        <v>0</v>
      </c>
      <c r="BB518" s="1">
        <f>COUNTIF(F518,"CCVVC")</f>
        <v>0</v>
      </c>
      <c r="BF518" s="1" t="str">
        <f>RIGHT(F518,4)</f>
        <v>CVCV</v>
      </c>
      <c r="BG518" s="1">
        <v>1</v>
      </c>
      <c r="BH518">
        <v>1</v>
      </c>
      <c r="BP518" s="1">
        <f>SUM(BG518:BO518)</f>
        <v>2</v>
      </c>
      <c r="BQ518">
        <v>0</v>
      </c>
      <c r="BS518" s="1" t="str">
        <f>LEFT(B518,1)</f>
        <v>t</v>
      </c>
      <c r="BT518" s="1" t="str">
        <f>LEFT(B518,2)</f>
        <v>tr</v>
      </c>
      <c r="BU518" s="1" t="str">
        <f>RIGHT(B518,1)</f>
        <v>a</v>
      </c>
      <c r="BX518" s="10">
        <v>0</v>
      </c>
      <c r="BY518" s="10" t="str">
        <f>LEFT(CA518,1)</f>
        <v>a</v>
      </c>
      <c r="BZ518" s="10" t="str">
        <f>RIGHT(B518,1)</f>
        <v>a</v>
      </c>
      <c r="CA518" s="10" t="str">
        <f>RIGHT(B518,3)</f>
        <v>aka</v>
      </c>
      <c r="CB518" s="10" t="str">
        <f>RIGHT(B518,3)</f>
        <v>aka</v>
      </c>
      <c r="CC518" s="10" t="str">
        <f>RIGHT(B518,2)</f>
        <v>ka</v>
      </c>
      <c r="CD518" s="10" t="str">
        <f>RIGHT(B518,1)</f>
        <v>a</v>
      </c>
    </row>
    <row r="519" spans="1:82">
      <c r="A519">
        <v>318</v>
      </c>
      <c r="B519" s="30" t="s">
        <v>516</v>
      </c>
      <c r="C519" t="s">
        <v>1870</v>
      </c>
      <c r="D519" t="s">
        <v>1151</v>
      </c>
      <c r="E519" t="s">
        <v>2821</v>
      </c>
      <c r="F519" t="s">
        <v>2841</v>
      </c>
      <c r="G519" s="1">
        <f>COUNTIF(B519,"*ii*")</f>
        <v>0</v>
      </c>
      <c r="H519" s="1">
        <f>COUNTIF(B519,"*ee*")</f>
        <v>0</v>
      </c>
      <c r="I519" s="1">
        <f>COUNTIF(B519,"*aa*")</f>
        <v>0</v>
      </c>
      <c r="J519" s="1">
        <f>COUNTIF(B519,"*oo*")</f>
        <v>0</v>
      </c>
      <c r="K519" s="1">
        <f>COUNTIF(B519,"*uu*")</f>
        <v>0</v>
      </c>
      <c r="L519" s="1">
        <f>COUNTIF(B519,"*ia*")</f>
        <v>0</v>
      </c>
      <c r="M519" s="1">
        <f>COUNTIF(B519,"*iu*")</f>
        <v>0</v>
      </c>
      <c r="N519" s="1">
        <f>COUNTIF(B519,"*ei*")</f>
        <v>0</v>
      </c>
      <c r="O519" s="1">
        <f>COUNTIF(B519,"*ea*")</f>
        <v>0</v>
      </c>
      <c r="P519" s="1">
        <f>COUNTIF(B519,"*eo*")</f>
        <v>0</v>
      </c>
      <c r="Q519" s="1">
        <f>COUNTIF(B519,"*eu*")</f>
        <v>0</v>
      </c>
      <c r="R519" s="1">
        <f>COUNTIF(B519,"*ai*")</f>
        <v>0</v>
      </c>
      <c r="S519" s="1">
        <f>COUNTIF(B519,"*ae*")</f>
        <v>0</v>
      </c>
      <c r="T519" s="1">
        <f>COUNTIF(B519,"*ao*")</f>
        <v>0</v>
      </c>
      <c r="U519" s="1">
        <f>COUNTIF(B519,"*au*")</f>
        <v>0</v>
      </c>
      <c r="V519" s="1">
        <f>COUNTIF(B519,"*oi*")</f>
        <v>0</v>
      </c>
      <c r="W519" s="1">
        <f>COUNTIF(B519,"*oe*")</f>
        <v>0</v>
      </c>
      <c r="X519" s="1">
        <f>COUNTIF(B519,"*oa*")</f>
        <v>0</v>
      </c>
      <c r="Y519" s="1">
        <f>COUNTIF(B519,"*ou*")</f>
        <v>0</v>
      </c>
      <c r="Z519" s="1">
        <f>COUNTIF(B519,"*ui*")</f>
        <v>0</v>
      </c>
      <c r="AA519" s="1">
        <f>COUNTIF(B519,"*ua*")</f>
        <v>0</v>
      </c>
      <c r="AB519">
        <f>SUM(G519:AA519)</f>
        <v>0</v>
      </c>
      <c r="AC519">
        <v>2</v>
      </c>
      <c r="AD519">
        <f>COUNTIF(AC519,"2")</f>
        <v>1</v>
      </c>
      <c r="AE519">
        <f>COUNTIF(AC519,"3")</f>
        <v>0</v>
      </c>
      <c r="AF519">
        <f>COUNTIF(AC519,"4")</f>
        <v>0</v>
      </c>
      <c r="AG519">
        <f>COUNTIF(AC519,"5")</f>
        <v>0</v>
      </c>
      <c r="AH519">
        <v>1</v>
      </c>
      <c r="AI519">
        <v>1</v>
      </c>
      <c r="AL519">
        <v>1</v>
      </c>
      <c r="AO519" s="1">
        <f>COUNTIF(F519,"CVCV")+COUNTIF(F519,"CVVCV")</f>
        <v>0</v>
      </c>
      <c r="AP519" s="1">
        <f>COUNTIF(F519,"CVCVC")+COUNTIF(F519,"CVVCVC")</f>
        <v>0</v>
      </c>
      <c r="AQ519" s="1">
        <f>COUNTIF(F519,"VCV")+COUNTIF(F519,"VVCV")</f>
        <v>0</v>
      </c>
      <c r="AR519" s="1">
        <f>COUNTIF(F519,"VCVC")+COUNTIF(F519,"VVCVC")</f>
        <v>0</v>
      </c>
      <c r="AS519" s="1">
        <f>COUNTIF(F519,"CVV")</f>
        <v>0</v>
      </c>
      <c r="AT519" s="1">
        <f>COUNTIF(F519,"CVVC")</f>
        <v>0</v>
      </c>
      <c r="AU519" s="1">
        <f>COUNTIF(F519,"VV")</f>
        <v>0</v>
      </c>
      <c r="AV519" s="1">
        <f>COUNTIF(F519,"VVC")</f>
        <v>0</v>
      </c>
      <c r="AW519" s="1">
        <f>COUNTIF(F519,"CVVCVC")+COUNTIF(F519,"VVCVC")+COUNTIF(F519,"CVVCV")+COUNTIF(F519,"VVCV")</f>
        <v>0</v>
      </c>
      <c r="AY519" s="1">
        <f>COUNTIF(F519,"CCVCV")</f>
        <v>1</v>
      </c>
      <c r="AZ519" s="1">
        <f>COUNTIF(F519,"CCVCVC")</f>
        <v>0</v>
      </c>
      <c r="BA519" s="1">
        <f>COUNTIF(F519,"CCVV")</f>
        <v>0</v>
      </c>
      <c r="BB519" s="1">
        <f>COUNTIF(F519,"CCVVC")</f>
        <v>0</v>
      </c>
      <c r="BF519" s="1" t="str">
        <f>RIGHT(F519,4)</f>
        <v>CVCV</v>
      </c>
      <c r="BG519" s="1">
        <v>1</v>
      </c>
      <c r="BH519">
        <v>1</v>
      </c>
      <c r="BP519" s="1">
        <f>SUM(BG519:BO519)</f>
        <v>2</v>
      </c>
      <c r="BQ519">
        <v>0</v>
      </c>
      <c r="BS519" s="1" t="str">
        <f>LEFT(B519,1)</f>
        <v>f</v>
      </c>
      <c r="BT519" s="1" t="str">
        <f>LEFT(B519,2)</f>
        <v>fn</v>
      </c>
      <c r="BU519" s="1" t="str">
        <f>RIGHT(B519,1)</f>
        <v>a</v>
      </c>
      <c r="BX519" s="10">
        <v>0</v>
      </c>
      <c r="BY519" s="10" t="str">
        <f>LEFT(CA519,1)</f>
        <v>e</v>
      </c>
      <c r="BZ519" s="10" t="str">
        <f>RIGHT(B519,1)</f>
        <v>a</v>
      </c>
      <c r="CA519" s="10" t="str">
        <f>RIGHT(B519,3)</f>
        <v>eka</v>
      </c>
      <c r="CB519" s="10" t="str">
        <f>RIGHT(B519,3)</f>
        <v>eka</v>
      </c>
      <c r="CC519" s="10" t="str">
        <f>RIGHT(B519,2)</f>
        <v>ka</v>
      </c>
      <c r="CD519" s="10" t="str">
        <f>RIGHT(B519,1)</f>
        <v>a</v>
      </c>
    </row>
    <row r="520" spans="1:82">
      <c r="A520">
        <v>1864</v>
      </c>
      <c r="B520" s="30" t="s">
        <v>281</v>
      </c>
      <c r="C520" t="s">
        <v>1529</v>
      </c>
      <c r="D520" t="s">
        <v>1151</v>
      </c>
      <c r="E520" t="s">
        <v>2821</v>
      </c>
      <c r="F520" t="s">
        <v>2841</v>
      </c>
      <c r="G520" s="1">
        <f>COUNTIF(B520,"*ii*")</f>
        <v>0</v>
      </c>
      <c r="H520" s="1">
        <f>COUNTIF(B520,"*ee*")</f>
        <v>0</v>
      </c>
      <c r="I520" s="1">
        <f>COUNTIF(B520,"*aa*")</f>
        <v>0</v>
      </c>
      <c r="J520" s="1">
        <f>COUNTIF(B520,"*oo*")</f>
        <v>0</v>
      </c>
      <c r="K520" s="1">
        <f>COUNTIF(B520,"*uu*")</f>
        <v>0</v>
      </c>
      <c r="L520" s="1">
        <f>COUNTIF(B520,"*ia*")</f>
        <v>0</v>
      </c>
      <c r="M520" s="1">
        <f>COUNTIF(B520,"*iu*")</f>
        <v>0</v>
      </c>
      <c r="N520" s="1">
        <f>COUNTIF(B520,"*ei*")</f>
        <v>0</v>
      </c>
      <c r="O520" s="1">
        <f>COUNTIF(B520,"*ea*")</f>
        <v>0</v>
      </c>
      <c r="P520" s="1">
        <f>COUNTIF(B520,"*eo*")</f>
        <v>0</v>
      </c>
      <c r="Q520" s="1">
        <f>COUNTIF(B520,"*eu*")</f>
        <v>0</v>
      </c>
      <c r="R520" s="1">
        <f>COUNTIF(B520,"*ai*")</f>
        <v>0</v>
      </c>
      <c r="S520" s="1">
        <f>COUNTIF(B520,"*ae*")</f>
        <v>0</v>
      </c>
      <c r="T520" s="1">
        <f>COUNTIF(B520,"*ao*")</f>
        <v>0</v>
      </c>
      <c r="U520" s="1">
        <f>COUNTIF(B520,"*au*")</f>
        <v>0</v>
      </c>
      <c r="V520" s="1">
        <f>COUNTIF(B520,"*oi*")</f>
        <v>0</v>
      </c>
      <c r="W520" s="1">
        <f>COUNTIF(B520,"*oe*")</f>
        <v>0</v>
      </c>
      <c r="X520" s="1">
        <f>COUNTIF(B520,"*oa*")</f>
        <v>0</v>
      </c>
      <c r="Y520" s="1">
        <f>COUNTIF(B520,"*ou*")</f>
        <v>0</v>
      </c>
      <c r="Z520" s="1">
        <f>COUNTIF(B520,"*ui*")</f>
        <v>0</v>
      </c>
      <c r="AA520" s="1">
        <f>COUNTIF(B520,"*ua*")</f>
        <v>0</v>
      </c>
      <c r="AB520">
        <f>SUM(G520:AA520)</f>
        <v>0</v>
      </c>
      <c r="AC520">
        <v>2</v>
      </c>
      <c r="AD520">
        <f>COUNTIF(AC520,"2")</f>
        <v>1</v>
      </c>
      <c r="AE520">
        <f>COUNTIF(AC520,"3")</f>
        <v>0</v>
      </c>
      <c r="AF520">
        <f>COUNTIF(AC520,"4")</f>
        <v>0</v>
      </c>
      <c r="AG520">
        <f>COUNTIF(AC520,"5")</f>
        <v>0</v>
      </c>
      <c r="AH520">
        <v>1</v>
      </c>
      <c r="AI520">
        <v>1</v>
      </c>
      <c r="AL520">
        <v>1</v>
      </c>
      <c r="AO520" s="1">
        <f>COUNTIF(F520,"CVCV")+COUNTIF(F520,"CVVCV")</f>
        <v>0</v>
      </c>
      <c r="AP520" s="1">
        <f>COUNTIF(F520,"CVCVC")+COUNTIF(F520,"CVVCVC")</f>
        <v>0</v>
      </c>
      <c r="AQ520" s="1">
        <f>COUNTIF(F520,"VCV")+COUNTIF(F520,"VVCV")</f>
        <v>0</v>
      </c>
      <c r="AR520" s="1">
        <f>COUNTIF(F520,"VCVC")+COUNTIF(F520,"VVCVC")</f>
        <v>0</v>
      </c>
      <c r="AS520" s="1">
        <f>COUNTIF(F520,"CVV")</f>
        <v>0</v>
      </c>
      <c r="AT520" s="1">
        <f>COUNTIF(F520,"CVVC")</f>
        <v>0</v>
      </c>
      <c r="AU520" s="1">
        <f>COUNTIF(F520,"VV")</f>
        <v>0</v>
      </c>
      <c r="AV520" s="1">
        <f>COUNTIF(F520,"VVC")</f>
        <v>0</v>
      </c>
      <c r="AW520" s="1">
        <f>COUNTIF(F520,"CVVCVC")+COUNTIF(F520,"VVCVC")+COUNTIF(F520,"CVVCV")+COUNTIF(F520,"VVCV")</f>
        <v>0</v>
      </c>
      <c r="AY520" s="1">
        <f>COUNTIF(F520,"CCVCV")</f>
        <v>1</v>
      </c>
      <c r="AZ520" s="1">
        <f>COUNTIF(F520,"CCVCVC")</f>
        <v>0</v>
      </c>
      <c r="BA520" s="1">
        <f>COUNTIF(F520,"CCVV")</f>
        <v>0</v>
      </c>
      <c r="BB520" s="1">
        <f>COUNTIF(F520,"CCVVC")</f>
        <v>0</v>
      </c>
      <c r="BF520" s="1" t="str">
        <f>RIGHT(F520,4)</f>
        <v>CVCV</v>
      </c>
      <c r="BG520" s="1">
        <v>1</v>
      </c>
      <c r="BH520">
        <v>1</v>
      </c>
      <c r="BP520" s="1">
        <f>SUM(BG520:BO520)</f>
        <v>2</v>
      </c>
      <c r="BQ520">
        <v>0</v>
      </c>
      <c r="BS520" s="1" t="str">
        <f>LEFT(B520,1)</f>
        <v>t</v>
      </c>
      <c r="BT520" s="1" t="str">
        <f>LEFT(B520,2)</f>
        <v>tf</v>
      </c>
      <c r="BU520" s="1" t="str">
        <f>RIGHT(B520,1)</f>
        <v>a</v>
      </c>
      <c r="BX520" s="10">
        <v>0</v>
      </c>
      <c r="BY520" s="10" t="str">
        <f>LEFT(CA520,1)</f>
        <v>e</v>
      </c>
      <c r="BZ520" s="10" t="str">
        <f>RIGHT(B520,1)</f>
        <v>a</v>
      </c>
      <c r="CA520" s="10" t="str">
        <f>RIGHT(B520,3)</f>
        <v>eka</v>
      </c>
      <c r="CB520" s="10" t="str">
        <f>RIGHT(B520,3)</f>
        <v>eka</v>
      </c>
      <c r="CC520" s="10" t="str">
        <f>RIGHT(B520,2)</f>
        <v>ka</v>
      </c>
      <c r="CD520" s="10" t="str">
        <f>RIGHT(B520,1)</f>
        <v>a</v>
      </c>
    </row>
    <row r="521" spans="1:82">
      <c r="A521">
        <v>1321</v>
      </c>
      <c r="B521" s="30" t="s">
        <v>3284</v>
      </c>
      <c r="C521" t="s">
        <v>1751</v>
      </c>
      <c r="D521" t="s">
        <v>1151</v>
      </c>
      <c r="E521" t="s">
        <v>2821</v>
      </c>
      <c r="F521" t="s">
        <v>2841</v>
      </c>
      <c r="G521" s="1">
        <f>COUNTIF(B521,"*ii*")</f>
        <v>0</v>
      </c>
      <c r="H521" s="1">
        <f>COUNTIF(B521,"*ee*")</f>
        <v>0</v>
      </c>
      <c r="I521" s="1">
        <f>COUNTIF(B521,"*aa*")</f>
        <v>0</v>
      </c>
      <c r="J521" s="1">
        <f>COUNTIF(B521,"*oo*")</f>
        <v>0</v>
      </c>
      <c r="K521" s="1">
        <f>COUNTIF(B521,"*uu*")</f>
        <v>0</v>
      </c>
      <c r="L521" s="1">
        <f>COUNTIF(B521,"*ia*")</f>
        <v>0</v>
      </c>
      <c r="M521" s="1">
        <f>COUNTIF(B521,"*iu*")</f>
        <v>0</v>
      </c>
      <c r="N521" s="1">
        <f>COUNTIF(B521,"*ei*")</f>
        <v>0</v>
      </c>
      <c r="O521" s="1">
        <f>COUNTIF(B521,"*ea*")</f>
        <v>0</v>
      </c>
      <c r="P521" s="1">
        <f>COUNTIF(B521,"*eo*")</f>
        <v>0</v>
      </c>
      <c r="Q521" s="1">
        <f>COUNTIF(B521,"*eu*")</f>
        <v>0</v>
      </c>
      <c r="R521" s="1">
        <f>COUNTIF(B521,"*ai*")</f>
        <v>0</v>
      </c>
      <c r="S521" s="1">
        <f>COUNTIF(B521,"*ae*")</f>
        <v>0</v>
      </c>
      <c r="T521" s="1">
        <f>COUNTIF(B521,"*ao*")</f>
        <v>0</v>
      </c>
      <c r="U521" s="1">
        <f>COUNTIF(B521,"*au*")</f>
        <v>0</v>
      </c>
      <c r="V521" s="1">
        <f>COUNTIF(B521,"*oi*")</f>
        <v>0</v>
      </c>
      <c r="W521" s="1">
        <f>COUNTIF(B521,"*oe*")</f>
        <v>0</v>
      </c>
      <c r="X521" s="1">
        <f>COUNTIF(B521,"*oa*")</f>
        <v>0</v>
      </c>
      <c r="Y521" s="1">
        <f>COUNTIF(B521,"*ou*")</f>
        <v>0</v>
      </c>
      <c r="Z521" s="1">
        <f>COUNTIF(B521,"*ui*")</f>
        <v>0</v>
      </c>
      <c r="AA521" s="1">
        <f>COUNTIF(B521,"*ua*")</f>
        <v>0</v>
      </c>
      <c r="AB521">
        <f>SUM(G521:AA521)</f>
        <v>0</v>
      </c>
      <c r="AC521">
        <v>2</v>
      </c>
      <c r="AD521">
        <f>COUNTIF(AC521,"2")</f>
        <v>1</v>
      </c>
      <c r="AE521">
        <f>COUNTIF(AC521,"3")</f>
        <v>0</v>
      </c>
      <c r="AF521">
        <f>COUNTIF(AC521,"4")</f>
        <v>0</v>
      </c>
      <c r="AG521">
        <f>COUNTIF(AC521,"5")</f>
        <v>0</v>
      </c>
      <c r="AH521">
        <v>1</v>
      </c>
      <c r="AI521">
        <v>1</v>
      </c>
      <c r="AL521">
        <v>1</v>
      </c>
      <c r="AO521" s="1">
        <f>COUNTIF(F521,"CVCV")+COUNTIF(F521,"CVVCV")</f>
        <v>0</v>
      </c>
      <c r="AP521" s="1">
        <f>COUNTIF(F521,"CVCVC")+COUNTIF(F521,"CVVCVC")</f>
        <v>0</v>
      </c>
      <c r="AQ521" s="1">
        <f>COUNTIF(F521,"VCV")+COUNTIF(F521,"VVCV")</f>
        <v>0</v>
      </c>
      <c r="AR521" s="1">
        <f>COUNTIF(F521,"VCVC")+COUNTIF(F521,"VVCVC")</f>
        <v>0</v>
      </c>
      <c r="AS521" s="1">
        <f>COUNTIF(F521,"CVV")</f>
        <v>0</v>
      </c>
      <c r="AT521" s="1">
        <f>COUNTIF(F521,"CVVC")</f>
        <v>0</v>
      </c>
      <c r="AU521" s="1">
        <f>COUNTIF(F521,"VV")</f>
        <v>0</v>
      </c>
      <c r="AV521" s="1">
        <f>COUNTIF(F521,"VVC")</f>
        <v>0</v>
      </c>
      <c r="AW521" s="1">
        <f>COUNTIF(F521,"CVVCVC")+COUNTIF(F521,"VVCVC")+COUNTIF(F521,"CVVCV")+COUNTIF(F521,"VVCV")</f>
        <v>0</v>
      </c>
      <c r="AY521" s="1">
        <f>COUNTIF(F521,"CCVCV")</f>
        <v>1</v>
      </c>
      <c r="AZ521" s="1">
        <f>COUNTIF(F521,"CCVCVC")</f>
        <v>0</v>
      </c>
      <c r="BA521" s="1">
        <f>COUNTIF(F521,"CCVV")</f>
        <v>0</v>
      </c>
      <c r="BB521" s="1">
        <f>COUNTIF(F521,"CCVVC")</f>
        <v>0</v>
      </c>
      <c r="BF521" s="1" t="str">
        <f>RIGHT(F521,4)</f>
        <v>CVCV</v>
      </c>
      <c r="BG521" s="1">
        <v>1</v>
      </c>
      <c r="BH521">
        <v>1</v>
      </c>
      <c r="BP521" s="1">
        <f>SUM(BG521:BO521)</f>
        <v>2</v>
      </c>
      <c r="BQ521">
        <v>0</v>
      </c>
      <c r="BS521" s="1" t="str">
        <f>LEFT(B521,1)</f>
        <v>ʔ</v>
      </c>
      <c r="BT521" s="1" t="str">
        <f>LEFT(B521,2)</f>
        <v>ʔk</v>
      </c>
      <c r="BU521" s="1" t="str">
        <f>RIGHT(B521,1)</f>
        <v>a</v>
      </c>
      <c r="BX521" s="10">
        <v>0</v>
      </c>
      <c r="BY521" s="10" t="str">
        <f>LEFT(CA521,1)</f>
        <v>e</v>
      </c>
      <c r="BZ521" s="10" t="str">
        <f>RIGHT(B521,1)</f>
        <v>a</v>
      </c>
      <c r="CA521" s="10" t="str">
        <f>RIGHT(B521,3)</f>
        <v>eka</v>
      </c>
      <c r="CB521" s="10" t="str">
        <f>RIGHT(B521,3)</f>
        <v>eka</v>
      </c>
      <c r="CC521" s="10" t="str">
        <f>RIGHT(B521,2)</f>
        <v>ka</v>
      </c>
      <c r="CD521" s="10" t="str">
        <f>RIGHT(B521,1)</f>
        <v>a</v>
      </c>
    </row>
    <row r="522" spans="1:82">
      <c r="A522">
        <v>569</v>
      </c>
      <c r="B522" s="30" t="s">
        <v>373</v>
      </c>
      <c r="C522" t="s">
        <v>1673</v>
      </c>
      <c r="D522" t="s">
        <v>1152</v>
      </c>
      <c r="E522" t="s">
        <v>1141</v>
      </c>
      <c r="F522" t="s">
        <v>2841</v>
      </c>
      <c r="G522" s="1">
        <f>COUNTIF(B522,"*ii*")</f>
        <v>0</v>
      </c>
      <c r="H522" s="1">
        <f>COUNTIF(B522,"*ee*")</f>
        <v>0</v>
      </c>
      <c r="I522" s="1">
        <f>COUNTIF(B522,"*aa*")</f>
        <v>0</v>
      </c>
      <c r="J522" s="1">
        <f>COUNTIF(B522,"*oo*")</f>
        <v>0</v>
      </c>
      <c r="K522" s="1">
        <f>COUNTIF(B522,"*uu*")</f>
        <v>0</v>
      </c>
      <c r="L522" s="1">
        <f>COUNTIF(B522,"*ia*")</f>
        <v>0</v>
      </c>
      <c r="M522" s="1">
        <f>COUNTIF(B522,"*iu*")</f>
        <v>0</v>
      </c>
      <c r="N522" s="1">
        <f>COUNTIF(B522,"*ei*")</f>
        <v>0</v>
      </c>
      <c r="O522" s="1">
        <f>COUNTIF(B522,"*ea*")</f>
        <v>0</v>
      </c>
      <c r="P522" s="1">
        <f>COUNTIF(B522,"*eo*")</f>
        <v>0</v>
      </c>
      <c r="Q522" s="1">
        <f>COUNTIF(B522,"*eu*")</f>
        <v>0</v>
      </c>
      <c r="R522" s="1">
        <f>COUNTIF(B522,"*ai*")</f>
        <v>0</v>
      </c>
      <c r="S522" s="1">
        <f>COUNTIF(B522,"*ae*")</f>
        <v>0</v>
      </c>
      <c r="T522" s="1">
        <f>COUNTIF(B522,"*ao*")</f>
        <v>0</v>
      </c>
      <c r="U522" s="1">
        <f>COUNTIF(B522,"*au*")</f>
        <v>0</v>
      </c>
      <c r="V522" s="1">
        <f>COUNTIF(B522,"*oi*")</f>
        <v>0</v>
      </c>
      <c r="W522" s="1">
        <f>COUNTIF(B522,"*oe*")</f>
        <v>0</v>
      </c>
      <c r="X522" s="1">
        <f>COUNTIF(B522,"*oa*")</f>
        <v>0</v>
      </c>
      <c r="Y522" s="1">
        <f>COUNTIF(B522,"*ou*")</f>
        <v>0</v>
      </c>
      <c r="Z522" s="1">
        <f>COUNTIF(B522,"*ui*")</f>
        <v>0</v>
      </c>
      <c r="AA522" s="1">
        <f>COUNTIF(B522,"*ua*")</f>
        <v>0</v>
      </c>
      <c r="AB522">
        <f>SUM(G522:AA522)</f>
        <v>0</v>
      </c>
      <c r="AC522">
        <v>2</v>
      </c>
      <c r="AD522">
        <f>COUNTIF(AC522,"2")</f>
        <v>1</v>
      </c>
      <c r="AE522">
        <f>COUNTIF(AC522,"3")</f>
        <v>0</v>
      </c>
      <c r="AF522">
        <f>COUNTIF(AC522,"4")</f>
        <v>0</v>
      </c>
      <c r="AG522">
        <f>COUNTIF(AC522,"5")</f>
        <v>0</v>
      </c>
      <c r="AH522">
        <v>1</v>
      </c>
      <c r="AI522">
        <v>1</v>
      </c>
      <c r="AL522">
        <v>1</v>
      </c>
      <c r="AO522" s="1">
        <f>COUNTIF(F522,"CVCV")+COUNTIF(F522,"CVVCV")</f>
        <v>0</v>
      </c>
      <c r="AP522" s="1">
        <f>COUNTIF(F522,"CVCVC")+COUNTIF(F522,"CVVCVC")</f>
        <v>0</v>
      </c>
      <c r="AQ522" s="1">
        <f>COUNTIF(F522,"VCV")+COUNTIF(F522,"VVCV")</f>
        <v>0</v>
      </c>
      <c r="AR522" s="1">
        <f>COUNTIF(F522,"VCVC")+COUNTIF(F522,"VVCVC")</f>
        <v>0</v>
      </c>
      <c r="AS522" s="1">
        <f>COUNTIF(F522,"CVV")</f>
        <v>0</v>
      </c>
      <c r="AT522" s="1">
        <f>COUNTIF(F522,"CVVC")</f>
        <v>0</v>
      </c>
      <c r="AU522" s="1">
        <f>COUNTIF(F522,"VV")</f>
        <v>0</v>
      </c>
      <c r="AV522" s="1">
        <f>COUNTIF(F522,"VVC")</f>
        <v>0</v>
      </c>
      <c r="AW522" s="1">
        <f>COUNTIF(F522,"CVVCVC")+COUNTIF(F522,"VVCVC")+COUNTIF(F522,"CVVCV")+COUNTIF(F522,"VVCV")</f>
        <v>0</v>
      </c>
      <c r="AY522" s="1">
        <f>COUNTIF(F522,"CCVCV")</f>
        <v>1</v>
      </c>
      <c r="AZ522" s="1">
        <f>COUNTIF(F522,"CCVCVC")</f>
        <v>0</v>
      </c>
      <c r="BA522" s="1">
        <f>COUNTIF(F522,"CCVV")</f>
        <v>0</v>
      </c>
      <c r="BB522" s="1">
        <f>COUNTIF(F522,"CCVVC")</f>
        <v>0</v>
      </c>
      <c r="BF522" s="1" t="str">
        <f>RIGHT(F522,4)</f>
        <v>CVCV</v>
      </c>
      <c r="BG522" s="1">
        <v>1</v>
      </c>
      <c r="BH522">
        <v>1</v>
      </c>
      <c r="BP522" s="1">
        <f>SUM(BG522:BO522)</f>
        <v>2</v>
      </c>
      <c r="BQ522">
        <v>0</v>
      </c>
      <c r="BS522" s="1" t="str">
        <f>LEFT(B522,1)</f>
        <v>k</v>
      </c>
      <c r="BT522" s="1" t="str">
        <f>LEFT(B522,2)</f>
        <v>km</v>
      </c>
      <c r="BU522" s="1" t="str">
        <f>RIGHT(B522,1)</f>
        <v>a</v>
      </c>
      <c r="BX522" s="10">
        <v>0</v>
      </c>
      <c r="BY522" s="10" t="str">
        <f>LEFT(CA522,1)</f>
        <v>a</v>
      </c>
      <c r="BZ522" s="10" t="str">
        <f>RIGHT(B522,1)</f>
        <v>a</v>
      </c>
      <c r="CA522" s="10" t="str">
        <f>RIGHT(B522,3)</f>
        <v>ama</v>
      </c>
      <c r="CB522" s="10" t="str">
        <f>RIGHT(B522,3)</f>
        <v>ama</v>
      </c>
      <c r="CC522" s="10" t="str">
        <f>RIGHT(B522,2)</f>
        <v>ma</v>
      </c>
      <c r="CD522" s="10" t="str">
        <f>RIGHT(B522,1)</f>
        <v>a</v>
      </c>
    </row>
    <row r="523" spans="1:82">
      <c r="A523">
        <v>1732</v>
      </c>
      <c r="B523" s="30" t="s">
        <v>468</v>
      </c>
      <c r="C523" t="s">
        <v>1803</v>
      </c>
      <c r="D523" t="s">
        <v>1151</v>
      </c>
      <c r="E523" t="s">
        <v>2821</v>
      </c>
      <c r="F523" t="s">
        <v>2841</v>
      </c>
      <c r="G523" s="1">
        <f>COUNTIF(B523,"*ii*")</f>
        <v>0</v>
      </c>
      <c r="H523" s="1">
        <f>COUNTIF(B523,"*ee*")</f>
        <v>0</v>
      </c>
      <c r="I523" s="1">
        <f>COUNTIF(B523,"*aa*")</f>
        <v>0</v>
      </c>
      <c r="J523" s="1">
        <f>COUNTIF(B523,"*oo*")</f>
        <v>0</v>
      </c>
      <c r="K523" s="1">
        <f>COUNTIF(B523,"*uu*")</f>
        <v>0</v>
      </c>
      <c r="L523" s="1">
        <f>COUNTIF(B523,"*ia*")</f>
        <v>0</v>
      </c>
      <c r="M523" s="1">
        <f>COUNTIF(B523,"*iu*")</f>
        <v>0</v>
      </c>
      <c r="N523" s="1">
        <f>COUNTIF(B523,"*ei*")</f>
        <v>0</v>
      </c>
      <c r="O523" s="1">
        <f>COUNTIF(B523,"*ea*")</f>
        <v>0</v>
      </c>
      <c r="P523" s="1">
        <f>COUNTIF(B523,"*eo*")</f>
        <v>0</v>
      </c>
      <c r="Q523" s="1">
        <f>COUNTIF(B523,"*eu*")</f>
        <v>0</v>
      </c>
      <c r="R523" s="1">
        <f>COUNTIF(B523,"*ai*")</f>
        <v>0</v>
      </c>
      <c r="S523" s="1">
        <f>COUNTIF(B523,"*ae*")</f>
        <v>0</v>
      </c>
      <c r="T523" s="1">
        <f>COUNTIF(B523,"*ao*")</f>
        <v>0</v>
      </c>
      <c r="U523" s="1">
        <f>COUNTIF(B523,"*au*")</f>
        <v>0</v>
      </c>
      <c r="V523" s="1">
        <f>COUNTIF(B523,"*oi*")</f>
        <v>0</v>
      </c>
      <c r="W523" s="1">
        <f>COUNTIF(B523,"*oe*")</f>
        <v>0</v>
      </c>
      <c r="X523" s="1">
        <f>COUNTIF(B523,"*oa*")</f>
        <v>0</v>
      </c>
      <c r="Y523" s="1">
        <f>COUNTIF(B523,"*ou*")</f>
        <v>0</v>
      </c>
      <c r="Z523" s="1">
        <f>COUNTIF(B523,"*ui*")</f>
        <v>0</v>
      </c>
      <c r="AA523" s="1">
        <f>COUNTIF(B523,"*ua*")</f>
        <v>0</v>
      </c>
      <c r="AB523">
        <f>SUM(G523:AA523)</f>
        <v>0</v>
      </c>
      <c r="AC523">
        <v>2</v>
      </c>
      <c r="AD523">
        <f>COUNTIF(AC523,"2")</f>
        <v>1</v>
      </c>
      <c r="AE523">
        <f>COUNTIF(AC523,"3")</f>
        <v>0</v>
      </c>
      <c r="AF523">
        <f>COUNTIF(AC523,"4")</f>
        <v>0</v>
      </c>
      <c r="AG523">
        <f>COUNTIF(AC523,"5")</f>
        <v>0</v>
      </c>
      <c r="AH523">
        <v>1</v>
      </c>
      <c r="AI523">
        <v>1</v>
      </c>
      <c r="AL523">
        <v>1</v>
      </c>
      <c r="AO523" s="1">
        <f>COUNTIF(F523,"CVCV")+COUNTIF(F523,"CVVCV")</f>
        <v>0</v>
      </c>
      <c r="AP523" s="1">
        <f>COUNTIF(F523,"CVCVC")+COUNTIF(F523,"CVVCVC")</f>
        <v>0</v>
      </c>
      <c r="AQ523" s="1">
        <f>COUNTIF(F523,"VCV")+COUNTIF(F523,"VVCV")</f>
        <v>0</v>
      </c>
      <c r="AR523" s="1">
        <f>COUNTIF(F523,"VCVC")+COUNTIF(F523,"VVCVC")</f>
        <v>0</v>
      </c>
      <c r="AS523" s="1">
        <f>COUNTIF(F523,"CVV")</f>
        <v>0</v>
      </c>
      <c r="AT523" s="1">
        <f>COUNTIF(F523,"CVVC")</f>
        <v>0</v>
      </c>
      <c r="AU523" s="1">
        <f>COUNTIF(F523,"VV")</f>
        <v>0</v>
      </c>
      <c r="AV523" s="1">
        <f>COUNTIF(F523,"VVC")</f>
        <v>0</v>
      </c>
      <c r="AW523" s="1">
        <f>COUNTIF(F523,"CVVCVC")+COUNTIF(F523,"VVCVC")+COUNTIF(F523,"CVVCV")+COUNTIF(F523,"VVCV")</f>
        <v>0</v>
      </c>
      <c r="AY523" s="1">
        <f>COUNTIF(F523,"CCVCV")</f>
        <v>1</v>
      </c>
      <c r="AZ523" s="1">
        <f>COUNTIF(F523,"CCVCVC")</f>
        <v>0</v>
      </c>
      <c r="BA523" s="1">
        <f>COUNTIF(F523,"CCVV")</f>
        <v>0</v>
      </c>
      <c r="BB523" s="1">
        <f>COUNTIF(F523,"CCVVC")</f>
        <v>0</v>
      </c>
      <c r="BF523" s="1" t="str">
        <f>RIGHT(F523,4)</f>
        <v>CVCV</v>
      </c>
      <c r="BG523" s="1">
        <v>1</v>
      </c>
      <c r="BH523">
        <v>1</v>
      </c>
      <c r="BP523" s="1">
        <f>SUM(BG523:BO523)</f>
        <v>2</v>
      </c>
      <c r="BQ523">
        <v>0</v>
      </c>
      <c r="BS523" s="1" t="str">
        <f>LEFT(B523,1)</f>
        <v>s</v>
      </c>
      <c r="BT523" s="1" t="str">
        <f>LEFT(B523,2)</f>
        <v>sr</v>
      </c>
      <c r="BU523" s="1" t="str">
        <f>RIGHT(B523,1)</f>
        <v>a</v>
      </c>
      <c r="BX523" s="10">
        <v>0</v>
      </c>
      <c r="BY523" s="10" t="str">
        <f>LEFT(CA523,1)</f>
        <v>a</v>
      </c>
      <c r="BZ523" s="10" t="str">
        <f>RIGHT(B523,1)</f>
        <v>a</v>
      </c>
      <c r="CA523" s="10" t="str">
        <f>RIGHT(B523,3)</f>
        <v>ama</v>
      </c>
      <c r="CB523" s="10" t="str">
        <f>RIGHT(B523,3)</f>
        <v>ama</v>
      </c>
      <c r="CC523" s="10" t="str">
        <f>RIGHT(B523,2)</f>
        <v>ma</v>
      </c>
      <c r="CD523" s="10" t="str">
        <f>RIGHT(B523,1)</f>
        <v>a</v>
      </c>
    </row>
    <row r="524" spans="1:82">
      <c r="A524">
        <v>1357</v>
      </c>
      <c r="B524" s="30" t="s">
        <v>3317</v>
      </c>
      <c r="C524" t="s">
        <v>1825</v>
      </c>
      <c r="D524" t="s">
        <v>1152</v>
      </c>
      <c r="E524" t="s">
        <v>1141</v>
      </c>
      <c r="F524" t="s">
        <v>2841</v>
      </c>
      <c r="G524" s="1">
        <f>COUNTIF(B524,"*ii*")</f>
        <v>0</v>
      </c>
      <c r="H524" s="1">
        <f>COUNTIF(B524,"*ee*")</f>
        <v>0</v>
      </c>
      <c r="I524" s="1">
        <f>COUNTIF(B524,"*aa*")</f>
        <v>0</v>
      </c>
      <c r="J524" s="1">
        <f>COUNTIF(B524,"*oo*")</f>
        <v>0</v>
      </c>
      <c r="K524" s="1">
        <f>COUNTIF(B524,"*uu*")</f>
        <v>0</v>
      </c>
      <c r="L524" s="1">
        <f>COUNTIF(B524,"*ia*")</f>
        <v>0</v>
      </c>
      <c r="M524" s="1">
        <f>COUNTIF(B524,"*iu*")</f>
        <v>0</v>
      </c>
      <c r="N524" s="1">
        <f>COUNTIF(B524,"*ei*")</f>
        <v>0</v>
      </c>
      <c r="O524" s="1">
        <f>COUNTIF(B524,"*ea*")</f>
        <v>0</v>
      </c>
      <c r="P524" s="1">
        <f>COUNTIF(B524,"*eo*")</f>
        <v>0</v>
      </c>
      <c r="Q524" s="1">
        <f>COUNTIF(B524,"*eu*")</f>
        <v>0</v>
      </c>
      <c r="R524" s="1">
        <f>COUNTIF(B524,"*ai*")</f>
        <v>0</v>
      </c>
      <c r="S524" s="1">
        <f>COUNTIF(B524,"*ae*")</f>
        <v>0</v>
      </c>
      <c r="T524" s="1">
        <f>COUNTIF(B524,"*ao*")</f>
        <v>0</v>
      </c>
      <c r="U524" s="1">
        <f>COUNTIF(B524,"*au*")</f>
        <v>0</v>
      </c>
      <c r="V524" s="1">
        <f>COUNTIF(B524,"*oi*")</f>
        <v>0</v>
      </c>
      <c r="W524" s="1">
        <f>COUNTIF(B524,"*oe*")</f>
        <v>0</v>
      </c>
      <c r="X524" s="1">
        <f>COUNTIF(B524,"*oa*")</f>
        <v>0</v>
      </c>
      <c r="Y524" s="1">
        <f>COUNTIF(B524,"*ou*")</f>
        <v>0</v>
      </c>
      <c r="Z524" s="1">
        <f>COUNTIF(B524,"*ui*")</f>
        <v>0</v>
      </c>
      <c r="AA524" s="1">
        <f>COUNTIF(B524,"*ua*")</f>
        <v>0</v>
      </c>
      <c r="AB524">
        <f>SUM(G524:AA524)</f>
        <v>0</v>
      </c>
      <c r="AC524">
        <v>2</v>
      </c>
      <c r="AD524">
        <f>COUNTIF(AC524,"2")</f>
        <v>1</v>
      </c>
      <c r="AE524">
        <f>COUNTIF(AC524,"3")</f>
        <v>0</v>
      </c>
      <c r="AF524">
        <f>COUNTIF(AC524,"4")</f>
        <v>0</v>
      </c>
      <c r="AG524">
        <f>COUNTIF(AC524,"5")</f>
        <v>0</v>
      </c>
      <c r="AH524">
        <v>1</v>
      </c>
      <c r="AI524">
        <v>1</v>
      </c>
      <c r="AL524">
        <v>1</v>
      </c>
      <c r="AO524" s="1">
        <f>COUNTIF(F524,"CVCV")+COUNTIF(F524,"CVVCV")</f>
        <v>0</v>
      </c>
      <c r="AP524" s="1">
        <f>COUNTIF(F524,"CVCVC")+COUNTIF(F524,"CVVCVC")</f>
        <v>0</v>
      </c>
      <c r="AQ524" s="1">
        <f>COUNTIF(F524,"VCV")+COUNTIF(F524,"VVCV")</f>
        <v>0</v>
      </c>
      <c r="AR524" s="1">
        <f>COUNTIF(F524,"VCVC")+COUNTIF(F524,"VVCVC")</f>
        <v>0</v>
      </c>
      <c r="AS524" s="1">
        <f>COUNTIF(F524,"CVV")</f>
        <v>0</v>
      </c>
      <c r="AT524" s="1">
        <f>COUNTIF(F524,"CVVC")</f>
        <v>0</v>
      </c>
      <c r="AU524" s="1">
        <f>COUNTIF(F524,"VV")</f>
        <v>0</v>
      </c>
      <c r="AV524" s="1">
        <f>COUNTIF(F524,"VVC")</f>
        <v>0</v>
      </c>
      <c r="AW524" s="1">
        <f>COUNTIF(F524,"CVVCVC")+COUNTIF(F524,"VVCVC")+COUNTIF(F524,"CVVCV")+COUNTIF(F524,"VVCV")</f>
        <v>0</v>
      </c>
      <c r="AY524" s="1">
        <f>COUNTIF(F524,"CCVCV")</f>
        <v>1</v>
      </c>
      <c r="AZ524" s="1">
        <f>COUNTIF(F524,"CCVCVC")</f>
        <v>0</v>
      </c>
      <c r="BA524" s="1">
        <f>COUNTIF(F524,"CCVV")</f>
        <v>0</v>
      </c>
      <c r="BB524" s="1">
        <f>COUNTIF(F524,"CCVVC")</f>
        <v>0</v>
      </c>
      <c r="BF524" s="1" t="str">
        <f>RIGHT(F524,4)</f>
        <v>CVCV</v>
      </c>
      <c r="BG524" s="1">
        <v>1</v>
      </c>
      <c r="BH524">
        <v>1</v>
      </c>
      <c r="BP524" s="1">
        <f>SUM(BG524:BO524)</f>
        <v>2</v>
      </c>
      <c r="BQ524">
        <v>0</v>
      </c>
      <c r="BS524" s="1" t="str">
        <f>LEFT(B524,1)</f>
        <v>ʔ</v>
      </c>
      <c r="BT524" s="1" t="str">
        <f>LEFT(B524,2)</f>
        <v>ʔn</v>
      </c>
      <c r="BU524" s="1" t="str">
        <f>RIGHT(B524,1)</f>
        <v>a</v>
      </c>
      <c r="BX524" s="10">
        <v>0</v>
      </c>
      <c r="BY524" s="10" t="str">
        <f>LEFT(CA524,1)</f>
        <v>i</v>
      </c>
      <c r="BZ524" s="10" t="str">
        <f>RIGHT(B524,1)</f>
        <v>a</v>
      </c>
      <c r="CA524" s="10" t="str">
        <f>RIGHT(B524,3)</f>
        <v>ima</v>
      </c>
      <c r="CB524" s="10" t="str">
        <f>RIGHT(B524,3)</f>
        <v>ima</v>
      </c>
      <c r="CC524" s="10" t="str">
        <f>RIGHT(B524,2)</f>
        <v>ma</v>
      </c>
      <c r="CD524" s="10" t="str">
        <f>RIGHT(B524,1)</f>
        <v>a</v>
      </c>
    </row>
    <row r="525" spans="1:82">
      <c r="A525">
        <v>1688</v>
      </c>
      <c r="B525" s="30" t="s">
        <v>943</v>
      </c>
      <c r="C525" t="s">
        <v>2488</v>
      </c>
      <c r="D525" t="s">
        <v>1152</v>
      </c>
      <c r="E525" t="s">
        <v>1141</v>
      </c>
      <c r="F525" t="s">
        <v>2841</v>
      </c>
      <c r="G525" s="1">
        <f>COUNTIF(B525,"*ii*")</f>
        <v>0</v>
      </c>
      <c r="H525" s="1">
        <f>COUNTIF(B525,"*ee*")</f>
        <v>0</v>
      </c>
      <c r="I525" s="1">
        <f>COUNTIF(B525,"*aa*")</f>
        <v>0</v>
      </c>
      <c r="J525" s="1">
        <f>COUNTIF(B525,"*oo*")</f>
        <v>0</v>
      </c>
      <c r="K525" s="1">
        <f>COUNTIF(B525,"*uu*")</f>
        <v>0</v>
      </c>
      <c r="L525" s="1">
        <f>COUNTIF(B525,"*ia*")</f>
        <v>0</v>
      </c>
      <c r="M525" s="1">
        <f>COUNTIF(B525,"*iu*")</f>
        <v>0</v>
      </c>
      <c r="N525" s="1">
        <f>COUNTIF(B525,"*ei*")</f>
        <v>0</v>
      </c>
      <c r="O525" s="1">
        <f>COUNTIF(B525,"*ea*")</f>
        <v>0</v>
      </c>
      <c r="P525" s="1">
        <f>COUNTIF(B525,"*eo*")</f>
        <v>0</v>
      </c>
      <c r="Q525" s="1">
        <f>COUNTIF(B525,"*eu*")</f>
        <v>0</v>
      </c>
      <c r="R525" s="1">
        <f>COUNTIF(B525,"*ai*")</f>
        <v>0</v>
      </c>
      <c r="S525" s="1">
        <f>COUNTIF(B525,"*ae*")</f>
        <v>0</v>
      </c>
      <c r="T525" s="1">
        <f>COUNTIF(B525,"*ao*")</f>
        <v>0</v>
      </c>
      <c r="U525" s="1">
        <f>COUNTIF(B525,"*au*")</f>
        <v>0</v>
      </c>
      <c r="V525" s="1">
        <f>COUNTIF(B525,"*oi*")</f>
        <v>0</v>
      </c>
      <c r="W525" s="1">
        <f>COUNTIF(B525,"*oe*")</f>
        <v>0</v>
      </c>
      <c r="X525" s="1">
        <f>COUNTIF(B525,"*oa*")</f>
        <v>0</v>
      </c>
      <c r="Y525" s="1">
        <f>COUNTIF(B525,"*ou*")</f>
        <v>0</v>
      </c>
      <c r="Z525" s="1">
        <f>COUNTIF(B525,"*ui*")</f>
        <v>0</v>
      </c>
      <c r="AA525" s="1">
        <f>COUNTIF(B525,"*ua*")</f>
        <v>0</v>
      </c>
      <c r="AB525">
        <f>SUM(G525:AA525)</f>
        <v>0</v>
      </c>
      <c r="AC525">
        <v>2</v>
      </c>
      <c r="AD525">
        <f>COUNTIF(AC525,"2")</f>
        <v>1</v>
      </c>
      <c r="AE525">
        <f>COUNTIF(AC525,"3")</f>
        <v>0</v>
      </c>
      <c r="AF525">
        <f>COUNTIF(AC525,"4")</f>
        <v>0</v>
      </c>
      <c r="AG525">
        <f>COUNTIF(AC525,"5")</f>
        <v>0</v>
      </c>
      <c r="AH525">
        <v>1</v>
      </c>
      <c r="AI525">
        <v>1</v>
      </c>
      <c r="AL525">
        <v>1</v>
      </c>
      <c r="AO525" s="1">
        <f>COUNTIF(F525,"CVCV")+COUNTIF(F525,"CVVCV")</f>
        <v>0</v>
      </c>
      <c r="AP525" s="1">
        <f>COUNTIF(F525,"CVCVC")+COUNTIF(F525,"CVVCVC")</f>
        <v>0</v>
      </c>
      <c r="AQ525" s="1">
        <f>COUNTIF(F525,"VCV")+COUNTIF(F525,"VVCV")</f>
        <v>0</v>
      </c>
      <c r="AR525" s="1">
        <f>COUNTIF(F525,"VCVC")+COUNTIF(F525,"VVCVC")</f>
        <v>0</v>
      </c>
      <c r="AS525" s="1">
        <f>COUNTIF(F525,"CVV")</f>
        <v>0</v>
      </c>
      <c r="AT525" s="1">
        <f>COUNTIF(F525,"CVVC")</f>
        <v>0</v>
      </c>
      <c r="AU525" s="1">
        <f>COUNTIF(F525,"VV")</f>
        <v>0</v>
      </c>
      <c r="AV525" s="1">
        <f>COUNTIF(F525,"VVC")</f>
        <v>0</v>
      </c>
      <c r="AW525" s="1">
        <f>COUNTIF(F525,"CVVCVC")+COUNTIF(F525,"VVCVC")+COUNTIF(F525,"CVVCV")+COUNTIF(F525,"VVCV")</f>
        <v>0</v>
      </c>
      <c r="AY525" s="1">
        <f>COUNTIF(F525,"CCVCV")</f>
        <v>1</v>
      </c>
      <c r="AZ525" s="1">
        <f>COUNTIF(F525,"CCVCVC")</f>
        <v>0</v>
      </c>
      <c r="BA525" s="1">
        <f>COUNTIF(F525,"CCVV")</f>
        <v>0</v>
      </c>
      <c r="BB525" s="1">
        <f>COUNTIF(F525,"CCVVC")</f>
        <v>0</v>
      </c>
      <c r="BF525" s="1" t="str">
        <f>RIGHT(F525,4)</f>
        <v>CVCV</v>
      </c>
      <c r="BG525" s="1">
        <v>1</v>
      </c>
      <c r="BH525">
        <v>1</v>
      </c>
      <c r="BP525" s="1">
        <f>SUM(BG525:BO525)</f>
        <v>2</v>
      </c>
      <c r="BQ525">
        <v>0</v>
      </c>
      <c r="BS525" s="1" t="str">
        <f>LEFT(B525,1)</f>
        <v>s</v>
      </c>
      <c r="BT525" s="1" t="str">
        <f>LEFT(B525,2)</f>
        <v>sm</v>
      </c>
      <c r="BU525" s="1" t="str">
        <f>RIGHT(B525,1)</f>
        <v>a</v>
      </c>
      <c r="BX525" s="10">
        <v>0</v>
      </c>
      <c r="BY525" s="10" t="str">
        <f>LEFT(CA525,1)</f>
        <v>a</v>
      </c>
      <c r="BZ525" s="10" t="str">
        <f>RIGHT(B525,1)</f>
        <v>a</v>
      </c>
      <c r="CA525" s="10" t="str">
        <f>RIGHT(B525,3)</f>
        <v>ana</v>
      </c>
      <c r="CB525" s="10" t="str">
        <f>RIGHT(B525,3)</f>
        <v>ana</v>
      </c>
      <c r="CC525" s="10" t="str">
        <f>RIGHT(B525,2)</f>
        <v>na</v>
      </c>
      <c r="CD525" s="10" t="str">
        <f>RIGHT(B525,1)</f>
        <v>a</v>
      </c>
    </row>
    <row r="526" spans="1:82">
      <c r="A526">
        <v>878</v>
      </c>
      <c r="B526" s="30" t="s">
        <v>434</v>
      </c>
      <c r="C526" t="s">
        <v>1750</v>
      </c>
      <c r="D526" t="s">
        <v>1151</v>
      </c>
      <c r="E526" t="s">
        <v>2821</v>
      </c>
      <c r="F526" t="s">
        <v>2841</v>
      </c>
      <c r="G526" s="1">
        <f>COUNTIF(B526,"*ii*")</f>
        <v>0</v>
      </c>
      <c r="H526" s="1">
        <f>COUNTIF(B526,"*ee*")</f>
        <v>0</v>
      </c>
      <c r="I526" s="1">
        <f>COUNTIF(B526,"*aa*")</f>
        <v>0</v>
      </c>
      <c r="J526" s="1">
        <f>COUNTIF(B526,"*oo*")</f>
        <v>0</v>
      </c>
      <c r="K526" s="1">
        <f>COUNTIF(B526,"*uu*")</f>
        <v>0</v>
      </c>
      <c r="L526" s="1">
        <f>COUNTIF(B526,"*ia*")</f>
        <v>0</v>
      </c>
      <c r="M526" s="1">
        <f>COUNTIF(B526,"*iu*")</f>
        <v>0</v>
      </c>
      <c r="N526" s="1">
        <f>COUNTIF(B526,"*ei*")</f>
        <v>0</v>
      </c>
      <c r="O526" s="1">
        <f>COUNTIF(B526,"*ea*")</f>
        <v>0</v>
      </c>
      <c r="P526" s="1">
        <f>COUNTIF(B526,"*eo*")</f>
        <v>0</v>
      </c>
      <c r="Q526" s="1">
        <f>COUNTIF(B526,"*eu*")</f>
        <v>0</v>
      </c>
      <c r="R526" s="1">
        <f>COUNTIF(B526,"*ai*")</f>
        <v>0</v>
      </c>
      <c r="S526" s="1">
        <f>COUNTIF(B526,"*ae*")</f>
        <v>0</v>
      </c>
      <c r="T526" s="1">
        <f>COUNTIF(B526,"*ao*")</f>
        <v>0</v>
      </c>
      <c r="U526" s="1">
        <f>COUNTIF(B526,"*au*")</f>
        <v>0</v>
      </c>
      <c r="V526" s="1">
        <f>COUNTIF(B526,"*oi*")</f>
        <v>0</v>
      </c>
      <c r="W526" s="1">
        <f>COUNTIF(B526,"*oe*")</f>
        <v>0</v>
      </c>
      <c r="X526" s="1">
        <f>COUNTIF(B526,"*oa*")</f>
        <v>0</v>
      </c>
      <c r="Y526" s="1">
        <f>COUNTIF(B526,"*ou*")</f>
        <v>0</v>
      </c>
      <c r="Z526" s="1">
        <f>COUNTIF(B526,"*ui*")</f>
        <v>0</v>
      </c>
      <c r="AA526" s="1">
        <f>COUNTIF(B526,"*ua*")</f>
        <v>0</v>
      </c>
      <c r="AB526">
        <f>SUM(G526:AA526)</f>
        <v>0</v>
      </c>
      <c r="AC526">
        <v>2</v>
      </c>
      <c r="AD526">
        <f>COUNTIF(AC526,"2")</f>
        <v>1</v>
      </c>
      <c r="AE526">
        <f>COUNTIF(AC526,"3")</f>
        <v>0</v>
      </c>
      <c r="AF526">
        <f>COUNTIF(AC526,"4")</f>
        <v>0</v>
      </c>
      <c r="AG526">
        <f>COUNTIF(AC526,"5")</f>
        <v>0</v>
      </c>
      <c r="AH526">
        <v>1</v>
      </c>
      <c r="AI526">
        <v>1</v>
      </c>
      <c r="AL526">
        <v>1</v>
      </c>
      <c r="AO526" s="1">
        <f>COUNTIF(F526,"CVCV")+COUNTIF(F526,"CVVCV")</f>
        <v>0</v>
      </c>
      <c r="AP526" s="1">
        <f>COUNTIF(F526,"CVCVC")+COUNTIF(F526,"CVVCVC")</f>
        <v>0</v>
      </c>
      <c r="AQ526" s="1">
        <f>COUNTIF(F526,"VCV")+COUNTIF(F526,"VVCV")</f>
        <v>0</v>
      </c>
      <c r="AR526" s="1">
        <f>COUNTIF(F526,"VCVC")+COUNTIF(F526,"VVCVC")</f>
        <v>0</v>
      </c>
      <c r="AS526" s="1">
        <f>COUNTIF(F526,"CVV")</f>
        <v>0</v>
      </c>
      <c r="AT526" s="1">
        <f>COUNTIF(F526,"CVVC")</f>
        <v>0</v>
      </c>
      <c r="AU526" s="1">
        <f>COUNTIF(F526,"VV")</f>
        <v>0</v>
      </c>
      <c r="AV526" s="1">
        <f>COUNTIF(F526,"VVC")</f>
        <v>0</v>
      </c>
      <c r="AW526" s="1">
        <f>COUNTIF(F526,"CVVCVC")+COUNTIF(F526,"VVCVC")+COUNTIF(F526,"CVVCV")+COUNTIF(F526,"VVCV")</f>
        <v>0</v>
      </c>
      <c r="AY526" s="1">
        <f>COUNTIF(F526,"CCVCV")</f>
        <v>1</v>
      </c>
      <c r="AZ526" s="1">
        <f>COUNTIF(F526,"CCVCVC")</f>
        <v>0</v>
      </c>
      <c r="BA526" s="1">
        <f>COUNTIF(F526,"CCVV")</f>
        <v>0</v>
      </c>
      <c r="BB526" s="1">
        <f>COUNTIF(F526,"CCVVC")</f>
        <v>0</v>
      </c>
      <c r="BF526" s="1" t="str">
        <f>RIGHT(F526,4)</f>
        <v>CVCV</v>
      </c>
      <c r="BG526" s="1">
        <v>1</v>
      </c>
      <c r="BH526">
        <v>1</v>
      </c>
      <c r="BP526" s="1">
        <f>SUM(BG526:BO526)</f>
        <v>2</v>
      </c>
      <c r="BQ526">
        <v>0</v>
      </c>
      <c r="BS526" s="1" t="str">
        <f>LEFT(B526,1)</f>
        <v>m</v>
      </c>
      <c r="BT526" s="1" t="str">
        <f>LEFT(B526,2)</f>
        <v>ms</v>
      </c>
      <c r="BU526" s="1" t="str">
        <f>RIGHT(B526,1)</f>
        <v>a</v>
      </c>
      <c r="BX526" s="10">
        <v>0</v>
      </c>
      <c r="BY526" s="10" t="str">
        <f>LEFT(CA526,1)</f>
        <v>e</v>
      </c>
      <c r="BZ526" s="10" t="str">
        <f>RIGHT(B526,1)</f>
        <v>a</v>
      </c>
      <c r="CA526" s="10" t="str">
        <f>RIGHT(B526,3)</f>
        <v>ena</v>
      </c>
      <c r="CB526" s="10" t="str">
        <f>RIGHT(B526,3)</f>
        <v>ena</v>
      </c>
      <c r="CC526" s="10" t="str">
        <f>RIGHT(B526,2)</f>
        <v>na</v>
      </c>
      <c r="CD526" s="10" t="str">
        <f>RIGHT(B526,1)</f>
        <v>a</v>
      </c>
    </row>
    <row r="527" spans="1:82">
      <c r="A527">
        <v>1264</v>
      </c>
      <c r="B527" s="30" t="s">
        <v>3237</v>
      </c>
      <c r="C527" t="s">
        <v>2496</v>
      </c>
      <c r="D527" t="s">
        <v>1151</v>
      </c>
      <c r="E527" t="s">
        <v>2821</v>
      </c>
      <c r="F527" t="s">
        <v>2841</v>
      </c>
      <c r="G527" s="1">
        <f>COUNTIF(B527,"*ii*")</f>
        <v>0</v>
      </c>
      <c r="H527" s="1">
        <f>COUNTIF(B527,"*ee*")</f>
        <v>0</v>
      </c>
      <c r="I527" s="1">
        <f>COUNTIF(B527,"*aa*")</f>
        <v>0</v>
      </c>
      <c r="J527" s="1">
        <f>COUNTIF(B527,"*oo*")</f>
        <v>0</v>
      </c>
      <c r="K527" s="1">
        <f>COUNTIF(B527,"*uu*")</f>
        <v>0</v>
      </c>
      <c r="L527" s="1">
        <f>COUNTIF(B527,"*ia*")</f>
        <v>0</v>
      </c>
      <c r="M527" s="1">
        <f>COUNTIF(B527,"*iu*")</f>
        <v>0</v>
      </c>
      <c r="N527" s="1">
        <f>COUNTIF(B527,"*ei*")</f>
        <v>0</v>
      </c>
      <c r="O527" s="1">
        <f>COUNTIF(B527,"*ea*")</f>
        <v>0</v>
      </c>
      <c r="P527" s="1">
        <f>COUNTIF(B527,"*eo*")</f>
        <v>0</v>
      </c>
      <c r="Q527" s="1">
        <f>COUNTIF(B527,"*eu*")</f>
        <v>0</v>
      </c>
      <c r="R527" s="1">
        <f>COUNTIF(B527,"*ai*")</f>
        <v>0</v>
      </c>
      <c r="S527" s="1">
        <f>COUNTIF(B527,"*ae*")</f>
        <v>0</v>
      </c>
      <c r="T527" s="1">
        <f>COUNTIF(B527,"*ao*")</f>
        <v>0</v>
      </c>
      <c r="U527" s="1">
        <f>COUNTIF(B527,"*au*")</f>
        <v>0</v>
      </c>
      <c r="V527" s="1">
        <f>COUNTIF(B527,"*oi*")</f>
        <v>0</v>
      </c>
      <c r="W527" s="1">
        <f>COUNTIF(B527,"*oe*")</f>
        <v>0</v>
      </c>
      <c r="X527" s="1">
        <f>COUNTIF(B527,"*oa*")</f>
        <v>0</v>
      </c>
      <c r="Y527" s="1">
        <f>COUNTIF(B527,"*ou*")</f>
        <v>0</v>
      </c>
      <c r="Z527" s="1">
        <f>COUNTIF(B527,"*ui*")</f>
        <v>0</v>
      </c>
      <c r="AA527" s="1">
        <f>COUNTIF(B527,"*ua*")</f>
        <v>0</v>
      </c>
      <c r="AB527">
        <f>SUM(G527:AA527)</f>
        <v>0</v>
      </c>
      <c r="AC527">
        <v>2</v>
      </c>
      <c r="AD527">
        <f>COUNTIF(AC527,"2")</f>
        <v>1</v>
      </c>
      <c r="AE527">
        <f>COUNTIF(AC527,"3")</f>
        <v>0</v>
      </c>
      <c r="AF527">
        <f>COUNTIF(AC527,"4")</f>
        <v>0</v>
      </c>
      <c r="AG527">
        <f>COUNTIF(AC527,"5")</f>
        <v>0</v>
      </c>
      <c r="AH527">
        <v>1</v>
      </c>
      <c r="AI527">
        <v>1</v>
      </c>
      <c r="AL527">
        <v>1</v>
      </c>
      <c r="AO527" s="1">
        <f>COUNTIF(F527,"CVCV")+COUNTIF(F527,"CVVCV")</f>
        <v>0</v>
      </c>
      <c r="AP527" s="1">
        <f>COUNTIF(F527,"CVCVC")+COUNTIF(F527,"CVVCVC")</f>
        <v>0</v>
      </c>
      <c r="AQ527" s="1">
        <f>COUNTIF(F527,"VCV")+COUNTIF(F527,"VVCV")</f>
        <v>0</v>
      </c>
      <c r="AR527" s="1">
        <f>COUNTIF(F527,"VCVC")+COUNTIF(F527,"VVCVC")</f>
        <v>0</v>
      </c>
      <c r="AS527" s="1">
        <f>COUNTIF(F527,"CVV")</f>
        <v>0</v>
      </c>
      <c r="AT527" s="1">
        <f>COUNTIF(F527,"CVVC")</f>
        <v>0</v>
      </c>
      <c r="AU527" s="1">
        <f>COUNTIF(F527,"VV")</f>
        <v>0</v>
      </c>
      <c r="AV527" s="1">
        <f>COUNTIF(F527,"VVC")</f>
        <v>0</v>
      </c>
      <c r="AW527" s="1">
        <f>COUNTIF(F527,"CVVCVC")+COUNTIF(F527,"VVCVC")+COUNTIF(F527,"CVVCV")+COUNTIF(F527,"VVCV")</f>
        <v>0</v>
      </c>
      <c r="AY527" s="1">
        <f>COUNTIF(F527,"CCVCV")</f>
        <v>1</v>
      </c>
      <c r="AZ527" s="1">
        <f>COUNTIF(F527,"CCVCVC")</f>
        <v>0</v>
      </c>
      <c r="BA527" s="1">
        <f>COUNTIF(F527,"CCVV")</f>
        <v>0</v>
      </c>
      <c r="BB527" s="1">
        <f>COUNTIF(F527,"CCVVC")</f>
        <v>0</v>
      </c>
      <c r="BF527" s="1" t="str">
        <f>RIGHT(F527,4)</f>
        <v>CVCV</v>
      </c>
      <c r="BG527" s="1">
        <v>1</v>
      </c>
      <c r="BH527">
        <v>1</v>
      </c>
      <c r="BP527" s="1">
        <f>SUM(BG527:BO527)</f>
        <v>2</v>
      </c>
      <c r="BQ527">
        <v>0</v>
      </c>
      <c r="BS527" s="1" t="str">
        <f>LEFT(B527,1)</f>
        <v>ʔ</v>
      </c>
      <c r="BT527" s="1" t="str">
        <f>LEFT(B527,2)</f>
        <v>ʔb</v>
      </c>
      <c r="BU527" s="1" t="str">
        <f>RIGHT(B527,1)</f>
        <v>a</v>
      </c>
      <c r="BX527" s="10">
        <v>0</v>
      </c>
      <c r="BY527" s="10" t="str">
        <f>LEFT(CA527,1)</f>
        <v>e</v>
      </c>
      <c r="BZ527" s="10" t="str">
        <f>RIGHT(B527,1)</f>
        <v>a</v>
      </c>
      <c r="CA527" s="10" t="str">
        <f>RIGHT(B527,3)</f>
        <v>ena</v>
      </c>
      <c r="CB527" s="10" t="str">
        <f>RIGHT(B527,3)</f>
        <v>ena</v>
      </c>
      <c r="CC527" s="10" t="str">
        <f>RIGHT(B527,2)</f>
        <v>na</v>
      </c>
      <c r="CD527" s="10" t="str">
        <f>RIGHT(B527,1)</f>
        <v>a</v>
      </c>
    </row>
    <row r="528" spans="1:82">
      <c r="A528">
        <v>1882</v>
      </c>
      <c r="B528" s="30" t="s">
        <v>612</v>
      </c>
      <c r="C528" t="s">
        <v>1990</v>
      </c>
      <c r="D528" t="s">
        <v>1151</v>
      </c>
      <c r="E528" t="s">
        <v>2821</v>
      </c>
      <c r="F528" t="s">
        <v>2841</v>
      </c>
      <c r="G528" s="1">
        <f>COUNTIF(B528,"*ii*")</f>
        <v>0</v>
      </c>
      <c r="H528" s="1">
        <f>COUNTIF(B528,"*ee*")</f>
        <v>0</v>
      </c>
      <c r="I528" s="1">
        <f>COUNTIF(B528,"*aa*")</f>
        <v>0</v>
      </c>
      <c r="J528" s="1">
        <f>COUNTIF(B528,"*oo*")</f>
        <v>0</v>
      </c>
      <c r="K528" s="1">
        <f>COUNTIF(B528,"*uu*")</f>
        <v>0</v>
      </c>
      <c r="L528" s="1">
        <f>COUNTIF(B528,"*ia*")</f>
        <v>0</v>
      </c>
      <c r="M528" s="1">
        <f>COUNTIF(B528,"*iu*")</f>
        <v>0</v>
      </c>
      <c r="N528" s="1">
        <f>COUNTIF(B528,"*ei*")</f>
        <v>0</v>
      </c>
      <c r="O528" s="1">
        <f>COUNTIF(B528,"*ea*")</f>
        <v>0</v>
      </c>
      <c r="P528" s="1">
        <f>COUNTIF(B528,"*eo*")</f>
        <v>0</v>
      </c>
      <c r="Q528" s="1">
        <f>COUNTIF(B528,"*eu*")</f>
        <v>0</v>
      </c>
      <c r="R528" s="1">
        <f>COUNTIF(B528,"*ai*")</f>
        <v>0</v>
      </c>
      <c r="S528" s="1">
        <f>COUNTIF(B528,"*ae*")</f>
        <v>0</v>
      </c>
      <c r="T528" s="1">
        <f>COUNTIF(B528,"*ao*")</f>
        <v>0</v>
      </c>
      <c r="U528" s="1">
        <f>COUNTIF(B528,"*au*")</f>
        <v>0</v>
      </c>
      <c r="V528" s="1">
        <f>COUNTIF(B528,"*oi*")</f>
        <v>0</v>
      </c>
      <c r="W528" s="1">
        <f>COUNTIF(B528,"*oe*")</f>
        <v>0</v>
      </c>
      <c r="X528" s="1">
        <f>COUNTIF(B528,"*oa*")</f>
        <v>0</v>
      </c>
      <c r="Y528" s="1">
        <f>COUNTIF(B528,"*ou*")</f>
        <v>0</v>
      </c>
      <c r="Z528" s="1">
        <f>COUNTIF(B528,"*ui*")</f>
        <v>0</v>
      </c>
      <c r="AA528" s="1">
        <f>COUNTIF(B528,"*ua*")</f>
        <v>0</v>
      </c>
      <c r="AB528">
        <f>SUM(G528:AA528)</f>
        <v>0</v>
      </c>
      <c r="AC528">
        <v>2</v>
      </c>
      <c r="AD528">
        <f>COUNTIF(AC528,"2")</f>
        <v>1</v>
      </c>
      <c r="AE528">
        <f>COUNTIF(AC528,"3")</f>
        <v>0</v>
      </c>
      <c r="AF528">
        <f>COUNTIF(AC528,"4")</f>
        <v>0</v>
      </c>
      <c r="AG528">
        <f>COUNTIF(AC528,"5")</f>
        <v>0</v>
      </c>
      <c r="AH528">
        <v>1</v>
      </c>
      <c r="AI528">
        <v>1</v>
      </c>
      <c r="AL528">
        <v>1</v>
      </c>
      <c r="AO528" s="1">
        <f>COUNTIF(F528,"CVCV")+COUNTIF(F528,"CVVCV")</f>
        <v>0</v>
      </c>
      <c r="AP528" s="1">
        <f>COUNTIF(F528,"CVCVC")+COUNTIF(F528,"CVVCVC")</f>
        <v>0</v>
      </c>
      <c r="AQ528" s="1">
        <f>COUNTIF(F528,"VCV")+COUNTIF(F528,"VVCV")</f>
        <v>0</v>
      </c>
      <c r="AR528" s="1">
        <f>COUNTIF(F528,"VCVC")+COUNTIF(F528,"VVCVC")</f>
        <v>0</v>
      </c>
      <c r="AS528" s="1">
        <f>COUNTIF(F528,"CVV")</f>
        <v>0</v>
      </c>
      <c r="AT528" s="1">
        <f>COUNTIF(F528,"CVVC")</f>
        <v>0</v>
      </c>
      <c r="AU528" s="1">
        <f>COUNTIF(F528,"VV")</f>
        <v>0</v>
      </c>
      <c r="AV528" s="1">
        <f>COUNTIF(F528,"VVC")</f>
        <v>0</v>
      </c>
      <c r="AW528" s="1">
        <f>COUNTIF(F528,"CVVCVC")+COUNTIF(F528,"VVCVC")+COUNTIF(F528,"CVVCV")+COUNTIF(F528,"VVCV")</f>
        <v>0</v>
      </c>
      <c r="AY528" s="1">
        <f>COUNTIF(F528,"CCVCV")</f>
        <v>1</v>
      </c>
      <c r="AZ528" s="1">
        <f>COUNTIF(F528,"CCVCVC")</f>
        <v>0</v>
      </c>
      <c r="BA528" s="1">
        <f>COUNTIF(F528,"CCVV")</f>
        <v>0</v>
      </c>
      <c r="BB528" s="1">
        <f>COUNTIF(F528,"CCVVC")</f>
        <v>0</v>
      </c>
      <c r="BF528" s="1" t="str">
        <f>RIGHT(F528,4)</f>
        <v>CVCV</v>
      </c>
      <c r="BG528" s="1">
        <v>1</v>
      </c>
      <c r="BH528">
        <v>1</v>
      </c>
      <c r="BP528" s="1">
        <f>SUM(BG528:BO528)</f>
        <v>2</v>
      </c>
      <c r="BQ528">
        <v>0</v>
      </c>
      <c r="BS528" s="1" t="str">
        <f>LEFT(B528,1)</f>
        <v>t</v>
      </c>
      <c r="BT528" s="1" t="str">
        <f>LEFT(B528,2)</f>
        <v>tn</v>
      </c>
      <c r="BU528" s="1" t="str">
        <f>RIGHT(B528,1)</f>
        <v>a</v>
      </c>
      <c r="BX528" s="10">
        <v>0</v>
      </c>
      <c r="BY528" s="10" t="str">
        <f>LEFT(CA528,1)</f>
        <v>i</v>
      </c>
      <c r="BZ528" s="10" t="str">
        <f>RIGHT(B528,1)</f>
        <v>a</v>
      </c>
      <c r="CA528" s="10" t="str">
        <f>RIGHT(B528,3)</f>
        <v>ina</v>
      </c>
      <c r="CB528" s="10" t="str">
        <f>RIGHT(B528,3)</f>
        <v>ina</v>
      </c>
      <c r="CC528" s="10" t="str">
        <f>RIGHT(B528,2)</f>
        <v>na</v>
      </c>
      <c r="CD528" s="10" t="str">
        <f>RIGHT(B528,1)</f>
        <v>a</v>
      </c>
    </row>
    <row r="529" spans="1:82">
      <c r="A529">
        <v>1268</v>
      </c>
      <c r="B529" s="30" t="s">
        <v>3241</v>
      </c>
      <c r="C529" t="s">
        <v>1228</v>
      </c>
      <c r="D529" t="s">
        <v>1151</v>
      </c>
      <c r="E529" t="s">
        <v>2821</v>
      </c>
      <c r="F529" t="s">
        <v>2841</v>
      </c>
      <c r="G529" s="1">
        <f>COUNTIF(B529,"*ii*")</f>
        <v>0</v>
      </c>
      <c r="H529" s="1">
        <f>COUNTIF(B529,"*ee*")</f>
        <v>0</v>
      </c>
      <c r="I529" s="1">
        <f>COUNTIF(B529,"*aa*")</f>
        <v>0</v>
      </c>
      <c r="J529" s="1">
        <f>COUNTIF(B529,"*oo*")</f>
        <v>0</v>
      </c>
      <c r="K529" s="1">
        <f>COUNTIF(B529,"*uu*")</f>
        <v>0</v>
      </c>
      <c r="L529" s="1">
        <f>COUNTIF(B529,"*ia*")</f>
        <v>0</v>
      </c>
      <c r="M529" s="1">
        <f>COUNTIF(B529,"*iu*")</f>
        <v>0</v>
      </c>
      <c r="N529" s="1">
        <f>COUNTIF(B529,"*ei*")</f>
        <v>0</v>
      </c>
      <c r="O529" s="1">
        <f>COUNTIF(B529,"*ea*")</f>
        <v>0</v>
      </c>
      <c r="P529" s="1">
        <f>COUNTIF(B529,"*eo*")</f>
        <v>0</v>
      </c>
      <c r="Q529" s="1">
        <f>COUNTIF(B529,"*eu*")</f>
        <v>0</v>
      </c>
      <c r="R529" s="1">
        <f>COUNTIF(B529,"*ai*")</f>
        <v>0</v>
      </c>
      <c r="S529" s="1">
        <f>COUNTIF(B529,"*ae*")</f>
        <v>0</v>
      </c>
      <c r="T529" s="1">
        <f>COUNTIF(B529,"*ao*")</f>
        <v>0</v>
      </c>
      <c r="U529" s="1">
        <f>COUNTIF(B529,"*au*")</f>
        <v>0</v>
      </c>
      <c r="V529" s="1">
        <f>COUNTIF(B529,"*oi*")</f>
        <v>0</v>
      </c>
      <c r="W529" s="1">
        <f>COUNTIF(B529,"*oe*")</f>
        <v>0</v>
      </c>
      <c r="X529" s="1">
        <f>COUNTIF(B529,"*oa*")</f>
        <v>0</v>
      </c>
      <c r="Y529" s="1">
        <f>COUNTIF(B529,"*ou*")</f>
        <v>0</v>
      </c>
      <c r="Z529" s="1">
        <f>COUNTIF(B529,"*ui*")</f>
        <v>0</v>
      </c>
      <c r="AA529" s="1">
        <f>COUNTIF(B529,"*ua*")</f>
        <v>0</v>
      </c>
      <c r="AB529">
        <f>SUM(G529:AA529)</f>
        <v>0</v>
      </c>
      <c r="AC529">
        <v>2</v>
      </c>
      <c r="AD529">
        <f>COUNTIF(AC529,"2")</f>
        <v>1</v>
      </c>
      <c r="AE529">
        <f>COUNTIF(AC529,"3")</f>
        <v>0</v>
      </c>
      <c r="AF529">
        <f>COUNTIF(AC529,"4")</f>
        <v>0</v>
      </c>
      <c r="AG529">
        <f>COUNTIF(AC529,"5")</f>
        <v>0</v>
      </c>
      <c r="AH529">
        <v>1</v>
      </c>
      <c r="AI529">
        <v>1</v>
      </c>
      <c r="AL529">
        <v>1</v>
      </c>
      <c r="AO529" s="1">
        <f>COUNTIF(F529,"CVCV")+COUNTIF(F529,"CVVCV")</f>
        <v>0</v>
      </c>
      <c r="AP529" s="1">
        <f>COUNTIF(F529,"CVCVC")+COUNTIF(F529,"CVVCVC")</f>
        <v>0</v>
      </c>
      <c r="AQ529" s="1">
        <f>COUNTIF(F529,"VCV")+COUNTIF(F529,"VVCV")</f>
        <v>0</v>
      </c>
      <c r="AR529" s="1">
        <f>COUNTIF(F529,"VCVC")+COUNTIF(F529,"VVCVC")</f>
        <v>0</v>
      </c>
      <c r="AS529" s="1">
        <f>COUNTIF(F529,"CVV")</f>
        <v>0</v>
      </c>
      <c r="AT529" s="1">
        <f>COUNTIF(F529,"CVVC")</f>
        <v>0</v>
      </c>
      <c r="AU529" s="1">
        <f>COUNTIF(F529,"VV")</f>
        <v>0</v>
      </c>
      <c r="AV529" s="1">
        <f>COUNTIF(F529,"VVC")</f>
        <v>0</v>
      </c>
      <c r="AW529" s="1">
        <f>COUNTIF(F529,"CVVCVC")+COUNTIF(F529,"VVCVC")+COUNTIF(F529,"CVVCV")+COUNTIF(F529,"VVCV")</f>
        <v>0</v>
      </c>
      <c r="AY529" s="1">
        <f>COUNTIF(F529,"CCVCV")</f>
        <v>1</v>
      </c>
      <c r="AZ529" s="1">
        <f>COUNTIF(F529,"CCVCVC")</f>
        <v>0</v>
      </c>
      <c r="BA529" s="1">
        <f>COUNTIF(F529,"CCVV")</f>
        <v>0</v>
      </c>
      <c r="BB529" s="1">
        <f>COUNTIF(F529,"CCVVC")</f>
        <v>0</v>
      </c>
      <c r="BF529" s="1" t="str">
        <f>RIGHT(F529,4)</f>
        <v>CVCV</v>
      </c>
      <c r="BG529" s="1">
        <v>1</v>
      </c>
      <c r="BH529">
        <v>1</v>
      </c>
      <c r="BP529" s="1">
        <f>SUM(BG529:BO529)</f>
        <v>2</v>
      </c>
      <c r="BQ529">
        <v>0</v>
      </c>
      <c r="BS529" s="1" t="str">
        <f>LEFT(B529,1)</f>
        <v>ʔ</v>
      </c>
      <c r="BT529" s="1" t="str">
        <f>LEFT(B529,2)</f>
        <v>ʔb</v>
      </c>
      <c r="BU529" s="1" t="str">
        <f>RIGHT(B529,1)</f>
        <v>a</v>
      </c>
      <c r="BX529" s="10">
        <v>0</v>
      </c>
      <c r="BY529" s="10" t="str">
        <f>LEFT(CA529,1)</f>
        <v>i</v>
      </c>
      <c r="BZ529" s="10" t="str">
        <f>RIGHT(B529,1)</f>
        <v>a</v>
      </c>
      <c r="CA529" s="10" t="str">
        <f>RIGHT(B529,3)</f>
        <v>ina</v>
      </c>
      <c r="CB529" s="10" t="str">
        <f>RIGHT(B529,3)</f>
        <v>ina</v>
      </c>
      <c r="CC529" s="10" t="str">
        <f>RIGHT(B529,2)</f>
        <v>na</v>
      </c>
      <c r="CD529" s="10" t="str">
        <f>RIGHT(B529,1)</f>
        <v>a</v>
      </c>
    </row>
    <row r="530" spans="1:82">
      <c r="A530">
        <v>1275</v>
      </c>
      <c r="B530" s="30" t="s">
        <v>3247</v>
      </c>
      <c r="C530" t="s">
        <v>2550</v>
      </c>
      <c r="D530" t="s">
        <v>1151</v>
      </c>
      <c r="E530" t="s">
        <v>2821</v>
      </c>
      <c r="F530" t="s">
        <v>2841</v>
      </c>
      <c r="G530" s="1">
        <f>COUNTIF(B530,"*ii*")</f>
        <v>0</v>
      </c>
      <c r="H530" s="1">
        <f>COUNTIF(B530,"*ee*")</f>
        <v>0</v>
      </c>
      <c r="I530" s="1">
        <f>COUNTIF(B530,"*aa*")</f>
        <v>0</v>
      </c>
      <c r="J530" s="1">
        <f>COUNTIF(B530,"*oo*")</f>
        <v>0</v>
      </c>
      <c r="K530" s="1">
        <f>COUNTIF(B530,"*uu*")</f>
        <v>0</v>
      </c>
      <c r="L530" s="1">
        <f>COUNTIF(B530,"*ia*")</f>
        <v>0</v>
      </c>
      <c r="M530" s="1">
        <f>COUNTIF(B530,"*iu*")</f>
        <v>0</v>
      </c>
      <c r="N530" s="1">
        <f>COUNTIF(B530,"*ei*")</f>
        <v>0</v>
      </c>
      <c r="O530" s="1">
        <f>COUNTIF(B530,"*ea*")</f>
        <v>0</v>
      </c>
      <c r="P530" s="1">
        <f>COUNTIF(B530,"*eo*")</f>
        <v>0</v>
      </c>
      <c r="Q530" s="1">
        <f>COUNTIF(B530,"*eu*")</f>
        <v>0</v>
      </c>
      <c r="R530" s="1">
        <f>COUNTIF(B530,"*ai*")</f>
        <v>0</v>
      </c>
      <c r="S530" s="1">
        <f>COUNTIF(B530,"*ae*")</f>
        <v>0</v>
      </c>
      <c r="T530" s="1">
        <f>COUNTIF(B530,"*ao*")</f>
        <v>0</v>
      </c>
      <c r="U530" s="1">
        <f>COUNTIF(B530,"*au*")</f>
        <v>0</v>
      </c>
      <c r="V530" s="1">
        <f>COUNTIF(B530,"*oi*")</f>
        <v>0</v>
      </c>
      <c r="W530" s="1">
        <f>COUNTIF(B530,"*oe*")</f>
        <v>0</v>
      </c>
      <c r="X530" s="1">
        <f>COUNTIF(B530,"*oa*")</f>
        <v>0</v>
      </c>
      <c r="Y530" s="1">
        <f>COUNTIF(B530,"*ou*")</f>
        <v>0</v>
      </c>
      <c r="Z530" s="1">
        <f>COUNTIF(B530,"*ui*")</f>
        <v>0</v>
      </c>
      <c r="AA530" s="1">
        <f>COUNTIF(B530,"*ua*")</f>
        <v>0</v>
      </c>
      <c r="AB530">
        <f>SUM(G530:AA530)</f>
        <v>0</v>
      </c>
      <c r="AC530">
        <v>2</v>
      </c>
      <c r="AD530">
        <f>COUNTIF(AC530,"2")</f>
        <v>1</v>
      </c>
      <c r="AE530">
        <f>COUNTIF(AC530,"3")</f>
        <v>0</v>
      </c>
      <c r="AF530">
        <f>COUNTIF(AC530,"4")</f>
        <v>0</v>
      </c>
      <c r="AG530">
        <f>COUNTIF(AC530,"5")</f>
        <v>0</v>
      </c>
      <c r="AH530">
        <v>1</v>
      </c>
      <c r="AI530">
        <v>1</v>
      </c>
      <c r="AL530">
        <v>1</v>
      </c>
      <c r="AO530" s="1">
        <f>COUNTIF(F530,"CVCV")+COUNTIF(F530,"CVVCV")</f>
        <v>0</v>
      </c>
      <c r="AP530" s="1">
        <f>COUNTIF(F530,"CVCVC")+COUNTIF(F530,"CVVCVC")</f>
        <v>0</v>
      </c>
      <c r="AQ530" s="1">
        <f>COUNTIF(F530,"VCV")+COUNTIF(F530,"VVCV")</f>
        <v>0</v>
      </c>
      <c r="AR530" s="1">
        <f>COUNTIF(F530,"VCVC")+COUNTIF(F530,"VVCVC")</f>
        <v>0</v>
      </c>
      <c r="AS530" s="1">
        <f>COUNTIF(F530,"CVV")</f>
        <v>0</v>
      </c>
      <c r="AT530" s="1">
        <f>COUNTIF(F530,"CVVC")</f>
        <v>0</v>
      </c>
      <c r="AU530" s="1">
        <f>COUNTIF(F530,"VV")</f>
        <v>0</v>
      </c>
      <c r="AV530" s="1">
        <f>COUNTIF(F530,"VVC")</f>
        <v>0</v>
      </c>
      <c r="AW530" s="1">
        <f>COUNTIF(F530,"CVVCVC")+COUNTIF(F530,"VVCVC")+COUNTIF(F530,"CVVCV")+COUNTIF(F530,"VVCV")</f>
        <v>0</v>
      </c>
      <c r="AY530" s="1">
        <f>COUNTIF(F530,"CCVCV")</f>
        <v>1</v>
      </c>
      <c r="AZ530" s="1">
        <f>COUNTIF(F530,"CCVCVC")</f>
        <v>0</v>
      </c>
      <c r="BA530" s="1">
        <f>COUNTIF(F530,"CCVV")</f>
        <v>0</v>
      </c>
      <c r="BB530" s="1">
        <f>COUNTIF(F530,"CCVVC")</f>
        <v>0</v>
      </c>
      <c r="BF530" s="1" t="str">
        <f>RIGHT(F530,4)</f>
        <v>CVCV</v>
      </c>
      <c r="BG530" s="1">
        <v>1</v>
      </c>
      <c r="BH530">
        <v>1</v>
      </c>
      <c r="BP530" s="1">
        <f>SUM(BG530:BO530)</f>
        <v>2</v>
      </c>
      <c r="BQ530">
        <v>0</v>
      </c>
      <c r="BS530" s="1" t="str">
        <f>LEFT(B530,1)</f>
        <v>ʔ</v>
      </c>
      <c r="BT530" s="1" t="str">
        <f>LEFT(B530,2)</f>
        <v>ʔb</v>
      </c>
      <c r="BU530" s="1" t="str">
        <f>RIGHT(B530,1)</f>
        <v>a</v>
      </c>
      <c r="BX530" s="10">
        <v>0</v>
      </c>
      <c r="BY530" s="10" t="str">
        <f>LEFT(CA530,1)</f>
        <v>o</v>
      </c>
      <c r="BZ530" s="10" t="str">
        <f>RIGHT(B530,1)</f>
        <v>a</v>
      </c>
      <c r="CA530" s="10" t="str">
        <f>RIGHT(B530,3)</f>
        <v>ona</v>
      </c>
      <c r="CB530" s="10" t="str">
        <f>RIGHT(B530,3)</f>
        <v>ona</v>
      </c>
      <c r="CC530" s="10" t="str">
        <f>RIGHT(B530,2)</f>
        <v>na</v>
      </c>
      <c r="CD530" s="10" t="str">
        <f>RIGHT(B530,1)</f>
        <v>a</v>
      </c>
    </row>
    <row r="531" spans="1:82">
      <c r="A531">
        <v>190</v>
      </c>
      <c r="B531" s="30" t="s">
        <v>904</v>
      </c>
      <c r="C531" t="s">
        <v>2419</v>
      </c>
      <c r="D531" t="s">
        <v>1152</v>
      </c>
      <c r="E531" t="s">
        <v>1141</v>
      </c>
      <c r="F531" t="s">
        <v>2841</v>
      </c>
      <c r="G531" s="1">
        <f>COUNTIF(B531,"*ii*")</f>
        <v>0</v>
      </c>
      <c r="H531" s="1">
        <f>COUNTIF(B531,"*ee*")</f>
        <v>0</v>
      </c>
      <c r="I531" s="1">
        <f>COUNTIF(B531,"*aa*")</f>
        <v>0</v>
      </c>
      <c r="J531" s="1">
        <f>COUNTIF(B531,"*oo*")</f>
        <v>0</v>
      </c>
      <c r="K531" s="1">
        <f>COUNTIF(B531,"*uu*")</f>
        <v>0</v>
      </c>
      <c r="L531" s="1">
        <f>COUNTIF(B531,"*ia*")</f>
        <v>0</v>
      </c>
      <c r="M531" s="1">
        <f>COUNTIF(B531,"*iu*")</f>
        <v>0</v>
      </c>
      <c r="N531" s="1">
        <f>COUNTIF(B531,"*ei*")</f>
        <v>0</v>
      </c>
      <c r="O531" s="1">
        <f>COUNTIF(B531,"*ea*")</f>
        <v>0</v>
      </c>
      <c r="P531" s="1">
        <f>COUNTIF(B531,"*eo*")</f>
        <v>0</v>
      </c>
      <c r="Q531" s="1">
        <f>COUNTIF(B531,"*eu*")</f>
        <v>0</v>
      </c>
      <c r="R531" s="1">
        <f>COUNTIF(B531,"*ai*")</f>
        <v>0</v>
      </c>
      <c r="S531" s="1">
        <f>COUNTIF(B531,"*ae*")</f>
        <v>0</v>
      </c>
      <c r="T531" s="1">
        <f>COUNTIF(B531,"*ao*")</f>
        <v>0</v>
      </c>
      <c r="U531" s="1">
        <f>COUNTIF(B531,"*au*")</f>
        <v>0</v>
      </c>
      <c r="V531" s="1">
        <f>COUNTIF(B531,"*oi*")</f>
        <v>0</v>
      </c>
      <c r="W531" s="1">
        <f>COUNTIF(B531,"*oe*")</f>
        <v>0</v>
      </c>
      <c r="X531" s="1">
        <f>COUNTIF(B531,"*oa*")</f>
        <v>0</v>
      </c>
      <c r="Y531" s="1">
        <f>COUNTIF(B531,"*ou*")</f>
        <v>0</v>
      </c>
      <c r="Z531" s="1">
        <f>COUNTIF(B531,"*ui*")</f>
        <v>0</v>
      </c>
      <c r="AA531" s="1">
        <f>COUNTIF(B531,"*ua*")</f>
        <v>0</v>
      </c>
      <c r="AB531">
        <f>SUM(G531:AA531)</f>
        <v>0</v>
      </c>
      <c r="AC531">
        <v>2</v>
      </c>
      <c r="AD531">
        <f>COUNTIF(AC531,"2")</f>
        <v>1</v>
      </c>
      <c r="AE531">
        <f>COUNTIF(AC531,"3")</f>
        <v>0</v>
      </c>
      <c r="AF531">
        <f>COUNTIF(AC531,"4")</f>
        <v>0</v>
      </c>
      <c r="AG531">
        <f>COUNTIF(AC531,"5")</f>
        <v>0</v>
      </c>
      <c r="AH531">
        <v>1</v>
      </c>
      <c r="AI531">
        <v>1</v>
      </c>
      <c r="AL531">
        <v>1</v>
      </c>
      <c r="AO531" s="1">
        <f>COUNTIF(F531,"CVCV")+COUNTIF(F531,"CVVCV")</f>
        <v>0</v>
      </c>
      <c r="AP531" s="1">
        <f>COUNTIF(F531,"CVCVC")+COUNTIF(F531,"CVVCVC")</f>
        <v>0</v>
      </c>
      <c r="AQ531" s="1">
        <f>COUNTIF(F531,"VCV")+COUNTIF(F531,"VVCV")</f>
        <v>0</v>
      </c>
      <c r="AR531" s="1">
        <f>COUNTIF(F531,"VCVC")+COUNTIF(F531,"VVCVC")</f>
        <v>0</v>
      </c>
      <c r="AS531" s="1">
        <f>COUNTIF(F531,"CVV")</f>
        <v>0</v>
      </c>
      <c r="AT531" s="1">
        <f>COUNTIF(F531,"CVVC")</f>
        <v>0</v>
      </c>
      <c r="AU531" s="1">
        <f>COUNTIF(F531,"VV")</f>
        <v>0</v>
      </c>
      <c r="AV531" s="1">
        <f>COUNTIF(F531,"VVC")</f>
        <v>0</v>
      </c>
      <c r="AW531" s="1">
        <f>COUNTIF(F531,"CVVCVC")+COUNTIF(F531,"VVCVC")+COUNTIF(F531,"CVVCV")+COUNTIF(F531,"VVCV")</f>
        <v>0</v>
      </c>
      <c r="AY531" s="1">
        <f>COUNTIF(F531,"CCVCV")</f>
        <v>1</v>
      </c>
      <c r="AZ531" s="1">
        <f>COUNTIF(F531,"CCVCVC")</f>
        <v>0</v>
      </c>
      <c r="BA531" s="1">
        <f>COUNTIF(F531,"CCVV")</f>
        <v>0</v>
      </c>
      <c r="BB531" s="1">
        <f>COUNTIF(F531,"CCVVC")</f>
        <v>0</v>
      </c>
      <c r="BF531" s="1" t="str">
        <f>RIGHT(F531,4)</f>
        <v>CVCV</v>
      </c>
      <c r="BG531" s="1">
        <v>1</v>
      </c>
      <c r="BH531">
        <v>1</v>
      </c>
      <c r="BP531" s="1">
        <f>SUM(BG531:BO531)</f>
        <v>2</v>
      </c>
      <c r="BQ531">
        <v>0</v>
      </c>
      <c r="BS531" s="1" t="str">
        <f>LEFT(B531,1)</f>
        <v>b</v>
      </c>
      <c r="BT531" s="1" t="str">
        <f>LEFT(B531,2)</f>
        <v>bn</v>
      </c>
      <c r="BU531" s="1" t="str">
        <f>RIGHT(B531,1)</f>
        <v>a</v>
      </c>
      <c r="BX531" s="10">
        <v>0</v>
      </c>
      <c r="BY531" s="10" t="str">
        <f>LEFT(CA531,1)</f>
        <v>a</v>
      </c>
      <c r="BZ531" s="10" t="str">
        <f>RIGHT(B531,1)</f>
        <v>a</v>
      </c>
      <c r="CA531" s="10" t="str">
        <f>RIGHT(B531,3)</f>
        <v>apa</v>
      </c>
      <c r="CB531" s="10" t="str">
        <f>RIGHT(B531,3)</f>
        <v>apa</v>
      </c>
      <c r="CC531" s="10" t="str">
        <f>RIGHT(B531,2)</f>
        <v>pa</v>
      </c>
      <c r="CD531" s="10" t="str">
        <f>RIGHT(B531,1)</f>
        <v>a</v>
      </c>
    </row>
    <row r="532" spans="1:82">
      <c r="A532">
        <v>1724</v>
      </c>
      <c r="B532" s="30" t="s">
        <v>3781</v>
      </c>
      <c r="C532" t="s">
        <v>2534</v>
      </c>
      <c r="D532" t="s">
        <v>1151</v>
      </c>
      <c r="E532" t="s">
        <v>2821</v>
      </c>
      <c r="F532" t="s">
        <v>2841</v>
      </c>
      <c r="G532" s="1">
        <f>COUNTIF(B532,"*ii*")</f>
        <v>0</v>
      </c>
      <c r="H532" s="1">
        <f>COUNTIF(B532,"*ee*")</f>
        <v>0</v>
      </c>
      <c r="I532" s="1">
        <f>COUNTIF(B532,"*aa*")</f>
        <v>0</v>
      </c>
      <c r="J532" s="1">
        <f>COUNTIF(B532,"*oo*")</f>
        <v>0</v>
      </c>
      <c r="K532" s="1">
        <f>COUNTIF(B532,"*uu*")</f>
        <v>0</v>
      </c>
      <c r="L532" s="1">
        <f>COUNTIF(B532,"*ia*")</f>
        <v>0</v>
      </c>
      <c r="M532" s="1">
        <f>COUNTIF(B532,"*iu*")</f>
        <v>0</v>
      </c>
      <c r="N532" s="1">
        <f>COUNTIF(B532,"*ei*")</f>
        <v>0</v>
      </c>
      <c r="O532" s="1">
        <f>COUNTIF(B532,"*ea*")</f>
        <v>0</v>
      </c>
      <c r="P532" s="1">
        <f>COUNTIF(B532,"*eo*")</f>
        <v>0</v>
      </c>
      <c r="Q532" s="1">
        <f>COUNTIF(B532,"*eu*")</f>
        <v>0</v>
      </c>
      <c r="R532" s="1">
        <f>COUNTIF(B532,"*ai*")</f>
        <v>0</v>
      </c>
      <c r="S532" s="1">
        <f>COUNTIF(B532,"*ae*")</f>
        <v>0</v>
      </c>
      <c r="T532" s="1">
        <f>COUNTIF(B532,"*ao*")</f>
        <v>0</v>
      </c>
      <c r="U532" s="1">
        <f>COUNTIF(B532,"*au*")</f>
        <v>0</v>
      </c>
      <c r="V532" s="1">
        <f>COUNTIF(B532,"*oi*")</f>
        <v>0</v>
      </c>
      <c r="W532" s="1">
        <f>COUNTIF(B532,"*oe*")</f>
        <v>0</v>
      </c>
      <c r="X532" s="1">
        <f>COUNTIF(B532,"*oa*")</f>
        <v>0</v>
      </c>
      <c r="Y532" s="1">
        <f>COUNTIF(B532,"*ou*")</f>
        <v>0</v>
      </c>
      <c r="Z532" s="1">
        <f>COUNTIF(B532,"*ui*")</f>
        <v>0</v>
      </c>
      <c r="AA532" s="1">
        <f>COUNTIF(B532,"*ua*")</f>
        <v>0</v>
      </c>
      <c r="AB532">
        <f>SUM(G532:AA532)</f>
        <v>0</v>
      </c>
      <c r="AC532">
        <v>2</v>
      </c>
      <c r="AD532">
        <f>COUNTIF(AC532,"2")</f>
        <v>1</v>
      </c>
      <c r="AE532">
        <f>COUNTIF(AC532,"3")</f>
        <v>0</v>
      </c>
      <c r="AF532">
        <f>COUNTIF(AC532,"4")</f>
        <v>0</v>
      </c>
      <c r="AG532">
        <f>COUNTIF(AC532,"5")</f>
        <v>0</v>
      </c>
      <c r="AH532">
        <v>1</v>
      </c>
      <c r="AI532">
        <v>1</v>
      </c>
      <c r="AO532" s="1">
        <f>COUNTIF(F532,"CVCV")+COUNTIF(F532,"CVVCV")</f>
        <v>0</v>
      </c>
      <c r="AP532" s="1">
        <f>COUNTIF(F532,"CVCVC")+COUNTIF(F532,"CVVCVC")</f>
        <v>0</v>
      </c>
      <c r="AQ532" s="1">
        <f>COUNTIF(F532,"VCV")+COUNTIF(F532,"VVCV")</f>
        <v>0</v>
      </c>
      <c r="AR532" s="1">
        <f>COUNTIF(F532,"VCVC")+COUNTIF(F532,"VVCVC")</f>
        <v>0</v>
      </c>
      <c r="AS532" s="1">
        <f>COUNTIF(F532,"CVV")</f>
        <v>0</v>
      </c>
      <c r="AT532" s="1">
        <f>COUNTIF(F532,"CVVC")</f>
        <v>0</v>
      </c>
      <c r="AU532" s="1">
        <f>COUNTIF(F532,"VV")</f>
        <v>0</v>
      </c>
      <c r="AV532" s="1">
        <f>COUNTIF(F532,"VVC")</f>
        <v>0</v>
      </c>
      <c r="AW532" s="1">
        <f>COUNTIF(F532,"CVVCVC")+COUNTIF(F532,"VVCVC")+COUNTIF(F532,"CVVCV")+COUNTIF(F532,"VVCV")</f>
        <v>0</v>
      </c>
      <c r="AY532" s="1">
        <f>COUNTIF(F532,"CCVCV")</f>
        <v>1</v>
      </c>
      <c r="AZ532" s="1">
        <f>COUNTIF(F532,"CCVCVC")</f>
        <v>0</v>
      </c>
      <c r="BA532" s="1">
        <f>COUNTIF(F532,"CCVV")</f>
        <v>0</v>
      </c>
      <c r="BB532" s="1">
        <f>COUNTIF(F532,"CCVVC")</f>
        <v>0</v>
      </c>
      <c r="BF532" s="1" t="str">
        <f>RIGHT(F532,4)</f>
        <v>CVCV</v>
      </c>
      <c r="BG532" s="1">
        <v>1</v>
      </c>
      <c r="BH532">
        <v>1</v>
      </c>
      <c r="BP532" s="1">
        <f>SUM(BG532:BO532)</f>
        <v>2</v>
      </c>
      <c r="BQ532">
        <v>0</v>
      </c>
      <c r="BS532" s="1" t="str">
        <f>LEFT(B532,1)</f>
        <v>s</v>
      </c>
      <c r="BT532" s="1" t="str">
        <f>LEFT(B532,2)</f>
        <v>sp</v>
      </c>
      <c r="BU532" s="1" t="str">
        <f>RIGHT(B532,1)</f>
        <v>a</v>
      </c>
      <c r="BX532" s="10">
        <v>0</v>
      </c>
      <c r="BY532" s="10" t="str">
        <f>LEFT(CA532,1)</f>
        <v>a</v>
      </c>
      <c r="BZ532" s="10" t="str">
        <f>RIGHT(B532,1)</f>
        <v>a</v>
      </c>
      <c r="CA532" s="10" t="str">
        <f>RIGHT(B532,3)</f>
        <v>apa</v>
      </c>
      <c r="CB532" s="10" t="str">
        <f>RIGHT(B532,3)</f>
        <v>apa</v>
      </c>
      <c r="CC532" s="10" t="str">
        <f>RIGHT(B532,2)</f>
        <v>pa</v>
      </c>
      <c r="CD532" s="10" t="str">
        <f>RIGHT(B532,1)</f>
        <v>a</v>
      </c>
    </row>
    <row r="533" spans="1:82">
      <c r="A533">
        <v>1824</v>
      </c>
      <c r="B533" s="30" t="s">
        <v>300</v>
      </c>
      <c r="C533" t="s">
        <v>1559</v>
      </c>
      <c r="D533" t="s">
        <v>1151</v>
      </c>
      <c r="E533" t="s">
        <v>2821</v>
      </c>
      <c r="F533" t="s">
        <v>2841</v>
      </c>
      <c r="G533" s="1">
        <f>COUNTIF(B533,"*ii*")</f>
        <v>0</v>
      </c>
      <c r="H533" s="1">
        <f>COUNTIF(B533,"*ee*")</f>
        <v>0</v>
      </c>
      <c r="I533" s="1">
        <f>COUNTIF(B533,"*aa*")</f>
        <v>0</v>
      </c>
      <c r="J533" s="1">
        <f>COUNTIF(B533,"*oo*")</f>
        <v>0</v>
      </c>
      <c r="K533" s="1">
        <f>COUNTIF(B533,"*uu*")</f>
        <v>0</v>
      </c>
      <c r="L533" s="1">
        <f>COUNTIF(B533,"*ia*")</f>
        <v>0</v>
      </c>
      <c r="M533" s="1">
        <f>COUNTIF(B533,"*iu*")</f>
        <v>0</v>
      </c>
      <c r="N533" s="1">
        <f>COUNTIF(B533,"*ei*")</f>
        <v>0</v>
      </c>
      <c r="O533" s="1">
        <f>COUNTIF(B533,"*ea*")</f>
        <v>0</v>
      </c>
      <c r="P533" s="1">
        <f>COUNTIF(B533,"*eo*")</f>
        <v>0</v>
      </c>
      <c r="Q533" s="1">
        <f>COUNTIF(B533,"*eu*")</f>
        <v>0</v>
      </c>
      <c r="R533" s="1">
        <f>COUNTIF(B533,"*ai*")</f>
        <v>0</v>
      </c>
      <c r="S533" s="1">
        <f>COUNTIF(B533,"*ae*")</f>
        <v>0</v>
      </c>
      <c r="T533" s="1">
        <f>COUNTIF(B533,"*ao*")</f>
        <v>0</v>
      </c>
      <c r="U533" s="1">
        <f>COUNTIF(B533,"*au*")</f>
        <v>0</v>
      </c>
      <c r="V533" s="1">
        <f>COUNTIF(B533,"*oi*")</f>
        <v>0</v>
      </c>
      <c r="W533" s="1">
        <f>COUNTIF(B533,"*oe*")</f>
        <v>0</v>
      </c>
      <c r="X533" s="1">
        <f>COUNTIF(B533,"*oa*")</f>
        <v>0</v>
      </c>
      <c r="Y533" s="1">
        <f>COUNTIF(B533,"*ou*")</f>
        <v>0</v>
      </c>
      <c r="Z533" s="1">
        <f>COUNTIF(B533,"*ui*")</f>
        <v>0</v>
      </c>
      <c r="AA533" s="1">
        <f>COUNTIF(B533,"*ua*")</f>
        <v>0</v>
      </c>
      <c r="AB533">
        <f>SUM(G533:AA533)</f>
        <v>0</v>
      </c>
      <c r="AC533">
        <v>2</v>
      </c>
      <c r="AD533">
        <f>COUNTIF(AC533,"2")</f>
        <v>1</v>
      </c>
      <c r="AE533">
        <f>COUNTIF(AC533,"3")</f>
        <v>0</v>
      </c>
      <c r="AF533">
        <f>COUNTIF(AC533,"4")</f>
        <v>0</v>
      </c>
      <c r="AG533">
        <f>COUNTIF(AC533,"5")</f>
        <v>0</v>
      </c>
      <c r="AH533">
        <v>1</v>
      </c>
      <c r="AI533">
        <v>1</v>
      </c>
      <c r="AL533">
        <v>1</v>
      </c>
      <c r="AO533" s="1">
        <f>COUNTIF(F533,"CVCV")+COUNTIF(F533,"CVVCV")</f>
        <v>0</v>
      </c>
      <c r="AP533" s="1">
        <f>COUNTIF(F533,"CVCVC")+COUNTIF(F533,"CVVCVC")</f>
        <v>0</v>
      </c>
      <c r="AQ533" s="1">
        <f>COUNTIF(F533,"VCV")+COUNTIF(F533,"VVCV")</f>
        <v>0</v>
      </c>
      <c r="AR533" s="1">
        <f>COUNTIF(F533,"VCVC")+COUNTIF(F533,"VVCVC")</f>
        <v>0</v>
      </c>
      <c r="AS533" s="1">
        <f>COUNTIF(F533,"CVV")</f>
        <v>0</v>
      </c>
      <c r="AT533" s="1">
        <f>COUNTIF(F533,"CVVC")</f>
        <v>0</v>
      </c>
      <c r="AU533" s="1">
        <f>COUNTIF(F533,"VV")</f>
        <v>0</v>
      </c>
      <c r="AV533" s="1">
        <f>COUNTIF(F533,"VVC")</f>
        <v>0</v>
      </c>
      <c r="AW533" s="1">
        <f>COUNTIF(F533,"CVVCVC")+COUNTIF(F533,"VVCVC")+COUNTIF(F533,"CVVCV")+COUNTIF(F533,"VVCV")</f>
        <v>0</v>
      </c>
      <c r="AY533" s="1">
        <f>COUNTIF(F533,"CCVCV")</f>
        <v>1</v>
      </c>
      <c r="AZ533" s="1">
        <f>COUNTIF(F533,"CCVCVC")</f>
        <v>0</v>
      </c>
      <c r="BA533" s="1">
        <f>COUNTIF(F533,"CCVV")</f>
        <v>0</v>
      </c>
      <c r="BB533" s="1">
        <f>COUNTIF(F533,"CCVVC")</f>
        <v>0</v>
      </c>
      <c r="BF533" s="1" t="str">
        <f>RIGHT(F533,4)</f>
        <v>CVCV</v>
      </c>
      <c r="BG533" s="1">
        <v>1</v>
      </c>
      <c r="BH533">
        <v>1</v>
      </c>
      <c r="BP533" s="1">
        <f>SUM(BG533:BO533)</f>
        <v>2</v>
      </c>
      <c r="BQ533">
        <v>0</v>
      </c>
      <c r="BS533" s="1" t="str">
        <f>LEFT(B533,1)</f>
        <v>t</v>
      </c>
      <c r="BT533" s="1" t="str">
        <f>LEFT(B533,2)</f>
        <v>tb</v>
      </c>
      <c r="BU533" s="1" t="str">
        <f>RIGHT(B533,1)</f>
        <v>a</v>
      </c>
      <c r="BX533" s="10">
        <v>0</v>
      </c>
      <c r="BY533" s="10" t="str">
        <f>LEFT(CA533,1)</f>
        <v>o</v>
      </c>
      <c r="BZ533" s="10" t="str">
        <f>RIGHT(B533,1)</f>
        <v>a</v>
      </c>
      <c r="CA533" s="10" t="str">
        <f>RIGHT(B533,3)</f>
        <v>ora</v>
      </c>
      <c r="CB533" s="10" t="str">
        <f>RIGHT(B533,3)</f>
        <v>ora</v>
      </c>
      <c r="CC533" s="10" t="str">
        <f>RIGHT(B533,2)</f>
        <v>ra</v>
      </c>
      <c r="CD533" s="10" t="str">
        <f>RIGHT(B533,1)</f>
        <v>a</v>
      </c>
    </row>
    <row r="534" spans="1:82">
      <c r="A534">
        <v>1694</v>
      </c>
      <c r="B534" s="30" t="s">
        <v>158</v>
      </c>
      <c r="C534" t="s">
        <v>1359</v>
      </c>
      <c r="D534" t="s">
        <v>1152</v>
      </c>
      <c r="E534" t="s">
        <v>1141</v>
      </c>
      <c r="F534" t="s">
        <v>2841</v>
      </c>
      <c r="G534" s="1">
        <f>COUNTIF(B534,"*ii*")</f>
        <v>0</v>
      </c>
      <c r="H534" s="1">
        <f>COUNTIF(B534,"*ee*")</f>
        <v>0</v>
      </c>
      <c r="I534" s="1">
        <f>COUNTIF(B534,"*aa*")</f>
        <v>0</v>
      </c>
      <c r="J534" s="1">
        <f>COUNTIF(B534,"*oo*")</f>
        <v>0</v>
      </c>
      <c r="K534" s="1">
        <f>COUNTIF(B534,"*uu*")</f>
        <v>0</v>
      </c>
      <c r="L534" s="1">
        <f>COUNTIF(B534,"*ia*")</f>
        <v>0</v>
      </c>
      <c r="M534" s="1">
        <f>COUNTIF(B534,"*iu*")</f>
        <v>0</v>
      </c>
      <c r="N534" s="1">
        <f>COUNTIF(B534,"*ei*")</f>
        <v>0</v>
      </c>
      <c r="O534" s="1">
        <f>COUNTIF(B534,"*ea*")</f>
        <v>0</v>
      </c>
      <c r="P534" s="1">
        <f>COUNTIF(B534,"*eo*")</f>
        <v>0</v>
      </c>
      <c r="Q534" s="1">
        <f>COUNTIF(B534,"*eu*")</f>
        <v>0</v>
      </c>
      <c r="R534" s="1">
        <f>COUNTIF(B534,"*ai*")</f>
        <v>0</v>
      </c>
      <c r="S534" s="1">
        <f>COUNTIF(B534,"*ae*")</f>
        <v>0</v>
      </c>
      <c r="T534" s="1">
        <f>COUNTIF(B534,"*ao*")</f>
        <v>0</v>
      </c>
      <c r="U534" s="1">
        <f>COUNTIF(B534,"*au*")</f>
        <v>0</v>
      </c>
      <c r="V534" s="1">
        <f>COUNTIF(B534,"*oi*")</f>
        <v>0</v>
      </c>
      <c r="W534" s="1">
        <f>COUNTIF(B534,"*oe*")</f>
        <v>0</v>
      </c>
      <c r="X534" s="1">
        <f>COUNTIF(B534,"*oa*")</f>
        <v>0</v>
      </c>
      <c r="Y534" s="1">
        <f>COUNTIF(B534,"*ou*")</f>
        <v>0</v>
      </c>
      <c r="Z534" s="1">
        <f>COUNTIF(B534,"*ui*")</f>
        <v>0</v>
      </c>
      <c r="AA534" s="1">
        <f>COUNTIF(B534,"*ua*")</f>
        <v>0</v>
      </c>
      <c r="AB534">
        <f>SUM(G534:AA534)</f>
        <v>0</v>
      </c>
      <c r="AC534">
        <v>2</v>
      </c>
      <c r="AD534">
        <f>COUNTIF(AC534,"2")</f>
        <v>1</v>
      </c>
      <c r="AE534">
        <f>COUNTIF(AC534,"3")</f>
        <v>0</v>
      </c>
      <c r="AF534">
        <f>COUNTIF(AC534,"4")</f>
        <v>0</v>
      </c>
      <c r="AG534">
        <f>COUNTIF(AC534,"5")</f>
        <v>0</v>
      </c>
      <c r="AH534">
        <v>1</v>
      </c>
      <c r="AI534">
        <v>1</v>
      </c>
      <c r="AL534">
        <v>1</v>
      </c>
      <c r="AO534" s="1">
        <f>COUNTIF(F534,"CVCV")+COUNTIF(F534,"CVVCV")</f>
        <v>0</v>
      </c>
      <c r="AP534" s="1">
        <f>COUNTIF(F534,"CVCVC")+COUNTIF(F534,"CVVCVC")</f>
        <v>0</v>
      </c>
      <c r="AQ534" s="1">
        <f>COUNTIF(F534,"VCV")+COUNTIF(F534,"VVCV")</f>
        <v>0</v>
      </c>
      <c r="AR534" s="1">
        <f>COUNTIF(F534,"VCVC")+COUNTIF(F534,"VVCVC")</f>
        <v>0</v>
      </c>
      <c r="AS534" s="1">
        <f>COUNTIF(F534,"CVV")</f>
        <v>0</v>
      </c>
      <c r="AT534" s="1">
        <f>COUNTIF(F534,"CVVC")</f>
        <v>0</v>
      </c>
      <c r="AU534" s="1">
        <f>COUNTIF(F534,"VV")</f>
        <v>0</v>
      </c>
      <c r="AV534" s="1">
        <f>COUNTIF(F534,"VVC")</f>
        <v>0</v>
      </c>
      <c r="AW534" s="1">
        <f>COUNTIF(F534,"CVVCVC")+COUNTIF(F534,"VVCVC")+COUNTIF(F534,"CVVCV")+COUNTIF(F534,"VVCV")</f>
        <v>0</v>
      </c>
      <c r="AY534" s="1">
        <f>COUNTIF(F534,"CCVCV")</f>
        <v>1</v>
      </c>
      <c r="AZ534" s="1">
        <f>COUNTIF(F534,"CCVCVC")</f>
        <v>0</v>
      </c>
      <c r="BA534" s="1">
        <f>COUNTIF(F534,"CCVV")</f>
        <v>0</v>
      </c>
      <c r="BB534" s="1">
        <f>COUNTIF(F534,"CCVVC")</f>
        <v>0</v>
      </c>
      <c r="BF534" s="1" t="str">
        <f>RIGHT(F534,4)</f>
        <v>CVCV</v>
      </c>
      <c r="BG534" s="1">
        <v>1</v>
      </c>
      <c r="BH534">
        <v>1</v>
      </c>
      <c r="BP534" s="1">
        <f>SUM(BG534:BO534)</f>
        <v>2</v>
      </c>
      <c r="BQ534">
        <v>0</v>
      </c>
      <c r="BS534" s="1" t="str">
        <f>LEFT(B534,1)</f>
        <v>s</v>
      </c>
      <c r="BT534" s="1" t="str">
        <f>LEFT(B534,2)</f>
        <v>sn</v>
      </c>
      <c r="BU534" s="1" t="str">
        <f>RIGHT(B534,1)</f>
        <v>a</v>
      </c>
      <c r="BX534" s="10">
        <v>0</v>
      </c>
      <c r="BY534" s="10" t="str">
        <f>LEFT(CA534,1)</f>
        <v>a</v>
      </c>
      <c r="BZ534" s="10" t="str">
        <f>RIGHT(B534,1)</f>
        <v>a</v>
      </c>
      <c r="CA534" s="10" t="str">
        <f>RIGHT(B534,3)</f>
        <v>asa</v>
      </c>
      <c r="CB534" s="10" t="str">
        <f>RIGHT(B534,3)</f>
        <v>asa</v>
      </c>
      <c r="CC534" s="10" t="str">
        <f>RIGHT(B534,2)</f>
        <v>sa</v>
      </c>
      <c r="CD534" s="10" t="str">
        <f>RIGHT(B534,1)</f>
        <v>a</v>
      </c>
    </row>
    <row r="535" spans="1:82">
      <c r="A535">
        <v>1259</v>
      </c>
      <c r="B535" s="30" t="s">
        <v>3233</v>
      </c>
      <c r="C535" t="s">
        <v>1416</v>
      </c>
      <c r="D535" t="s">
        <v>1152</v>
      </c>
      <c r="E535" t="s">
        <v>1141</v>
      </c>
      <c r="F535" t="s">
        <v>2841</v>
      </c>
      <c r="G535" s="1">
        <f>COUNTIF(B535,"*ii*")</f>
        <v>0</v>
      </c>
      <c r="H535" s="1">
        <f>COUNTIF(B535,"*ee*")</f>
        <v>0</v>
      </c>
      <c r="I535" s="1">
        <f>COUNTIF(B535,"*aa*")</f>
        <v>0</v>
      </c>
      <c r="J535" s="1">
        <f>COUNTIF(B535,"*oo*")</f>
        <v>0</v>
      </c>
      <c r="K535" s="1">
        <f>COUNTIF(B535,"*uu*")</f>
        <v>0</v>
      </c>
      <c r="L535" s="1">
        <f>COUNTIF(B535,"*ia*")</f>
        <v>0</v>
      </c>
      <c r="M535" s="1">
        <f>COUNTIF(B535,"*iu*")</f>
        <v>0</v>
      </c>
      <c r="N535" s="1">
        <f>COUNTIF(B535,"*ei*")</f>
        <v>0</v>
      </c>
      <c r="O535" s="1">
        <f>COUNTIF(B535,"*ea*")</f>
        <v>0</v>
      </c>
      <c r="P535" s="1">
        <f>COUNTIF(B535,"*eo*")</f>
        <v>0</v>
      </c>
      <c r="Q535" s="1">
        <f>COUNTIF(B535,"*eu*")</f>
        <v>0</v>
      </c>
      <c r="R535" s="1">
        <f>COUNTIF(B535,"*ai*")</f>
        <v>0</v>
      </c>
      <c r="S535" s="1">
        <f>COUNTIF(B535,"*ae*")</f>
        <v>0</v>
      </c>
      <c r="T535" s="1">
        <f>COUNTIF(B535,"*ao*")</f>
        <v>0</v>
      </c>
      <c r="U535" s="1">
        <f>COUNTIF(B535,"*au*")</f>
        <v>0</v>
      </c>
      <c r="V535" s="1">
        <f>COUNTIF(B535,"*oi*")</f>
        <v>0</v>
      </c>
      <c r="W535" s="1">
        <f>COUNTIF(B535,"*oe*")</f>
        <v>0</v>
      </c>
      <c r="X535" s="1">
        <f>COUNTIF(B535,"*oa*")</f>
        <v>0</v>
      </c>
      <c r="Y535" s="1">
        <f>COUNTIF(B535,"*ou*")</f>
        <v>0</v>
      </c>
      <c r="Z535" s="1">
        <f>COUNTIF(B535,"*ui*")</f>
        <v>0</v>
      </c>
      <c r="AA535" s="1">
        <f>COUNTIF(B535,"*ua*")</f>
        <v>0</v>
      </c>
      <c r="AB535">
        <f>SUM(G535:AA535)</f>
        <v>0</v>
      </c>
      <c r="AC535">
        <v>2</v>
      </c>
      <c r="AD535">
        <f>COUNTIF(AC535,"2")</f>
        <v>1</v>
      </c>
      <c r="AE535">
        <f>COUNTIF(AC535,"3")</f>
        <v>0</v>
      </c>
      <c r="AF535">
        <f>COUNTIF(AC535,"4")</f>
        <v>0</v>
      </c>
      <c r="AG535">
        <f>COUNTIF(AC535,"5")</f>
        <v>0</v>
      </c>
      <c r="AH535">
        <v>1</v>
      </c>
      <c r="AI535">
        <v>1</v>
      </c>
      <c r="AL535">
        <v>1</v>
      </c>
      <c r="AO535" s="1">
        <f>COUNTIF(F535,"CVCV")+COUNTIF(F535,"CVVCV")</f>
        <v>0</v>
      </c>
      <c r="AP535" s="1">
        <f>COUNTIF(F535,"CVCVC")+COUNTIF(F535,"CVVCVC")</f>
        <v>0</v>
      </c>
      <c r="AQ535" s="1">
        <f>COUNTIF(F535,"VCV")+COUNTIF(F535,"VVCV")</f>
        <v>0</v>
      </c>
      <c r="AR535" s="1">
        <f>COUNTIF(F535,"VCVC")+COUNTIF(F535,"VVCVC")</f>
        <v>0</v>
      </c>
      <c r="AS535" s="1">
        <f>COUNTIF(F535,"CVV")</f>
        <v>0</v>
      </c>
      <c r="AT535" s="1">
        <f>COUNTIF(F535,"CVVC")</f>
        <v>0</v>
      </c>
      <c r="AU535" s="1">
        <f>COUNTIF(F535,"VV")</f>
        <v>0</v>
      </c>
      <c r="AV535" s="1">
        <f>COUNTIF(F535,"VVC")</f>
        <v>0</v>
      </c>
      <c r="AW535" s="1">
        <f>COUNTIF(F535,"CVVCVC")+COUNTIF(F535,"VVCVC")+COUNTIF(F535,"CVVCV")+COUNTIF(F535,"VVCV")</f>
        <v>0</v>
      </c>
      <c r="AY535" s="1">
        <f>COUNTIF(F535,"CCVCV")</f>
        <v>1</v>
      </c>
      <c r="AZ535" s="1">
        <f>COUNTIF(F535,"CCVCVC")</f>
        <v>0</v>
      </c>
      <c r="BA535" s="1">
        <f>COUNTIF(F535,"CCVV")</f>
        <v>0</v>
      </c>
      <c r="BB535" s="1">
        <f>COUNTIF(F535,"CCVVC")</f>
        <v>0</v>
      </c>
      <c r="BF535" s="1" t="str">
        <f>RIGHT(F535,4)</f>
        <v>CVCV</v>
      </c>
      <c r="BG535" s="1">
        <v>1</v>
      </c>
      <c r="BH535">
        <v>1</v>
      </c>
      <c r="BP535" s="1">
        <f>SUM(BG535:BO535)</f>
        <v>2</v>
      </c>
      <c r="BQ535">
        <v>0</v>
      </c>
      <c r="BS535" s="1" t="str">
        <f>LEFT(B535,1)</f>
        <v>ʔ</v>
      </c>
      <c r="BT535" s="1" t="str">
        <f>LEFT(B535,2)</f>
        <v>ʔb</v>
      </c>
      <c r="BU535" s="1" t="str">
        <f>RIGHT(B535,1)</f>
        <v>a</v>
      </c>
      <c r="BX535" s="10">
        <v>0</v>
      </c>
      <c r="BY535" s="10" t="str">
        <f>LEFT(CA535,1)</f>
        <v>a</v>
      </c>
      <c r="BZ535" s="10" t="str">
        <f>RIGHT(B535,1)</f>
        <v>a</v>
      </c>
      <c r="CA535" s="10" t="str">
        <f>RIGHT(B535,3)</f>
        <v>asa</v>
      </c>
      <c r="CB535" s="10" t="str">
        <f>RIGHT(B535,3)</f>
        <v>asa</v>
      </c>
      <c r="CC535" s="10" t="str">
        <f>RIGHT(B535,2)</f>
        <v>sa</v>
      </c>
      <c r="CD535" s="10" t="str">
        <f>RIGHT(B535,1)</f>
        <v>a</v>
      </c>
    </row>
    <row r="536" spans="1:82">
      <c r="B536" s="30" t="s">
        <v>4067</v>
      </c>
      <c r="C536" t="s">
        <v>4068</v>
      </c>
      <c r="D536" s="1" t="s">
        <v>1152</v>
      </c>
      <c r="E536" s="2" t="s">
        <v>1141</v>
      </c>
      <c r="F536" s="1" t="s">
        <v>2841</v>
      </c>
      <c r="G536" s="1">
        <f>COUNTIF(B536,"*ii*")</f>
        <v>0</v>
      </c>
      <c r="H536" s="1">
        <f>COUNTIF(B536,"*ee*")</f>
        <v>0</v>
      </c>
      <c r="I536" s="1">
        <f>COUNTIF(B536,"*aa*")</f>
        <v>0</v>
      </c>
      <c r="J536" s="1">
        <f>COUNTIF(B536,"*oo*")</f>
        <v>0</v>
      </c>
      <c r="K536" s="1">
        <f>COUNTIF(B536,"*uu*")</f>
        <v>0</v>
      </c>
      <c r="L536" s="1">
        <f>COUNTIF(B536,"*ia*")</f>
        <v>0</v>
      </c>
      <c r="M536" s="1">
        <f>COUNTIF(B536,"*iu*")</f>
        <v>0</v>
      </c>
      <c r="N536" s="1">
        <f>COUNTIF(B536,"*ei*")</f>
        <v>0</v>
      </c>
      <c r="O536" s="1">
        <f>COUNTIF(B536,"*ea*")</f>
        <v>0</v>
      </c>
      <c r="P536" s="1">
        <f>COUNTIF(B536,"*eo*")</f>
        <v>0</v>
      </c>
      <c r="Q536" s="1">
        <f>COUNTIF(B536,"*eu*")</f>
        <v>0</v>
      </c>
      <c r="R536" s="1">
        <f>COUNTIF(B536,"*ai*")</f>
        <v>0</v>
      </c>
      <c r="S536" s="1">
        <f>COUNTIF(B536,"*ae*")</f>
        <v>0</v>
      </c>
      <c r="T536" s="1">
        <f>COUNTIF(B536,"*ao*")</f>
        <v>0</v>
      </c>
      <c r="U536" s="1">
        <f>COUNTIF(B536,"*au*")</f>
        <v>0</v>
      </c>
      <c r="V536" s="1">
        <f>COUNTIF(B536,"*oi*")</f>
        <v>0</v>
      </c>
      <c r="W536" s="1">
        <f>COUNTIF(B536,"*oe*")</f>
        <v>0</v>
      </c>
      <c r="X536" s="1">
        <f>COUNTIF(B536,"*oa*")</f>
        <v>0</v>
      </c>
      <c r="Y536" s="1">
        <f>COUNTIF(B536,"*ou*")</f>
        <v>0</v>
      </c>
      <c r="Z536" s="1">
        <f>COUNTIF(B536,"*ui*")</f>
        <v>0</v>
      </c>
      <c r="AA536" s="1">
        <f>COUNTIF(B536,"*ua*")</f>
        <v>0</v>
      </c>
      <c r="AB536">
        <f>SUM(G536:AA536)</f>
        <v>0</v>
      </c>
      <c r="AC536">
        <v>2</v>
      </c>
      <c r="AD536">
        <f>COUNTIF(AC536,"2")</f>
        <v>1</v>
      </c>
      <c r="AE536">
        <f>COUNTIF(AC536,"3")</f>
        <v>0</v>
      </c>
      <c r="AF536">
        <f>COUNTIF(AC536,"4")</f>
        <v>0</v>
      </c>
      <c r="AG536">
        <f>COUNTIF(AC536,"5")</f>
        <v>0</v>
      </c>
      <c r="AH536">
        <v>1</v>
      </c>
      <c r="AI536">
        <v>1</v>
      </c>
      <c r="AL536">
        <v>1</v>
      </c>
      <c r="AO536" s="1">
        <f>COUNTIF(F536,"CVCV")+COUNTIF(F536,"CVVCV")</f>
        <v>0</v>
      </c>
      <c r="AP536" s="1">
        <f>COUNTIF(F536,"CVCVC")+COUNTIF(F536,"CVVCVC")</f>
        <v>0</v>
      </c>
      <c r="AQ536" s="1">
        <f>COUNTIF(F536,"VCV")+COUNTIF(F536,"VVCV")</f>
        <v>0</v>
      </c>
      <c r="AR536" s="1">
        <f>COUNTIF(F536,"VCVC")+COUNTIF(F536,"VVCVC")</f>
        <v>0</v>
      </c>
      <c r="AS536" s="1">
        <f>COUNTIF(F536,"CVV")</f>
        <v>0</v>
      </c>
      <c r="AT536" s="1">
        <f>COUNTIF(F536,"CVVC")</f>
        <v>0</v>
      </c>
      <c r="AU536" s="1">
        <f>COUNTIF(F536,"VV")</f>
        <v>0</v>
      </c>
      <c r="AV536" s="1">
        <f>COUNTIF(F536,"VVC")</f>
        <v>0</v>
      </c>
      <c r="AW536" s="1">
        <f>COUNTIF(F536,"CVVCVC")+COUNTIF(F536,"VVCVC")+COUNTIF(F536,"CVVCV")+COUNTIF(F536,"VVCV")</f>
        <v>0</v>
      </c>
      <c r="AY536" s="1">
        <f>COUNTIF(F536,"CCVCV")</f>
        <v>1</v>
      </c>
      <c r="AZ536" s="1">
        <f>COUNTIF(F536,"CCVCVC")</f>
        <v>0</v>
      </c>
      <c r="BA536" s="1">
        <f>COUNTIF(F536,"CCVV")</f>
        <v>0</v>
      </c>
      <c r="BB536" s="1">
        <f>COUNTIF(F536,"CCVVC")</f>
        <v>0</v>
      </c>
      <c r="BF536" s="1" t="str">
        <f>RIGHT(F536,4)</f>
        <v>CVCV</v>
      </c>
      <c r="BG536" s="1">
        <v>1</v>
      </c>
      <c r="BH536">
        <v>1</v>
      </c>
      <c r="BP536" s="1">
        <f>SUM(BG536:BO536)</f>
        <v>2</v>
      </c>
      <c r="BQ536">
        <v>0</v>
      </c>
      <c r="BS536" s="1" t="str">
        <f>LEFT(B536,1)</f>
        <v>t</v>
      </c>
      <c r="BT536" s="1" t="str">
        <f>LEFT(B536,2)</f>
        <v>tr</v>
      </c>
      <c r="BU536" s="1" t="str">
        <f>RIGHT(B536,1)</f>
        <v>a</v>
      </c>
      <c r="BX536" s="10">
        <v>0</v>
      </c>
      <c r="BY536" s="10" t="str">
        <f>LEFT(CA536,1)</f>
        <v>e</v>
      </c>
      <c r="BZ536" s="10" t="str">
        <f>RIGHT(B536,1)</f>
        <v>a</v>
      </c>
      <c r="CA536" s="10" t="str">
        <f>RIGHT(B536,3)</f>
        <v>esa</v>
      </c>
      <c r="CB536" s="10" t="str">
        <f>RIGHT(B536,3)</f>
        <v>esa</v>
      </c>
      <c r="CC536" s="10" t="str">
        <f>RIGHT(B536,2)</f>
        <v>sa</v>
      </c>
      <c r="CD536" s="10" t="str">
        <f>RIGHT(B536,1)</f>
        <v>a</v>
      </c>
    </row>
    <row r="537" spans="1:82">
      <c r="A537">
        <v>856</v>
      </c>
      <c r="B537" s="30" t="s">
        <v>847</v>
      </c>
      <c r="C537" t="s">
        <v>2342</v>
      </c>
      <c r="D537" t="s">
        <v>1151</v>
      </c>
      <c r="E537" t="s">
        <v>2821</v>
      </c>
      <c r="F537" t="s">
        <v>2841</v>
      </c>
      <c r="G537" s="1">
        <f>COUNTIF(B537,"*ii*")</f>
        <v>0</v>
      </c>
      <c r="H537" s="1">
        <f>COUNTIF(B537,"*ee*")</f>
        <v>0</v>
      </c>
      <c r="I537" s="1">
        <f>COUNTIF(B537,"*aa*")</f>
        <v>0</v>
      </c>
      <c r="J537" s="1">
        <f>COUNTIF(B537,"*oo*")</f>
        <v>0</v>
      </c>
      <c r="K537" s="1">
        <f>COUNTIF(B537,"*uu*")</f>
        <v>0</v>
      </c>
      <c r="L537" s="1">
        <f>COUNTIF(B537,"*ia*")</f>
        <v>0</v>
      </c>
      <c r="M537" s="1">
        <f>COUNTIF(B537,"*iu*")</f>
        <v>0</v>
      </c>
      <c r="N537" s="1">
        <f>COUNTIF(B537,"*ei*")</f>
        <v>0</v>
      </c>
      <c r="O537" s="1">
        <f>COUNTIF(B537,"*ea*")</f>
        <v>0</v>
      </c>
      <c r="P537" s="1">
        <f>COUNTIF(B537,"*eo*")</f>
        <v>0</v>
      </c>
      <c r="Q537" s="1">
        <f>COUNTIF(B537,"*eu*")</f>
        <v>0</v>
      </c>
      <c r="R537" s="1">
        <f>COUNTIF(B537,"*ai*")</f>
        <v>0</v>
      </c>
      <c r="S537" s="1">
        <f>COUNTIF(B537,"*ae*")</f>
        <v>0</v>
      </c>
      <c r="T537" s="1">
        <f>COUNTIF(B537,"*ao*")</f>
        <v>0</v>
      </c>
      <c r="U537" s="1">
        <f>COUNTIF(B537,"*au*")</f>
        <v>0</v>
      </c>
      <c r="V537" s="1">
        <f>COUNTIF(B537,"*oi*")</f>
        <v>0</v>
      </c>
      <c r="W537" s="1">
        <f>COUNTIF(B537,"*oe*")</f>
        <v>0</v>
      </c>
      <c r="X537" s="1">
        <f>COUNTIF(B537,"*oa*")</f>
        <v>0</v>
      </c>
      <c r="Y537" s="1">
        <f>COUNTIF(B537,"*ou*")</f>
        <v>0</v>
      </c>
      <c r="Z537" s="1">
        <f>COUNTIF(B537,"*ui*")</f>
        <v>0</v>
      </c>
      <c r="AA537" s="1">
        <f>COUNTIF(B537,"*ua*")</f>
        <v>0</v>
      </c>
      <c r="AB537">
        <f>SUM(G537:AA537)</f>
        <v>0</v>
      </c>
      <c r="AC537">
        <v>2</v>
      </c>
      <c r="AD537">
        <f>COUNTIF(AC537,"2")</f>
        <v>1</v>
      </c>
      <c r="AE537">
        <f>COUNTIF(AC537,"3")</f>
        <v>0</v>
      </c>
      <c r="AF537">
        <f>COUNTIF(AC537,"4")</f>
        <v>0</v>
      </c>
      <c r="AG537">
        <f>COUNTIF(AC537,"5")</f>
        <v>0</v>
      </c>
      <c r="AH537">
        <v>1</v>
      </c>
      <c r="AI537">
        <v>1</v>
      </c>
      <c r="AL537">
        <v>1</v>
      </c>
      <c r="AO537" s="1">
        <f>COUNTIF(F537,"CVCV")+COUNTIF(F537,"CVVCV")</f>
        <v>0</v>
      </c>
      <c r="AP537" s="1">
        <f>COUNTIF(F537,"CVCVC")+COUNTIF(F537,"CVVCVC")</f>
        <v>0</v>
      </c>
      <c r="AQ537" s="1">
        <f>COUNTIF(F537,"VCV")+COUNTIF(F537,"VVCV")</f>
        <v>0</v>
      </c>
      <c r="AR537" s="1">
        <f>COUNTIF(F537,"VCVC")+COUNTIF(F537,"VVCVC")</f>
        <v>0</v>
      </c>
      <c r="AS537" s="1">
        <f>COUNTIF(F537,"CVV")</f>
        <v>0</v>
      </c>
      <c r="AT537" s="1">
        <f>COUNTIF(F537,"CVVC")</f>
        <v>0</v>
      </c>
      <c r="AU537" s="1">
        <f>COUNTIF(F537,"VV")</f>
        <v>0</v>
      </c>
      <c r="AV537" s="1">
        <f>COUNTIF(F537,"VVC")</f>
        <v>0</v>
      </c>
      <c r="AW537" s="1">
        <f>COUNTIF(F537,"CVVCVC")+COUNTIF(F537,"VVCVC")+COUNTIF(F537,"CVVCV")+COUNTIF(F537,"VVCV")</f>
        <v>0</v>
      </c>
      <c r="AY537" s="1">
        <f>COUNTIF(F537,"CCVCV")</f>
        <v>1</v>
      </c>
      <c r="AZ537" s="1">
        <f>COUNTIF(F537,"CCVCVC")</f>
        <v>0</v>
      </c>
      <c r="BA537" s="1">
        <f>COUNTIF(F537,"CCVV")</f>
        <v>0</v>
      </c>
      <c r="BB537" s="1">
        <f>COUNTIF(F537,"CCVVC")</f>
        <v>0</v>
      </c>
      <c r="BF537" s="1" t="str">
        <f>RIGHT(F537,4)</f>
        <v>CVCV</v>
      </c>
      <c r="BG537" s="1">
        <v>1</v>
      </c>
      <c r="BH537">
        <v>1</v>
      </c>
      <c r="BP537" s="1">
        <f>SUM(BG537:BO537)</f>
        <v>2</v>
      </c>
      <c r="BQ537">
        <v>0</v>
      </c>
      <c r="BS537" s="1" t="str">
        <f>LEFT(B537,1)</f>
        <v>m</v>
      </c>
      <c r="BT537" s="1" t="str">
        <f>LEFT(B537,2)</f>
        <v>mn</v>
      </c>
      <c r="BU537" s="1" t="str">
        <f>RIGHT(B537,1)</f>
        <v>a</v>
      </c>
      <c r="BX537" s="10">
        <v>0</v>
      </c>
      <c r="BY537" s="10" t="str">
        <f>LEFT(CA537,1)</f>
        <v>e</v>
      </c>
      <c r="BZ537" s="10" t="str">
        <f>RIGHT(B537,1)</f>
        <v>a</v>
      </c>
      <c r="CA537" s="10" t="str">
        <f>RIGHT(B537,3)</f>
        <v>esa</v>
      </c>
      <c r="CB537" s="10" t="str">
        <f>RIGHT(B537,3)</f>
        <v>esa</v>
      </c>
      <c r="CC537" s="10" t="str">
        <f>RIGHT(B537,2)</f>
        <v>sa</v>
      </c>
      <c r="CD537" s="10" t="str">
        <f>RIGHT(B537,1)</f>
        <v>a</v>
      </c>
    </row>
    <row r="538" spans="1:82">
      <c r="A538">
        <v>1355</v>
      </c>
      <c r="B538" s="30" t="s">
        <v>3315</v>
      </c>
      <c r="C538" t="s">
        <v>2733</v>
      </c>
      <c r="D538" t="s">
        <v>1151</v>
      </c>
      <c r="E538" t="s">
        <v>2821</v>
      </c>
      <c r="F538" t="s">
        <v>2841</v>
      </c>
      <c r="G538" s="1">
        <f>COUNTIF(B538,"*ii*")</f>
        <v>0</v>
      </c>
      <c r="H538" s="1">
        <f>COUNTIF(B538,"*ee*")</f>
        <v>0</v>
      </c>
      <c r="I538" s="1">
        <f>COUNTIF(B538,"*aa*")</f>
        <v>0</v>
      </c>
      <c r="J538" s="1">
        <f>COUNTIF(B538,"*oo*")</f>
        <v>0</v>
      </c>
      <c r="K538" s="1">
        <f>COUNTIF(B538,"*uu*")</f>
        <v>0</v>
      </c>
      <c r="L538" s="1">
        <f>COUNTIF(B538,"*ia*")</f>
        <v>0</v>
      </c>
      <c r="M538" s="1">
        <f>COUNTIF(B538,"*iu*")</f>
        <v>0</v>
      </c>
      <c r="N538" s="1">
        <f>COUNTIF(B538,"*ei*")</f>
        <v>0</v>
      </c>
      <c r="O538" s="1">
        <f>COUNTIF(B538,"*ea*")</f>
        <v>0</v>
      </c>
      <c r="P538" s="1">
        <f>COUNTIF(B538,"*eo*")</f>
        <v>0</v>
      </c>
      <c r="Q538" s="1">
        <f>COUNTIF(B538,"*eu*")</f>
        <v>0</v>
      </c>
      <c r="R538" s="1">
        <f>COUNTIF(B538,"*ai*")</f>
        <v>0</v>
      </c>
      <c r="S538" s="1">
        <f>COUNTIF(B538,"*ae*")</f>
        <v>0</v>
      </c>
      <c r="T538" s="1">
        <f>COUNTIF(B538,"*ao*")</f>
        <v>0</v>
      </c>
      <c r="U538" s="1">
        <f>COUNTIF(B538,"*au*")</f>
        <v>0</v>
      </c>
      <c r="V538" s="1">
        <f>COUNTIF(B538,"*oi*")</f>
        <v>0</v>
      </c>
      <c r="W538" s="1">
        <f>COUNTIF(B538,"*oe*")</f>
        <v>0</v>
      </c>
      <c r="X538" s="1">
        <f>COUNTIF(B538,"*oa*")</f>
        <v>0</v>
      </c>
      <c r="Y538" s="1">
        <f>COUNTIF(B538,"*ou*")</f>
        <v>0</v>
      </c>
      <c r="Z538" s="1">
        <f>COUNTIF(B538,"*ui*")</f>
        <v>0</v>
      </c>
      <c r="AA538" s="1">
        <f>COUNTIF(B538,"*ua*")</f>
        <v>0</v>
      </c>
      <c r="AB538">
        <f>SUM(G538:AA538)</f>
        <v>0</v>
      </c>
      <c r="AC538">
        <v>2</v>
      </c>
      <c r="AD538">
        <f>COUNTIF(AC538,"2")</f>
        <v>1</v>
      </c>
      <c r="AE538">
        <f>COUNTIF(AC538,"3")</f>
        <v>0</v>
      </c>
      <c r="AF538">
        <f>COUNTIF(AC538,"4")</f>
        <v>0</v>
      </c>
      <c r="AG538">
        <f>COUNTIF(AC538,"5")</f>
        <v>0</v>
      </c>
      <c r="AH538">
        <v>1</v>
      </c>
      <c r="AI538">
        <v>1</v>
      </c>
      <c r="AL538">
        <v>1</v>
      </c>
      <c r="AO538" s="1">
        <f>COUNTIF(F538,"CVCV")+COUNTIF(F538,"CVVCV")</f>
        <v>0</v>
      </c>
      <c r="AP538" s="1">
        <f>COUNTIF(F538,"CVCVC")+COUNTIF(F538,"CVVCVC")</f>
        <v>0</v>
      </c>
      <c r="AQ538" s="1">
        <f>COUNTIF(F538,"VCV")+COUNTIF(F538,"VVCV")</f>
        <v>0</v>
      </c>
      <c r="AR538" s="1">
        <f>COUNTIF(F538,"VCVC")+COUNTIF(F538,"VVCVC")</f>
        <v>0</v>
      </c>
      <c r="AS538" s="1">
        <f>COUNTIF(F538,"CVV")</f>
        <v>0</v>
      </c>
      <c r="AT538" s="1">
        <f>COUNTIF(F538,"CVVC")</f>
        <v>0</v>
      </c>
      <c r="AU538" s="1">
        <f>COUNTIF(F538,"VV")</f>
        <v>0</v>
      </c>
      <c r="AV538" s="1">
        <f>COUNTIF(F538,"VVC")</f>
        <v>0</v>
      </c>
      <c r="AW538" s="1">
        <f>COUNTIF(F538,"CVVCVC")+COUNTIF(F538,"VVCVC")+COUNTIF(F538,"CVVCV")+COUNTIF(F538,"VVCV")</f>
        <v>0</v>
      </c>
      <c r="AY538" s="1">
        <f>COUNTIF(F538,"CCVCV")</f>
        <v>1</v>
      </c>
      <c r="AZ538" s="1">
        <f>COUNTIF(F538,"CCVCVC")</f>
        <v>0</v>
      </c>
      <c r="BA538" s="1">
        <f>COUNTIF(F538,"CCVV")</f>
        <v>0</v>
      </c>
      <c r="BB538" s="1">
        <f>COUNTIF(F538,"CCVVC")</f>
        <v>0</v>
      </c>
      <c r="BF538" s="1" t="str">
        <f>RIGHT(F538,4)</f>
        <v>CVCV</v>
      </c>
      <c r="BG538" s="1">
        <v>1</v>
      </c>
      <c r="BH538">
        <v>1</v>
      </c>
      <c r="BP538" s="1">
        <f>SUM(BG538:BO538)</f>
        <v>2</v>
      </c>
      <c r="BQ538">
        <v>0</v>
      </c>
      <c r="BS538" s="1" t="str">
        <f>LEFT(B538,1)</f>
        <v>ʔ</v>
      </c>
      <c r="BT538" s="1" t="str">
        <f>LEFT(B538,2)</f>
        <v>ʔn</v>
      </c>
      <c r="BU538" s="1" t="str">
        <f>RIGHT(B538,1)</f>
        <v>a</v>
      </c>
      <c r="BX538" s="10">
        <v>0</v>
      </c>
      <c r="BY538" s="10" t="str">
        <f>LEFT(CA538,1)</f>
        <v>e</v>
      </c>
      <c r="BZ538" s="10" t="str">
        <f>RIGHT(B538,1)</f>
        <v>a</v>
      </c>
      <c r="CA538" s="10" t="str">
        <f>RIGHT(B538,3)</f>
        <v>esa</v>
      </c>
      <c r="CB538" s="10" t="str">
        <f>RIGHT(B538,3)</f>
        <v>esa</v>
      </c>
      <c r="CC538" s="10" t="str">
        <f>RIGHT(B538,2)</f>
        <v>sa</v>
      </c>
      <c r="CD538" s="10" t="str">
        <f>RIGHT(B538,1)</f>
        <v>a</v>
      </c>
    </row>
    <row r="539" spans="1:82">
      <c r="A539">
        <v>1415</v>
      </c>
      <c r="B539" s="30" t="s">
        <v>3374</v>
      </c>
      <c r="C539" t="s">
        <v>1519</v>
      </c>
      <c r="D539" t="s">
        <v>1151</v>
      </c>
      <c r="E539" t="s">
        <v>2821</v>
      </c>
      <c r="F539" t="s">
        <v>2841</v>
      </c>
      <c r="G539" s="1">
        <f>COUNTIF(B539,"*ii*")</f>
        <v>0</v>
      </c>
      <c r="H539" s="1">
        <f>COUNTIF(B539,"*ee*")</f>
        <v>0</v>
      </c>
      <c r="I539" s="1">
        <f>COUNTIF(B539,"*aa*")</f>
        <v>0</v>
      </c>
      <c r="J539" s="1">
        <f>COUNTIF(B539,"*oo*")</f>
        <v>0</v>
      </c>
      <c r="K539" s="1">
        <f>COUNTIF(B539,"*uu*")</f>
        <v>0</v>
      </c>
      <c r="L539" s="1">
        <f>COUNTIF(B539,"*ia*")</f>
        <v>0</v>
      </c>
      <c r="M539" s="1">
        <f>COUNTIF(B539,"*iu*")</f>
        <v>0</v>
      </c>
      <c r="N539" s="1">
        <f>COUNTIF(B539,"*ei*")</f>
        <v>0</v>
      </c>
      <c r="O539" s="1">
        <f>COUNTIF(B539,"*ea*")</f>
        <v>0</v>
      </c>
      <c r="P539" s="1">
        <f>COUNTIF(B539,"*eo*")</f>
        <v>0</v>
      </c>
      <c r="Q539" s="1">
        <f>COUNTIF(B539,"*eu*")</f>
        <v>0</v>
      </c>
      <c r="R539" s="1">
        <f>COUNTIF(B539,"*ai*")</f>
        <v>0</v>
      </c>
      <c r="S539" s="1">
        <f>COUNTIF(B539,"*ae*")</f>
        <v>0</v>
      </c>
      <c r="T539" s="1">
        <f>COUNTIF(B539,"*ao*")</f>
        <v>0</v>
      </c>
      <c r="U539" s="1">
        <f>COUNTIF(B539,"*au*")</f>
        <v>0</v>
      </c>
      <c r="V539" s="1">
        <f>COUNTIF(B539,"*oi*")</f>
        <v>0</v>
      </c>
      <c r="W539" s="1">
        <f>COUNTIF(B539,"*oe*")</f>
        <v>0</v>
      </c>
      <c r="X539" s="1">
        <f>COUNTIF(B539,"*oa*")</f>
        <v>0</v>
      </c>
      <c r="Y539" s="1">
        <f>COUNTIF(B539,"*ou*")</f>
        <v>0</v>
      </c>
      <c r="Z539" s="1">
        <f>COUNTIF(B539,"*ui*")</f>
        <v>0</v>
      </c>
      <c r="AA539" s="1">
        <f>COUNTIF(B539,"*ua*")</f>
        <v>0</v>
      </c>
      <c r="AB539">
        <f>SUM(G539:AA539)</f>
        <v>0</v>
      </c>
      <c r="AC539">
        <v>2</v>
      </c>
      <c r="AD539">
        <f>COUNTIF(AC539,"2")</f>
        <v>1</v>
      </c>
      <c r="AE539">
        <f>COUNTIF(AC539,"3")</f>
        <v>0</v>
      </c>
      <c r="AF539">
        <f>COUNTIF(AC539,"4")</f>
        <v>0</v>
      </c>
      <c r="AG539">
        <f>COUNTIF(AC539,"5")</f>
        <v>0</v>
      </c>
      <c r="AH539">
        <v>1</v>
      </c>
      <c r="AI539">
        <v>1</v>
      </c>
      <c r="AL539">
        <v>1</v>
      </c>
      <c r="AO539" s="1">
        <f>COUNTIF(F539,"CVCV")+COUNTIF(F539,"CVVCV")</f>
        <v>0</v>
      </c>
      <c r="AP539" s="1">
        <f>COUNTIF(F539,"CVCVC")+COUNTIF(F539,"CVVCVC")</f>
        <v>0</v>
      </c>
      <c r="AQ539" s="1">
        <f>COUNTIF(F539,"VCV")+COUNTIF(F539,"VVCV")</f>
        <v>0</v>
      </c>
      <c r="AR539" s="1">
        <f>COUNTIF(F539,"VCVC")+COUNTIF(F539,"VVCVC")</f>
        <v>0</v>
      </c>
      <c r="AS539" s="1">
        <f>COUNTIF(F539,"CVV")</f>
        <v>0</v>
      </c>
      <c r="AT539" s="1">
        <f>COUNTIF(F539,"CVVC")</f>
        <v>0</v>
      </c>
      <c r="AU539" s="1">
        <f>COUNTIF(F539,"VV")</f>
        <v>0</v>
      </c>
      <c r="AV539" s="1">
        <f>COUNTIF(F539,"VVC")</f>
        <v>0</v>
      </c>
      <c r="AW539" s="1">
        <f>COUNTIF(F539,"CVVCVC")+COUNTIF(F539,"VVCVC")+COUNTIF(F539,"CVVCV")+COUNTIF(F539,"VVCV")</f>
        <v>0</v>
      </c>
      <c r="AY539" s="1">
        <f>COUNTIF(F539,"CCVCV")</f>
        <v>1</v>
      </c>
      <c r="AZ539" s="1">
        <f>COUNTIF(F539,"CCVCVC")</f>
        <v>0</v>
      </c>
      <c r="BA539" s="1">
        <f>COUNTIF(F539,"CCVV")</f>
        <v>0</v>
      </c>
      <c r="BB539" s="1">
        <f>COUNTIF(F539,"CCVVC")</f>
        <v>0</v>
      </c>
      <c r="BF539" s="1" t="str">
        <f>RIGHT(F539,4)</f>
        <v>CVCV</v>
      </c>
      <c r="BG539" s="1">
        <v>1</v>
      </c>
      <c r="BH539">
        <v>1</v>
      </c>
      <c r="BP539" s="1">
        <f>SUM(BG539:BO539)</f>
        <v>2</v>
      </c>
      <c r="BQ539">
        <v>0</v>
      </c>
      <c r="BS539" s="1" t="str">
        <f>LEFT(B539,1)</f>
        <v>ʔ</v>
      </c>
      <c r="BT539" s="1" t="str">
        <f>LEFT(B539,2)</f>
        <v>ʔs</v>
      </c>
      <c r="BU539" s="1" t="str">
        <f>RIGHT(B539,1)</f>
        <v>a</v>
      </c>
      <c r="BX539" s="10">
        <v>0</v>
      </c>
      <c r="BY539" s="10" t="str">
        <f>LEFT(CA539,1)</f>
        <v>e</v>
      </c>
      <c r="BZ539" s="10" t="str">
        <f>RIGHT(B539,1)</f>
        <v>a</v>
      </c>
      <c r="CA539" s="10" t="str">
        <f>RIGHT(B539,3)</f>
        <v>esa</v>
      </c>
      <c r="CB539" s="10" t="str">
        <f>RIGHT(B539,3)</f>
        <v>esa</v>
      </c>
      <c r="CC539" s="10" t="str">
        <f>RIGHT(B539,2)</f>
        <v>sa</v>
      </c>
      <c r="CD539" s="10" t="str">
        <f>RIGHT(B539,1)</f>
        <v>a</v>
      </c>
    </row>
    <row r="540" spans="1:82">
      <c r="A540">
        <v>1384</v>
      </c>
      <c r="B540" s="30" t="s">
        <v>3344</v>
      </c>
      <c r="C540" t="s">
        <v>2285</v>
      </c>
      <c r="D540" t="s">
        <v>1151</v>
      </c>
      <c r="E540" t="s">
        <v>2821</v>
      </c>
      <c r="F540" t="s">
        <v>2841</v>
      </c>
      <c r="G540" s="1">
        <f>COUNTIF(B540,"*ii*")</f>
        <v>0</v>
      </c>
      <c r="H540" s="1">
        <f>COUNTIF(B540,"*ee*")</f>
        <v>0</v>
      </c>
      <c r="I540" s="1">
        <f>COUNTIF(B540,"*aa*")</f>
        <v>0</v>
      </c>
      <c r="J540" s="1">
        <f>COUNTIF(B540,"*oo*")</f>
        <v>0</v>
      </c>
      <c r="K540" s="1">
        <f>COUNTIF(B540,"*uu*")</f>
        <v>0</v>
      </c>
      <c r="L540" s="1">
        <f>COUNTIF(B540,"*ia*")</f>
        <v>0</v>
      </c>
      <c r="M540" s="1">
        <f>COUNTIF(B540,"*iu*")</f>
        <v>0</v>
      </c>
      <c r="N540" s="1">
        <f>COUNTIF(B540,"*ei*")</f>
        <v>0</v>
      </c>
      <c r="O540" s="1">
        <f>COUNTIF(B540,"*ea*")</f>
        <v>0</v>
      </c>
      <c r="P540" s="1">
        <f>COUNTIF(B540,"*eo*")</f>
        <v>0</v>
      </c>
      <c r="Q540" s="1">
        <f>COUNTIF(B540,"*eu*")</f>
        <v>0</v>
      </c>
      <c r="R540" s="1">
        <f>COUNTIF(B540,"*ai*")</f>
        <v>0</v>
      </c>
      <c r="S540" s="1">
        <f>COUNTIF(B540,"*ae*")</f>
        <v>0</v>
      </c>
      <c r="T540" s="1">
        <f>COUNTIF(B540,"*ao*")</f>
        <v>0</v>
      </c>
      <c r="U540" s="1">
        <f>COUNTIF(B540,"*au*")</f>
        <v>0</v>
      </c>
      <c r="V540" s="1">
        <f>COUNTIF(B540,"*oi*")</f>
        <v>0</v>
      </c>
      <c r="W540" s="1">
        <f>COUNTIF(B540,"*oe*")</f>
        <v>0</v>
      </c>
      <c r="X540" s="1">
        <f>COUNTIF(B540,"*oa*")</f>
        <v>0</v>
      </c>
      <c r="Y540" s="1">
        <f>COUNTIF(B540,"*ou*")</f>
        <v>0</v>
      </c>
      <c r="Z540" s="1">
        <f>COUNTIF(B540,"*ui*")</f>
        <v>0</v>
      </c>
      <c r="AA540" s="1">
        <f>COUNTIF(B540,"*ua*")</f>
        <v>0</v>
      </c>
      <c r="AB540">
        <f>SUM(G540:AA540)</f>
        <v>0</v>
      </c>
      <c r="AC540">
        <v>2</v>
      </c>
      <c r="AD540">
        <f>COUNTIF(AC540,"2")</f>
        <v>1</v>
      </c>
      <c r="AE540">
        <f>COUNTIF(AC540,"3")</f>
        <v>0</v>
      </c>
      <c r="AF540">
        <f>COUNTIF(AC540,"4")</f>
        <v>0</v>
      </c>
      <c r="AG540">
        <f>COUNTIF(AC540,"5")</f>
        <v>0</v>
      </c>
      <c r="AH540">
        <v>1</v>
      </c>
      <c r="AI540">
        <v>1</v>
      </c>
      <c r="AL540">
        <v>1</v>
      </c>
      <c r="AO540" s="1">
        <f>COUNTIF(F540,"CVCV")+COUNTIF(F540,"CVVCV")</f>
        <v>0</v>
      </c>
      <c r="AP540" s="1">
        <f>COUNTIF(F540,"CVCVC")+COUNTIF(F540,"CVVCVC")</f>
        <v>0</v>
      </c>
      <c r="AQ540" s="1">
        <f>COUNTIF(F540,"VCV")+COUNTIF(F540,"VVCV")</f>
        <v>0</v>
      </c>
      <c r="AR540" s="1">
        <f>COUNTIF(F540,"VCVC")+COUNTIF(F540,"VVCVC")</f>
        <v>0</v>
      </c>
      <c r="AS540" s="1">
        <f>COUNTIF(F540,"CVV")</f>
        <v>0</v>
      </c>
      <c r="AT540" s="1">
        <f>COUNTIF(F540,"CVVC")</f>
        <v>0</v>
      </c>
      <c r="AU540" s="1">
        <f>COUNTIF(F540,"VV")</f>
        <v>0</v>
      </c>
      <c r="AV540" s="1">
        <f>COUNTIF(F540,"VVC")</f>
        <v>0</v>
      </c>
      <c r="AW540" s="1">
        <f>COUNTIF(F540,"CVVCVC")+COUNTIF(F540,"VVCVC")+COUNTIF(F540,"CVVCV")+COUNTIF(F540,"VVCV")</f>
        <v>0</v>
      </c>
      <c r="AY540" s="1">
        <f>COUNTIF(F540,"CCVCV")</f>
        <v>1</v>
      </c>
      <c r="AZ540" s="1">
        <f>COUNTIF(F540,"CCVCVC")</f>
        <v>0</v>
      </c>
      <c r="BA540" s="1">
        <f>COUNTIF(F540,"CCVV")</f>
        <v>0</v>
      </c>
      <c r="BB540" s="1">
        <f>COUNTIF(F540,"CCVVC")</f>
        <v>0</v>
      </c>
      <c r="BF540" s="1" t="str">
        <f>RIGHT(F540,4)</f>
        <v>CVCV</v>
      </c>
      <c r="BG540" s="1">
        <v>1</v>
      </c>
      <c r="BH540">
        <v>1</v>
      </c>
      <c r="BP540" s="1">
        <f>SUM(BG540:BO540)</f>
        <v>2</v>
      </c>
      <c r="BQ540">
        <v>0</v>
      </c>
      <c r="BS540" s="1" t="str">
        <f>LEFT(B540,1)</f>
        <v>ʔ</v>
      </c>
      <c r="BT540" s="1" t="str">
        <f>LEFT(B540,2)</f>
        <v>ʔp</v>
      </c>
      <c r="BU540" s="1" t="str">
        <f>RIGHT(B540,1)</f>
        <v>a</v>
      </c>
      <c r="BX540" s="10">
        <v>0</v>
      </c>
      <c r="BY540" s="10" t="str">
        <f>LEFT(CA540,1)</f>
        <v>i</v>
      </c>
      <c r="BZ540" s="10" t="str">
        <f>RIGHT(B540,1)</f>
        <v>a</v>
      </c>
      <c r="CA540" s="10" t="str">
        <f>RIGHT(B540,3)</f>
        <v>isa</v>
      </c>
      <c r="CB540" s="10" t="str">
        <f>RIGHT(B540,3)</f>
        <v>isa</v>
      </c>
      <c r="CC540" s="10" t="str">
        <f>RIGHT(B540,2)</f>
        <v>sa</v>
      </c>
      <c r="CD540" s="10" t="str">
        <f>RIGHT(B540,1)</f>
        <v>a</v>
      </c>
    </row>
    <row r="541" spans="1:82">
      <c r="A541">
        <v>594</v>
      </c>
      <c r="B541" s="30" t="s">
        <v>674</v>
      </c>
      <c r="C541" t="s">
        <v>2086</v>
      </c>
      <c r="D541" t="s">
        <v>1152</v>
      </c>
      <c r="E541" t="s">
        <v>1141</v>
      </c>
      <c r="F541" t="s">
        <v>2841</v>
      </c>
      <c r="G541" s="1">
        <f>COUNTIF(B541,"*ii*")</f>
        <v>0</v>
      </c>
      <c r="H541" s="1">
        <f>COUNTIF(B541,"*ee*")</f>
        <v>0</v>
      </c>
      <c r="I541" s="1">
        <f>COUNTIF(B541,"*aa*")</f>
        <v>0</v>
      </c>
      <c r="J541" s="1">
        <f>COUNTIF(B541,"*oo*")</f>
        <v>0</v>
      </c>
      <c r="K541" s="1">
        <f>COUNTIF(B541,"*uu*")</f>
        <v>0</v>
      </c>
      <c r="L541" s="1">
        <f>COUNTIF(B541,"*ia*")</f>
        <v>0</v>
      </c>
      <c r="M541" s="1">
        <f>COUNTIF(B541,"*iu*")</f>
        <v>0</v>
      </c>
      <c r="N541" s="1">
        <f>COUNTIF(B541,"*ei*")</f>
        <v>0</v>
      </c>
      <c r="O541" s="1">
        <f>COUNTIF(B541,"*ea*")</f>
        <v>0</v>
      </c>
      <c r="P541" s="1">
        <f>COUNTIF(B541,"*eo*")</f>
        <v>0</v>
      </c>
      <c r="Q541" s="1">
        <f>COUNTIF(B541,"*eu*")</f>
        <v>0</v>
      </c>
      <c r="R541" s="1">
        <f>COUNTIF(B541,"*ai*")</f>
        <v>0</v>
      </c>
      <c r="S541" s="1">
        <f>COUNTIF(B541,"*ae*")</f>
        <v>0</v>
      </c>
      <c r="T541" s="1">
        <f>COUNTIF(B541,"*ao*")</f>
        <v>0</v>
      </c>
      <c r="U541" s="1">
        <f>COUNTIF(B541,"*au*")</f>
        <v>0</v>
      </c>
      <c r="V541" s="1">
        <f>COUNTIF(B541,"*oi*")</f>
        <v>0</v>
      </c>
      <c r="W541" s="1">
        <f>COUNTIF(B541,"*oe*")</f>
        <v>0</v>
      </c>
      <c r="X541" s="1">
        <f>COUNTIF(B541,"*oa*")</f>
        <v>0</v>
      </c>
      <c r="Y541" s="1">
        <f>COUNTIF(B541,"*ou*")</f>
        <v>0</v>
      </c>
      <c r="Z541" s="1">
        <f>COUNTIF(B541,"*ui*")</f>
        <v>0</v>
      </c>
      <c r="AA541" s="1">
        <f>COUNTIF(B541,"*ua*")</f>
        <v>0</v>
      </c>
      <c r="AB541">
        <f>SUM(G541:AA541)</f>
        <v>0</v>
      </c>
      <c r="AC541">
        <v>2</v>
      </c>
      <c r="AD541">
        <f>COUNTIF(AC541,"2")</f>
        <v>1</v>
      </c>
      <c r="AE541">
        <f>COUNTIF(AC541,"3")</f>
        <v>0</v>
      </c>
      <c r="AF541">
        <f>COUNTIF(AC541,"4")</f>
        <v>0</v>
      </c>
      <c r="AG541">
        <f>COUNTIF(AC541,"5")</f>
        <v>0</v>
      </c>
      <c r="AH541">
        <v>1</v>
      </c>
      <c r="AI541">
        <v>1</v>
      </c>
      <c r="AL541">
        <v>1</v>
      </c>
      <c r="AO541" s="1">
        <f>COUNTIF(F541,"CVCV")+COUNTIF(F541,"CVVCV")</f>
        <v>0</v>
      </c>
      <c r="AP541" s="1">
        <f>COUNTIF(F541,"CVCVC")+COUNTIF(F541,"CVVCVC")</f>
        <v>0</v>
      </c>
      <c r="AQ541" s="1">
        <f>COUNTIF(F541,"VCV")+COUNTIF(F541,"VVCV")</f>
        <v>0</v>
      </c>
      <c r="AR541" s="1">
        <f>COUNTIF(F541,"VCVC")+COUNTIF(F541,"VVCVC")</f>
        <v>0</v>
      </c>
      <c r="AS541" s="1">
        <f>COUNTIF(F541,"CVV")</f>
        <v>0</v>
      </c>
      <c r="AT541" s="1">
        <f>COUNTIF(F541,"CVVC")</f>
        <v>0</v>
      </c>
      <c r="AU541" s="1">
        <f>COUNTIF(F541,"VV")</f>
        <v>0</v>
      </c>
      <c r="AV541" s="1">
        <f>COUNTIF(F541,"VVC")</f>
        <v>0</v>
      </c>
      <c r="AW541" s="1">
        <f>COUNTIF(F541,"CVVCVC")+COUNTIF(F541,"VVCVC")+COUNTIF(F541,"CVVCV")+COUNTIF(F541,"VVCV")</f>
        <v>0</v>
      </c>
      <c r="AY541" s="1">
        <f>COUNTIF(F541,"CCVCV")</f>
        <v>1</v>
      </c>
      <c r="AZ541" s="1">
        <f>COUNTIF(F541,"CCVCVC")</f>
        <v>0</v>
      </c>
      <c r="BA541" s="1">
        <f>COUNTIF(F541,"CCVV")</f>
        <v>0</v>
      </c>
      <c r="BB541" s="1">
        <f>COUNTIF(F541,"CCVVC")</f>
        <v>0</v>
      </c>
      <c r="BF541" s="1" t="str">
        <f>RIGHT(F541,4)</f>
        <v>CVCV</v>
      </c>
      <c r="BG541" s="1">
        <v>1</v>
      </c>
      <c r="BH541">
        <v>1</v>
      </c>
      <c r="BP541" s="1">
        <f>SUM(BG541:BO541)</f>
        <v>2</v>
      </c>
      <c r="BQ541">
        <v>0</v>
      </c>
      <c r="BS541" s="1" t="str">
        <f>LEFT(B541,1)</f>
        <v>k</v>
      </c>
      <c r="BT541" s="1" t="str">
        <f>LEFT(B541,2)</f>
        <v>kn</v>
      </c>
      <c r="BU541" s="1" t="str">
        <f>RIGHT(B541,1)</f>
        <v>a</v>
      </c>
      <c r="BX541" s="10">
        <v>0</v>
      </c>
      <c r="BY541" s="10" t="str">
        <f>LEFT(CA541,1)</f>
        <v>u</v>
      </c>
      <c r="BZ541" s="10" t="str">
        <f>RIGHT(B541,1)</f>
        <v>a</v>
      </c>
      <c r="CA541" s="10" t="str">
        <f>RIGHT(B541,3)</f>
        <v>usa</v>
      </c>
      <c r="CB541" s="10" t="str">
        <f>RIGHT(B541,3)</f>
        <v>usa</v>
      </c>
      <c r="CC541" s="10" t="str">
        <f>RIGHT(B541,2)</f>
        <v>sa</v>
      </c>
      <c r="CD541" s="10" t="str">
        <f>RIGHT(B541,1)</f>
        <v>a</v>
      </c>
    </row>
    <row r="542" spans="1:82">
      <c r="A542">
        <v>1446</v>
      </c>
      <c r="B542" s="30" t="s">
        <v>3405</v>
      </c>
      <c r="C542" t="s">
        <v>2086</v>
      </c>
      <c r="D542" t="s">
        <v>1152</v>
      </c>
      <c r="E542" t="s">
        <v>1141</v>
      </c>
      <c r="F542" t="s">
        <v>2841</v>
      </c>
      <c r="G542" s="1">
        <f>COUNTIF(B542,"*ii*")</f>
        <v>0</v>
      </c>
      <c r="H542" s="1">
        <f>COUNTIF(B542,"*ee*")</f>
        <v>0</v>
      </c>
      <c r="I542" s="1">
        <f>COUNTIF(B542,"*aa*")</f>
        <v>0</v>
      </c>
      <c r="J542" s="1">
        <f>COUNTIF(B542,"*oo*")</f>
        <v>0</v>
      </c>
      <c r="K542" s="1">
        <f>COUNTIF(B542,"*uu*")</f>
        <v>0</v>
      </c>
      <c r="L542" s="1">
        <f>COUNTIF(B542,"*ia*")</f>
        <v>0</v>
      </c>
      <c r="M542" s="1">
        <f>COUNTIF(B542,"*iu*")</f>
        <v>0</v>
      </c>
      <c r="N542" s="1">
        <f>COUNTIF(B542,"*ei*")</f>
        <v>0</v>
      </c>
      <c r="O542" s="1">
        <f>COUNTIF(B542,"*ea*")</f>
        <v>0</v>
      </c>
      <c r="P542" s="1">
        <f>COUNTIF(B542,"*eo*")</f>
        <v>0</v>
      </c>
      <c r="Q542" s="1">
        <f>COUNTIF(B542,"*eu*")</f>
        <v>0</v>
      </c>
      <c r="R542" s="1">
        <f>COUNTIF(B542,"*ai*")</f>
        <v>0</v>
      </c>
      <c r="S542" s="1">
        <f>COUNTIF(B542,"*ae*")</f>
        <v>0</v>
      </c>
      <c r="T542" s="1">
        <f>COUNTIF(B542,"*ao*")</f>
        <v>0</v>
      </c>
      <c r="U542" s="1">
        <f>COUNTIF(B542,"*au*")</f>
        <v>0</v>
      </c>
      <c r="V542" s="1">
        <f>COUNTIF(B542,"*oi*")</f>
        <v>0</v>
      </c>
      <c r="W542" s="1">
        <f>COUNTIF(B542,"*oe*")</f>
        <v>0</v>
      </c>
      <c r="X542" s="1">
        <f>COUNTIF(B542,"*oa*")</f>
        <v>0</v>
      </c>
      <c r="Y542" s="1">
        <f>COUNTIF(B542,"*ou*")</f>
        <v>0</v>
      </c>
      <c r="Z542" s="1">
        <f>COUNTIF(B542,"*ui*")</f>
        <v>0</v>
      </c>
      <c r="AA542" s="1">
        <f>COUNTIF(B542,"*ua*")</f>
        <v>0</v>
      </c>
      <c r="AB542">
        <f>SUM(G542:AA542)</f>
        <v>0</v>
      </c>
      <c r="AC542">
        <v>2</v>
      </c>
      <c r="AD542">
        <f>COUNTIF(AC542,"2")</f>
        <v>1</v>
      </c>
      <c r="AE542">
        <f>COUNTIF(AC542,"3")</f>
        <v>0</v>
      </c>
      <c r="AF542">
        <f>COUNTIF(AC542,"4")</f>
        <v>0</v>
      </c>
      <c r="AG542">
        <f>COUNTIF(AC542,"5")</f>
        <v>0</v>
      </c>
      <c r="AH542">
        <v>1</v>
      </c>
      <c r="AI542">
        <v>1</v>
      </c>
      <c r="AL542">
        <v>1</v>
      </c>
      <c r="AO542" s="1">
        <f>COUNTIF(F542,"CVCV")+COUNTIF(F542,"CVVCV")</f>
        <v>0</v>
      </c>
      <c r="AP542" s="1">
        <f>COUNTIF(F542,"CVCVC")+COUNTIF(F542,"CVVCVC")</f>
        <v>0</v>
      </c>
      <c r="AQ542" s="1">
        <f>COUNTIF(F542,"VCV")+COUNTIF(F542,"VVCV")</f>
        <v>0</v>
      </c>
      <c r="AR542" s="1">
        <f>COUNTIF(F542,"VCVC")+COUNTIF(F542,"VVCVC")</f>
        <v>0</v>
      </c>
      <c r="AS542" s="1">
        <f>COUNTIF(F542,"CVV")</f>
        <v>0</v>
      </c>
      <c r="AT542" s="1">
        <f>COUNTIF(F542,"CVVC")</f>
        <v>0</v>
      </c>
      <c r="AU542" s="1">
        <f>COUNTIF(F542,"VV")</f>
        <v>0</v>
      </c>
      <c r="AV542" s="1">
        <f>COUNTIF(F542,"VVC")</f>
        <v>0</v>
      </c>
      <c r="AW542" s="1">
        <f>COUNTIF(F542,"CVVCVC")+COUNTIF(F542,"VVCVC")+COUNTIF(F542,"CVVCV")+COUNTIF(F542,"VVCV")</f>
        <v>0</v>
      </c>
      <c r="AY542" s="1">
        <f>COUNTIF(F542,"CCVCV")</f>
        <v>1</v>
      </c>
      <c r="AZ542" s="1">
        <f>COUNTIF(F542,"CCVCVC")</f>
        <v>0</v>
      </c>
      <c r="BA542" s="1">
        <f>COUNTIF(F542,"CCVV")</f>
        <v>0</v>
      </c>
      <c r="BB542" s="1">
        <f>COUNTIF(F542,"CCVVC")</f>
        <v>0</v>
      </c>
      <c r="BF542" s="1" t="str">
        <f>RIGHT(F542,4)</f>
        <v>CVCV</v>
      </c>
      <c r="BG542" s="1">
        <v>1</v>
      </c>
      <c r="BH542">
        <v>1</v>
      </c>
      <c r="BP542" s="1">
        <f>SUM(BG542:BO542)</f>
        <v>2</v>
      </c>
      <c r="BQ542">
        <v>0</v>
      </c>
      <c r="BS542" s="1" t="str">
        <f>LEFT(B542,1)</f>
        <v>ʔ</v>
      </c>
      <c r="BT542" s="1" t="str">
        <f>LEFT(B542,2)</f>
        <v>ʔt</v>
      </c>
      <c r="BU542" s="1" t="str">
        <f>RIGHT(B542,1)</f>
        <v>a</v>
      </c>
      <c r="BX542" s="10">
        <v>0</v>
      </c>
      <c r="BY542" s="10" t="str">
        <f>LEFT(CA542,1)</f>
        <v>u</v>
      </c>
      <c r="BZ542" s="10" t="str">
        <f>RIGHT(B542,1)</f>
        <v>a</v>
      </c>
      <c r="CA542" s="10" t="str">
        <f>RIGHT(B542,3)</f>
        <v>usa</v>
      </c>
      <c r="CB542" s="10" t="str">
        <f>RIGHT(B542,3)</f>
        <v>usa</v>
      </c>
      <c r="CC542" s="10" t="str">
        <f>RIGHT(B542,2)</f>
        <v>sa</v>
      </c>
      <c r="CD542" s="10" t="str">
        <f>RIGHT(B542,1)</f>
        <v>a</v>
      </c>
    </row>
    <row r="543" spans="1:82">
      <c r="B543" s="30" t="s">
        <v>4028</v>
      </c>
      <c r="C543" t="s">
        <v>4029</v>
      </c>
      <c r="D543" s="1" t="s">
        <v>1152</v>
      </c>
      <c r="E543" s="2" t="s">
        <v>1141</v>
      </c>
      <c r="F543" s="1" t="s">
        <v>2841</v>
      </c>
      <c r="G543" s="1">
        <f>COUNTIF(B543,"*ii*")</f>
        <v>0</v>
      </c>
      <c r="H543" s="1">
        <f>COUNTIF(B543,"*ee*")</f>
        <v>0</v>
      </c>
      <c r="I543" s="1">
        <f>COUNTIF(B543,"*aa*")</f>
        <v>0</v>
      </c>
      <c r="J543" s="1">
        <f>COUNTIF(B543,"*oo*")</f>
        <v>0</v>
      </c>
      <c r="K543" s="1">
        <f>COUNTIF(B543,"*uu*")</f>
        <v>0</v>
      </c>
      <c r="L543" s="1">
        <f>COUNTIF(B543,"*ia*")</f>
        <v>0</v>
      </c>
      <c r="M543" s="1">
        <f>COUNTIF(B543,"*iu*")</f>
        <v>0</v>
      </c>
      <c r="N543" s="1">
        <f>COUNTIF(B543,"*ei*")</f>
        <v>0</v>
      </c>
      <c r="O543" s="1">
        <f>COUNTIF(B543,"*ea*")</f>
        <v>0</v>
      </c>
      <c r="P543" s="1">
        <f>COUNTIF(B543,"*eo*")</f>
        <v>0</v>
      </c>
      <c r="Q543" s="1">
        <f>COUNTIF(B543,"*eu*")</f>
        <v>0</v>
      </c>
      <c r="R543" s="1">
        <f>COUNTIF(B543,"*ai*")</f>
        <v>0</v>
      </c>
      <c r="S543" s="1">
        <f>COUNTIF(B543,"*ae*")</f>
        <v>0</v>
      </c>
      <c r="T543" s="1">
        <f>COUNTIF(B543,"*ao*")</f>
        <v>0</v>
      </c>
      <c r="U543" s="1">
        <f>COUNTIF(B543,"*au*")</f>
        <v>0</v>
      </c>
      <c r="V543" s="1">
        <f>COUNTIF(B543,"*oi*")</f>
        <v>0</v>
      </c>
      <c r="W543" s="1">
        <f>COUNTIF(B543,"*oe*")</f>
        <v>0</v>
      </c>
      <c r="X543" s="1">
        <f>COUNTIF(B543,"*oa*")</f>
        <v>0</v>
      </c>
      <c r="Y543" s="1">
        <f>COUNTIF(B543,"*ou*")</f>
        <v>0</v>
      </c>
      <c r="Z543" s="1">
        <f>COUNTIF(B543,"*ui*")</f>
        <v>0</v>
      </c>
      <c r="AA543" s="1">
        <f>COUNTIF(B543,"*ua*")</f>
        <v>0</v>
      </c>
      <c r="AB543">
        <f>SUM(G543:AA543)</f>
        <v>0</v>
      </c>
      <c r="AC543">
        <v>2</v>
      </c>
      <c r="AD543">
        <f>COUNTIF(AC543,"2")</f>
        <v>1</v>
      </c>
      <c r="AE543">
        <f>COUNTIF(AC543,"3")</f>
        <v>0</v>
      </c>
      <c r="AF543">
        <f>COUNTIF(AC543,"4")</f>
        <v>0</v>
      </c>
      <c r="AG543">
        <f>COUNTIF(AC543,"5")</f>
        <v>0</v>
      </c>
      <c r="AH543">
        <v>1</v>
      </c>
      <c r="AI543">
        <v>1</v>
      </c>
      <c r="AL543">
        <v>1</v>
      </c>
      <c r="AO543" s="1">
        <f>COUNTIF(F543,"CVCV")+COUNTIF(F543,"CVVCV")</f>
        <v>0</v>
      </c>
      <c r="AP543" s="1">
        <f>COUNTIF(F543,"CVCVC")+COUNTIF(F543,"CVVCVC")</f>
        <v>0</v>
      </c>
      <c r="AQ543" s="1">
        <f>COUNTIF(F543,"VCV")+COUNTIF(F543,"VVCV")</f>
        <v>0</v>
      </c>
      <c r="AR543" s="1">
        <f>COUNTIF(F543,"VCVC")+COUNTIF(F543,"VVCVC")</f>
        <v>0</v>
      </c>
      <c r="AS543" s="1">
        <f>COUNTIF(F543,"CVV")</f>
        <v>0</v>
      </c>
      <c r="AT543" s="1">
        <f>COUNTIF(F543,"CVVC")</f>
        <v>0</v>
      </c>
      <c r="AU543" s="1">
        <f>COUNTIF(F543,"VV")</f>
        <v>0</v>
      </c>
      <c r="AV543" s="1">
        <f>COUNTIF(F543,"VVC")</f>
        <v>0</v>
      </c>
      <c r="AW543" s="1">
        <f>COUNTIF(F543,"CVVCVC")+COUNTIF(F543,"VVCVC")+COUNTIF(F543,"CVVCV")+COUNTIF(F543,"VVCV")</f>
        <v>0</v>
      </c>
      <c r="AX543" s="1"/>
      <c r="AY543" s="1">
        <f>COUNTIF(F543,"CCVCV")</f>
        <v>1</v>
      </c>
      <c r="AZ543" s="1">
        <f>COUNTIF(F543,"CCVCVC")</f>
        <v>0</v>
      </c>
      <c r="BA543" s="1">
        <f>COUNTIF(F543,"CCVV")</f>
        <v>0</v>
      </c>
      <c r="BB543" s="1">
        <f>COUNTIF(F543,"CCVVC")</f>
        <v>0</v>
      </c>
      <c r="BC543" s="1"/>
      <c r="BF543" s="1" t="str">
        <f>RIGHT(F543,4)</f>
        <v>CVCV</v>
      </c>
      <c r="BG543" s="1">
        <v>1</v>
      </c>
      <c r="BH543" s="1">
        <v>1</v>
      </c>
      <c r="BP543" s="1">
        <f>SUM(BG543:BO543)</f>
        <v>2</v>
      </c>
      <c r="BQ543">
        <v>0</v>
      </c>
      <c r="BS543" s="1" t="str">
        <f>LEFT(B543,1)</f>
        <v>k</v>
      </c>
      <c r="BT543" s="1" t="str">
        <f>LEFT(B543,2)</f>
        <v>km</v>
      </c>
      <c r="BU543" s="1" t="str">
        <f>RIGHT(B543,1)</f>
        <v>a</v>
      </c>
      <c r="BW543"/>
      <c r="BX543" s="10">
        <v>0</v>
      </c>
      <c r="BY543" s="10" t="str">
        <f>LEFT(CA543,1)</f>
        <v>a</v>
      </c>
      <c r="BZ543" s="10" t="str">
        <f>RIGHT(B543,1)</f>
        <v>a</v>
      </c>
      <c r="CA543" s="10" t="str">
        <f>RIGHT(B543,3)</f>
        <v>ata</v>
      </c>
      <c r="CB543" s="10" t="str">
        <f>RIGHT(B543,3)</f>
        <v>ata</v>
      </c>
      <c r="CC543" s="10" t="str">
        <f>RIGHT(B543,2)</f>
        <v>ta</v>
      </c>
      <c r="CD543" s="10" t="str">
        <f>RIGHT(B543,1)</f>
        <v>a</v>
      </c>
    </row>
    <row r="544" spans="1:82">
      <c r="A544">
        <v>1615</v>
      </c>
      <c r="B544" s="30" t="s">
        <v>1072</v>
      </c>
      <c r="C544" t="s">
        <v>2698</v>
      </c>
      <c r="D544" t="s">
        <v>1152</v>
      </c>
      <c r="E544" t="s">
        <v>1141</v>
      </c>
      <c r="F544" t="s">
        <v>2841</v>
      </c>
      <c r="G544" s="1">
        <f>COUNTIF(B544,"*ii*")</f>
        <v>0</v>
      </c>
      <c r="H544" s="1">
        <f>COUNTIF(B544,"*ee*")</f>
        <v>0</v>
      </c>
      <c r="I544" s="1">
        <f>COUNTIF(B544,"*aa*")</f>
        <v>0</v>
      </c>
      <c r="J544" s="1">
        <f>COUNTIF(B544,"*oo*")</f>
        <v>0</v>
      </c>
      <c r="K544" s="1">
        <f>COUNTIF(B544,"*uu*")</f>
        <v>0</v>
      </c>
      <c r="L544" s="1">
        <f>COUNTIF(B544,"*ia*")</f>
        <v>0</v>
      </c>
      <c r="M544" s="1">
        <f>COUNTIF(B544,"*iu*")</f>
        <v>0</v>
      </c>
      <c r="N544" s="1">
        <f>COUNTIF(B544,"*ei*")</f>
        <v>0</v>
      </c>
      <c r="O544" s="1">
        <f>COUNTIF(B544,"*ea*")</f>
        <v>0</v>
      </c>
      <c r="P544" s="1">
        <f>COUNTIF(B544,"*eo*")</f>
        <v>0</v>
      </c>
      <c r="Q544" s="1">
        <f>COUNTIF(B544,"*eu*")</f>
        <v>0</v>
      </c>
      <c r="R544" s="1">
        <f>COUNTIF(B544,"*ai*")</f>
        <v>0</v>
      </c>
      <c r="S544" s="1">
        <f>COUNTIF(B544,"*ae*")</f>
        <v>0</v>
      </c>
      <c r="T544" s="1">
        <f>COUNTIF(B544,"*ao*")</f>
        <v>0</v>
      </c>
      <c r="U544" s="1">
        <f>COUNTIF(B544,"*au*")</f>
        <v>0</v>
      </c>
      <c r="V544" s="1">
        <f>COUNTIF(B544,"*oi*")</f>
        <v>0</v>
      </c>
      <c r="W544" s="1">
        <f>COUNTIF(B544,"*oe*")</f>
        <v>0</v>
      </c>
      <c r="X544" s="1">
        <f>COUNTIF(B544,"*oa*")</f>
        <v>0</v>
      </c>
      <c r="Y544" s="1">
        <f>COUNTIF(B544,"*ou*")</f>
        <v>0</v>
      </c>
      <c r="Z544" s="1">
        <f>COUNTIF(B544,"*ui*")</f>
        <v>0</v>
      </c>
      <c r="AA544" s="1">
        <f>COUNTIF(B544,"*ua*")</f>
        <v>0</v>
      </c>
      <c r="AB544">
        <f>SUM(G544:AA544)</f>
        <v>0</v>
      </c>
      <c r="AC544">
        <v>2</v>
      </c>
      <c r="AD544">
        <f>COUNTIF(AC544,"2")</f>
        <v>1</v>
      </c>
      <c r="AE544">
        <f>COUNTIF(AC544,"3")</f>
        <v>0</v>
      </c>
      <c r="AF544">
        <f>COUNTIF(AC544,"4")</f>
        <v>0</v>
      </c>
      <c r="AG544">
        <f>COUNTIF(AC544,"5")</f>
        <v>0</v>
      </c>
      <c r="AH544">
        <v>1</v>
      </c>
      <c r="AI544">
        <v>1</v>
      </c>
      <c r="AL544">
        <v>1</v>
      </c>
      <c r="AO544" s="1">
        <f>COUNTIF(F544,"CVCV")+COUNTIF(F544,"CVVCV")</f>
        <v>0</v>
      </c>
      <c r="AP544" s="1">
        <f>COUNTIF(F544,"CVCVC")+COUNTIF(F544,"CVVCVC")</f>
        <v>0</v>
      </c>
      <c r="AQ544" s="1">
        <f>COUNTIF(F544,"VCV")+COUNTIF(F544,"VVCV")</f>
        <v>0</v>
      </c>
      <c r="AR544" s="1">
        <f>COUNTIF(F544,"VCVC")+COUNTIF(F544,"VVCVC")</f>
        <v>0</v>
      </c>
      <c r="AS544" s="1">
        <f>COUNTIF(F544,"CVV")</f>
        <v>0</v>
      </c>
      <c r="AT544" s="1">
        <f>COUNTIF(F544,"CVVC")</f>
        <v>0</v>
      </c>
      <c r="AU544" s="1">
        <f>COUNTIF(F544,"VV")</f>
        <v>0</v>
      </c>
      <c r="AV544" s="1">
        <f>COUNTIF(F544,"VVC")</f>
        <v>0</v>
      </c>
      <c r="AW544" s="1">
        <f>COUNTIF(F544,"CVVCVC")+COUNTIF(F544,"VVCVC")+COUNTIF(F544,"CVVCV")+COUNTIF(F544,"VVCV")</f>
        <v>0</v>
      </c>
      <c r="AY544" s="1">
        <f>COUNTIF(F544,"CCVCV")</f>
        <v>1</v>
      </c>
      <c r="AZ544" s="1">
        <f>COUNTIF(F544,"CCVCVC")</f>
        <v>0</v>
      </c>
      <c r="BA544" s="1">
        <f>COUNTIF(F544,"CCVV")</f>
        <v>0</v>
      </c>
      <c r="BB544" s="1">
        <f>COUNTIF(F544,"CCVVC")</f>
        <v>0</v>
      </c>
      <c r="BF544" s="1" t="str">
        <f>RIGHT(F544,4)</f>
        <v>CVCV</v>
      </c>
      <c r="BG544" s="1">
        <v>1</v>
      </c>
      <c r="BH544">
        <v>1</v>
      </c>
      <c r="BP544" s="1">
        <f>SUM(BG544:BO544)</f>
        <v>2</v>
      </c>
      <c r="BQ544">
        <v>0</v>
      </c>
      <c r="BS544" s="1" t="str">
        <f>LEFT(B544,1)</f>
        <v>s</v>
      </c>
      <c r="BT544" s="1" t="str">
        <f>LEFT(B544,2)</f>
        <v>sb</v>
      </c>
      <c r="BU544" s="1" t="str">
        <f>RIGHT(B544,1)</f>
        <v>a</v>
      </c>
      <c r="BX544" s="10">
        <v>0</v>
      </c>
      <c r="BY544" s="10" t="str">
        <f>LEFT(CA544,1)</f>
        <v>e</v>
      </c>
      <c r="BZ544" s="10" t="str">
        <f>RIGHT(B544,1)</f>
        <v>a</v>
      </c>
      <c r="CA544" s="10" t="str">
        <f>RIGHT(B544,3)</f>
        <v>eta</v>
      </c>
      <c r="CB544" s="10" t="str">
        <f>RIGHT(B544,3)</f>
        <v>eta</v>
      </c>
      <c r="CC544" s="10" t="str">
        <f>RIGHT(B544,2)</f>
        <v>ta</v>
      </c>
      <c r="CD544" s="10" t="str">
        <f>RIGHT(B544,1)</f>
        <v>a</v>
      </c>
    </row>
    <row r="545" spans="1:82">
      <c r="A545">
        <v>1256</v>
      </c>
      <c r="B545" s="30" t="s">
        <v>3230</v>
      </c>
      <c r="C545" t="s">
        <v>2320</v>
      </c>
      <c r="D545" t="s">
        <v>1152</v>
      </c>
      <c r="E545" t="s">
        <v>1141</v>
      </c>
      <c r="F545" t="s">
        <v>2841</v>
      </c>
      <c r="G545" s="1">
        <f>COUNTIF(B545,"*ii*")</f>
        <v>0</v>
      </c>
      <c r="H545" s="1">
        <f>COUNTIF(B545,"*ee*")</f>
        <v>0</v>
      </c>
      <c r="I545" s="1">
        <f>COUNTIF(B545,"*aa*")</f>
        <v>0</v>
      </c>
      <c r="J545" s="1">
        <f>COUNTIF(B545,"*oo*")</f>
        <v>0</v>
      </c>
      <c r="K545" s="1">
        <f>COUNTIF(B545,"*uu*")</f>
        <v>0</v>
      </c>
      <c r="L545" s="1">
        <f>COUNTIF(B545,"*ia*")</f>
        <v>0</v>
      </c>
      <c r="M545" s="1">
        <f>COUNTIF(B545,"*iu*")</f>
        <v>0</v>
      </c>
      <c r="N545" s="1">
        <f>COUNTIF(B545,"*ei*")</f>
        <v>0</v>
      </c>
      <c r="O545" s="1">
        <f>COUNTIF(B545,"*ea*")</f>
        <v>0</v>
      </c>
      <c r="P545" s="1">
        <f>COUNTIF(B545,"*eo*")</f>
        <v>0</v>
      </c>
      <c r="Q545" s="1">
        <f>COUNTIF(B545,"*eu*")</f>
        <v>0</v>
      </c>
      <c r="R545" s="1">
        <f>COUNTIF(B545,"*ai*")</f>
        <v>0</v>
      </c>
      <c r="S545" s="1">
        <f>COUNTIF(B545,"*ae*")</f>
        <v>0</v>
      </c>
      <c r="T545" s="1">
        <f>COUNTIF(B545,"*ao*")</f>
        <v>0</v>
      </c>
      <c r="U545" s="1">
        <f>COUNTIF(B545,"*au*")</f>
        <v>0</v>
      </c>
      <c r="V545" s="1">
        <f>COUNTIF(B545,"*oi*")</f>
        <v>0</v>
      </c>
      <c r="W545" s="1">
        <f>COUNTIF(B545,"*oe*")</f>
        <v>0</v>
      </c>
      <c r="X545" s="1">
        <f>COUNTIF(B545,"*oa*")</f>
        <v>0</v>
      </c>
      <c r="Y545" s="1">
        <f>COUNTIF(B545,"*ou*")</f>
        <v>0</v>
      </c>
      <c r="Z545" s="1">
        <f>COUNTIF(B545,"*ui*")</f>
        <v>0</v>
      </c>
      <c r="AA545" s="1">
        <f>COUNTIF(B545,"*ua*")</f>
        <v>0</v>
      </c>
      <c r="AB545">
        <f>SUM(G545:AA545)</f>
        <v>0</v>
      </c>
      <c r="AC545">
        <v>2</v>
      </c>
      <c r="AD545">
        <f>COUNTIF(AC545,"2")</f>
        <v>1</v>
      </c>
      <c r="AE545">
        <f>COUNTIF(AC545,"3")</f>
        <v>0</v>
      </c>
      <c r="AF545">
        <f>COUNTIF(AC545,"4")</f>
        <v>0</v>
      </c>
      <c r="AG545">
        <f>COUNTIF(AC545,"5")</f>
        <v>0</v>
      </c>
      <c r="AH545">
        <v>1</v>
      </c>
      <c r="AI545">
        <v>1</v>
      </c>
      <c r="AL545">
        <v>1</v>
      </c>
      <c r="AO545" s="1">
        <f>COUNTIF(F545,"CVCV")+COUNTIF(F545,"CVVCV")</f>
        <v>0</v>
      </c>
      <c r="AP545" s="1">
        <f>COUNTIF(F545,"CVCVC")+COUNTIF(F545,"CVVCVC")</f>
        <v>0</v>
      </c>
      <c r="AQ545" s="1">
        <f>COUNTIF(F545,"VCV")+COUNTIF(F545,"VVCV")</f>
        <v>0</v>
      </c>
      <c r="AR545" s="1">
        <f>COUNTIF(F545,"VCVC")+COUNTIF(F545,"VVCVC")</f>
        <v>0</v>
      </c>
      <c r="AS545" s="1">
        <f>COUNTIF(F545,"CVV")</f>
        <v>0</v>
      </c>
      <c r="AT545" s="1">
        <f>COUNTIF(F545,"CVVC")</f>
        <v>0</v>
      </c>
      <c r="AU545" s="1">
        <f>COUNTIF(F545,"VV")</f>
        <v>0</v>
      </c>
      <c r="AV545" s="1">
        <f>COUNTIF(F545,"VVC")</f>
        <v>0</v>
      </c>
      <c r="AW545" s="1">
        <f>COUNTIF(F545,"CVVCVC")+COUNTIF(F545,"VVCVC")+COUNTIF(F545,"CVVCV")+COUNTIF(F545,"VVCV")</f>
        <v>0</v>
      </c>
      <c r="AY545" s="1">
        <f>COUNTIF(F545,"CCVCV")</f>
        <v>1</v>
      </c>
      <c r="AZ545" s="1">
        <f>COUNTIF(F545,"CCVCVC")</f>
        <v>0</v>
      </c>
      <c r="BA545" s="1">
        <f>COUNTIF(F545,"CCVV")</f>
        <v>0</v>
      </c>
      <c r="BB545" s="1">
        <f>COUNTIF(F545,"CCVVC")</f>
        <v>0</v>
      </c>
      <c r="BF545" s="1" t="str">
        <f>RIGHT(F545,4)</f>
        <v>CVCV</v>
      </c>
      <c r="BG545" s="1">
        <v>1</v>
      </c>
      <c r="BH545">
        <v>1</v>
      </c>
      <c r="BP545" s="1">
        <f>SUM(BG545:BO545)</f>
        <v>2</v>
      </c>
      <c r="BQ545">
        <v>0</v>
      </c>
      <c r="BS545" s="1" t="str">
        <f>LEFT(B545,1)</f>
        <v>ʔ</v>
      </c>
      <c r="BT545" s="1" t="str">
        <f>LEFT(B545,2)</f>
        <v>ʔb</v>
      </c>
      <c r="BU545" s="1" t="str">
        <f>RIGHT(B545,1)</f>
        <v>a</v>
      </c>
      <c r="BX545" s="10">
        <v>0</v>
      </c>
      <c r="BY545" s="10" t="str">
        <f>LEFT(CA545,1)</f>
        <v>a</v>
      </c>
      <c r="BZ545" s="10" t="str">
        <f>RIGHT(B545,1)</f>
        <v>a</v>
      </c>
      <c r="CA545" s="10" t="str">
        <f>RIGHT(B545,3)</f>
        <v>aʔa</v>
      </c>
      <c r="CB545" s="10" t="str">
        <f>RIGHT(B545,3)</f>
        <v>aʔa</v>
      </c>
      <c r="CC545" s="10" t="str">
        <f>RIGHT(B545,2)</f>
        <v>ʔa</v>
      </c>
      <c r="CD545" s="10" t="str">
        <f>RIGHT(B545,1)</f>
        <v>a</v>
      </c>
    </row>
    <row r="546" spans="1:82">
      <c r="A546">
        <v>1027</v>
      </c>
      <c r="B546" s="30" t="s">
        <v>3179</v>
      </c>
      <c r="C546" t="s">
        <v>2764</v>
      </c>
      <c r="D546" t="s">
        <v>1151</v>
      </c>
      <c r="E546" t="s">
        <v>2821</v>
      </c>
      <c r="F546" t="s">
        <v>2841</v>
      </c>
      <c r="G546" s="1">
        <f>COUNTIF(B546,"*ii*")</f>
        <v>0</v>
      </c>
      <c r="H546" s="1">
        <f>COUNTIF(B546,"*ee*")</f>
        <v>0</v>
      </c>
      <c r="I546" s="1">
        <f>COUNTIF(B546,"*aa*")</f>
        <v>0</v>
      </c>
      <c r="J546" s="1">
        <f>COUNTIF(B546,"*oo*")</f>
        <v>0</v>
      </c>
      <c r="K546" s="1">
        <f>COUNTIF(B546,"*uu*")</f>
        <v>0</v>
      </c>
      <c r="L546" s="1">
        <f>COUNTIF(B546,"*ia*")</f>
        <v>0</v>
      </c>
      <c r="M546" s="1">
        <f>COUNTIF(B546,"*iu*")</f>
        <v>0</v>
      </c>
      <c r="N546" s="1">
        <f>COUNTIF(B546,"*ei*")</f>
        <v>0</v>
      </c>
      <c r="O546" s="1">
        <f>COUNTIF(B546,"*ea*")</f>
        <v>0</v>
      </c>
      <c r="P546" s="1">
        <f>COUNTIF(B546,"*eo*")</f>
        <v>0</v>
      </c>
      <c r="Q546" s="1">
        <f>COUNTIF(B546,"*eu*")</f>
        <v>0</v>
      </c>
      <c r="R546" s="1">
        <f>COUNTIF(B546,"*ai*")</f>
        <v>0</v>
      </c>
      <c r="S546" s="1">
        <f>COUNTIF(B546,"*ae*")</f>
        <v>0</v>
      </c>
      <c r="T546" s="1">
        <f>COUNTIF(B546,"*ao*")</f>
        <v>0</v>
      </c>
      <c r="U546" s="1">
        <f>COUNTIF(B546,"*au*")</f>
        <v>0</v>
      </c>
      <c r="V546" s="1">
        <f>COUNTIF(B546,"*oi*")</f>
        <v>0</v>
      </c>
      <c r="W546" s="1">
        <f>COUNTIF(B546,"*oe*")</f>
        <v>0</v>
      </c>
      <c r="X546" s="1">
        <f>COUNTIF(B546,"*oa*")</f>
        <v>0</v>
      </c>
      <c r="Y546" s="1">
        <f>COUNTIF(B546,"*ou*")</f>
        <v>0</v>
      </c>
      <c r="Z546" s="1">
        <f>COUNTIF(B546,"*ui*")</f>
        <v>0</v>
      </c>
      <c r="AA546" s="1">
        <f>COUNTIF(B546,"*ua*")</f>
        <v>0</v>
      </c>
      <c r="AB546">
        <f>SUM(G546:AA546)</f>
        <v>0</v>
      </c>
      <c r="AC546">
        <v>2</v>
      </c>
      <c r="AD546">
        <f>COUNTIF(AC546,"2")</f>
        <v>1</v>
      </c>
      <c r="AE546">
        <f>COUNTIF(AC546,"3")</f>
        <v>0</v>
      </c>
      <c r="AF546">
        <f>COUNTIF(AC546,"4")</f>
        <v>0</v>
      </c>
      <c r="AG546">
        <f>COUNTIF(AC546,"5")</f>
        <v>0</v>
      </c>
      <c r="AH546">
        <v>1</v>
      </c>
      <c r="AI546">
        <v>1</v>
      </c>
      <c r="AL546">
        <v>1</v>
      </c>
      <c r="AO546" s="1">
        <f>COUNTIF(F546,"CVCV")+COUNTIF(F546,"CVVCV")</f>
        <v>0</v>
      </c>
      <c r="AP546" s="1">
        <f>COUNTIF(F546,"CVCVC")+COUNTIF(F546,"CVVCVC")</f>
        <v>0</v>
      </c>
      <c r="AQ546" s="1">
        <f>COUNTIF(F546,"VCV")+COUNTIF(F546,"VVCV")</f>
        <v>0</v>
      </c>
      <c r="AR546" s="1">
        <f>COUNTIF(F546,"VCVC")+COUNTIF(F546,"VVCVC")</f>
        <v>0</v>
      </c>
      <c r="AS546" s="1">
        <f>COUNTIF(F546,"CVV")</f>
        <v>0</v>
      </c>
      <c r="AT546" s="1">
        <f>COUNTIF(F546,"CVVC")</f>
        <v>0</v>
      </c>
      <c r="AU546" s="1">
        <f>COUNTIF(F546,"VV")</f>
        <v>0</v>
      </c>
      <c r="AV546" s="1">
        <f>COUNTIF(F546,"VVC")</f>
        <v>0</v>
      </c>
      <c r="AW546" s="1">
        <f>COUNTIF(F546,"CVVCVC")+COUNTIF(F546,"VVCVC")+COUNTIF(F546,"CVVCV")+COUNTIF(F546,"VVCV")</f>
        <v>0</v>
      </c>
      <c r="AY546" s="1">
        <f>COUNTIF(F546,"CCVCV")</f>
        <v>1</v>
      </c>
      <c r="AZ546" s="1">
        <f>COUNTIF(F546,"CCVCVC")</f>
        <v>0</v>
      </c>
      <c r="BA546" s="1">
        <f>COUNTIF(F546,"CCVV")</f>
        <v>0</v>
      </c>
      <c r="BB546" s="1">
        <f>COUNTIF(F546,"CCVVC")</f>
        <v>0</v>
      </c>
      <c r="BF546" s="1" t="str">
        <f>RIGHT(F546,4)</f>
        <v>CVCV</v>
      </c>
      <c r="BG546" s="1">
        <v>1</v>
      </c>
      <c r="BH546">
        <v>1</v>
      </c>
      <c r="BP546" s="1">
        <f>SUM(BG546:BO546)</f>
        <v>2</v>
      </c>
      <c r="BQ546">
        <v>0</v>
      </c>
      <c r="BS546" s="1" t="str">
        <f>LEFT(B546,1)</f>
        <v>n</v>
      </c>
      <c r="BT546" s="1" t="str">
        <f>LEFT(B546,2)</f>
        <v>ns</v>
      </c>
      <c r="BU546" s="1" t="str">
        <f>RIGHT(B546,1)</f>
        <v>a</v>
      </c>
      <c r="BX546" s="10">
        <v>0</v>
      </c>
      <c r="BY546" s="10" t="str">
        <f>LEFT(CA546,1)</f>
        <v>a</v>
      </c>
      <c r="BZ546" s="10" t="str">
        <f>RIGHT(B546,1)</f>
        <v>a</v>
      </c>
      <c r="CA546" s="10" t="str">
        <f>RIGHT(B546,3)</f>
        <v>aʔa</v>
      </c>
      <c r="CB546" s="10" t="str">
        <f>RIGHT(B546,3)</f>
        <v>aʔa</v>
      </c>
      <c r="CC546" s="10" t="str">
        <f>RIGHT(B546,2)</f>
        <v>ʔa</v>
      </c>
      <c r="CD546" s="10" t="str">
        <f>RIGHT(B546,1)</f>
        <v>a</v>
      </c>
    </row>
    <row r="547" spans="1:82">
      <c r="A547">
        <v>591</v>
      </c>
      <c r="B547" s="30" t="s">
        <v>821</v>
      </c>
      <c r="C547" t="s">
        <v>2294</v>
      </c>
      <c r="D547" t="s">
        <v>1141</v>
      </c>
      <c r="E547" t="s">
        <v>1141</v>
      </c>
      <c r="F547" t="s">
        <v>2841</v>
      </c>
      <c r="G547" s="1">
        <f>COUNTIF(B547,"*ii*")</f>
        <v>0</v>
      </c>
      <c r="H547" s="1">
        <f>COUNTIF(B547,"*ee*")</f>
        <v>0</v>
      </c>
      <c r="I547" s="1">
        <f>COUNTIF(B547,"*aa*")</f>
        <v>0</v>
      </c>
      <c r="J547" s="1">
        <f>COUNTIF(B547,"*oo*")</f>
        <v>0</v>
      </c>
      <c r="K547" s="1">
        <f>COUNTIF(B547,"*uu*")</f>
        <v>0</v>
      </c>
      <c r="L547" s="1">
        <f>COUNTIF(B547,"*ia*")</f>
        <v>0</v>
      </c>
      <c r="M547" s="1">
        <f>COUNTIF(B547,"*iu*")</f>
        <v>0</v>
      </c>
      <c r="N547" s="1">
        <f>COUNTIF(B547,"*ei*")</f>
        <v>0</v>
      </c>
      <c r="O547" s="1">
        <f>COUNTIF(B547,"*ea*")</f>
        <v>0</v>
      </c>
      <c r="P547" s="1">
        <f>COUNTIF(B547,"*eo*")</f>
        <v>0</v>
      </c>
      <c r="Q547" s="1">
        <f>COUNTIF(B547,"*eu*")</f>
        <v>0</v>
      </c>
      <c r="R547" s="1">
        <f>COUNTIF(B547,"*ai*")</f>
        <v>0</v>
      </c>
      <c r="S547" s="1">
        <f>COUNTIF(B547,"*ae*")</f>
        <v>0</v>
      </c>
      <c r="T547" s="1">
        <f>COUNTIF(B547,"*ao*")</f>
        <v>0</v>
      </c>
      <c r="U547" s="1">
        <f>COUNTIF(B547,"*au*")</f>
        <v>0</v>
      </c>
      <c r="V547" s="1">
        <f>COUNTIF(B547,"*oi*")</f>
        <v>0</v>
      </c>
      <c r="W547" s="1">
        <f>COUNTIF(B547,"*oe*")</f>
        <v>0</v>
      </c>
      <c r="X547" s="1">
        <f>COUNTIF(B547,"*oa*")</f>
        <v>0</v>
      </c>
      <c r="Y547" s="1">
        <f>COUNTIF(B547,"*ou*")</f>
        <v>0</v>
      </c>
      <c r="Z547" s="1">
        <f>COUNTIF(B547,"*ui*")</f>
        <v>0</v>
      </c>
      <c r="AA547" s="1">
        <f>COUNTIF(B547,"*ua*")</f>
        <v>0</v>
      </c>
      <c r="AB547">
        <f>SUM(G547:AA547)</f>
        <v>0</v>
      </c>
      <c r="AC547">
        <v>2</v>
      </c>
      <c r="AD547">
        <f>COUNTIF(AC547,"2")</f>
        <v>1</v>
      </c>
      <c r="AE547">
        <f>COUNTIF(AC547,"3")</f>
        <v>0</v>
      </c>
      <c r="AF547">
        <f>COUNTIF(AC547,"4")</f>
        <v>0</v>
      </c>
      <c r="AG547">
        <f>COUNTIF(AC547,"5")</f>
        <v>0</v>
      </c>
      <c r="AH547">
        <v>1</v>
      </c>
      <c r="AI547">
        <v>1</v>
      </c>
      <c r="AL547">
        <v>1</v>
      </c>
      <c r="AO547" s="1">
        <f>COUNTIF(F547,"CVCV")+COUNTIF(F547,"CVVCV")</f>
        <v>0</v>
      </c>
      <c r="AP547" s="1">
        <f>COUNTIF(F547,"CVCVC")+COUNTIF(F547,"CVVCVC")</f>
        <v>0</v>
      </c>
      <c r="AQ547" s="1">
        <f>COUNTIF(F547,"VCV")+COUNTIF(F547,"VVCV")</f>
        <v>0</v>
      </c>
      <c r="AR547" s="1">
        <f>COUNTIF(F547,"VCVC")+COUNTIF(F547,"VVCVC")</f>
        <v>0</v>
      </c>
      <c r="AS547" s="1">
        <f>COUNTIF(F547,"CVV")</f>
        <v>0</v>
      </c>
      <c r="AT547" s="1">
        <f>COUNTIF(F547,"CVVC")</f>
        <v>0</v>
      </c>
      <c r="AU547" s="1">
        <f>COUNTIF(F547,"VV")</f>
        <v>0</v>
      </c>
      <c r="AV547" s="1">
        <f>COUNTIF(F547,"VVC")</f>
        <v>0</v>
      </c>
      <c r="AW547" s="1">
        <f>COUNTIF(F547,"CVVCVC")+COUNTIF(F547,"VVCVC")+COUNTIF(F547,"CVVCV")+COUNTIF(F547,"VVCV")</f>
        <v>0</v>
      </c>
      <c r="AY547" s="1">
        <f>COUNTIF(F547,"CCVCV")</f>
        <v>1</v>
      </c>
      <c r="AZ547" s="1">
        <f>COUNTIF(F547,"CCVCVC")</f>
        <v>0</v>
      </c>
      <c r="BA547" s="1">
        <f>COUNTIF(F547,"CCVV")</f>
        <v>0</v>
      </c>
      <c r="BB547" s="1">
        <f>COUNTIF(F547,"CCVVC")</f>
        <v>0</v>
      </c>
      <c r="BF547" s="1" t="str">
        <f>RIGHT(F547,4)</f>
        <v>CVCV</v>
      </c>
      <c r="BG547" s="1">
        <v>1</v>
      </c>
      <c r="BP547" s="1">
        <f>SUM(BG547:BO547)</f>
        <v>1</v>
      </c>
      <c r="BQ547">
        <v>0</v>
      </c>
      <c r="BS547" s="1" t="str">
        <f>LEFT(B547,1)</f>
        <v>k</v>
      </c>
      <c r="BT547" s="1" t="str">
        <f>LEFT(B547,2)</f>
        <v>kn</v>
      </c>
      <c r="BU547" s="1" t="str">
        <f>RIGHT(B547,1)</f>
        <v>e</v>
      </c>
      <c r="BX547" s="10">
        <v>0</v>
      </c>
      <c r="BY547" s="10" t="str">
        <f>LEFT(CA547,1)</f>
        <v>o</v>
      </c>
      <c r="BZ547" s="10" t="str">
        <f>RIGHT(B547,1)</f>
        <v>e</v>
      </c>
      <c r="CA547" s="10" t="str">
        <f>RIGHT(B547,3)</f>
        <v>obe</v>
      </c>
      <c r="CB547" s="10" t="str">
        <f>RIGHT(B547,3)</f>
        <v>obe</v>
      </c>
      <c r="CC547" s="10" t="str">
        <f>RIGHT(B547,2)</f>
        <v>be</v>
      </c>
      <c r="CD547" s="10" t="str">
        <f>RIGHT(B547,1)</f>
        <v>e</v>
      </c>
    </row>
    <row r="548" spans="1:82">
      <c r="A548">
        <v>592</v>
      </c>
      <c r="B548" s="30" t="s">
        <v>821</v>
      </c>
      <c r="C548" t="s">
        <v>2446</v>
      </c>
      <c r="D548" t="s">
        <v>1141</v>
      </c>
      <c r="E548" t="s">
        <v>1141</v>
      </c>
      <c r="F548" t="s">
        <v>2841</v>
      </c>
      <c r="G548" s="1">
        <f>COUNTIF(B548,"*ii*")</f>
        <v>0</v>
      </c>
      <c r="H548" s="1">
        <f>COUNTIF(B548,"*ee*")</f>
        <v>0</v>
      </c>
      <c r="I548" s="1">
        <f>COUNTIF(B548,"*aa*")</f>
        <v>0</v>
      </c>
      <c r="J548" s="1">
        <f>COUNTIF(B548,"*oo*")</f>
        <v>0</v>
      </c>
      <c r="K548" s="1">
        <f>COUNTIF(B548,"*uu*")</f>
        <v>0</v>
      </c>
      <c r="L548" s="1">
        <f>COUNTIF(B548,"*ia*")</f>
        <v>0</v>
      </c>
      <c r="M548" s="1">
        <f>COUNTIF(B548,"*iu*")</f>
        <v>0</v>
      </c>
      <c r="N548" s="1">
        <f>COUNTIF(B548,"*ei*")</f>
        <v>0</v>
      </c>
      <c r="O548" s="1">
        <f>COUNTIF(B548,"*ea*")</f>
        <v>0</v>
      </c>
      <c r="P548" s="1">
        <f>COUNTIF(B548,"*eo*")</f>
        <v>0</v>
      </c>
      <c r="Q548" s="1">
        <f>COUNTIF(B548,"*eu*")</f>
        <v>0</v>
      </c>
      <c r="R548" s="1">
        <f>COUNTIF(B548,"*ai*")</f>
        <v>0</v>
      </c>
      <c r="S548" s="1">
        <f>COUNTIF(B548,"*ae*")</f>
        <v>0</v>
      </c>
      <c r="T548" s="1">
        <f>COUNTIF(B548,"*ao*")</f>
        <v>0</v>
      </c>
      <c r="U548" s="1">
        <f>COUNTIF(B548,"*au*")</f>
        <v>0</v>
      </c>
      <c r="V548" s="1">
        <f>COUNTIF(B548,"*oi*")</f>
        <v>0</v>
      </c>
      <c r="W548" s="1">
        <f>COUNTIF(B548,"*oe*")</f>
        <v>0</v>
      </c>
      <c r="X548" s="1">
        <f>COUNTIF(B548,"*oa*")</f>
        <v>0</v>
      </c>
      <c r="Y548" s="1">
        <f>COUNTIF(B548,"*ou*")</f>
        <v>0</v>
      </c>
      <c r="Z548" s="1">
        <f>COUNTIF(B548,"*ui*")</f>
        <v>0</v>
      </c>
      <c r="AA548" s="1">
        <f>COUNTIF(B548,"*ua*")</f>
        <v>0</v>
      </c>
      <c r="AB548">
        <f>SUM(G548:AA548)</f>
        <v>0</v>
      </c>
      <c r="AC548">
        <v>2</v>
      </c>
      <c r="AD548">
        <f>COUNTIF(AC548,"2")</f>
        <v>1</v>
      </c>
      <c r="AE548">
        <f>COUNTIF(AC548,"3")</f>
        <v>0</v>
      </c>
      <c r="AF548">
        <f>COUNTIF(AC548,"4")</f>
        <v>0</v>
      </c>
      <c r="AG548">
        <f>COUNTIF(AC548,"5")</f>
        <v>0</v>
      </c>
      <c r="AH548">
        <v>1</v>
      </c>
      <c r="AI548">
        <v>1</v>
      </c>
      <c r="AL548">
        <v>1</v>
      </c>
      <c r="AO548" s="1">
        <f>COUNTIF(F548,"CVCV")+COUNTIF(F548,"CVVCV")</f>
        <v>0</v>
      </c>
      <c r="AP548" s="1">
        <f>COUNTIF(F548,"CVCVC")+COUNTIF(F548,"CVVCVC")</f>
        <v>0</v>
      </c>
      <c r="AQ548" s="1">
        <f>COUNTIF(F548,"VCV")+COUNTIF(F548,"VVCV")</f>
        <v>0</v>
      </c>
      <c r="AR548" s="1">
        <f>COUNTIF(F548,"VCVC")+COUNTIF(F548,"VVCVC")</f>
        <v>0</v>
      </c>
      <c r="AS548" s="1">
        <f>COUNTIF(F548,"CVV")</f>
        <v>0</v>
      </c>
      <c r="AT548" s="1">
        <f>COUNTIF(F548,"CVVC")</f>
        <v>0</v>
      </c>
      <c r="AU548" s="1">
        <f>COUNTIF(F548,"VV")</f>
        <v>0</v>
      </c>
      <c r="AV548" s="1">
        <f>COUNTIF(F548,"VVC")</f>
        <v>0</v>
      </c>
      <c r="AW548" s="1">
        <f>COUNTIF(F548,"CVVCVC")+COUNTIF(F548,"VVCVC")+COUNTIF(F548,"CVVCV")+COUNTIF(F548,"VVCV")</f>
        <v>0</v>
      </c>
      <c r="AY548" s="1">
        <f>COUNTIF(F548,"CCVCV")</f>
        <v>1</v>
      </c>
      <c r="AZ548" s="1">
        <f>COUNTIF(F548,"CCVCVC")</f>
        <v>0</v>
      </c>
      <c r="BA548" s="1">
        <f>COUNTIF(F548,"CCVV")</f>
        <v>0</v>
      </c>
      <c r="BB548" s="1">
        <f>COUNTIF(F548,"CCVVC")</f>
        <v>0</v>
      </c>
      <c r="BF548" s="1" t="str">
        <f>RIGHT(F548,4)</f>
        <v>CVCV</v>
      </c>
      <c r="BG548" s="1">
        <v>1</v>
      </c>
      <c r="BP548" s="1">
        <f>SUM(BG548:BO548)</f>
        <v>1</v>
      </c>
      <c r="BQ548">
        <v>0</v>
      </c>
      <c r="BS548" s="1" t="str">
        <f>LEFT(B548,1)</f>
        <v>k</v>
      </c>
      <c r="BT548" s="1" t="str">
        <f>LEFT(B548,2)</f>
        <v>kn</v>
      </c>
      <c r="BU548" s="1" t="str">
        <f>RIGHT(B548,1)</f>
        <v>e</v>
      </c>
      <c r="BX548" s="10">
        <v>0</v>
      </c>
      <c r="BY548" s="10" t="str">
        <f>LEFT(CA548,1)</f>
        <v>o</v>
      </c>
      <c r="BZ548" s="10" t="str">
        <f>RIGHT(B548,1)</f>
        <v>e</v>
      </c>
      <c r="CA548" s="10" t="str">
        <f>RIGHT(B548,3)</f>
        <v>obe</v>
      </c>
      <c r="CB548" s="10" t="str">
        <f>RIGHT(B548,3)</f>
        <v>obe</v>
      </c>
      <c r="CC548" s="10" t="str">
        <f>RIGHT(B548,2)</f>
        <v>be</v>
      </c>
      <c r="CD548" s="10" t="str">
        <f>RIGHT(B548,1)</f>
        <v>e</v>
      </c>
    </row>
    <row r="549" spans="1:82">
      <c r="A549">
        <v>1731</v>
      </c>
      <c r="B549" s="30" t="s">
        <v>269</v>
      </c>
      <c r="C549" t="s">
        <v>1516</v>
      </c>
      <c r="D549" t="s">
        <v>1152</v>
      </c>
      <c r="E549" t="s">
        <v>1141</v>
      </c>
      <c r="F549" t="s">
        <v>2841</v>
      </c>
      <c r="G549" s="1">
        <f>COUNTIF(B549,"*ii*")</f>
        <v>0</v>
      </c>
      <c r="H549" s="1">
        <f>COUNTIF(B549,"*ee*")</f>
        <v>0</v>
      </c>
      <c r="I549" s="1">
        <f>COUNTIF(B549,"*aa*")</f>
        <v>0</v>
      </c>
      <c r="J549" s="1">
        <f>COUNTIF(B549,"*oo*")</f>
        <v>0</v>
      </c>
      <c r="K549" s="1">
        <f>COUNTIF(B549,"*uu*")</f>
        <v>0</v>
      </c>
      <c r="L549" s="1">
        <f>COUNTIF(B549,"*ia*")</f>
        <v>0</v>
      </c>
      <c r="M549" s="1">
        <f>COUNTIF(B549,"*iu*")</f>
        <v>0</v>
      </c>
      <c r="N549" s="1">
        <f>COUNTIF(B549,"*ei*")</f>
        <v>0</v>
      </c>
      <c r="O549" s="1">
        <f>COUNTIF(B549,"*ea*")</f>
        <v>0</v>
      </c>
      <c r="P549" s="1">
        <f>COUNTIF(B549,"*eo*")</f>
        <v>0</v>
      </c>
      <c r="Q549" s="1">
        <f>COUNTIF(B549,"*eu*")</f>
        <v>0</v>
      </c>
      <c r="R549" s="1">
        <f>COUNTIF(B549,"*ai*")</f>
        <v>0</v>
      </c>
      <c r="S549" s="1">
        <f>COUNTIF(B549,"*ae*")</f>
        <v>0</v>
      </c>
      <c r="T549" s="1">
        <f>COUNTIF(B549,"*ao*")</f>
        <v>0</v>
      </c>
      <c r="U549" s="1">
        <f>COUNTIF(B549,"*au*")</f>
        <v>0</v>
      </c>
      <c r="V549" s="1">
        <f>COUNTIF(B549,"*oi*")</f>
        <v>0</v>
      </c>
      <c r="W549" s="1">
        <f>COUNTIF(B549,"*oe*")</f>
        <v>0</v>
      </c>
      <c r="X549" s="1">
        <f>COUNTIF(B549,"*oa*")</f>
        <v>0</v>
      </c>
      <c r="Y549" s="1">
        <f>COUNTIF(B549,"*ou*")</f>
        <v>0</v>
      </c>
      <c r="Z549" s="1">
        <f>COUNTIF(B549,"*ui*")</f>
        <v>0</v>
      </c>
      <c r="AA549" s="1">
        <f>COUNTIF(B549,"*ua*")</f>
        <v>0</v>
      </c>
      <c r="AB549">
        <f>SUM(G549:AA549)</f>
        <v>0</v>
      </c>
      <c r="AC549">
        <v>2</v>
      </c>
      <c r="AD549">
        <f>COUNTIF(AC549,"2")</f>
        <v>1</v>
      </c>
      <c r="AE549">
        <f>COUNTIF(AC549,"3")</f>
        <v>0</v>
      </c>
      <c r="AF549">
        <f>COUNTIF(AC549,"4")</f>
        <v>0</v>
      </c>
      <c r="AG549">
        <f>COUNTIF(AC549,"5")</f>
        <v>0</v>
      </c>
      <c r="AH549">
        <v>1</v>
      </c>
      <c r="AI549">
        <v>1</v>
      </c>
      <c r="AL549">
        <v>1</v>
      </c>
      <c r="AO549" s="1">
        <f>COUNTIF(F549,"CVCV")+COUNTIF(F549,"CVVCV")</f>
        <v>0</v>
      </c>
      <c r="AP549" s="1">
        <f>COUNTIF(F549,"CVCVC")+COUNTIF(F549,"CVVCVC")</f>
        <v>0</v>
      </c>
      <c r="AQ549" s="1">
        <f>COUNTIF(F549,"VCV")+COUNTIF(F549,"VVCV")</f>
        <v>0</v>
      </c>
      <c r="AR549" s="1">
        <f>COUNTIF(F549,"VCVC")+COUNTIF(F549,"VVCVC")</f>
        <v>0</v>
      </c>
      <c r="AS549" s="1">
        <f>COUNTIF(F549,"CVV")</f>
        <v>0</v>
      </c>
      <c r="AT549" s="1">
        <f>COUNTIF(F549,"CVVC")</f>
        <v>0</v>
      </c>
      <c r="AU549" s="1">
        <f>COUNTIF(F549,"VV")</f>
        <v>0</v>
      </c>
      <c r="AV549" s="1">
        <f>COUNTIF(F549,"VVC")</f>
        <v>0</v>
      </c>
      <c r="AW549" s="1">
        <f>COUNTIF(F549,"CVVCVC")+COUNTIF(F549,"VVCVC")+COUNTIF(F549,"CVVCV")+COUNTIF(F549,"VVCV")</f>
        <v>0</v>
      </c>
      <c r="AY549" s="1">
        <f>COUNTIF(F549,"CCVCV")</f>
        <v>1</v>
      </c>
      <c r="AZ549" s="1">
        <f>COUNTIF(F549,"CCVCVC")</f>
        <v>0</v>
      </c>
      <c r="BA549" s="1">
        <f>COUNTIF(F549,"CCVV")</f>
        <v>0</v>
      </c>
      <c r="BB549" s="1">
        <f>COUNTIF(F549,"CCVVC")</f>
        <v>0</v>
      </c>
      <c r="BF549" s="1" t="str">
        <f>RIGHT(F549,4)</f>
        <v>CVCV</v>
      </c>
      <c r="BG549" s="1">
        <v>1</v>
      </c>
      <c r="BP549" s="1">
        <f>SUM(BG549:BO549)</f>
        <v>1</v>
      </c>
      <c r="BQ549">
        <v>0</v>
      </c>
      <c r="BS549" s="1" t="str">
        <f>LEFT(B549,1)</f>
        <v>s</v>
      </c>
      <c r="BT549" s="1" t="str">
        <f>LEFT(B549,2)</f>
        <v>sr</v>
      </c>
      <c r="BU549" s="1" t="str">
        <f>RIGHT(B549,1)</f>
        <v>e</v>
      </c>
      <c r="BX549" s="10">
        <v>0</v>
      </c>
      <c r="BY549" s="10" t="str">
        <f>LEFT(CA549,1)</f>
        <v>a</v>
      </c>
      <c r="BZ549" s="10" t="str">
        <f>RIGHT(B549,1)</f>
        <v>e</v>
      </c>
      <c r="CA549" s="10" t="str">
        <f>RIGHT(B549,3)</f>
        <v>ake</v>
      </c>
      <c r="CB549" s="10" t="str">
        <f>RIGHT(B549,3)</f>
        <v>ake</v>
      </c>
      <c r="CC549" s="10" t="str">
        <f>RIGHT(B549,2)</f>
        <v>ke</v>
      </c>
      <c r="CD549" s="10" t="str">
        <f>RIGHT(B549,1)</f>
        <v>e</v>
      </c>
    </row>
    <row r="550" spans="1:82">
      <c r="A550">
        <v>215</v>
      </c>
      <c r="B550" s="30" t="s">
        <v>495</v>
      </c>
      <c r="C550" t="s">
        <v>1836</v>
      </c>
      <c r="D550" t="s">
        <v>1151</v>
      </c>
      <c r="E550" t="s">
        <v>2821</v>
      </c>
      <c r="F550" t="s">
        <v>2841</v>
      </c>
      <c r="G550" s="1">
        <f>COUNTIF(B550,"*ii*")</f>
        <v>0</v>
      </c>
      <c r="H550" s="1">
        <f>COUNTIF(B550,"*ee*")</f>
        <v>0</v>
      </c>
      <c r="I550" s="1">
        <f>COUNTIF(B550,"*aa*")</f>
        <v>0</v>
      </c>
      <c r="J550" s="1">
        <f>COUNTIF(B550,"*oo*")</f>
        <v>0</v>
      </c>
      <c r="K550" s="1">
        <f>COUNTIF(B550,"*uu*")</f>
        <v>0</v>
      </c>
      <c r="L550" s="1">
        <f>COUNTIF(B550,"*ia*")</f>
        <v>0</v>
      </c>
      <c r="M550" s="1">
        <f>COUNTIF(B550,"*iu*")</f>
        <v>0</v>
      </c>
      <c r="N550" s="1">
        <f>COUNTIF(B550,"*ei*")</f>
        <v>0</v>
      </c>
      <c r="O550" s="1">
        <f>COUNTIF(B550,"*ea*")</f>
        <v>0</v>
      </c>
      <c r="P550" s="1">
        <f>COUNTIF(B550,"*eo*")</f>
        <v>0</v>
      </c>
      <c r="Q550" s="1">
        <f>COUNTIF(B550,"*eu*")</f>
        <v>0</v>
      </c>
      <c r="R550" s="1">
        <f>COUNTIF(B550,"*ai*")</f>
        <v>0</v>
      </c>
      <c r="S550" s="1">
        <f>COUNTIF(B550,"*ae*")</f>
        <v>0</v>
      </c>
      <c r="T550" s="1">
        <f>COUNTIF(B550,"*ao*")</f>
        <v>0</v>
      </c>
      <c r="U550" s="1">
        <f>COUNTIF(B550,"*au*")</f>
        <v>0</v>
      </c>
      <c r="V550" s="1">
        <f>COUNTIF(B550,"*oi*")</f>
        <v>0</v>
      </c>
      <c r="W550" s="1">
        <f>COUNTIF(B550,"*oe*")</f>
        <v>0</v>
      </c>
      <c r="X550" s="1">
        <f>COUNTIF(B550,"*oa*")</f>
        <v>0</v>
      </c>
      <c r="Y550" s="1">
        <f>COUNTIF(B550,"*ou*")</f>
        <v>0</v>
      </c>
      <c r="Z550" s="1">
        <f>COUNTIF(B550,"*ui*")</f>
        <v>0</v>
      </c>
      <c r="AA550" s="1">
        <f>COUNTIF(B550,"*ua*")</f>
        <v>0</v>
      </c>
      <c r="AB550">
        <f>SUM(G550:AA550)</f>
        <v>0</v>
      </c>
      <c r="AC550">
        <v>2</v>
      </c>
      <c r="AD550">
        <f>COUNTIF(AC550,"2")</f>
        <v>1</v>
      </c>
      <c r="AE550">
        <f>COUNTIF(AC550,"3")</f>
        <v>0</v>
      </c>
      <c r="AF550">
        <f>COUNTIF(AC550,"4")</f>
        <v>0</v>
      </c>
      <c r="AG550">
        <f>COUNTIF(AC550,"5")</f>
        <v>0</v>
      </c>
      <c r="AH550">
        <v>1</v>
      </c>
      <c r="AI550">
        <v>1</v>
      </c>
      <c r="AL550">
        <v>1</v>
      </c>
      <c r="AO550" s="1">
        <f>COUNTIF(F550,"CVCV")+COUNTIF(F550,"CVVCV")</f>
        <v>0</v>
      </c>
      <c r="AP550" s="1">
        <f>COUNTIF(F550,"CVCVC")+COUNTIF(F550,"CVVCVC")</f>
        <v>0</v>
      </c>
      <c r="AQ550" s="1">
        <f>COUNTIF(F550,"VCV")+COUNTIF(F550,"VVCV")</f>
        <v>0</v>
      </c>
      <c r="AR550" s="1">
        <f>COUNTIF(F550,"VCVC")+COUNTIF(F550,"VVCVC")</f>
        <v>0</v>
      </c>
      <c r="AS550" s="1">
        <f>COUNTIF(F550,"CVV")</f>
        <v>0</v>
      </c>
      <c r="AT550" s="1">
        <f>COUNTIF(F550,"CVVC")</f>
        <v>0</v>
      </c>
      <c r="AU550" s="1">
        <f>COUNTIF(F550,"VV")</f>
        <v>0</v>
      </c>
      <c r="AV550" s="1">
        <f>COUNTIF(F550,"VVC")</f>
        <v>0</v>
      </c>
      <c r="AW550" s="1">
        <f>COUNTIF(F550,"CVVCVC")+COUNTIF(F550,"VVCVC")+COUNTIF(F550,"CVVCV")+COUNTIF(F550,"VVCV")</f>
        <v>0</v>
      </c>
      <c r="AY550" s="1">
        <f>COUNTIF(F550,"CCVCV")</f>
        <v>1</v>
      </c>
      <c r="AZ550" s="1">
        <f>COUNTIF(F550,"CCVCVC")</f>
        <v>0</v>
      </c>
      <c r="BA550" s="1">
        <f>COUNTIF(F550,"CCVV")</f>
        <v>0</v>
      </c>
      <c r="BB550" s="1">
        <f>COUNTIF(F550,"CCVVC")</f>
        <v>0</v>
      </c>
      <c r="BF550" s="1" t="str">
        <f>RIGHT(F550,4)</f>
        <v>CVCV</v>
      </c>
      <c r="BG550" s="1">
        <v>1</v>
      </c>
      <c r="BP550" s="1">
        <f>SUM(BG550:BO550)</f>
        <v>1</v>
      </c>
      <c r="BQ550">
        <v>0</v>
      </c>
      <c r="BS550" s="1" t="str">
        <f>LEFT(B550,1)</f>
        <v>b</v>
      </c>
      <c r="BT550" s="1" t="str">
        <f>LEFT(B550,2)</f>
        <v>br</v>
      </c>
      <c r="BU550" s="1" t="str">
        <f>RIGHT(B550,1)</f>
        <v>e</v>
      </c>
      <c r="BX550" s="10">
        <v>0</v>
      </c>
      <c r="BY550" s="10" t="str">
        <f>LEFT(CA550,1)</f>
        <v>a</v>
      </c>
      <c r="BZ550" s="10" t="str">
        <f>RIGHT(B550,1)</f>
        <v>e</v>
      </c>
      <c r="CA550" s="10" t="str">
        <f>RIGHT(B550,3)</f>
        <v>ake</v>
      </c>
      <c r="CB550" s="10" t="str">
        <f>RIGHT(B550,3)</f>
        <v>ake</v>
      </c>
      <c r="CC550" s="10" t="str">
        <f>RIGHT(B550,2)</f>
        <v>ke</v>
      </c>
      <c r="CD550" s="10" t="str">
        <f>RIGHT(B550,1)</f>
        <v>e</v>
      </c>
    </row>
    <row r="551" spans="1:82">
      <c r="A551">
        <v>1430</v>
      </c>
      <c r="B551" s="30" t="s">
        <v>3389</v>
      </c>
      <c r="C551" t="s">
        <v>1764</v>
      </c>
      <c r="D551" t="s">
        <v>1141</v>
      </c>
      <c r="E551" t="s">
        <v>1141</v>
      </c>
      <c r="F551" t="s">
        <v>2841</v>
      </c>
      <c r="G551" s="1">
        <f>COUNTIF(B551,"*ii*")</f>
        <v>0</v>
      </c>
      <c r="H551" s="1">
        <f>COUNTIF(B551,"*ee*")</f>
        <v>0</v>
      </c>
      <c r="I551" s="1">
        <f>COUNTIF(B551,"*aa*")</f>
        <v>0</v>
      </c>
      <c r="J551" s="1">
        <f>COUNTIF(B551,"*oo*")</f>
        <v>0</v>
      </c>
      <c r="K551" s="1">
        <f>COUNTIF(B551,"*uu*")</f>
        <v>0</v>
      </c>
      <c r="L551" s="1">
        <f>COUNTIF(B551,"*ia*")</f>
        <v>0</v>
      </c>
      <c r="M551" s="1">
        <f>COUNTIF(B551,"*iu*")</f>
        <v>0</v>
      </c>
      <c r="N551" s="1">
        <f>COUNTIF(B551,"*ei*")</f>
        <v>0</v>
      </c>
      <c r="O551" s="1">
        <f>COUNTIF(B551,"*ea*")</f>
        <v>0</v>
      </c>
      <c r="P551" s="1">
        <f>COUNTIF(B551,"*eo*")</f>
        <v>0</v>
      </c>
      <c r="Q551" s="1">
        <f>COUNTIF(B551,"*eu*")</f>
        <v>0</v>
      </c>
      <c r="R551" s="1">
        <f>COUNTIF(B551,"*ai*")</f>
        <v>0</v>
      </c>
      <c r="S551" s="1">
        <f>COUNTIF(B551,"*ae*")</f>
        <v>0</v>
      </c>
      <c r="T551" s="1">
        <f>COUNTIF(B551,"*ao*")</f>
        <v>0</v>
      </c>
      <c r="U551" s="1">
        <f>COUNTIF(B551,"*au*")</f>
        <v>0</v>
      </c>
      <c r="V551" s="1">
        <f>COUNTIF(B551,"*oi*")</f>
        <v>0</v>
      </c>
      <c r="W551" s="1">
        <f>COUNTIF(B551,"*oe*")</f>
        <v>0</v>
      </c>
      <c r="X551" s="1">
        <f>COUNTIF(B551,"*oa*")</f>
        <v>0</v>
      </c>
      <c r="Y551" s="1">
        <f>COUNTIF(B551,"*ou*")</f>
        <v>0</v>
      </c>
      <c r="Z551" s="1">
        <f>COUNTIF(B551,"*ui*")</f>
        <v>0</v>
      </c>
      <c r="AA551" s="1">
        <f>COUNTIF(B551,"*ua*")</f>
        <v>0</v>
      </c>
      <c r="AB551">
        <f>SUM(G551:AA551)</f>
        <v>0</v>
      </c>
      <c r="AC551">
        <v>2</v>
      </c>
      <c r="AD551">
        <f>COUNTIF(AC551,"2")</f>
        <v>1</v>
      </c>
      <c r="AE551">
        <f>COUNTIF(AC551,"3")</f>
        <v>0</v>
      </c>
      <c r="AF551">
        <f>COUNTIF(AC551,"4")</f>
        <v>0</v>
      </c>
      <c r="AG551">
        <f>COUNTIF(AC551,"5")</f>
        <v>0</v>
      </c>
      <c r="AH551">
        <v>1</v>
      </c>
      <c r="AI551">
        <v>1</v>
      </c>
      <c r="AL551">
        <v>1</v>
      </c>
      <c r="AO551" s="1">
        <f>COUNTIF(F551,"CVCV")+COUNTIF(F551,"CVVCV")</f>
        <v>0</v>
      </c>
      <c r="AP551" s="1">
        <f>COUNTIF(F551,"CVCVC")+COUNTIF(F551,"CVVCVC")</f>
        <v>0</v>
      </c>
      <c r="AQ551" s="1">
        <f>COUNTIF(F551,"VCV")+COUNTIF(F551,"VVCV")</f>
        <v>0</v>
      </c>
      <c r="AR551" s="1">
        <f>COUNTIF(F551,"VCVC")+COUNTIF(F551,"VVCVC")</f>
        <v>0</v>
      </c>
      <c r="AS551" s="1">
        <f>COUNTIF(F551,"CVV")</f>
        <v>0</v>
      </c>
      <c r="AT551" s="1">
        <f>COUNTIF(F551,"CVVC")</f>
        <v>0</v>
      </c>
      <c r="AU551" s="1">
        <f>COUNTIF(F551,"VV")</f>
        <v>0</v>
      </c>
      <c r="AV551" s="1">
        <f>COUNTIF(F551,"VVC")</f>
        <v>0</v>
      </c>
      <c r="AW551" s="1">
        <f>COUNTIF(F551,"CVVCVC")+COUNTIF(F551,"VVCVC")+COUNTIF(F551,"CVVCV")+COUNTIF(F551,"VVCV")</f>
        <v>0</v>
      </c>
      <c r="AY551" s="1">
        <f>COUNTIF(F551,"CCVCV")</f>
        <v>1</v>
      </c>
      <c r="AZ551" s="1">
        <f>COUNTIF(F551,"CCVCVC")</f>
        <v>0</v>
      </c>
      <c r="BA551" s="1">
        <f>COUNTIF(F551,"CCVV")</f>
        <v>0</v>
      </c>
      <c r="BB551" s="1">
        <f>COUNTIF(F551,"CCVVC")</f>
        <v>0</v>
      </c>
      <c r="BF551" s="1" t="str">
        <f>RIGHT(F551,4)</f>
        <v>CVCV</v>
      </c>
      <c r="BG551" s="1">
        <v>1</v>
      </c>
      <c r="BP551" s="1">
        <f>SUM(BG551:BO551)</f>
        <v>1</v>
      </c>
      <c r="BQ551">
        <v>0</v>
      </c>
      <c r="BS551" s="1" t="str">
        <f>LEFT(B551,1)</f>
        <v>ʔ</v>
      </c>
      <c r="BT551" s="1" t="str">
        <f>LEFT(B551,2)</f>
        <v>ʔt</v>
      </c>
      <c r="BU551" s="1" t="str">
        <f>RIGHT(B551,1)</f>
        <v>e</v>
      </c>
      <c r="BX551" s="10">
        <v>0</v>
      </c>
      <c r="BY551" s="10" t="str">
        <f>LEFT(CA551,1)</f>
        <v>e</v>
      </c>
      <c r="BZ551" s="10" t="str">
        <f>RIGHT(B551,1)</f>
        <v>e</v>
      </c>
      <c r="CA551" s="10" t="str">
        <f>RIGHT(B551,3)</f>
        <v>eke</v>
      </c>
      <c r="CB551" s="10" t="str">
        <f>RIGHT(B551,3)</f>
        <v>eke</v>
      </c>
      <c r="CC551" s="10" t="str">
        <f>RIGHT(B551,2)</f>
        <v>ke</v>
      </c>
      <c r="CD551" s="10" t="str">
        <f>RIGHT(B551,1)</f>
        <v>e</v>
      </c>
    </row>
    <row r="552" spans="1:82">
      <c r="A552">
        <v>1679</v>
      </c>
      <c r="B552" s="30" t="s">
        <v>974</v>
      </c>
      <c r="C552" t="s">
        <v>2557</v>
      </c>
      <c r="D552" t="s">
        <v>1151</v>
      </c>
      <c r="E552" t="s">
        <v>2821</v>
      </c>
      <c r="F552" t="s">
        <v>2841</v>
      </c>
      <c r="G552" s="1">
        <f>COUNTIF(B552,"*ii*")</f>
        <v>0</v>
      </c>
      <c r="H552" s="1">
        <f>COUNTIF(B552,"*ee*")</f>
        <v>0</v>
      </c>
      <c r="I552" s="1">
        <f>COUNTIF(B552,"*aa*")</f>
        <v>0</v>
      </c>
      <c r="J552" s="1">
        <f>COUNTIF(B552,"*oo*")</f>
        <v>0</v>
      </c>
      <c r="K552" s="1">
        <f>COUNTIF(B552,"*uu*")</f>
        <v>0</v>
      </c>
      <c r="L552" s="1">
        <f>COUNTIF(B552,"*ia*")</f>
        <v>0</v>
      </c>
      <c r="M552" s="1">
        <f>COUNTIF(B552,"*iu*")</f>
        <v>0</v>
      </c>
      <c r="N552" s="1">
        <f>COUNTIF(B552,"*ei*")</f>
        <v>0</v>
      </c>
      <c r="O552" s="1">
        <f>COUNTIF(B552,"*ea*")</f>
        <v>0</v>
      </c>
      <c r="P552" s="1">
        <f>COUNTIF(B552,"*eo*")</f>
        <v>0</v>
      </c>
      <c r="Q552" s="1">
        <f>COUNTIF(B552,"*eu*")</f>
        <v>0</v>
      </c>
      <c r="R552" s="1">
        <f>COUNTIF(B552,"*ai*")</f>
        <v>0</v>
      </c>
      <c r="S552" s="1">
        <f>COUNTIF(B552,"*ae*")</f>
        <v>0</v>
      </c>
      <c r="T552" s="1">
        <f>COUNTIF(B552,"*ao*")</f>
        <v>0</v>
      </c>
      <c r="U552" s="1">
        <f>COUNTIF(B552,"*au*")</f>
        <v>0</v>
      </c>
      <c r="V552" s="1">
        <f>COUNTIF(B552,"*oi*")</f>
        <v>0</v>
      </c>
      <c r="W552" s="1">
        <f>COUNTIF(B552,"*oe*")</f>
        <v>0</v>
      </c>
      <c r="X552" s="1">
        <f>COUNTIF(B552,"*oa*")</f>
        <v>0</v>
      </c>
      <c r="Y552" s="1">
        <f>COUNTIF(B552,"*ou*")</f>
        <v>0</v>
      </c>
      <c r="Z552" s="1">
        <f>COUNTIF(B552,"*ui*")</f>
        <v>0</v>
      </c>
      <c r="AA552" s="1">
        <f>COUNTIF(B552,"*ua*")</f>
        <v>0</v>
      </c>
      <c r="AB552">
        <f>SUM(G552:AA552)</f>
        <v>0</v>
      </c>
      <c r="AC552">
        <v>2</v>
      </c>
      <c r="AD552">
        <f>COUNTIF(AC552,"2")</f>
        <v>1</v>
      </c>
      <c r="AE552">
        <f>COUNTIF(AC552,"3")</f>
        <v>0</v>
      </c>
      <c r="AF552">
        <f>COUNTIF(AC552,"4")</f>
        <v>0</v>
      </c>
      <c r="AG552">
        <f>COUNTIF(AC552,"5")</f>
        <v>0</v>
      </c>
      <c r="AH552">
        <v>1</v>
      </c>
      <c r="AI552">
        <v>1</v>
      </c>
      <c r="AL552">
        <v>1</v>
      </c>
      <c r="AO552" s="1">
        <f>COUNTIF(F552,"CVCV")+COUNTIF(F552,"CVVCV")</f>
        <v>0</v>
      </c>
      <c r="AP552" s="1">
        <f>COUNTIF(F552,"CVCVC")+COUNTIF(F552,"CVVCVC")</f>
        <v>0</v>
      </c>
      <c r="AQ552" s="1">
        <f>COUNTIF(F552,"VCV")+COUNTIF(F552,"VVCV")</f>
        <v>0</v>
      </c>
      <c r="AR552" s="1">
        <f>COUNTIF(F552,"VCVC")+COUNTIF(F552,"VVCVC")</f>
        <v>0</v>
      </c>
      <c r="AS552" s="1">
        <f>COUNTIF(F552,"CVV")</f>
        <v>0</v>
      </c>
      <c r="AT552" s="1">
        <f>COUNTIF(F552,"CVVC")</f>
        <v>0</v>
      </c>
      <c r="AU552" s="1">
        <f>COUNTIF(F552,"VV")</f>
        <v>0</v>
      </c>
      <c r="AV552" s="1">
        <f>COUNTIF(F552,"VVC")</f>
        <v>0</v>
      </c>
      <c r="AW552" s="1">
        <f>COUNTIF(F552,"CVVCVC")+COUNTIF(F552,"VVCVC")+COUNTIF(F552,"CVVCV")+COUNTIF(F552,"VVCV")</f>
        <v>0</v>
      </c>
      <c r="AY552" s="1">
        <f>COUNTIF(F552,"CCVCV")</f>
        <v>1</v>
      </c>
      <c r="AZ552" s="1">
        <f>COUNTIF(F552,"CCVCVC")</f>
        <v>0</v>
      </c>
      <c r="BA552" s="1">
        <f>COUNTIF(F552,"CCVV")</f>
        <v>0</v>
      </c>
      <c r="BB552" s="1">
        <f>COUNTIF(F552,"CCVVC")</f>
        <v>0</v>
      </c>
      <c r="BF552" s="1" t="str">
        <f>RIGHT(F552,4)</f>
        <v>CVCV</v>
      </c>
      <c r="BG552" s="1">
        <v>1</v>
      </c>
      <c r="BP552" s="1">
        <f>SUM(BG552:BO552)</f>
        <v>1</v>
      </c>
      <c r="BQ552">
        <v>0</v>
      </c>
      <c r="BS552" s="1" t="str">
        <f>LEFT(B552,1)</f>
        <v>s</v>
      </c>
      <c r="BT552" s="1" t="str">
        <f>LEFT(B552,2)</f>
        <v>sk</v>
      </c>
      <c r="BU552" s="1" t="str">
        <f>RIGHT(B552,1)</f>
        <v>e</v>
      </c>
      <c r="BX552" s="10">
        <v>0</v>
      </c>
      <c r="BY552" s="10" t="str">
        <f>LEFT(CA552,1)</f>
        <v>e</v>
      </c>
      <c r="BZ552" s="10" t="str">
        <f>RIGHT(B552,1)</f>
        <v>e</v>
      </c>
      <c r="CA552" s="10" t="str">
        <f>RIGHT(B552,3)</f>
        <v>eke</v>
      </c>
      <c r="CB552" s="10" t="str">
        <f>RIGHT(B552,3)</f>
        <v>eke</v>
      </c>
      <c r="CC552" s="10" t="str">
        <f>RIGHT(B552,2)</f>
        <v>ke</v>
      </c>
      <c r="CD552" s="10" t="str">
        <f>RIGHT(B552,1)</f>
        <v>e</v>
      </c>
    </row>
    <row r="553" spans="1:82">
      <c r="A553">
        <v>1304</v>
      </c>
      <c r="B553" s="30" t="s">
        <v>3272</v>
      </c>
      <c r="C553" t="s">
        <v>1827</v>
      </c>
      <c r="D553" t="s">
        <v>1151</v>
      </c>
      <c r="E553" t="s">
        <v>2821</v>
      </c>
      <c r="F553" t="s">
        <v>2841</v>
      </c>
      <c r="G553" s="1">
        <f>COUNTIF(B553,"*ii*")</f>
        <v>0</v>
      </c>
      <c r="H553" s="1">
        <f>COUNTIF(B553,"*ee*")</f>
        <v>0</v>
      </c>
      <c r="I553" s="1">
        <f>COUNTIF(B553,"*aa*")</f>
        <v>0</v>
      </c>
      <c r="J553" s="1">
        <f>COUNTIF(B553,"*oo*")</f>
        <v>0</v>
      </c>
      <c r="K553" s="1">
        <f>COUNTIF(B553,"*uu*")</f>
        <v>0</v>
      </c>
      <c r="L553" s="1">
        <f>COUNTIF(B553,"*ia*")</f>
        <v>0</v>
      </c>
      <c r="M553" s="1">
        <f>COUNTIF(B553,"*iu*")</f>
        <v>0</v>
      </c>
      <c r="N553" s="1">
        <f>COUNTIF(B553,"*ei*")</f>
        <v>0</v>
      </c>
      <c r="O553" s="1">
        <f>COUNTIF(B553,"*ea*")</f>
        <v>0</v>
      </c>
      <c r="P553" s="1">
        <f>COUNTIF(B553,"*eo*")</f>
        <v>0</v>
      </c>
      <c r="Q553" s="1">
        <f>COUNTIF(B553,"*eu*")</f>
        <v>0</v>
      </c>
      <c r="R553" s="1">
        <f>COUNTIF(B553,"*ai*")</f>
        <v>0</v>
      </c>
      <c r="S553" s="1">
        <f>COUNTIF(B553,"*ae*")</f>
        <v>0</v>
      </c>
      <c r="T553" s="1">
        <f>COUNTIF(B553,"*ao*")</f>
        <v>0</v>
      </c>
      <c r="U553" s="1">
        <f>COUNTIF(B553,"*au*")</f>
        <v>0</v>
      </c>
      <c r="V553" s="1">
        <f>COUNTIF(B553,"*oi*")</f>
        <v>0</v>
      </c>
      <c r="W553" s="1">
        <f>COUNTIF(B553,"*oe*")</f>
        <v>0</v>
      </c>
      <c r="X553" s="1">
        <f>COUNTIF(B553,"*oa*")</f>
        <v>0</v>
      </c>
      <c r="Y553" s="1">
        <f>COUNTIF(B553,"*ou*")</f>
        <v>0</v>
      </c>
      <c r="Z553" s="1">
        <f>COUNTIF(B553,"*ui*")</f>
        <v>0</v>
      </c>
      <c r="AA553" s="1">
        <f>COUNTIF(B553,"*ua*")</f>
        <v>0</v>
      </c>
      <c r="AB553">
        <f>SUM(G553:AA553)</f>
        <v>0</v>
      </c>
      <c r="AC553">
        <v>2</v>
      </c>
      <c r="AD553">
        <f>COUNTIF(AC553,"2")</f>
        <v>1</v>
      </c>
      <c r="AE553">
        <f>COUNTIF(AC553,"3")</f>
        <v>0</v>
      </c>
      <c r="AF553">
        <f>COUNTIF(AC553,"4")</f>
        <v>0</v>
      </c>
      <c r="AG553">
        <f>COUNTIF(AC553,"5")</f>
        <v>0</v>
      </c>
      <c r="AH553">
        <v>1</v>
      </c>
      <c r="AI553">
        <v>1</v>
      </c>
      <c r="AL553">
        <v>1</v>
      </c>
      <c r="AO553" s="1">
        <f>COUNTIF(F553,"CVCV")+COUNTIF(F553,"CVVCV")</f>
        <v>0</v>
      </c>
      <c r="AP553" s="1">
        <f>COUNTIF(F553,"CVCVC")+COUNTIF(F553,"CVVCVC")</f>
        <v>0</v>
      </c>
      <c r="AQ553" s="1">
        <f>COUNTIF(F553,"VCV")+COUNTIF(F553,"VVCV")</f>
        <v>0</v>
      </c>
      <c r="AR553" s="1">
        <f>COUNTIF(F553,"VCVC")+COUNTIF(F553,"VVCVC")</f>
        <v>0</v>
      </c>
      <c r="AS553" s="1">
        <f>COUNTIF(F553,"CVV")</f>
        <v>0</v>
      </c>
      <c r="AT553" s="1">
        <f>COUNTIF(F553,"CVVC")</f>
        <v>0</v>
      </c>
      <c r="AU553" s="1">
        <f>COUNTIF(F553,"VV")</f>
        <v>0</v>
      </c>
      <c r="AV553" s="1">
        <f>COUNTIF(F553,"VVC")</f>
        <v>0</v>
      </c>
      <c r="AW553" s="1">
        <f>COUNTIF(F553,"CVVCVC")+COUNTIF(F553,"VVCVC")+COUNTIF(F553,"CVVCV")+COUNTIF(F553,"VVCV")</f>
        <v>0</v>
      </c>
      <c r="AY553" s="1">
        <f>COUNTIF(F553,"CCVCV")</f>
        <v>1</v>
      </c>
      <c r="AZ553" s="1">
        <f>COUNTIF(F553,"CCVCVC")</f>
        <v>0</v>
      </c>
      <c r="BA553" s="1">
        <f>COUNTIF(F553,"CCVV")</f>
        <v>0</v>
      </c>
      <c r="BB553" s="1">
        <f>COUNTIF(F553,"CCVVC")</f>
        <v>0</v>
      </c>
      <c r="BF553" s="1" t="str">
        <f>RIGHT(F553,4)</f>
        <v>CVCV</v>
      </c>
      <c r="BG553" s="1">
        <v>1</v>
      </c>
      <c r="BP553" s="1">
        <f>SUM(BG553:BO553)</f>
        <v>1</v>
      </c>
      <c r="BQ553">
        <v>0</v>
      </c>
      <c r="BS553" s="1" t="str">
        <f>LEFT(B553,1)</f>
        <v>ʔ</v>
      </c>
      <c r="BT553" s="1" t="str">
        <f>LEFT(B553,2)</f>
        <v>ʔh</v>
      </c>
      <c r="BU553" s="1" t="str">
        <f>RIGHT(B553,1)</f>
        <v>e</v>
      </c>
      <c r="BX553" s="10">
        <v>0</v>
      </c>
      <c r="BY553" s="10" t="str">
        <f>LEFT(CA553,1)</f>
        <v>e</v>
      </c>
      <c r="BZ553" s="10" t="str">
        <f>RIGHT(B553,1)</f>
        <v>e</v>
      </c>
      <c r="CA553" s="10" t="str">
        <f>RIGHT(B553,3)</f>
        <v>eke</v>
      </c>
      <c r="CB553" s="10" t="str">
        <f>RIGHT(B553,3)</f>
        <v>eke</v>
      </c>
      <c r="CC553" s="10" t="str">
        <f>RIGHT(B553,2)</f>
        <v>ke</v>
      </c>
      <c r="CD553" s="10" t="str">
        <f>RIGHT(B553,1)</f>
        <v>e</v>
      </c>
    </row>
    <row r="554" spans="1:82">
      <c r="A554">
        <v>1431</v>
      </c>
      <c r="B554" s="30" t="s">
        <v>3390</v>
      </c>
      <c r="C554" t="s">
        <v>1444</v>
      </c>
      <c r="D554" t="s">
        <v>1141</v>
      </c>
      <c r="E554" t="s">
        <v>1141</v>
      </c>
      <c r="F554" t="s">
        <v>2841</v>
      </c>
      <c r="G554" s="1">
        <f>COUNTIF(B554,"*ii*")</f>
        <v>0</v>
      </c>
      <c r="H554" s="1">
        <f>COUNTIF(B554,"*ee*")</f>
        <v>0</v>
      </c>
      <c r="I554" s="1">
        <f>COUNTIF(B554,"*aa*")</f>
        <v>0</v>
      </c>
      <c r="J554" s="1">
        <f>COUNTIF(B554,"*oo*")</f>
        <v>0</v>
      </c>
      <c r="K554" s="1">
        <f>COUNTIF(B554,"*uu*")</f>
        <v>0</v>
      </c>
      <c r="L554" s="1">
        <f>COUNTIF(B554,"*ia*")</f>
        <v>0</v>
      </c>
      <c r="M554" s="1">
        <f>COUNTIF(B554,"*iu*")</f>
        <v>0</v>
      </c>
      <c r="N554" s="1">
        <f>COUNTIF(B554,"*ei*")</f>
        <v>0</v>
      </c>
      <c r="O554" s="1">
        <f>COUNTIF(B554,"*ea*")</f>
        <v>0</v>
      </c>
      <c r="P554" s="1">
        <f>COUNTIF(B554,"*eo*")</f>
        <v>0</v>
      </c>
      <c r="Q554" s="1">
        <f>COUNTIF(B554,"*eu*")</f>
        <v>0</v>
      </c>
      <c r="R554" s="1">
        <f>COUNTIF(B554,"*ai*")</f>
        <v>0</v>
      </c>
      <c r="S554" s="1">
        <f>COUNTIF(B554,"*ae*")</f>
        <v>0</v>
      </c>
      <c r="T554" s="1">
        <f>COUNTIF(B554,"*ao*")</f>
        <v>0</v>
      </c>
      <c r="U554" s="1">
        <f>COUNTIF(B554,"*au*")</f>
        <v>0</v>
      </c>
      <c r="V554" s="1">
        <f>COUNTIF(B554,"*oi*")</f>
        <v>0</v>
      </c>
      <c r="W554" s="1">
        <f>COUNTIF(B554,"*oe*")</f>
        <v>0</v>
      </c>
      <c r="X554" s="1">
        <f>COUNTIF(B554,"*oa*")</f>
        <v>0</v>
      </c>
      <c r="Y554" s="1">
        <f>COUNTIF(B554,"*ou*")</f>
        <v>0</v>
      </c>
      <c r="Z554" s="1">
        <f>COUNTIF(B554,"*ui*")</f>
        <v>0</v>
      </c>
      <c r="AA554" s="1">
        <f>COUNTIF(B554,"*ua*")</f>
        <v>0</v>
      </c>
      <c r="AB554">
        <f>SUM(G554:AA554)</f>
        <v>0</v>
      </c>
      <c r="AC554">
        <v>2</v>
      </c>
      <c r="AD554">
        <f>COUNTIF(AC554,"2")</f>
        <v>1</v>
      </c>
      <c r="AE554">
        <f>COUNTIF(AC554,"3")</f>
        <v>0</v>
      </c>
      <c r="AF554">
        <f>COUNTIF(AC554,"4")</f>
        <v>0</v>
      </c>
      <c r="AG554">
        <f>COUNTIF(AC554,"5")</f>
        <v>0</v>
      </c>
      <c r="AH554">
        <v>1</v>
      </c>
      <c r="AI554">
        <v>1</v>
      </c>
      <c r="AL554">
        <v>1</v>
      </c>
      <c r="AO554" s="1">
        <f>COUNTIF(F554,"CVCV")+COUNTIF(F554,"CVVCV")</f>
        <v>0</v>
      </c>
      <c r="AP554" s="1">
        <f>COUNTIF(F554,"CVCVC")+COUNTIF(F554,"CVVCVC")</f>
        <v>0</v>
      </c>
      <c r="AQ554" s="1">
        <f>COUNTIF(F554,"VCV")+COUNTIF(F554,"VVCV")</f>
        <v>0</v>
      </c>
      <c r="AR554" s="1">
        <f>COUNTIF(F554,"VCVC")+COUNTIF(F554,"VVCVC")</f>
        <v>0</v>
      </c>
      <c r="AS554" s="1">
        <f>COUNTIF(F554,"CVV")</f>
        <v>0</v>
      </c>
      <c r="AT554" s="1">
        <f>COUNTIF(F554,"CVVC")</f>
        <v>0</v>
      </c>
      <c r="AU554" s="1">
        <f>COUNTIF(F554,"VV")</f>
        <v>0</v>
      </c>
      <c r="AV554" s="1">
        <f>COUNTIF(F554,"VVC")</f>
        <v>0</v>
      </c>
      <c r="AW554" s="1">
        <f>COUNTIF(F554,"CVVCVC")+COUNTIF(F554,"VVCVC")+COUNTIF(F554,"CVVCV")+COUNTIF(F554,"VVCV")</f>
        <v>0</v>
      </c>
      <c r="AY554" s="1">
        <f>COUNTIF(F554,"CCVCV")</f>
        <v>1</v>
      </c>
      <c r="AZ554" s="1">
        <f>COUNTIF(F554,"CCVCVC")</f>
        <v>0</v>
      </c>
      <c r="BA554" s="1">
        <f>COUNTIF(F554,"CCVV")</f>
        <v>0</v>
      </c>
      <c r="BB554" s="1">
        <f>COUNTIF(F554,"CCVVC")</f>
        <v>0</v>
      </c>
      <c r="BF554" s="1" t="str">
        <f>RIGHT(F554,4)</f>
        <v>CVCV</v>
      </c>
      <c r="BG554" s="1">
        <v>1</v>
      </c>
      <c r="BP554" s="1">
        <f>SUM(BG554:BO554)</f>
        <v>1</v>
      </c>
      <c r="BQ554">
        <v>0</v>
      </c>
      <c r="BS554" s="1" t="str">
        <f>LEFT(B554,1)</f>
        <v>ʔ</v>
      </c>
      <c r="BT554" s="1" t="str">
        <f>LEFT(B554,2)</f>
        <v>ʔt</v>
      </c>
      <c r="BU554" s="1" t="str">
        <f>RIGHT(B554,1)</f>
        <v>e</v>
      </c>
      <c r="BX554" s="10">
        <v>0</v>
      </c>
      <c r="BY554" s="10" t="str">
        <f>LEFT(CA554,1)</f>
        <v>e</v>
      </c>
      <c r="BZ554" s="10" t="str">
        <f>RIGHT(B554,1)</f>
        <v>e</v>
      </c>
      <c r="CA554" s="10" t="str">
        <f>RIGHT(B554,3)</f>
        <v>eme</v>
      </c>
      <c r="CB554" s="10" t="str">
        <f>RIGHT(B554,3)</f>
        <v>eme</v>
      </c>
      <c r="CC554" s="10" t="str">
        <f>RIGHT(B554,2)</f>
        <v>me</v>
      </c>
      <c r="CD554" s="10" t="str">
        <f>RIGHT(B554,1)</f>
        <v>e</v>
      </c>
    </row>
    <row r="555" spans="1:82">
      <c r="A555">
        <v>1313</v>
      </c>
      <c r="B555" s="30" t="s">
        <v>3278</v>
      </c>
      <c r="C555" t="s">
        <v>2706</v>
      </c>
      <c r="D555" t="s">
        <v>1141</v>
      </c>
      <c r="E555" t="s">
        <v>1141</v>
      </c>
      <c r="F555" t="s">
        <v>2841</v>
      </c>
      <c r="G555" s="1">
        <f>COUNTIF(B555,"*ii*")</f>
        <v>0</v>
      </c>
      <c r="H555" s="1">
        <f>COUNTIF(B555,"*ee*")</f>
        <v>0</v>
      </c>
      <c r="I555" s="1">
        <f>COUNTIF(B555,"*aa*")</f>
        <v>0</v>
      </c>
      <c r="J555" s="1">
        <f>COUNTIF(B555,"*oo*")</f>
        <v>0</v>
      </c>
      <c r="K555" s="1">
        <f>COUNTIF(B555,"*uu*")</f>
        <v>0</v>
      </c>
      <c r="L555" s="1">
        <f>COUNTIF(B555,"*ia*")</f>
        <v>0</v>
      </c>
      <c r="M555" s="1">
        <f>COUNTIF(B555,"*iu*")</f>
        <v>0</v>
      </c>
      <c r="N555" s="1">
        <f>COUNTIF(B555,"*ei*")</f>
        <v>0</v>
      </c>
      <c r="O555" s="1">
        <f>COUNTIF(B555,"*ea*")</f>
        <v>0</v>
      </c>
      <c r="P555" s="1">
        <f>COUNTIF(B555,"*eo*")</f>
        <v>0</v>
      </c>
      <c r="Q555" s="1">
        <f>COUNTIF(B555,"*eu*")</f>
        <v>0</v>
      </c>
      <c r="R555" s="1">
        <f>COUNTIF(B555,"*ai*")</f>
        <v>0</v>
      </c>
      <c r="S555" s="1">
        <f>COUNTIF(B555,"*ae*")</f>
        <v>0</v>
      </c>
      <c r="T555" s="1">
        <f>COUNTIF(B555,"*ao*")</f>
        <v>0</v>
      </c>
      <c r="U555" s="1">
        <f>COUNTIF(B555,"*au*")</f>
        <v>0</v>
      </c>
      <c r="V555" s="1">
        <f>COUNTIF(B555,"*oi*")</f>
        <v>0</v>
      </c>
      <c r="W555" s="1">
        <f>COUNTIF(B555,"*oe*")</f>
        <v>0</v>
      </c>
      <c r="X555" s="1">
        <f>COUNTIF(B555,"*oa*")</f>
        <v>0</v>
      </c>
      <c r="Y555" s="1">
        <f>COUNTIF(B555,"*ou*")</f>
        <v>0</v>
      </c>
      <c r="Z555" s="1">
        <f>COUNTIF(B555,"*ui*")</f>
        <v>0</v>
      </c>
      <c r="AA555" s="1">
        <f>COUNTIF(B555,"*ua*")</f>
        <v>0</v>
      </c>
      <c r="AB555">
        <f>SUM(G555:AA555)</f>
        <v>0</v>
      </c>
      <c r="AC555">
        <v>2</v>
      </c>
      <c r="AD555">
        <f>COUNTIF(AC555,"2")</f>
        <v>1</v>
      </c>
      <c r="AE555">
        <f>COUNTIF(AC555,"3")</f>
        <v>0</v>
      </c>
      <c r="AF555">
        <f>COUNTIF(AC555,"4")</f>
        <v>0</v>
      </c>
      <c r="AG555">
        <f>COUNTIF(AC555,"5")</f>
        <v>0</v>
      </c>
      <c r="AH555">
        <v>1</v>
      </c>
      <c r="AI555">
        <v>1</v>
      </c>
      <c r="AL555">
        <v>1</v>
      </c>
      <c r="AO555" s="1">
        <f>COUNTIF(F555,"CVCV")+COUNTIF(F555,"CVVCV")</f>
        <v>0</v>
      </c>
      <c r="AP555" s="1">
        <f>COUNTIF(F555,"CVCVC")+COUNTIF(F555,"CVVCVC")</f>
        <v>0</v>
      </c>
      <c r="AQ555" s="1">
        <f>COUNTIF(F555,"VCV")+COUNTIF(F555,"VVCV")</f>
        <v>0</v>
      </c>
      <c r="AR555" s="1">
        <f>COUNTIF(F555,"VCVC")+COUNTIF(F555,"VVCVC")</f>
        <v>0</v>
      </c>
      <c r="AS555" s="1">
        <f>COUNTIF(F555,"CVV")</f>
        <v>0</v>
      </c>
      <c r="AT555" s="1">
        <f>COUNTIF(F555,"CVVC")</f>
        <v>0</v>
      </c>
      <c r="AU555" s="1">
        <f>COUNTIF(F555,"VV")</f>
        <v>0</v>
      </c>
      <c r="AV555" s="1">
        <f>COUNTIF(F555,"VVC")</f>
        <v>0</v>
      </c>
      <c r="AW555" s="1">
        <f>COUNTIF(F555,"CVVCVC")+COUNTIF(F555,"VVCVC")+COUNTIF(F555,"CVVCV")+COUNTIF(F555,"VVCV")</f>
        <v>0</v>
      </c>
      <c r="AY555" s="1">
        <f>COUNTIF(F555,"CCVCV")</f>
        <v>1</v>
      </c>
      <c r="AZ555" s="1">
        <f>COUNTIF(F555,"CCVCVC")</f>
        <v>0</v>
      </c>
      <c r="BA555" s="1">
        <f>COUNTIF(F555,"CCVV")</f>
        <v>0</v>
      </c>
      <c r="BB555" s="1">
        <f>COUNTIF(F555,"CCVVC")</f>
        <v>0</v>
      </c>
      <c r="BF555" s="1" t="str">
        <f>RIGHT(F555,4)</f>
        <v>CVCV</v>
      </c>
      <c r="BG555" s="1">
        <v>1</v>
      </c>
      <c r="BP555" s="1">
        <f>SUM(BG555:BO555)</f>
        <v>1</v>
      </c>
      <c r="BQ555">
        <v>0</v>
      </c>
      <c r="BS555" s="1" t="str">
        <f>LEFT(B555,1)</f>
        <v>ʔ</v>
      </c>
      <c r="BT555" s="1" t="str">
        <f>LEFT(B555,2)</f>
        <v>ʔk</v>
      </c>
      <c r="BU555" s="1" t="str">
        <f>RIGHT(B555,1)</f>
        <v>e</v>
      </c>
      <c r="BX555" s="10">
        <v>0</v>
      </c>
      <c r="BY555" s="10" t="str">
        <f>LEFT(CA555,1)</f>
        <v>a</v>
      </c>
      <c r="BZ555" s="10" t="str">
        <f>RIGHT(B555,1)</f>
        <v>e</v>
      </c>
      <c r="CA555" s="10" t="str">
        <f>RIGHT(B555,3)</f>
        <v>ane</v>
      </c>
      <c r="CB555" s="10" t="str">
        <f>RIGHT(B555,3)</f>
        <v>ane</v>
      </c>
      <c r="CC555" s="10" t="str">
        <f>RIGHT(B555,2)</f>
        <v>ne</v>
      </c>
      <c r="CD555" s="10" t="str">
        <f>RIGHT(B555,1)</f>
        <v>e</v>
      </c>
    </row>
    <row r="556" spans="1:82">
      <c r="A556">
        <v>1374</v>
      </c>
      <c r="B556" s="30" t="s">
        <v>3334</v>
      </c>
      <c r="C556" t="s">
        <v>1552</v>
      </c>
      <c r="D556" t="s">
        <v>1151</v>
      </c>
      <c r="E556" t="s">
        <v>2821</v>
      </c>
      <c r="F556" t="s">
        <v>2841</v>
      </c>
      <c r="G556" s="1">
        <f>COUNTIF(B556,"*ii*")</f>
        <v>0</v>
      </c>
      <c r="H556" s="1">
        <f>COUNTIF(B556,"*ee*")</f>
        <v>0</v>
      </c>
      <c r="I556" s="1">
        <f>COUNTIF(B556,"*aa*")</f>
        <v>0</v>
      </c>
      <c r="J556" s="1">
        <f>COUNTIF(B556,"*oo*")</f>
        <v>0</v>
      </c>
      <c r="K556" s="1">
        <f>COUNTIF(B556,"*uu*")</f>
        <v>0</v>
      </c>
      <c r="L556" s="1">
        <f>COUNTIF(B556,"*ia*")</f>
        <v>0</v>
      </c>
      <c r="M556" s="1">
        <f>COUNTIF(B556,"*iu*")</f>
        <v>0</v>
      </c>
      <c r="N556" s="1">
        <f>COUNTIF(B556,"*ei*")</f>
        <v>0</v>
      </c>
      <c r="O556" s="1">
        <f>COUNTIF(B556,"*ea*")</f>
        <v>0</v>
      </c>
      <c r="P556" s="1">
        <f>COUNTIF(B556,"*eo*")</f>
        <v>0</v>
      </c>
      <c r="Q556" s="1">
        <f>COUNTIF(B556,"*eu*")</f>
        <v>0</v>
      </c>
      <c r="R556" s="1">
        <f>COUNTIF(B556,"*ai*")</f>
        <v>0</v>
      </c>
      <c r="S556" s="1">
        <f>COUNTIF(B556,"*ae*")</f>
        <v>0</v>
      </c>
      <c r="T556" s="1">
        <f>COUNTIF(B556,"*ao*")</f>
        <v>0</v>
      </c>
      <c r="U556" s="1">
        <f>COUNTIF(B556,"*au*")</f>
        <v>0</v>
      </c>
      <c r="V556" s="1">
        <f>COUNTIF(B556,"*oi*")</f>
        <v>0</v>
      </c>
      <c r="W556" s="1">
        <f>COUNTIF(B556,"*oe*")</f>
        <v>0</v>
      </c>
      <c r="X556" s="1">
        <f>COUNTIF(B556,"*oa*")</f>
        <v>0</v>
      </c>
      <c r="Y556" s="1">
        <f>COUNTIF(B556,"*ou*")</f>
        <v>0</v>
      </c>
      <c r="Z556" s="1">
        <f>COUNTIF(B556,"*ui*")</f>
        <v>0</v>
      </c>
      <c r="AA556" s="1">
        <f>COUNTIF(B556,"*ua*")</f>
        <v>0</v>
      </c>
      <c r="AB556">
        <f>SUM(G556:AA556)</f>
        <v>0</v>
      </c>
      <c r="AC556">
        <v>2</v>
      </c>
      <c r="AD556">
        <f>COUNTIF(AC556,"2")</f>
        <v>1</v>
      </c>
      <c r="AE556">
        <f>COUNTIF(AC556,"3")</f>
        <v>0</v>
      </c>
      <c r="AF556">
        <f>COUNTIF(AC556,"4")</f>
        <v>0</v>
      </c>
      <c r="AG556">
        <f>COUNTIF(AC556,"5")</f>
        <v>0</v>
      </c>
      <c r="AH556">
        <v>1</v>
      </c>
      <c r="AI556">
        <v>1</v>
      </c>
      <c r="AL556">
        <v>1</v>
      </c>
      <c r="AO556" s="1">
        <f>COUNTIF(F556,"CVCV")+COUNTIF(F556,"CVVCV")</f>
        <v>0</v>
      </c>
      <c r="AP556" s="1">
        <f>COUNTIF(F556,"CVCVC")+COUNTIF(F556,"CVVCVC")</f>
        <v>0</v>
      </c>
      <c r="AQ556" s="1">
        <f>COUNTIF(F556,"VCV")+COUNTIF(F556,"VVCV")</f>
        <v>0</v>
      </c>
      <c r="AR556" s="1">
        <f>COUNTIF(F556,"VCVC")+COUNTIF(F556,"VVCVC")</f>
        <v>0</v>
      </c>
      <c r="AS556" s="1">
        <f>COUNTIF(F556,"CVV")</f>
        <v>0</v>
      </c>
      <c r="AT556" s="1">
        <f>COUNTIF(F556,"CVVC")</f>
        <v>0</v>
      </c>
      <c r="AU556" s="1">
        <f>COUNTIF(F556,"VV")</f>
        <v>0</v>
      </c>
      <c r="AV556" s="1">
        <f>COUNTIF(F556,"VVC")</f>
        <v>0</v>
      </c>
      <c r="AW556" s="1">
        <f>COUNTIF(F556,"CVVCVC")+COUNTIF(F556,"VVCVC")+COUNTIF(F556,"CVVCV")+COUNTIF(F556,"VVCV")</f>
        <v>0</v>
      </c>
      <c r="AY556" s="1">
        <f>COUNTIF(F556,"CCVCV")</f>
        <v>1</v>
      </c>
      <c r="AZ556" s="1">
        <f>COUNTIF(F556,"CCVCVC")</f>
        <v>0</v>
      </c>
      <c r="BA556" s="1">
        <f>COUNTIF(F556,"CCVV")</f>
        <v>0</v>
      </c>
      <c r="BB556" s="1">
        <f>COUNTIF(F556,"CCVVC")</f>
        <v>0</v>
      </c>
      <c r="BF556" s="1" t="str">
        <f>RIGHT(F556,4)</f>
        <v>CVCV</v>
      </c>
      <c r="BG556" s="1">
        <v>1</v>
      </c>
      <c r="BP556" s="1">
        <f>SUM(BG556:BO556)</f>
        <v>1</v>
      </c>
      <c r="BQ556">
        <v>0</v>
      </c>
      <c r="BS556" s="1" t="str">
        <f>LEFT(B556,1)</f>
        <v>ʔ</v>
      </c>
      <c r="BT556" s="1" t="str">
        <f>LEFT(B556,2)</f>
        <v>ʔp</v>
      </c>
      <c r="BU556" s="1" t="str">
        <f>RIGHT(B556,1)</f>
        <v>e</v>
      </c>
      <c r="BX556" s="10">
        <v>0</v>
      </c>
      <c r="BY556" s="10" t="str">
        <f>LEFT(CA556,1)</f>
        <v>a</v>
      </c>
      <c r="BZ556" s="10" t="str">
        <f>RIGHT(B556,1)</f>
        <v>e</v>
      </c>
      <c r="CA556" s="10" t="str">
        <f>RIGHT(B556,3)</f>
        <v>ane</v>
      </c>
      <c r="CB556" s="10" t="str">
        <f>RIGHT(B556,3)</f>
        <v>ane</v>
      </c>
      <c r="CC556" s="10" t="str">
        <f>RIGHT(B556,2)</f>
        <v>ne</v>
      </c>
      <c r="CD556" s="10" t="str">
        <f>RIGHT(B556,1)</f>
        <v>e</v>
      </c>
    </row>
    <row r="557" spans="1:82">
      <c r="A557">
        <v>1163</v>
      </c>
      <c r="B557" s="30" t="s">
        <v>2937</v>
      </c>
      <c r="C557" t="s">
        <v>1939</v>
      </c>
      <c r="D557" t="s">
        <v>1141</v>
      </c>
      <c r="E557" t="s">
        <v>1141</v>
      </c>
      <c r="F557" t="s">
        <v>2841</v>
      </c>
      <c r="G557" s="1">
        <f>COUNTIF(B557,"*ii*")</f>
        <v>0</v>
      </c>
      <c r="H557" s="1">
        <f>COUNTIF(B557,"*ee*")</f>
        <v>0</v>
      </c>
      <c r="I557" s="1">
        <f>COUNTIF(B557,"*aa*")</f>
        <v>0</v>
      </c>
      <c r="J557" s="1">
        <f>COUNTIF(B557,"*oo*")</f>
        <v>0</v>
      </c>
      <c r="K557" s="1">
        <f>COUNTIF(B557,"*uu*")</f>
        <v>0</v>
      </c>
      <c r="L557" s="1">
        <f>COUNTIF(B557,"*ia*")</f>
        <v>0</v>
      </c>
      <c r="M557" s="1">
        <f>COUNTIF(B557,"*iu*")</f>
        <v>0</v>
      </c>
      <c r="N557" s="1">
        <f>COUNTIF(B557,"*ei*")</f>
        <v>0</v>
      </c>
      <c r="O557" s="1">
        <f>COUNTIF(B557,"*ea*")</f>
        <v>0</v>
      </c>
      <c r="P557" s="1">
        <f>COUNTIF(B557,"*eo*")</f>
        <v>0</v>
      </c>
      <c r="Q557" s="1">
        <f>COUNTIF(B557,"*eu*")</f>
        <v>0</v>
      </c>
      <c r="R557" s="1">
        <f>COUNTIF(B557,"*ai*")</f>
        <v>0</v>
      </c>
      <c r="S557" s="1">
        <f>COUNTIF(B557,"*ae*")</f>
        <v>0</v>
      </c>
      <c r="T557" s="1">
        <f>COUNTIF(B557,"*ao*")</f>
        <v>0</v>
      </c>
      <c r="U557" s="1">
        <f>COUNTIF(B557,"*au*")</f>
        <v>0</v>
      </c>
      <c r="V557" s="1">
        <f>COUNTIF(B557,"*oi*")</f>
        <v>0</v>
      </c>
      <c r="W557" s="1">
        <f>COUNTIF(B557,"*oe*")</f>
        <v>0</v>
      </c>
      <c r="X557" s="1">
        <f>COUNTIF(B557,"*oa*")</f>
        <v>0</v>
      </c>
      <c r="Y557" s="1">
        <f>COUNTIF(B557,"*ou*")</f>
        <v>0</v>
      </c>
      <c r="Z557" s="1">
        <f>COUNTIF(B557,"*ui*")</f>
        <v>0</v>
      </c>
      <c r="AA557" s="1">
        <f>COUNTIF(B557,"*ua*")</f>
        <v>0</v>
      </c>
      <c r="AB557">
        <f>SUM(G557:AA557)</f>
        <v>0</v>
      </c>
      <c r="AC557">
        <v>2</v>
      </c>
      <c r="AD557">
        <f>COUNTIF(AC557,"2")</f>
        <v>1</v>
      </c>
      <c r="AE557">
        <f>COUNTIF(AC557,"3")</f>
        <v>0</v>
      </c>
      <c r="AF557">
        <f>COUNTIF(AC557,"4")</f>
        <v>0</v>
      </c>
      <c r="AG557">
        <f>COUNTIF(AC557,"5")</f>
        <v>0</v>
      </c>
      <c r="AH557">
        <v>1</v>
      </c>
      <c r="AI557">
        <v>1</v>
      </c>
      <c r="AL557">
        <v>1</v>
      </c>
      <c r="AO557" s="1">
        <f>COUNTIF(F557,"CVCV")+COUNTIF(F557,"CVVCV")</f>
        <v>0</v>
      </c>
      <c r="AP557" s="1">
        <f>COUNTIF(F557,"CVCVC")+COUNTIF(F557,"CVVCVC")</f>
        <v>0</v>
      </c>
      <c r="AQ557" s="1">
        <f>COUNTIF(F557,"VCV")+COUNTIF(F557,"VVCV")</f>
        <v>0</v>
      </c>
      <c r="AR557" s="1">
        <f>COUNTIF(F557,"VCVC")+COUNTIF(F557,"VVCVC")</f>
        <v>0</v>
      </c>
      <c r="AS557" s="1">
        <f>COUNTIF(F557,"CVV")</f>
        <v>0</v>
      </c>
      <c r="AT557" s="1">
        <f>COUNTIF(F557,"CVVC")</f>
        <v>0</v>
      </c>
      <c r="AU557" s="1">
        <f>COUNTIF(F557,"VV")</f>
        <v>0</v>
      </c>
      <c r="AV557" s="1">
        <f>COUNTIF(F557,"VVC")</f>
        <v>0</v>
      </c>
      <c r="AW557" s="1">
        <f>COUNTIF(F557,"CVVCVC")+COUNTIF(F557,"VVCVC")+COUNTIF(F557,"CVVCV")+COUNTIF(F557,"VVCV")</f>
        <v>0</v>
      </c>
      <c r="AY557" s="1">
        <f>COUNTIF(F557,"CCVCV")</f>
        <v>1</v>
      </c>
      <c r="AZ557" s="1">
        <f>COUNTIF(F557,"CCVCVC")</f>
        <v>0</v>
      </c>
      <c r="BA557" s="1">
        <f>COUNTIF(F557,"CCVV")</f>
        <v>0</v>
      </c>
      <c r="BB557" s="1">
        <f>COUNTIF(F557,"CCVVC")</f>
        <v>0</v>
      </c>
      <c r="BF557" s="1" t="str">
        <f>RIGHT(F557,4)</f>
        <v>CVCV</v>
      </c>
      <c r="BG557" s="1">
        <v>1</v>
      </c>
      <c r="BP557" s="1">
        <f>SUM(BG557:BO557)</f>
        <v>1</v>
      </c>
      <c r="BQ557">
        <v>0</v>
      </c>
      <c r="BS557" s="1" t="str">
        <f>LEFT(B557,1)</f>
        <v>p</v>
      </c>
      <c r="BT557" s="1" t="str">
        <f>LEFT(B557,2)</f>
        <v>pn</v>
      </c>
      <c r="BU557" s="1" t="str">
        <f>RIGHT(B557,1)</f>
        <v>e</v>
      </c>
      <c r="BX557" s="10">
        <v>0</v>
      </c>
      <c r="BY557" s="10" t="str">
        <f>LEFT(CA557,1)</f>
        <v>e</v>
      </c>
      <c r="BZ557" s="10" t="str">
        <f>RIGHT(B557,1)</f>
        <v>e</v>
      </c>
      <c r="CA557" s="10" t="str">
        <f>RIGHT(B557,3)</f>
        <v>ene</v>
      </c>
      <c r="CB557" s="10" t="str">
        <f>RIGHT(B557,3)</f>
        <v>ene</v>
      </c>
      <c r="CC557" s="10" t="str">
        <f>RIGHT(B557,2)</f>
        <v>ne</v>
      </c>
      <c r="CD557" s="10" t="str">
        <f>RIGHT(B557,1)</f>
        <v>e</v>
      </c>
    </row>
    <row r="558" spans="1:82">
      <c r="A558">
        <v>1411</v>
      </c>
      <c r="B558" s="30" t="s">
        <v>3370</v>
      </c>
      <c r="C558" t="s">
        <v>1295</v>
      </c>
      <c r="D558" t="s">
        <v>1141</v>
      </c>
      <c r="E558" t="s">
        <v>1141</v>
      </c>
      <c r="F558" t="s">
        <v>2841</v>
      </c>
      <c r="G558" s="1">
        <f>COUNTIF(B558,"*ii*")</f>
        <v>0</v>
      </c>
      <c r="H558" s="1">
        <f>COUNTIF(B558,"*ee*")</f>
        <v>0</v>
      </c>
      <c r="I558" s="1">
        <f>COUNTIF(B558,"*aa*")</f>
        <v>0</v>
      </c>
      <c r="J558" s="1">
        <f>COUNTIF(B558,"*oo*")</f>
        <v>0</v>
      </c>
      <c r="K558" s="1">
        <f>COUNTIF(B558,"*uu*")</f>
        <v>0</v>
      </c>
      <c r="L558" s="1">
        <f>COUNTIF(B558,"*ia*")</f>
        <v>0</v>
      </c>
      <c r="M558" s="1">
        <f>COUNTIF(B558,"*iu*")</f>
        <v>0</v>
      </c>
      <c r="N558" s="1">
        <f>COUNTIF(B558,"*ei*")</f>
        <v>0</v>
      </c>
      <c r="O558" s="1">
        <f>COUNTIF(B558,"*ea*")</f>
        <v>0</v>
      </c>
      <c r="P558" s="1">
        <f>COUNTIF(B558,"*eo*")</f>
        <v>0</v>
      </c>
      <c r="Q558" s="1">
        <f>COUNTIF(B558,"*eu*")</f>
        <v>0</v>
      </c>
      <c r="R558" s="1">
        <f>COUNTIF(B558,"*ai*")</f>
        <v>0</v>
      </c>
      <c r="S558" s="1">
        <f>COUNTIF(B558,"*ae*")</f>
        <v>0</v>
      </c>
      <c r="T558" s="1">
        <f>COUNTIF(B558,"*ao*")</f>
        <v>0</v>
      </c>
      <c r="U558" s="1">
        <f>COUNTIF(B558,"*au*")</f>
        <v>0</v>
      </c>
      <c r="V558" s="1">
        <f>COUNTIF(B558,"*oi*")</f>
        <v>0</v>
      </c>
      <c r="W558" s="1">
        <f>COUNTIF(B558,"*oe*")</f>
        <v>0</v>
      </c>
      <c r="X558" s="1">
        <f>COUNTIF(B558,"*oa*")</f>
        <v>0</v>
      </c>
      <c r="Y558" s="1">
        <f>COUNTIF(B558,"*ou*")</f>
        <v>0</v>
      </c>
      <c r="Z558" s="1">
        <f>COUNTIF(B558,"*ui*")</f>
        <v>0</v>
      </c>
      <c r="AA558" s="1">
        <f>COUNTIF(B558,"*ua*")</f>
        <v>0</v>
      </c>
      <c r="AB558">
        <f>SUM(G558:AA558)</f>
        <v>0</v>
      </c>
      <c r="AC558">
        <v>2</v>
      </c>
      <c r="AD558">
        <f>COUNTIF(AC558,"2")</f>
        <v>1</v>
      </c>
      <c r="AE558">
        <f>COUNTIF(AC558,"3")</f>
        <v>0</v>
      </c>
      <c r="AF558">
        <f>COUNTIF(AC558,"4")</f>
        <v>0</v>
      </c>
      <c r="AG558">
        <f>COUNTIF(AC558,"5")</f>
        <v>0</v>
      </c>
      <c r="AH558">
        <v>1</v>
      </c>
      <c r="AI558">
        <v>1</v>
      </c>
      <c r="AL558">
        <v>1</v>
      </c>
      <c r="AO558" s="1">
        <f>COUNTIF(F558,"CVCV")+COUNTIF(F558,"CVVCV")</f>
        <v>0</v>
      </c>
      <c r="AP558" s="1">
        <f>COUNTIF(F558,"CVCVC")+COUNTIF(F558,"CVVCVC")</f>
        <v>0</v>
      </c>
      <c r="AQ558" s="1">
        <f>COUNTIF(F558,"VCV")+COUNTIF(F558,"VVCV")</f>
        <v>0</v>
      </c>
      <c r="AR558" s="1">
        <f>COUNTIF(F558,"VCVC")+COUNTIF(F558,"VVCVC")</f>
        <v>0</v>
      </c>
      <c r="AS558" s="1">
        <f>COUNTIF(F558,"CVV")</f>
        <v>0</v>
      </c>
      <c r="AT558" s="1">
        <f>COUNTIF(F558,"CVVC")</f>
        <v>0</v>
      </c>
      <c r="AU558" s="1">
        <f>COUNTIF(F558,"VV")</f>
        <v>0</v>
      </c>
      <c r="AV558" s="1">
        <f>COUNTIF(F558,"VVC")</f>
        <v>0</v>
      </c>
      <c r="AW558" s="1">
        <f>COUNTIF(F558,"CVVCVC")+COUNTIF(F558,"VVCVC")+COUNTIF(F558,"CVVCV")+COUNTIF(F558,"VVCV")</f>
        <v>0</v>
      </c>
      <c r="AY558" s="1">
        <f>COUNTIF(F558,"CCVCV")</f>
        <v>1</v>
      </c>
      <c r="AZ558" s="1">
        <f>COUNTIF(F558,"CCVCVC")</f>
        <v>0</v>
      </c>
      <c r="BA558" s="1">
        <f>COUNTIF(F558,"CCVV")</f>
        <v>0</v>
      </c>
      <c r="BB558" s="1">
        <f>COUNTIF(F558,"CCVVC")</f>
        <v>0</v>
      </c>
      <c r="BF558" s="1" t="str">
        <f>RIGHT(F558,4)</f>
        <v>CVCV</v>
      </c>
      <c r="BG558" s="1">
        <v>1</v>
      </c>
      <c r="BP558" s="1">
        <f>SUM(BG558:BO558)</f>
        <v>1</v>
      </c>
      <c r="BQ558">
        <v>0</v>
      </c>
      <c r="BS558" s="1" t="str">
        <f>LEFT(B558,1)</f>
        <v>ʔ</v>
      </c>
      <c r="BT558" s="1" t="str">
        <f>LEFT(B558,2)</f>
        <v>ʔs</v>
      </c>
      <c r="BU558" s="1" t="str">
        <f>RIGHT(B558,1)</f>
        <v>e</v>
      </c>
      <c r="BX558" s="10">
        <v>0</v>
      </c>
      <c r="BY558" s="10" t="str">
        <f>LEFT(CA558,1)</f>
        <v>e</v>
      </c>
      <c r="BZ558" s="10" t="str">
        <f>RIGHT(B558,1)</f>
        <v>e</v>
      </c>
      <c r="CA558" s="10" t="str">
        <f>RIGHT(B558,3)</f>
        <v>ene</v>
      </c>
      <c r="CB558" s="10" t="str">
        <f>RIGHT(B558,3)</f>
        <v>ene</v>
      </c>
      <c r="CC558" s="10" t="str">
        <f>RIGHT(B558,2)</f>
        <v>ne</v>
      </c>
      <c r="CD558" s="10" t="str">
        <f>RIGHT(B558,1)</f>
        <v>e</v>
      </c>
    </row>
    <row r="559" spans="1:82">
      <c r="A559">
        <v>643</v>
      </c>
      <c r="B559" s="30" t="s">
        <v>1038</v>
      </c>
      <c r="C559" t="s">
        <v>2649</v>
      </c>
      <c r="D559" t="s">
        <v>1151</v>
      </c>
      <c r="E559" t="s">
        <v>2821</v>
      </c>
      <c r="F559" t="s">
        <v>2841</v>
      </c>
      <c r="G559" s="1">
        <f>COUNTIF(B559,"*ii*")</f>
        <v>0</v>
      </c>
      <c r="H559" s="1">
        <f>COUNTIF(B559,"*ee*")</f>
        <v>0</v>
      </c>
      <c r="I559" s="1">
        <f>COUNTIF(B559,"*aa*")</f>
        <v>0</v>
      </c>
      <c r="J559" s="1">
        <f>COUNTIF(B559,"*oo*")</f>
        <v>0</v>
      </c>
      <c r="K559" s="1">
        <f>COUNTIF(B559,"*uu*")</f>
        <v>0</v>
      </c>
      <c r="L559" s="1">
        <f>COUNTIF(B559,"*ia*")</f>
        <v>0</v>
      </c>
      <c r="M559" s="1">
        <f>COUNTIF(B559,"*iu*")</f>
        <v>0</v>
      </c>
      <c r="N559" s="1">
        <f>COUNTIF(B559,"*ei*")</f>
        <v>0</v>
      </c>
      <c r="O559" s="1">
        <f>COUNTIF(B559,"*ea*")</f>
        <v>0</v>
      </c>
      <c r="P559" s="1">
        <f>COUNTIF(B559,"*eo*")</f>
        <v>0</v>
      </c>
      <c r="Q559" s="1">
        <f>COUNTIF(B559,"*eu*")</f>
        <v>0</v>
      </c>
      <c r="R559" s="1">
        <f>COUNTIF(B559,"*ai*")</f>
        <v>0</v>
      </c>
      <c r="S559" s="1">
        <f>COUNTIF(B559,"*ae*")</f>
        <v>0</v>
      </c>
      <c r="T559" s="1">
        <f>COUNTIF(B559,"*ao*")</f>
        <v>0</v>
      </c>
      <c r="U559" s="1">
        <f>COUNTIF(B559,"*au*")</f>
        <v>0</v>
      </c>
      <c r="V559" s="1">
        <f>COUNTIF(B559,"*oi*")</f>
        <v>0</v>
      </c>
      <c r="W559" s="1">
        <f>COUNTIF(B559,"*oe*")</f>
        <v>0</v>
      </c>
      <c r="X559" s="1">
        <f>COUNTIF(B559,"*oa*")</f>
        <v>0</v>
      </c>
      <c r="Y559" s="1">
        <f>COUNTIF(B559,"*ou*")</f>
        <v>0</v>
      </c>
      <c r="Z559" s="1">
        <f>COUNTIF(B559,"*ui*")</f>
        <v>0</v>
      </c>
      <c r="AA559" s="1">
        <f>COUNTIF(B559,"*ua*")</f>
        <v>0</v>
      </c>
      <c r="AB559">
        <f>SUM(G559:AA559)</f>
        <v>0</v>
      </c>
      <c r="AC559">
        <v>2</v>
      </c>
      <c r="AD559">
        <f>COUNTIF(AC559,"2")</f>
        <v>1</v>
      </c>
      <c r="AE559">
        <f>COUNTIF(AC559,"3")</f>
        <v>0</v>
      </c>
      <c r="AF559">
        <f>COUNTIF(AC559,"4")</f>
        <v>0</v>
      </c>
      <c r="AG559">
        <f>COUNTIF(AC559,"5")</f>
        <v>0</v>
      </c>
      <c r="AH559">
        <v>1</v>
      </c>
      <c r="AI559">
        <v>1</v>
      </c>
      <c r="AL559">
        <v>1</v>
      </c>
      <c r="AO559" s="1">
        <f>COUNTIF(F559,"CVCV")+COUNTIF(F559,"CVVCV")</f>
        <v>0</v>
      </c>
      <c r="AP559" s="1">
        <f>COUNTIF(F559,"CVCVC")+COUNTIF(F559,"CVVCVC")</f>
        <v>0</v>
      </c>
      <c r="AQ559" s="1">
        <f>COUNTIF(F559,"VCV")+COUNTIF(F559,"VVCV")</f>
        <v>0</v>
      </c>
      <c r="AR559" s="1">
        <f>COUNTIF(F559,"VCVC")+COUNTIF(F559,"VVCVC")</f>
        <v>0</v>
      </c>
      <c r="AS559" s="1">
        <f>COUNTIF(F559,"CVV")</f>
        <v>0</v>
      </c>
      <c r="AT559" s="1">
        <f>COUNTIF(F559,"CVVC")</f>
        <v>0</v>
      </c>
      <c r="AU559" s="1">
        <f>COUNTIF(F559,"VV")</f>
        <v>0</v>
      </c>
      <c r="AV559" s="1">
        <f>COUNTIF(F559,"VVC")</f>
        <v>0</v>
      </c>
      <c r="AW559" s="1">
        <f>COUNTIF(F559,"CVVCVC")+COUNTIF(F559,"VVCVC")+COUNTIF(F559,"CVVCV")+COUNTIF(F559,"VVCV")</f>
        <v>0</v>
      </c>
      <c r="AY559" s="1">
        <f>COUNTIF(F559,"CCVCV")</f>
        <v>1</v>
      </c>
      <c r="AZ559" s="1">
        <f>COUNTIF(F559,"CCVCVC")</f>
        <v>0</v>
      </c>
      <c r="BA559" s="1">
        <f>COUNTIF(F559,"CCVV")</f>
        <v>0</v>
      </c>
      <c r="BB559" s="1">
        <f>COUNTIF(F559,"CCVVC")</f>
        <v>0</v>
      </c>
      <c r="BF559" s="1" t="str">
        <f>RIGHT(F559,4)</f>
        <v>CVCV</v>
      </c>
      <c r="BG559" s="1">
        <v>1</v>
      </c>
      <c r="BP559" s="1">
        <f>SUM(BG559:BO559)</f>
        <v>1</v>
      </c>
      <c r="BQ559">
        <v>0</v>
      </c>
      <c r="BS559" s="1" t="str">
        <f>LEFT(B559,1)</f>
        <v>k</v>
      </c>
      <c r="BT559" s="1" t="str">
        <f>LEFT(B559,2)</f>
        <v>kp</v>
      </c>
      <c r="BU559" s="1" t="str">
        <f>RIGHT(B559,1)</f>
        <v>e</v>
      </c>
      <c r="BX559" s="10">
        <v>0</v>
      </c>
      <c r="BY559" s="10" t="str">
        <f>LEFT(CA559,1)</f>
        <v>e</v>
      </c>
      <c r="BZ559" s="10" t="str">
        <f>RIGHT(B559,1)</f>
        <v>e</v>
      </c>
      <c r="CA559" s="10" t="str">
        <f>RIGHT(B559,3)</f>
        <v>ene</v>
      </c>
      <c r="CB559" s="10" t="str">
        <f>RIGHT(B559,3)</f>
        <v>ene</v>
      </c>
      <c r="CC559" s="10" t="str">
        <f>RIGHT(B559,2)</f>
        <v>ne</v>
      </c>
      <c r="CD559" s="10" t="str">
        <f>RIGHT(B559,1)</f>
        <v>e</v>
      </c>
    </row>
    <row r="560" spans="1:82">
      <c r="A560">
        <v>1880</v>
      </c>
      <c r="B560" s="30" t="s">
        <v>966</v>
      </c>
      <c r="C560" t="s">
        <v>2545</v>
      </c>
      <c r="D560" t="s">
        <v>1151</v>
      </c>
      <c r="E560" t="s">
        <v>2821</v>
      </c>
      <c r="F560" t="s">
        <v>2841</v>
      </c>
      <c r="G560" s="1">
        <f>COUNTIF(B560,"*ii*")</f>
        <v>0</v>
      </c>
      <c r="H560" s="1">
        <f>COUNTIF(B560,"*ee*")</f>
        <v>0</v>
      </c>
      <c r="I560" s="1">
        <f>COUNTIF(B560,"*aa*")</f>
        <v>0</v>
      </c>
      <c r="J560" s="1">
        <f>COUNTIF(B560,"*oo*")</f>
        <v>0</v>
      </c>
      <c r="K560" s="1">
        <f>COUNTIF(B560,"*uu*")</f>
        <v>0</v>
      </c>
      <c r="L560" s="1">
        <f>COUNTIF(B560,"*ia*")</f>
        <v>0</v>
      </c>
      <c r="M560" s="1">
        <f>COUNTIF(B560,"*iu*")</f>
        <v>0</v>
      </c>
      <c r="N560" s="1">
        <f>COUNTIF(B560,"*ei*")</f>
        <v>0</v>
      </c>
      <c r="O560" s="1">
        <f>COUNTIF(B560,"*ea*")</f>
        <v>0</v>
      </c>
      <c r="P560" s="1">
        <f>COUNTIF(B560,"*eo*")</f>
        <v>0</v>
      </c>
      <c r="Q560" s="1">
        <f>COUNTIF(B560,"*eu*")</f>
        <v>0</v>
      </c>
      <c r="R560" s="1">
        <f>COUNTIF(B560,"*ai*")</f>
        <v>0</v>
      </c>
      <c r="S560" s="1">
        <f>COUNTIF(B560,"*ae*")</f>
        <v>0</v>
      </c>
      <c r="T560" s="1">
        <f>COUNTIF(B560,"*ao*")</f>
        <v>0</v>
      </c>
      <c r="U560" s="1">
        <f>COUNTIF(B560,"*au*")</f>
        <v>0</v>
      </c>
      <c r="V560" s="1">
        <f>COUNTIF(B560,"*oi*")</f>
        <v>0</v>
      </c>
      <c r="W560" s="1">
        <f>COUNTIF(B560,"*oe*")</f>
        <v>0</v>
      </c>
      <c r="X560" s="1">
        <f>COUNTIF(B560,"*oa*")</f>
        <v>0</v>
      </c>
      <c r="Y560" s="1">
        <f>COUNTIF(B560,"*ou*")</f>
        <v>0</v>
      </c>
      <c r="Z560" s="1">
        <f>COUNTIF(B560,"*ui*")</f>
        <v>0</v>
      </c>
      <c r="AA560" s="1">
        <f>COUNTIF(B560,"*ua*")</f>
        <v>0</v>
      </c>
      <c r="AB560">
        <f>SUM(G560:AA560)</f>
        <v>0</v>
      </c>
      <c r="AC560">
        <v>2</v>
      </c>
      <c r="AD560">
        <f>COUNTIF(AC560,"2")</f>
        <v>1</v>
      </c>
      <c r="AE560">
        <f>COUNTIF(AC560,"3")</f>
        <v>0</v>
      </c>
      <c r="AF560">
        <f>COUNTIF(AC560,"4")</f>
        <v>0</v>
      </c>
      <c r="AG560">
        <f>COUNTIF(AC560,"5")</f>
        <v>0</v>
      </c>
      <c r="AH560">
        <v>1</v>
      </c>
      <c r="AI560">
        <v>1</v>
      </c>
      <c r="AL560">
        <v>1</v>
      </c>
      <c r="AO560" s="1">
        <f>COUNTIF(F560,"CVCV")+COUNTIF(F560,"CVVCV")</f>
        <v>0</v>
      </c>
      <c r="AP560" s="1">
        <f>COUNTIF(F560,"CVCVC")+COUNTIF(F560,"CVVCVC")</f>
        <v>0</v>
      </c>
      <c r="AQ560" s="1">
        <f>COUNTIF(F560,"VCV")+COUNTIF(F560,"VVCV")</f>
        <v>0</v>
      </c>
      <c r="AR560" s="1">
        <f>COUNTIF(F560,"VCVC")+COUNTIF(F560,"VVCVC")</f>
        <v>0</v>
      </c>
      <c r="AS560" s="1">
        <f>COUNTIF(F560,"CVV")</f>
        <v>0</v>
      </c>
      <c r="AT560" s="1">
        <f>COUNTIF(F560,"CVVC")</f>
        <v>0</v>
      </c>
      <c r="AU560" s="1">
        <f>COUNTIF(F560,"VV")</f>
        <v>0</v>
      </c>
      <c r="AV560" s="1">
        <f>COUNTIF(F560,"VVC")</f>
        <v>0</v>
      </c>
      <c r="AW560" s="1">
        <f>COUNTIF(F560,"CVVCVC")+COUNTIF(F560,"VVCVC")+COUNTIF(F560,"CVVCV")+COUNTIF(F560,"VVCV")</f>
        <v>0</v>
      </c>
      <c r="AY560" s="1">
        <f>COUNTIF(F560,"CCVCV")</f>
        <v>1</v>
      </c>
      <c r="AZ560" s="1">
        <f>COUNTIF(F560,"CCVCVC")</f>
        <v>0</v>
      </c>
      <c r="BA560" s="1">
        <f>COUNTIF(F560,"CCVV")</f>
        <v>0</v>
      </c>
      <c r="BB560" s="1">
        <f>COUNTIF(F560,"CCVVC")</f>
        <v>0</v>
      </c>
      <c r="BF560" s="1" t="str">
        <f>RIGHT(F560,4)</f>
        <v>CVCV</v>
      </c>
      <c r="BG560" s="1">
        <v>1</v>
      </c>
      <c r="BP560" s="1">
        <f>SUM(BG560:BO560)</f>
        <v>1</v>
      </c>
      <c r="BQ560">
        <v>0</v>
      </c>
      <c r="BS560" s="1" t="str">
        <f>LEFT(B560,1)</f>
        <v>t</v>
      </c>
      <c r="BT560" s="1" t="str">
        <f>LEFT(B560,2)</f>
        <v>tn</v>
      </c>
      <c r="BU560" s="1" t="str">
        <f>RIGHT(B560,1)</f>
        <v>e</v>
      </c>
      <c r="BX560" s="10">
        <v>0</v>
      </c>
      <c r="BY560" s="10" t="str">
        <f>LEFT(CA560,1)</f>
        <v>e</v>
      </c>
      <c r="BZ560" s="10" t="str">
        <f>RIGHT(B560,1)</f>
        <v>e</v>
      </c>
      <c r="CA560" s="10" t="str">
        <f>RIGHT(B560,3)</f>
        <v>ene</v>
      </c>
      <c r="CB560" s="10" t="str">
        <f>RIGHT(B560,3)</f>
        <v>ene</v>
      </c>
      <c r="CC560" s="10" t="str">
        <f>RIGHT(B560,2)</f>
        <v>ne</v>
      </c>
      <c r="CD560" s="10" t="str">
        <f>RIGHT(B560,1)</f>
        <v>e</v>
      </c>
    </row>
    <row r="561" spans="1:82">
      <c r="A561">
        <v>1317</v>
      </c>
      <c r="B561" s="30" t="s">
        <v>3281</v>
      </c>
      <c r="C561" t="s">
        <v>2317</v>
      </c>
      <c r="D561" t="s">
        <v>1152</v>
      </c>
      <c r="E561" t="s">
        <v>1141</v>
      </c>
      <c r="F561" t="s">
        <v>2841</v>
      </c>
      <c r="G561" s="1">
        <f>COUNTIF(B561,"*ii*")</f>
        <v>0</v>
      </c>
      <c r="H561" s="1">
        <f>COUNTIF(B561,"*ee*")</f>
        <v>0</v>
      </c>
      <c r="I561" s="1">
        <f>COUNTIF(B561,"*aa*")</f>
        <v>0</v>
      </c>
      <c r="J561" s="1">
        <f>COUNTIF(B561,"*oo*")</f>
        <v>0</v>
      </c>
      <c r="K561" s="1">
        <f>COUNTIF(B561,"*uu*")</f>
        <v>0</v>
      </c>
      <c r="L561" s="1">
        <f>COUNTIF(B561,"*ia*")</f>
        <v>0</v>
      </c>
      <c r="M561" s="1">
        <f>COUNTIF(B561,"*iu*")</f>
        <v>0</v>
      </c>
      <c r="N561" s="1">
        <f>COUNTIF(B561,"*ei*")</f>
        <v>0</v>
      </c>
      <c r="O561" s="1">
        <f>COUNTIF(B561,"*ea*")</f>
        <v>0</v>
      </c>
      <c r="P561" s="1">
        <f>COUNTIF(B561,"*eo*")</f>
        <v>0</v>
      </c>
      <c r="Q561" s="1">
        <f>COUNTIF(B561,"*eu*")</f>
        <v>0</v>
      </c>
      <c r="R561" s="1">
        <f>COUNTIF(B561,"*ai*")</f>
        <v>0</v>
      </c>
      <c r="S561" s="1">
        <f>COUNTIF(B561,"*ae*")</f>
        <v>0</v>
      </c>
      <c r="T561" s="1">
        <f>COUNTIF(B561,"*ao*")</f>
        <v>0</v>
      </c>
      <c r="U561" s="1">
        <f>COUNTIF(B561,"*au*")</f>
        <v>0</v>
      </c>
      <c r="V561" s="1">
        <f>COUNTIF(B561,"*oi*")</f>
        <v>0</v>
      </c>
      <c r="W561" s="1">
        <f>COUNTIF(B561,"*oe*")</f>
        <v>0</v>
      </c>
      <c r="X561" s="1">
        <f>COUNTIF(B561,"*oa*")</f>
        <v>0</v>
      </c>
      <c r="Y561" s="1">
        <f>COUNTIF(B561,"*ou*")</f>
        <v>0</v>
      </c>
      <c r="Z561" s="1">
        <f>COUNTIF(B561,"*ui*")</f>
        <v>0</v>
      </c>
      <c r="AA561" s="1">
        <f>COUNTIF(B561,"*ua*")</f>
        <v>0</v>
      </c>
      <c r="AB561">
        <f>SUM(G561:AA561)</f>
        <v>0</v>
      </c>
      <c r="AC561">
        <v>2</v>
      </c>
      <c r="AD561">
        <f>COUNTIF(AC561,"2")</f>
        <v>1</v>
      </c>
      <c r="AE561">
        <f>COUNTIF(AC561,"3")</f>
        <v>0</v>
      </c>
      <c r="AF561">
        <f>COUNTIF(AC561,"4")</f>
        <v>0</v>
      </c>
      <c r="AG561">
        <f>COUNTIF(AC561,"5")</f>
        <v>0</v>
      </c>
      <c r="AH561">
        <v>1</v>
      </c>
      <c r="AI561">
        <v>1</v>
      </c>
      <c r="AL561">
        <v>1</v>
      </c>
      <c r="AO561" s="1">
        <f>COUNTIF(F561,"CVCV")+COUNTIF(F561,"CVVCV")</f>
        <v>0</v>
      </c>
      <c r="AP561" s="1">
        <f>COUNTIF(F561,"CVCVC")+COUNTIF(F561,"CVVCVC")</f>
        <v>0</v>
      </c>
      <c r="AQ561" s="1">
        <f>COUNTIF(F561,"VCV")+COUNTIF(F561,"VVCV")</f>
        <v>0</v>
      </c>
      <c r="AR561" s="1">
        <f>COUNTIF(F561,"VCVC")+COUNTIF(F561,"VVCVC")</f>
        <v>0</v>
      </c>
      <c r="AS561" s="1">
        <f>COUNTIF(F561,"CVV")</f>
        <v>0</v>
      </c>
      <c r="AT561" s="1">
        <f>COUNTIF(F561,"CVVC")</f>
        <v>0</v>
      </c>
      <c r="AU561" s="1">
        <f>COUNTIF(F561,"VV")</f>
        <v>0</v>
      </c>
      <c r="AV561" s="1">
        <f>COUNTIF(F561,"VVC")</f>
        <v>0</v>
      </c>
      <c r="AW561" s="1">
        <f>COUNTIF(F561,"CVVCVC")+COUNTIF(F561,"VVCVC")+COUNTIF(F561,"CVVCV")+COUNTIF(F561,"VVCV")</f>
        <v>0</v>
      </c>
      <c r="AY561" s="1">
        <f>COUNTIF(F561,"CCVCV")</f>
        <v>1</v>
      </c>
      <c r="AZ561" s="1">
        <f>COUNTIF(F561,"CCVCVC")</f>
        <v>0</v>
      </c>
      <c r="BA561" s="1">
        <f>COUNTIF(F561,"CCVV")</f>
        <v>0</v>
      </c>
      <c r="BB561" s="1">
        <f>COUNTIF(F561,"CCVVC")</f>
        <v>0</v>
      </c>
      <c r="BF561" s="1" t="str">
        <f>RIGHT(F561,4)</f>
        <v>CVCV</v>
      </c>
      <c r="BG561" s="1">
        <v>1</v>
      </c>
      <c r="BP561" s="1">
        <f>SUM(BG561:BO561)</f>
        <v>1</v>
      </c>
      <c r="BQ561">
        <v>0</v>
      </c>
      <c r="BS561" s="1" t="str">
        <f>LEFT(B561,1)</f>
        <v>ʔ</v>
      </c>
      <c r="BT561" s="1" t="str">
        <f>LEFT(B561,2)</f>
        <v>ʔk</v>
      </c>
      <c r="BU561" s="1" t="str">
        <f>RIGHT(B561,1)</f>
        <v>e</v>
      </c>
      <c r="BX561" s="10">
        <v>0</v>
      </c>
      <c r="BY561" s="10" t="str">
        <f>LEFT(CA561,1)</f>
        <v>a</v>
      </c>
      <c r="BZ561" s="10" t="str">
        <f>RIGHT(B561,1)</f>
        <v>e</v>
      </c>
      <c r="CA561" s="10" t="str">
        <f>RIGHT(B561,3)</f>
        <v>are</v>
      </c>
      <c r="CB561" s="10" t="str">
        <f>RIGHT(B561,3)</f>
        <v>are</v>
      </c>
      <c r="CC561" s="10" t="str">
        <f>RIGHT(B561,2)</f>
        <v>re</v>
      </c>
      <c r="CD561" s="10" t="str">
        <f>RIGHT(B561,1)</f>
        <v>e</v>
      </c>
    </row>
    <row r="562" spans="1:82">
      <c r="A562">
        <v>1332</v>
      </c>
      <c r="B562" s="30" t="s">
        <v>3294</v>
      </c>
      <c r="C562" t="s">
        <v>2404</v>
      </c>
      <c r="D562" t="s">
        <v>1141</v>
      </c>
      <c r="E562" t="s">
        <v>1141</v>
      </c>
      <c r="F562" t="s">
        <v>2841</v>
      </c>
      <c r="G562" s="1">
        <f>COUNTIF(B562,"*ii*")</f>
        <v>0</v>
      </c>
      <c r="H562" s="1">
        <f>COUNTIF(B562,"*ee*")</f>
        <v>0</v>
      </c>
      <c r="I562" s="1">
        <f>COUNTIF(B562,"*aa*")</f>
        <v>0</v>
      </c>
      <c r="J562" s="1">
        <f>COUNTIF(B562,"*oo*")</f>
        <v>0</v>
      </c>
      <c r="K562" s="1">
        <f>COUNTIF(B562,"*uu*")</f>
        <v>0</v>
      </c>
      <c r="L562" s="1">
        <f>COUNTIF(B562,"*ia*")</f>
        <v>0</v>
      </c>
      <c r="M562" s="1">
        <f>COUNTIF(B562,"*iu*")</f>
        <v>0</v>
      </c>
      <c r="N562" s="1">
        <f>COUNTIF(B562,"*ei*")</f>
        <v>0</v>
      </c>
      <c r="O562" s="1">
        <f>COUNTIF(B562,"*ea*")</f>
        <v>0</v>
      </c>
      <c r="P562" s="1">
        <f>COUNTIF(B562,"*eo*")</f>
        <v>0</v>
      </c>
      <c r="Q562" s="1">
        <f>COUNTIF(B562,"*eu*")</f>
        <v>0</v>
      </c>
      <c r="R562" s="1">
        <f>COUNTIF(B562,"*ai*")</f>
        <v>0</v>
      </c>
      <c r="S562" s="1">
        <f>COUNTIF(B562,"*ae*")</f>
        <v>0</v>
      </c>
      <c r="T562" s="1">
        <f>COUNTIF(B562,"*ao*")</f>
        <v>0</v>
      </c>
      <c r="U562" s="1">
        <f>COUNTIF(B562,"*au*")</f>
        <v>0</v>
      </c>
      <c r="V562" s="1">
        <f>COUNTIF(B562,"*oi*")</f>
        <v>0</v>
      </c>
      <c r="W562" s="1">
        <f>COUNTIF(B562,"*oe*")</f>
        <v>0</v>
      </c>
      <c r="X562" s="1">
        <f>COUNTIF(B562,"*oa*")</f>
        <v>0</v>
      </c>
      <c r="Y562" s="1">
        <f>COUNTIF(B562,"*ou*")</f>
        <v>0</v>
      </c>
      <c r="Z562" s="1">
        <f>COUNTIF(B562,"*ui*")</f>
        <v>0</v>
      </c>
      <c r="AA562" s="1">
        <f>COUNTIF(B562,"*ua*")</f>
        <v>0</v>
      </c>
      <c r="AB562">
        <f>SUM(G562:AA562)</f>
        <v>0</v>
      </c>
      <c r="AC562">
        <v>2</v>
      </c>
      <c r="AD562">
        <f>COUNTIF(AC562,"2")</f>
        <v>1</v>
      </c>
      <c r="AE562">
        <f>COUNTIF(AC562,"3")</f>
        <v>0</v>
      </c>
      <c r="AF562">
        <f>COUNTIF(AC562,"4")</f>
        <v>0</v>
      </c>
      <c r="AG562">
        <f>COUNTIF(AC562,"5")</f>
        <v>0</v>
      </c>
      <c r="AH562">
        <v>1</v>
      </c>
      <c r="AI562">
        <v>1</v>
      </c>
      <c r="AL562">
        <v>1</v>
      </c>
      <c r="AO562" s="1">
        <f>COUNTIF(F562,"CVCV")+COUNTIF(F562,"CVVCV")</f>
        <v>0</v>
      </c>
      <c r="AP562" s="1">
        <f>COUNTIF(F562,"CVCVC")+COUNTIF(F562,"CVVCVC")</f>
        <v>0</v>
      </c>
      <c r="AQ562" s="1">
        <f>COUNTIF(F562,"VCV")+COUNTIF(F562,"VVCV")</f>
        <v>0</v>
      </c>
      <c r="AR562" s="1">
        <f>COUNTIF(F562,"VCVC")+COUNTIF(F562,"VVCVC")</f>
        <v>0</v>
      </c>
      <c r="AS562" s="1">
        <f>COUNTIF(F562,"CVV")</f>
        <v>0</v>
      </c>
      <c r="AT562" s="1">
        <f>COUNTIF(F562,"CVVC")</f>
        <v>0</v>
      </c>
      <c r="AU562" s="1">
        <f>COUNTIF(F562,"VV")</f>
        <v>0</v>
      </c>
      <c r="AV562" s="1">
        <f>COUNTIF(F562,"VVC")</f>
        <v>0</v>
      </c>
      <c r="AW562" s="1">
        <f>COUNTIF(F562,"CVVCVC")+COUNTIF(F562,"VVCVC")+COUNTIF(F562,"CVVCV")+COUNTIF(F562,"VVCV")</f>
        <v>0</v>
      </c>
      <c r="AY562" s="1">
        <f>COUNTIF(F562,"CCVCV")</f>
        <v>1</v>
      </c>
      <c r="AZ562" s="1">
        <f>COUNTIF(F562,"CCVCVC")</f>
        <v>0</v>
      </c>
      <c r="BA562" s="1">
        <f>COUNTIF(F562,"CCVV")</f>
        <v>0</v>
      </c>
      <c r="BB562" s="1">
        <f>COUNTIF(F562,"CCVVC")</f>
        <v>0</v>
      </c>
      <c r="BF562" s="1" t="str">
        <f>RIGHT(F562,4)</f>
        <v>CVCV</v>
      </c>
      <c r="BG562" s="1">
        <v>1</v>
      </c>
      <c r="BP562" s="1">
        <f>SUM(BG562:BO562)</f>
        <v>1</v>
      </c>
      <c r="BQ562">
        <v>0</v>
      </c>
      <c r="BS562" s="1" t="str">
        <f>LEFT(B562,1)</f>
        <v>ʔ</v>
      </c>
      <c r="BT562" s="1" t="str">
        <f>LEFT(B562,2)</f>
        <v>ʔk</v>
      </c>
      <c r="BU562" s="1" t="str">
        <f>RIGHT(B562,1)</f>
        <v>e</v>
      </c>
      <c r="BX562" s="10">
        <v>0</v>
      </c>
      <c r="BY562" s="10" t="str">
        <f>LEFT(CA562,1)</f>
        <v>o</v>
      </c>
      <c r="BZ562" s="10" t="str">
        <f>RIGHT(B562,1)</f>
        <v>e</v>
      </c>
      <c r="CA562" s="10" t="str">
        <f>RIGHT(B562,3)</f>
        <v>ore</v>
      </c>
      <c r="CB562" s="10" t="str">
        <f>RIGHT(B562,3)</f>
        <v>ore</v>
      </c>
      <c r="CC562" s="10" t="str">
        <f>RIGHT(B562,2)</f>
        <v>re</v>
      </c>
      <c r="CD562" s="10" t="str">
        <f>RIGHT(B562,1)</f>
        <v>e</v>
      </c>
    </row>
    <row r="563" spans="1:82">
      <c r="A563">
        <v>163</v>
      </c>
      <c r="B563" s="30" t="s">
        <v>3028</v>
      </c>
      <c r="C563" t="s">
        <v>2581</v>
      </c>
      <c r="D563" t="s">
        <v>1151</v>
      </c>
      <c r="E563" t="s">
        <v>2821</v>
      </c>
      <c r="F563" t="s">
        <v>2841</v>
      </c>
      <c r="G563" s="1">
        <f>COUNTIF(B563,"*ii*")</f>
        <v>0</v>
      </c>
      <c r="H563" s="1">
        <f>COUNTIF(B563,"*ee*")</f>
        <v>0</v>
      </c>
      <c r="I563" s="1">
        <f>COUNTIF(B563,"*aa*")</f>
        <v>0</v>
      </c>
      <c r="J563" s="1">
        <f>COUNTIF(B563,"*oo*")</f>
        <v>0</v>
      </c>
      <c r="K563" s="1">
        <f>COUNTIF(B563,"*uu*")</f>
        <v>0</v>
      </c>
      <c r="L563" s="1">
        <f>COUNTIF(B563,"*ia*")</f>
        <v>0</v>
      </c>
      <c r="M563" s="1">
        <f>COUNTIF(B563,"*iu*")</f>
        <v>0</v>
      </c>
      <c r="N563" s="1">
        <f>COUNTIF(B563,"*ei*")</f>
        <v>0</v>
      </c>
      <c r="O563" s="1">
        <f>COUNTIF(B563,"*ea*")</f>
        <v>0</v>
      </c>
      <c r="P563" s="1">
        <f>COUNTIF(B563,"*eo*")</f>
        <v>0</v>
      </c>
      <c r="Q563" s="1">
        <f>COUNTIF(B563,"*eu*")</f>
        <v>0</v>
      </c>
      <c r="R563" s="1">
        <f>COUNTIF(B563,"*ai*")</f>
        <v>0</v>
      </c>
      <c r="S563" s="1">
        <f>COUNTIF(B563,"*ae*")</f>
        <v>0</v>
      </c>
      <c r="T563" s="1">
        <f>COUNTIF(B563,"*ao*")</f>
        <v>0</v>
      </c>
      <c r="U563" s="1">
        <f>COUNTIF(B563,"*au*")</f>
        <v>0</v>
      </c>
      <c r="V563" s="1">
        <f>COUNTIF(B563,"*oi*")</f>
        <v>0</v>
      </c>
      <c r="W563" s="1">
        <f>COUNTIF(B563,"*oe*")</f>
        <v>0</v>
      </c>
      <c r="X563" s="1">
        <f>COUNTIF(B563,"*oa*")</f>
        <v>0</v>
      </c>
      <c r="Y563" s="1">
        <f>COUNTIF(B563,"*ou*")</f>
        <v>0</v>
      </c>
      <c r="Z563" s="1">
        <f>COUNTIF(B563,"*ui*")</f>
        <v>0</v>
      </c>
      <c r="AA563" s="1">
        <f>COUNTIF(B563,"*ua*")</f>
        <v>0</v>
      </c>
      <c r="AB563">
        <f>SUM(G563:AA563)</f>
        <v>0</v>
      </c>
      <c r="AC563">
        <v>2</v>
      </c>
      <c r="AD563">
        <f>COUNTIF(AC563,"2")</f>
        <v>1</v>
      </c>
      <c r="AE563">
        <f>COUNTIF(AC563,"3")</f>
        <v>0</v>
      </c>
      <c r="AF563">
        <f>COUNTIF(AC563,"4")</f>
        <v>0</v>
      </c>
      <c r="AG563">
        <f>COUNTIF(AC563,"5")</f>
        <v>0</v>
      </c>
      <c r="AH563">
        <v>1</v>
      </c>
      <c r="AI563">
        <v>1</v>
      </c>
      <c r="AL563">
        <v>1</v>
      </c>
      <c r="AO563" s="1">
        <f>COUNTIF(F563,"CVCV")+COUNTIF(F563,"CVVCV")</f>
        <v>0</v>
      </c>
      <c r="AP563" s="1">
        <f>COUNTIF(F563,"CVCVC")+COUNTIF(F563,"CVVCVC")</f>
        <v>0</v>
      </c>
      <c r="AQ563" s="1">
        <f>COUNTIF(F563,"VCV")+COUNTIF(F563,"VVCV")</f>
        <v>0</v>
      </c>
      <c r="AR563" s="1">
        <f>COUNTIF(F563,"VCVC")+COUNTIF(F563,"VVCVC")</f>
        <v>0</v>
      </c>
      <c r="AS563" s="1">
        <f>COUNTIF(F563,"CVV")</f>
        <v>0</v>
      </c>
      <c r="AT563" s="1">
        <f>COUNTIF(F563,"CVVC")</f>
        <v>0</v>
      </c>
      <c r="AU563" s="1">
        <f>COUNTIF(F563,"VV")</f>
        <v>0</v>
      </c>
      <c r="AV563" s="1">
        <f>COUNTIF(F563,"VVC")</f>
        <v>0</v>
      </c>
      <c r="AW563" s="1">
        <f>COUNTIF(F563,"CVVCVC")+COUNTIF(F563,"VVCVC")+COUNTIF(F563,"CVVCV")+COUNTIF(F563,"VVCV")</f>
        <v>0</v>
      </c>
      <c r="AY563" s="1">
        <f>COUNTIF(F563,"CCVCV")</f>
        <v>1</v>
      </c>
      <c r="AZ563" s="1">
        <f>COUNTIF(F563,"CCVCVC")</f>
        <v>0</v>
      </c>
      <c r="BA563" s="1">
        <f>COUNTIF(F563,"CCVV")</f>
        <v>0</v>
      </c>
      <c r="BB563" s="1">
        <f>COUNTIF(F563,"CCVVC")</f>
        <v>0</v>
      </c>
      <c r="BF563" s="1" t="str">
        <f>RIGHT(F563,4)</f>
        <v>CVCV</v>
      </c>
      <c r="BG563" s="1">
        <v>1</v>
      </c>
      <c r="BP563" s="1">
        <f>SUM(BG563:BO563)</f>
        <v>1</v>
      </c>
      <c r="BQ563">
        <v>0</v>
      </c>
      <c r="BS563" s="1" t="str">
        <f>LEFT(B563,1)</f>
        <v>b</v>
      </c>
      <c r="BT563" s="1" t="str">
        <f>LEFT(B563,2)</f>
        <v>bh</v>
      </c>
      <c r="BU563" s="1" t="str">
        <f>RIGHT(B563,1)</f>
        <v>e</v>
      </c>
      <c r="BX563" s="10">
        <v>0</v>
      </c>
      <c r="BY563" s="10" t="str">
        <f>LEFT(CA563,1)</f>
        <v>a</v>
      </c>
      <c r="BZ563" s="10" t="str">
        <f>RIGHT(B563,1)</f>
        <v>e</v>
      </c>
      <c r="CA563" s="10" t="str">
        <f>RIGHT(B563,3)</f>
        <v>aʔe</v>
      </c>
      <c r="CB563" s="10" t="str">
        <f>RIGHT(B563,3)</f>
        <v>aʔe</v>
      </c>
      <c r="CC563" s="10" t="str">
        <f>RIGHT(B563,2)</f>
        <v>ʔe</v>
      </c>
      <c r="CD563" s="10" t="str">
        <f>RIGHT(B563,1)</f>
        <v>e</v>
      </c>
    </row>
    <row r="564" spans="1:82">
      <c r="A564">
        <v>1257</v>
      </c>
      <c r="B564" s="30" t="s">
        <v>3231</v>
      </c>
      <c r="C564" t="s">
        <v>2193</v>
      </c>
      <c r="D564" t="s">
        <v>1151</v>
      </c>
      <c r="E564" t="s">
        <v>2821</v>
      </c>
      <c r="F564" t="s">
        <v>2841</v>
      </c>
      <c r="G564" s="1">
        <f>COUNTIF(B564,"*ii*")</f>
        <v>0</v>
      </c>
      <c r="H564" s="1">
        <f>COUNTIF(B564,"*ee*")</f>
        <v>0</v>
      </c>
      <c r="I564" s="1">
        <f>COUNTIF(B564,"*aa*")</f>
        <v>0</v>
      </c>
      <c r="J564" s="1">
        <f>COUNTIF(B564,"*oo*")</f>
        <v>0</v>
      </c>
      <c r="K564" s="1">
        <f>COUNTIF(B564,"*uu*")</f>
        <v>0</v>
      </c>
      <c r="L564" s="1">
        <f>COUNTIF(B564,"*ia*")</f>
        <v>0</v>
      </c>
      <c r="M564" s="1">
        <f>COUNTIF(B564,"*iu*")</f>
        <v>0</v>
      </c>
      <c r="N564" s="1">
        <f>COUNTIF(B564,"*ei*")</f>
        <v>0</v>
      </c>
      <c r="O564" s="1">
        <f>COUNTIF(B564,"*ea*")</f>
        <v>0</v>
      </c>
      <c r="P564" s="1">
        <f>COUNTIF(B564,"*eo*")</f>
        <v>0</v>
      </c>
      <c r="Q564" s="1">
        <f>COUNTIF(B564,"*eu*")</f>
        <v>0</v>
      </c>
      <c r="R564" s="1">
        <f>COUNTIF(B564,"*ai*")</f>
        <v>0</v>
      </c>
      <c r="S564" s="1">
        <f>COUNTIF(B564,"*ae*")</f>
        <v>0</v>
      </c>
      <c r="T564" s="1">
        <f>COUNTIF(B564,"*ao*")</f>
        <v>0</v>
      </c>
      <c r="U564" s="1">
        <f>COUNTIF(B564,"*au*")</f>
        <v>0</v>
      </c>
      <c r="V564" s="1">
        <f>COUNTIF(B564,"*oi*")</f>
        <v>0</v>
      </c>
      <c r="W564" s="1">
        <f>COUNTIF(B564,"*oe*")</f>
        <v>0</v>
      </c>
      <c r="X564" s="1">
        <f>COUNTIF(B564,"*oa*")</f>
        <v>0</v>
      </c>
      <c r="Y564" s="1">
        <f>COUNTIF(B564,"*ou*")</f>
        <v>0</v>
      </c>
      <c r="Z564" s="1">
        <f>COUNTIF(B564,"*ui*")</f>
        <v>0</v>
      </c>
      <c r="AA564" s="1">
        <f>COUNTIF(B564,"*ua*")</f>
        <v>0</v>
      </c>
      <c r="AB564">
        <f>SUM(G564:AA564)</f>
        <v>0</v>
      </c>
      <c r="AC564">
        <v>2</v>
      </c>
      <c r="AD564">
        <f>COUNTIF(AC564,"2")</f>
        <v>1</v>
      </c>
      <c r="AE564">
        <f>COUNTIF(AC564,"3")</f>
        <v>0</v>
      </c>
      <c r="AF564">
        <f>COUNTIF(AC564,"4")</f>
        <v>0</v>
      </c>
      <c r="AG564">
        <f>COUNTIF(AC564,"5")</f>
        <v>0</v>
      </c>
      <c r="AH564">
        <v>1</v>
      </c>
      <c r="AI564">
        <v>1</v>
      </c>
      <c r="AL564">
        <v>1</v>
      </c>
      <c r="AO564" s="1">
        <f>COUNTIF(F564,"CVCV")+COUNTIF(F564,"CVVCV")</f>
        <v>0</v>
      </c>
      <c r="AP564" s="1">
        <f>COUNTIF(F564,"CVCVC")+COUNTIF(F564,"CVVCVC")</f>
        <v>0</v>
      </c>
      <c r="AQ564" s="1">
        <f>COUNTIF(F564,"VCV")+COUNTIF(F564,"VVCV")</f>
        <v>0</v>
      </c>
      <c r="AR564" s="1">
        <f>COUNTIF(F564,"VCVC")+COUNTIF(F564,"VVCVC")</f>
        <v>0</v>
      </c>
      <c r="AS564" s="1">
        <f>COUNTIF(F564,"CVV")</f>
        <v>0</v>
      </c>
      <c r="AT564" s="1">
        <f>COUNTIF(F564,"CVVC")</f>
        <v>0</v>
      </c>
      <c r="AU564" s="1">
        <f>COUNTIF(F564,"VV")</f>
        <v>0</v>
      </c>
      <c r="AV564" s="1">
        <f>COUNTIF(F564,"VVC")</f>
        <v>0</v>
      </c>
      <c r="AW564" s="1">
        <f>COUNTIF(F564,"CVVCVC")+COUNTIF(F564,"VVCVC")+COUNTIF(F564,"CVVCV")+COUNTIF(F564,"VVCV")</f>
        <v>0</v>
      </c>
      <c r="AY564" s="1">
        <f>COUNTIF(F564,"CCVCV")</f>
        <v>1</v>
      </c>
      <c r="AZ564" s="1">
        <f>COUNTIF(F564,"CCVCVC")</f>
        <v>0</v>
      </c>
      <c r="BA564" s="1">
        <f>COUNTIF(F564,"CCVV")</f>
        <v>0</v>
      </c>
      <c r="BB564" s="1">
        <f>COUNTIF(F564,"CCVVC")</f>
        <v>0</v>
      </c>
      <c r="BF564" s="1" t="str">
        <f>RIGHT(F564,4)</f>
        <v>CVCV</v>
      </c>
      <c r="BG564" s="1">
        <v>1</v>
      </c>
      <c r="BP564" s="1">
        <f>SUM(BG564:BO564)</f>
        <v>1</v>
      </c>
      <c r="BQ564">
        <v>0</v>
      </c>
      <c r="BS564" s="1" t="str">
        <f>LEFT(B564,1)</f>
        <v>ʔ</v>
      </c>
      <c r="BT564" s="1" t="str">
        <f>LEFT(B564,2)</f>
        <v>ʔb</v>
      </c>
      <c r="BU564" s="1" t="str">
        <f>RIGHT(B564,1)</f>
        <v>e</v>
      </c>
      <c r="BX564" s="10">
        <v>0</v>
      </c>
      <c r="BY564" s="10" t="str">
        <f>LEFT(CA564,1)</f>
        <v>a</v>
      </c>
      <c r="BZ564" s="10" t="str">
        <f>RIGHT(B564,1)</f>
        <v>e</v>
      </c>
      <c r="CA564" s="10" t="str">
        <f>RIGHT(B564,3)</f>
        <v>aʔe</v>
      </c>
      <c r="CB564" s="10" t="str">
        <f>RIGHT(B564,3)</f>
        <v>aʔe</v>
      </c>
      <c r="CC564" s="10" t="str">
        <f>RIGHT(B564,2)</f>
        <v>ʔe</v>
      </c>
      <c r="CD564" s="10" t="str">
        <f>RIGHT(B564,1)</f>
        <v>e</v>
      </c>
    </row>
    <row r="565" spans="1:82">
      <c r="A565">
        <v>1265</v>
      </c>
      <c r="B565" s="30" t="s">
        <v>3238</v>
      </c>
      <c r="C565" t="s">
        <v>2376</v>
      </c>
      <c r="D565" t="s">
        <v>1151</v>
      </c>
      <c r="E565" t="s">
        <v>2821</v>
      </c>
      <c r="F565" t="s">
        <v>2841</v>
      </c>
      <c r="G565" s="1">
        <f>COUNTIF(B565,"*ii*")</f>
        <v>0</v>
      </c>
      <c r="H565" s="1">
        <f>COUNTIF(B565,"*ee*")</f>
        <v>0</v>
      </c>
      <c r="I565" s="1">
        <f>COUNTIF(B565,"*aa*")</f>
        <v>0</v>
      </c>
      <c r="J565" s="1">
        <f>COUNTIF(B565,"*oo*")</f>
        <v>0</v>
      </c>
      <c r="K565" s="1">
        <f>COUNTIF(B565,"*uu*")</f>
        <v>0</v>
      </c>
      <c r="L565" s="1">
        <f>COUNTIF(B565,"*ia*")</f>
        <v>0</v>
      </c>
      <c r="M565" s="1">
        <f>COUNTIF(B565,"*iu*")</f>
        <v>0</v>
      </c>
      <c r="N565" s="1">
        <f>COUNTIF(B565,"*ei*")</f>
        <v>0</v>
      </c>
      <c r="O565" s="1">
        <f>COUNTIF(B565,"*ea*")</f>
        <v>0</v>
      </c>
      <c r="P565" s="1">
        <f>COUNTIF(B565,"*eo*")</f>
        <v>0</v>
      </c>
      <c r="Q565" s="1">
        <f>COUNTIF(B565,"*eu*")</f>
        <v>0</v>
      </c>
      <c r="R565" s="1">
        <f>COUNTIF(B565,"*ai*")</f>
        <v>0</v>
      </c>
      <c r="S565" s="1">
        <f>COUNTIF(B565,"*ae*")</f>
        <v>0</v>
      </c>
      <c r="T565" s="1">
        <f>COUNTIF(B565,"*ao*")</f>
        <v>0</v>
      </c>
      <c r="U565" s="1">
        <f>COUNTIF(B565,"*au*")</f>
        <v>0</v>
      </c>
      <c r="V565" s="1">
        <f>COUNTIF(B565,"*oi*")</f>
        <v>0</v>
      </c>
      <c r="W565" s="1">
        <f>COUNTIF(B565,"*oe*")</f>
        <v>0</v>
      </c>
      <c r="X565" s="1">
        <f>COUNTIF(B565,"*oa*")</f>
        <v>0</v>
      </c>
      <c r="Y565" s="1">
        <f>COUNTIF(B565,"*ou*")</f>
        <v>0</v>
      </c>
      <c r="Z565" s="1">
        <f>COUNTIF(B565,"*ui*")</f>
        <v>0</v>
      </c>
      <c r="AA565" s="1">
        <f>COUNTIF(B565,"*ua*")</f>
        <v>0</v>
      </c>
      <c r="AB565">
        <f>SUM(G565:AA565)</f>
        <v>0</v>
      </c>
      <c r="AC565">
        <v>2</v>
      </c>
      <c r="AD565">
        <f>COUNTIF(AC565,"2")</f>
        <v>1</v>
      </c>
      <c r="AE565">
        <f>COUNTIF(AC565,"3")</f>
        <v>0</v>
      </c>
      <c r="AF565">
        <f>COUNTIF(AC565,"4")</f>
        <v>0</v>
      </c>
      <c r="AG565">
        <f>COUNTIF(AC565,"5")</f>
        <v>0</v>
      </c>
      <c r="AH565">
        <v>1</v>
      </c>
      <c r="AI565">
        <v>1</v>
      </c>
      <c r="AL565">
        <v>1</v>
      </c>
      <c r="AO565" s="1">
        <f>COUNTIF(F565,"CVCV")+COUNTIF(F565,"CVVCV")</f>
        <v>0</v>
      </c>
      <c r="AP565" s="1">
        <f>COUNTIF(F565,"CVCVC")+COUNTIF(F565,"CVVCVC")</f>
        <v>0</v>
      </c>
      <c r="AQ565" s="1">
        <f>COUNTIF(F565,"VCV")+COUNTIF(F565,"VVCV")</f>
        <v>0</v>
      </c>
      <c r="AR565" s="1">
        <f>COUNTIF(F565,"VCVC")+COUNTIF(F565,"VVCVC")</f>
        <v>0</v>
      </c>
      <c r="AS565" s="1">
        <f>COUNTIF(F565,"CVV")</f>
        <v>0</v>
      </c>
      <c r="AT565" s="1">
        <f>COUNTIF(F565,"CVVC")</f>
        <v>0</v>
      </c>
      <c r="AU565" s="1">
        <f>COUNTIF(F565,"VV")</f>
        <v>0</v>
      </c>
      <c r="AV565" s="1">
        <f>COUNTIF(F565,"VVC")</f>
        <v>0</v>
      </c>
      <c r="AW565" s="1">
        <f>COUNTIF(F565,"CVVCVC")+COUNTIF(F565,"VVCVC")+COUNTIF(F565,"CVVCV")+COUNTIF(F565,"VVCV")</f>
        <v>0</v>
      </c>
      <c r="AY565" s="1">
        <f>COUNTIF(F565,"CCVCV")</f>
        <v>1</v>
      </c>
      <c r="AZ565" s="1">
        <f>COUNTIF(F565,"CCVCVC")</f>
        <v>0</v>
      </c>
      <c r="BA565" s="1">
        <f>COUNTIF(F565,"CCVV")</f>
        <v>0</v>
      </c>
      <c r="BB565" s="1">
        <f>COUNTIF(F565,"CCVVC")</f>
        <v>0</v>
      </c>
      <c r="BF565" s="1" t="str">
        <f>RIGHT(F565,4)</f>
        <v>CVCV</v>
      </c>
      <c r="BG565" s="1">
        <v>1</v>
      </c>
      <c r="BP565" s="1">
        <f>SUM(BG565:BO565)</f>
        <v>1</v>
      </c>
      <c r="BQ565">
        <v>0</v>
      </c>
      <c r="BS565" s="1" t="str">
        <f>LEFT(B565,1)</f>
        <v>ʔ</v>
      </c>
      <c r="BT565" s="1" t="str">
        <f>LEFT(B565,2)</f>
        <v>ʔb</v>
      </c>
      <c r="BU565" s="1" t="str">
        <f>RIGHT(B565,1)</f>
        <v>e</v>
      </c>
      <c r="BX565" s="10">
        <v>0</v>
      </c>
      <c r="BY565" s="10" t="str">
        <f>LEFT(CA565,1)</f>
        <v>e</v>
      </c>
      <c r="BZ565" s="10" t="str">
        <f>RIGHT(B565,1)</f>
        <v>e</v>
      </c>
      <c r="CA565" s="10" t="str">
        <f>RIGHT(B565,3)</f>
        <v>eʔe</v>
      </c>
      <c r="CB565" s="10" t="str">
        <f>RIGHT(B565,3)</f>
        <v>eʔe</v>
      </c>
      <c r="CC565" s="10" t="str">
        <f>RIGHT(B565,2)</f>
        <v>ʔe</v>
      </c>
      <c r="CD565" s="10" t="str">
        <f>RIGHT(B565,1)</f>
        <v>e</v>
      </c>
    </row>
    <row r="566" spans="1:82">
      <c r="A566">
        <v>1310</v>
      </c>
      <c r="B566" s="30" t="s">
        <v>3276</v>
      </c>
      <c r="C566" t="s">
        <v>1911</v>
      </c>
      <c r="D566" t="s">
        <v>1141</v>
      </c>
      <c r="E566" t="s">
        <v>1141</v>
      </c>
      <c r="F566" t="s">
        <v>2841</v>
      </c>
      <c r="G566" s="1">
        <f>COUNTIF(B566,"*ii*")</f>
        <v>0</v>
      </c>
      <c r="H566" s="1">
        <f>COUNTIF(B566,"*ee*")</f>
        <v>0</v>
      </c>
      <c r="I566" s="1">
        <f>COUNTIF(B566,"*aa*")</f>
        <v>0</v>
      </c>
      <c r="J566" s="1">
        <f>COUNTIF(B566,"*oo*")</f>
        <v>0</v>
      </c>
      <c r="K566" s="1">
        <f>COUNTIF(B566,"*uu*")</f>
        <v>0</v>
      </c>
      <c r="L566" s="1">
        <f>COUNTIF(B566,"*ia*")</f>
        <v>0</v>
      </c>
      <c r="M566" s="1">
        <f>COUNTIF(B566,"*iu*")</f>
        <v>0</v>
      </c>
      <c r="N566" s="1">
        <f>COUNTIF(B566,"*ei*")</f>
        <v>0</v>
      </c>
      <c r="O566" s="1">
        <f>COUNTIF(B566,"*ea*")</f>
        <v>0</v>
      </c>
      <c r="P566" s="1">
        <f>COUNTIF(B566,"*eo*")</f>
        <v>0</v>
      </c>
      <c r="Q566" s="1">
        <f>COUNTIF(B566,"*eu*")</f>
        <v>0</v>
      </c>
      <c r="R566" s="1">
        <f>COUNTIF(B566,"*ai*")</f>
        <v>0</v>
      </c>
      <c r="S566" s="1">
        <f>COUNTIF(B566,"*ae*")</f>
        <v>0</v>
      </c>
      <c r="T566" s="1">
        <f>COUNTIF(B566,"*ao*")</f>
        <v>0</v>
      </c>
      <c r="U566" s="1">
        <f>COUNTIF(B566,"*au*")</f>
        <v>0</v>
      </c>
      <c r="V566" s="1">
        <f>COUNTIF(B566,"*oi*")</f>
        <v>0</v>
      </c>
      <c r="W566" s="1">
        <f>COUNTIF(B566,"*oe*")</f>
        <v>0</v>
      </c>
      <c r="X566" s="1">
        <f>COUNTIF(B566,"*oa*")</f>
        <v>0</v>
      </c>
      <c r="Y566" s="1">
        <f>COUNTIF(B566,"*ou*")</f>
        <v>0</v>
      </c>
      <c r="Z566" s="1">
        <f>COUNTIF(B566,"*ui*")</f>
        <v>0</v>
      </c>
      <c r="AA566" s="1">
        <f>COUNTIF(B566,"*ua*")</f>
        <v>0</v>
      </c>
      <c r="AB566">
        <f>SUM(G566:AA566)</f>
        <v>0</v>
      </c>
      <c r="AC566">
        <v>2</v>
      </c>
      <c r="AD566">
        <f>COUNTIF(AC566,"2")</f>
        <v>1</v>
      </c>
      <c r="AE566">
        <f>COUNTIF(AC566,"3")</f>
        <v>0</v>
      </c>
      <c r="AF566">
        <f>COUNTIF(AC566,"4")</f>
        <v>0</v>
      </c>
      <c r="AG566">
        <f>COUNTIF(AC566,"5")</f>
        <v>0</v>
      </c>
      <c r="AH566">
        <v>1</v>
      </c>
      <c r="AI566">
        <v>1</v>
      </c>
      <c r="AL566">
        <v>1</v>
      </c>
      <c r="AO566" s="1">
        <f>COUNTIF(F566,"CVCV")+COUNTIF(F566,"CVVCV")</f>
        <v>0</v>
      </c>
      <c r="AP566" s="1">
        <f>COUNTIF(F566,"CVCVC")+COUNTIF(F566,"CVVCVC")</f>
        <v>0</v>
      </c>
      <c r="AQ566" s="1">
        <f>COUNTIF(F566,"VCV")+COUNTIF(F566,"VVCV")</f>
        <v>0</v>
      </c>
      <c r="AR566" s="1">
        <f>COUNTIF(F566,"VCVC")+COUNTIF(F566,"VVCVC")</f>
        <v>0</v>
      </c>
      <c r="AS566" s="1">
        <f>COUNTIF(F566,"CVV")</f>
        <v>0</v>
      </c>
      <c r="AT566" s="1">
        <f>COUNTIF(F566,"CVVC")</f>
        <v>0</v>
      </c>
      <c r="AU566" s="1">
        <f>COUNTIF(F566,"VV")</f>
        <v>0</v>
      </c>
      <c r="AV566" s="1">
        <f>COUNTIF(F566,"VVC")</f>
        <v>0</v>
      </c>
      <c r="AW566" s="1">
        <f>COUNTIF(F566,"CVVCVC")+COUNTIF(F566,"VVCVC")+COUNTIF(F566,"CVVCV")+COUNTIF(F566,"VVCV")</f>
        <v>0</v>
      </c>
      <c r="AY566" s="1">
        <f>COUNTIF(F566,"CCVCV")</f>
        <v>1</v>
      </c>
      <c r="AZ566" s="1">
        <f>COUNTIF(F566,"CCVCVC")</f>
        <v>0</v>
      </c>
      <c r="BA566" s="1">
        <f>COUNTIF(F566,"CCVV")</f>
        <v>0</v>
      </c>
      <c r="BB566" s="1">
        <f>COUNTIF(F566,"CCVVC")</f>
        <v>0</v>
      </c>
      <c r="BF566" s="1" t="str">
        <f>RIGHT(F566,4)</f>
        <v>CVCV</v>
      </c>
      <c r="BG566" s="1">
        <v>1</v>
      </c>
      <c r="BP566" s="1">
        <f>SUM(BG566:BO566)</f>
        <v>1</v>
      </c>
      <c r="BQ566">
        <v>0</v>
      </c>
      <c r="BS566" s="1" t="str">
        <f>LEFT(B566,1)</f>
        <v>ʔ</v>
      </c>
      <c r="BT566" s="1" t="str">
        <f>LEFT(B566,2)</f>
        <v>ʔh</v>
      </c>
      <c r="BU566" s="1" t="str">
        <f>RIGHT(B566,1)</f>
        <v>e</v>
      </c>
      <c r="BX566" s="10">
        <v>0</v>
      </c>
      <c r="BY566" s="10" t="str">
        <f>LEFT(CA566,1)</f>
        <v>o</v>
      </c>
      <c r="BZ566" s="10" t="str">
        <f>RIGHT(B566,1)</f>
        <v>e</v>
      </c>
      <c r="CA566" s="10" t="str">
        <f>RIGHT(B566,3)</f>
        <v>oʔe</v>
      </c>
      <c r="CB566" s="10" t="str">
        <f>RIGHT(B566,3)</f>
        <v>oʔe</v>
      </c>
      <c r="CC566" s="10" t="str">
        <f>RIGHT(B566,2)</f>
        <v>ʔe</v>
      </c>
      <c r="CD566" s="10" t="str">
        <f>RIGHT(B566,1)</f>
        <v>e</v>
      </c>
    </row>
    <row r="567" spans="1:82">
      <c r="B567" s="30" t="s">
        <v>4037</v>
      </c>
      <c r="C567" t="s">
        <v>4038</v>
      </c>
      <c r="D567" s="1" t="s">
        <v>1151</v>
      </c>
      <c r="E567" s="2" t="s">
        <v>2821</v>
      </c>
      <c r="F567" s="1" t="s">
        <v>2841</v>
      </c>
      <c r="G567" s="1">
        <f>COUNTIF(B567,"*ii*")</f>
        <v>0</v>
      </c>
      <c r="H567" s="1">
        <f>COUNTIF(B567,"*ee*")</f>
        <v>0</v>
      </c>
      <c r="I567" s="1">
        <f>COUNTIF(B567,"*aa*")</f>
        <v>0</v>
      </c>
      <c r="J567" s="1">
        <f>COUNTIF(B567,"*oo*")</f>
        <v>0</v>
      </c>
      <c r="K567" s="1">
        <f>COUNTIF(B567,"*uu*")</f>
        <v>0</v>
      </c>
      <c r="L567" s="1">
        <f>COUNTIF(B567,"*ia*")</f>
        <v>0</v>
      </c>
      <c r="M567" s="1">
        <f>COUNTIF(B567,"*iu*")</f>
        <v>0</v>
      </c>
      <c r="N567" s="1">
        <f>COUNTIF(B567,"*ei*")</f>
        <v>0</v>
      </c>
      <c r="O567" s="1">
        <f>COUNTIF(B567,"*ea*")</f>
        <v>0</v>
      </c>
      <c r="P567" s="1">
        <f>COUNTIF(B567,"*eo*")</f>
        <v>0</v>
      </c>
      <c r="Q567" s="1">
        <f>COUNTIF(B567,"*eu*")</f>
        <v>0</v>
      </c>
      <c r="R567" s="1">
        <f>COUNTIF(B567,"*ai*")</f>
        <v>0</v>
      </c>
      <c r="S567" s="1">
        <f>COUNTIF(B567,"*ae*")</f>
        <v>0</v>
      </c>
      <c r="T567" s="1">
        <f>COUNTIF(B567,"*ao*")</f>
        <v>0</v>
      </c>
      <c r="U567" s="1">
        <f>COUNTIF(B567,"*au*")</f>
        <v>0</v>
      </c>
      <c r="V567" s="1">
        <f>COUNTIF(B567,"*oi*")</f>
        <v>0</v>
      </c>
      <c r="W567" s="1">
        <f>COUNTIF(B567,"*oe*")</f>
        <v>0</v>
      </c>
      <c r="X567" s="1">
        <f>COUNTIF(B567,"*oa*")</f>
        <v>0</v>
      </c>
      <c r="Y567" s="1">
        <f>COUNTIF(B567,"*ou*")</f>
        <v>0</v>
      </c>
      <c r="Z567" s="1">
        <f>COUNTIF(B567,"*ui*")</f>
        <v>0</v>
      </c>
      <c r="AA567" s="1">
        <f>COUNTIF(B567,"*ua*")</f>
        <v>0</v>
      </c>
      <c r="AB567">
        <f>SUM(G567:AA567)</f>
        <v>0</v>
      </c>
      <c r="AC567">
        <v>2</v>
      </c>
      <c r="AD567">
        <f>COUNTIF(AC567,"2")</f>
        <v>1</v>
      </c>
      <c r="AE567">
        <f>COUNTIF(AC567,"3")</f>
        <v>0</v>
      </c>
      <c r="AF567">
        <f>COUNTIF(AC567,"4")</f>
        <v>0</v>
      </c>
      <c r="AG567">
        <f>COUNTIF(AC567,"5")</f>
        <v>0</v>
      </c>
      <c r="AH567">
        <v>1</v>
      </c>
      <c r="AI567">
        <v>1</v>
      </c>
      <c r="AL567">
        <v>1</v>
      </c>
      <c r="AO567" s="1">
        <f>COUNTIF(F567,"CVCV")+COUNTIF(F567,"CVVCV")</f>
        <v>0</v>
      </c>
      <c r="AP567" s="1">
        <f>COUNTIF(F567,"CVCVC")+COUNTIF(F567,"CVVCVC")</f>
        <v>0</v>
      </c>
      <c r="AQ567" s="1">
        <f>COUNTIF(F567,"VCV")+COUNTIF(F567,"VVCV")</f>
        <v>0</v>
      </c>
      <c r="AR567" s="1">
        <f>COUNTIF(F567,"VCVC")+COUNTIF(F567,"VVCVC")</f>
        <v>0</v>
      </c>
      <c r="AS567" s="1">
        <f>COUNTIF(F567,"CVV")</f>
        <v>0</v>
      </c>
      <c r="AT567" s="1">
        <f>COUNTIF(F567,"CVVC")</f>
        <v>0</v>
      </c>
      <c r="AU567" s="1">
        <f>COUNTIF(F567,"VV")</f>
        <v>0</v>
      </c>
      <c r="AV567" s="1">
        <f>COUNTIF(F567,"VVC")</f>
        <v>0</v>
      </c>
      <c r="AW567" s="1">
        <f>COUNTIF(F567,"CVVCVC")+COUNTIF(F567,"VVCVC")+COUNTIF(F567,"CVVCV")+COUNTIF(F567,"VVCV")</f>
        <v>0</v>
      </c>
      <c r="AX567" s="1"/>
      <c r="AY567" s="1">
        <f>COUNTIF(F567,"CCVCV")</f>
        <v>1</v>
      </c>
      <c r="AZ567" s="1">
        <f>COUNTIF(F567,"CCVCVC")</f>
        <v>0</v>
      </c>
      <c r="BA567" s="1">
        <f>COUNTIF(F567,"CCVV")</f>
        <v>0</v>
      </c>
      <c r="BB567" s="1">
        <f>COUNTIF(F567,"CCVVC")</f>
        <v>0</v>
      </c>
      <c r="BC567" s="1">
        <v>1</v>
      </c>
      <c r="BF567" s="1" t="str">
        <f>RIGHT(F567,4)</f>
        <v>CVCV</v>
      </c>
      <c r="BG567" s="1">
        <v>1</v>
      </c>
      <c r="BH567" s="1"/>
      <c r="BP567" s="1">
        <f>SUM(BG567:BO567)</f>
        <v>1</v>
      </c>
      <c r="BQ567">
        <v>0</v>
      </c>
      <c r="BS567" s="1" t="str">
        <f>LEFT(B567,1)</f>
        <v>ʔ</v>
      </c>
      <c r="BT567" s="1" t="str">
        <f>LEFT(B567,2)</f>
        <v>ʔm</v>
      </c>
      <c r="BU567" s="1" t="str">
        <f>RIGHT(B567,1)</f>
        <v>e</v>
      </c>
      <c r="BW567"/>
      <c r="BX567" s="10">
        <v>0</v>
      </c>
      <c r="BY567" s="10" t="str">
        <f>LEFT(CA567,1)</f>
        <v>ʔ</v>
      </c>
      <c r="BZ567" s="10" t="str">
        <f>RIGHT(B567,1)</f>
        <v>e</v>
      </c>
      <c r="CA567" s="10" t="str">
        <f>RIGHT(B567,2)</f>
        <v>ʔe</v>
      </c>
      <c r="CB567" s="10" t="str">
        <f>RIGHT(B567,3)</f>
        <v>eʔe</v>
      </c>
      <c r="CC567" s="10" t="str">
        <f>RIGHT(B567,2)</f>
        <v>ʔe</v>
      </c>
      <c r="CD567" s="10" t="str">
        <f>RIGHT(B567,1)</f>
        <v>e</v>
      </c>
    </row>
    <row r="568" spans="1:82">
      <c r="A568">
        <v>1267</v>
      </c>
      <c r="B568" s="30" t="s">
        <v>3240</v>
      </c>
      <c r="C568" t="s">
        <v>1788</v>
      </c>
      <c r="D568" t="s">
        <v>1141</v>
      </c>
      <c r="E568" t="s">
        <v>1141</v>
      </c>
      <c r="F568" t="s">
        <v>2841</v>
      </c>
      <c r="G568" s="1">
        <f>COUNTIF(B568,"*ii*")</f>
        <v>0</v>
      </c>
      <c r="H568" s="1">
        <f>COUNTIF(B568,"*ee*")</f>
        <v>0</v>
      </c>
      <c r="I568" s="1">
        <f>COUNTIF(B568,"*aa*")</f>
        <v>0</v>
      </c>
      <c r="J568" s="1">
        <f>COUNTIF(B568,"*oo*")</f>
        <v>0</v>
      </c>
      <c r="K568" s="1">
        <f>COUNTIF(B568,"*uu*")</f>
        <v>0</v>
      </c>
      <c r="L568" s="1">
        <f>COUNTIF(B568,"*ia*")</f>
        <v>0</v>
      </c>
      <c r="M568" s="1">
        <f>COUNTIF(B568,"*iu*")</f>
        <v>0</v>
      </c>
      <c r="N568" s="1">
        <f>COUNTIF(B568,"*ei*")</f>
        <v>0</v>
      </c>
      <c r="O568" s="1">
        <f>COUNTIF(B568,"*ea*")</f>
        <v>0</v>
      </c>
      <c r="P568" s="1">
        <f>COUNTIF(B568,"*eo*")</f>
        <v>0</v>
      </c>
      <c r="Q568" s="1">
        <f>COUNTIF(B568,"*eu*")</f>
        <v>0</v>
      </c>
      <c r="R568" s="1">
        <f>COUNTIF(B568,"*ai*")</f>
        <v>0</v>
      </c>
      <c r="S568" s="1">
        <f>COUNTIF(B568,"*ae*")</f>
        <v>0</v>
      </c>
      <c r="T568" s="1">
        <f>COUNTIF(B568,"*ao*")</f>
        <v>0</v>
      </c>
      <c r="U568" s="1">
        <f>COUNTIF(B568,"*au*")</f>
        <v>0</v>
      </c>
      <c r="V568" s="1">
        <f>COUNTIF(B568,"*oi*")</f>
        <v>0</v>
      </c>
      <c r="W568" s="1">
        <f>COUNTIF(B568,"*oe*")</f>
        <v>0</v>
      </c>
      <c r="X568" s="1">
        <f>COUNTIF(B568,"*oa*")</f>
        <v>0</v>
      </c>
      <c r="Y568" s="1">
        <f>COUNTIF(B568,"*ou*")</f>
        <v>0</v>
      </c>
      <c r="Z568" s="1">
        <f>COUNTIF(B568,"*ui*")</f>
        <v>0</v>
      </c>
      <c r="AA568" s="1">
        <f>COUNTIF(B568,"*ua*")</f>
        <v>0</v>
      </c>
      <c r="AB568">
        <f>SUM(G568:AA568)</f>
        <v>0</v>
      </c>
      <c r="AC568">
        <v>2</v>
      </c>
      <c r="AD568">
        <f>COUNTIF(AC568,"2")</f>
        <v>1</v>
      </c>
      <c r="AE568">
        <f>COUNTIF(AC568,"3")</f>
        <v>0</v>
      </c>
      <c r="AF568">
        <f>COUNTIF(AC568,"4")</f>
        <v>0</v>
      </c>
      <c r="AG568">
        <f>COUNTIF(AC568,"5")</f>
        <v>0</v>
      </c>
      <c r="AH568">
        <v>1</v>
      </c>
      <c r="AI568">
        <v>1</v>
      </c>
      <c r="AL568">
        <v>1</v>
      </c>
      <c r="AO568" s="1">
        <f>COUNTIF(F568,"CVCV")+COUNTIF(F568,"CVVCV")</f>
        <v>0</v>
      </c>
      <c r="AP568" s="1">
        <f>COUNTIF(F568,"CVCVC")+COUNTIF(F568,"CVVCVC")</f>
        <v>0</v>
      </c>
      <c r="AQ568" s="1">
        <f>COUNTIF(F568,"VCV")+COUNTIF(F568,"VVCV")</f>
        <v>0</v>
      </c>
      <c r="AR568" s="1">
        <f>COUNTIF(F568,"VCVC")+COUNTIF(F568,"VVCVC")</f>
        <v>0</v>
      </c>
      <c r="AS568" s="1">
        <f>COUNTIF(F568,"CVV")</f>
        <v>0</v>
      </c>
      <c r="AT568" s="1">
        <f>COUNTIF(F568,"CVVC")</f>
        <v>0</v>
      </c>
      <c r="AU568" s="1">
        <f>COUNTIF(F568,"VV")</f>
        <v>0</v>
      </c>
      <c r="AV568" s="1">
        <f>COUNTIF(F568,"VVC")</f>
        <v>0</v>
      </c>
      <c r="AW568" s="1">
        <f>COUNTIF(F568,"CVVCVC")+COUNTIF(F568,"VVCVC")+COUNTIF(F568,"CVVCV")+COUNTIF(F568,"VVCV")</f>
        <v>0</v>
      </c>
      <c r="AY568" s="1">
        <f>COUNTIF(F568,"CCVCV")</f>
        <v>1</v>
      </c>
      <c r="AZ568" s="1">
        <f>COUNTIF(F568,"CCVCVC")</f>
        <v>0</v>
      </c>
      <c r="BA568" s="1">
        <f>COUNTIF(F568,"CCVV")</f>
        <v>0</v>
      </c>
      <c r="BB568" s="1">
        <f>COUNTIF(F568,"CCVVC")</f>
        <v>0</v>
      </c>
      <c r="BF568" s="1" t="str">
        <f>RIGHT(F568,4)</f>
        <v>CVCV</v>
      </c>
      <c r="BG568" s="1">
        <v>1</v>
      </c>
      <c r="BP568" s="1">
        <f>SUM(BG568:BO568)</f>
        <v>1</v>
      </c>
      <c r="BQ568">
        <v>0</v>
      </c>
      <c r="BS568" s="1" t="str">
        <f>LEFT(B568,1)</f>
        <v>ʔ</v>
      </c>
      <c r="BT568" s="1" t="str">
        <f>LEFT(B568,2)</f>
        <v>ʔb</v>
      </c>
      <c r="BU568" s="1" t="str">
        <f>RIGHT(B568,1)</f>
        <v>i</v>
      </c>
      <c r="BX568" s="10">
        <v>0</v>
      </c>
      <c r="BY568" s="10" t="str">
        <f>LEFT(CA568,1)</f>
        <v>i</v>
      </c>
      <c r="BZ568" s="10" t="str">
        <f>RIGHT(B568,1)</f>
        <v>i</v>
      </c>
      <c r="CA568" s="10" t="str">
        <f>RIGHT(B568,3)</f>
        <v>ibi</v>
      </c>
      <c r="CB568" s="10" t="str">
        <f>RIGHT(B568,3)</f>
        <v>ibi</v>
      </c>
      <c r="CC568" s="10" t="str">
        <f>RIGHT(B568,2)</f>
        <v>bi</v>
      </c>
      <c r="CD568" s="10" t="str">
        <f>RIGHT(B568,1)</f>
        <v>i</v>
      </c>
    </row>
    <row r="569" spans="1:82">
      <c r="A569">
        <v>214</v>
      </c>
      <c r="B569" s="30" t="s">
        <v>865</v>
      </c>
      <c r="C569" t="s">
        <v>2365</v>
      </c>
      <c r="D569" t="s">
        <v>1141</v>
      </c>
      <c r="E569" t="s">
        <v>1141</v>
      </c>
      <c r="F569" t="s">
        <v>2841</v>
      </c>
      <c r="G569" s="1">
        <f>COUNTIF(B569,"*ii*")</f>
        <v>0</v>
      </c>
      <c r="H569" s="1">
        <f>COUNTIF(B569,"*ee*")</f>
        <v>0</v>
      </c>
      <c r="I569" s="1">
        <f>COUNTIF(B569,"*aa*")</f>
        <v>0</v>
      </c>
      <c r="J569" s="1">
        <f>COUNTIF(B569,"*oo*")</f>
        <v>0</v>
      </c>
      <c r="K569" s="1">
        <f>COUNTIF(B569,"*uu*")</f>
        <v>0</v>
      </c>
      <c r="L569" s="1">
        <f>COUNTIF(B569,"*ia*")</f>
        <v>0</v>
      </c>
      <c r="M569" s="1">
        <f>COUNTIF(B569,"*iu*")</f>
        <v>0</v>
      </c>
      <c r="N569" s="1">
        <f>COUNTIF(B569,"*ei*")</f>
        <v>0</v>
      </c>
      <c r="O569" s="1">
        <f>COUNTIF(B569,"*ea*")</f>
        <v>0</v>
      </c>
      <c r="P569" s="1">
        <f>COUNTIF(B569,"*eo*")</f>
        <v>0</v>
      </c>
      <c r="Q569" s="1">
        <f>COUNTIF(B569,"*eu*")</f>
        <v>0</v>
      </c>
      <c r="R569" s="1">
        <f>COUNTIF(B569,"*ai*")</f>
        <v>0</v>
      </c>
      <c r="S569" s="1">
        <f>COUNTIF(B569,"*ae*")</f>
        <v>0</v>
      </c>
      <c r="T569" s="1">
        <f>COUNTIF(B569,"*ao*")</f>
        <v>0</v>
      </c>
      <c r="U569" s="1">
        <f>COUNTIF(B569,"*au*")</f>
        <v>0</v>
      </c>
      <c r="V569" s="1">
        <f>COUNTIF(B569,"*oi*")</f>
        <v>0</v>
      </c>
      <c r="W569" s="1">
        <f>COUNTIF(B569,"*oe*")</f>
        <v>0</v>
      </c>
      <c r="X569" s="1">
        <f>COUNTIF(B569,"*oa*")</f>
        <v>0</v>
      </c>
      <c r="Y569" s="1">
        <f>COUNTIF(B569,"*ou*")</f>
        <v>0</v>
      </c>
      <c r="Z569" s="1">
        <f>COUNTIF(B569,"*ui*")</f>
        <v>0</v>
      </c>
      <c r="AA569" s="1">
        <f>COUNTIF(B569,"*ua*")</f>
        <v>0</v>
      </c>
      <c r="AB569">
        <f>SUM(G569:AA569)</f>
        <v>0</v>
      </c>
      <c r="AC569">
        <v>2</v>
      </c>
      <c r="AD569">
        <f>COUNTIF(AC569,"2")</f>
        <v>1</v>
      </c>
      <c r="AE569">
        <f>COUNTIF(AC569,"3")</f>
        <v>0</v>
      </c>
      <c r="AF569">
        <f>COUNTIF(AC569,"4")</f>
        <v>0</v>
      </c>
      <c r="AG569">
        <f>COUNTIF(AC569,"5")</f>
        <v>0</v>
      </c>
      <c r="AH569">
        <v>1</v>
      </c>
      <c r="AI569">
        <v>1</v>
      </c>
      <c r="AL569">
        <v>1</v>
      </c>
      <c r="AO569" s="1">
        <f>COUNTIF(F569,"CVCV")+COUNTIF(F569,"CVVCV")</f>
        <v>0</v>
      </c>
      <c r="AP569" s="1">
        <f>COUNTIF(F569,"CVCVC")+COUNTIF(F569,"CVVCVC")</f>
        <v>0</v>
      </c>
      <c r="AQ569" s="1">
        <f>COUNTIF(F569,"VCV")+COUNTIF(F569,"VVCV")</f>
        <v>0</v>
      </c>
      <c r="AR569" s="1">
        <f>COUNTIF(F569,"VCVC")+COUNTIF(F569,"VVCVC")</f>
        <v>0</v>
      </c>
      <c r="AS569" s="1">
        <f>COUNTIF(F569,"CVV")</f>
        <v>0</v>
      </c>
      <c r="AT569" s="1">
        <f>COUNTIF(F569,"CVVC")</f>
        <v>0</v>
      </c>
      <c r="AU569" s="1">
        <f>COUNTIF(F569,"VV")</f>
        <v>0</v>
      </c>
      <c r="AV569" s="1">
        <f>COUNTIF(F569,"VVC")</f>
        <v>0</v>
      </c>
      <c r="AW569" s="1">
        <f>COUNTIF(F569,"CVVCVC")+COUNTIF(F569,"VVCVC")+COUNTIF(F569,"CVVCV")+COUNTIF(F569,"VVCV")</f>
        <v>0</v>
      </c>
      <c r="AY569" s="1">
        <f>COUNTIF(F569,"CCVCV")</f>
        <v>1</v>
      </c>
      <c r="AZ569" s="1">
        <f>COUNTIF(F569,"CCVCVC")</f>
        <v>0</v>
      </c>
      <c r="BA569" s="1">
        <f>COUNTIF(F569,"CCVV")</f>
        <v>0</v>
      </c>
      <c r="BB569" s="1">
        <f>COUNTIF(F569,"CCVVC")</f>
        <v>0</v>
      </c>
      <c r="BF569" s="1" t="str">
        <f>RIGHT(F569,4)</f>
        <v>CVCV</v>
      </c>
      <c r="BG569" s="1">
        <v>1</v>
      </c>
      <c r="BP569" s="1">
        <f>SUM(BG569:BO569)</f>
        <v>1</v>
      </c>
      <c r="BQ569">
        <v>0</v>
      </c>
      <c r="BS569" s="1" t="str">
        <f>LEFT(B569,1)</f>
        <v>b</v>
      </c>
      <c r="BT569" s="1" t="str">
        <f>LEFT(B569,2)</f>
        <v>br</v>
      </c>
      <c r="BU569" s="1" t="str">
        <f>RIGHT(B569,1)</f>
        <v>i</v>
      </c>
      <c r="BX569" s="10">
        <v>0</v>
      </c>
      <c r="BY569" s="10" t="str">
        <f>LEFT(CA569,1)</f>
        <v>a</v>
      </c>
      <c r="BZ569" s="10" t="str">
        <f>RIGHT(B569,1)</f>
        <v>i</v>
      </c>
      <c r="CA569" s="10" t="str">
        <f>RIGHT(B569,3)</f>
        <v>afi</v>
      </c>
      <c r="CB569" s="10" t="str">
        <f>RIGHT(B569,3)</f>
        <v>afi</v>
      </c>
      <c r="CC569" s="10" t="str">
        <f>RIGHT(B569,2)</f>
        <v>fi</v>
      </c>
      <c r="CD569" s="10" t="str">
        <f>RIGHT(B569,1)</f>
        <v>i</v>
      </c>
    </row>
    <row r="570" spans="1:82">
      <c r="A570">
        <v>1681</v>
      </c>
      <c r="B570" s="30" t="s">
        <v>164</v>
      </c>
      <c r="C570" t="s">
        <v>1367</v>
      </c>
      <c r="D570" t="s">
        <v>1151</v>
      </c>
      <c r="E570" t="s">
        <v>2821</v>
      </c>
      <c r="F570" t="s">
        <v>2841</v>
      </c>
      <c r="G570" s="1">
        <f>COUNTIF(B570,"*ii*")</f>
        <v>0</v>
      </c>
      <c r="H570" s="1">
        <f>COUNTIF(B570,"*ee*")</f>
        <v>0</v>
      </c>
      <c r="I570" s="1">
        <f>COUNTIF(B570,"*aa*")</f>
        <v>0</v>
      </c>
      <c r="J570" s="1">
        <f>COUNTIF(B570,"*oo*")</f>
        <v>0</v>
      </c>
      <c r="K570" s="1">
        <f>COUNTIF(B570,"*uu*")</f>
        <v>0</v>
      </c>
      <c r="L570" s="1">
        <f>COUNTIF(B570,"*ia*")</f>
        <v>0</v>
      </c>
      <c r="M570" s="1">
        <f>COUNTIF(B570,"*iu*")</f>
        <v>0</v>
      </c>
      <c r="N570" s="1">
        <f>COUNTIF(B570,"*ei*")</f>
        <v>0</v>
      </c>
      <c r="O570" s="1">
        <f>COUNTIF(B570,"*ea*")</f>
        <v>0</v>
      </c>
      <c r="P570" s="1">
        <f>COUNTIF(B570,"*eo*")</f>
        <v>0</v>
      </c>
      <c r="Q570" s="1">
        <f>COUNTIF(B570,"*eu*")</f>
        <v>0</v>
      </c>
      <c r="R570" s="1">
        <f>COUNTIF(B570,"*ai*")</f>
        <v>0</v>
      </c>
      <c r="S570" s="1">
        <f>COUNTIF(B570,"*ae*")</f>
        <v>0</v>
      </c>
      <c r="T570" s="1">
        <f>COUNTIF(B570,"*ao*")</f>
        <v>0</v>
      </c>
      <c r="U570" s="1">
        <f>COUNTIF(B570,"*au*")</f>
        <v>0</v>
      </c>
      <c r="V570" s="1">
        <f>COUNTIF(B570,"*oi*")</f>
        <v>0</v>
      </c>
      <c r="W570" s="1">
        <f>COUNTIF(B570,"*oe*")</f>
        <v>0</v>
      </c>
      <c r="X570" s="1">
        <f>COUNTIF(B570,"*oa*")</f>
        <v>0</v>
      </c>
      <c r="Y570" s="1">
        <f>COUNTIF(B570,"*ou*")</f>
        <v>0</v>
      </c>
      <c r="Z570" s="1">
        <f>COUNTIF(B570,"*ui*")</f>
        <v>0</v>
      </c>
      <c r="AA570" s="1">
        <f>COUNTIF(B570,"*ua*")</f>
        <v>0</v>
      </c>
      <c r="AB570">
        <f>SUM(G570:AA570)</f>
        <v>0</v>
      </c>
      <c r="AC570">
        <v>2</v>
      </c>
      <c r="AD570">
        <f>COUNTIF(AC570,"2")</f>
        <v>1</v>
      </c>
      <c r="AE570">
        <f>COUNTIF(AC570,"3")</f>
        <v>0</v>
      </c>
      <c r="AF570">
        <f>COUNTIF(AC570,"4")</f>
        <v>0</v>
      </c>
      <c r="AG570">
        <f>COUNTIF(AC570,"5")</f>
        <v>0</v>
      </c>
      <c r="AH570">
        <v>1</v>
      </c>
      <c r="AI570">
        <v>1</v>
      </c>
      <c r="AL570">
        <v>1</v>
      </c>
      <c r="AO570" s="1">
        <f>COUNTIF(F570,"CVCV")+COUNTIF(F570,"CVVCV")</f>
        <v>0</v>
      </c>
      <c r="AP570" s="1">
        <f>COUNTIF(F570,"CVCVC")+COUNTIF(F570,"CVVCVC")</f>
        <v>0</v>
      </c>
      <c r="AQ570" s="1">
        <f>COUNTIF(F570,"VCV")+COUNTIF(F570,"VVCV")</f>
        <v>0</v>
      </c>
      <c r="AR570" s="1">
        <f>COUNTIF(F570,"VCVC")+COUNTIF(F570,"VVCVC")</f>
        <v>0</v>
      </c>
      <c r="AS570" s="1">
        <f>COUNTIF(F570,"CVV")</f>
        <v>0</v>
      </c>
      <c r="AT570" s="1">
        <f>COUNTIF(F570,"CVVC")</f>
        <v>0</v>
      </c>
      <c r="AU570" s="1">
        <f>COUNTIF(F570,"VV")</f>
        <v>0</v>
      </c>
      <c r="AV570" s="1">
        <f>COUNTIF(F570,"VVC")</f>
        <v>0</v>
      </c>
      <c r="AW570" s="1">
        <f>COUNTIF(F570,"CVVCVC")+COUNTIF(F570,"VVCVC")+COUNTIF(F570,"CVVCV")+COUNTIF(F570,"VVCV")</f>
        <v>0</v>
      </c>
      <c r="AY570" s="1">
        <f>COUNTIF(F570,"CCVCV")</f>
        <v>1</v>
      </c>
      <c r="AZ570" s="1">
        <f>COUNTIF(F570,"CCVCVC")</f>
        <v>0</v>
      </c>
      <c r="BA570" s="1">
        <f>COUNTIF(F570,"CCVV")</f>
        <v>0</v>
      </c>
      <c r="BB570" s="1">
        <f>COUNTIF(F570,"CCVVC")</f>
        <v>0</v>
      </c>
      <c r="BF570" s="1" t="str">
        <f>RIGHT(F570,4)</f>
        <v>CVCV</v>
      </c>
      <c r="BG570" s="1">
        <v>1</v>
      </c>
      <c r="BP570" s="1">
        <f>SUM(BG570:BO570)</f>
        <v>1</v>
      </c>
      <c r="BQ570">
        <v>0</v>
      </c>
      <c r="BS570" s="1" t="str">
        <f>LEFT(B570,1)</f>
        <v>s</v>
      </c>
      <c r="BT570" s="1" t="str">
        <f>LEFT(B570,2)</f>
        <v>sk</v>
      </c>
      <c r="BU570" s="1" t="str">
        <f>RIGHT(B570,1)</f>
        <v>i</v>
      </c>
      <c r="BX570" s="10">
        <v>0</v>
      </c>
      <c r="BY570" s="10" t="str">
        <f>LEFT(CA570,1)</f>
        <v>i</v>
      </c>
      <c r="BZ570" s="10" t="str">
        <f>RIGHT(B570,1)</f>
        <v>i</v>
      </c>
      <c r="CA570" s="10" t="str">
        <f>RIGHT(B570,3)</f>
        <v>iki</v>
      </c>
      <c r="CB570" s="10" t="str">
        <f>RIGHT(B570,3)</f>
        <v>iki</v>
      </c>
      <c r="CC570" s="10" t="str">
        <f>RIGHT(B570,2)</f>
        <v>ki</v>
      </c>
      <c r="CD570" s="10" t="str">
        <f>RIGHT(B570,1)</f>
        <v>i</v>
      </c>
    </row>
    <row r="571" spans="1:82">
      <c r="A571">
        <v>1273</v>
      </c>
      <c r="B571" s="30" t="s">
        <v>3245</v>
      </c>
      <c r="C571" t="s">
        <v>2568</v>
      </c>
      <c r="D571" t="s">
        <v>1151</v>
      </c>
      <c r="E571" t="s">
        <v>2821</v>
      </c>
      <c r="F571" t="s">
        <v>2841</v>
      </c>
      <c r="G571" s="1">
        <f>COUNTIF(B571,"*ii*")</f>
        <v>0</v>
      </c>
      <c r="H571" s="1">
        <f>COUNTIF(B571,"*ee*")</f>
        <v>0</v>
      </c>
      <c r="I571" s="1">
        <f>COUNTIF(B571,"*aa*")</f>
        <v>0</v>
      </c>
      <c r="J571" s="1">
        <f>COUNTIF(B571,"*oo*")</f>
        <v>0</v>
      </c>
      <c r="K571" s="1">
        <f>COUNTIF(B571,"*uu*")</f>
        <v>0</v>
      </c>
      <c r="L571" s="1">
        <f>COUNTIF(B571,"*ia*")</f>
        <v>0</v>
      </c>
      <c r="M571" s="1">
        <f>COUNTIF(B571,"*iu*")</f>
        <v>0</v>
      </c>
      <c r="N571" s="1">
        <f>COUNTIF(B571,"*ei*")</f>
        <v>0</v>
      </c>
      <c r="O571" s="1">
        <f>COUNTIF(B571,"*ea*")</f>
        <v>0</v>
      </c>
      <c r="P571" s="1">
        <f>COUNTIF(B571,"*eo*")</f>
        <v>0</v>
      </c>
      <c r="Q571" s="1">
        <f>COUNTIF(B571,"*eu*")</f>
        <v>0</v>
      </c>
      <c r="R571" s="1">
        <f>COUNTIF(B571,"*ai*")</f>
        <v>0</v>
      </c>
      <c r="S571" s="1">
        <f>COUNTIF(B571,"*ae*")</f>
        <v>0</v>
      </c>
      <c r="T571" s="1">
        <f>COUNTIF(B571,"*ao*")</f>
        <v>0</v>
      </c>
      <c r="U571" s="1">
        <f>COUNTIF(B571,"*au*")</f>
        <v>0</v>
      </c>
      <c r="V571" s="1">
        <f>COUNTIF(B571,"*oi*")</f>
        <v>0</v>
      </c>
      <c r="W571" s="1">
        <f>COUNTIF(B571,"*oe*")</f>
        <v>0</v>
      </c>
      <c r="X571" s="1">
        <f>COUNTIF(B571,"*oa*")</f>
        <v>0</v>
      </c>
      <c r="Y571" s="1">
        <f>COUNTIF(B571,"*ou*")</f>
        <v>0</v>
      </c>
      <c r="Z571" s="1">
        <f>COUNTIF(B571,"*ui*")</f>
        <v>0</v>
      </c>
      <c r="AA571" s="1">
        <f>COUNTIF(B571,"*ua*")</f>
        <v>0</v>
      </c>
      <c r="AB571">
        <f>SUM(G571:AA571)</f>
        <v>0</v>
      </c>
      <c r="AC571">
        <v>2</v>
      </c>
      <c r="AD571">
        <f>COUNTIF(AC571,"2")</f>
        <v>1</v>
      </c>
      <c r="AE571">
        <f>COUNTIF(AC571,"3")</f>
        <v>0</v>
      </c>
      <c r="AF571">
        <f>COUNTIF(AC571,"4")</f>
        <v>0</v>
      </c>
      <c r="AG571">
        <f>COUNTIF(AC571,"5")</f>
        <v>0</v>
      </c>
      <c r="AH571">
        <v>1</v>
      </c>
      <c r="AI571">
        <v>1</v>
      </c>
      <c r="AL571">
        <v>1</v>
      </c>
      <c r="AO571" s="1">
        <f>COUNTIF(F571,"CVCV")+COUNTIF(F571,"CVVCV")</f>
        <v>0</v>
      </c>
      <c r="AP571" s="1">
        <f>COUNTIF(F571,"CVCVC")+COUNTIF(F571,"CVVCVC")</f>
        <v>0</v>
      </c>
      <c r="AQ571" s="1">
        <f>COUNTIF(F571,"VCV")+COUNTIF(F571,"VVCV")</f>
        <v>0</v>
      </c>
      <c r="AR571" s="1">
        <f>COUNTIF(F571,"VCVC")+COUNTIF(F571,"VVCVC")</f>
        <v>0</v>
      </c>
      <c r="AS571" s="1">
        <f>COUNTIF(F571,"CVV")</f>
        <v>0</v>
      </c>
      <c r="AT571" s="1">
        <f>COUNTIF(F571,"CVVC")</f>
        <v>0</v>
      </c>
      <c r="AU571" s="1">
        <f>COUNTIF(F571,"VV")</f>
        <v>0</v>
      </c>
      <c r="AV571" s="1">
        <f>COUNTIF(F571,"VVC")</f>
        <v>0</v>
      </c>
      <c r="AW571" s="1">
        <f>COUNTIF(F571,"CVVCVC")+COUNTIF(F571,"VVCVC")+COUNTIF(F571,"CVVCV")+COUNTIF(F571,"VVCV")</f>
        <v>0</v>
      </c>
      <c r="AY571" s="1">
        <f>COUNTIF(F571,"CCVCV")</f>
        <v>1</v>
      </c>
      <c r="AZ571" s="1">
        <f>COUNTIF(F571,"CCVCVC")</f>
        <v>0</v>
      </c>
      <c r="BA571" s="1">
        <f>COUNTIF(F571,"CCVV")</f>
        <v>0</v>
      </c>
      <c r="BB571" s="1">
        <f>COUNTIF(F571,"CCVVC")</f>
        <v>0</v>
      </c>
      <c r="BF571" s="1" t="str">
        <f>RIGHT(F571,4)</f>
        <v>CVCV</v>
      </c>
      <c r="BG571" s="1">
        <v>1</v>
      </c>
      <c r="BP571" s="1">
        <f>SUM(BG571:BO571)</f>
        <v>1</v>
      </c>
      <c r="BQ571">
        <v>0</v>
      </c>
      <c r="BS571" s="1" t="str">
        <f>LEFT(B571,1)</f>
        <v>ʔ</v>
      </c>
      <c r="BT571" s="1" t="str">
        <f>LEFT(B571,2)</f>
        <v>ʔb</v>
      </c>
      <c r="BU571" s="1" t="str">
        <f>RIGHT(B571,1)</f>
        <v>i</v>
      </c>
      <c r="BX571" s="10">
        <v>0</v>
      </c>
      <c r="BY571" s="10" t="str">
        <f>LEFT(CA571,1)</f>
        <v>o</v>
      </c>
      <c r="BZ571" s="10" t="str">
        <f>RIGHT(B571,1)</f>
        <v>i</v>
      </c>
      <c r="CA571" s="10" t="str">
        <f>RIGHT(B571,3)</f>
        <v>oki</v>
      </c>
      <c r="CB571" s="10" t="str">
        <f>RIGHT(B571,3)</f>
        <v>oki</v>
      </c>
      <c r="CC571" s="10" t="str">
        <f>RIGHT(B571,2)</f>
        <v>ki</v>
      </c>
      <c r="CD571" s="10" t="str">
        <f>RIGHT(B571,1)</f>
        <v>i</v>
      </c>
    </row>
    <row r="572" spans="1:82">
      <c r="A572">
        <v>861</v>
      </c>
      <c r="B572" s="30" t="s">
        <v>366</v>
      </c>
      <c r="C572" t="s">
        <v>1662</v>
      </c>
      <c r="D572" t="s">
        <v>1141</v>
      </c>
      <c r="E572" t="s">
        <v>1141</v>
      </c>
      <c r="F572" t="s">
        <v>2841</v>
      </c>
      <c r="G572" s="1">
        <f>COUNTIF(B572,"*ii*")</f>
        <v>0</v>
      </c>
      <c r="H572" s="1">
        <f>COUNTIF(B572,"*ee*")</f>
        <v>0</v>
      </c>
      <c r="I572" s="1">
        <f>COUNTIF(B572,"*aa*")</f>
        <v>0</v>
      </c>
      <c r="J572" s="1">
        <f>COUNTIF(B572,"*oo*")</f>
        <v>0</v>
      </c>
      <c r="K572" s="1">
        <f>COUNTIF(B572,"*uu*")</f>
        <v>0</v>
      </c>
      <c r="L572" s="1">
        <f>COUNTIF(B572,"*ia*")</f>
        <v>0</v>
      </c>
      <c r="M572" s="1">
        <f>COUNTIF(B572,"*iu*")</f>
        <v>0</v>
      </c>
      <c r="N572" s="1">
        <f>COUNTIF(B572,"*ei*")</f>
        <v>0</v>
      </c>
      <c r="O572" s="1">
        <f>COUNTIF(B572,"*ea*")</f>
        <v>0</v>
      </c>
      <c r="P572" s="1">
        <f>COUNTIF(B572,"*eo*")</f>
        <v>0</v>
      </c>
      <c r="Q572" s="1">
        <f>COUNTIF(B572,"*eu*")</f>
        <v>0</v>
      </c>
      <c r="R572" s="1">
        <f>COUNTIF(B572,"*ai*")</f>
        <v>0</v>
      </c>
      <c r="S572" s="1">
        <f>COUNTIF(B572,"*ae*")</f>
        <v>0</v>
      </c>
      <c r="T572" s="1">
        <f>COUNTIF(B572,"*ao*")</f>
        <v>0</v>
      </c>
      <c r="U572" s="1">
        <f>COUNTIF(B572,"*au*")</f>
        <v>0</v>
      </c>
      <c r="V572" s="1">
        <f>COUNTIF(B572,"*oi*")</f>
        <v>0</v>
      </c>
      <c r="W572" s="1">
        <f>COUNTIF(B572,"*oe*")</f>
        <v>0</v>
      </c>
      <c r="X572" s="1">
        <f>COUNTIF(B572,"*oa*")</f>
        <v>0</v>
      </c>
      <c r="Y572" s="1">
        <f>COUNTIF(B572,"*ou*")</f>
        <v>0</v>
      </c>
      <c r="Z572" s="1">
        <f>COUNTIF(B572,"*ui*")</f>
        <v>0</v>
      </c>
      <c r="AA572" s="1">
        <f>COUNTIF(B572,"*ua*")</f>
        <v>0</v>
      </c>
      <c r="AB572">
        <f>SUM(G572:AA572)</f>
        <v>0</v>
      </c>
      <c r="AC572">
        <v>2</v>
      </c>
      <c r="AD572">
        <f>COUNTIF(AC572,"2")</f>
        <v>1</v>
      </c>
      <c r="AE572">
        <f>COUNTIF(AC572,"3")</f>
        <v>0</v>
      </c>
      <c r="AF572">
        <f>COUNTIF(AC572,"4")</f>
        <v>0</v>
      </c>
      <c r="AG572">
        <f>COUNTIF(AC572,"5")</f>
        <v>0</v>
      </c>
      <c r="AH572">
        <v>1</v>
      </c>
      <c r="AI572">
        <v>1</v>
      </c>
      <c r="AL572">
        <v>1</v>
      </c>
      <c r="AO572" s="1">
        <f>COUNTIF(F572,"CVCV")+COUNTIF(F572,"CVVCV")</f>
        <v>0</v>
      </c>
      <c r="AP572" s="1">
        <f>COUNTIF(F572,"CVCVC")+COUNTIF(F572,"CVVCVC")</f>
        <v>0</v>
      </c>
      <c r="AQ572" s="1">
        <f>COUNTIF(F572,"VCV")+COUNTIF(F572,"VVCV")</f>
        <v>0</v>
      </c>
      <c r="AR572" s="1">
        <f>COUNTIF(F572,"VCVC")+COUNTIF(F572,"VVCVC")</f>
        <v>0</v>
      </c>
      <c r="AS572" s="1">
        <f>COUNTIF(F572,"CVV")</f>
        <v>0</v>
      </c>
      <c r="AT572" s="1">
        <f>COUNTIF(F572,"CVVC")</f>
        <v>0</v>
      </c>
      <c r="AU572" s="1">
        <f>COUNTIF(F572,"VV")</f>
        <v>0</v>
      </c>
      <c r="AV572" s="1">
        <f>COUNTIF(F572,"VVC")</f>
        <v>0</v>
      </c>
      <c r="AW572" s="1">
        <f>COUNTIF(F572,"CVVCVC")+COUNTIF(F572,"VVCVC")+COUNTIF(F572,"CVVCV")+COUNTIF(F572,"VVCV")</f>
        <v>0</v>
      </c>
      <c r="AY572" s="1">
        <f>COUNTIF(F572,"CCVCV")</f>
        <v>1</v>
      </c>
      <c r="AZ572" s="1">
        <f>COUNTIF(F572,"CCVCVC")</f>
        <v>0</v>
      </c>
      <c r="BA572" s="1">
        <f>COUNTIF(F572,"CCVV")</f>
        <v>0</v>
      </c>
      <c r="BB572" s="1">
        <f>COUNTIF(F572,"CCVVC")</f>
        <v>0</v>
      </c>
      <c r="BF572" s="1" t="str">
        <f>RIGHT(F572,4)</f>
        <v>CVCV</v>
      </c>
      <c r="BG572" s="1">
        <v>1</v>
      </c>
      <c r="BP572" s="1">
        <f>SUM(BG572:BO572)</f>
        <v>1</v>
      </c>
      <c r="BQ572">
        <v>0</v>
      </c>
      <c r="BS572" s="1" t="str">
        <f>LEFT(B572,1)</f>
        <v>m</v>
      </c>
      <c r="BT572" s="1" t="str">
        <f>LEFT(B572,2)</f>
        <v>mn</v>
      </c>
      <c r="BU572" s="1" t="str">
        <f>RIGHT(B572,1)</f>
        <v>i</v>
      </c>
      <c r="BX572" s="10">
        <v>0</v>
      </c>
      <c r="BY572" s="10" t="str">
        <f>LEFT(CA572,1)</f>
        <v>u</v>
      </c>
      <c r="BZ572" s="10" t="str">
        <f>RIGHT(B572,1)</f>
        <v>i</v>
      </c>
      <c r="CA572" s="10" t="str">
        <f>RIGHT(B572,3)</f>
        <v>uki</v>
      </c>
      <c r="CB572" s="10" t="str">
        <f>RIGHT(B572,3)</f>
        <v>uki</v>
      </c>
      <c r="CC572" s="10" t="str">
        <f>RIGHT(B572,2)</f>
        <v>ki</v>
      </c>
      <c r="CD572" s="10" t="str">
        <f>RIGHT(B572,1)</f>
        <v>i</v>
      </c>
    </row>
    <row r="573" spans="1:82">
      <c r="A573">
        <v>656</v>
      </c>
      <c r="B573" s="30" t="s">
        <v>824</v>
      </c>
      <c r="C573" t="s">
        <v>2301</v>
      </c>
      <c r="D573" t="s">
        <v>1141</v>
      </c>
      <c r="E573" t="s">
        <v>1141</v>
      </c>
      <c r="F573" t="s">
        <v>2841</v>
      </c>
      <c r="G573" s="1">
        <f>COUNTIF(B573,"*ii*")</f>
        <v>0</v>
      </c>
      <c r="H573" s="1">
        <f>COUNTIF(B573,"*ee*")</f>
        <v>0</v>
      </c>
      <c r="I573" s="1">
        <f>COUNTIF(B573,"*aa*")</f>
        <v>0</v>
      </c>
      <c r="J573" s="1">
        <f>COUNTIF(B573,"*oo*")</f>
        <v>0</v>
      </c>
      <c r="K573" s="1">
        <f>COUNTIF(B573,"*uu*")</f>
        <v>0</v>
      </c>
      <c r="L573" s="1">
        <f>COUNTIF(B573,"*ia*")</f>
        <v>0</v>
      </c>
      <c r="M573" s="1">
        <f>COUNTIF(B573,"*iu*")</f>
        <v>0</v>
      </c>
      <c r="N573" s="1">
        <f>COUNTIF(B573,"*ei*")</f>
        <v>0</v>
      </c>
      <c r="O573" s="1">
        <f>COUNTIF(B573,"*ea*")</f>
        <v>0</v>
      </c>
      <c r="P573" s="1">
        <f>COUNTIF(B573,"*eo*")</f>
        <v>0</v>
      </c>
      <c r="Q573" s="1">
        <f>COUNTIF(B573,"*eu*")</f>
        <v>0</v>
      </c>
      <c r="R573" s="1">
        <f>COUNTIF(B573,"*ai*")</f>
        <v>0</v>
      </c>
      <c r="S573" s="1">
        <f>COUNTIF(B573,"*ae*")</f>
        <v>0</v>
      </c>
      <c r="T573" s="1">
        <f>COUNTIF(B573,"*ao*")</f>
        <v>0</v>
      </c>
      <c r="U573" s="1">
        <f>COUNTIF(B573,"*au*")</f>
        <v>0</v>
      </c>
      <c r="V573" s="1">
        <f>COUNTIF(B573,"*oi*")</f>
        <v>0</v>
      </c>
      <c r="W573" s="1">
        <f>COUNTIF(B573,"*oe*")</f>
        <v>0</v>
      </c>
      <c r="X573" s="1">
        <f>COUNTIF(B573,"*oa*")</f>
        <v>0</v>
      </c>
      <c r="Y573" s="1">
        <f>COUNTIF(B573,"*ou*")</f>
        <v>0</v>
      </c>
      <c r="Z573" s="1">
        <f>COUNTIF(B573,"*ui*")</f>
        <v>0</v>
      </c>
      <c r="AA573" s="1">
        <f>COUNTIF(B573,"*ua*")</f>
        <v>0</v>
      </c>
      <c r="AB573">
        <f>SUM(G573:AA573)</f>
        <v>0</v>
      </c>
      <c r="AC573">
        <v>2</v>
      </c>
      <c r="AD573">
        <f>COUNTIF(AC573,"2")</f>
        <v>1</v>
      </c>
      <c r="AE573">
        <f>COUNTIF(AC573,"3")</f>
        <v>0</v>
      </c>
      <c r="AF573">
        <f>COUNTIF(AC573,"4")</f>
        <v>0</v>
      </c>
      <c r="AG573">
        <f>COUNTIF(AC573,"5")</f>
        <v>0</v>
      </c>
      <c r="AH573">
        <v>1</v>
      </c>
      <c r="AI573">
        <v>1</v>
      </c>
      <c r="AL573">
        <v>1</v>
      </c>
      <c r="AO573" s="1">
        <f>COUNTIF(F573,"CVCV")+COUNTIF(F573,"CVVCV")</f>
        <v>0</v>
      </c>
      <c r="AP573" s="1">
        <f>COUNTIF(F573,"CVCVC")+COUNTIF(F573,"CVVCVC")</f>
        <v>0</v>
      </c>
      <c r="AQ573" s="1">
        <f>COUNTIF(F573,"VCV")+COUNTIF(F573,"VVCV")</f>
        <v>0</v>
      </c>
      <c r="AR573" s="1">
        <f>COUNTIF(F573,"VCVC")+COUNTIF(F573,"VVCVC")</f>
        <v>0</v>
      </c>
      <c r="AS573" s="1">
        <f>COUNTIF(F573,"CVV")</f>
        <v>0</v>
      </c>
      <c r="AT573" s="1">
        <f>COUNTIF(F573,"CVVC")</f>
        <v>0</v>
      </c>
      <c r="AU573" s="1">
        <f>COUNTIF(F573,"VV")</f>
        <v>0</v>
      </c>
      <c r="AV573" s="1">
        <f>COUNTIF(F573,"VVC")</f>
        <v>0</v>
      </c>
      <c r="AW573" s="1">
        <f>COUNTIF(F573,"CVVCVC")+COUNTIF(F573,"VVCVC")+COUNTIF(F573,"CVVCV")+COUNTIF(F573,"VVCV")</f>
        <v>0</v>
      </c>
      <c r="AY573" s="1">
        <f>COUNTIF(F573,"CCVCV")</f>
        <v>1</v>
      </c>
      <c r="AZ573" s="1">
        <f>COUNTIF(F573,"CCVCVC")</f>
        <v>0</v>
      </c>
      <c r="BA573" s="1">
        <f>COUNTIF(F573,"CCVV")</f>
        <v>0</v>
      </c>
      <c r="BB573" s="1">
        <f>COUNTIF(F573,"CCVVC")</f>
        <v>0</v>
      </c>
      <c r="BF573" s="1" t="str">
        <f>RIGHT(F573,4)</f>
        <v>CVCV</v>
      </c>
      <c r="BG573" s="1">
        <v>1</v>
      </c>
      <c r="BP573" s="1">
        <f>SUM(BG573:BO573)</f>
        <v>1</v>
      </c>
      <c r="BQ573">
        <v>0</v>
      </c>
      <c r="BS573" s="1" t="str">
        <f>LEFT(B573,1)</f>
        <v>k</v>
      </c>
      <c r="BT573" s="1" t="str">
        <f>LEFT(B573,2)</f>
        <v>kr</v>
      </c>
      <c r="BU573" s="1" t="str">
        <f>RIGHT(B573,1)</f>
        <v>i</v>
      </c>
      <c r="BX573" s="10">
        <v>0</v>
      </c>
      <c r="BY573" s="10" t="str">
        <f>LEFT(CA573,1)</f>
        <v>e</v>
      </c>
      <c r="BZ573" s="10" t="str">
        <f>RIGHT(B573,1)</f>
        <v>i</v>
      </c>
      <c r="CA573" s="10" t="str">
        <f>RIGHT(B573,3)</f>
        <v>eni</v>
      </c>
      <c r="CB573" s="10" t="str">
        <f>RIGHT(B573,3)</f>
        <v>eni</v>
      </c>
      <c r="CC573" s="10" t="str">
        <f>RIGHT(B573,2)</f>
        <v>ni</v>
      </c>
      <c r="CD573" s="10" t="str">
        <f>RIGHT(B573,1)</f>
        <v>i</v>
      </c>
    </row>
    <row r="574" spans="1:82">
      <c r="A574">
        <v>1698</v>
      </c>
      <c r="B574" s="30" t="s">
        <v>67</v>
      </c>
      <c r="C574" t="s">
        <v>1239</v>
      </c>
      <c r="D574" t="s">
        <v>1152</v>
      </c>
      <c r="E574" t="s">
        <v>1141</v>
      </c>
      <c r="F574" t="s">
        <v>2841</v>
      </c>
      <c r="G574" s="1">
        <f>COUNTIF(B574,"*ii*")</f>
        <v>0</v>
      </c>
      <c r="H574" s="1">
        <f>COUNTIF(B574,"*ee*")</f>
        <v>0</v>
      </c>
      <c r="I574" s="1">
        <f>COUNTIF(B574,"*aa*")</f>
        <v>0</v>
      </c>
      <c r="J574" s="1">
        <f>COUNTIF(B574,"*oo*")</f>
        <v>0</v>
      </c>
      <c r="K574" s="1">
        <f>COUNTIF(B574,"*uu*")</f>
        <v>0</v>
      </c>
      <c r="L574" s="1">
        <f>COUNTIF(B574,"*ia*")</f>
        <v>0</v>
      </c>
      <c r="M574" s="1">
        <f>COUNTIF(B574,"*iu*")</f>
        <v>0</v>
      </c>
      <c r="N574" s="1">
        <f>COUNTIF(B574,"*ei*")</f>
        <v>0</v>
      </c>
      <c r="O574" s="1">
        <f>COUNTIF(B574,"*ea*")</f>
        <v>0</v>
      </c>
      <c r="P574" s="1">
        <f>COUNTIF(B574,"*eo*")</f>
        <v>0</v>
      </c>
      <c r="Q574" s="1">
        <f>COUNTIF(B574,"*eu*")</f>
        <v>0</v>
      </c>
      <c r="R574" s="1">
        <f>COUNTIF(B574,"*ai*")</f>
        <v>0</v>
      </c>
      <c r="S574" s="1">
        <f>COUNTIF(B574,"*ae*")</f>
        <v>0</v>
      </c>
      <c r="T574" s="1">
        <f>COUNTIF(B574,"*ao*")</f>
        <v>0</v>
      </c>
      <c r="U574" s="1">
        <f>COUNTIF(B574,"*au*")</f>
        <v>0</v>
      </c>
      <c r="V574" s="1">
        <f>COUNTIF(B574,"*oi*")</f>
        <v>0</v>
      </c>
      <c r="W574" s="1">
        <f>COUNTIF(B574,"*oe*")</f>
        <v>0</v>
      </c>
      <c r="X574" s="1">
        <f>COUNTIF(B574,"*oa*")</f>
        <v>0</v>
      </c>
      <c r="Y574" s="1">
        <f>COUNTIF(B574,"*ou*")</f>
        <v>0</v>
      </c>
      <c r="Z574" s="1">
        <f>COUNTIF(B574,"*ui*")</f>
        <v>0</v>
      </c>
      <c r="AA574" s="1">
        <f>COUNTIF(B574,"*ua*")</f>
        <v>0</v>
      </c>
      <c r="AB574">
        <f>SUM(G574:AA574)</f>
        <v>0</v>
      </c>
      <c r="AC574">
        <v>2</v>
      </c>
      <c r="AD574">
        <f>COUNTIF(AC574,"2")</f>
        <v>1</v>
      </c>
      <c r="AE574">
        <f>COUNTIF(AC574,"3")</f>
        <v>0</v>
      </c>
      <c r="AF574">
        <f>COUNTIF(AC574,"4")</f>
        <v>0</v>
      </c>
      <c r="AG574">
        <f>COUNTIF(AC574,"5")</f>
        <v>0</v>
      </c>
      <c r="AH574">
        <v>1</v>
      </c>
      <c r="AI574">
        <v>1</v>
      </c>
      <c r="AL574">
        <v>1</v>
      </c>
      <c r="AO574" s="1">
        <f>COUNTIF(F574,"CVCV")+COUNTIF(F574,"CVVCV")</f>
        <v>0</v>
      </c>
      <c r="AP574" s="1">
        <f>COUNTIF(F574,"CVCVC")+COUNTIF(F574,"CVVCVC")</f>
        <v>0</v>
      </c>
      <c r="AQ574" s="1">
        <f>COUNTIF(F574,"VCV")+COUNTIF(F574,"VVCV")</f>
        <v>0</v>
      </c>
      <c r="AR574" s="1">
        <f>COUNTIF(F574,"VCVC")+COUNTIF(F574,"VVCVC")</f>
        <v>0</v>
      </c>
      <c r="AS574" s="1">
        <f>COUNTIF(F574,"CVV")</f>
        <v>0</v>
      </c>
      <c r="AT574" s="1">
        <f>COUNTIF(F574,"CVVC")</f>
        <v>0</v>
      </c>
      <c r="AU574" s="1">
        <f>COUNTIF(F574,"VV")</f>
        <v>0</v>
      </c>
      <c r="AV574" s="1">
        <f>COUNTIF(F574,"VVC")</f>
        <v>0</v>
      </c>
      <c r="AW574" s="1">
        <f>COUNTIF(F574,"CVVCVC")+COUNTIF(F574,"VVCVC")+COUNTIF(F574,"CVVCV")+COUNTIF(F574,"VVCV")</f>
        <v>0</v>
      </c>
      <c r="AY574" s="1">
        <f>COUNTIF(F574,"CCVCV")</f>
        <v>1</v>
      </c>
      <c r="AZ574" s="1">
        <f>COUNTIF(F574,"CCVCVC")</f>
        <v>0</v>
      </c>
      <c r="BA574" s="1">
        <f>COUNTIF(F574,"CCVV")</f>
        <v>0</v>
      </c>
      <c r="BB574" s="1">
        <f>COUNTIF(F574,"CCVVC")</f>
        <v>0</v>
      </c>
      <c r="BF574" s="1" t="str">
        <f>RIGHT(F574,4)</f>
        <v>CVCV</v>
      </c>
      <c r="BG574" s="1">
        <v>1</v>
      </c>
      <c r="BP574" s="1">
        <f>SUM(BG574:BO574)</f>
        <v>1</v>
      </c>
      <c r="BQ574">
        <v>0</v>
      </c>
      <c r="BS574" s="1" t="str">
        <f>LEFT(B574,1)</f>
        <v>s</v>
      </c>
      <c r="BT574" s="1" t="str">
        <f>LEFT(B574,2)</f>
        <v>sn</v>
      </c>
      <c r="BU574" s="1" t="str">
        <f>RIGHT(B574,1)</f>
        <v>i</v>
      </c>
      <c r="BX574" s="10">
        <v>0</v>
      </c>
      <c r="BY574" s="10" t="str">
        <f>LEFT(CA574,1)</f>
        <v>i</v>
      </c>
      <c r="BZ574" s="10" t="str">
        <f>RIGHT(B574,1)</f>
        <v>i</v>
      </c>
      <c r="CA574" s="10" t="str">
        <f>RIGHT(B574,3)</f>
        <v>ini</v>
      </c>
      <c r="CB574" s="10" t="str">
        <f>RIGHT(B574,3)</f>
        <v>ini</v>
      </c>
      <c r="CC574" s="10" t="str">
        <f>RIGHT(B574,2)</f>
        <v>ni</v>
      </c>
      <c r="CD574" s="10" t="str">
        <f>RIGHT(B574,1)</f>
        <v>i</v>
      </c>
    </row>
    <row r="575" spans="1:82">
      <c r="A575">
        <v>581</v>
      </c>
      <c r="B575" s="30" t="s">
        <v>1041</v>
      </c>
      <c r="C575" t="s">
        <v>2653</v>
      </c>
      <c r="D575" t="s">
        <v>1141</v>
      </c>
      <c r="E575" t="s">
        <v>1141</v>
      </c>
      <c r="F575" t="s">
        <v>2841</v>
      </c>
      <c r="G575" s="1">
        <f>COUNTIF(B575,"*ii*")</f>
        <v>0</v>
      </c>
      <c r="H575" s="1">
        <f>COUNTIF(B575,"*ee*")</f>
        <v>0</v>
      </c>
      <c r="I575" s="1">
        <f>COUNTIF(B575,"*aa*")</f>
        <v>0</v>
      </c>
      <c r="J575" s="1">
        <f>COUNTIF(B575,"*oo*")</f>
        <v>0</v>
      </c>
      <c r="K575" s="1">
        <f>COUNTIF(B575,"*uu*")</f>
        <v>0</v>
      </c>
      <c r="L575" s="1">
        <f>COUNTIF(B575,"*ia*")</f>
        <v>0</v>
      </c>
      <c r="M575" s="1">
        <f>COUNTIF(B575,"*iu*")</f>
        <v>0</v>
      </c>
      <c r="N575" s="1">
        <f>COUNTIF(B575,"*ei*")</f>
        <v>0</v>
      </c>
      <c r="O575" s="1">
        <f>COUNTIF(B575,"*ea*")</f>
        <v>0</v>
      </c>
      <c r="P575" s="1">
        <f>COUNTIF(B575,"*eo*")</f>
        <v>0</v>
      </c>
      <c r="Q575" s="1">
        <f>COUNTIF(B575,"*eu*")</f>
        <v>0</v>
      </c>
      <c r="R575" s="1">
        <f>COUNTIF(B575,"*ai*")</f>
        <v>0</v>
      </c>
      <c r="S575" s="1">
        <f>COUNTIF(B575,"*ae*")</f>
        <v>0</v>
      </c>
      <c r="T575" s="1">
        <f>COUNTIF(B575,"*ao*")</f>
        <v>0</v>
      </c>
      <c r="U575" s="1">
        <f>COUNTIF(B575,"*au*")</f>
        <v>0</v>
      </c>
      <c r="V575" s="1">
        <f>COUNTIF(B575,"*oi*")</f>
        <v>0</v>
      </c>
      <c r="W575" s="1">
        <f>COUNTIF(B575,"*oe*")</f>
        <v>0</v>
      </c>
      <c r="X575" s="1">
        <f>COUNTIF(B575,"*oa*")</f>
        <v>0</v>
      </c>
      <c r="Y575" s="1">
        <f>COUNTIF(B575,"*ou*")</f>
        <v>0</v>
      </c>
      <c r="Z575" s="1">
        <f>COUNTIF(B575,"*ui*")</f>
        <v>0</v>
      </c>
      <c r="AA575" s="1">
        <f>COUNTIF(B575,"*ua*")</f>
        <v>0</v>
      </c>
      <c r="AB575">
        <f>SUM(G575:AA575)</f>
        <v>0</v>
      </c>
      <c r="AC575">
        <v>2</v>
      </c>
      <c r="AD575">
        <f>COUNTIF(AC575,"2")</f>
        <v>1</v>
      </c>
      <c r="AE575">
        <f>COUNTIF(AC575,"3")</f>
        <v>0</v>
      </c>
      <c r="AF575">
        <f>COUNTIF(AC575,"4")</f>
        <v>0</v>
      </c>
      <c r="AG575">
        <f>COUNTIF(AC575,"5")</f>
        <v>0</v>
      </c>
      <c r="AH575">
        <v>1</v>
      </c>
      <c r="AI575">
        <v>1</v>
      </c>
      <c r="AL575">
        <v>1</v>
      </c>
      <c r="AO575" s="1">
        <f>COUNTIF(F575,"CVCV")+COUNTIF(F575,"CVVCV")</f>
        <v>0</v>
      </c>
      <c r="AP575" s="1">
        <f>COUNTIF(F575,"CVCVC")+COUNTIF(F575,"CVVCVC")</f>
        <v>0</v>
      </c>
      <c r="AQ575" s="1">
        <f>COUNTIF(F575,"VCV")+COUNTIF(F575,"VVCV")</f>
        <v>0</v>
      </c>
      <c r="AR575" s="1">
        <f>COUNTIF(F575,"VCVC")+COUNTIF(F575,"VVCVC")</f>
        <v>0</v>
      </c>
      <c r="AS575" s="1">
        <f>COUNTIF(F575,"CVV")</f>
        <v>0</v>
      </c>
      <c r="AT575" s="1">
        <f>COUNTIF(F575,"CVVC")</f>
        <v>0</v>
      </c>
      <c r="AU575" s="1">
        <f>COUNTIF(F575,"VV")</f>
        <v>0</v>
      </c>
      <c r="AV575" s="1">
        <f>COUNTIF(F575,"VVC")</f>
        <v>0</v>
      </c>
      <c r="AW575" s="1">
        <f>COUNTIF(F575,"CVVCVC")+COUNTIF(F575,"VVCVC")+COUNTIF(F575,"CVVCV")+COUNTIF(F575,"VVCV")</f>
        <v>0</v>
      </c>
      <c r="AY575" s="1">
        <f>COUNTIF(F575,"CCVCV")</f>
        <v>1</v>
      </c>
      <c r="AZ575" s="1">
        <f>COUNTIF(F575,"CCVCVC")</f>
        <v>0</v>
      </c>
      <c r="BA575" s="1">
        <f>COUNTIF(F575,"CCVV")</f>
        <v>0</v>
      </c>
      <c r="BB575" s="1">
        <f>COUNTIF(F575,"CCVVC")</f>
        <v>0</v>
      </c>
      <c r="BF575" s="1" t="str">
        <f>RIGHT(F575,4)</f>
        <v>CVCV</v>
      </c>
      <c r="BG575" s="1">
        <v>1</v>
      </c>
      <c r="BP575" s="1">
        <f>SUM(BG575:BO575)</f>
        <v>1</v>
      </c>
      <c r="BQ575">
        <v>0</v>
      </c>
      <c r="BS575" s="1" t="str">
        <f>LEFT(B575,1)</f>
        <v>k</v>
      </c>
      <c r="BT575" s="1" t="str">
        <f>LEFT(B575,2)</f>
        <v>kn</v>
      </c>
      <c r="BU575" s="1" t="str">
        <f>RIGHT(B575,1)</f>
        <v>i</v>
      </c>
      <c r="BX575" s="10">
        <v>0</v>
      </c>
      <c r="BY575" s="10" t="str">
        <f>LEFT(CA575,1)</f>
        <v>a</v>
      </c>
      <c r="BZ575" s="10" t="str">
        <f>RIGHT(B575,1)</f>
        <v>i</v>
      </c>
      <c r="CA575" s="10" t="str">
        <f>RIGHT(B575,3)</f>
        <v>api</v>
      </c>
      <c r="CB575" s="10" t="str">
        <f>RIGHT(B575,3)</f>
        <v>api</v>
      </c>
      <c r="CC575" s="10" t="str">
        <f>RIGHT(B575,2)</f>
        <v>pi</v>
      </c>
      <c r="CD575" s="10" t="str">
        <f>RIGHT(B575,1)</f>
        <v>i</v>
      </c>
    </row>
    <row r="576" spans="1:82">
      <c r="A576">
        <v>1376</v>
      </c>
      <c r="B576" s="30" t="s">
        <v>3336</v>
      </c>
      <c r="C576" t="s">
        <v>1939</v>
      </c>
      <c r="D576" t="s">
        <v>1141</v>
      </c>
      <c r="E576" t="s">
        <v>1141</v>
      </c>
      <c r="F576" t="s">
        <v>2841</v>
      </c>
      <c r="G576" s="1">
        <f>COUNTIF(B576,"*ii*")</f>
        <v>0</v>
      </c>
      <c r="H576" s="1">
        <f>COUNTIF(B576,"*ee*")</f>
        <v>0</v>
      </c>
      <c r="I576" s="1">
        <f>COUNTIF(B576,"*aa*")</f>
        <v>0</v>
      </c>
      <c r="J576" s="1">
        <f>COUNTIF(B576,"*oo*")</f>
        <v>0</v>
      </c>
      <c r="K576" s="1">
        <f>COUNTIF(B576,"*uu*")</f>
        <v>0</v>
      </c>
      <c r="L576" s="1">
        <f>COUNTIF(B576,"*ia*")</f>
        <v>0</v>
      </c>
      <c r="M576" s="1">
        <f>COUNTIF(B576,"*iu*")</f>
        <v>0</v>
      </c>
      <c r="N576" s="1">
        <f>COUNTIF(B576,"*ei*")</f>
        <v>0</v>
      </c>
      <c r="O576" s="1">
        <f>COUNTIF(B576,"*ea*")</f>
        <v>0</v>
      </c>
      <c r="P576" s="1">
        <f>COUNTIF(B576,"*eo*")</f>
        <v>0</v>
      </c>
      <c r="Q576" s="1">
        <f>COUNTIF(B576,"*eu*")</f>
        <v>0</v>
      </c>
      <c r="R576" s="1">
        <f>COUNTIF(B576,"*ai*")</f>
        <v>0</v>
      </c>
      <c r="S576" s="1">
        <f>COUNTIF(B576,"*ae*")</f>
        <v>0</v>
      </c>
      <c r="T576" s="1">
        <f>COUNTIF(B576,"*ao*")</f>
        <v>0</v>
      </c>
      <c r="U576" s="1">
        <f>COUNTIF(B576,"*au*")</f>
        <v>0</v>
      </c>
      <c r="V576" s="1">
        <f>COUNTIF(B576,"*oi*")</f>
        <v>0</v>
      </c>
      <c r="W576" s="1">
        <f>COUNTIF(B576,"*oe*")</f>
        <v>0</v>
      </c>
      <c r="X576" s="1">
        <f>COUNTIF(B576,"*oa*")</f>
        <v>0</v>
      </c>
      <c r="Y576" s="1">
        <f>COUNTIF(B576,"*ou*")</f>
        <v>0</v>
      </c>
      <c r="Z576" s="1">
        <f>COUNTIF(B576,"*ui*")</f>
        <v>0</v>
      </c>
      <c r="AA576" s="1">
        <f>COUNTIF(B576,"*ua*")</f>
        <v>0</v>
      </c>
      <c r="AB576">
        <f>SUM(G576:AA576)</f>
        <v>0</v>
      </c>
      <c r="AC576">
        <v>2</v>
      </c>
      <c r="AD576">
        <f>COUNTIF(AC576,"2")</f>
        <v>1</v>
      </c>
      <c r="AE576">
        <f>COUNTIF(AC576,"3")</f>
        <v>0</v>
      </c>
      <c r="AF576">
        <f>COUNTIF(AC576,"4")</f>
        <v>0</v>
      </c>
      <c r="AG576">
        <f>COUNTIF(AC576,"5")</f>
        <v>0</v>
      </c>
      <c r="AH576">
        <v>1</v>
      </c>
      <c r="AI576">
        <v>1</v>
      </c>
      <c r="AL576">
        <v>1</v>
      </c>
      <c r="AO576" s="1">
        <f>COUNTIF(F576,"CVCV")+COUNTIF(F576,"CVVCV")</f>
        <v>0</v>
      </c>
      <c r="AP576" s="1">
        <f>COUNTIF(F576,"CVCVC")+COUNTIF(F576,"CVVCVC")</f>
        <v>0</v>
      </c>
      <c r="AQ576" s="1">
        <f>COUNTIF(F576,"VCV")+COUNTIF(F576,"VVCV")</f>
        <v>0</v>
      </c>
      <c r="AR576" s="1">
        <f>COUNTIF(F576,"VCVC")+COUNTIF(F576,"VVCVC")</f>
        <v>0</v>
      </c>
      <c r="AS576" s="1">
        <f>COUNTIF(F576,"CVV")</f>
        <v>0</v>
      </c>
      <c r="AT576" s="1">
        <f>COUNTIF(F576,"CVVC")</f>
        <v>0</v>
      </c>
      <c r="AU576" s="1">
        <f>COUNTIF(F576,"VV")</f>
        <v>0</v>
      </c>
      <c r="AV576" s="1">
        <f>COUNTIF(F576,"VVC")</f>
        <v>0</v>
      </c>
      <c r="AW576" s="1">
        <f>COUNTIF(F576,"CVVCVC")+COUNTIF(F576,"VVCVC")+COUNTIF(F576,"CVVCV")+COUNTIF(F576,"VVCV")</f>
        <v>0</v>
      </c>
      <c r="AY576" s="1">
        <f>COUNTIF(F576,"CCVCV")</f>
        <v>1</v>
      </c>
      <c r="AZ576" s="1">
        <f>COUNTIF(F576,"CCVCVC")</f>
        <v>0</v>
      </c>
      <c r="BA576" s="1">
        <f>COUNTIF(F576,"CCVV")</f>
        <v>0</v>
      </c>
      <c r="BB576" s="1">
        <f>COUNTIF(F576,"CCVVC")</f>
        <v>0</v>
      </c>
      <c r="BF576" s="1" t="str">
        <f>RIGHT(F576,4)</f>
        <v>CVCV</v>
      </c>
      <c r="BG576" s="1">
        <v>1</v>
      </c>
      <c r="BP576" s="1">
        <f>SUM(BG576:BO576)</f>
        <v>1</v>
      </c>
      <c r="BQ576">
        <v>0</v>
      </c>
      <c r="BS576" s="1" t="str">
        <f>LEFT(B576,1)</f>
        <v>ʔ</v>
      </c>
      <c r="BT576" s="1" t="str">
        <f>LEFT(B576,2)</f>
        <v>ʔp</v>
      </c>
      <c r="BU576" s="1" t="str">
        <f>RIGHT(B576,1)</f>
        <v>i</v>
      </c>
      <c r="BX576" s="10">
        <v>0</v>
      </c>
      <c r="BY576" s="10" t="str">
        <f>LEFT(CA576,1)</f>
        <v>a</v>
      </c>
      <c r="BZ576" s="10" t="str">
        <f>RIGHT(B576,1)</f>
        <v>i</v>
      </c>
      <c r="CA576" s="10" t="str">
        <f>RIGHT(B576,3)</f>
        <v>api</v>
      </c>
      <c r="CB576" s="10" t="str">
        <f>RIGHT(B576,3)</f>
        <v>api</v>
      </c>
      <c r="CC576" s="10" t="str">
        <f>RIGHT(B576,2)</f>
        <v>pi</v>
      </c>
      <c r="CD576" s="10" t="str">
        <f>RIGHT(B576,1)</f>
        <v>i</v>
      </c>
    </row>
    <row r="577" spans="1:82">
      <c r="B577" s="30" t="s">
        <v>4071</v>
      </c>
      <c r="C577" t="s">
        <v>4040</v>
      </c>
      <c r="D577" s="1" t="s">
        <v>1141</v>
      </c>
      <c r="E577" s="2" t="s">
        <v>1141</v>
      </c>
      <c r="F577" s="1" t="s">
        <v>2841</v>
      </c>
      <c r="G577" s="1">
        <f>COUNTIF(B577,"*ii*")</f>
        <v>0</v>
      </c>
      <c r="H577" s="1">
        <f>COUNTIF(B577,"*ee*")</f>
        <v>0</v>
      </c>
      <c r="I577" s="1">
        <f>COUNTIF(B577,"*aa*")</f>
        <v>0</v>
      </c>
      <c r="J577" s="1">
        <f>COUNTIF(B577,"*oo*")</f>
        <v>0</v>
      </c>
      <c r="K577" s="1">
        <f>COUNTIF(B577,"*uu*")</f>
        <v>0</v>
      </c>
      <c r="L577" s="1">
        <f>COUNTIF(B577,"*ia*")</f>
        <v>0</v>
      </c>
      <c r="M577" s="1">
        <f>COUNTIF(B577,"*iu*")</f>
        <v>0</v>
      </c>
      <c r="N577" s="1">
        <f>COUNTIF(B577,"*ei*")</f>
        <v>0</v>
      </c>
      <c r="O577" s="1">
        <f>COUNTIF(B577,"*ea*")</f>
        <v>0</v>
      </c>
      <c r="P577" s="1">
        <f>COUNTIF(B577,"*eo*")</f>
        <v>0</v>
      </c>
      <c r="Q577" s="1">
        <f>COUNTIF(B577,"*eu*")</f>
        <v>0</v>
      </c>
      <c r="R577" s="1">
        <f>COUNTIF(B577,"*ai*")</f>
        <v>0</v>
      </c>
      <c r="S577" s="1">
        <f>COUNTIF(B577,"*ae*")</f>
        <v>0</v>
      </c>
      <c r="T577" s="1">
        <f>COUNTIF(B577,"*ao*")</f>
        <v>0</v>
      </c>
      <c r="U577" s="1">
        <f>COUNTIF(B577,"*au*")</f>
        <v>0</v>
      </c>
      <c r="V577" s="1">
        <f>COUNTIF(B577,"*oi*")</f>
        <v>0</v>
      </c>
      <c r="W577" s="1">
        <f>COUNTIF(B577,"*oe*")</f>
        <v>0</v>
      </c>
      <c r="X577" s="1">
        <f>COUNTIF(B577,"*oa*")</f>
        <v>0</v>
      </c>
      <c r="Y577" s="1">
        <f>COUNTIF(B577,"*ou*")</f>
        <v>0</v>
      </c>
      <c r="Z577" s="1">
        <f>COUNTIF(B577,"*ui*")</f>
        <v>0</v>
      </c>
      <c r="AA577" s="1">
        <f>COUNTIF(B577,"*ua*")</f>
        <v>0</v>
      </c>
      <c r="AB577">
        <f>SUM(G577:AA577)</f>
        <v>0</v>
      </c>
      <c r="AC577">
        <v>2</v>
      </c>
      <c r="AD577">
        <f>COUNTIF(AC577,"2")</f>
        <v>1</v>
      </c>
      <c r="AE577">
        <f>COUNTIF(AC577,"3")</f>
        <v>0</v>
      </c>
      <c r="AF577">
        <f>COUNTIF(AC577,"4")</f>
        <v>0</v>
      </c>
      <c r="AG577">
        <f>COUNTIF(AC577,"5")</f>
        <v>0</v>
      </c>
      <c r="AH577">
        <v>1</v>
      </c>
      <c r="AI577">
        <v>1</v>
      </c>
      <c r="AL577">
        <v>1</v>
      </c>
      <c r="AO577" s="1">
        <f>COUNTIF(F577,"CVCV")+COUNTIF(F577,"CVVCV")</f>
        <v>0</v>
      </c>
      <c r="AP577" s="1">
        <f>COUNTIF(F577,"CVCVC")+COUNTIF(F577,"CVVCVC")</f>
        <v>0</v>
      </c>
      <c r="AQ577" s="1">
        <f>COUNTIF(F577,"VCV")+COUNTIF(F577,"VVCV")</f>
        <v>0</v>
      </c>
      <c r="AR577" s="1">
        <f>COUNTIF(F577,"VCVC")+COUNTIF(F577,"VVCVC")</f>
        <v>0</v>
      </c>
      <c r="AS577" s="1">
        <f>COUNTIF(F577,"CVV")</f>
        <v>0</v>
      </c>
      <c r="AT577" s="1">
        <f>COUNTIF(F577,"CVVC")</f>
        <v>0</v>
      </c>
      <c r="AU577" s="1">
        <f>COUNTIF(F577,"VV")</f>
        <v>0</v>
      </c>
      <c r="AV577" s="1">
        <f>COUNTIF(F577,"VVC")</f>
        <v>0</v>
      </c>
      <c r="AW577" s="1">
        <f>COUNTIF(F577,"CVVCVC")+COUNTIF(F577,"VVCVC")+COUNTIF(F577,"CVVCV")+COUNTIF(F577,"VVCV")</f>
        <v>0</v>
      </c>
      <c r="AX577" s="1"/>
      <c r="AY577" s="1">
        <f>COUNTIF(F577,"CCVCV")</f>
        <v>1</v>
      </c>
      <c r="AZ577" s="1">
        <f>COUNTIF(F577,"CCVCVC")</f>
        <v>0</v>
      </c>
      <c r="BA577" s="1">
        <f>COUNTIF(F577,"CCVV")</f>
        <v>0</v>
      </c>
      <c r="BB577" s="1">
        <f>COUNTIF(F577,"CCVVC")</f>
        <v>0</v>
      </c>
      <c r="BC577" s="1"/>
      <c r="BE577" s="30" t="s">
        <v>4039</v>
      </c>
      <c r="BF577" s="1" t="str">
        <f>RIGHT(F577,4)</f>
        <v>CVCV</v>
      </c>
      <c r="BG577" s="1">
        <v>1</v>
      </c>
      <c r="BH577" s="1"/>
      <c r="BP577" s="1">
        <f>SUM(BG577:BO577)</f>
        <v>1</v>
      </c>
      <c r="BQ577">
        <v>0</v>
      </c>
      <c r="BS577" s="1" t="str">
        <f>LEFT(B577,1)</f>
        <v>ʔ</v>
      </c>
      <c r="BT577" s="1" t="str">
        <f>LEFT(B577,2)</f>
        <v>ʔm</v>
      </c>
      <c r="BU577" s="1" t="str">
        <f>RIGHT(B577,1)</f>
        <v>i</v>
      </c>
      <c r="BW577"/>
      <c r="BX577" s="10">
        <v>0</v>
      </c>
      <c r="BY577" s="10" t="str">
        <f>LEFT(CA577,1)</f>
        <v>i</v>
      </c>
      <c r="BZ577" s="10" t="str">
        <f>RIGHT(B577,1)</f>
        <v>i</v>
      </c>
      <c r="CA577" s="10" t="str">
        <f>RIGHT(B577,3)</f>
        <v>iri</v>
      </c>
      <c r="CB577" s="10" t="str">
        <f>RIGHT(B577,3)</f>
        <v>iri</v>
      </c>
      <c r="CC577" s="10" t="str">
        <f>RIGHT(B577,2)</f>
        <v>ri</v>
      </c>
      <c r="CD577" s="10" t="str">
        <f>RIGHT(B577,1)</f>
        <v>i</v>
      </c>
    </row>
    <row r="578" spans="1:82">
      <c r="A578">
        <v>1283</v>
      </c>
      <c r="B578" s="30" t="s">
        <v>3255</v>
      </c>
      <c r="C578" t="s">
        <v>1939</v>
      </c>
      <c r="D578" t="s">
        <v>1141</v>
      </c>
      <c r="E578" t="s">
        <v>1141</v>
      </c>
      <c r="F578" t="s">
        <v>2841</v>
      </c>
      <c r="G578" s="1">
        <f>COUNTIF(B578,"*ii*")</f>
        <v>0</v>
      </c>
      <c r="H578" s="1">
        <f>COUNTIF(B578,"*ee*")</f>
        <v>0</v>
      </c>
      <c r="I578" s="1">
        <f>COUNTIF(B578,"*aa*")</f>
        <v>0</v>
      </c>
      <c r="J578" s="1">
        <f>COUNTIF(B578,"*oo*")</f>
        <v>0</v>
      </c>
      <c r="K578" s="1">
        <f>COUNTIF(B578,"*uu*")</f>
        <v>0</v>
      </c>
      <c r="L578" s="1">
        <f>COUNTIF(B578,"*ia*")</f>
        <v>0</v>
      </c>
      <c r="M578" s="1">
        <f>COUNTIF(B578,"*iu*")</f>
        <v>0</v>
      </c>
      <c r="N578" s="1">
        <f>COUNTIF(B578,"*ei*")</f>
        <v>0</v>
      </c>
      <c r="O578" s="1">
        <f>COUNTIF(B578,"*ea*")</f>
        <v>0</v>
      </c>
      <c r="P578" s="1">
        <f>COUNTIF(B578,"*eo*")</f>
        <v>0</v>
      </c>
      <c r="Q578" s="1">
        <f>COUNTIF(B578,"*eu*")</f>
        <v>0</v>
      </c>
      <c r="R578" s="1">
        <f>COUNTIF(B578,"*ai*")</f>
        <v>0</v>
      </c>
      <c r="S578" s="1">
        <f>COUNTIF(B578,"*ae*")</f>
        <v>0</v>
      </c>
      <c r="T578" s="1">
        <f>COUNTIF(B578,"*ao*")</f>
        <v>0</v>
      </c>
      <c r="U578" s="1">
        <f>COUNTIF(B578,"*au*")</f>
        <v>0</v>
      </c>
      <c r="V578" s="1">
        <f>COUNTIF(B578,"*oi*")</f>
        <v>0</v>
      </c>
      <c r="W578" s="1">
        <f>COUNTIF(B578,"*oe*")</f>
        <v>0</v>
      </c>
      <c r="X578" s="1">
        <f>COUNTIF(B578,"*oa*")</f>
        <v>0</v>
      </c>
      <c r="Y578" s="1">
        <f>COUNTIF(B578,"*ou*")</f>
        <v>0</v>
      </c>
      <c r="Z578" s="1">
        <f>COUNTIF(B578,"*ui*")</f>
        <v>0</v>
      </c>
      <c r="AA578" s="1">
        <f>COUNTIF(B578,"*ua*")</f>
        <v>0</v>
      </c>
      <c r="AB578">
        <f>SUM(G578:AA578)</f>
        <v>0</v>
      </c>
      <c r="AC578">
        <v>2</v>
      </c>
      <c r="AD578">
        <f>COUNTIF(AC578,"2")</f>
        <v>1</v>
      </c>
      <c r="AE578">
        <f>COUNTIF(AC578,"3")</f>
        <v>0</v>
      </c>
      <c r="AF578">
        <f>COUNTIF(AC578,"4")</f>
        <v>0</v>
      </c>
      <c r="AG578">
        <f>COUNTIF(AC578,"5")</f>
        <v>0</v>
      </c>
      <c r="AH578">
        <v>1</v>
      </c>
      <c r="AI578">
        <v>1</v>
      </c>
      <c r="AL578">
        <v>1</v>
      </c>
      <c r="AO578" s="1">
        <f>COUNTIF(F578,"CVCV")+COUNTIF(F578,"CVVCV")</f>
        <v>0</v>
      </c>
      <c r="AP578" s="1">
        <f>COUNTIF(F578,"CVCVC")+COUNTIF(F578,"CVVCVC")</f>
        <v>0</v>
      </c>
      <c r="AQ578" s="1">
        <f>COUNTIF(F578,"VCV")+COUNTIF(F578,"VVCV")</f>
        <v>0</v>
      </c>
      <c r="AR578" s="1">
        <f>COUNTIF(F578,"VCVC")+COUNTIF(F578,"VVCVC")</f>
        <v>0</v>
      </c>
      <c r="AS578" s="1">
        <f>COUNTIF(F578,"CVV")</f>
        <v>0</v>
      </c>
      <c r="AT578" s="1">
        <f>COUNTIF(F578,"CVVC")</f>
        <v>0</v>
      </c>
      <c r="AU578" s="1">
        <f>COUNTIF(F578,"VV")</f>
        <v>0</v>
      </c>
      <c r="AV578" s="1">
        <f>COUNTIF(F578,"VVC")</f>
        <v>0</v>
      </c>
      <c r="AW578" s="1">
        <f>COUNTIF(F578,"CVVCVC")+COUNTIF(F578,"VVCVC")+COUNTIF(F578,"CVVCV")+COUNTIF(F578,"VVCV")</f>
        <v>0</v>
      </c>
      <c r="AY578" s="1">
        <f>COUNTIF(F578,"CCVCV")</f>
        <v>1</v>
      </c>
      <c r="AZ578" s="1">
        <f>COUNTIF(F578,"CCVCVC")</f>
        <v>0</v>
      </c>
      <c r="BA578" s="1">
        <f>COUNTIF(F578,"CCVV")</f>
        <v>0</v>
      </c>
      <c r="BB578" s="1">
        <f>COUNTIF(F578,"CCVVC")</f>
        <v>0</v>
      </c>
      <c r="BF578" s="1" t="str">
        <f>RIGHT(F578,4)</f>
        <v>CVCV</v>
      </c>
      <c r="BG578" s="1">
        <v>1</v>
      </c>
      <c r="BP578" s="1">
        <f>SUM(BG578:BO578)</f>
        <v>1</v>
      </c>
      <c r="BQ578">
        <v>0</v>
      </c>
      <c r="BS578" s="1" t="str">
        <f>LEFT(B578,1)</f>
        <v>ʔ</v>
      </c>
      <c r="BT578" s="1" t="str">
        <f>LEFT(B578,2)</f>
        <v>ʔb</v>
      </c>
      <c r="BU578" s="1" t="str">
        <f>RIGHT(B578,1)</f>
        <v>i</v>
      </c>
      <c r="BX578" s="10">
        <v>0</v>
      </c>
      <c r="BY578" s="10" t="str">
        <f>LEFT(CA578,1)</f>
        <v>u</v>
      </c>
      <c r="BZ578" s="10" t="str">
        <f>RIGHT(B578,1)</f>
        <v>i</v>
      </c>
      <c r="CA578" s="10" t="str">
        <f>RIGHT(B578,3)</f>
        <v>usi</v>
      </c>
      <c r="CB578" s="10" t="str">
        <f>RIGHT(B578,3)</f>
        <v>usi</v>
      </c>
      <c r="CC578" s="10" t="str">
        <f>RIGHT(B578,2)</f>
        <v>si</v>
      </c>
      <c r="CD578" s="10" t="str">
        <f>RIGHT(B578,1)</f>
        <v>i</v>
      </c>
    </row>
    <row r="579" spans="1:82">
      <c r="A579">
        <v>1677</v>
      </c>
      <c r="B579" s="30" t="s">
        <v>557</v>
      </c>
      <c r="C579" t="s">
        <v>1930</v>
      </c>
      <c r="D579" t="s">
        <v>1151</v>
      </c>
      <c r="E579" t="s">
        <v>2821</v>
      </c>
      <c r="F579" t="s">
        <v>2841</v>
      </c>
      <c r="G579" s="1">
        <f>COUNTIF(B579,"*ii*")</f>
        <v>0</v>
      </c>
      <c r="H579" s="1">
        <f>COUNTIF(B579,"*ee*")</f>
        <v>0</v>
      </c>
      <c r="I579" s="1">
        <f>COUNTIF(B579,"*aa*")</f>
        <v>0</v>
      </c>
      <c r="J579" s="1">
        <f>COUNTIF(B579,"*oo*")</f>
        <v>0</v>
      </c>
      <c r="K579" s="1">
        <f>COUNTIF(B579,"*uu*")</f>
        <v>0</v>
      </c>
      <c r="L579" s="1">
        <f>COUNTIF(B579,"*ia*")</f>
        <v>0</v>
      </c>
      <c r="M579" s="1">
        <f>COUNTIF(B579,"*iu*")</f>
        <v>0</v>
      </c>
      <c r="N579" s="1">
        <f>COUNTIF(B579,"*ei*")</f>
        <v>0</v>
      </c>
      <c r="O579" s="1">
        <f>COUNTIF(B579,"*ea*")</f>
        <v>0</v>
      </c>
      <c r="P579" s="1">
        <f>COUNTIF(B579,"*eo*")</f>
        <v>0</v>
      </c>
      <c r="Q579" s="1">
        <f>COUNTIF(B579,"*eu*")</f>
        <v>0</v>
      </c>
      <c r="R579" s="1">
        <f>COUNTIF(B579,"*ai*")</f>
        <v>0</v>
      </c>
      <c r="S579" s="1">
        <f>COUNTIF(B579,"*ae*")</f>
        <v>0</v>
      </c>
      <c r="T579" s="1">
        <f>COUNTIF(B579,"*ao*")</f>
        <v>0</v>
      </c>
      <c r="U579" s="1">
        <f>COUNTIF(B579,"*au*")</f>
        <v>0</v>
      </c>
      <c r="V579" s="1">
        <f>COUNTIF(B579,"*oi*")</f>
        <v>0</v>
      </c>
      <c r="W579" s="1">
        <f>COUNTIF(B579,"*oe*")</f>
        <v>0</v>
      </c>
      <c r="X579" s="1">
        <f>COUNTIF(B579,"*oa*")</f>
        <v>0</v>
      </c>
      <c r="Y579" s="1">
        <f>COUNTIF(B579,"*ou*")</f>
        <v>0</v>
      </c>
      <c r="Z579" s="1">
        <f>COUNTIF(B579,"*ui*")</f>
        <v>0</v>
      </c>
      <c r="AA579" s="1">
        <f>COUNTIF(B579,"*ua*")</f>
        <v>0</v>
      </c>
      <c r="AB579">
        <f>SUM(G579:AA579)</f>
        <v>0</v>
      </c>
      <c r="AC579">
        <v>2</v>
      </c>
      <c r="AD579">
        <f>COUNTIF(AC579,"2")</f>
        <v>1</v>
      </c>
      <c r="AE579">
        <f>COUNTIF(AC579,"3")</f>
        <v>0</v>
      </c>
      <c r="AF579">
        <f>COUNTIF(AC579,"4")</f>
        <v>0</v>
      </c>
      <c r="AG579">
        <f>COUNTIF(AC579,"5")</f>
        <v>0</v>
      </c>
      <c r="AH579">
        <v>1</v>
      </c>
      <c r="AI579">
        <v>1</v>
      </c>
      <c r="AL579">
        <v>1</v>
      </c>
      <c r="AO579" s="1">
        <f>COUNTIF(F579,"CVCV")+COUNTIF(F579,"CVVCV")</f>
        <v>0</v>
      </c>
      <c r="AP579" s="1">
        <f>COUNTIF(F579,"CVCVC")+COUNTIF(F579,"CVVCVC")</f>
        <v>0</v>
      </c>
      <c r="AQ579" s="1">
        <f>COUNTIF(F579,"VCV")+COUNTIF(F579,"VVCV")</f>
        <v>0</v>
      </c>
      <c r="AR579" s="1">
        <f>COUNTIF(F579,"VCVC")+COUNTIF(F579,"VVCVC")</f>
        <v>0</v>
      </c>
      <c r="AS579" s="1">
        <f>COUNTIF(F579,"CVV")</f>
        <v>0</v>
      </c>
      <c r="AT579" s="1">
        <f>COUNTIF(F579,"CVVC")</f>
        <v>0</v>
      </c>
      <c r="AU579" s="1">
        <f>COUNTIF(F579,"VV")</f>
        <v>0</v>
      </c>
      <c r="AV579" s="1">
        <f>COUNTIF(F579,"VVC")</f>
        <v>0</v>
      </c>
      <c r="AW579" s="1">
        <f>COUNTIF(F579,"CVVCVC")+COUNTIF(F579,"VVCVC")+COUNTIF(F579,"CVVCV")+COUNTIF(F579,"VVCV")</f>
        <v>0</v>
      </c>
      <c r="AY579" s="1">
        <f>COUNTIF(F579,"CCVCV")</f>
        <v>1</v>
      </c>
      <c r="AZ579" s="1">
        <f>COUNTIF(F579,"CCVCVC")</f>
        <v>0</v>
      </c>
      <c r="BA579" s="1">
        <f>COUNTIF(F579,"CCVV")</f>
        <v>0</v>
      </c>
      <c r="BB579" s="1">
        <f>COUNTIF(F579,"CCVVC")</f>
        <v>0</v>
      </c>
      <c r="BF579" s="1" t="str">
        <f>RIGHT(F579,4)</f>
        <v>CVCV</v>
      </c>
      <c r="BG579" s="1">
        <v>1</v>
      </c>
      <c r="BP579" s="1">
        <f>SUM(BG579:BO579)</f>
        <v>1</v>
      </c>
      <c r="BQ579">
        <v>0</v>
      </c>
      <c r="BS579" s="1" t="str">
        <f>LEFT(B579,1)</f>
        <v>s</v>
      </c>
      <c r="BT579" s="1" t="str">
        <f>LEFT(B579,2)</f>
        <v>sk</v>
      </c>
      <c r="BU579" s="1" t="str">
        <f>RIGHT(B579,1)</f>
        <v>i</v>
      </c>
      <c r="BX579" s="10">
        <v>0</v>
      </c>
      <c r="BY579" s="10" t="str">
        <f>LEFT(CA579,1)</f>
        <v>a</v>
      </c>
      <c r="BZ579" s="10" t="str">
        <f>RIGHT(B579,1)</f>
        <v>i</v>
      </c>
      <c r="CA579" s="10" t="str">
        <f>RIGHT(B579,3)</f>
        <v>ati</v>
      </c>
      <c r="CB579" s="10" t="str">
        <f>RIGHT(B579,3)</f>
        <v>ati</v>
      </c>
      <c r="CC579" s="10" t="str">
        <f>RIGHT(B579,2)</f>
        <v>ti</v>
      </c>
      <c r="CD579" s="10" t="str">
        <f>RIGHT(B579,1)</f>
        <v>i</v>
      </c>
    </row>
    <row r="580" spans="1:82">
      <c r="A580">
        <v>539</v>
      </c>
      <c r="B580" s="30" t="s">
        <v>396</v>
      </c>
      <c r="C580" t="s">
        <v>1697</v>
      </c>
      <c r="D580" t="s">
        <v>1151</v>
      </c>
      <c r="E580" t="s">
        <v>2821</v>
      </c>
      <c r="F580" t="s">
        <v>2841</v>
      </c>
      <c r="G580" s="1">
        <f>COUNTIF(B580,"*ii*")</f>
        <v>0</v>
      </c>
      <c r="H580" s="1">
        <f>COUNTIF(B580,"*ee*")</f>
        <v>0</v>
      </c>
      <c r="I580" s="1">
        <f>COUNTIF(B580,"*aa*")</f>
        <v>0</v>
      </c>
      <c r="J580" s="1">
        <f>COUNTIF(B580,"*oo*")</f>
        <v>0</v>
      </c>
      <c r="K580" s="1">
        <f>COUNTIF(B580,"*uu*")</f>
        <v>0</v>
      </c>
      <c r="L580" s="1">
        <f>COUNTIF(B580,"*ia*")</f>
        <v>0</v>
      </c>
      <c r="M580" s="1">
        <f>COUNTIF(B580,"*iu*")</f>
        <v>0</v>
      </c>
      <c r="N580" s="1">
        <f>COUNTIF(B580,"*ei*")</f>
        <v>0</v>
      </c>
      <c r="O580" s="1">
        <f>COUNTIF(B580,"*ea*")</f>
        <v>0</v>
      </c>
      <c r="P580" s="1">
        <f>COUNTIF(B580,"*eo*")</f>
        <v>0</v>
      </c>
      <c r="Q580" s="1">
        <f>COUNTIF(B580,"*eu*")</f>
        <v>0</v>
      </c>
      <c r="R580" s="1">
        <f>COUNTIF(B580,"*ai*")</f>
        <v>0</v>
      </c>
      <c r="S580" s="1">
        <f>COUNTIF(B580,"*ae*")</f>
        <v>0</v>
      </c>
      <c r="T580" s="1">
        <f>COUNTIF(B580,"*ao*")</f>
        <v>0</v>
      </c>
      <c r="U580" s="1">
        <f>COUNTIF(B580,"*au*")</f>
        <v>0</v>
      </c>
      <c r="V580" s="1">
        <f>COUNTIF(B580,"*oi*")</f>
        <v>0</v>
      </c>
      <c r="W580" s="1">
        <f>COUNTIF(B580,"*oe*")</f>
        <v>0</v>
      </c>
      <c r="X580" s="1">
        <f>COUNTIF(B580,"*oa*")</f>
        <v>0</v>
      </c>
      <c r="Y580" s="1">
        <f>COUNTIF(B580,"*ou*")</f>
        <v>0</v>
      </c>
      <c r="Z580" s="1">
        <f>COUNTIF(B580,"*ui*")</f>
        <v>0</v>
      </c>
      <c r="AA580" s="1">
        <f>COUNTIF(B580,"*ua*")</f>
        <v>0</v>
      </c>
      <c r="AB580">
        <f>SUM(G580:AA580)</f>
        <v>0</v>
      </c>
      <c r="AC580">
        <v>2</v>
      </c>
      <c r="AD580">
        <f>COUNTIF(AC580,"2")</f>
        <v>1</v>
      </c>
      <c r="AE580">
        <f>COUNTIF(AC580,"3")</f>
        <v>0</v>
      </c>
      <c r="AF580">
        <f>COUNTIF(AC580,"4")</f>
        <v>0</v>
      </c>
      <c r="AG580">
        <f>COUNTIF(AC580,"5")</f>
        <v>0</v>
      </c>
      <c r="AH580">
        <v>1</v>
      </c>
      <c r="AI580">
        <v>1</v>
      </c>
      <c r="AL580">
        <v>1</v>
      </c>
      <c r="AO580" s="1">
        <f>COUNTIF(F580,"CVCV")+COUNTIF(F580,"CVVCV")</f>
        <v>0</v>
      </c>
      <c r="AP580" s="1">
        <f>COUNTIF(F580,"CVCVC")+COUNTIF(F580,"CVVCVC")</f>
        <v>0</v>
      </c>
      <c r="AQ580" s="1">
        <f>COUNTIF(F580,"VCV")+COUNTIF(F580,"VVCV")</f>
        <v>0</v>
      </c>
      <c r="AR580" s="1">
        <f>COUNTIF(F580,"VCVC")+COUNTIF(F580,"VVCVC")</f>
        <v>0</v>
      </c>
      <c r="AS580" s="1">
        <f>COUNTIF(F580,"CVV")</f>
        <v>0</v>
      </c>
      <c r="AT580" s="1">
        <f>COUNTIF(F580,"CVVC")</f>
        <v>0</v>
      </c>
      <c r="AU580" s="1">
        <f>COUNTIF(F580,"VV")</f>
        <v>0</v>
      </c>
      <c r="AV580" s="1">
        <f>COUNTIF(F580,"VVC")</f>
        <v>0</v>
      </c>
      <c r="AW580" s="1">
        <f>COUNTIF(F580,"CVVCVC")+COUNTIF(F580,"VVCVC")+COUNTIF(F580,"CVVCV")+COUNTIF(F580,"VVCV")</f>
        <v>0</v>
      </c>
      <c r="AY580" s="1">
        <f>COUNTIF(F580,"CCVCV")</f>
        <v>1</v>
      </c>
      <c r="AZ580" s="1">
        <f>COUNTIF(F580,"CCVCVC")</f>
        <v>0</v>
      </c>
      <c r="BA580" s="1">
        <f>COUNTIF(F580,"CCVV")</f>
        <v>0</v>
      </c>
      <c r="BB580" s="1">
        <f>COUNTIF(F580,"CCVVC")</f>
        <v>0</v>
      </c>
      <c r="BF580" s="1" t="str">
        <f>RIGHT(F580,4)</f>
        <v>CVCV</v>
      </c>
      <c r="BG580" s="1">
        <v>1</v>
      </c>
      <c r="BP580" s="1">
        <f>SUM(BG580:BO580)</f>
        <v>1</v>
      </c>
      <c r="BQ580">
        <v>0</v>
      </c>
      <c r="BS580" s="1" t="str">
        <f>LEFT(B580,1)</f>
        <v>k</v>
      </c>
      <c r="BT580" s="1" t="str">
        <f>LEFT(B580,2)</f>
        <v>kf</v>
      </c>
      <c r="BU580" s="1" t="str">
        <f>RIGHT(B580,1)</f>
        <v>i</v>
      </c>
      <c r="BX580" s="10">
        <v>0</v>
      </c>
      <c r="BY580" s="10" t="str">
        <f>LEFT(CA580,1)</f>
        <v>e</v>
      </c>
      <c r="BZ580" s="10" t="str">
        <f>RIGHT(B580,1)</f>
        <v>i</v>
      </c>
      <c r="CA580" s="10" t="str">
        <f>RIGHT(B580,3)</f>
        <v>eti</v>
      </c>
      <c r="CB580" s="10" t="str">
        <f>RIGHT(B580,3)</f>
        <v>eti</v>
      </c>
      <c r="CC580" s="10" t="str">
        <f>RIGHT(B580,2)</f>
        <v>ti</v>
      </c>
      <c r="CD580" s="10" t="str">
        <f>RIGHT(B580,1)</f>
        <v>i</v>
      </c>
    </row>
    <row r="581" spans="1:82">
      <c r="A581">
        <v>663</v>
      </c>
      <c r="B581" s="30" t="s">
        <v>405</v>
      </c>
      <c r="C581" t="s">
        <v>1712</v>
      </c>
      <c r="D581" t="s">
        <v>1151</v>
      </c>
      <c r="E581" t="s">
        <v>2821</v>
      </c>
      <c r="F581" t="s">
        <v>2841</v>
      </c>
      <c r="G581" s="1">
        <f>COUNTIF(B581,"*ii*")</f>
        <v>0</v>
      </c>
      <c r="H581" s="1">
        <f>COUNTIF(B581,"*ee*")</f>
        <v>0</v>
      </c>
      <c r="I581" s="1">
        <f>COUNTIF(B581,"*aa*")</f>
        <v>0</v>
      </c>
      <c r="J581" s="1">
        <f>COUNTIF(B581,"*oo*")</f>
        <v>0</v>
      </c>
      <c r="K581" s="1">
        <f>COUNTIF(B581,"*uu*")</f>
        <v>0</v>
      </c>
      <c r="L581" s="1">
        <f>COUNTIF(B581,"*ia*")</f>
        <v>0</v>
      </c>
      <c r="M581" s="1">
        <f>COUNTIF(B581,"*iu*")</f>
        <v>0</v>
      </c>
      <c r="N581" s="1">
        <f>COUNTIF(B581,"*ei*")</f>
        <v>0</v>
      </c>
      <c r="O581" s="1">
        <f>COUNTIF(B581,"*ea*")</f>
        <v>0</v>
      </c>
      <c r="P581" s="1">
        <f>COUNTIF(B581,"*eo*")</f>
        <v>0</v>
      </c>
      <c r="Q581" s="1">
        <f>COUNTIF(B581,"*eu*")</f>
        <v>0</v>
      </c>
      <c r="R581" s="1">
        <f>COUNTIF(B581,"*ai*")</f>
        <v>0</v>
      </c>
      <c r="S581" s="1">
        <f>COUNTIF(B581,"*ae*")</f>
        <v>0</v>
      </c>
      <c r="T581" s="1">
        <f>COUNTIF(B581,"*ao*")</f>
        <v>0</v>
      </c>
      <c r="U581" s="1">
        <f>COUNTIF(B581,"*au*")</f>
        <v>0</v>
      </c>
      <c r="V581" s="1">
        <f>COUNTIF(B581,"*oi*")</f>
        <v>0</v>
      </c>
      <c r="W581" s="1">
        <f>COUNTIF(B581,"*oe*")</f>
        <v>0</v>
      </c>
      <c r="X581" s="1">
        <f>COUNTIF(B581,"*oa*")</f>
        <v>0</v>
      </c>
      <c r="Y581" s="1">
        <f>COUNTIF(B581,"*ou*")</f>
        <v>0</v>
      </c>
      <c r="Z581" s="1">
        <f>COUNTIF(B581,"*ui*")</f>
        <v>0</v>
      </c>
      <c r="AA581" s="1">
        <f>COUNTIF(B581,"*ua*")</f>
        <v>0</v>
      </c>
      <c r="AB581">
        <f>SUM(G581:AA581)</f>
        <v>0</v>
      </c>
      <c r="AC581">
        <v>2</v>
      </c>
      <c r="AD581">
        <f>COUNTIF(AC581,"2")</f>
        <v>1</v>
      </c>
      <c r="AE581">
        <f>COUNTIF(AC581,"3")</f>
        <v>0</v>
      </c>
      <c r="AF581">
        <f>COUNTIF(AC581,"4")</f>
        <v>0</v>
      </c>
      <c r="AG581">
        <f>COUNTIF(AC581,"5")</f>
        <v>0</v>
      </c>
      <c r="AH581">
        <v>1</v>
      </c>
      <c r="AI581">
        <v>1</v>
      </c>
      <c r="AL581">
        <v>1</v>
      </c>
      <c r="AO581" s="1">
        <f>COUNTIF(F581,"CVCV")+COUNTIF(F581,"CVVCV")</f>
        <v>0</v>
      </c>
      <c r="AP581" s="1">
        <f>COUNTIF(F581,"CVCVC")+COUNTIF(F581,"CVVCVC")</f>
        <v>0</v>
      </c>
      <c r="AQ581" s="1">
        <f>COUNTIF(F581,"VCV")+COUNTIF(F581,"VVCV")</f>
        <v>0</v>
      </c>
      <c r="AR581" s="1">
        <f>COUNTIF(F581,"VCVC")+COUNTIF(F581,"VVCVC")</f>
        <v>0</v>
      </c>
      <c r="AS581" s="1">
        <f>COUNTIF(F581,"CVV")</f>
        <v>0</v>
      </c>
      <c r="AT581" s="1">
        <f>COUNTIF(F581,"CVVC")</f>
        <v>0</v>
      </c>
      <c r="AU581" s="1">
        <f>COUNTIF(F581,"VV")</f>
        <v>0</v>
      </c>
      <c r="AV581" s="1">
        <f>COUNTIF(F581,"VVC")</f>
        <v>0</v>
      </c>
      <c r="AW581" s="1">
        <f>COUNTIF(F581,"CVVCVC")+COUNTIF(F581,"VVCVC")+COUNTIF(F581,"CVVCV")+COUNTIF(F581,"VVCV")</f>
        <v>0</v>
      </c>
      <c r="AY581" s="1">
        <f>COUNTIF(F581,"CCVCV")</f>
        <v>1</v>
      </c>
      <c r="AZ581" s="1">
        <f>COUNTIF(F581,"CCVCVC")</f>
        <v>0</v>
      </c>
      <c r="BA581" s="1">
        <f>COUNTIF(F581,"CCVV")</f>
        <v>0</v>
      </c>
      <c r="BB581" s="1">
        <f>COUNTIF(F581,"CCVVC")</f>
        <v>0</v>
      </c>
      <c r="BF581" s="1" t="str">
        <f>RIGHT(F581,4)</f>
        <v>CVCV</v>
      </c>
      <c r="BG581" s="1">
        <v>1</v>
      </c>
      <c r="BP581" s="1">
        <f>SUM(BG581:BO581)</f>
        <v>1</v>
      </c>
      <c r="BQ581">
        <v>0</v>
      </c>
      <c r="BS581" s="1" t="str">
        <f>LEFT(B581,1)</f>
        <v>k</v>
      </c>
      <c r="BT581" s="1" t="str">
        <f>LEFT(B581,2)</f>
        <v>kr</v>
      </c>
      <c r="BU581" s="1" t="str">
        <f>RIGHT(B581,1)</f>
        <v>i</v>
      </c>
      <c r="BX581" s="10">
        <v>0</v>
      </c>
      <c r="BY581" s="10" t="str">
        <f>LEFT(CA581,1)</f>
        <v>e</v>
      </c>
      <c r="BZ581" s="10" t="str">
        <f>RIGHT(B581,1)</f>
        <v>i</v>
      </c>
      <c r="CA581" s="10" t="str">
        <f>RIGHT(B581,3)</f>
        <v>eti</v>
      </c>
      <c r="CB581" s="10" t="str">
        <f>RIGHT(B581,3)</f>
        <v>eti</v>
      </c>
      <c r="CC581" s="10" t="str">
        <f>RIGHT(B581,2)</f>
        <v>ti</v>
      </c>
      <c r="CD581" s="10" t="str">
        <f>RIGHT(B581,1)</f>
        <v>i</v>
      </c>
    </row>
    <row r="582" spans="1:82">
      <c r="A582">
        <v>514</v>
      </c>
      <c r="B582" s="30" t="s">
        <v>860</v>
      </c>
      <c r="C582" t="s">
        <v>2359</v>
      </c>
      <c r="D582" t="s">
        <v>1141</v>
      </c>
      <c r="E582" t="s">
        <v>1141</v>
      </c>
      <c r="F582" t="s">
        <v>2841</v>
      </c>
      <c r="G582" s="1">
        <f>COUNTIF(B582,"*ii*")</f>
        <v>0</v>
      </c>
      <c r="H582" s="1">
        <f>COUNTIF(B582,"*ee*")</f>
        <v>0</v>
      </c>
      <c r="I582" s="1">
        <f>COUNTIF(B582,"*aa*")</f>
        <v>0</v>
      </c>
      <c r="J582" s="1">
        <f>COUNTIF(B582,"*oo*")</f>
        <v>0</v>
      </c>
      <c r="K582" s="1">
        <f>COUNTIF(B582,"*uu*")</f>
        <v>0</v>
      </c>
      <c r="L582" s="1">
        <f>COUNTIF(B582,"*ia*")</f>
        <v>0</v>
      </c>
      <c r="M582" s="1">
        <f>COUNTIF(B582,"*iu*")</f>
        <v>0</v>
      </c>
      <c r="N582" s="1">
        <f>COUNTIF(B582,"*ei*")</f>
        <v>0</v>
      </c>
      <c r="O582" s="1">
        <f>COUNTIF(B582,"*ea*")</f>
        <v>0</v>
      </c>
      <c r="P582" s="1">
        <f>COUNTIF(B582,"*eo*")</f>
        <v>0</v>
      </c>
      <c r="Q582" s="1">
        <f>COUNTIF(B582,"*eu*")</f>
        <v>0</v>
      </c>
      <c r="R582" s="1">
        <f>COUNTIF(B582,"*ai*")</f>
        <v>0</v>
      </c>
      <c r="S582" s="1">
        <f>COUNTIF(B582,"*ae*")</f>
        <v>0</v>
      </c>
      <c r="T582" s="1">
        <f>COUNTIF(B582,"*ao*")</f>
        <v>0</v>
      </c>
      <c r="U582" s="1">
        <f>COUNTIF(B582,"*au*")</f>
        <v>0</v>
      </c>
      <c r="V582" s="1">
        <f>COUNTIF(B582,"*oi*")</f>
        <v>0</v>
      </c>
      <c r="W582" s="1">
        <f>COUNTIF(B582,"*oe*")</f>
        <v>0</v>
      </c>
      <c r="X582" s="1">
        <f>COUNTIF(B582,"*oa*")</f>
        <v>0</v>
      </c>
      <c r="Y582" s="1">
        <f>COUNTIF(B582,"*ou*")</f>
        <v>0</v>
      </c>
      <c r="Z582" s="1">
        <f>COUNTIF(B582,"*ui*")</f>
        <v>0</v>
      </c>
      <c r="AA582" s="1">
        <f>COUNTIF(B582,"*ua*")</f>
        <v>0</v>
      </c>
      <c r="AB582">
        <f>SUM(G582:AA582)</f>
        <v>0</v>
      </c>
      <c r="AC582">
        <v>2</v>
      </c>
      <c r="AD582">
        <f>COUNTIF(AC582,"2")</f>
        <v>1</v>
      </c>
      <c r="AE582">
        <f>COUNTIF(AC582,"3")</f>
        <v>0</v>
      </c>
      <c r="AF582">
        <f>COUNTIF(AC582,"4")</f>
        <v>0</v>
      </c>
      <c r="AG582">
        <f>COUNTIF(AC582,"5")</f>
        <v>0</v>
      </c>
      <c r="AH582">
        <v>1</v>
      </c>
      <c r="AI582">
        <v>1</v>
      </c>
      <c r="AL582">
        <v>1</v>
      </c>
      <c r="AO582" s="1">
        <f>COUNTIF(F582,"CVCV")+COUNTIF(F582,"CVVCV")</f>
        <v>0</v>
      </c>
      <c r="AP582" s="1">
        <f>COUNTIF(F582,"CVCVC")+COUNTIF(F582,"CVVCVC")</f>
        <v>0</v>
      </c>
      <c r="AQ582" s="1">
        <f>COUNTIF(F582,"VCV")+COUNTIF(F582,"VVCV")</f>
        <v>0</v>
      </c>
      <c r="AR582" s="1">
        <f>COUNTIF(F582,"VCVC")+COUNTIF(F582,"VVCVC")</f>
        <v>0</v>
      </c>
      <c r="AS582" s="1">
        <f>COUNTIF(F582,"CVV")</f>
        <v>0</v>
      </c>
      <c r="AT582" s="1">
        <f>COUNTIF(F582,"CVVC")</f>
        <v>0</v>
      </c>
      <c r="AU582" s="1">
        <f>COUNTIF(F582,"VV")</f>
        <v>0</v>
      </c>
      <c r="AV582" s="1">
        <f>COUNTIF(F582,"VVC")</f>
        <v>0</v>
      </c>
      <c r="AW582" s="1">
        <f>COUNTIF(F582,"CVVCVC")+COUNTIF(F582,"VVCVC")+COUNTIF(F582,"CVVCV")+COUNTIF(F582,"VVCV")</f>
        <v>0</v>
      </c>
      <c r="AY582" s="1">
        <f>COUNTIF(F582,"CCVCV")</f>
        <v>1</v>
      </c>
      <c r="AZ582" s="1">
        <f>COUNTIF(F582,"CCVCVC")</f>
        <v>0</v>
      </c>
      <c r="BA582" s="1">
        <f>COUNTIF(F582,"CCVV")</f>
        <v>0</v>
      </c>
      <c r="BB582" s="1">
        <f>COUNTIF(F582,"CCVVC")</f>
        <v>0</v>
      </c>
      <c r="BF582" s="1" t="str">
        <f>RIGHT(F582,4)</f>
        <v>CVCV</v>
      </c>
      <c r="BG582" s="1">
        <v>1</v>
      </c>
      <c r="BP582" s="1">
        <f>SUM(BG582:BO582)</f>
        <v>1</v>
      </c>
      <c r="BQ582">
        <v>0</v>
      </c>
      <c r="BS582" s="1" t="str">
        <f>LEFT(B582,1)</f>
        <v>k</v>
      </c>
      <c r="BT582" s="1" t="str">
        <f>LEFT(B582,2)</f>
        <v>kb</v>
      </c>
      <c r="BU582" s="1" t="str">
        <f>RIGHT(B582,1)</f>
        <v>i</v>
      </c>
      <c r="BX582" s="10">
        <v>0</v>
      </c>
      <c r="BY582" s="10" t="str">
        <f>LEFT(CA582,1)</f>
        <v>i</v>
      </c>
      <c r="BZ582" s="10" t="str">
        <f>RIGHT(B582,1)</f>
        <v>i</v>
      </c>
      <c r="CA582" s="10" t="str">
        <f>RIGHT(B582,3)</f>
        <v>iti</v>
      </c>
      <c r="CB582" s="10" t="str">
        <f>RIGHT(B582,3)</f>
        <v>iti</v>
      </c>
      <c r="CC582" s="10" t="str">
        <f>RIGHT(B582,2)</f>
        <v>ti</v>
      </c>
      <c r="CD582" s="10" t="str">
        <f>RIGHT(B582,1)</f>
        <v>i</v>
      </c>
    </row>
    <row r="583" spans="1:82">
      <c r="A583">
        <v>1258</v>
      </c>
      <c r="B583" s="30" t="s">
        <v>3232</v>
      </c>
      <c r="C583" t="s">
        <v>1482</v>
      </c>
      <c r="D583" t="s">
        <v>1141</v>
      </c>
      <c r="E583" t="s">
        <v>1141</v>
      </c>
      <c r="F583" t="s">
        <v>2841</v>
      </c>
      <c r="G583" s="1">
        <f>COUNTIF(B583,"*ii*")</f>
        <v>0</v>
      </c>
      <c r="H583" s="1">
        <f>COUNTIF(B583,"*ee*")</f>
        <v>0</v>
      </c>
      <c r="I583" s="1">
        <f>COUNTIF(B583,"*aa*")</f>
        <v>0</v>
      </c>
      <c r="J583" s="1">
        <f>COUNTIF(B583,"*oo*")</f>
        <v>0</v>
      </c>
      <c r="K583" s="1">
        <f>COUNTIF(B583,"*uu*")</f>
        <v>0</v>
      </c>
      <c r="L583" s="1">
        <f>COUNTIF(B583,"*ia*")</f>
        <v>0</v>
      </c>
      <c r="M583" s="1">
        <f>COUNTIF(B583,"*iu*")</f>
        <v>0</v>
      </c>
      <c r="N583" s="1">
        <f>COUNTIF(B583,"*ei*")</f>
        <v>0</v>
      </c>
      <c r="O583" s="1">
        <f>COUNTIF(B583,"*ea*")</f>
        <v>0</v>
      </c>
      <c r="P583" s="1">
        <f>COUNTIF(B583,"*eo*")</f>
        <v>0</v>
      </c>
      <c r="Q583" s="1">
        <f>COUNTIF(B583,"*eu*")</f>
        <v>0</v>
      </c>
      <c r="R583" s="1">
        <f>COUNTIF(B583,"*ai*")</f>
        <v>0</v>
      </c>
      <c r="S583" s="1">
        <f>COUNTIF(B583,"*ae*")</f>
        <v>0</v>
      </c>
      <c r="T583" s="1">
        <f>COUNTIF(B583,"*ao*")</f>
        <v>0</v>
      </c>
      <c r="U583" s="1">
        <f>COUNTIF(B583,"*au*")</f>
        <v>0</v>
      </c>
      <c r="V583" s="1">
        <f>COUNTIF(B583,"*oi*")</f>
        <v>0</v>
      </c>
      <c r="W583" s="1">
        <f>COUNTIF(B583,"*oe*")</f>
        <v>0</v>
      </c>
      <c r="X583" s="1">
        <f>COUNTIF(B583,"*oa*")</f>
        <v>0</v>
      </c>
      <c r="Y583" s="1">
        <f>COUNTIF(B583,"*ou*")</f>
        <v>0</v>
      </c>
      <c r="Z583" s="1">
        <f>COUNTIF(B583,"*ui*")</f>
        <v>0</v>
      </c>
      <c r="AA583" s="1">
        <f>COUNTIF(B583,"*ua*")</f>
        <v>0</v>
      </c>
      <c r="AB583">
        <f>SUM(G583:AA583)</f>
        <v>0</v>
      </c>
      <c r="AC583">
        <v>2</v>
      </c>
      <c r="AD583">
        <f>COUNTIF(AC583,"2")</f>
        <v>1</v>
      </c>
      <c r="AE583">
        <f>COUNTIF(AC583,"3")</f>
        <v>0</v>
      </c>
      <c r="AF583">
        <f>COUNTIF(AC583,"4")</f>
        <v>0</v>
      </c>
      <c r="AG583">
        <f>COUNTIF(AC583,"5")</f>
        <v>0</v>
      </c>
      <c r="AH583">
        <v>1</v>
      </c>
      <c r="AI583">
        <v>1</v>
      </c>
      <c r="AL583">
        <v>1</v>
      </c>
      <c r="AO583" s="1">
        <f>COUNTIF(F583,"CVCV")+COUNTIF(F583,"CVVCV")</f>
        <v>0</v>
      </c>
      <c r="AP583" s="1">
        <f>COUNTIF(F583,"CVCVC")+COUNTIF(F583,"CVVCVC")</f>
        <v>0</v>
      </c>
      <c r="AQ583" s="1">
        <f>COUNTIF(F583,"VCV")+COUNTIF(F583,"VVCV")</f>
        <v>0</v>
      </c>
      <c r="AR583" s="1">
        <f>COUNTIF(F583,"VCVC")+COUNTIF(F583,"VVCVC")</f>
        <v>0</v>
      </c>
      <c r="AS583" s="1">
        <f>COUNTIF(F583,"CVV")</f>
        <v>0</v>
      </c>
      <c r="AT583" s="1">
        <f>COUNTIF(F583,"CVVC")</f>
        <v>0</v>
      </c>
      <c r="AU583" s="1">
        <f>COUNTIF(F583,"VV")</f>
        <v>0</v>
      </c>
      <c r="AV583" s="1">
        <f>COUNTIF(F583,"VVC")</f>
        <v>0</v>
      </c>
      <c r="AW583" s="1">
        <f>COUNTIF(F583,"CVVCVC")+COUNTIF(F583,"VVCVC")+COUNTIF(F583,"CVVCV")+COUNTIF(F583,"VVCV")</f>
        <v>0</v>
      </c>
      <c r="AY583" s="1">
        <f>COUNTIF(F583,"CCVCV")</f>
        <v>1</v>
      </c>
      <c r="AZ583" s="1">
        <f>COUNTIF(F583,"CCVCVC")</f>
        <v>0</v>
      </c>
      <c r="BA583" s="1">
        <f>COUNTIF(F583,"CCVV")</f>
        <v>0</v>
      </c>
      <c r="BB583" s="1">
        <f>COUNTIF(F583,"CCVVC")</f>
        <v>0</v>
      </c>
      <c r="BF583" s="1" t="str">
        <f>RIGHT(F583,4)</f>
        <v>CVCV</v>
      </c>
      <c r="BG583" s="1">
        <v>1</v>
      </c>
      <c r="BP583" s="1">
        <f>SUM(BG583:BO583)</f>
        <v>1</v>
      </c>
      <c r="BQ583">
        <v>0</v>
      </c>
      <c r="BS583" s="1" t="str">
        <f>LEFT(B583,1)</f>
        <v>ʔ</v>
      </c>
      <c r="BT583" s="1" t="str">
        <f>LEFT(B583,2)</f>
        <v>ʔb</v>
      </c>
      <c r="BU583" s="1" t="str">
        <f>RIGHT(B583,1)</f>
        <v>i</v>
      </c>
      <c r="BX583" s="10">
        <v>0</v>
      </c>
      <c r="BY583" s="10" t="str">
        <f>LEFT(CA583,1)</f>
        <v>a</v>
      </c>
      <c r="BZ583" s="10" t="str">
        <f>RIGHT(B583,1)</f>
        <v>i</v>
      </c>
      <c r="CA583" s="10" t="str">
        <f>RIGHT(B583,3)</f>
        <v>aʔi</v>
      </c>
      <c r="CB583" s="10" t="str">
        <f>RIGHT(B583,3)</f>
        <v>aʔi</v>
      </c>
      <c r="CC583" s="10" t="str">
        <f>RIGHT(B583,2)</f>
        <v>ʔi</v>
      </c>
      <c r="CD583" s="10" t="str">
        <f>RIGHT(B583,1)</f>
        <v>i</v>
      </c>
    </row>
    <row r="584" spans="1:82">
      <c r="A584">
        <v>1315</v>
      </c>
      <c r="B584" s="30" t="s">
        <v>3280</v>
      </c>
      <c r="C584" t="s">
        <v>1868</v>
      </c>
      <c r="D584" t="s">
        <v>1141</v>
      </c>
      <c r="E584" t="s">
        <v>1141</v>
      </c>
      <c r="F584" t="s">
        <v>2841</v>
      </c>
      <c r="G584" s="1">
        <f>COUNTIF(B584,"*ii*")</f>
        <v>0</v>
      </c>
      <c r="H584" s="1">
        <f>COUNTIF(B584,"*ee*")</f>
        <v>0</v>
      </c>
      <c r="I584" s="1">
        <f>COUNTIF(B584,"*aa*")</f>
        <v>0</v>
      </c>
      <c r="J584" s="1">
        <f>COUNTIF(B584,"*oo*")</f>
        <v>0</v>
      </c>
      <c r="K584" s="1">
        <f>COUNTIF(B584,"*uu*")</f>
        <v>0</v>
      </c>
      <c r="L584" s="1">
        <f>COUNTIF(B584,"*ia*")</f>
        <v>0</v>
      </c>
      <c r="M584" s="1">
        <f>COUNTIF(B584,"*iu*")</f>
        <v>0</v>
      </c>
      <c r="N584" s="1">
        <f>COUNTIF(B584,"*ei*")</f>
        <v>0</v>
      </c>
      <c r="O584" s="1">
        <f>COUNTIF(B584,"*ea*")</f>
        <v>0</v>
      </c>
      <c r="P584" s="1">
        <f>COUNTIF(B584,"*eo*")</f>
        <v>0</v>
      </c>
      <c r="Q584" s="1">
        <f>COUNTIF(B584,"*eu*")</f>
        <v>0</v>
      </c>
      <c r="R584" s="1">
        <f>COUNTIF(B584,"*ai*")</f>
        <v>0</v>
      </c>
      <c r="S584" s="1">
        <f>COUNTIF(B584,"*ae*")</f>
        <v>0</v>
      </c>
      <c r="T584" s="1">
        <f>COUNTIF(B584,"*ao*")</f>
        <v>0</v>
      </c>
      <c r="U584" s="1">
        <f>COUNTIF(B584,"*au*")</f>
        <v>0</v>
      </c>
      <c r="V584" s="1">
        <f>COUNTIF(B584,"*oi*")</f>
        <v>0</v>
      </c>
      <c r="W584" s="1">
        <f>COUNTIF(B584,"*oe*")</f>
        <v>0</v>
      </c>
      <c r="X584" s="1">
        <f>COUNTIF(B584,"*oa*")</f>
        <v>0</v>
      </c>
      <c r="Y584" s="1">
        <f>COUNTIF(B584,"*ou*")</f>
        <v>0</v>
      </c>
      <c r="Z584" s="1">
        <f>COUNTIF(B584,"*ui*")</f>
        <v>0</v>
      </c>
      <c r="AA584" s="1">
        <f>COUNTIF(B584,"*ua*")</f>
        <v>0</v>
      </c>
      <c r="AB584">
        <f>SUM(G584:AA584)</f>
        <v>0</v>
      </c>
      <c r="AC584">
        <v>2</v>
      </c>
      <c r="AD584">
        <f>COUNTIF(AC584,"2")</f>
        <v>1</v>
      </c>
      <c r="AE584">
        <f>COUNTIF(AC584,"3")</f>
        <v>0</v>
      </c>
      <c r="AF584">
        <f>COUNTIF(AC584,"4")</f>
        <v>0</v>
      </c>
      <c r="AG584">
        <f>COUNTIF(AC584,"5")</f>
        <v>0</v>
      </c>
      <c r="AH584">
        <v>1</v>
      </c>
      <c r="AI584">
        <v>1</v>
      </c>
      <c r="AL584">
        <v>1</v>
      </c>
      <c r="AO584" s="1">
        <f>COUNTIF(F584,"CVCV")+COUNTIF(F584,"CVVCV")</f>
        <v>0</v>
      </c>
      <c r="AP584" s="1">
        <f>COUNTIF(F584,"CVCVC")+COUNTIF(F584,"CVVCVC")</f>
        <v>0</v>
      </c>
      <c r="AQ584" s="1">
        <f>COUNTIF(F584,"VCV")+COUNTIF(F584,"VVCV")</f>
        <v>0</v>
      </c>
      <c r="AR584" s="1">
        <f>COUNTIF(F584,"VCVC")+COUNTIF(F584,"VVCVC")</f>
        <v>0</v>
      </c>
      <c r="AS584" s="1">
        <f>COUNTIF(F584,"CVV")</f>
        <v>0</v>
      </c>
      <c r="AT584" s="1">
        <f>COUNTIF(F584,"CVVC")</f>
        <v>0</v>
      </c>
      <c r="AU584" s="1">
        <f>COUNTIF(F584,"VV")</f>
        <v>0</v>
      </c>
      <c r="AV584" s="1">
        <f>COUNTIF(F584,"VVC")</f>
        <v>0</v>
      </c>
      <c r="AW584" s="1">
        <f>COUNTIF(F584,"CVVCVC")+COUNTIF(F584,"VVCVC")+COUNTIF(F584,"CVVCV")+COUNTIF(F584,"VVCV")</f>
        <v>0</v>
      </c>
      <c r="AY584" s="1">
        <f>COUNTIF(F584,"CCVCV")</f>
        <v>1</v>
      </c>
      <c r="AZ584" s="1">
        <f>COUNTIF(F584,"CCVCVC")</f>
        <v>0</v>
      </c>
      <c r="BA584" s="1">
        <f>COUNTIF(F584,"CCVV")</f>
        <v>0</v>
      </c>
      <c r="BB584" s="1">
        <f>COUNTIF(F584,"CCVVC")</f>
        <v>0</v>
      </c>
      <c r="BF584" s="1" t="str">
        <f>RIGHT(F584,4)</f>
        <v>CVCV</v>
      </c>
      <c r="BG584" s="1">
        <v>1</v>
      </c>
      <c r="BP584" s="1">
        <f>SUM(BG584:BO584)</f>
        <v>1</v>
      </c>
      <c r="BQ584">
        <v>0</v>
      </c>
      <c r="BS584" s="1" t="str">
        <f>LEFT(B584,1)</f>
        <v>ʔ</v>
      </c>
      <c r="BT584" s="1" t="str">
        <f>LEFT(B584,2)</f>
        <v>ʔk</v>
      </c>
      <c r="BU584" s="1" t="str">
        <f>RIGHT(B584,1)</f>
        <v>i</v>
      </c>
      <c r="BX584" s="10">
        <v>0</v>
      </c>
      <c r="BY584" s="10" t="str">
        <f>LEFT(CA584,1)</f>
        <v>a</v>
      </c>
      <c r="BZ584" s="10" t="str">
        <f>RIGHT(B584,1)</f>
        <v>i</v>
      </c>
      <c r="CA584" s="10" t="str">
        <f>RIGHT(B584,3)</f>
        <v>aʔi</v>
      </c>
      <c r="CB584" s="10" t="str">
        <f>RIGHT(B584,3)</f>
        <v>aʔi</v>
      </c>
      <c r="CC584" s="10" t="str">
        <f>RIGHT(B584,2)</f>
        <v>ʔi</v>
      </c>
      <c r="CD584" s="10" t="str">
        <f>RIGHT(B584,1)</f>
        <v>i</v>
      </c>
    </row>
    <row r="585" spans="1:82">
      <c r="A585">
        <v>1316</v>
      </c>
      <c r="B585" s="30" t="s">
        <v>3280</v>
      </c>
      <c r="C585" t="s">
        <v>1451</v>
      </c>
      <c r="D585" t="s">
        <v>1152</v>
      </c>
      <c r="E585" t="s">
        <v>1141</v>
      </c>
      <c r="F585" t="s">
        <v>2841</v>
      </c>
      <c r="G585" s="1">
        <f>COUNTIF(B585,"*ii*")</f>
        <v>0</v>
      </c>
      <c r="H585" s="1">
        <f>COUNTIF(B585,"*ee*")</f>
        <v>0</v>
      </c>
      <c r="I585" s="1">
        <f>COUNTIF(B585,"*aa*")</f>
        <v>0</v>
      </c>
      <c r="J585" s="1">
        <f>COUNTIF(B585,"*oo*")</f>
        <v>0</v>
      </c>
      <c r="K585" s="1">
        <f>COUNTIF(B585,"*uu*")</f>
        <v>0</v>
      </c>
      <c r="L585" s="1">
        <f>COUNTIF(B585,"*ia*")</f>
        <v>0</v>
      </c>
      <c r="M585" s="1">
        <f>COUNTIF(B585,"*iu*")</f>
        <v>0</v>
      </c>
      <c r="N585" s="1">
        <f>COUNTIF(B585,"*ei*")</f>
        <v>0</v>
      </c>
      <c r="O585" s="1">
        <f>COUNTIF(B585,"*ea*")</f>
        <v>0</v>
      </c>
      <c r="P585" s="1">
        <f>COUNTIF(B585,"*eo*")</f>
        <v>0</v>
      </c>
      <c r="Q585" s="1">
        <f>COUNTIF(B585,"*eu*")</f>
        <v>0</v>
      </c>
      <c r="R585" s="1">
        <f>COUNTIF(B585,"*ai*")</f>
        <v>0</v>
      </c>
      <c r="S585" s="1">
        <f>COUNTIF(B585,"*ae*")</f>
        <v>0</v>
      </c>
      <c r="T585" s="1">
        <f>COUNTIF(B585,"*ao*")</f>
        <v>0</v>
      </c>
      <c r="U585" s="1">
        <f>COUNTIF(B585,"*au*")</f>
        <v>0</v>
      </c>
      <c r="V585" s="1">
        <f>COUNTIF(B585,"*oi*")</f>
        <v>0</v>
      </c>
      <c r="W585" s="1">
        <f>COUNTIF(B585,"*oe*")</f>
        <v>0</v>
      </c>
      <c r="X585" s="1">
        <f>COUNTIF(B585,"*oa*")</f>
        <v>0</v>
      </c>
      <c r="Y585" s="1">
        <f>COUNTIF(B585,"*ou*")</f>
        <v>0</v>
      </c>
      <c r="Z585" s="1">
        <f>COUNTIF(B585,"*ui*")</f>
        <v>0</v>
      </c>
      <c r="AA585" s="1">
        <f>COUNTIF(B585,"*ua*")</f>
        <v>0</v>
      </c>
      <c r="AB585">
        <f>SUM(G585:AA585)</f>
        <v>0</v>
      </c>
      <c r="AC585">
        <v>2</v>
      </c>
      <c r="AD585">
        <f>COUNTIF(AC585,"2")</f>
        <v>1</v>
      </c>
      <c r="AE585">
        <f>COUNTIF(AC585,"3")</f>
        <v>0</v>
      </c>
      <c r="AF585">
        <f>COUNTIF(AC585,"4")</f>
        <v>0</v>
      </c>
      <c r="AG585">
        <f>COUNTIF(AC585,"5")</f>
        <v>0</v>
      </c>
      <c r="AH585">
        <v>1</v>
      </c>
      <c r="AI585">
        <v>1</v>
      </c>
      <c r="AL585">
        <v>1</v>
      </c>
      <c r="AO585" s="1">
        <f>COUNTIF(F585,"CVCV")+COUNTIF(F585,"CVVCV")</f>
        <v>0</v>
      </c>
      <c r="AP585" s="1">
        <f>COUNTIF(F585,"CVCVC")+COUNTIF(F585,"CVVCVC")</f>
        <v>0</v>
      </c>
      <c r="AQ585" s="1">
        <f>COUNTIF(F585,"VCV")+COUNTIF(F585,"VVCV")</f>
        <v>0</v>
      </c>
      <c r="AR585" s="1">
        <f>COUNTIF(F585,"VCVC")+COUNTIF(F585,"VVCVC")</f>
        <v>0</v>
      </c>
      <c r="AS585" s="1">
        <f>COUNTIF(F585,"CVV")</f>
        <v>0</v>
      </c>
      <c r="AT585" s="1">
        <f>COUNTIF(F585,"CVVC")</f>
        <v>0</v>
      </c>
      <c r="AU585" s="1">
        <f>COUNTIF(F585,"VV")</f>
        <v>0</v>
      </c>
      <c r="AV585" s="1">
        <f>COUNTIF(F585,"VVC")</f>
        <v>0</v>
      </c>
      <c r="AW585" s="1">
        <f>COUNTIF(F585,"CVVCVC")+COUNTIF(F585,"VVCVC")+COUNTIF(F585,"CVVCV")+COUNTIF(F585,"VVCV")</f>
        <v>0</v>
      </c>
      <c r="AY585" s="1">
        <f>COUNTIF(F585,"CCVCV")</f>
        <v>1</v>
      </c>
      <c r="AZ585" s="1">
        <f>COUNTIF(F585,"CCVCVC")</f>
        <v>0</v>
      </c>
      <c r="BA585" s="1">
        <f>COUNTIF(F585,"CCVV")</f>
        <v>0</v>
      </c>
      <c r="BB585" s="1">
        <f>COUNTIF(F585,"CCVVC")</f>
        <v>0</v>
      </c>
      <c r="BF585" s="1" t="str">
        <f>RIGHT(F585,4)</f>
        <v>CVCV</v>
      </c>
      <c r="BG585" s="1">
        <v>1</v>
      </c>
      <c r="BP585" s="1">
        <f>SUM(BG585:BO585)</f>
        <v>1</v>
      </c>
      <c r="BQ585">
        <v>0</v>
      </c>
      <c r="BS585" s="1" t="str">
        <f>LEFT(B585,1)</f>
        <v>ʔ</v>
      </c>
      <c r="BT585" s="1" t="str">
        <f>LEFT(B585,2)</f>
        <v>ʔk</v>
      </c>
      <c r="BU585" s="1" t="str">
        <f>RIGHT(B585,1)</f>
        <v>i</v>
      </c>
      <c r="BX585" s="10">
        <v>0</v>
      </c>
      <c r="BY585" s="10" t="str">
        <f>LEFT(CA585,1)</f>
        <v>a</v>
      </c>
      <c r="BZ585" s="10" t="str">
        <f>RIGHT(B585,1)</f>
        <v>i</v>
      </c>
      <c r="CA585" s="10" t="str">
        <f>RIGHT(B585,3)</f>
        <v>aʔi</v>
      </c>
      <c r="CB585" s="10" t="str">
        <f>RIGHT(B585,3)</f>
        <v>aʔi</v>
      </c>
      <c r="CC585" s="10" t="str">
        <f>RIGHT(B585,2)</f>
        <v>ʔi</v>
      </c>
      <c r="CD585" s="10" t="str">
        <f>RIGHT(B585,1)</f>
        <v>i</v>
      </c>
    </row>
    <row r="586" spans="1:82">
      <c r="A586">
        <v>1377</v>
      </c>
      <c r="B586" s="30" t="s">
        <v>3337</v>
      </c>
      <c r="C586" t="s">
        <v>1708</v>
      </c>
      <c r="D586" t="s">
        <v>1152</v>
      </c>
      <c r="E586" t="s">
        <v>1141</v>
      </c>
      <c r="F586" t="s">
        <v>2841</v>
      </c>
      <c r="G586" s="1">
        <f>COUNTIF(B586,"*ii*")</f>
        <v>0</v>
      </c>
      <c r="H586" s="1">
        <f>COUNTIF(B586,"*ee*")</f>
        <v>0</v>
      </c>
      <c r="I586" s="1">
        <f>COUNTIF(B586,"*aa*")</f>
        <v>0</v>
      </c>
      <c r="J586" s="1">
        <f>COUNTIF(B586,"*oo*")</f>
        <v>0</v>
      </c>
      <c r="K586" s="1">
        <f>COUNTIF(B586,"*uu*")</f>
        <v>0</v>
      </c>
      <c r="L586" s="1">
        <f>COUNTIF(B586,"*ia*")</f>
        <v>0</v>
      </c>
      <c r="M586" s="1">
        <f>COUNTIF(B586,"*iu*")</f>
        <v>0</v>
      </c>
      <c r="N586" s="1">
        <f>COUNTIF(B586,"*ei*")</f>
        <v>0</v>
      </c>
      <c r="O586" s="1">
        <f>COUNTIF(B586,"*ea*")</f>
        <v>0</v>
      </c>
      <c r="P586" s="1">
        <f>COUNTIF(B586,"*eo*")</f>
        <v>0</v>
      </c>
      <c r="Q586" s="1">
        <f>COUNTIF(B586,"*eu*")</f>
        <v>0</v>
      </c>
      <c r="R586" s="1">
        <f>COUNTIF(B586,"*ai*")</f>
        <v>0</v>
      </c>
      <c r="S586" s="1">
        <f>COUNTIF(B586,"*ae*")</f>
        <v>0</v>
      </c>
      <c r="T586" s="1">
        <f>COUNTIF(B586,"*ao*")</f>
        <v>0</v>
      </c>
      <c r="U586" s="1">
        <f>COUNTIF(B586,"*au*")</f>
        <v>0</v>
      </c>
      <c r="V586" s="1">
        <f>COUNTIF(B586,"*oi*")</f>
        <v>0</v>
      </c>
      <c r="W586" s="1">
        <f>COUNTIF(B586,"*oe*")</f>
        <v>0</v>
      </c>
      <c r="X586" s="1">
        <f>COUNTIF(B586,"*oa*")</f>
        <v>0</v>
      </c>
      <c r="Y586" s="1">
        <f>COUNTIF(B586,"*ou*")</f>
        <v>0</v>
      </c>
      <c r="Z586" s="1">
        <f>COUNTIF(B586,"*ui*")</f>
        <v>0</v>
      </c>
      <c r="AA586" s="1">
        <f>COUNTIF(B586,"*ua*")</f>
        <v>0</v>
      </c>
      <c r="AB586">
        <f>SUM(G586:AA586)</f>
        <v>0</v>
      </c>
      <c r="AC586">
        <v>2</v>
      </c>
      <c r="AD586">
        <f>COUNTIF(AC586,"2")</f>
        <v>1</v>
      </c>
      <c r="AE586">
        <f>COUNTIF(AC586,"3")</f>
        <v>0</v>
      </c>
      <c r="AF586">
        <f>COUNTIF(AC586,"4")</f>
        <v>0</v>
      </c>
      <c r="AG586">
        <f>COUNTIF(AC586,"5")</f>
        <v>0</v>
      </c>
      <c r="AH586">
        <v>1</v>
      </c>
      <c r="AI586">
        <v>1</v>
      </c>
      <c r="AL586">
        <v>1</v>
      </c>
      <c r="AO586" s="1">
        <f>COUNTIF(F586,"CVCV")+COUNTIF(F586,"CVVCV")</f>
        <v>0</v>
      </c>
      <c r="AP586" s="1">
        <f>COUNTIF(F586,"CVCVC")+COUNTIF(F586,"CVVCVC")</f>
        <v>0</v>
      </c>
      <c r="AQ586" s="1">
        <f>COUNTIF(F586,"VCV")+COUNTIF(F586,"VVCV")</f>
        <v>0</v>
      </c>
      <c r="AR586" s="1">
        <f>COUNTIF(F586,"VCVC")+COUNTIF(F586,"VVCVC")</f>
        <v>0</v>
      </c>
      <c r="AS586" s="1">
        <f>COUNTIF(F586,"CVV")</f>
        <v>0</v>
      </c>
      <c r="AT586" s="1">
        <f>COUNTIF(F586,"CVVC")</f>
        <v>0</v>
      </c>
      <c r="AU586" s="1">
        <f>COUNTIF(F586,"VV")</f>
        <v>0</v>
      </c>
      <c r="AV586" s="1">
        <f>COUNTIF(F586,"VVC")</f>
        <v>0</v>
      </c>
      <c r="AW586" s="1">
        <f>COUNTIF(F586,"CVVCVC")+COUNTIF(F586,"VVCVC")+COUNTIF(F586,"CVVCV")+COUNTIF(F586,"VVCV")</f>
        <v>0</v>
      </c>
      <c r="AY586" s="1">
        <f>COUNTIF(F586,"CCVCV")</f>
        <v>1</v>
      </c>
      <c r="AZ586" s="1">
        <f>COUNTIF(F586,"CCVCVC")</f>
        <v>0</v>
      </c>
      <c r="BA586" s="1">
        <f>COUNTIF(F586,"CCVV")</f>
        <v>0</v>
      </c>
      <c r="BB586" s="1">
        <f>COUNTIF(F586,"CCVVC")</f>
        <v>0</v>
      </c>
      <c r="BF586" s="1" t="str">
        <f>RIGHT(F586,4)</f>
        <v>CVCV</v>
      </c>
      <c r="BG586" s="1">
        <v>1</v>
      </c>
      <c r="BP586" s="1">
        <f>SUM(BG586:BO586)</f>
        <v>1</v>
      </c>
      <c r="BQ586">
        <v>0</v>
      </c>
      <c r="BS586" s="1" t="str">
        <f>LEFT(B586,1)</f>
        <v>ʔ</v>
      </c>
      <c r="BT586" s="1" t="str">
        <f>LEFT(B586,2)</f>
        <v>ʔp</v>
      </c>
      <c r="BU586" s="1" t="str">
        <f>RIGHT(B586,1)</f>
        <v>i</v>
      </c>
      <c r="BX586" s="10">
        <v>0</v>
      </c>
      <c r="BY586" s="10" t="str">
        <f>LEFT(CA586,1)</f>
        <v>a</v>
      </c>
      <c r="BZ586" s="10" t="str">
        <f>RIGHT(B586,1)</f>
        <v>i</v>
      </c>
      <c r="CA586" s="10" t="str">
        <f>RIGHT(B586,3)</f>
        <v>aʔi</v>
      </c>
      <c r="CB586" s="10" t="str">
        <f>RIGHT(B586,3)</f>
        <v>aʔi</v>
      </c>
      <c r="CC586" s="10" t="str">
        <f>RIGHT(B586,2)</f>
        <v>ʔi</v>
      </c>
      <c r="CD586" s="10" t="str">
        <f>RIGHT(B586,1)</f>
        <v>i</v>
      </c>
    </row>
    <row r="587" spans="1:82">
      <c r="A587">
        <v>652</v>
      </c>
      <c r="B587" s="30" t="s">
        <v>3109</v>
      </c>
      <c r="C587" t="s">
        <v>2420</v>
      </c>
      <c r="D587" t="s">
        <v>1151</v>
      </c>
      <c r="E587" t="s">
        <v>2821</v>
      </c>
      <c r="F587" t="s">
        <v>2841</v>
      </c>
      <c r="G587" s="1">
        <f>COUNTIF(B587,"*ii*")</f>
        <v>0</v>
      </c>
      <c r="H587" s="1">
        <f>COUNTIF(B587,"*ee*")</f>
        <v>0</v>
      </c>
      <c r="I587" s="1">
        <f>COUNTIF(B587,"*aa*")</f>
        <v>0</v>
      </c>
      <c r="J587" s="1">
        <f>COUNTIF(B587,"*oo*")</f>
        <v>0</v>
      </c>
      <c r="K587" s="1">
        <f>COUNTIF(B587,"*uu*")</f>
        <v>0</v>
      </c>
      <c r="L587" s="1">
        <f>COUNTIF(B587,"*ia*")</f>
        <v>0</v>
      </c>
      <c r="M587" s="1">
        <f>COUNTIF(B587,"*iu*")</f>
        <v>0</v>
      </c>
      <c r="N587" s="1">
        <f>COUNTIF(B587,"*ei*")</f>
        <v>0</v>
      </c>
      <c r="O587" s="1">
        <f>COUNTIF(B587,"*ea*")</f>
        <v>0</v>
      </c>
      <c r="P587" s="1">
        <f>COUNTIF(B587,"*eo*")</f>
        <v>0</v>
      </c>
      <c r="Q587" s="1">
        <f>COUNTIF(B587,"*eu*")</f>
        <v>0</v>
      </c>
      <c r="R587" s="1">
        <f>COUNTIF(B587,"*ai*")</f>
        <v>0</v>
      </c>
      <c r="S587" s="1">
        <f>COUNTIF(B587,"*ae*")</f>
        <v>0</v>
      </c>
      <c r="T587" s="1">
        <f>COUNTIF(B587,"*ao*")</f>
        <v>0</v>
      </c>
      <c r="U587" s="1">
        <f>COUNTIF(B587,"*au*")</f>
        <v>0</v>
      </c>
      <c r="V587" s="1">
        <f>COUNTIF(B587,"*oi*")</f>
        <v>0</v>
      </c>
      <c r="W587" s="1">
        <f>COUNTIF(B587,"*oe*")</f>
        <v>0</v>
      </c>
      <c r="X587" s="1">
        <f>COUNTIF(B587,"*oa*")</f>
        <v>0</v>
      </c>
      <c r="Y587" s="1">
        <f>COUNTIF(B587,"*ou*")</f>
        <v>0</v>
      </c>
      <c r="Z587" s="1">
        <f>COUNTIF(B587,"*ui*")</f>
        <v>0</v>
      </c>
      <c r="AA587" s="1">
        <f>COUNTIF(B587,"*ua*")</f>
        <v>0</v>
      </c>
      <c r="AB587">
        <f>SUM(G587:AA587)</f>
        <v>0</v>
      </c>
      <c r="AC587">
        <v>2</v>
      </c>
      <c r="AD587">
        <f>COUNTIF(AC587,"2")</f>
        <v>1</v>
      </c>
      <c r="AE587">
        <f>COUNTIF(AC587,"3")</f>
        <v>0</v>
      </c>
      <c r="AF587">
        <f>COUNTIF(AC587,"4")</f>
        <v>0</v>
      </c>
      <c r="AG587">
        <f>COUNTIF(AC587,"5")</f>
        <v>0</v>
      </c>
      <c r="AH587">
        <v>1</v>
      </c>
      <c r="AI587">
        <v>1</v>
      </c>
      <c r="AL587">
        <v>1</v>
      </c>
      <c r="AO587" s="1">
        <f>COUNTIF(F587,"CVCV")+COUNTIF(F587,"CVVCV")</f>
        <v>0</v>
      </c>
      <c r="AP587" s="1">
        <f>COUNTIF(F587,"CVCVC")+COUNTIF(F587,"CVVCVC")</f>
        <v>0</v>
      </c>
      <c r="AQ587" s="1">
        <f>COUNTIF(F587,"VCV")+COUNTIF(F587,"VVCV")</f>
        <v>0</v>
      </c>
      <c r="AR587" s="1">
        <f>COUNTIF(F587,"VCVC")+COUNTIF(F587,"VVCVC")</f>
        <v>0</v>
      </c>
      <c r="AS587" s="1">
        <f>COUNTIF(F587,"CVV")</f>
        <v>0</v>
      </c>
      <c r="AT587" s="1">
        <f>COUNTIF(F587,"CVVC")</f>
        <v>0</v>
      </c>
      <c r="AU587" s="1">
        <f>COUNTIF(F587,"VV")</f>
        <v>0</v>
      </c>
      <c r="AV587" s="1">
        <f>COUNTIF(F587,"VVC")</f>
        <v>0</v>
      </c>
      <c r="AW587" s="1">
        <f>COUNTIF(F587,"CVVCVC")+COUNTIF(F587,"VVCVC")+COUNTIF(F587,"CVVCV")+COUNTIF(F587,"VVCV")</f>
        <v>0</v>
      </c>
      <c r="AY587" s="1">
        <f>COUNTIF(F587,"CCVCV")</f>
        <v>1</v>
      </c>
      <c r="AZ587" s="1">
        <f>COUNTIF(F587,"CCVCVC")</f>
        <v>0</v>
      </c>
      <c r="BA587" s="1">
        <f>COUNTIF(F587,"CCVV")</f>
        <v>0</v>
      </c>
      <c r="BB587" s="1">
        <f>COUNTIF(F587,"CCVVC")</f>
        <v>0</v>
      </c>
      <c r="BF587" s="1" t="str">
        <f>RIGHT(F587,4)</f>
        <v>CVCV</v>
      </c>
      <c r="BG587" s="1">
        <v>1</v>
      </c>
      <c r="BP587" s="1">
        <f>SUM(BG587:BO587)</f>
        <v>1</v>
      </c>
      <c r="BQ587">
        <v>0</v>
      </c>
      <c r="BS587" s="1" t="str">
        <f>LEFT(B587,1)</f>
        <v>k</v>
      </c>
      <c r="BT587" s="1" t="str">
        <f>LEFT(B587,2)</f>
        <v>kr</v>
      </c>
      <c r="BU587" s="1" t="str">
        <f>RIGHT(B587,1)</f>
        <v>i</v>
      </c>
      <c r="BX587" s="10">
        <v>0</v>
      </c>
      <c r="BY587" s="10" t="str">
        <f>LEFT(CA587,1)</f>
        <v>a</v>
      </c>
      <c r="BZ587" s="10" t="str">
        <f>RIGHT(B587,1)</f>
        <v>i</v>
      </c>
      <c r="CA587" s="10" t="str">
        <f>RIGHT(B587,3)</f>
        <v>aʔi</v>
      </c>
      <c r="CB587" s="10" t="str">
        <f>RIGHT(B587,3)</f>
        <v>aʔi</v>
      </c>
      <c r="CC587" s="10" t="str">
        <f>RIGHT(B587,2)</f>
        <v>ʔi</v>
      </c>
      <c r="CD587" s="10" t="str">
        <f>RIGHT(B587,1)</f>
        <v>i</v>
      </c>
    </row>
    <row r="588" spans="1:82">
      <c r="A588">
        <v>1428</v>
      </c>
      <c r="B588" s="30" t="s">
        <v>3387</v>
      </c>
      <c r="C588" t="s">
        <v>2672</v>
      </c>
      <c r="D588" t="s">
        <v>1151</v>
      </c>
      <c r="E588" t="s">
        <v>2821</v>
      </c>
      <c r="F588" t="s">
        <v>2841</v>
      </c>
      <c r="G588" s="1">
        <f>COUNTIF(B588,"*ii*")</f>
        <v>0</v>
      </c>
      <c r="H588" s="1">
        <f>COUNTIF(B588,"*ee*")</f>
        <v>0</v>
      </c>
      <c r="I588" s="1">
        <f>COUNTIF(B588,"*aa*")</f>
        <v>0</v>
      </c>
      <c r="J588" s="1">
        <f>COUNTIF(B588,"*oo*")</f>
        <v>0</v>
      </c>
      <c r="K588" s="1">
        <f>COUNTIF(B588,"*uu*")</f>
        <v>0</v>
      </c>
      <c r="L588" s="1">
        <f>COUNTIF(B588,"*ia*")</f>
        <v>0</v>
      </c>
      <c r="M588" s="1">
        <f>COUNTIF(B588,"*iu*")</f>
        <v>0</v>
      </c>
      <c r="N588" s="1">
        <f>COUNTIF(B588,"*ei*")</f>
        <v>0</v>
      </c>
      <c r="O588" s="1">
        <f>COUNTIF(B588,"*ea*")</f>
        <v>0</v>
      </c>
      <c r="P588" s="1">
        <f>COUNTIF(B588,"*eo*")</f>
        <v>0</v>
      </c>
      <c r="Q588" s="1">
        <f>COUNTIF(B588,"*eu*")</f>
        <v>0</v>
      </c>
      <c r="R588" s="1">
        <f>COUNTIF(B588,"*ai*")</f>
        <v>0</v>
      </c>
      <c r="S588" s="1">
        <f>COUNTIF(B588,"*ae*")</f>
        <v>0</v>
      </c>
      <c r="T588" s="1">
        <f>COUNTIF(B588,"*ao*")</f>
        <v>0</v>
      </c>
      <c r="U588" s="1">
        <f>COUNTIF(B588,"*au*")</f>
        <v>0</v>
      </c>
      <c r="V588" s="1">
        <f>COUNTIF(B588,"*oi*")</f>
        <v>0</v>
      </c>
      <c r="W588" s="1">
        <f>COUNTIF(B588,"*oe*")</f>
        <v>0</v>
      </c>
      <c r="X588" s="1">
        <f>COUNTIF(B588,"*oa*")</f>
        <v>0</v>
      </c>
      <c r="Y588" s="1">
        <f>COUNTIF(B588,"*ou*")</f>
        <v>0</v>
      </c>
      <c r="Z588" s="1">
        <f>COUNTIF(B588,"*ui*")</f>
        <v>0</v>
      </c>
      <c r="AA588" s="1">
        <f>COUNTIF(B588,"*ua*")</f>
        <v>0</v>
      </c>
      <c r="AB588">
        <f>SUM(G588:AA588)</f>
        <v>0</v>
      </c>
      <c r="AC588">
        <v>2</v>
      </c>
      <c r="AD588">
        <f>COUNTIF(AC588,"2")</f>
        <v>1</v>
      </c>
      <c r="AE588">
        <f>COUNTIF(AC588,"3")</f>
        <v>0</v>
      </c>
      <c r="AF588">
        <f>COUNTIF(AC588,"4")</f>
        <v>0</v>
      </c>
      <c r="AG588">
        <f>COUNTIF(AC588,"5")</f>
        <v>0</v>
      </c>
      <c r="AH588">
        <v>1</v>
      </c>
      <c r="AI588">
        <v>1</v>
      </c>
      <c r="AL588">
        <v>1</v>
      </c>
      <c r="AO588" s="1">
        <f>COUNTIF(F588,"CVCV")+COUNTIF(F588,"CVVCV")</f>
        <v>0</v>
      </c>
      <c r="AP588" s="1">
        <f>COUNTIF(F588,"CVCVC")+COUNTIF(F588,"CVVCVC")</f>
        <v>0</v>
      </c>
      <c r="AQ588" s="1">
        <f>COUNTIF(F588,"VCV")+COUNTIF(F588,"VVCV")</f>
        <v>0</v>
      </c>
      <c r="AR588" s="1">
        <f>COUNTIF(F588,"VCVC")+COUNTIF(F588,"VVCVC")</f>
        <v>0</v>
      </c>
      <c r="AS588" s="1">
        <f>COUNTIF(F588,"CVV")</f>
        <v>0</v>
      </c>
      <c r="AT588" s="1">
        <f>COUNTIF(F588,"CVVC")</f>
        <v>0</v>
      </c>
      <c r="AU588" s="1">
        <f>COUNTIF(F588,"VV")</f>
        <v>0</v>
      </c>
      <c r="AV588" s="1">
        <f>COUNTIF(F588,"VVC")</f>
        <v>0</v>
      </c>
      <c r="AW588" s="1">
        <f>COUNTIF(F588,"CVVCVC")+COUNTIF(F588,"VVCVC")+COUNTIF(F588,"CVVCV")+COUNTIF(F588,"VVCV")</f>
        <v>0</v>
      </c>
      <c r="AY588" s="1">
        <f>COUNTIF(F588,"CCVCV")</f>
        <v>1</v>
      </c>
      <c r="AZ588" s="1">
        <f>COUNTIF(F588,"CCVCVC")</f>
        <v>0</v>
      </c>
      <c r="BA588" s="1">
        <f>COUNTIF(F588,"CCVV")</f>
        <v>0</v>
      </c>
      <c r="BB588" s="1">
        <f>COUNTIF(F588,"CCVVC")</f>
        <v>0</v>
      </c>
      <c r="BF588" s="1" t="str">
        <f>RIGHT(F588,4)</f>
        <v>CVCV</v>
      </c>
      <c r="BG588" s="1">
        <v>1</v>
      </c>
      <c r="BP588" s="1">
        <f>SUM(BG588:BO588)</f>
        <v>1</v>
      </c>
      <c r="BQ588">
        <v>0</v>
      </c>
      <c r="BS588" s="1" t="str">
        <f>LEFT(B588,1)</f>
        <v>ʔ</v>
      </c>
      <c r="BT588" s="1" t="str">
        <f>LEFT(B588,2)</f>
        <v>ʔt</v>
      </c>
      <c r="BU588" s="1" t="str">
        <f>RIGHT(B588,1)</f>
        <v>i</v>
      </c>
      <c r="BX588" s="10">
        <v>0</v>
      </c>
      <c r="BY588" s="10" t="str">
        <f>LEFT(CA588,1)</f>
        <v>a</v>
      </c>
      <c r="BZ588" s="10" t="str">
        <f>RIGHT(B588,1)</f>
        <v>i</v>
      </c>
      <c r="CA588" s="10" t="str">
        <f>RIGHT(B588,3)</f>
        <v>aʔi</v>
      </c>
      <c r="CB588" s="10" t="str">
        <f>RIGHT(B588,3)</f>
        <v>aʔi</v>
      </c>
      <c r="CC588" s="10" t="str">
        <f>RIGHT(B588,2)</f>
        <v>ʔi</v>
      </c>
      <c r="CD588" s="10" t="str">
        <f>RIGHT(B588,1)</f>
        <v>i</v>
      </c>
    </row>
    <row r="589" spans="1:82">
      <c r="A589">
        <v>1865</v>
      </c>
      <c r="B589" s="30" t="s">
        <v>3487</v>
      </c>
      <c r="C589" t="s">
        <v>2131</v>
      </c>
      <c r="D589" t="s">
        <v>1151</v>
      </c>
      <c r="E589" t="s">
        <v>2821</v>
      </c>
      <c r="F589" t="s">
        <v>2841</v>
      </c>
      <c r="G589" s="1">
        <f>COUNTIF(B589,"*ii*")</f>
        <v>0</v>
      </c>
      <c r="H589" s="1">
        <f>COUNTIF(B589,"*ee*")</f>
        <v>0</v>
      </c>
      <c r="I589" s="1">
        <f>COUNTIF(B589,"*aa*")</f>
        <v>0</v>
      </c>
      <c r="J589" s="1">
        <f>COUNTIF(B589,"*oo*")</f>
        <v>0</v>
      </c>
      <c r="K589" s="1">
        <f>COUNTIF(B589,"*uu*")</f>
        <v>0</v>
      </c>
      <c r="L589" s="1">
        <f>COUNTIF(B589,"*ia*")</f>
        <v>0</v>
      </c>
      <c r="M589" s="1">
        <f>COUNTIF(B589,"*iu*")</f>
        <v>0</v>
      </c>
      <c r="N589" s="1">
        <f>COUNTIF(B589,"*ei*")</f>
        <v>0</v>
      </c>
      <c r="O589" s="1">
        <f>COUNTIF(B589,"*ea*")</f>
        <v>0</v>
      </c>
      <c r="P589" s="1">
        <f>COUNTIF(B589,"*eo*")</f>
        <v>0</v>
      </c>
      <c r="Q589" s="1">
        <f>COUNTIF(B589,"*eu*")</f>
        <v>0</v>
      </c>
      <c r="R589" s="1">
        <f>COUNTIF(B589,"*ai*")</f>
        <v>0</v>
      </c>
      <c r="S589" s="1">
        <f>COUNTIF(B589,"*ae*")</f>
        <v>0</v>
      </c>
      <c r="T589" s="1">
        <f>COUNTIF(B589,"*ao*")</f>
        <v>0</v>
      </c>
      <c r="U589" s="1">
        <f>COUNTIF(B589,"*au*")</f>
        <v>0</v>
      </c>
      <c r="V589" s="1">
        <f>COUNTIF(B589,"*oi*")</f>
        <v>0</v>
      </c>
      <c r="W589" s="1">
        <f>COUNTIF(B589,"*oe*")</f>
        <v>0</v>
      </c>
      <c r="X589" s="1">
        <f>COUNTIF(B589,"*oa*")</f>
        <v>0</v>
      </c>
      <c r="Y589" s="1">
        <f>COUNTIF(B589,"*ou*")</f>
        <v>0</v>
      </c>
      <c r="Z589" s="1">
        <f>COUNTIF(B589,"*ui*")</f>
        <v>0</v>
      </c>
      <c r="AA589" s="1">
        <f>COUNTIF(B589,"*ua*")</f>
        <v>0</v>
      </c>
      <c r="AB589">
        <f>SUM(G589:AA589)</f>
        <v>0</v>
      </c>
      <c r="AC589">
        <v>2</v>
      </c>
      <c r="AD589">
        <f>COUNTIF(AC589,"2")</f>
        <v>1</v>
      </c>
      <c r="AE589">
        <f>COUNTIF(AC589,"3")</f>
        <v>0</v>
      </c>
      <c r="AF589">
        <f>COUNTIF(AC589,"4")</f>
        <v>0</v>
      </c>
      <c r="AG589">
        <f>COUNTIF(AC589,"5")</f>
        <v>0</v>
      </c>
      <c r="AH589">
        <v>1</v>
      </c>
      <c r="AI589">
        <v>1</v>
      </c>
      <c r="AL589">
        <v>1</v>
      </c>
      <c r="AO589" s="1">
        <f>COUNTIF(F589,"CVCV")+COUNTIF(F589,"CVVCV")</f>
        <v>0</v>
      </c>
      <c r="AP589" s="1">
        <f>COUNTIF(F589,"CVCVC")+COUNTIF(F589,"CVVCVC")</f>
        <v>0</v>
      </c>
      <c r="AQ589" s="1">
        <f>COUNTIF(F589,"VCV")+COUNTIF(F589,"VVCV")</f>
        <v>0</v>
      </c>
      <c r="AR589" s="1">
        <f>COUNTIF(F589,"VCVC")+COUNTIF(F589,"VVCVC")</f>
        <v>0</v>
      </c>
      <c r="AS589" s="1">
        <f>COUNTIF(F589,"CVV")</f>
        <v>0</v>
      </c>
      <c r="AT589" s="1">
        <f>COUNTIF(F589,"CVVC")</f>
        <v>0</v>
      </c>
      <c r="AU589" s="1">
        <f>COUNTIF(F589,"VV")</f>
        <v>0</v>
      </c>
      <c r="AV589" s="1">
        <f>COUNTIF(F589,"VVC")</f>
        <v>0</v>
      </c>
      <c r="AW589" s="1">
        <f>COUNTIF(F589,"CVVCVC")+COUNTIF(F589,"VVCVC")+COUNTIF(F589,"CVVCV")+COUNTIF(F589,"VVCV")</f>
        <v>0</v>
      </c>
      <c r="AY589" s="1">
        <f>COUNTIF(F589,"CCVCV")</f>
        <v>1</v>
      </c>
      <c r="AZ589" s="1">
        <f>COUNTIF(F589,"CCVCVC")</f>
        <v>0</v>
      </c>
      <c r="BA589" s="1">
        <f>COUNTIF(F589,"CCVV")</f>
        <v>0</v>
      </c>
      <c r="BB589" s="1">
        <f>COUNTIF(F589,"CCVVC")</f>
        <v>0</v>
      </c>
      <c r="BF589" s="1" t="str">
        <f>RIGHT(F589,4)</f>
        <v>CVCV</v>
      </c>
      <c r="BG589" s="1">
        <v>1</v>
      </c>
      <c r="BP589" s="1">
        <f>SUM(BG589:BO589)</f>
        <v>1</v>
      </c>
      <c r="BQ589">
        <v>0</v>
      </c>
      <c r="BS589" s="1" t="str">
        <f>LEFT(B589,1)</f>
        <v>t</v>
      </c>
      <c r="BT589" s="1" t="str">
        <f>LEFT(B589,2)</f>
        <v>tf</v>
      </c>
      <c r="BU589" s="1" t="str">
        <f>RIGHT(B589,1)</f>
        <v>i</v>
      </c>
      <c r="BX589" s="10">
        <v>0</v>
      </c>
      <c r="BY589" s="10" t="str">
        <f>LEFT(CA589,1)</f>
        <v>e</v>
      </c>
      <c r="BZ589" s="10" t="str">
        <f>RIGHT(B589,1)</f>
        <v>i</v>
      </c>
      <c r="CA589" s="10" t="str">
        <f>RIGHT(B589,3)</f>
        <v>eʔi</v>
      </c>
      <c r="CB589" s="10" t="str">
        <f>RIGHT(B589,3)</f>
        <v>eʔi</v>
      </c>
      <c r="CC589" s="10" t="str">
        <f>RIGHT(B589,2)</f>
        <v>ʔi</v>
      </c>
      <c r="CD589" s="10" t="str">
        <f>RIGHT(B589,1)</f>
        <v>i</v>
      </c>
    </row>
    <row r="590" spans="1:82">
      <c r="A590">
        <v>1920</v>
      </c>
      <c r="B590" s="30" t="s">
        <v>3496</v>
      </c>
      <c r="C590" t="s">
        <v>1722</v>
      </c>
      <c r="D590" t="s">
        <v>1151</v>
      </c>
      <c r="E590" t="s">
        <v>2821</v>
      </c>
      <c r="F590" t="s">
        <v>2841</v>
      </c>
      <c r="G590" s="1">
        <f>COUNTIF(B590,"*ii*")</f>
        <v>0</v>
      </c>
      <c r="H590" s="1">
        <f>COUNTIF(B590,"*ee*")</f>
        <v>0</v>
      </c>
      <c r="I590" s="1">
        <f>COUNTIF(B590,"*aa*")</f>
        <v>0</v>
      </c>
      <c r="J590" s="1">
        <f>COUNTIF(B590,"*oo*")</f>
        <v>0</v>
      </c>
      <c r="K590" s="1">
        <f>COUNTIF(B590,"*uu*")</f>
        <v>0</v>
      </c>
      <c r="L590" s="1">
        <f>COUNTIF(B590,"*ia*")</f>
        <v>0</v>
      </c>
      <c r="M590" s="1">
        <f>COUNTIF(B590,"*iu*")</f>
        <v>0</v>
      </c>
      <c r="N590" s="1">
        <f>COUNTIF(B590,"*ei*")</f>
        <v>0</v>
      </c>
      <c r="O590" s="1">
        <f>COUNTIF(B590,"*ea*")</f>
        <v>0</v>
      </c>
      <c r="P590" s="1">
        <f>COUNTIF(B590,"*eo*")</f>
        <v>0</v>
      </c>
      <c r="Q590" s="1">
        <f>COUNTIF(B590,"*eu*")</f>
        <v>0</v>
      </c>
      <c r="R590" s="1">
        <f>COUNTIF(B590,"*ai*")</f>
        <v>0</v>
      </c>
      <c r="S590" s="1">
        <f>COUNTIF(B590,"*ae*")</f>
        <v>0</v>
      </c>
      <c r="T590" s="1">
        <f>COUNTIF(B590,"*ao*")</f>
        <v>0</v>
      </c>
      <c r="U590" s="1">
        <f>COUNTIF(B590,"*au*")</f>
        <v>0</v>
      </c>
      <c r="V590" s="1">
        <f>COUNTIF(B590,"*oi*")</f>
        <v>0</v>
      </c>
      <c r="W590" s="1">
        <f>COUNTIF(B590,"*oe*")</f>
        <v>0</v>
      </c>
      <c r="X590" s="1">
        <f>COUNTIF(B590,"*oa*")</f>
        <v>0</v>
      </c>
      <c r="Y590" s="1">
        <f>COUNTIF(B590,"*ou*")</f>
        <v>0</v>
      </c>
      <c r="Z590" s="1">
        <f>COUNTIF(B590,"*ui*")</f>
        <v>0</v>
      </c>
      <c r="AA590" s="1">
        <f>COUNTIF(B590,"*ua*")</f>
        <v>0</v>
      </c>
      <c r="AB590">
        <f>SUM(G590:AA590)</f>
        <v>0</v>
      </c>
      <c r="AC590">
        <v>2</v>
      </c>
      <c r="AD590">
        <f>COUNTIF(AC590,"2")</f>
        <v>1</v>
      </c>
      <c r="AE590">
        <f>COUNTIF(AC590,"3")</f>
        <v>0</v>
      </c>
      <c r="AF590">
        <f>COUNTIF(AC590,"4")</f>
        <v>0</v>
      </c>
      <c r="AG590">
        <f>COUNTIF(AC590,"5")</f>
        <v>0</v>
      </c>
      <c r="AH590">
        <v>1</v>
      </c>
      <c r="AI590">
        <v>1</v>
      </c>
      <c r="AL590">
        <v>1</v>
      </c>
      <c r="AO590" s="1">
        <f>COUNTIF(F590,"CVCV")+COUNTIF(F590,"CVVCV")</f>
        <v>0</v>
      </c>
      <c r="AP590" s="1">
        <f>COUNTIF(F590,"CVCVC")+COUNTIF(F590,"CVVCVC")</f>
        <v>0</v>
      </c>
      <c r="AQ590" s="1">
        <f>COUNTIF(F590,"VCV")+COUNTIF(F590,"VVCV")</f>
        <v>0</v>
      </c>
      <c r="AR590" s="1">
        <f>COUNTIF(F590,"VCVC")+COUNTIF(F590,"VVCVC")</f>
        <v>0</v>
      </c>
      <c r="AS590" s="1">
        <f>COUNTIF(F590,"CVV")</f>
        <v>0</v>
      </c>
      <c r="AT590" s="1">
        <f>COUNTIF(F590,"CVVC")</f>
        <v>0</v>
      </c>
      <c r="AU590" s="1">
        <f>COUNTIF(F590,"VV")</f>
        <v>0</v>
      </c>
      <c r="AV590" s="1">
        <f>COUNTIF(F590,"VVC")</f>
        <v>0</v>
      </c>
      <c r="AW590" s="1">
        <f>COUNTIF(F590,"CVVCVC")+COUNTIF(F590,"VVCVC")+COUNTIF(F590,"CVVCV")+COUNTIF(F590,"VVCV")</f>
        <v>0</v>
      </c>
      <c r="AY590" s="1">
        <f>COUNTIF(F590,"CCVCV")</f>
        <v>1</v>
      </c>
      <c r="AZ590" s="1">
        <f>COUNTIF(F590,"CCVCVC")</f>
        <v>0</v>
      </c>
      <c r="BA590" s="1">
        <f>COUNTIF(F590,"CCVV")</f>
        <v>0</v>
      </c>
      <c r="BB590" s="1">
        <f>COUNTIF(F590,"CCVVC")</f>
        <v>0</v>
      </c>
      <c r="BF590" s="1" t="str">
        <f>RIGHT(F590,4)</f>
        <v>CVCV</v>
      </c>
      <c r="BG590" s="1">
        <v>1</v>
      </c>
      <c r="BP590" s="1">
        <f>SUM(BG590:BO590)</f>
        <v>1</v>
      </c>
      <c r="BQ590">
        <v>0</v>
      </c>
      <c r="BS590" s="1" t="str">
        <f>LEFT(B590,1)</f>
        <v>t</v>
      </c>
      <c r="BT590" s="1" t="str">
        <f>LEFT(B590,2)</f>
        <v>tr</v>
      </c>
      <c r="BU590" s="1" t="str">
        <f>RIGHT(B590,1)</f>
        <v>i</v>
      </c>
      <c r="BX590" s="10">
        <v>0</v>
      </c>
      <c r="BY590" s="10" t="str">
        <f>LEFT(CA590,1)</f>
        <v>i</v>
      </c>
      <c r="BZ590" s="10" t="str">
        <f>RIGHT(B590,1)</f>
        <v>i</v>
      </c>
      <c r="CA590" s="10" t="str">
        <f>RIGHT(B590,3)</f>
        <v>iʔi</v>
      </c>
      <c r="CB590" s="10" t="str">
        <f>RIGHT(B590,3)</f>
        <v>iʔi</v>
      </c>
      <c r="CC590" s="10" t="str">
        <f>RIGHT(B590,2)</f>
        <v>ʔi</v>
      </c>
      <c r="CD590" s="10" t="str">
        <f>RIGHT(B590,1)</f>
        <v>i</v>
      </c>
    </row>
    <row r="591" spans="1:82">
      <c r="A591">
        <v>670</v>
      </c>
      <c r="B591" s="30" t="s">
        <v>3119</v>
      </c>
      <c r="C591" t="s">
        <v>1651</v>
      </c>
      <c r="D591" t="s">
        <v>1151</v>
      </c>
      <c r="E591" t="s">
        <v>2821</v>
      </c>
      <c r="F591" t="s">
        <v>2841</v>
      </c>
      <c r="G591" s="1">
        <f>COUNTIF(B591,"*ii*")</f>
        <v>0</v>
      </c>
      <c r="H591" s="1">
        <f>COUNTIF(B591,"*ee*")</f>
        <v>0</v>
      </c>
      <c r="I591" s="1">
        <f>COUNTIF(B591,"*aa*")</f>
        <v>0</v>
      </c>
      <c r="J591" s="1">
        <f>COUNTIF(B591,"*oo*")</f>
        <v>0</v>
      </c>
      <c r="K591" s="1">
        <f>COUNTIF(B591,"*uu*")</f>
        <v>0</v>
      </c>
      <c r="L591" s="1">
        <f>COUNTIF(B591,"*ia*")</f>
        <v>0</v>
      </c>
      <c r="M591" s="1">
        <f>COUNTIF(B591,"*iu*")</f>
        <v>0</v>
      </c>
      <c r="N591" s="1">
        <f>COUNTIF(B591,"*ei*")</f>
        <v>0</v>
      </c>
      <c r="O591" s="1">
        <f>COUNTIF(B591,"*ea*")</f>
        <v>0</v>
      </c>
      <c r="P591" s="1">
        <f>COUNTIF(B591,"*eo*")</f>
        <v>0</v>
      </c>
      <c r="Q591" s="1">
        <f>COUNTIF(B591,"*eu*")</f>
        <v>0</v>
      </c>
      <c r="R591" s="1">
        <f>COUNTIF(B591,"*ai*")</f>
        <v>0</v>
      </c>
      <c r="S591" s="1">
        <f>COUNTIF(B591,"*ae*")</f>
        <v>0</v>
      </c>
      <c r="T591" s="1">
        <f>COUNTIF(B591,"*ao*")</f>
        <v>0</v>
      </c>
      <c r="U591" s="1">
        <f>COUNTIF(B591,"*au*")</f>
        <v>0</v>
      </c>
      <c r="V591" s="1">
        <f>COUNTIF(B591,"*oi*")</f>
        <v>0</v>
      </c>
      <c r="W591" s="1">
        <f>COUNTIF(B591,"*oe*")</f>
        <v>0</v>
      </c>
      <c r="X591" s="1">
        <f>COUNTIF(B591,"*oa*")</f>
        <v>0</v>
      </c>
      <c r="Y591" s="1">
        <f>COUNTIF(B591,"*ou*")</f>
        <v>0</v>
      </c>
      <c r="Z591" s="1">
        <f>COUNTIF(B591,"*ui*")</f>
        <v>0</v>
      </c>
      <c r="AA591" s="1">
        <f>COUNTIF(B591,"*ua*")</f>
        <v>0</v>
      </c>
      <c r="AB591">
        <f>SUM(G591:AA591)</f>
        <v>0</v>
      </c>
      <c r="AC591">
        <v>2</v>
      </c>
      <c r="AD591">
        <f>COUNTIF(AC591,"2")</f>
        <v>1</v>
      </c>
      <c r="AE591">
        <f>COUNTIF(AC591,"3")</f>
        <v>0</v>
      </c>
      <c r="AF591">
        <f>COUNTIF(AC591,"4")</f>
        <v>0</v>
      </c>
      <c r="AG591">
        <f>COUNTIF(AC591,"5")</f>
        <v>0</v>
      </c>
      <c r="AH591">
        <v>1</v>
      </c>
      <c r="AI591">
        <v>1</v>
      </c>
      <c r="AL591">
        <v>1</v>
      </c>
      <c r="AO591" s="1">
        <f>COUNTIF(F591,"CVCV")+COUNTIF(F591,"CVVCV")</f>
        <v>0</v>
      </c>
      <c r="AP591" s="1">
        <f>COUNTIF(F591,"CVCVC")+COUNTIF(F591,"CVVCVC")</f>
        <v>0</v>
      </c>
      <c r="AQ591" s="1">
        <f>COUNTIF(F591,"VCV")+COUNTIF(F591,"VVCV")</f>
        <v>0</v>
      </c>
      <c r="AR591" s="1">
        <f>COUNTIF(F591,"VCVC")+COUNTIF(F591,"VVCVC")</f>
        <v>0</v>
      </c>
      <c r="AS591" s="1">
        <f>COUNTIF(F591,"CVV")</f>
        <v>0</v>
      </c>
      <c r="AT591" s="1">
        <f>COUNTIF(F591,"CVVC")</f>
        <v>0</v>
      </c>
      <c r="AU591" s="1">
        <f>COUNTIF(F591,"VV")</f>
        <v>0</v>
      </c>
      <c r="AV591" s="1">
        <f>COUNTIF(F591,"VVC")</f>
        <v>0</v>
      </c>
      <c r="AW591" s="1">
        <f>COUNTIF(F591,"CVVCVC")+COUNTIF(F591,"VVCVC")+COUNTIF(F591,"CVVCV")+COUNTIF(F591,"VVCV")</f>
        <v>0</v>
      </c>
      <c r="AY591" s="1">
        <f>COUNTIF(F591,"CCVCV")</f>
        <v>1</v>
      </c>
      <c r="AZ591" s="1">
        <f>COUNTIF(F591,"CCVCVC")</f>
        <v>0</v>
      </c>
      <c r="BA591" s="1">
        <f>COUNTIF(F591,"CCVV")</f>
        <v>0</v>
      </c>
      <c r="BB591" s="1">
        <f>COUNTIF(F591,"CCVVC")</f>
        <v>0</v>
      </c>
      <c r="BF591" s="1" t="str">
        <f>RIGHT(F591,4)</f>
        <v>CVCV</v>
      </c>
      <c r="BG591" s="1">
        <v>1</v>
      </c>
      <c r="BP591" s="1">
        <f>SUM(BG591:BO591)</f>
        <v>1</v>
      </c>
      <c r="BQ591">
        <v>0</v>
      </c>
      <c r="BS591" s="1" t="str">
        <f>LEFT(B591,1)</f>
        <v>k</v>
      </c>
      <c r="BT591" s="1" t="str">
        <f>LEFT(B591,2)</f>
        <v>kr</v>
      </c>
      <c r="BU591" s="1" t="str">
        <f>RIGHT(B591,1)</f>
        <v>i</v>
      </c>
      <c r="BX591" s="10">
        <v>0</v>
      </c>
      <c r="BY591" s="10" t="str">
        <f>LEFT(CA591,1)</f>
        <v>o</v>
      </c>
      <c r="BZ591" s="10" t="str">
        <f>RIGHT(B591,1)</f>
        <v>i</v>
      </c>
      <c r="CA591" s="10" t="str">
        <f>RIGHT(B591,3)</f>
        <v>oʔi</v>
      </c>
      <c r="CB591" s="10" t="str">
        <f>RIGHT(B591,3)</f>
        <v>oʔi</v>
      </c>
      <c r="CC591" s="10" t="str">
        <f>RIGHT(B591,2)</f>
        <v>ʔi</v>
      </c>
      <c r="CD591" s="10" t="str">
        <f>RIGHT(B591,1)</f>
        <v>i</v>
      </c>
    </row>
    <row r="592" spans="1:82">
      <c r="A592">
        <v>1403</v>
      </c>
      <c r="B592" s="30" t="s">
        <v>3362</v>
      </c>
      <c r="C592" t="s">
        <v>2173</v>
      </c>
      <c r="D592" t="s">
        <v>1151</v>
      </c>
      <c r="E592" t="s">
        <v>2821</v>
      </c>
      <c r="F592" t="s">
        <v>2841</v>
      </c>
      <c r="G592" s="1">
        <f>COUNTIF(B592,"*ii*")</f>
        <v>0</v>
      </c>
      <c r="H592" s="1">
        <f>COUNTIF(B592,"*ee*")</f>
        <v>0</v>
      </c>
      <c r="I592" s="1">
        <f>COUNTIF(B592,"*aa*")</f>
        <v>0</v>
      </c>
      <c r="J592" s="1">
        <f>COUNTIF(B592,"*oo*")</f>
        <v>0</v>
      </c>
      <c r="K592" s="1">
        <f>COUNTIF(B592,"*uu*")</f>
        <v>0</v>
      </c>
      <c r="L592" s="1">
        <f>COUNTIF(B592,"*ia*")</f>
        <v>0</v>
      </c>
      <c r="M592" s="1">
        <f>COUNTIF(B592,"*iu*")</f>
        <v>0</v>
      </c>
      <c r="N592" s="1">
        <f>COUNTIF(B592,"*ei*")</f>
        <v>0</v>
      </c>
      <c r="O592" s="1">
        <f>COUNTIF(B592,"*ea*")</f>
        <v>0</v>
      </c>
      <c r="P592" s="1">
        <f>COUNTIF(B592,"*eo*")</f>
        <v>0</v>
      </c>
      <c r="Q592" s="1">
        <f>COUNTIF(B592,"*eu*")</f>
        <v>0</v>
      </c>
      <c r="R592" s="1">
        <f>COUNTIF(B592,"*ai*")</f>
        <v>0</v>
      </c>
      <c r="S592" s="1">
        <f>COUNTIF(B592,"*ae*")</f>
        <v>0</v>
      </c>
      <c r="T592" s="1">
        <f>COUNTIF(B592,"*ao*")</f>
        <v>0</v>
      </c>
      <c r="U592" s="1">
        <f>COUNTIF(B592,"*au*")</f>
        <v>0</v>
      </c>
      <c r="V592" s="1">
        <f>COUNTIF(B592,"*oi*")</f>
        <v>0</v>
      </c>
      <c r="W592" s="1">
        <f>COUNTIF(B592,"*oe*")</f>
        <v>0</v>
      </c>
      <c r="X592" s="1">
        <f>COUNTIF(B592,"*oa*")</f>
        <v>0</v>
      </c>
      <c r="Y592" s="1">
        <f>COUNTIF(B592,"*ou*")</f>
        <v>0</v>
      </c>
      <c r="Z592" s="1">
        <f>COUNTIF(B592,"*ui*")</f>
        <v>0</v>
      </c>
      <c r="AA592" s="1">
        <f>COUNTIF(B592,"*ua*")</f>
        <v>0</v>
      </c>
      <c r="AB592">
        <f>SUM(G592:AA592)</f>
        <v>0</v>
      </c>
      <c r="AC592">
        <v>2</v>
      </c>
      <c r="AD592">
        <f>COUNTIF(AC592,"2")</f>
        <v>1</v>
      </c>
      <c r="AE592">
        <f>COUNTIF(AC592,"3")</f>
        <v>0</v>
      </c>
      <c r="AF592">
        <f>COUNTIF(AC592,"4")</f>
        <v>0</v>
      </c>
      <c r="AG592">
        <f>COUNTIF(AC592,"5")</f>
        <v>0</v>
      </c>
      <c r="AH592">
        <v>1</v>
      </c>
      <c r="AI592">
        <v>1</v>
      </c>
      <c r="AL592">
        <v>1</v>
      </c>
      <c r="AO592" s="1">
        <f>COUNTIF(F592,"CVCV")+COUNTIF(F592,"CVVCV")</f>
        <v>0</v>
      </c>
      <c r="AP592" s="1">
        <f>COUNTIF(F592,"CVCVC")+COUNTIF(F592,"CVVCVC")</f>
        <v>0</v>
      </c>
      <c r="AQ592" s="1">
        <f>COUNTIF(F592,"VCV")+COUNTIF(F592,"VVCV")</f>
        <v>0</v>
      </c>
      <c r="AR592" s="1">
        <f>COUNTIF(F592,"VCVC")+COUNTIF(F592,"VVCVC")</f>
        <v>0</v>
      </c>
      <c r="AS592" s="1">
        <f>COUNTIF(F592,"CVV")</f>
        <v>0</v>
      </c>
      <c r="AT592" s="1">
        <f>COUNTIF(F592,"CVVC")</f>
        <v>0</v>
      </c>
      <c r="AU592" s="1">
        <f>COUNTIF(F592,"VV")</f>
        <v>0</v>
      </c>
      <c r="AV592" s="1">
        <f>COUNTIF(F592,"VVC")</f>
        <v>0</v>
      </c>
      <c r="AW592" s="1">
        <f>COUNTIF(F592,"CVVCVC")+COUNTIF(F592,"VVCVC")+COUNTIF(F592,"CVVCV")+COUNTIF(F592,"VVCV")</f>
        <v>0</v>
      </c>
      <c r="AY592" s="1">
        <f>COUNTIF(F592,"CCVCV")</f>
        <v>1</v>
      </c>
      <c r="AZ592" s="1">
        <f>COUNTIF(F592,"CCVCVC")</f>
        <v>0</v>
      </c>
      <c r="BA592" s="1">
        <f>COUNTIF(F592,"CCVV")</f>
        <v>0</v>
      </c>
      <c r="BB592" s="1">
        <f>COUNTIF(F592,"CCVVC")</f>
        <v>0</v>
      </c>
      <c r="BF592" s="1" t="str">
        <f>RIGHT(F592,4)</f>
        <v>CVCV</v>
      </c>
      <c r="BG592" s="1">
        <v>1</v>
      </c>
      <c r="BP592" s="1">
        <f>SUM(BG592:BO592)</f>
        <v>1</v>
      </c>
      <c r="BQ592">
        <v>0</v>
      </c>
      <c r="BS592" s="1" t="str">
        <f>LEFT(B592,1)</f>
        <v>ʔ</v>
      </c>
      <c r="BT592" s="1" t="str">
        <f>LEFT(B592,2)</f>
        <v>ʔr</v>
      </c>
      <c r="BU592" s="1" t="str">
        <f>RIGHT(B592,1)</f>
        <v>i</v>
      </c>
      <c r="BX592" s="10">
        <v>0</v>
      </c>
      <c r="BY592" s="10" t="str">
        <f>LEFT(CA592,1)</f>
        <v>o</v>
      </c>
      <c r="BZ592" s="10" t="str">
        <f>RIGHT(B592,1)</f>
        <v>i</v>
      </c>
      <c r="CA592" s="10" t="str">
        <f>RIGHT(B592,3)</f>
        <v>oʔi</v>
      </c>
      <c r="CB592" s="10" t="str">
        <f>RIGHT(B592,3)</f>
        <v>oʔi</v>
      </c>
      <c r="CC592" s="10" t="str">
        <f>RIGHT(B592,2)</f>
        <v>ʔi</v>
      </c>
      <c r="CD592" s="10" t="str">
        <f>RIGHT(B592,1)</f>
        <v>i</v>
      </c>
    </row>
    <row r="593" spans="1:82">
      <c r="A593">
        <v>1425</v>
      </c>
      <c r="B593" s="30" t="s">
        <v>3384</v>
      </c>
      <c r="C593" t="s">
        <v>1423</v>
      </c>
      <c r="D593" t="s">
        <v>1152</v>
      </c>
      <c r="E593" t="s">
        <v>1141</v>
      </c>
      <c r="F593" t="s">
        <v>2841</v>
      </c>
      <c r="G593" s="1">
        <f>COUNTIF(B593,"*ii*")</f>
        <v>0</v>
      </c>
      <c r="H593" s="1">
        <f>COUNTIF(B593,"*ee*")</f>
        <v>0</v>
      </c>
      <c r="I593" s="1">
        <f>COUNTIF(B593,"*aa*")</f>
        <v>0</v>
      </c>
      <c r="J593" s="1">
        <f>COUNTIF(B593,"*oo*")</f>
        <v>0</v>
      </c>
      <c r="K593" s="1">
        <f>COUNTIF(B593,"*uu*")</f>
        <v>0</v>
      </c>
      <c r="L593" s="1">
        <f>COUNTIF(B593,"*ia*")</f>
        <v>0</v>
      </c>
      <c r="M593" s="1">
        <f>COUNTIF(B593,"*iu*")</f>
        <v>0</v>
      </c>
      <c r="N593" s="1">
        <f>COUNTIF(B593,"*ei*")</f>
        <v>0</v>
      </c>
      <c r="O593" s="1">
        <f>COUNTIF(B593,"*ea*")</f>
        <v>0</v>
      </c>
      <c r="P593" s="1">
        <f>COUNTIF(B593,"*eo*")</f>
        <v>0</v>
      </c>
      <c r="Q593" s="1">
        <f>COUNTIF(B593,"*eu*")</f>
        <v>0</v>
      </c>
      <c r="R593" s="1">
        <f>COUNTIF(B593,"*ai*")</f>
        <v>0</v>
      </c>
      <c r="S593" s="1">
        <f>COUNTIF(B593,"*ae*")</f>
        <v>0</v>
      </c>
      <c r="T593" s="1">
        <f>COUNTIF(B593,"*ao*")</f>
        <v>0</v>
      </c>
      <c r="U593" s="1">
        <f>COUNTIF(B593,"*au*")</f>
        <v>0</v>
      </c>
      <c r="V593" s="1">
        <f>COUNTIF(B593,"*oi*")</f>
        <v>0</v>
      </c>
      <c r="W593" s="1">
        <f>COUNTIF(B593,"*oe*")</f>
        <v>0</v>
      </c>
      <c r="X593" s="1">
        <f>COUNTIF(B593,"*oa*")</f>
        <v>0</v>
      </c>
      <c r="Y593" s="1">
        <f>COUNTIF(B593,"*ou*")</f>
        <v>0</v>
      </c>
      <c r="Z593" s="1">
        <f>COUNTIF(B593,"*ui*")</f>
        <v>0</v>
      </c>
      <c r="AA593" s="1">
        <f>COUNTIF(B593,"*ua*")</f>
        <v>0</v>
      </c>
      <c r="AB593">
        <f>SUM(G593:AA593)</f>
        <v>0</v>
      </c>
      <c r="AC593">
        <v>2</v>
      </c>
      <c r="AD593">
        <f>COUNTIF(AC593,"2")</f>
        <v>1</v>
      </c>
      <c r="AE593">
        <f>COUNTIF(AC593,"3")</f>
        <v>0</v>
      </c>
      <c r="AF593">
        <f>COUNTIF(AC593,"4")</f>
        <v>0</v>
      </c>
      <c r="AG593">
        <f>COUNTIF(AC593,"5")</f>
        <v>0</v>
      </c>
      <c r="AH593">
        <v>1</v>
      </c>
      <c r="AI593">
        <v>1</v>
      </c>
      <c r="AL593">
        <v>1</v>
      </c>
      <c r="AO593" s="1">
        <f>COUNTIF(F593,"CVCV")+COUNTIF(F593,"CVVCV")</f>
        <v>0</v>
      </c>
      <c r="AP593" s="1">
        <f>COUNTIF(F593,"CVCVC")+COUNTIF(F593,"CVVCVC")</f>
        <v>0</v>
      </c>
      <c r="AQ593" s="1">
        <f>COUNTIF(F593,"VCV")+COUNTIF(F593,"VVCV")</f>
        <v>0</v>
      </c>
      <c r="AR593" s="1">
        <f>COUNTIF(F593,"VCVC")+COUNTIF(F593,"VVCVC")</f>
        <v>0</v>
      </c>
      <c r="AS593" s="1">
        <f>COUNTIF(F593,"CVV")</f>
        <v>0</v>
      </c>
      <c r="AT593" s="1">
        <f>COUNTIF(F593,"CVVC")</f>
        <v>0</v>
      </c>
      <c r="AU593" s="1">
        <f>COUNTIF(F593,"VV")</f>
        <v>0</v>
      </c>
      <c r="AV593" s="1">
        <f>COUNTIF(F593,"VVC")</f>
        <v>0</v>
      </c>
      <c r="AW593" s="1">
        <f>COUNTIF(F593,"CVVCVC")+COUNTIF(F593,"VVCVC")+COUNTIF(F593,"CVVCV")+COUNTIF(F593,"VVCV")</f>
        <v>0</v>
      </c>
      <c r="AY593" s="1">
        <f>COUNTIF(F593,"CCVCV")</f>
        <v>1</v>
      </c>
      <c r="AZ593" s="1">
        <f>COUNTIF(F593,"CCVCVC")</f>
        <v>0</v>
      </c>
      <c r="BA593" s="1">
        <f>COUNTIF(F593,"CCVV")</f>
        <v>0</v>
      </c>
      <c r="BB593" s="1">
        <f>COUNTIF(F593,"CCVVC")</f>
        <v>0</v>
      </c>
      <c r="BF593" s="1" t="str">
        <f>RIGHT(F593,4)</f>
        <v>CVCV</v>
      </c>
      <c r="BG593" s="1">
        <v>1</v>
      </c>
      <c r="BP593" s="1">
        <f>SUM(BG593:BO593)</f>
        <v>1</v>
      </c>
      <c r="BQ593">
        <v>0</v>
      </c>
      <c r="BS593" s="1" t="str">
        <f>LEFT(B593,1)</f>
        <v>ʔ</v>
      </c>
      <c r="BT593" s="1" t="str">
        <f>LEFT(B593,2)</f>
        <v>ʔs</v>
      </c>
      <c r="BU593" s="1" t="str">
        <f>RIGHT(B593,1)</f>
        <v>i</v>
      </c>
      <c r="BX593" s="10">
        <v>0</v>
      </c>
      <c r="BY593" s="10" t="str">
        <f>LEFT(CA593,1)</f>
        <v>u</v>
      </c>
      <c r="BZ593" s="10" t="str">
        <f>RIGHT(B593,1)</f>
        <v>i</v>
      </c>
      <c r="CA593" s="10" t="str">
        <f>RIGHT(B593,3)</f>
        <v>uʔi</v>
      </c>
      <c r="CB593" s="10" t="str">
        <f>RIGHT(B593,3)</f>
        <v>uʔi</v>
      </c>
      <c r="CC593" s="10" t="str">
        <f>RIGHT(B593,2)</f>
        <v>ʔi</v>
      </c>
      <c r="CD593" s="10" t="str">
        <f>RIGHT(B593,1)</f>
        <v>i</v>
      </c>
    </row>
    <row r="594" spans="1:82">
      <c r="A594">
        <v>1687</v>
      </c>
      <c r="B594" s="30" t="s">
        <v>3456</v>
      </c>
      <c r="C594" t="s">
        <v>1670</v>
      </c>
      <c r="D594" t="s">
        <v>1151</v>
      </c>
      <c r="E594" t="s">
        <v>2821</v>
      </c>
      <c r="F594" t="s">
        <v>2841</v>
      </c>
      <c r="G594" s="1">
        <f>COUNTIF(B594,"*ii*")</f>
        <v>0</v>
      </c>
      <c r="H594" s="1">
        <f>COUNTIF(B594,"*ee*")</f>
        <v>0</v>
      </c>
      <c r="I594" s="1">
        <f>COUNTIF(B594,"*aa*")</f>
        <v>0</v>
      </c>
      <c r="J594" s="1">
        <f>COUNTIF(B594,"*oo*")</f>
        <v>0</v>
      </c>
      <c r="K594" s="1">
        <f>COUNTIF(B594,"*uu*")</f>
        <v>0</v>
      </c>
      <c r="L594" s="1">
        <f>COUNTIF(B594,"*ia*")</f>
        <v>0</v>
      </c>
      <c r="M594" s="1">
        <f>COUNTIF(B594,"*iu*")</f>
        <v>0</v>
      </c>
      <c r="N594" s="1">
        <f>COUNTIF(B594,"*ei*")</f>
        <v>0</v>
      </c>
      <c r="O594" s="1">
        <f>COUNTIF(B594,"*ea*")</f>
        <v>0</v>
      </c>
      <c r="P594" s="1">
        <f>COUNTIF(B594,"*eo*")</f>
        <v>0</v>
      </c>
      <c r="Q594" s="1">
        <f>COUNTIF(B594,"*eu*")</f>
        <v>0</v>
      </c>
      <c r="R594" s="1">
        <f>COUNTIF(B594,"*ai*")</f>
        <v>0</v>
      </c>
      <c r="S594" s="1">
        <f>COUNTIF(B594,"*ae*")</f>
        <v>0</v>
      </c>
      <c r="T594" s="1">
        <f>COUNTIF(B594,"*ao*")</f>
        <v>0</v>
      </c>
      <c r="U594" s="1">
        <f>COUNTIF(B594,"*au*")</f>
        <v>0</v>
      </c>
      <c r="V594" s="1">
        <f>COUNTIF(B594,"*oi*")</f>
        <v>0</v>
      </c>
      <c r="W594" s="1">
        <f>COUNTIF(B594,"*oe*")</f>
        <v>0</v>
      </c>
      <c r="X594" s="1">
        <f>COUNTIF(B594,"*oa*")</f>
        <v>0</v>
      </c>
      <c r="Y594" s="1">
        <f>COUNTIF(B594,"*ou*")</f>
        <v>0</v>
      </c>
      <c r="Z594" s="1">
        <f>COUNTIF(B594,"*ui*")</f>
        <v>0</v>
      </c>
      <c r="AA594" s="1">
        <f>COUNTIF(B594,"*ua*")</f>
        <v>0</v>
      </c>
      <c r="AB594">
        <f>SUM(G594:AA594)</f>
        <v>0</v>
      </c>
      <c r="AC594">
        <v>2</v>
      </c>
      <c r="AD594">
        <f>COUNTIF(AC594,"2")</f>
        <v>1</v>
      </c>
      <c r="AE594">
        <f>COUNTIF(AC594,"3")</f>
        <v>0</v>
      </c>
      <c r="AF594">
        <f>COUNTIF(AC594,"4")</f>
        <v>0</v>
      </c>
      <c r="AG594">
        <f>COUNTIF(AC594,"5")</f>
        <v>0</v>
      </c>
      <c r="AH594">
        <v>1</v>
      </c>
      <c r="AI594">
        <v>1</v>
      </c>
      <c r="AL594">
        <v>1</v>
      </c>
      <c r="AO594" s="1">
        <f>COUNTIF(F594,"CVCV")+COUNTIF(F594,"CVVCV")</f>
        <v>0</v>
      </c>
      <c r="AP594" s="1">
        <f>COUNTIF(F594,"CVCVC")+COUNTIF(F594,"CVVCVC")</f>
        <v>0</v>
      </c>
      <c r="AQ594" s="1">
        <f>COUNTIF(F594,"VCV")+COUNTIF(F594,"VVCV")</f>
        <v>0</v>
      </c>
      <c r="AR594" s="1">
        <f>COUNTIF(F594,"VCVC")+COUNTIF(F594,"VVCVC")</f>
        <v>0</v>
      </c>
      <c r="AS594" s="1">
        <f>COUNTIF(F594,"CVV")</f>
        <v>0</v>
      </c>
      <c r="AT594" s="1">
        <f>COUNTIF(F594,"CVVC")</f>
        <v>0</v>
      </c>
      <c r="AU594" s="1">
        <f>COUNTIF(F594,"VV")</f>
        <v>0</v>
      </c>
      <c r="AV594" s="1">
        <f>COUNTIF(F594,"VVC")</f>
        <v>0</v>
      </c>
      <c r="AW594" s="1">
        <f>COUNTIF(F594,"CVVCVC")+COUNTIF(F594,"VVCVC")+COUNTIF(F594,"CVVCV")+COUNTIF(F594,"VVCV")</f>
        <v>0</v>
      </c>
      <c r="AY594" s="1">
        <f>COUNTIF(F594,"CCVCV")</f>
        <v>1</v>
      </c>
      <c r="AZ594" s="1">
        <f>COUNTIF(F594,"CCVCVC")</f>
        <v>0</v>
      </c>
      <c r="BA594" s="1">
        <f>COUNTIF(F594,"CCVV")</f>
        <v>0</v>
      </c>
      <c r="BB594" s="1">
        <f>COUNTIF(F594,"CCVVC")</f>
        <v>0</v>
      </c>
      <c r="BF594" s="1" t="str">
        <f>RIGHT(F594,4)</f>
        <v>CVCV</v>
      </c>
      <c r="BG594" s="1">
        <v>1</v>
      </c>
      <c r="BP594" s="1">
        <f>SUM(BG594:BO594)</f>
        <v>1</v>
      </c>
      <c r="BQ594">
        <v>0</v>
      </c>
      <c r="BS594" s="1" t="str">
        <f>LEFT(B594,1)</f>
        <v>s</v>
      </c>
      <c r="BT594" s="1" t="str">
        <f>LEFT(B594,2)</f>
        <v>sk</v>
      </c>
      <c r="BU594" s="1" t="str">
        <f>RIGHT(B594,1)</f>
        <v>i</v>
      </c>
      <c r="BX594" s="10">
        <v>0</v>
      </c>
      <c r="BY594" s="10" t="str">
        <f>LEFT(CA594,1)</f>
        <v>u</v>
      </c>
      <c r="BZ594" s="10" t="str">
        <f>RIGHT(B594,1)</f>
        <v>i</v>
      </c>
      <c r="CA594" s="10" t="str">
        <f>RIGHT(B594,3)</f>
        <v>uʔi</v>
      </c>
      <c r="CB594" s="10" t="str">
        <f>RIGHT(B594,3)</f>
        <v>uʔi</v>
      </c>
      <c r="CC594" s="10" t="str">
        <f>RIGHT(B594,2)</f>
        <v>ʔi</v>
      </c>
      <c r="CD594" s="10" t="str">
        <f>RIGHT(B594,1)</f>
        <v>i</v>
      </c>
    </row>
    <row r="595" spans="1:82">
      <c r="A595">
        <v>582</v>
      </c>
      <c r="B595" s="30" t="s">
        <v>793</v>
      </c>
      <c r="C595" t="s">
        <v>2248</v>
      </c>
      <c r="D595" t="s">
        <v>1151</v>
      </c>
      <c r="E595" t="s">
        <v>2821</v>
      </c>
      <c r="F595" t="s">
        <v>2841</v>
      </c>
      <c r="G595" s="1">
        <f>COUNTIF(B595,"*ii*")</f>
        <v>0</v>
      </c>
      <c r="H595" s="1">
        <f>COUNTIF(B595,"*ee*")</f>
        <v>0</v>
      </c>
      <c r="I595" s="1">
        <f>COUNTIF(B595,"*aa*")</f>
        <v>0</v>
      </c>
      <c r="J595" s="1">
        <f>COUNTIF(B595,"*oo*")</f>
        <v>0</v>
      </c>
      <c r="K595" s="1">
        <f>COUNTIF(B595,"*uu*")</f>
        <v>0</v>
      </c>
      <c r="L595" s="1">
        <f>COUNTIF(B595,"*ia*")</f>
        <v>0</v>
      </c>
      <c r="M595" s="1">
        <f>COUNTIF(B595,"*iu*")</f>
        <v>0</v>
      </c>
      <c r="N595" s="1">
        <f>COUNTIF(B595,"*ei*")</f>
        <v>0</v>
      </c>
      <c r="O595" s="1">
        <f>COUNTIF(B595,"*ea*")</f>
        <v>0</v>
      </c>
      <c r="P595" s="1">
        <f>COUNTIF(B595,"*eo*")</f>
        <v>0</v>
      </c>
      <c r="Q595" s="1">
        <f>COUNTIF(B595,"*eu*")</f>
        <v>0</v>
      </c>
      <c r="R595" s="1">
        <f>COUNTIF(B595,"*ai*")</f>
        <v>0</v>
      </c>
      <c r="S595" s="1">
        <f>COUNTIF(B595,"*ae*")</f>
        <v>0</v>
      </c>
      <c r="T595" s="1">
        <f>COUNTIF(B595,"*ao*")</f>
        <v>0</v>
      </c>
      <c r="U595" s="1">
        <f>COUNTIF(B595,"*au*")</f>
        <v>0</v>
      </c>
      <c r="V595" s="1">
        <f>COUNTIF(B595,"*oi*")</f>
        <v>0</v>
      </c>
      <c r="W595" s="1">
        <f>COUNTIF(B595,"*oe*")</f>
        <v>0</v>
      </c>
      <c r="X595" s="1">
        <f>COUNTIF(B595,"*oa*")</f>
        <v>0</v>
      </c>
      <c r="Y595" s="1">
        <f>COUNTIF(B595,"*ou*")</f>
        <v>0</v>
      </c>
      <c r="Z595" s="1">
        <f>COUNTIF(B595,"*ui*")</f>
        <v>0</v>
      </c>
      <c r="AA595" s="1">
        <f>COUNTIF(B595,"*ua*")</f>
        <v>0</v>
      </c>
      <c r="AB595">
        <f>SUM(G595:AA595)</f>
        <v>0</v>
      </c>
      <c r="AC595">
        <v>2</v>
      </c>
      <c r="AD595">
        <f>COUNTIF(AC595,"2")</f>
        <v>1</v>
      </c>
      <c r="AE595">
        <f>COUNTIF(AC595,"3")</f>
        <v>0</v>
      </c>
      <c r="AF595">
        <f>COUNTIF(AC595,"4")</f>
        <v>0</v>
      </c>
      <c r="AG595">
        <f>COUNTIF(AC595,"5")</f>
        <v>0</v>
      </c>
      <c r="AH595">
        <v>1</v>
      </c>
      <c r="AI595">
        <v>1</v>
      </c>
      <c r="AL595">
        <v>1</v>
      </c>
      <c r="AO595" s="1">
        <f>COUNTIF(F595,"CVCV")+COUNTIF(F595,"CVVCV")</f>
        <v>0</v>
      </c>
      <c r="AP595" s="1">
        <f>COUNTIF(F595,"CVCVC")+COUNTIF(F595,"CVVCVC")</f>
        <v>0</v>
      </c>
      <c r="AQ595" s="1">
        <f>COUNTIF(F595,"VCV")+COUNTIF(F595,"VVCV")</f>
        <v>0</v>
      </c>
      <c r="AR595" s="1">
        <f>COUNTIF(F595,"VCVC")+COUNTIF(F595,"VVCVC")</f>
        <v>0</v>
      </c>
      <c r="AS595" s="1">
        <f>COUNTIF(F595,"CVV")</f>
        <v>0</v>
      </c>
      <c r="AT595" s="1">
        <f>COUNTIF(F595,"CVVC")</f>
        <v>0</v>
      </c>
      <c r="AU595" s="1">
        <f>COUNTIF(F595,"VV")</f>
        <v>0</v>
      </c>
      <c r="AV595" s="1">
        <f>COUNTIF(F595,"VVC")</f>
        <v>0</v>
      </c>
      <c r="AW595" s="1">
        <f>COUNTIF(F595,"CVVCVC")+COUNTIF(F595,"VVCVC")+COUNTIF(F595,"CVVCV")+COUNTIF(F595,"VVCV")</f>
        <v>0</v>
      </c>
      <c r="AY595" s="1">
        <f>COUNTIF(F595,"CCVCV")</f>
        <v>1</v>
      </c>
      <c r="AZ595" s="1">
        <f>COUNTIF(F595,"CCVCVC")</f>
        <v>0</v>
      </c>
      <c r="BA595" s="1">
        <f>COUNTIF(F595,"CCVV")</f>
        <v>0</v>
      </c>
      <c r="BB595" s="1">
        <f>COUNTIF(F595,"CCVVC")</f>
        <v>0</v>
      </c>
      <c r="BF595" s="1" t="str">
        <f>RIGHT(F595,4)</f>
        <v>CVCV</v>
      </c>
      <c r="BG595" s="1">
        <v>1</v>
      </c>
      <c r="BP595" s="1">
        <f>SUM(BG595:BO595)</f>
        <v>1</v>
      </c>
      <c r="BQ595">
        <v>0</v>
      </c>
      <c r="BS595" s="1" t="str">
        <f>LEFT(B595,1)</f>
        <v>k</v>
      </c>
      <c r="BT595" s="1" t="str">
        <f>LEFT(B595,2)</f>
        <v>kn</v>
      </c>
      <c r="BU595" s="1" t="str">
        <f>RIGHT(B595,1)</f>
        <v>o</v>
      </c>
      <c r="BX595" s="10">
        <v>0</v>
      </c>
      <c r="BY595" s="10" t="str">
        <f>LEFT(CA595,1)</f>
        <v>e</v>
      </c>
      <c r="BZ595" s="10" t="str">
        <f>RIGHT(B595,1)</f>
        <v>o</v>
      </c>
      <c r="CA595" s="10" t="str">
        <f>RIGHT(B595,3)</f>
        <v>ebo</v>
      </c>
      <c r="CB595" s="10" t="str">
        <f>RIGHT(B595,3)</f>
        <v>ebo</v>
      </c>
      <c r="CC595" s="10" t="str">
        <f>RIGHT(B595,2)</f>
        <v>bo</v>
      </c>
      <c r="CD595" s="10" t="str">
        <f>RIGHT(B595,1)</f>
        <v>o</v>
      </c>
    </row>
    <row r="596" spans="1:82">
      <c r="A596">
        <v>1269</v>
      </c>
      <c r="B596" s="30" t="s">
        <v>3242</v>
      </c>
      <c r="C596" t="s">
        <v>1814</v>
      </c>
      <c r="D596" t="s">
        <v>1141</v>
      </c>
      <c r="E596" t="s">
        <v>1141</v>
      </c>
      <c r="F596" t="s">
        <v>2841</v>
      </c>
      <c r="G596" s="1">
        <f>COUNTIF(B596,"*ii*")</f>
        <v>0</v>
      </c>
      <c r="H596" s="1">
        <f>COUNTIF(B596,"*ee*")</f>
        <v>0</v>
      </c>
      <c r="I596" s="1">
        <f>COUNTIF(B596,"*aa*")</f>
        <v>0</v>
      </c>
      <c r="J596" s="1">
        <f>COUNTIF(B596,"*oo*")</f>
        <v>0</v>
      </c>
      <c r="K596" s="1">
        <f>COUNTIF(B596,"*uu*")</f>
        <v>0</v>
      </c>
      <c r="L596" s="1">
        <f>COUNTIF(B596,"*ia*")</f>
        <v>0</v>
      </c>
      <c r="M596" s="1">
        <f>COUNTIF(B596,"*iu*")</f>
        <v>0</v>
      </c>
      <c r="N596" s="1">
        <f>COUNTIF(B596,"*ei*")</f>
        <v>0</v>
      </c>
      <c r="O596" s="1">
        <f>COUNTIF(B596,"*ea*")</f>
        <v>0</v>
      </c>
      <c r="P596" s="1">
        <f>COUNTIF(B596,"*eo*")</f>
        <v>0</v>
      </c>
      <c r="Q596" s="1">
        <f>COUNTIF(B596,"*eu*")</f>
        <v>0</v>
      </c>
      <c r="R596" s="1">
        <f>COUNTIF(B596,"*ai*")</f>
        <v>0</v>
      </c>
      <c r="S596" s="1">
        <f>COUNTIF(B596,"*ae*")</f>
        <v>0</v>
      </c>
      <c r="T596" s="1">
        <f>COUNTIF(B596,"*ao*")</f>
        <v>0</v>
      </c>
      <c r="U596" s="1">
        <f>COUNTIF(B596,"*au*")</f>
        <v>0</v>
      </c>
      <c r="V596" s="1">
        <f>COUNTIF(B596,"*oi*")</f>
        <v>0</v>
      </c>
      <c r="W596" s="1">
        <f>COUNTIF(B596,"*oe*")</f>
        <v>0</v>
      </c>
      <c r="X596" s="1">
        <f>COUNTIF(B596,"*oa*")</f>
        <v>0</v>
      </c>
      <c r="Y596" s="1">
        <f>COUNTIF(B596,"*ou*")</f>
        <v>0</v>
      </c>
      <c r="Z596" s="1">
        <f>COUNTIF(B596,"*ui*")</f>
        <v>0</v>
      </c>
      <c r="AA596" s="1">
        <f>COUNTIF(B596,"*ua*")</f>
        <v>0</v>
      </c>
      <c r="AB596">
        <f>SUM(G596:AA596)</f>
        <v>0</v>
      </c>
      <c r="AC596">
        <v>2</v>
      </c>
      <c r="AD596">
        <f>COUNTIF(AC596,"2")</f>
        <v>1</v>
      </c>
      <c r="AE596">
        <f>COUNTIF(AC596,"3")</f>
        <v>0</v>
      </c>
      <c r="AF596">
        <f>COUNTIF(AC596,"4")</f>
        <v>0</v>
      </c>
      <c r="AG596">
        <f>COUNTIF(AC596,"5")</f>
        <v>0</v>
      </c>
      <c r="AH596">
        <v>1</v>
      </c>
      <c r="AI596">
        <v>1</v>
      </c>
      <c r="AL596">
        <v>1</v>
      </c>
      <c r="AO596" s="1">
        <f>COUNTIF(F596,"CVCV")+COUNTIF(F596,"CVVCV")</f>
        <v>0</v>
      </c>
      <c r="AP596" s="1">
        <f>COUNTIF(F596,"CVCVC")+COUNTIF(F596,"CVVCVC")</f>
        <v>0</v>
      </c>
      <c r="AQ596" s="1">
        <f>COUNTIF(F596,"VCV")+COUNTIF(F596,"VVCV")</f>
        <v>0</v>
      </c>
      <c r="AR596" s="1">
        <f>COUNTIF(F596,"VCVC")+COUNTIF(F596,"VVCVC")</f>
        <v>0</v>
      </c>
      <c r="AS596" s="1">
        <f>COUNTIF(F596,"CVV")</f>
        <v>0</v>
      </c>
      <c r="AT596" s="1">
        <f>COUNTIF(F596,"CVVC")</f>
        <v>0</v>
      </c>
      <c r="AU596" s="1">
        <f>COUNTIF(F596,"VV")</f>
        <v>0</v>
      </c>
      <c r="AV596" s="1">
        <f>COUNTIF(F596,"VVC")</f>
        <v>0</v>
      </c>
      <c r="AW596" s="1">
        <f>COUNTIF(F596,"CVVCVC")+COUNTIF(F596,"VVCVC")+COUNTIF(F596,"CVVCV")+COUNTIF(F596,"VVCV")</f>
        <v>0</v>
      </c>
      <c r="AY596" s="1">
        <f>COUNTIF(F596,"CCVCV")</f>
        <v>1</v>
      </c>
      <c r="AZ596" s="1">
        <f>COUNTIF(F596,"CCVCVC")</f>
        <v>0</v>
      </c>
      <c r="BA596" s="1">
        <f>COUNTIF(F596,"CCVV")</f>
        <v>0</v>
      </c>
      <c r="BB596" s="1">
        <f>COUNTIF(F596,"CCVVC")</f>
        <v>0</v>
      </c>
      <c r="BF596" s="1" t="str">
        <f>RIGHT(F596,4)</f>
        <v>CVCV</v>
      </c>
      <c r="BG596" s="1">
        <v>1</v>
      </c>
      <c r="BP596" s="1">
        <f>SUM(BG596:BO596)</f>
        <v>1</v>
      </c>
      <c r="BQ596">
        <v>0</v>
      </c>
      <c r="BS596" s="1" t="str">
        <f>LEFT(B596,1)</f>
        <v>ʔ</v>
      </c>
      <c r="BT596" s="1" t="str">
        <f>LEFT(B596,2)</f>
        <v>ʔb</v>
      </c>
      <c r="BU596" s="1" t="str">
        <f>RIGHT(B596,1)</f>
        <v>o</v>
      </c>
      <c r="BX596" s="10">
        <v>0</v>
      </c>
      <c r="BY596" s="10" t="str">
        <f>LEFT(CA596,1)</f>
        <v>o</v>
      </c>
      <c r="BZ596" s="10" t="str">
        <f>RIGHT(B596,1)</f>
        <v>o</v>
      </c>
      <c r="CA596" s="10" t="str">
        <f>RIGHT(B596,3)</f>
        <v>obo</v>
      </c>
      <c r="CB596" s="10" t="str">
        <f>RIGHT(B596,3)</f>
        <v>obo</v>
      </c>
      <c r="CC596" s="10" t="str">
        <f>RIGHT(B596,2)</f>
        <v>bo</v>
      </c>
      <c r="CD596" s="10" t="str">
        <f>RIGHT(B596,1)</f>
        <v>o</v>
      </c>
    </row>
    <row r="597" spans="1:82">
      <c r="A597">
        <v>577</v>
      </c>
      <c r="B597" s="30" t="s">
        <v>665</v>
      </c>
      <c r="C597" t="s">
        <v>2069</v>
      </c>
      <c r="D597" t="s">
        <v>1141</v>
      </c>
      <c r="E597" t="s">
        <v>1141</v>
      </c>
      <c r="F597" t="s">
        <v>2841</v>
      </c>
      <c r="G597" s="1">
        <f>COUNTIF(B597,"*ii*")</f>
        <v>0</v>
      </c>
      <c r="H597" s="1">
        <f>COUNTIF(B597,"*ee*")</f>
        <v>0</v>
      </c>
      <c r="I597" s="1">
        <f>COUNTIF(B597,"*aa*")</f>
        <v>0</v>
      </c>
      <c r="J597" s="1">
        <f>COUNTIF(B597,"*oo*")</f>
        <v>0</v>
      </c>
      <c r="K597" s="1">
        <f>COUNTIF(B597,"*uu*")</f>
        <v>0</v>
      </c>
      <c r="L597" s="1">
        <f>COUNTIF(B597,"*ia*")</f>
        <v>0</v>
      </c>
      <c r="M597" s="1">
        <f>COUNTIF(B597,"*iu*")</f>
        <v>0</v>
      </c>
      <c r="N597" s="1">
        <f>COUNTIF(B597,"*ei*")</f>
        <v>0</v>
      </c>
      <c r="O597" s="1">
        <f>COUNTIF(B597,"*ea*")</f>
        <v>0</v>
      </c>
      <c r="P597" s="1">
        <f>COUNTIF(B597,"*eo*")</f>
        <v>0</v>
      </c>
      <c r="Q597" s="1">
        <f>COUNTIF(B597,"*eu*")</f>
        <v>0</v>
      </c>
      <c r="R597" s="1">
        <f>COUNTIF(B597,"*ai*")</f>
        <v>0</v>
      </c>
      <c r="S597" s="1">
        <f>COUNTIF(B597,"*ae*")</f>
        <v>0</v>
      </c>
      <c r="T597" s="1">
        <f>COUNTIF(B597,"*ao*")</f>
        <v>0</v>
      </c>
      <c r="U597" s="1">
        <f>COUNTIF(B597,"*au*")</f>
        <v>0</v>
      </c>
      <c r="V597" s="1">
        <f>COUNTIF(B597,"*oi*")</f>
        <v>0</v>
      </c>
      <c r="W597" s="1">
        <f>COUNTIF(B597,"*oe*")</f>
        <v>0</v>
      </c>
      <c r="X597" s="1">
        <f>COUNTIF(B597,"*oa*")</f>
        <v>0</v>
      </c>
      <c r="Y597" s="1">
        <f>COUNTIF(B597,"*ou*")</f>
        <v>0</v>
      </c>
      <c r="Z597" s="1">
        <f>COUNTIF(B597,"*ui*")</f>
        <v>0</v>
      </c>
      <c r="AA597" s="1">
        <f>COUNTIF(B597,"*ua*")</f>
        <v>0</v>
      </c>
      <c r="AB597">
        <f>SUM(G597:AA597)</f>
        <v>0</v>
      </c>
      <c r="AC597">
        <v>2</v>
      </c>
      <c r="AD597">
        <f>COUNTIF(AC597,"2")</f>
        <v>1</v>
      </c>
      <c r="AE597">
        <f>COUNTIF(AC597,"3")</f>
        <v>0</v>
      </c>
      <c r="AF597">
        <f>COUNTIF(AC597,"4")</f>
        <v>0</v>
      </c>
      <c r="AG597">
        <f>COUNTIF(AC597,"5")</f>
        <v>0</v>
      </c>
      <c r="AH597">
        <v>1</v>
      </c>
      <c r="AI597">
        <v>1</v>
      </c>
      <c r="AL597">
        <v>1</v>
      </c>
      <c r="AO597" s="1">
        <f>COUNTIF(F597,"CVCV")+COUNTIF(F597,"CVVCV")</f>
        <v>0</v>
      </c>
      <c r="AP597" s="1">
        <f>COUNTIF(F597,"CVCVC")+COUNTIF(F597,"CVVCVC")</f>
        <v>0</v>
      </c>
      <c r="AQ597" s="1">
        <f>COUNTIF(F597,"VCV")+COUNTIF(F597,"VVCV")</f>
        <v>0</v>
      </c>
      <c r="AR597" s="1">
        <f>COUNTIF(F597,"VCVC")+COUNTIF(F597,"VVCVC")</f>
        <v>0</v>
      </c>
      <c r="AS597" s="1">
        <f>COUNTIF(F597,"CVV")</f>
        <v>0</v>
      </c>
      <c r="AT597" s="1">
        <f>COUNTIF(F597,"CVVC")</f>
        <v>0</v>
      </c>
      <c r="AU597" s="1">
        <f>COUNTIF(F597,"VV")</f>
        <v>0</v>
      </c>
      <c r="AV597" s="1">
        <f>COUNTIF(F597,"VVC")</f>
        <v>0</v>
      </c>
      <c r="AW597" s="1">
        <f>COUNTIF(F597,"CVVCVC")+COUNTIF(F597,"VVCVC")+COUNTIF(F597,"CVVCV")+COUNTIF(F597,"VVCV")</f>
        <v>0</v>
      </c>
      <c r="AY597" s="1">
        <f>COUNTIF(F597,"CCVCV")</f>
        <v>1</v>
      </c>
      <c r="AZ597" s="1">
        <f>COUNTIF(F597,"CCVCVC")</f>
        <v>0</v>
      </c>
      <c r="BA597" s="1">
        <f>COUNTIF(F597,"CCVV")</f>
        <v>0</v>
      </c>
      <c r="BB597" s="1">
        <f>COUNTIF(F597,"CCVVC")</f>
        <v>0</v>
      </c>
      <c r="BF597" s="1" t="str">
        <f>RIGHT(F597,4)</f>
        <v>CVCV</v>
      </c>
      <c r="BG597" s="1">
        <v>1</v>
      </c>
      <c r="BP597" s="1">
        <f>SUM(BG597:BO597)</f>
        <v>1</v>
      </c>
      <c r="BQ597">
        <v>0</v>
      </c>
      <c r="BS597" s="1" t="str">
        <f>LEFT(B597,1)</f>
        <v>k</v>
      </c>
      <c r="BT597" s="1" t="str">
        <f>LEFT(B597,2)</f>
        <v>kn</v>
      </c>
      <c r="BU597" s="1" t="str">
        <f>RIGHT(B597,1)</f>
        <v>o</v>
      </c>
      <c r="BX597" s="10">
        <v>0</v>
      </c>
      <c r="BY597" s="10" t="str">
        <f>LEFT(CA597,1)</f>
        <v>a</v>
      </c>
      <c r="BZ597" s="10" t="str">
        <f>RIGHT(B597,1)</f>
        <v>o</v>
      </c>
      <c r="CA597" s="10" t="str">
        <f>RIGHT(B597,3)</f>
        <v>afo</v>
      </c>
      <c r="CB597" s="10" t="str">
        <f>RIGHT(B597,3)</f>
        <v>afo</v>
      </c>
      <c r="CC597" s="10" t="str">
        <f>RIGHT(B597,2)</f>
        <v>fo</v>
      </c>
      <c r="CD597" s="10" t="str">
        <f>RIGHT(B597,1)</f>
        <v>o</v>
      </c>
    </row>
    <row r="598" spans="1:82">
      <c r="A598">
        <v>1165</v>
      </c>
      <c r="B598" s="30" t="s">
        <v>273</v>
      </c>
      <c r="C598" t="s">
        <v>1523</v>
      </c>
      <c r="D598" t="s">
        <v>1141</v>
      </c>
      <c r="E598" t="s">
        <v>1141</v>
      </c>
      <c r="F598" t="s">
        <v>2841</v>
      </c>
      <c r="G598" s="1">
        <f>COUNTIF(B598,"*ii*")</f>
        <v>0</v>
      </c>
      <c r="H598" s="1">
        <f>COUNTIF(B598,"*ee*")</f>
        <v>0</v>
      </c>
      <c r="I598" s="1">
        <f>COUNTIF(B598,"*aa*")</f>
        <v>0</v>
      </c>
      <c r="J598" s="1">
        <f>COUNTIF(B598,"*oo*")</f>
        <v>0</v>
      </c>
      <c r="K598" s="1">
        <f>COUNTIF(B598,"*uu*")</f>
        <v>0</v>
      </c>
      <c r="L598" s="1">
        <f>COUNTIF(B598,"*ia*")</f>
        <v>0</v>
      </c>
      <c r="M598" s="1">
        <f>COUNTIF(B598,"*iu*")</f>
        <v>0</v>
      </c>
      <c r="N598" s="1">
        <f>COUNTIF(B598,"*ei*")</f>
        <v>0</v>
      </c>
      <c r="O598" s="1">
        <f>COUNTIF(B598,"*ea*")</f>
        <v>0</v>
      </c>
      <c r="P598" s="1">
        <f>COUNTIF(B598,"*eo*")</f>
        <v>0</v>
      </c>
      <c r="Q598" s="1">
        <f>COUNTIF(B598,"*eu*")</f>
        <v>0</v>
      </c>
      <c r="R598" s="1">
        <f>COUNTIF(B598,"*ai*")</f>
        <v>0</v>
      </c>
      <c r="S598" s="1">
        <f>COUNTIF(B598,"*ae*")</f>
        <v>0</v>
      </c>
      <c r="T598" s="1">
        <f>COUNTIF(B598,"*ao*")</f>
        <v>0</v>
      </c>
      <c r="U598" s="1">
        <f>COUNTIF(B598,"*au*")</f>
        <v>0</v>
      </c>
      <c r="V598" s="1">
        <f>COUNTIF(B598,"*oi*")</f>
        <v>0</v>
      </c>
      <c r="W598" s="1">
        <f>COUNTIF(B598,"*oe*")</f>
        <v>0</v>
      </c>
      <c r="X598" s="1">
        <f>COUNTIF(B598,"*oa*")</f>
        <v>0</v>
      </c>
      <c r="Y598" s="1">
        <f>COUNTIF(B598,"*ou*")</f>
        <v>0</v>
      </c>
      <c r="Z598" s="1">
        <f>COUNTIF(B598,"*ui*")</f>
        <v>0</v>
      </c>
      <c r="AA598" s="1">
        <f>COUNTIF(B598,"*ua*")</f>
        <v>0</v>
      </c>
      <c r="AB598">
        <f>SUM(G598:AA598)</f>
        <v>0</v>
      </c>
      <c r="AC598">
        <v>2</v>
      </c>
      <c r="AD598">
        <f>COUNTIF(AC598,"2")</f>
        <v>1</v>
      </c>
      <c r="AE598">
        <f>COUNTIF(AC598,"3")</f>
        <v>0</v>
      </c>
      <c r="AF598">
        <f>COUNTIF(AC598,"4")</f>
        <v>0</v>
      </c>
      <c r="AG598">
        <f>COUNTIF(AC598,"5")</f>
        <v>0</v>
      </c>
      <c r="AH598">
        <v>1</v>
      </c>
      <c r="AI598">
        <v>1</v>
      </c>
      <c r="AL598">
        <v>1</v>
      </c>
      <c r="AO598" s="1">
        <f>COUNTIF(F598,"CVCV")+COUNTIF(F598,"CVVCV")</f>
        <v>0</v>
      </c>
      <c r="AP598" s="1">
        <f>COUNTIF(F598,"CVCVC")+COUNTIF(F598,"CVVCVC")</f>
        <v>0</v>
      </c>
      <c r="AQ598" s="1">
        <f>COUNTIF(F598,"VCV")+COUNTIF(F598,"VVCV")</f>
        <v>0</v>
      </c>
      <c r="AR598" s="1">
        <f>COUNTIF(F598,"VCVC")+COUNTIF(F598,"VVCVC")</f>
        <v>0</v>
      </c>
      <c r="AS598" s="1">
        <f>COUNTIF(F598,"CVV")</f>
        <v>0</v>
      </c>
      <c r="AT598" s="1">
        <f>COUNTIF(F598,"CVVC")</f>
        <v>0</v>
      </c>
      <c r="AU598" s="1">
        <f>COUNTIF(F598,"VV")</f>
        <v>0</v>
      </c>
      <c r="AV598" s="1">
        <f>COUNTIF(F598,"VVC")</f>
        <v>0</v>
      </c>
      <c r="AW598" s="1">
        <f>COUNTIF(F598,"CVVCVC")+COUNTIF(F598,"VVCVC")+COUNTIF(F598,"CVVCV")+COUNTIF(F598,"VVCV")</f>
        <v>0</v>
      </c>
      <c r="AY598" s="1">
        <f>COUNTIF(F598,"CCVCV")</f>
        <v>1</v>
      </c>
      <c r="AZ598" s="1">
        <f>COUNTIF(F598,"CCVCVC")</f>
        <v>0</v>
      </c>
      <c r="BA598" s="1">
        <f>COUNTIF(F598,"CCVV")</f>
        <v>0</v>
      </c>
      <c r="BB598" s="1">
        <f>COUNTIF(F598,"CCVVC")</f>
        <v>0</v>
      </c>
      <c r="BF598" s="1" t="str">
        <f>RIGHT(F598,4)</f>
        <v>CVCV</v>
      </c>
      <c r="BG598" s="1">
        <v>1</v>
      </c>
      <c r="BP598" s="1">
        <f>SUM(BG598:BO598)</f>
        <v>1</v>
      </c>
      <c r="BQ598">
        <v>0</v>
      </c>
      <c r="BS598" s="1" t="str">
        <f>LEFT(B598,1)</f>
        <v>p</v>
      </c>
      <c r="BT598" s="1" t="str">
        <f>LEFT(B598,2)</f>
        <v>pn</v>
      </c>
      <c r="BU598" s="1" t="str">
        <f>RIGHT(B598,1)</f>
        <v>o</v>
      </c>
      <c r="BX598" s="10">
        <v>0</v>
      </c>
      <c r="BY598" s="10" t="str">
        <f>LEFT(CA598,1)</f>
        <v>o</v>
      </c>
      <c r="BZ598" s="10" t="str">
        <f>RIGHT(B598,1)</f>
        <v>o</v>
      </c>
      <c r="CA598" s="10" t="str">
        <f>RIGHT(B598,3)</f>
        <v>oho</v>
      </c>
      <c r="CB598" s="10" t="str">
        <f>RIGHT(B598,3)</f>
        <v>oho</v>
      </c>
      <c r="CC598" s="10" t="str">
        <f>RIGHT(B598,2)</f>
        <v>ho</v>
      </c>
      <c r="CD598" s="10" t="str">
        <f>RIGHT(B598,1)</f>
        <v>o</v>
      </c>
    </row>
    <row r="599" spans="1:82">
      <c r="A599">
        <v>1386</v>
      </c>
      <c r="B599" s="30" t="s">
        <v>3346</v>
      </c>
      <c r="C599" t="s">
        <v>1262</v>
      </c>
      <c r="D599" t="s">
        <v>1141</v>
      </c>
      <c r="E599" t="s">
        <v>1141</v>
      </c>
      <c r="F599" t="s">
        <v>2841</v>
      </c>
      <c r="G599" s="1">
        <f>COUNTIF(B599,"*ii*")</f>
        <v>0</v>
      </c>
      <c r="H599" s="1">
        <f>COUNTIF(B599,"*ee*")</f>
        <v>0</v>
      </c>
      <c r="I599" s="1">
        <f>COUNTIF(B599,"*aa*")</f>
        <v>0</v>
      </c>
      <c r="J599" s="1">
        <f>COUNTIF(B599,"*oo*")</f>
        <v>0</v>
      </c>
      <c r="K599" s="1">
        <f>COUNTIF(B599,"*uu*")</f>
        <v>0</v>
      </c>
      <c r="L599" s="1">
        <f>COUNTIF(B599,"*ia*")</f>
        <v>0</v>
      </c>
      <c r="M599" s="1">
        <f>COUNTIF(B599,"*iu*")</f>
        <v>0</v>
      </c>
      <c r="N599" s="1">
        <f>COUNTIF(B599,"*ei*")</f>
        <v>0</v>
      </c>
      <c r="O599" s="1">
        <f>COUNTIF(B599,"*ea*")</f>
        <v>0</v>
      </c>
      <c r="P599" s="1">
        <f>COUNTIF(B599,"*eo*")</f>
        <v>0</v>
      </c>
      <c r="Q599" s="1">
        <f>COUNTIF(B599,"*eu*")</f>
        <v>0</v>
      </c>
      <c r="R599" s="1">
        <f>COUNTIF(B599,"*ai*")</f>
        <v>0</v>
      </c>
      <c r="S599" s="1">
        <f>COUNTIF(B599,"*ae*")</f>
        <v>0</v>
      </c>
      <c r="T599" s="1">
        <f>COUNTIF(B599,"*ao*")</f>
        <v>0</v>
      </c>
      <c r="U599" s="1">
        <f>COUNTIF(B599,"*au*")</f>
        <v>0</v>
      </c>
      <c r="V599" s="1">
        <f>COUNTIF(B599,"*oi*")</f>
        <v>0</v>
      </c>
      <c r="W599" s="1">
        <f>COUNTIF(B599,"*oe*")</f>
        <v>0</v>
      </c>
      <c r="X599" s="1">
        <f>COUNTIF(B599,"*oa*")</f>
        <v>0</v>
      </c>
      <c r="Y599" s="1">
        <f>COUNTIF(B599,"*ou*")</f>
        <v>0</v>
      </c>
      <c r="Z599" s="1">
        <f>COUNTIF(B599,"*ui*")</f>
        <v>0</v>
      </c>
      <c r="AA599" s="1">
        <f>COUNTIF(B599,"*ua*")</f>
        <v>0</v>
      </c>
      <c r="AB599">
        <f>SUM(G599:AA599)</f>
        <v>0</v>
      </c>
      <c r="AC599">
        <v>2</v>
      </c>
      <c r="AD599">
        <f>COUNTIF(AC599,"2")</f>
        <v>1</v>
      </c>
      <c r="AE599">
        <f>COUNTIF(AC599,"3")</f>
        <v>0</v>
      </c>
      <c r="AF599">
        <f>COUNTIF(AC599,"4")</f>
        <v>0</v>
      </c>
      <c r="AG599">
        <f>COUNTIF(AC599,"5")</f>
        <v>0</v>
      </c>
      <c r="AH599">
        <v>1</v>
      </c>
      <c r="AI599">
        <v>1</v>
      </c>
      <c r="AL599">
        <v>1</v>
      </c>
      <c r="AO599" s="1">
        <f>COUNTIF(F599,"CVCV")+COUNTIF(F599,"CVVCV")</f>
        <v>0</v>
      </c>
      <c r="AP599" s="1">
        <f>COUNTIF(F599,"CVCVC")+COUNTIF(F599,"CVVCVC")</f>
        <v>0</v>
      </c>
      <c r="AQ599" s="1">
        <f>COUNTIF(F599,"VCV")+COUNTIF(F599,"VVCV")</f>
        <v>0</v>
      </c>
      <c r="AR599" s="1">
        <f>COUNTIF(F599,"VCVC")+COUNTIF(F599,"VVCVC")</f>
        <v>0</v>
      </c>
      <c r="AS599" s="1">
        <f>COUNTIF(F599,"CVV")</f>
        <v>0</v>
      </c>
      <c r="AT599" s="1">
        <f>COUNTIF(F599,"CVVC")</f>
        <v>0</v>
      </c>
      <c r="AU599" s="1">
        <f>COUNTIF(F599,"VV")</f>
        <v>0</v>
      </c>
      <c r="AV599" s="1">
        <f>COUNTIF(F599,"VVC")</f>
        <v>0</v>
      </c>
      <c r="AW599" s="1">
        <f>COUNTIF(F599,"CVVCVC")+COUNTIF(F599,"VVCVC")+COUNTIF(F599,"CVVCV")+COUNTIF(F599,"VVCV")</f>
        <v>0</v>
      </c>
      <c r="AY599" s="1">
        <f>COUNTIF(F599,"CCVCV")</f>
        <v>1</v>
      </c>
      <c r="AZ599" s="1">
        <f>COUNTIF(F599,"CCVCVC")</f>
        <v>0</v>
      </c>
      <c r="BA599" s="1">
        <f>COUNTIF(F599,"CCVV")</f>
        <v>0</v>
      </c>
      <c r="BB599" s="1">
        <f>COUNTIF(F599,"CCVVC")</f>
        <v>0</v>
      </c>
      <c r="BF599" s="1" t="str">
        <f>RIGHT(F599,4)</f>
        <v>CVCV</v>
      </c>
      <c r="BG599" s="1">
        <v>1</v>
      </c>
      <c r="BP599" s="1">
        <f>SUM(BG599:BO599)</f>
        <v>1</v>
      </c>
      <c r="BQ599">
        <v>0</v>
      </c>
      <c r="BS599" s="1" t="str">
        <f>LEFT(B599,1)</f>
        <v>ʔ</v>
      </c>
      <c r="BT599" s="1" t="str">
        <f>LEFT(B599,2)</f>
        <v>ʔp</v>
      </c>
      <c r="BU599" s="1" t="str">
        <f>RIGHT(B599,1)</f>
        <v>o</v>
      </c>
      <c r="BX599" s="10">
        <v>0</v>
      </c>
      <c r="BY599" s="10" t="str">
        <f>LEFT(CA599,1)</f>
        <v>o</v>
      </c>
      <c r="BZ599" s="10" t="str">
        <f>RIGHT(B599,1)</f>
        <v>o</v>
      </c>
      <c r="CA599" s="10" t="str">
        <f>RIGHT(B599,3)</f>
        <v>oho</v>
      </c>
      <c r="CB599" s="10" t="str">
        <f>RIGHT(B599,3)</f>
        <v>oho</v>
      </c>
      <c r="CC599" s="10" t="str">
        <f>RIGHT(B599,2)</f>
        <v>ho</v>
      </c>
      <c r="CD599" s="10" t="str">
        <f>RIGHT(B599,1)</f>
        <v>o</v>
      </c>
    </row>
    <row r="600" spans="1:82">
      <c r="A600">
        <v>216</v>
      </c>
      <c r="B600" s="30" t="s">
        <v>998</v>
      </c>
      <c r="C600" t="s">
        <v>2593</v>
      </c>
      <c r="D600" t="s">
        <v>1141</v>
      </c>
      <c r="E600" t="s">
        <v>1141</v>
      </c>
      <c r="F600" t="s">
        <v>2841</v>
      </c>
      <c r="G600" s="1">
        <f>COUNTIF(B600,"*ii*")</f>
        <v>0</v>
      </c>
      <c r="H600" s="1">
        <f>COUNTIF(B600,"*ee*")</f>
        <v>0</v>
      </c>
      <c r="I600" s="1">
        <f>COUNTIF(B600,"*aa*")</f>
        <v>0</v>
      </c>
      <c r="J600" s="1">
        <f>COUNTIF(B600,"*oo*")</f>
        <v>0</v>
      </c>
      <c r="K600" s="1">
        <f>COUNTIF(B600,"*uu*")</f>
        <v>0</v>
      </c>
      <c r="L600" s="1">
        <f>COUNTIF(B600,"*ia*")</f>
        <v>0</v>
      </c>
      <c r="M600" s="1">
        <f>COUNTIF(B600,"*iu*")</f>
        <v>0</v>
      </c>
      <c r="N600" s="1">
        <f>COUNTIF(B600,"*ei*")</f>
        <v>0</v>
      </c>
      <c r="O600" s="1">
        <f>COUNTIF(B600,"*ea*")</f>
        <v>0</v>
      </c>
      <c r="P600" s="1">
        <f>COUNTIF(B600,"*eo*")</f>
        <v>0</v>
      </c>
      <c r="Q600" s="1">
        <f>COUNTIF(B600,"*eu*")</f>
        <v>0</v>
      </c>
      <c r="R600" s="1">
        <f>COUNTIF(B600,"*ai*")</f>
        <v>0</v>
      </c>
      <c r="S600" s="1">
        <f>COUNTIF(B600,"*ae*")</f>
        <v>0</v>
      </c>
      <c r="T600" s="1">
        <f>COUNTIF(B600,"*ao*")</f>
        <v>0</v>
      </c>
      <c r="U600" s="1">
        <f>COUNTIF(B600,"*au*")</f>
        <v>0</v>
      </c>
      <c r="V600" s="1">
        <f>COUNTIF(B600,"*oi*")</f>
        <v>0</v>
      </c>
      <c r="W600" s="1">
        <f>COUNTIF(B600,"*oe*")</f>
        <v>0</v>
      </c>
      <c r="X600" s="1">
        <f>COUNTIF(B600,"*oa*")</f>
        <v>0</v>
      </c>
      <c r="Y600" s="1">
        <f>COUNTIF(B600,"*ou*")</f>
        <v>0</v>
      </c>
      <c r="Z600" s="1">
        <f>COUNTIF(B600,"*ui*")</f>
        <v>0</v>
      </c>
      <c r="AA600" s="1">
        <f>COUNTIF(B600,"*ua*")</f>
        <v>0</v>
      </c>
      <c r="AB600">
        <f>SUM(G600:AA600)</f>
        <v>0</v>
      </c>
      <c r="AC600">
        <v>2</v>
      </c>
      <c r="AD600">
        <f>COUNTIF(AC600,"2")</f>
        <v>1</v>
      </c>
      <c r="AE600">
        <f>COUNTIF(AC600,"3")</f>
        <v>0</v>
      </c>
      <c r="AF600">
        <f>COUNTIF(AC600,"4")</f>
        <v>0</v>
      </c>
      <c r="AG600">
        <f>COUNTIF(AC600,"5")</f>
        <v>0</v>
      </c>
      <c r="AH600">
        <v>1</v>
      </c>
      <c r="AI600">
        <v>1</v>
      </c>
      <c r="AL600">
        <v>1</v>
      </c>
      <c r="AO600" s="1">
        <f>COUNTIF(F600,"CVCV")+COUNTIF(F600,"CVVCV")</f>
        <v>0</v>
      </c>
      <c r="AP600" s="1">
        <f>COUNTIF(F600,"CVCVC")+COUNTIF(F600,"CVVCVC")</f>
        <v>0</v>
      </c>
      <c r="AQ600" s="1">
        <f>COUNTIF(F600,"VCV")+COUNTIF(F600,"VVCV")</f>
        <v>0</v>
      </c>
      <c r="AR600" s="1">
        <f>COUNTIF(F600,"VCVC")+COUNTIF(F600,"VVCVC")</f>
        <v>0</v>
      </c>
      <c r="AS600" s="1">
        <f>COUNTIF(F600,"CVV")</f>
        <v>0</v>
      </c>
      <c r="AT600" s="1">
        <f>COUNTIF(F600,"CVVC")</f>
        <v>0</v>
      </c>
      <c r="AU600" s="1">
        <f>COUNTIF(F600,"VV")</f>
        <v>0</v>
      </c>
      <c r="AV600" s="1">
        <f>COUNTIF(F600,"VVC")</f>
        <v>0</v>
      </c>
      <c r="AW600" s="1">
        <f>COUNTIF(F600,"CVVCVC")+COUNTIF(F600,"VVCVC")+COUNTIF(F600,"CVVCV")+COUNTIF(F600,"VVCV")</f>
        <v>0</v>
      </c>
      <c r="AY600" s="1">
        <f>COUNTIF(F600,"CCVCV")</f>
        <v>1</v>
      </c>
      <c r="AZ600" s="1">
        <f>COUNTIF(F600,"CCVCVC")</f>
        <v>0</v>
      </c>
      <c r="BA600" s="1">
        <f>COUNTIF(F600,"CCVV")</f>
        <v>0</v>
      </c>
      <c r="BB600" s="1">
        <f>COUNTIF(F600,"CCVVC")</f>
        <v>0</v>
      </c>
      <c r="BF600" s="1" t="str">
        <f>RIGHT(F600,4)</f>
        <v>CVCV</v>
      </c>
      <c r="BG600" s="1">
        <v>1</v>
      </c>
      <c r="BP600" s="1">
        <f>SUM(BG600:BO600)</f>
        <v>1</v>
      </c>
      <c r="BQ600">
        <v>0</v>
      </c>
      <c r="BS600" s="1" t="str">
        <f>LEFT(B600,1)</f>
        <v>b</v>
      </c>
      <c r="BT600" s="1" t="str">
        <f>LEFT(B600,2)</f>
        <v>br</v>
      </c>
      <c r="BU600" s="1" t="str">
        <f>RIGHT(B600,1)</f>
        <v>o</v>
      </c>
      <c r="BX600" s="10">
        <v>0</v>
      </c>
      <c r="BY600" s="10" t="str">
        <f>LEFT(CA600,1)</f>
        <v>a</v>
      </c>
      <c r="BZ600" s="10" t="str">
        <f>RIGHT(B600,1)</f>
        <v>o</v>
      </c>
      <c r="CA600" s="10" t="str">
        <f>RIGHT(B600,3)</f>
        <v>ako</v>
      </c>
      <c r="CB600" s="10" t="str">
        <f>RIGHT(B600,3)</f>
        <v>ako</v>
      </c>
      <c r="CC600" s="10" t="str">
        <f>RIGHT(B600,2)</f>
        <v>ko</v>
      </c>
      <c r="CD600" s="10" t="str">
        <f>RIGHT(B600,1)</f>
        <v>o</v>
      </c>
    </row>
    <row r="601" spans="1:82">
      <c r="A601">
        <v>1274</v>
      </c>
      <c r="B601" s="30" t="s">
        <v>3246</v>
      </c>
      <c r="C601" t="s">
        <v>2503</v>
      </c>
      <c r="D601" t="s">
        <v>1141</v>
      </c>
      <c r="E601" t="s">
        <v>1141</v>
      </c>
      <c r="F601" t="s">
        <v>2841</v>
      </c>
      <c r="G601" s="1">
        <f>COUNTIF(B601,"*ii*")</f>
        <v>0</v>
      </c>
      <c r="H601" s="1">
        <f>COUNTIF(B601,"*ee*")</f>
        <v>0</v>
      </c>
      <c r="I601" s="1">
        <f>COUNTIF(B601,"*aa*")</f>
        <v>0</v>
      </c>
      <c r="J601" s="1">
        <f>COUNTIF(B601,"*oo*")</f>
        <v>0</v>
      </c>
      <c r="K601" s="1">
        <f>COUNTIF(B601,"*uu*")</f>
        <v>0</v>
      </c>
      <c r="L601" s="1">
        <f>COUNTIF(B601,"*ia*")</f>
        <v>0</v>
      </c>
      <c r="M601" s="1">
        <f>COUNTIF(B601,"*iu*")</f>
        <v>0</v>
      </c>
      <c r="N601" s="1">
        <f>COUNTIF(B601,"*ei*")</f>
        <v>0</v>
      </c>
      <c r="O601" s="1">
        <f>COUNTIF(B601,"*ea*")</f>
        <v>0</v>
      </c>
      <c r="P601" s="1">
        <f>COUNTIF(B601,"*eo*")</f>
        <v>0</v>
      </c>
      <c r="Q601" s="1">
        <f>COUNTIF(B601,"*eu*")</f>
        <v>0</v>
      </c>
      <c r="R601" s="1">
        <f>COUNTIF(B601,"*ai*")</f>
        <v>0</v>
      </c>
      <c r="S601" s="1">
        <f>COUNTIF(B601,"*ae*")</f>
        <v>0</v>
      </c>
      <c r="T601" s="1">
        <f>COUNTIF(B601,"*ao*")</f>
        <v>0</v>
      </c>
      <c r="U601" s="1">
        <f>COUNTIF(B601,"*au*")</f>
        <v>0</v>
      </c>
      <c r="V601" s="1">
        <f>COUNTIF(B601,"*oi*")</f>
        <v>0</v>
      </c>
      <c r="W601" s="1">
        <f>COUNTIF(B601,"*oe*")</f>
        <v>0</v>
      </c>
      <c r="X601" s="1">
        <f>COUNTIF(B601,"*oa*")</f>
        <v>0</v>
      </c>
      <c r="Y601" s="1">
        <f>COUNTIF(B601,"*ou*")</f>
        <v>0</v>
      </c>
      <c r="Z601" s="1">
        <f>COUNTIF(B601,"*ui*")</f>
        <v>0</v>
      </c>
      <c r="AA601" s="1">
        <f>COUNTIF(B601,"*ua*")</f>
        <v>0</v>
      </c>
      <c r="AB601">
        <f>SUM(G601:AA601)</f>
        <v>0</v>
      </c>
      <c r="AC601">
        <v>2</v>
      </c>
      <c r="AD601">
        <f>COUNTIF(AC601,"2")</f>
        <v>1</v>
      </c>
      <c r="AE601">
        <f>COUNTIF(AC601,"3")</f>
        <v>0</v>
      </c>
      <c r="AF601">
        <f>COUNTIF(AC601,"4")</f>
        <v>0</v>
      </c>
      <c r="AG601">
        <f>COUNTIF(AC601,"5")</f>
        <v>0</v>
      </c>
      <c r="AH601">
        <v>1</v>
      </c>
      <c r="AI601">
        <v>1</v>
      </c>
      <c r="AL601">
        <v>1</v>
      </c>
      <c r="AO601" s="1">
        <f>COUNTIF(F601,"CVCV")+COUNTIF(F601,"CVVCV")</f>
        <v>0</v>
      </c>
      <c r="AP601" s="1">
        <f>COUNTIF(F601,"CVCVC")+COUNTIF(F601,"CVVCVC")</f>
        <v>0</v>
      </c>
      <c r="AQ601" s="1">
        <f>COUNTIF(F601,"VCV")+COUNTIF(F601,"VVCV")</f>
        <v>0</v>
      </c>
      <c r="AR601" s="1">
        <f>COUNTIF(F601,"VCVC")+COUNTIF(F601,"VVCVC")</f>
        <v>0</v>
      </c>
      <c r="AS601" s="1">
        <f>COUNTIF(F601,"CVV")</f>
        <v>0</v>
      </c>
      <c r="AT601" s="1">
        <f>COUNTIF(F601,"CVVC")</f>
        <v>0</v>
      </c>
      <c r="AU601" s="1">
        <f>COUNTIF(F601,"VV")</f>
        <v>0</v>
      </c>
      <c r="AV601" s="1">
        <f>COUNTIF(F601,"VVC")</f>
        <v>0</v>
      </c>
      <c r="AW601" s="1">
        <f>COUNTIF(F601,"CVVCVC")+COUNTIF(F601,"VVCVC")+COUNTIF(F601,"CVVCV")+COUNTIF(F601,"VVCV")</f>
        <v>0</v>
      </c>
      <c r="AY601" s="1">
        <f>COUNTIF(F601,"CCVCV")</f>
        <v>1</v>
      </c>
      <c r="AZ601" s="1">
        <f>COUNTIF(F601,"CCVCVC")</f>
        <v>0</v>
      </c>
      <c r="BA601" s="1">
        <f>COUNTIF(F601,"CCVV")</f>
        <v>0</v>
      </c>
      <c r="BB601" s="1">
        <f>COUNTIF(F601,"CCVVC")</f>
        <v>0</v>
      </c>
      <c r="BF601" s="1" t="str">
        <f>RIGHT(F601,4)</f>
        <v>CVCV</v>
      </c>
      <c r="BG601" s="1">
        <v>1</v>
      </c>
      <c r="BP601" s="1">
        <f>SUM(BG601:BO601)</f>
        <v>1</v>
      </c>
      <c r="BQ601">
        <v>0</v>
      </c>
      <c r="BS601" s="1" t="str">
        <f>LEFT(B601,1)</f>
        <v>ʔ</v>
      </c>
      <c r="BT601" s="1" t="str">
        <f>LEFT(B601,2)</f>
        <v>ʔb</v>
      </c>
      <c r="BU601" s="1" t="str">
        <f>RIGHT(B601,1)</f>
        <v>o</v>
      </c>
      <c r="BX601" s="10">
        <v>0</v>
      </c>
      <c r="BY601" s="10" t="str">
        <f>LEFT(CA601,1)</f>
        <v>o</v>
      </c>
      <c r="BZ601" s="10" t="str">
        <f>RIGHT(B601,1)</f>
        <v>o</v>
      </c>
      <c r="CA601" s="10" t="str">
        <f>RIGHT(B601,3)</f>
        <v>oko</v>
      </c>
      <c r="CB601" s="10" t="str">
        <f>RIGHT(B601,3)</f>
        <v>oko</v>
      </c>
      <c r="CC601" s="10" t="str">
        <f>RIGHT(B601,2)</f>
        <v>ko</v>
      </c>
      <c r="CD601" s="10" t="str">
        <f>RIGHT(B601,1)</f>
        <v>o</v>
      </c>
    </row>
    <row r="602" spans="1:82">
      <c r="A602">
        <v>1299</v>
      </c>
      <c r="B602" s="30" t="s">
        <v>3267</v>
      </c>
      <c r="C602" t="s">
        <v>2469</v>
      </c>
      <c r="D602" t="s">
        <v>1141</v>
      </c>
      <c r="E602" t="s">
        <v>1141</v>
      </c>
      <c r="F602" t="s">
        <v>2841</v>
      </c>
      <c r="G602" s="1">
        <f>COUNTIF(B602,"*ii*")</f>
        <v>0</v>
      </c>
      <c r="H602" s="1">
        <f>COUNTIF(B602,"*ee*")</f>
        <v>0</v>
      </c>
      <c r="I602" s="1">
        <f>COUNTIF(B602,"*aa*")</f>
        <v>0</v>
      </c>
      <c r="J602" s="1">
        <f>COUNTIF(B602,"*oo*")</f>
        <v>0</v>
      </c>
      <c r="K602" s="1">
        <f>COUNTIF(B602,"*uu*")</f>
        <v>0</v>
      </c>
      <c r="L602" s="1">
        <f>COUNTIF(B602,"*ia*")</f>
        <v>0</v>
      </c>
      <c r="M602" s="1">
        <f>COUNTIF(B602,"*iu*")</f>
        <v>0</v>
      </c>
      <c r="N602" s="1">
        <f>COUNTIF(B602,"*ei*")</f>
        <v>0</v>
      </c>
      <c r="O602" s="1">
        <f>COUNTIF(B602,"*ea*")</f>
        <v>0</v>
      </c>
      <c r="P602" s="1">
        <f>COUNTIF(B602,"*eo*")</f>
        <v>0</v>
      </c>
      <c r="Q602" s="1">
        <f>COUNTIF(B602,"*eu*")</f>
        <v>0</v>
      </c>
      <c r="R602" s="1">
        <f>COUNTIF(B602,"*ai*")</f>
        <v>0</v>
      </c>
      <c r="S602" s="1">
        <f>COUNTIF(B602,"*ae*")</f>
        <v>0</v>
      </c>
      <c r="T602" s="1">
        <f>COUNTIF(B602,"*ao*")</f>
        <v>0</v>
      </c>
      <c r="U602" s="1">
        <f>COUNTIF(B602,"*au*")</f>
        <v>0</v>
      </c>
      <c r="V602" s="1">
        <f>COUNTIF(B602,"*oi*")</f>
        <v>0</v>
      </c>
      <c r="W602" s="1">
        <f>COUNTIF(B602,"*oe*")</f>
        <v>0</v>
      </c>
      <c r="X602" s="1">
        <f>COUNTIF(B602,"*oa*")</f>
        <v>0</v>
      </c>
      <c r="Y602" s="1">
        <f>COUNTIF(B602,"*ou*")</f>
        <v>0</v>
      </c>
      <c r="Z602" s="1">
        <f>COUNTIF(B602,"*ui*")</f>
        <v>0</v>
      </c>
      <c r="AA602" s="1">
        <f>COUNTIF(B602,"*ua*")</f>
        <v>0</v>
      </c>
      <c r="AB602">
        <f>SUM(G602:AA602)</f>
        <v>0</v>
      </c>
      <c r="AC602">
        <v>2</v>
      </c>
      <c r="AD602">
        <f>COUNTIF(AC602,"2")</f>
        <v>1</v>
      </c>
      <c r="AE602">
        <f>COUNTIF(AC602,"3")</f>
        <v>0</v>
      </c>
      <c r="AF602">
        <f>COUNTIF(AC602,"4")</f>
        <v>0</v>
      </c>
      <c r="AG602">
        <f>COUNTIF(AC602,"5")</f>
        <v>0</v>
      </c>
      <c r="AH602">
        <v>1</v>
      </c>
      <c r="AI602">
        <v>1</v>
      </c>
      <c r="AL602">
        <v>1</v>
      </c>
      <c r="AO602" s="1">
        <f>COUNTIF(F602,"CVCV")+COUNTIF(F602,"CVVCV")</f>
        <v>0</v>
      </c>
      <c r="AP602" s="1">
        <f>COUNTIF(F602,"CVCVC")+COUNTIF(F602,"CVVCVC")</f>
        <v>0</v>
      </c>
      <c r="AQ602" s="1">
        <f>COUNTIF(F602,"VCV")+COUNTIF(F602,"VVCV")</f>
        <v>0</v>
      </c>
      <c r="AR602" s="1">
        <f>COUNTIF(F602,"VCVC")+COUNTIF(F602,"VVCVC")</f>
        <v>0</v>
      </c>
      <c r="AS602" s="1">
        <f>COUNTIF(F602,"CVV")</f>
        <v>0</v>
      </c>
      <c r="AT602" s="1">
        <f>COUNTIF(F602,"CVVC")</f>
        <v>0</v>
      </c>
      <c r="AU602" s="1">
        <f>COUNTIF(F602,"VV")</f>
        <v>0</v>
      </c>
      <c r="AV602" s="1">
        <f>COUNTIF(F602,"VVC")</f>
        <v>0</v>
      </c>
      <c r="AW602" s="1">
        <f>COUNTIF(F602,"CVVCVC")+COUNTIF(F602,"VVCVC")+COUNTIF(F602,"CVVCV")+COUNTIF(F602,"VVCV")</f>
        <v>0</v>
      </c>
      <c r="AY602" s="1">
        <f>COUNTIF(F602,"CCVCV")</f>
        <v>1</v>
      </c>
      <c r="AZ602" s="1">
        <f>COUNTIF(F602,"CCVCVC")</f>
        <v>0</v>
      </c>
      <c r="BA602" s="1">
        <f>COUNTIF(F602,"CCVV")</f>
        <v>0</v>
      </c>
      <c r="BB602" s="1">
        <f>COUNTIF(F602,"CCVVC")</f>
        <v>0</v>
      </c>
      <c r="BF602" s="1" t="str">
        <f>RIGHT(F602,4)</f>
        <v>CVCV</v>
      </c>
      <c r="BG602" s="1">
        <v>1</v>
      </c>
      <c r="BP602" s="1">
        <f>SUM(BG602:BO602)</f>
        <v>1</v>
      </c>
      <c r="BQ602">
        <v>0</v>
      </c>
      <c r="BS602" s="1" t="str">
        <f>LEFT(B602,1)</f>
        <v>ʔ</v>
      </c>
      <c r="BT602" s="1" t="str">
        <f>LEFT(B602,2)</f>
        <v>ʔf</v>
      </c>
      <c r="BU602" s="1" t="str">
        <f>RIGHT(B602,1)</f>
        <v>o</v>
      </c>
      <c r="BX602" s="10">
        <v>0</v>
      </c>
      <c r="BY602" s="10" t="str">
        <f>LEFT(CA602,1)</f>
        <v>o</v>
      </c>
      <c r="BZ602" s="10" t="str">
        <f>RIGHT(B602,1)</f>
        <v>o</v>
      </c>
      <c r="CA602" s="10" t="str">
        <f>RIGHT(B602,3)</f>
        <v>oko</v>
      </c>
      <c r="CB602" s="10" t="str">
        <f>RIGHT(B602,3)</f>
        <v>oko</v>
      </c>
      <c r="CC602" s="10" t="str">
        <f>RIGHT(B602,2)</f>
        <v>ko</v>
      </c>
      <c r="CD602" s="10" t="str">
        <f>RIGHT(B602,1)</f>
        <v>o</v>
      </c>
    </row>
    <row r="603" spans="1:82">
      <c r="A603">
        <v>1420</v>
      </c>
      <c r="B603" s="30" t="s">
        <v>3379</v>
      </c>
      <c r="C603" t="s">
        <v>2423</v>
      </c>
      <c r="D603" t="s">
        <v>1141</v>
      </c>
      <c r="E603" t="s">
        <v>1141</v>
      </c>
      <c r="F603" t="s">
        <v>2841</v>
      </c>
      <c r="G603" s="1">
        <f>COUNTIF(B603,"*ii*")</f>
        <v>0</v>
      </c>
      <c r="H603" s="1">
        <f>COUNTIF(B603,"*ee*")</f>
        <v>0</v>
      </c>
      <c r="I603" s="1">
        <f>COUNTIF(B603,"*aa*")</f>
        <v>0</v>
      </c>
      <c r="J603" s="1">
        <f>COUNTIF(B603,"*oo*")</f>
        <v>0</v>
      </c>
      <c r="K603" s="1">
        <f>COUNTIF(B603,"*uu*")</f>
        <v>0</v>
      </c>
      <c r="L603" s="1">
        <f>COUNTIF(B603,"*ia*")</f>
        <v>0</v>
      </c>
      <c r="M603" s="1">
        <f>COUNTIF(B603,"*iu*")</f>
        <v>0</v>
      </c>
      <c r="N603" s="1">
        <f>COUNTIF(B603,"*ei*")</f>
        <v>0</v>
      </c>
      <c r="O603" s="1">
        <f>COUNTIF(B603,"*ea*")</f>
        <v>0</v>
      </c>
      <c r="P603" s="1">
        <f>COUNTIF(B603,"*eo*")</f>
        <v>0</v>
      </c>
      <c r="Q603" s="1">
        <f>COUNTIF(B603,"*eu*")</f>
        <v>0</v>
      </c>
      <c r="R603" s="1">
        <f>COUNTIF(B603,"*ai*")</f>
        <v>0</v>
      </c>
      <c r="S603" s="1">
        <f>COUNTIF(B603,"*ae*")</f>
        <v>0</v>
      </c>
      <c r="T603" s="1">
        <f>COUNTIF(B603,"*ao*")</f>
        <v>0</v>
      </c>
      <c r="U603" s="1">
        <f>COUNTIF(B603,"*au*")</f>
        <v>0</v>
      </c>
      <c r="V603" s="1">
        <f>COUNTIF(B603,"*oi*")</f>
        <v>0</v>
      </c>
      <c r="W603" s="1">
        <f>COUNTIF(B603,"*oe*")</f>
        <v>0</v>
      </c>
      <c r="X603" s="1">
        <f>COUNTIF(B603,"*oa*")</f>
        <v>0</v>
      </c>
      <c r="Y603" s="1">
        <f>COUNTIF(B603,"*ou*")</f>
        <v>0</v>
      </c>
      <c r="Z603" s="1">
        <f>COUNTIF(B603,"*ui*")</f>
        <v>0</v>
      </c>
      <c r="AA603" s="1">
        <f>COUNTIF(B603,"*ua*")</f>
        <v>0</v>
      </c>
      <c r="AB603">
        <f>SUM(G603:AA603)</f>
        <v>0</v>
      </c>
      <c r="AC603">
        <v>2</v>
      </c>
      <c r="AD603">
        <f>COUNTIF(AC603,"2")</f>
        <v>1</v>
      </c>
      <c r="AE603">
        <f>COUNTIF(AC603,"3")</f>
        <v>0</v>
      </c>
      <c r="AF603">
        <f>COUNTIF(AC603,"4")</f>
        <v>0</v>
      </c>
      <c r="AG603">
        <f>COUNTIF(AC603,"5")</f>
        <v>0</v>
      </c>
      <c r="AH603">
        <v>1</v>
      </c>
      <c r="AI603">
        <v>1</v>
      </c>
      <c r="AL603">
        <v>1</v>
      </c>
      <c r="AO603" s="1">
        <f>COUNTIF(F603,"CVCV")+COUNTIF(F603,"CVVCV")</f>
        <v>0</v>
      </c>
      <c r="AP603" s="1">
        <f>COUNTIF(F603,"CVCVC")+COUNTIF(F603,"CVVCVC")</f>
        <v>0</v>
      </c>
      <c r="AQ603" s="1">
        <f>COUNTIF(F603,"VCV")+COUNTIF(F603,"VVCV")</f>
        <v>0</v>
      </c>
      <c r="AR603" s="1">
        <f>COUNTIF(F603,"VCVC")+COUNTIF(F603,"VVCVC")</f>
        <v>0</v>
      </c>
      <c r="AS603" s="1">
        <f>COUNTIF(F603,"CVV")</f>
        <v>0</v>
      </c>
      <c r="AT603" s="1">
        <f>COUNTIF(F603,"CVVC")</f>
        <v>0</v>
      </c>
      <c r="AU603" s="1">
        <f>COUNTIF(F603,"VV")</f>
        <v>0</v>
      </c>
      <c r="AV603" s="1">
        <f>COUNTIF(F603,"VVC")</f>
        <v>0</v>
      </c>
      <c r="AW603" s="1">
        <f>COUNTIF(F603,"CVVCVC")+COUNTIF(F603,"VVCVC")+COUNTIF(F603,"CVVCV")+COUNTIF(F603,"VVCV")</f>
        <v>0</v>
      </c>
      <c r="AY603" s="1">
        <f>COUNTIF(F603,"CCVCV")</f>
        <v>1</v>
      </c>
      <c r="AZ603" s="1">
        <f>COUNTIF(F603,"CCVCVC")</f>
        <v>0</v>
      </c>
      <c r="BA603" s="1">
        <f>COUNTIF(F603,"CCVV")</f>
        <v>0</v>
      </c>
      <c r="BB603" s="1">
        <f>COUNTIF(F603,"CCVVC")</f>
        <v>0</v>
      </c>
      <c r="BF603" s="1" t="str">
        <f>RIGHT(F603,4)</f>
        <v>CVCV</v>
      </c>
      <c r="BG603" s="1">
        <v>1</v>
      </c>
      <c r="BP603" s="1">
        <f>SUM(BG603:BO603)</f>
        <v>1</v>
      </c>
      <c r="BQ603">
        <v>0</v>
      </c>
      <c r="BS603" s="1" t="str">
        <f>LEFT(B603,1)</f>
        <v>ʔ</v>
      </c>
      <c r="BT603" s="1" t="str">
        <f>LEFT(B603,2)</f>
        <v>ʔs</v>
      </c>
      <c r="BU603" s="1" t="str">
        <f>RIGHT(B603,1)</f>
        <v>o</v>
      </c>
      <c r="BX603" s="10">
        <v>0</v>
      </c>
      <c r="BY603" s="10" t="str">
        <f>LEFT(CA603,1)</f>
        <v>o</v>
      </c>
      <c r="BZ603" s="10" t="str">
        <f>RIGHT(B603,1)</f>
        <v>o</v>
      </c>
      <c r="CA603" s="10" t="str">
        <f>RIGHT(B603,3)</f>
        <v>oko</v>
      </c>
      <c r="CB603" s="10" t="str">
        <f>RIGHT(B603,3)</f>
        <v>oko</v>
      </c>
      <c r="CC603" s="10" t="str">
        <f>RIGHT(B603,2)</f>
        <v>ko</v>
      </c>
      <c r="CD603" s="10" t="str">
        <f>RIGHT(B603,1)</f>
        <v>o</v>
      </c>
    </row>
    <row r="604" spans="1:82">
      <c r="A604">
        <v>1439</v>
      </c>
      <c r="B604" s="30" t="s">
        <v>3398</v>
      </c>
      <c r="C604" t="s">
        <v>1511</v>
      </c>
      <c r="D604" t="s">
        <v>1152</v>
      </c>
      <c r="E604" t="s">
        <v>1141</v>
      </c>
      <c r="F604" t="s">
        <v>2841</v>
      </c>
      <c r="G604" s="1">
        <f>COUNTIF(B604,"*ii*")</f>
        <v>0</v>
      </c>
      <c r="H604" s="1">
        <f>COUNTIF(B604,"*ee*")</f>
        <v>0</v>
      </c>
      <c r="I604" s="1">
        <f>COUNTIF(B604,"*aa*")</f>
        <v>0</v>
      </c>
      <c r="J604" s="1">
        <f>COUNTIF(B604,"*oo*")</f>
        <v>0</v>
      </c>
      <c r="K604" s="1">
        <f>COUNTIF(B604,"*uu*")</f>
        <v>0</v>
      </c>
      <c r="L604" s="1">
        <f>COUNTIF(B604,"*ia*")</f>
        <v>0</v>
      </c>
      <c r="M604" s="1">
        <f>COUNTIF(B604,"*iu*")</f>
        <v>0</v>
      </c>
      <c r="N604" s="1">
        <f>COUNTIF(B604,"*ei*")</f>
        <v>0</v>
      </c>
      <c r="O604" s="1">
        <f>COUNTIF(B604,"*ea*")</f>
        <v>0</v>
      </c>
      <c r="P604" s="1">
        <f>COUNTIF(B604,"*eo*")</f>
        <v>0</v>
      </c>
      <c r="Q604" s="1">
        <f>COUNTIF(B604,"*eu*")</f>
        <v>0</v>
      </c>
      <c r="R604" s="1">
        <f>COUNTIF(B604,"*ai*")</f>
        <v>0</v>
      </c>
      <c r="S604" s="1">
        <f>COUNTIF(B604,"*ae*")</f>
        <v>0</v>
      </c>
      <c r="T604" s="1">
        <f>COUNTIF(B604,"*ao*")</f>
        <v>0</v>
      </c>
      <c r="U604" s="1">
        <f>COUNTIF(B604,"*au*")</f>
        <v>0</v>
      </c>
      <c r="V604" s="1">
        <f>COUNTIF(B604,"*oi*")</f>
        <v>0</v>
      </c>
      <c r="W604" s="1">
        <f>COUNTIF(B604,"*oe*")</f>
        <v>0</v>
      </c>
      <c r="X604" s="1">
        <f>COUNTIF(B604,"*oa*")</f>
        <v>0</v>
      </c>
      <c r="Y604" s="1">
        <f>COUNTIF(B604,"*ou*")</f>
        <v>0</v>
      </c>
      <c r="Z604" s="1">
        <f>COUNTIF(B604,"*ui*")</f>
        <v>0</v>
      </c>
      <c r="AA604" s="1">
        <f>COUNTIF(B604,"*ua*")</f>
        <v>0</v>
      </c>
      <c r="AB604">
        <f>SUM(G604:AA604)</f>
        <v>0</v>
      </c>
      <c r="AC604">
        <v>2</v>
      </c>
      <c r="AD604">
        <f>COUNTIF(AC604,"2")</f>
        <v>1</v>
      </c>
      <c r="AE604">
        <f>COUNTIF(AC604,"3")</f>
        <v>0</v>
      </c>
      <c r="AF604">
        <f>COUNTIF(AC604,"4")</f>
        <v>0</v>
      </c>
      <c r="AG604">
        <f>COUNTIF(AC604,"5")</f>
        <v>0</v>
      </c>
      <c r="AH604">
        <v>1</v>
      </c>
      <c r="AI604">
        <v>1</v>
      </c>
      <c r="AL604">
        <v>1</v>
      </c>
      <c r="AO604" s="1">
        <f>COUNTIF(F604,"CVCV")+COUNTIF(F604,"CVVCV")</f>
        <v>0</v>
      </c>
      <c r="AP604" s="1">
        <f>COUNTIF(F604,"CVCVC")+COUNTIF(F604,"CVVCVC")</f>
        <v>0</v>
      </c>
      <c r="AQ604" s="1">
        <f>COUNTIF(F604,"VCV")+COUNTIF(F604,"VVCV")</f>
        <v>0</v>
      </c>
      <c r="AR604" s="1">
        <f>COUNTIF(F604,"VCVC")+COUNTIF(F604,"VVCVC")</f>
        <v>0</v>
      </c>
      <c r="AS604" s="1">
        <f>COUNTIF(F604,"CVV")</f>
        <v>0</v>
      </c>
      <c r="AT604" s="1">
        <f>COUNTIF(F604,"CVVC")</f>
        <v>0</v>
      </c>
      <c r="AU604" s="1">
        <f>COUNTIF(F604,"VV")</f>
        <v>0</v>
      </c>
      <c r="AV604" s="1">
        <f>COUNTIF(F604,"VVC")</f>
        <v>0</v>
      </c>
      <c r="AW604" s="1">
        <f>COUNTIF(F604,"CVVCVC")+COUNTIF(F604,"VVCVC")+COUNTIF(F604,"CVVCV")+COUNTIF(F604,"VVCV")</f>
        <v>0</v>
      </c>
      <c r="AY604" s="1">
        <f>COUNTIF(F604,"CCVCV")</f>
        <v>1</v>
      </c>
      <c r="AZ604" s="1">
        <f>COUNTIF(F604,"CCVCVC")</f>
        <v>0</v>
      </c>
      <c r="BA604" s="1">
        <f>COUNTIF(F604,"CCVV")</f>
        <v>0</v>
      </c>
      <c r="BB604" s="1">
        <f>COUNTIF(F604,"CCVVC")</f>
        <v>0</v>
      </c>
      <c r="BF604" s="1" t="str">
        <f>RIGHT(F604,4)</f>
        <v>CVCV</v>
      </c>
      <c r="BG604" s="1">
        <v>1</v>
      </c>
      <c r="BP604" s="1">
        <f>SUM(BG604:BO604)</f>
        <v>1</v>
      </c>
      <c r="BQ604">
        <v>0</v>
      </c>
      <c r="BS604" s="1" t="str">
        <f>LEFT(B604,1)</f>
        <v>ʔ</v>
      </c>
      <c r="BT604" s="1" t="str">
        <f>LEFT(B604,2)</f>
        <v>ʔt</v>
      </c>
      <c r="BU604" s="1" t="str">
        <f>RIGHT(B604,1)</f>
        <v>o</v>
      </c>
      <c r="BX604" s="10">
        <v>0</v>
      </c>
      <c r="BY604" s="10" t="str">
        <f>LEFT(CA604,1)</f>
        <v>o</v>
      </c>
      <c r="BZ604" s="10" t="str">
        <f>RIGHT(B604,1)</f>
        <v>o</v>
      </c>
      <c r="CA604" s="10" t="str">
        <f>RIGHT(B604,3)</f>
        <v>oko</v>
      </c>
      <c r="CB604" s="10" t="str">
        <f>RIGHT(B604,3)</f>
        <v>oko</v>
      </c>
      <c r="CC604" s="10" t="str">
        <f>RIGHT(B604,2)</f>
        <v>ko</v>
      </c>
      <c r="CD604" s="10" t="str">
        <f>RIGHT(B604,1)</f>
        <v>o</v>
      </c>
    </row>
    <row r="605" spans="1:82">
      <c r="A605">
        <v>1303</v>
      </c>
      <c r="B605" s="30" t="s">
        <v>3271</v>
      </c>
      <c r="C605" t="s">
        <v>2643</v>
      </c>
      <c r="D605" t="s">
        <v>1141</v>
      </c>
      <c r="E605" t="s">
        <v>1141</v>
      </c>
      <c r="F605" t="s">
        <v>2841</v>
      </c>
      <c r="G605" s="1">
        <f>COUNTIF(B605,"*ii*")</f>
        <v>0</v>
      </c>
      <c r="H605" s="1">
        <f>COUNTIF(B605,"*ee*")</f>
        <v>0</v>
      </c>
      <c r="I605" s="1">
        <f>COUNTIF(B605,"*aa*")</f>
        <v>0</v>
      </c>
      <c r="J605" s="1">
        <f>COUNTIF(B605,"*oo*")</f>
        <v>0</v>
      </c>
      <c r="K605" s="1">
        <f>COUNTIF(B605,"*uu*")</f>
        <v>0</v>
      </c>
      <c r="L605" s="1">
        <f>COUNTIF(B605,"*ia*")</f>
        <v>0</v>
      </c>
      <c r="M605" s="1">
        <f>COUNTIF(B605,"*iu*")</f>
        <v>0</v>
      </c>
      <c r="N605" s="1">
        <f>COUNTIF(B605,"*ei*")</f>
        <v>0</v>
      </c>
      <c r="O605" s="1">
        <f>COUNTIF(B605,"*ea*")</f>
        <v>0</v>
      </c>
      <c r="P605" s="1">
        <f>COUNTIF(B605,"*eo*")</f>
        <v>0</v>
      </c>
      <c r="Q605" s="1">
        <f>COUNTIF(B605,"*eu*")</f>
        <v>0</v>
      </c>
      <c r="R605" s="1">
        <f>COUNTIF(B605,"*ai*")</f>
        <v>0</v>
      </c>
      <c r="S605" s="1">
        <f>COUNTIF(B605,"*ae*")</f>
        <v>0</v>
      </c>
      <c r="T605" s="1">
        <f>COUNTIF(B605,"*ao*")</f>
        <v>0</v>
      </c>
      <c r="U605" s="1">
        <f>COUNTIF(B605,"*au*")</f>
        <v>0</v>
      </c>
      <c r="V605" s="1">
        <f>COUNTIF(B605,"*oi*")</f>
        <v>0</v>
      </c>
      <c r="W605" s="1">
        <f>COUNTIF(B605,"*oe*")</f>
        <v>0</v>
      </c>
      <c r="X605" s="1">
        <f>COUNTIF(B605,"*oa*")</f>
        <v>0</v>
      </c>
      <c r="Y605" s="1">
        <f>COUNTIF(B605,"*ou*")</f>
        <v>0</v>
      </c>
      <c r="Z605" s="1">
        <f>COUNTIF(B605,"*ui*")</f>
        <v>0</v>
      </c>
      <c r="AA605" s="1">
        <f>COUNTIF(B605,"*ua*")</f>
        <v>0</v>
      </c>
      <c r="AB605">
        <f>SUM(G605:AA605)</f>
        <v>0</v>
      </c>
      <c r="AC605">
        <v>2</v>
      </c>
      <c r="AD605">
        <f>COUNTIF(AC605,"2")</f>
        <v>1</v>
      </c>
      <c r="AE605">
        <f>COUNTIF(AC605,"3")</f>
        <v>0</v>
      </c>
      <c r="AF605">
        <f>COUNTIF(AC605,"4")</f>
        <v>0</v>
      </c>
      <c r="AG605">
        <f>COUNTIF(AC605,"5")</f>
        <v>0</v>
      </c>
      <c r="AH605">
        <v>1</v>
      </c>
      <c r="AI605">
        <v>1</v>
      </c>
      <c r="AL605">
        <v>1</v>
      </c>
      <c r="AO605" s="1">
        <f>COUNTIF(F605,"CVCV")+COUNTIF(F605,"CVVCV")</f>
        <v>0</v>
      </c>
      <c r="AP605" s="1">
        <f>COUNTIF(F605,"CVCVC")+COUNTIF(F605,"CVVCVC")</f>
        <v>0</v>
      </c>
      <c r="AQ605" s="1">
        <f>COUNTIF(F605,"VCV")+COUNTIF(F605,"VVCV")</f>
        <v>0</v>
      </c>
      <c r="AR605" s="1">
        <f>COUNTIF(F605,"VCVC")+COUNTIF(F605,"VVCVC")</f>
        <v>0</v>
      </c>
      <c r="AS605" s="1">
        <f>COUNTIF(F605,"CVV")</f>
        <v>0</v>
      </c>
      <c r="AT605" s="1">
        <f>COUNTIF(F605,"CVVC")</f>
        <v>0</v>
      </c>
      <c r="AU605" s="1">
        <f>COUNTIF(F605,"VV")</f>
        <v>0</v>
      </c>
      <c r="AV605" s="1">
        <f>COUNTIF(F605,"VVC")</f>
        <v>0</v>
      </c>
      <c r="AW605" s="1">
        <f>COUNTIF(F605,"CVVCVC")+COUNTIF(F605,"VVCVC")+COUNTIF(F605,"CVVCV")+COUNTIF(F605,"VVCV")</f>
        <v>0</v>
      </c>
      <c r="AY605" s="1">
        <f>COUNTIF(F605,"CCVCV")</f>
        <v>1</v>
      </c>
      <c r="AZ605" s="1">
        <f>COUNTIF(F605,"CCVCVC")</f>
        <v>0</v>
      </c>
      <c r="BA605" s="1">
        <f>COUNTIF(F605,"CCVV")</f>
        <v>0</v>
      </c>
      <c r="BB605" s="1">
        <f>COUNTIF(F605,"CCVVC")</f>
        <v>0</v>
      </c>
      <c r="BF605" s="1" t="str">
        <f>RIGHT(F605,4)</f>
        <v>CVCV</v>
      </c>
      <c r="BG605" s="1">
        <v>1</v>
      </c>
      <c r="BP605" s="1">
        <f>SUM(BG605:BO605)</f>
        <v>1</v>
      </c>
      <c r="BQ605">
        <v>0</v>
      </c>
      <c r="BS605" s="1" t="str">
        <f>LEFT(B605,1)</f>
        <v>ʔ</v>
      </c>
      <c r="BT605" s="1" t="str">
        <f>LEFT(B605,2)</f>
        <v>ʔh</v>
      </c>
      <c r="BU605" s="1" t="str">
        <f>RIGHT(B605,1)</f>
        <v>o</v>
      </c>
      <c r="BX605" s="10">
        <v>0</v>
      </c>
      <c r="BY605" s="10" t="str">
        <f>LEFT(CA605,1)</f>
        <v>a</v>
      </c>
      <c r="BZ605" s="10" t="str">
        <f>RIGHT(B605,1)</f>
        <v>o</v>
      </c>
      <c r="CA605" s="10" t="str">
        <f>RIGHT(B605,3)</f>
        <v>ano</v>
      </c>
      <c r="CB605" s="10" t="str">
        <f>RIGHT(B605,3)</f>
        <v>ano</v>
      </c>
      <c r="CC605" s="10" t="str">
        <f>RIGHT(B605,2)</f>
        <v>no</v>
      </c>
      <c r="CD605" s="10" t="str">
        <f>RIGHT(B605,1)</f>
        <v>o</v>
      </c>
    </row>
    <row r="606" spans="1:82">
      <c r="A606">
        <v>510</v>
      </c>
      <c r="B606" s="30" t="s">
        <v>569</v>
      </c>
      <c r="C606" t="s">
        <v>1939</v>
      </c>
      <c r="D606" t="s">
        <v>1141</v>
      </c>
      <c r="E606" t="s">
        <v>1141</v>
      </c>
      <c r="F606" t="s">
        <v>2841</v>
      </c>
      <c r="G606" s="1">
        <f>COUNTIF(B606,"*ii*")</f>
        <v>0</v>
      </c>
      <c r="H606" s="1">
        <f>COUNTIF(B606,"*ee*")</f>
        <v>0</v>
      </c>
      <c r="I606" s="1">
        <f>COUNTIF(B606,"*aa*")</f>
        <v>0</v>
      </c>
      <c r="J606" s="1">
        <f>COUNTIF(B606,"*oo*")</f>
        <v>0</v>
      </c>
      <c r="K606" s="1">
        <f>COUNTIF(B606,"*uu*")</f>
        <v>0</v>
      </c>
      <c r="L606" s="1">
        <f>COUNTIF(B606,"*ia*")</f>
        <v>0</v>
      </c>
      <c r="M606" s="1">
        <f>COUNTIF(B606,"*iu*")</f>
        <v>0</v>
      </c>
      <c r="N606" s="1">
        <f>COUNTIF(B606,"*ei*")</f>
        <v>0</v>
      </c>
      <c r="O606" s="1">
        <f>COUNTIF(B606,"*ea*")</f>
        <v>0</v>
      </c>
      <c r="P606" s="1">
        <f>COUNTIF(B606,"*eo*")</f>
        <v>0</v>
      </c>
      <c r="Q606" s="1">
        <f>COUNTIF(B606,"*eu*")</f>
        <v>0</v>
      </c>
      <c r="R606" s="1">
        <f>COUNTIF(B606,"*ai*")</f>
        <v>0</v>
      </c>
      <c r="S606" s="1">
        <f>COUNTIF(B606,"*ae*")</f>
        <v>0</v>
      </c>
      <c r="T606" s="1">
        <f>COUNTIF(B606,"*ao*")</f>
        <v>0</v>
      </c>
      <c r="U606" s="1">
        <f>COUNTIF(B606,"*au*")</f>
        <v>0</v>
      </c>
      <c r="V606" s="1">
        <f>COUNTIF(B606,"*oi*")</f>
        <v>0</v>
      </c>
      <c r="W606" s="1">
        <f>COUNTIF(B606,"*oe*")</f>
        <v>0</v>
      </c>
      <c r="X606" s="1">
        <f>COUNTIF(B606,"*oa*")</f>
        <v>0</v>
      </c>
      <c r="Y606" s="1">
        <f>COUNTIF(B606,"*ou*")</f>
        <v>0</v>
      </c>
      <c r="Z606" s="1">
        <f>COUNTIF(B606,"*ui*")</f>
        <v>0</v>
      </c>
      <c r="AA606" s="1">
        <f>COUNTIF(B606,"*ua*")</f>
        <v>0</v>
      </c>
      <c r="AB606">
        <f>SUM(G606:AA606)</f>
        <v>0</v>
      </c>
      <c r="AC606">
        <v>2</v>
      </c>
      <c r="AD606">
        <f>COUNTIF(AC606,"2")</f>
        <v>1</v>
      </c>
      <c r="AE606">
        <f>COUNTIF(AC606,"3")</f>
        <v>0</v>
      </c>
      <c r="AF606">
        <f>COUNTIF(AC606,"4")</f>
        <v>0</v>
      </c>
      <c r="AG606">
        <f>COUNTIF(AC606,"5")</f>
        <v>0</v>
      </c>
      <c r="AH606">
        <v>1</v>
      </c>
      <c r="AI606">
        <v>1</v>
      </c>
      <c r="AL606">
        <v>1</v>
      </c>
      <c r="AO606" s="1">
        <f>COUNTIF(F606,"CVCV")+COUNTIF(F606,"CVVCV")</f>
        <v>0</v>
      </c>
      <c r="AP606" s="1">
        <f>COUNTIF(F606,"CVCVC")+COUNTIF(F606,"CVVCVC")</f>
        <v>0</v>
      </c>
      <c r="AQ606" s="1">
        <f>COUNTIF(F606,"VCV")+COUNTIF(F606,"VVCV")</f>
        <v>0</v>
      </c>
      <c r="AR606" s="1">
        <f>COUNTIF(F606,"VCVC")+COUNTIF(F606,"VVCVC")</f>
        <v>0</v>
      </c>
      <c r="AS606" s="1">
        <f>COUNTIF(F606,"CVV")</f>
        <v>0</v>
      </c>
      <c r="AT606" s="1">
        <f>COUNTIF(F606,"CVVC")</f>
        <v>0</v>
      </c>
      <c r="AU606" s="1">
        <f>COUNTIF(F606,"VV")</f>
        <v>0</v>
      </c>
      <c r="AV606" s="1">
        <f>COUNTIF(F606,"VVC")</f>
        <v>0</v>
      </c>
      <c r="AW606" s="1">
        <f>COUNTIF(F606,"CVVCVC")+COUNTIF(F606,"VVCVC")+COUNTIF(F606,"CVVCV")+COUNTIF(F606,"VVCV")</f>
        <v>0</v>
      </c>
      <c r="AY606" s="1">
        <f>COUNTIF(F606,"CCVCV")</f>
        <v>1</v>
      </c>
      <c r="AZ606" s="1">
        <f>COUNTIF(F606,"CCVCVC")</f>
        <v>0</v>
      </c>
      <c r="BA606" s="1">
        <f>COUNTIF(F606,"CCVV")</f>
        <v>0</v>
      </c>
      <c r="BB606" s="1">
        <f>COUNTIF(F606,"CCVVC")</f>
        <v>0</v>
      </c>
      <c r="BF606" s="1" t="str">
        <f>RIGHT(F606,4)</f>
        <v>CVCV</v>
      </c>
      <c r="BG606" s="1">
        <v>1</v>
      </c>
      <c r="BP606" s="1">
        <f>SUM(BG606:BO606)</f>
        <v>1</v>
      </c>
      <c r="BQ606">
        <v>0</v>
      </c>
      <c r="BS606" s="1" t="str">
        <f>LEFT(B606,1)</f>
        <v>k</v>
      </c>
      <c r="BT606" s="1" t="str">
        <f>LEFT(B606,2)</f>
        <v>kb</v>
      </c>
      <c r="BU606" s="1" t="str">
        <f>RIGHT(B606,1)</f>
        <v>o</v>
      </c>
      <c r="BX606" s="10">
        <v>0</v>
      </c>
      <c r="BY606" s="10" t="str">
        <f>LEFT(CA606,1)</f>
        <v>e</v>
      </c>
      <c r="BZ606" s="10" t="str">
        <f>RIGHT(B606,1)</f>
        <v>o</v>
      </c>
      <c r="CA606" s="10" t="str">
        <f>RIGHT(B606,3)</f>
        <v>eno</v>
      </c>
      <c r="CB606" s="10" t="str">
        <f>RIGHT(B606,3)</f>
        <v>eno</v>
      </c>
      <c r="CC606" s="10" t="str">
        <f>RIGHT(B606,2)</f>
        <v>no</v>
      </c>
      <c r="CD606" s="10" t="str">
        <f>RIGHT(B606,1)</f>
        <v>o</v>
      </c>
    </row>
    <row r="607" spans="1:82">
      <c r="A607">
        <v>1329</v>
      </c>
      <c r="B607" s="30" t="s">
        <v>3291</v>
      </c>
      <c r="C607" t="s">
        <v>1760</v>
      </c>
      <c r="D607" t="s">
        <v>1151</v>
      </c>
      <c r="E607" t="s">
        <v>2821</v>
      </c>
      <c r="F607" t="s">
        <v>2841</v>
      </c>
      <c r="G607" s="1">
        <f>COUNTIF(B607,"*ii*")</f>
        <v>0</v>
      </c>
      <c r="H607" s="1">
        <f>COUNTIF(B607,"*ee*")</f>
        <v>0</v>
      </c>
      <c r="I607" s="1">
        <f>COUNTIF(B607,"*aa*")</f>
        <v>0</v>
      </c>
      <c r="J607" s="1">
        <f>COUNTIF(B607,"*oo*")</f>
        <v>0</v>
      </c>
      <c r="K607" s="1">
        <f>COUNTIF(B607,"*uu*")</f>
        <v>0</v>
      </c>
      <c r="L607" s="1">
        <f>COUNTIF(B607,"*ia*")</f>
        <v>0</v>
      </c>
      <c r="M607" s="1">
        <f>COUNTIF(B607,"*iu*")</f>
        <v>0</v>
      </c>
      <c r="N607" s="1">
        <f>COUNTIF(B607,"*ei*")</f>
        <v>0</v>
      </c>
      <c r="O607" s="1">
        <f>COUNTIF(B607,"*ea*")</f>
        <v>0</v>
      </c>
      <c r="P607" s="1">
        <f>COUNTIF(B607,"*eo*")</f>
        <v>0</v>
      </c>
      <c r="Q607" s="1">
        <f>COUNTIF(B607,"*eu*")</f>
        <v>0</v>
      </c>
      <c r="R607" s="1">
        <f>COUNTIF(B607,"*ai*")</f>
        <v>0</v>
      </c>
      <c r="S607" s="1">
        <f>COUNTIF(B607,"*ae*")</f>
        <v>0</v>
      </c>
      <c r="T607" s="1">
        <f>COUNTIF(B607,"*ao*")</f>
        <v>0</v>
      </c>
      <c r="U607" s="1">
        <f>COUNTIF(B607,"*au*")</f>
        <v>0</v>
      </c>
      <c r="V607" s="1">
        <f>COUNTIF(B607,"*oi*")</f>
        <v>0</v>
      </c>
      <c r="W607" s="1">
        <f>COUNTIF(B607,"*oe*")</f>
        <v>0</v>
      </c>
      <c r="X607" s="1">
        <f>COUNTIF(B607,"*oa*")</f>
        <v>0</v>
      </c>
      <c r="Y607" s="1">
        <f>COUNTIF(B607,"*ou*")</f>
        <v>0</v>
      </c>
      <c r="Z607" s="1">
        <f>COUNTIF(B607,"*ui*")</f>
        <v>0</v>
      </c>
      <c r="AA607" s="1">
        <f>COUNTIF(B607,"*ua*")</f>
        <v>0</v>
      </c>
      <c r="AB607">
        <f>SUM(G607:AA607)</f>
        <v>0</v>
      </c>
      <c r="AC607">
        <v>2</v>
      </c>
      <c r="AD607">
        <f>COUNTIF(AC607,"2")</f>
        <v>1</v>
      </c>
      <c r="AE607">
        <f>COUNTIF(AC607,"3")</f>
        <v>0</v>
      </c>
      <c r="AF607">
        <f>COUNTIF(AC607,"4")</f>
        <v>0</v>
      </c>
      <c r="AG607">
        <f>COUNTIF(AC607,"5")</f>
        <v>0</v>
      </c>
      <c r="AH607">
        <v>1</v>
      </c>
      <c r="AI607">
        <v>1</v>
      </c>
      <c r="AL607">
        <v>1</v>
      </c>
      <c r="AO607" s="1">
        <f>COUNTIF(F607,"CVCV")+COUNTIF(F607,"CVVCV")</f>
        <v>0</v>
      </c>
      <c r="AP607" s="1">
        <f>COUNTIF(F607,"CVCVC")+COUNTIF(F607,"CVVCVC")</f>
        <v>0</v>
      </c>
      <c r="AQ607" s="1">
        <f>COUNTIF(F607,"VCV")+COUNTIF(F607,"VVCV")</f>
        <v>0</v>
      </c>
      <c r="AR607" s="1">
        <f>COUNTIF(F607,"VCVC")+COUNTIF(F607,"VVCVC")</f>
        <v>0</v>
      </c>
      <c r="AS607" s="1">
        <f>COUNTIF(F607,"CVV")</f>
        <v>0</v>
      </c>
      <c r="AT607" s="1">
        <f>COUNTIF(F607,"CVVC")</f>
        <v>0</v>
      </c>
      <c r="AU607" s="1">
        <f>COUNTIF(F607,"VV")</f>
        <v>0</v>
      </c>
      <c r="AV607" s="1">
        <f>COUNTIF(F607,"VVC")</f>
        <v>0</v>
      </c>
      <c r="AW607" s="1">
        <f>COUNTIF(F607,"CVVCVC")+COUNTIF(F607,"VVCVC")+COUNTIF(F607,"CVVCV")+COUNTIF(F607,"VVCV")</f>
        <v>0</v>
      </c>
      <c r="AY607" s="1">
        <f>COUNTIF(F607,"CCVCV")</f>
        <v>1</v>
      </c>
      <c r="AZ607" s="1">
        <f>COUNTIF(F607,"CCVCVC")</f>
        <v>0</v>
      </c>
      <c r="BA607" s="1">
        <f>COUNTIF(F607,"CCVV")</f>
        <v>0</v>
      </c>
      <c r="BB607" s="1">
        <f>COUNTIF(F607,"CCVVC")</f>
        <v>0</v>
      </c>
      <c r="BF607" s="1" t="str">
        <f>RIGHT(F607,4)</f>
        <v>CVCV</v>
      </c>
      <c r="BG607" s="1">
        <v>1</v>
      </c>
      <c r="BP607" s="1">
        <f>SUM(BG607:BO607)</f>
        <v>1</v>
      </c>
      <c r="BQ607">
        <v>0</v>
      </c>
      <c r="BS607" s="1" t="str">
        <f>LEFT(B607,1)</f>
        <v>ʔ</v>
      </c>
      <c r="BT607" s="1" t="str">
        <f>LEFT(B607,2)</f>
        <v>ʔk</v>
      </c>
      <c r="BU607" s="1" t="str">
        <f>RIGHT(B607,1)</f>
        <v>o</v>
      </c>
      <c r="BX607" s="10">
        <v>0</v>
      </c>
      <c r="BY607" s="10" t="str">
        <f>LEFT(CA607,1)</f>
        <v>o</v>
      </c>
      <c r="BZ607" s="10" t="str">
        <f>RIGHT(B607,1)</f>
        <v>o</v>
      </c>
      <c r="CA607" s="10" t="str">
        <f>RIGHT(B607,3)</f>
        <v>ono</v>
      </c>
      <c r="CB607" s="10" t="str">
        <f>RIGHT(B607,3)</f>
        <v>ono</v>
      </c>
      <c r="CC607" s="10" t="str">
        <f>RIGHT(B607,2)</f>
        <v>no</v>
      </c>
      <c r="CD607" s="10" t="str">
        <f>RIGHT(B607,1)</f>
        <v>o</v>
      </c>
    </row>
    <row r="608" spans="1:82">
      <c r="A608">
        <v>1388</v>
      </c>
      <c r="B608" s="30" t="s">
        <v>3348</v>
      </c>
      <c r="C608" t="s">
        <v>1530</v>
      </c>
      <c r="D608" t="s">
        <v>1151</v>
      </c>
      <c r="E608" t="s">
        <v>2821</v>
      </c>
      <c r="F608" t="s">
        <v>2841</v>
      </c>
      <c r="G608" s="1">
        <f>COUNTIF(B608,"*ii*")</f>
        <v>0</v>
      </c>
      <c r="H608" s="1">
        <f>COUNTIF(B608,"*ee*")</f>
        <v>0</v>
      </c>
      <c r="I608" s="1">
        <f>COUNTIF(B608,"*aa*")</f>
        <v>0</v>
      </c>
      <c r="J608" s="1">
        <f>COUNTIF(B608,"*oo*")</f>
        <v>0</v>
      </c>
      <c r="K608" s="1">
        <f>COUNTIF(B608,"*uu*")</f>
        <v>0</v>
      </c>
      <c r="L608" s="1">
        <f>COUNTIF(B608,"*ia*")</f>
        <v>0</v>
      </c>
      <c r="M608" s="1">
        <f>COUNTIF(B608,"*iu*")</f>
        <v>0</v>
      </c>
      <c r="N608" s="1">
        <f>COUNTIF(B608,"*ei*")</f>
        <v>0</v>
      </c>
      <c r="O608" s="1">
        <f>COUNTIF(B608,"*ea*")</f>
        <v>0</v>
      </c>
      <c r="P608" s="1">
        <f>COUNTIF(B608,"*eo*")</f>
        <v>0</v>
      </c>
      <c r="Q608" s="1">
        <f>COUNTIF(B608,"*eu*")</f>
        <v>0</v>
      </c>
      <c r="R608" s="1">
        <f>COUNTIF(B608,"*ai*")</f>
        <v>0</v>
      </c>
      <c r="S608" s="1">
        <f>COUNTIF(B608,"*ae*")</f>
        <v>0</v>
      </c>
      <c r="T608" s="1">
        <f>COUNTIF(B608,"*ao*")</f>
        <v>0</v>
      </c>
      <c r="U608" s="1">
        <f>COUNTIF(B608,"*au*")</f>
        <v>0</v>
      </c>
      <c r="V608" s="1">
        <f>COUNTIF(B608,"*oi*")</f>
        <v>0</v>
      </c>
      <c r="W608" s="1">
        <f>COUNTIF(B608,"*oe*")</f>
        <v>0</v>
      </c>
      <c r="X608" s="1">
        <f>COUNTIF(B608,"*oa*")</f>
        <v>0</v>
      </c>
      <c r="Y608" s="1">
        <f>COUNTIF(B608,"*ou*")</f>
        <v>0</v>
      </c>
      <c r="Z608" s="1">
        <f>COUNTIF(B608,"*ui*")</f>
        <v>0</v>
      </c>
      <c r="AA608" s="1">
        <f>COUNTIF(B608,"*ua*")</f>
        <v>0</v>
      </c>
      <c r="AB608">
        <f>SUM(G608:AA608)</f>
        <v>0</v>
      </c>
      <c r="AC608">
        <v>2</v>
      </c>
      <c r="AD608">
        <f>COUNTIF(AC608,"2")</f>
        <v>1</v>
      </c>
      <c r="AE608">
        <f>COUNTIF(AC608,"3")</f>
        <v>0</v>
      </c>
      <c r="AF608">
        <f>COUNTIF(AC608,"4")</f>
        <v>0</v>
      </c>
      <c r="AG608">
        <f>COUNTIF(AC608,"5")</f>
        <v>0</v>
      </c>
      <c r="AH608">
        <v>1</v>
      </c>
      <c r="AI608">
        <v>1</v>
      </c>
      <c r="AL608">
        <v>1</v>
      </c>
      <c r="AO608" s="1">
        <f>COUNTIF(F608,"CVCV")+COUNTIF(F608,"CVVCV")</f>
        <v>0</v>
      </c>
      <c r="AP608" s="1">
        <f>COUNTIF(F608,"CVCVC")+COUNTIF(F608,"CVVCVC")</f>
        <v>0</v>
      </c>
      <c r="AQ608" s="1">
        <f>COUNTIF(F608,"VCV")+COUNTIF(F608,"VVCV")</f>
        <v>0</v>
      </c>
      <c r="AR608" s="1">
        <f>COUNTIF(F608,"VCVC")+COUNTIF(F608,"VVCVC")</f>
        <v>0</v>
      </c>
      <c r="AS608" s="1">
        <f>COUNTIF(F608,"CVV")</f>
        <v>0</v>
      </c>
      <c r="AT608" s="1">
        <f>COUNTIF(F608,"CVVC")</f>
        <v>0</v>
      </c>
      <c r="AU608" s="1">
        <f>COUNTIF(F608,"VV")</f>
        <v>0</v>
      </c>
      <c r="AV608" s="1">
        <f>COUNTIF(F608,"VVC")</f>
        <v>0</v>
      </c>
      <c r="AW608" s="1">
        <f>COUNTIF(F608,"CVVCVC")+COUNTIF(F608,"VVCVC")+COUNTIF(F608,"CVVCV")+COUNTIF(F608,"VVCV")</f>
        <v>0</v>
      </c>
      <c r="AY608" s="1">
        <f>COUNTIF(F608,"CCVCV")</f>
        <v>1</v>
      </c>
      <c r="AZ608" s="1">
        <f>COUNTIF(F608,"CCVCVC")</f>
        <v>0</v>
      </c>
      <c r="BA608" s="1">
        <f>COUNTIF(F608,"CCVV")</f>
        <v>0</v>
      </c>
      <c r="BB608" s="1">
        <f>COUNTIF(F608,"CCVVC")</f>
        <v>0</v>
      </c>
      <c r="BF608" s="1" t="str">
        <f>RIGHT(F608,4)</f>
        <v>CVCV</v>
      </c>
      <c r="BG608" s="1">
        <v>1</v>
      </c>
      <c r="BP608" s="1">
        <f>SUM(BG608:BO608)</f>
        <v>1</v>
      </c>
      <c r="BQ608">
        <v>0</v>
      </c>
      <c r="BS608" s="1" t="str">
        <f>LEFT(B608,1)</f>
        <v>ʔ</v>
      </c>
      <c r="BT608" s="1" t="str">
        <f>LEFT(B608,2)</f>
        <v>ʔp</v>
      </c>
      <c r="BU608" s="1" t="str">
        <f>RIGHT(B608,1)</f>
        <v>o</v>
      </c>
      <c r="BX608" s="10">
        <v>0</v>
      </c>
      <c r="BY608" s="10" t="str">
        <f>LEFT(CA608,1)</f>
        <v>o</v>
      </c>
      <c r="BZ608" s="10" t="str">
        <f>RIGHT(B608,1)</f>
        <v>o</v>
      </c>
      <c r="CA608" s="10" t="str">
        <f>RIGHT(B608,3)</f>
        <v>opo</v>
      </c>
      <c r="CB608" s="10" t="str">
        <f>RIGHT(B608,3)</f>
        <v>opo</v>
      </c>
      <c r="CC608" s="10" t="str">
        <f>RIGHT(B608,2)</f>
        <v>po</v>
      </c>
      <c r="CD608" s="10" t="str">
        <f>RIGHT(B608,1)</f>
        <v>o</v>
      </c>
    </row>
    <row r="609" spans="1:82">
      <c r="A609">
        <v>320</v>
      </c>
      <c r="B609" s="30" t="s">
        <v>822</v>
      </c>
      <c r="C609" t="s">
        <v>2295</v>
      </c>
      <c r="D609" t="s">
        <v>1141</v>
      </c>
      <c r="E609" t="s">
        <v>1141</v>
      </c>
      <c r="F609" t="s">
        <v>2841</v>
      </c>
      <c r="G609" s="1">
        <f>COUNTIF(B609,"*ii*")</f>
        <v>0</v>
      </c>
      <c r="H609" s="1">
        <f>COUNTIF(B609,"*ee*")</f>
        <v>0</v>
      </c>
      <c r="I609" s="1">
        <f>COUNTIF(B609,"*aa*")</f>
        <v>0</v>
      </c>
      <c r="J609" s="1">
        <f>COUNTIF(B609,"*oo*")</f>
        <v>0</v>
      </c>
      <c r="K609" s="1">
        <f>COUNTIF(B609,"*uu*")</f>
        <v>0</v>
      </c>
      <c r="L609" s="1">
        <f>COUNTIF(B609,"*ia*")</f>
        <v>0</v>
      </c>
      <c r="M609" s="1">
        <f>COUNTIF(B609,"*iu*")</f>
        <v>0</v>
      </c>
      <c r="N609" s="1">
        <f>COUNTIF(B609,"*ei*")</f>
        <v>0</v>
      </c>
      <c r="O609" s="1">
        <f>COUNTIF(B609,"*ea*")</f>
        <v>0</v>
      </c>
      <c r="P609" s="1">
        <f>COUNTIF(B609,"*eo*")</f>
        <v>0</v>
      </c>
      <c r="Q609" s="1">
        <f>COUNTIF(B609,"*eu*")</f>
        <v>0</v>
      </c>
      <c r="R609" s="1">
        <f>COUNTIF(B609,"*ai*")</f>
        <v>0</v>
      </c>
      <c r="S609" s="1">
        <f>COUNTIF(B609,"*ae*")</f>
        <v>0</v>
      </c>
      <c r="T609" s="1">
        <f>COUNTIF(B609,"*ao*")</f>
        <v>0</v>
      </c>
      <c r="U609" s="1">
        <f>COUNTIF(B609,"*au*")</f>
        <v>0</v>
      </c>
      <c r="V609" s="1">
        <f>COUNTIF(B609,"*oi*")</f>
        <v>0</v>
      </c>
      <c r="W609" s="1">
        <f>COUNTIF(B609,"*oe*")</f>
        <v>0</v>
      </c>
      <c r="X609" s="1">
        <f>COUNTIF(B609,"*oa*")</f>
        <v>0</v>
      </c>
      <c r="Y609" s="1">
        <f>COUNTIF(B609,"*ou*")</f>
        <v>0</v>
      </c>
      <c r="Z609" s="1">
        <f>COUNTIF(B609,"*ui*")</f>
        <v>0</v>
      </c>
      <c r="AA609" s="1">
        <f>COUNTIF(B609,"*ua*")</f>
        <v>0</v>
      </c>
      <c r="AB609">
        <f>SUM(G609:AA609)</f>
        <v>0</v>
      </c>
      <c r="AC609">
        <v>2</v>
      </c>
      <c r="AD609">
        <f>COUNTIF(AC609,"2")</f>
        <v>1</v>
      </c>
      <c r="AE609">
        <f>COUNTIF(AC609,"3")</f>
        <v>0</v>
      </c>
      <c r="AF609">
        <f>COUNTIF(AC609,"4")</f>
        <v>0</v>
      </c>
      <c r="AG609">
        <f>COUNTIF(AC609,"5")</f>
        <v>0</v>
      </c>
      <c r="AH609">
        <v>1</v>
      </c>
      <c r="AI609">
        <v>1</v>
      </c>
      <c r="AL609">
        <v>1</v>
      </c>
      <c r="AO609" s="1">
        <f>COUNTIF(F609,"CVCV")+COUNTIF(F609,"CVVCV")</f>
        <v>0</v>
      </c>
      <c r="AP609" s="1">
        <f>COUNTIF(F609,"CVCVC")+COUNTIF(F609,"CVVCVC")</f>
        <v>0</v>
      </c>
      <c r="AQ609" s="1">
        <f>COUNTIF(F609,"VCV")+COUNTIF(F609,"VVCV")</f>
        <v>0</v>
      </c>
      <c r="AR609" s="1">
        <f>COUNTIF(F609,"VCVC")+COUNTIF(F609,"VVCVC")</f>
        <v>0</v>
      </c>
      <c r="AS609" s="1">
        <f>COUNTIF(F609,"CVV")</f>
        <v>0</v>
      </c>
      <c r="AT609" s="1">
        <f>COUNTIF(F609,"CVVC")</f>
        <v>0</v>
      </c>
      <c r="AU609" s="1">
        <f>COUNTIF(F609,"VV")</f>
        <v>0</v>
      </c>
      <c r="AV609" s="1">
        <f>COUNTIF(F609,"VVC")</f>
        <v>0</v>
      </c>
      <c r="AW609" s="1">
        <f>COUNTIF(F609,"CVVCVC")+COUNTIF(F609,"VVCVC")+COUNTIF(F609,"CVVCV")+COUNTIF(F609,"VVCV")</f>
        <v>0</v>
      </c>
      <c r="AY609" s="1">
        <f>COUNTIF(F609,"CCVCV")</f>
        <v>1</v>
      </c>
      <c r="AZ609" s="1">
        <f>COUNTIF(F609,"CCVCVC")</f>
        <v>0</v>
      </c>
      <c r="BA609" s="1">
        <f>COUNTIF(F609,"CCVV")</f>
        <v>0</v>
      </c>
      <c r="BB609" s="1">
        <f>COUNTIF(F609,"CCVVC")</f>
        <v>0</v>
      </c>
      <c r="BF609" s="1" t="str">
        <f>RIGHT(F609,4)</f>
        <v>CVCV</v>
      </c>
      <c r="BG609" s="1">
        <v>1</v>
      </c>
      <c r="BP609" s="1">
        <f>SUM(BG609:BO609)</f>
        <v>1</v>
      </c>
      <c r="BQ609">
        <v>0</v>
      </c>
      <c r="BS609" s="1" t="str">
        <f>LEFT(B609,1)</f>
        <v>f</v>
      </c>
      <c r="BT609" s="1" t="str">
        <f>LEFT(B609,2)</f>
        <v>fn</v>
      </c>
      <c r="BU609" s="1" t="str">
        <f>RIGHT(B609,1)</f>
        <v>o</v>
      </c>
      <c r="BX609" s="10">
        <v>0</v>
      </c>
      <c r="BY609" s="10" t="str">
        <f>LEFT(CA609,1)</f>
        <v>o</v>
      </c>
      <c r="BZ609" s="10" t="str">
        <f>RIGHT(B609,1)</f>
        <v>o</v>
      </c>
      <c r="CA609" s="10" t="str">
        <f>RIGHT(B609,3)</f>
        <v>oro</v>
      </c>
      <c r="CB609" s="10" t="str">
        <f>RIGHT(B609,3)</f>
        <v>oro</v>
      </c>
      <c r="CC609" s="10" t="str">
        <f>RIGHT(B609,2)</f>
        <v>ro</v>
      </c>
      <c r="CD609" s="10" t="str">
        <f>RIGHT(B609,1)</f>
        <v>o</v>
      </c>
    </row>
    <row r="610" spans="1:82">
      <c r="A610">
        <v>1736</v>
      </c>
      <c r="B610" s="30" t="s">
        <v>919</v>
      </c>
      <c r="C610" t="s">
        <v>2438</v>
      </c>
      <c r="D610" t="s">
        <v>1151</v>
      </c>
      <c r="E610" t="s">
        <v>2821</v>
      </c>
      <c r="F610" t="s">
        <v>2841</v>
      </c>
      <c r="G610" s="1">
        <f>COUNTIF(B610,"*ii*")</f>
        <v>0</v>
      </c>
      <c r="H610" s="1">
        <f>COUNTIF(B610,"*ee*")</f>
        <v>0</v>
      </c>
      <c r="I610" s="1">
        <f>COUNTIF(B610,"*aa*")</f>
        <v>0</v>
      </c>
      <c r="J610" s="1">
        <f>COUNTIF(B610,"*oo*")</f>
        <v>0</v>
      </c>
      <c r="K610" s="1">
        <f>COUNTIF(B610,"*uu*")</f>
        <v>0</v>
      </c>
      <c r="L610" s="1">
        <f>COUNTIF(B610,"*ia*")</f>
        <v>0</v>
      </c>
      <c r="M610" s="1">
        <f>COUNTIF(B610,"*iu*")</f>
        <v>0</v>
      </c>
      <c r="N610" s="1">
        <f>COUNTIF(B610,"*ei*")</f>
        <v>0</v>
      </c>
      <c r="O610" s="1">
        <f>COUNTIF(B610,"*ea*")</f>
        <v>0</v>
      </c>
      <c r="P610" s="1">
        <f>COUNTIF(B610,"*eo*")</f>
        <v>0</v>
      </c>
      <c r="Q610" s="1">
        <f>COUNTIF(B610,"*eu*")</f>
        <v>0</v>
      </c>
      <c r="R610" s="1">
        <f>COUNTIF(B610,"*ai*")</f>
        <v>0</v>
      </c>
      <c r="S610" s="1">
        <f>COUNTIF(B610,"*ae*")</f>
        <v>0</v>
      </c>
      <c r="T610" s="1">
        <f>COUNTIF(B610,"*ao*")</f>
        <v>0</v>
      </c>
      <c r="U610" s="1">
        <f>COUNTIF(B610,"*au*")</f>
        <v>0</v>
      </c>
      <c r="V610" s="1">
        <f>COUNTIF(B610,"*oi*")</f>
        <v>0</v>
      </c>
      <c r="W610" s="1">
        <f>COUNTIF(B610,"*oe*")</f>
        <v>0</v>
      </c>
      <c r="X610" s="1">
        <f>COUNTIF(B610,"*oa*")</f>
        <v>0</v>
      </c>
      <c r="Y610" s="1">
        <f>COUNTIF(B610,"*ou*")</f>
        <v>0</v>
      </c>
      <c r="Z610" s="1">
        <f>COUNTIF(B610,"*ui*")</f>
        <v>0</v>
      </c>
      <c r="AA610" s="1">
        <f>COUNTIF(B610,"*ua*")</f>
        <v>0</v>
      </c>
      <c r="AB610">
        <f>SUM(G610:AA610)</f>
        <v>0</v>
      </c>
      <c r="AC610">
        <v>2</v>
      </c>
      <c r="AD610">
        <f>COUNTIF(AC610,"2")</f>
        <v>1</v>
      </c>
      <c r="AE610">
        <f>COUNTIF(AC610,"3")</f>
        <v>0</v>
      </c>
      <c r="AF610">
        <f>COUNTIF(AC610,"4")</f>
        <v>0</v>
      </c>
      <c r="AG610">
        <f>COUNTIF(AC610,"5")</f>
        <v>0</v>
      </c>
      <c r="AH610">
        <v>1</v>
      </c>
      <c r="AI610">
        <v>1</v>
      </c>
      <c r="AL610">
        <v>1</v>
      </c>
      <c r="AO610" s="1">
        <f>COUNTIF(F610,"CVCV")+COUNTIF(F610,"CVVCV")</f>
        <v>0</v>
      </c>
      <c r="AP610" s="1">
        <f>COUNTIF(F610,"CVCVC")+COUNTIF(F610,"CVVCVC")</f>
        <v>0</v>
      </c>
      <c r="AQ610" s="1">
        <f>COUNTIF(F610,"VCV")+COUNTIF(F610,"VVCV")</f>
        <v>0</v>
      </c>
      <c r="AR610" s="1">
        <f>COUNTIF(F610,"VCVC")+COUNTIF(F610,"VVCVC")</f>
        <v>0</v>
      </c>
      <c r="AS610" s="1">
        <f>COUNTIF(F610,"CVV")</f>
        <v>0</v>
      </c>
      <c r="AT610" s="1">
        <f>COUNTIF(F610,"CVVC")</f>
        <v>0</v>
      </c>
      <c r="AU610" s="1">
        <f>COUNTIF(F610,"VV")</f>
        <v>0</v>
      </c>
      <c r="AV610" s="1">
        <f>COUNTIF(F610,"VVC")</f>
        <v>0</v>
      </c>
      <c r="AW610" s="1">
        <f>COUNTIF(F610,"CVVCVC")+COUNTIF(F610,"VVCVC")+COUNTIF(F610,"CVVCV")+COUNTIF(F610,"VVCV")</f>
        <v>0</v>
      </c>
      <c r="AY610" s="1">
        <f>COUNTIF(F610,"CCVCV")</f>
        <v>1</v>
      </c>
      <c r="AZ610" s="1">
        <f>COUNTIF(F610,"CCVCVC")</f>
        <v>0</v>
      </c>
      <c r="BA610" s="1">
        <f>COUNTIF(F610,"CCVV")</f>
        <v>0</v>
      </c>
      <c r="BB610" s="1">
        <f>COUNTIF(F610,"CCVVC")</f>
        <v>0</v>
      </c>
      <c r="BF610" s="1" t="str">
        <f>RIGHT(F610,4)</f>
        <v>CVCV</v>
      </c>
      <c r="BG610" s="1">
        <v>1</v>
      </c>
      <c r="BP610" s="1">
        <f>SUM(BG610:BO610)</f>
        <v>1</v>
      </c>
      <c r="BQ610">
        <v>0</v>
      </c>
      <c r="BS610" s="1" t="str">
        <f>LEFT(B610,1)</f>
        <v>s</v>
      </c>
      <c r="BT610" s="1" t="str">
        <f>LEFT(B610,2)</f>
        <v>sr</v>
      </c>
      <c r="BU610" s="1" t="str">
        <f>RIGHT(B610,1)</f>
        <v>o</v>
      </c>
      <c r="BX610" s="10">
        <v>0</v>
      </c>
      <c r="BY610" s="10" t="str">
        <f>LEFT(CA610,1)</f>
        <v>o</v>
      </c>
      <c r="BZ610" s="10" t="str">
        <f>RIGHT(B610,1)</f>
        <v>o</v>
      </c>
      <c r="CA610" s="10" t="str">
        <f>RIGHT(B610,3)</f>
        <v>oro</v>
      </c>
      <c r="CB610" s="10" t="str">
        <f>RIGHT(B610,3)</f>
        <v>oro</v>
      </c>
      <c r="CC610" s="10" t="str">
        <f>RIGHT(B610,2)</f>
        <v>ro</v>
      </c>
      <c r="CD610" s="10" t="str">
        <f>RIGHT(B610,1)</f>
        <v>o</v>
      </c>
    </row>
    <row r="611" spans="1:82">
      <c r="A611">
        <v>662</v>
      </c>
      <c r="B611" s="30" t="s">
        <v>430</v>
      </c>
      <c r="C611" t="s">
        <v>1744</v>
      </c>
      <c r="D611" t="s">
        <v>1141</v>
      </c>
      <c r="E611" t="s">
        <v>1141</v>
      </c>
      <c r="F611" t="s">
        <v>2841</v>
      </c>
      <c r="G611" s="1">
        <f>COUNTIF(B611,"*ii*")</f>
        <v>0</v>
      </c>
      <c r="H611" s="1">
        <f>COUNTIF(B611,"*ee*")</f>
        <v>0</v>
      </c>
      <c r="I611" s="1">
        <f>COUNTIF(B611,"*aa*")</f>
        <v>0</v>
      </c>
      <c r="J611" s="1">
        <f>COUNTIF(B611,"*oo*")</f>
        <v>0</v>
      </c>
      <c r="K611" s="1">
        <f>COUNTIF(B611,"*uu*")</f>
        <v>0</v>
      </c>
      <c r="L611" s="1">
        <f>COUNTIF(B611,"*ia*")</f>
        <v>0</v>
      </c>
      <c r="M611" s="1">
        <f>COUNTIF(B611,"*iu*")</f>
        <v>0</v>
      </c>
      <c r="N611" s="1">
        <f>COUNTIF(B611,"*ei*")</f>
        <v>0</v>
      </c>
      <c r="O611" s="1">
        <f>COUNTIF(B611,"*ea*")</f>
        <v>0</v>
      </c>
      <c r="P611" s="1">
        <f>COUNTIF(B611,"*eo*")</f>
        <v>0</v>
      </c>
      <c r="Q611" s="1">
        <f>COUNTIF(B611,"*eu*")</f>
        <v>0</v>
      </c>
      <c r="R611" s="1">
        <f>COUNTIF(B611,"*ai*")</f>
        <v>0</v>
      </c>
      <c r="S611" s="1">
        <f>COUNTIF(B611,"*ae*")</f>
        <v>0</v>
      </c>
      <c r="T611" s="1">
        <f>COUNTIF(B611,"*ao*")</f>
        <v>0</v>
      </c>
      <c r="U611" s="1">
        <f>COUNTIF(B611,"*au*")</f>
        <v>0</v>
      </c>
      <c r="V611" s="1">
        <f>COUNTIF(B611,"*oi*")</f>
        <v>0</v>
      </c>
      <c r="W611" s="1">
        <f>COUNTIF(B611,"*oe*")</f>
        <v>0</v>
      </c>
      <c r="X611" s="1">
        <f>COUNTIF(B611,"*oa*")</f>
        <v>0</v>
      </c>
      <c r="Y611" s="1">
        <f>COUNTIF(B611,"*ou*")</f>
        <v>0</v>
      </c>
      <c r="Z611" s="1">
        <f>COUNTIF(B611,"*ui*")</f>
        <v>0</v>
      </c>
      <c r="AA611" s="1">
        <f>COUNTIF(B611,"*ua*")</f>
        <v>0</v>
      </c>
      <c r="AB611">
        <f>SUM(G611:AA611)</f>
        <v>0</v>
      </c>
      <c r="AC611">
        <v>2</v>
      </c>
      <c r="AD611">
        <f>COUNTIF(AC611,"2")</f>
        <v>1</v>
      </c>
      <c r="AE611">
        <f>COUNTIF(AC611,"3")</f>
        <v>0</v>
      </c>
      <c r="AF611">
        <f>COUNTIF(AC611,"4")</f>
        <v>0</v>
      </c>
      <c r="AG611">
        <f>COUNTIF(AC611,"5")</f>
        <v>0</v>
      </c>
      <c r="AH611">
        <v>1</v>
      </c>
      <c r="AI611">
        <v>1</v>
      </c>
      <c r="AL611">
        <v>1</v>
      </c>
      <c r="AO611" s="1">
        <f>COUNTIF(F611,"CVCV")+COUNTIF(F611,"CVVCV")</f>
        <v>0</v>
      </c>
      <c r="AP611" s="1">
        <f>COUNTIF(F611,"CVCVC")+COUNTIF(F611,"CVVCVC")</f>
        <v>0</v>
      </c>
      <c r="AQ611" s="1">
        <f>COUNTIF(F611,"VCV")+COUNTIF(F611,"VVCV")</f>
        <v>0</v>
      </c>
      <c r="AR611" s="1">
        <f>COUNTIF(F611,"VCVC")+COUNTIF(F611,"VVCVC")</f>
        <v>0</v>
      </c>
      <c r="AS611" s="1">
        <f>COUNTIF(F611,"CVV")</f>
        <v>0</v>
      </c>
      <c r="AT611" s="1">
        <f>COUNTIF(F611,"CVVC")</f>
        <v>0</v>
      </c>
      <c r="AU611" s="1">
        <f>COUNTIF(F611,"VV")</f>
        <v>0</v>
      </c>
      <c r="AV611" s="1">
        <f>COUNTIF(F611,"VVC")</f>
        <v>0</v>
      </c>
      <c r="AW611" s="1">
        <f>COUNTIF(F611,"CVVCVC")+COUNTIF(F611,"VVCVC")+COUNTIF(F611,"CVVCV")+COUNTIF(F611,"VVCV")</f>
        <v>0</v>
      </c>
      <c r="AY611" s="1">
        <f>COUNTIF(F611,"CCVCV")</f>
        <v>1</v>
      </c>
      <c r="AZ611" s="1">
        <f>COUNTIF(F611,"CCVCVC")</f>
        <v>0</v>
      </c>
      <c r="BA611" s="1">
        <f>COUNTIF(F611,"CCVV")</f>
        <v>0</v>
      </c>
      <c r="BB611" s="1">
        <f>COUNTIF(F611,"CCVVC")</f>
        <v>0</v>
      </c>
      <c r="BF611" s="1" t="str">
        <f>RIGHT(F611,4)</f>
        <v>CVCV</v>
      </c>
      <c r="BG611" s="1">
        <v>1</v>
      </c>
      <c r="BP611" s="1">
        <f>SUM(BG611:BO611)</f>
        <v>1</v>
      </c>
      <c r="BQ611">
        <v>0</v>
      </c>
      <c r="BS611" s="1" t="str">
        <f>LEFT(B611,1)</f>
        <v>k</v>
      </c>
      <c r="BT611" s="1" t="str">
        <f>LEFT(B611,2)</f>
        <v>kr</v>
      </c>
      <c r="BU611" s="1" t="str">
        <f>RIGHT(B611,1)</f>
        <v>o</v>
      </c>
      <c r="BX611" s="10">
        <v>0</v>
      </c>
      <c r="BY611" s="10" t="str">
        <f>LEFT(CA611,1)</f>
        <v>e</v>
      </c>
      <c r="BZ611" s="10" t="str">
        <f>RIGHT(B611,1)</f>
        <v>o</v>
      </c>
      <c r="CA611" s="10" t="str">
        <f>RIGHT(B611,3)</f>
        <v>eso</v>
      </c>
      <c r="CB611" s="10" t="str">
        <f>RIGHT(B611,3)</f>
        <v>eso</v>
      </c>
      <c r="CC611" s="10" t="str">
        <f>RIGHT(B611,2)</f>
        <v>so</v>
      </c>
      <c r="CD611" s="10" t="str">
        <f>RIGHT(B611,1)</f>
        <v>o</v>
      </c>
    </row>
    <row r="612" spans="1:82">
      <c r="A612">
        <v>1278</v>
      </c>
      <c r="B612" s="30" t="s">
        <v>3250</v>
      </c>
      <c r="C612" t="s">
        <v>2283</v>
      </c>
      <c r="D612" t="s">
        <v>1151</v>
      </c>
      <c r="E612" t="s">
        <v>2821</v>
      </c>
      <c r="F612" t="s">
        <v>2841</v>
      </c>
      <c r="G612" s="1">
        <f>COUNTIF(B612,"*ii*")</f>
        <v>0</v>
      </c>
      <c r="H612" s="1">
        <f>COUNTIF(B612,"*ee*")</f>
        <v>0</v>
      </c>
      <c r="I612" s="1">
        <f>COUNTIF(B612,"*aa*")</f>
        <v>0</v>
      </c>
      <c r="J612" s="1">
        <f>COUNTIF(B612,"*oo*")</f>
        <v>0</v>
      </c>
      <c r="K612" s="1">
        <f>COUNTIF(B612,"*uu*")</f>
        <v>0</v>
      </c>
      <c r="L612" s="1">
        <f>COUNTIF(B612,"*ia*")</f>
        <v>0</v>
      </c>
      <c r="M612" s="1">
        <f>COUNTIF(B612,"*iu*")</f>
        <v>0</v>
      </c>
      <c r="N612" s="1">
        <f>COUNTIF(B612,"*ei*")</f>
        <v>0</v>
      </c>
      <c r="O612" s="1">
        <f>COUNTIF(B612,"*ea*")</f>
        <v>0</v>
      </c>
      <c r="P612" s="1">
        <f>COUNTIF(B612,"*eo*")</f>
        <v>0</v>
      </c>
      <c r="Q612" s="1">
        <f>COUNTIF(B612,"*eu*")</f>
        <v>0</v>
      </c>
      <c r="R612" s="1">
        <f>COUNTIF(B612,"*ai*")</f>
        <v>0</v>
      </c>
      <c r="S612" s="1">
        <f>COUNTIF(B612,"*ae*")</f>
        <v>0</v>
      </c>
      <c r="T612" s="1">
        <f>COUNTIF(B612,"*ao*")</f>
        <v>0</v>
      </c>
      <c r="U612" s="1">
        <f>COUNTIF(B612,"*au*")</f>
        <v>0</v>
      </c>
      <c r="V612" s="1">
        <f>COUNTIF(B612,"*oi*")</f>
        <v>0</v>
      </c>
      <c r="W612" s="1">
        <f>COUNTIF(B612,"*oe*")</f>
        <v>0</v>
      </c>
      <c r="X612" s="1">
        <f>COUNTIF(B612,"*oa*")</f>
        <v>0</v>
      </c>
      <c r="Y612" s="1">
        <f>COUNTIF(B612,"*ou*")</f>
        <v>0</v>
      </c>
      <c r="Z612" s="1">
        <f>COUNTIF(B612,"*ui*")</f>
        <v>0</v>
      </c>
      <c r="AA612" s="1">
        <f>COUNTIF(B612,"*ua*")</f>
        <v>0</v>
      </c>
      <c r="AB612">
        <f>SUM(G612:AA612)</f>
        <v>0</v>
      </c>
      <c r="AC612">
        <v>2</v>
      </c>
      <c r="AD612">
        <f>COUNTIF(AC612,"2")</f>
        <v>1</v>
      </c>
      <c r="AE612">
        <f>COUNTIF(AC612,"3")</f>
        <v>0</v>
      </c>
      <c r="AF612">
        <f>COUNTIF(AC612,"4")</f>
        <v>0</v>
      </c>
      <c r="AG612">
        <f>COUNTIF(AC612,"5")</f>
        <v>0</v>
      </c>
      <c r="AH612">
        <v>1</v>
      </c>
      <c r="AI612">
        <v>1</v>
      </c>
      <c r="AL612">
        <v>1</v>
      </c>
      <c r="AO612" s="1">
        <f>COUNTIF(F612,"CVCV")+COUNTIF(F612,"CVVCV")</f>
        <v>0</v>
      </c>
      <c r="AP612" s="1">
        <f>COUNTIF(F612,"CVCVC")+COUNTIF(F612,"CVVCVC")</f>
        <v>0</v>
      </c>
      <c r="AQ612" s="1">
        <f>COUNTIF(F612,"VCV")+COUNTIF(F612,"VVCV")</f>
        <v>0</v>
      </c>
      <c r="AR612" s="1">
        <f>COUNTIF(F612,"VCVC")+COUNTIF(F612,"VVCVC")</f>
        <v>0</v>
      </c>
      <c r="AS612" s="1">
        <f>COUNTIF(F612,"CVV")</f>
        <v>0</v>
      </c>
      <c r="AT612" s="1">
        <f>COUNTIF(F612,"CVVC")</f>
        <v>0</v>
      </c>
      <c r="AU612" s="1">
        <f>COUNTIF(F612,"VV")</f>
        <v>0</v>
      </c>
      <c r="AV612" s="1">
        <f>COUNTIF(F612,"VVC")</f>
        <v>0</v>
      </c>
      <c r="AW612" s="1">
        <f>COUNTIF(F612,"CVVCVC")+COUNTIF(F612,"VVCVC")+COUNTIF(F612,"CVVCV")+COUNTIF(F612,"VVCV")</f>
        <v>0</v>
      </c>
      <c r="AY612" s="1">
        <f>COUNTIF(F612,"CCVCV")</f>
        <v>1</v>
      </c>
      <c r="AZ612" s="1">
        <f>COUNTIF(F612,"CCVCVC")</f>
        <v>0</v>
      </c>
      <c r="BA612" s="1">
        <f>COUNTIF(F612,"CCVV")</f>
        <v>0</v>
      </c>
      <c r="BB612" s="1">
        <f>COUNTIF(F612,"CCVVC")</f>
        <v>0</v>
      </c>
      <c r="BF612" s="1" t="str">
        <f>RIGHT(F612,4)</f>
        <v>CVCV</v>
      </c>
      <c r="BG612" s="1">
        <v>1</v>
      </c>
      <c r="BP612" s="1">
        <f>SUM(BG612:BO612)</f>
        <v>1</v>
      </c>
      <c r="BQ612">
        <v>0</v>
      </c>
      <c r="BS612" s="1" t="str">
        <f>LEFT(B612,1)</f>
        <v>ʔ</v>
      </c>
      <c r="BT612" s="1" t="str">
        <f>LEFT(B612,2)</f>
        <v>ʔb</v>
      </c>
      <c r="BU612" s="1" t="str">
        <f>RIGHT(B612,1)</f>
        <v>o</v>
      </c>
      <c r="BX612" s="10">
        <v>0</v>
      </c>
      <c r="BY612" s="10" t="str">
        <f>LEFT(CA612,1)</f>
        <v>o</v>
      </c>
      <c r="BZ612" s="10" t="str">
        <f>RIGHT(B612,1)</f>
        <v>o</v>
      </c>
      <c r="CA612" s="10" t="str">
        <f>RIGHT(B612,3)</f>
        <v>oto</v>
      </c>
      <c r="CB612" s="10" t="str">
        <f>RIGHT(B612,3)</f>
        <v>oto</v>
      </c>
      <c r="CC612" s="10" t="str">
        <f>RIGHT(B612,2)</f>
        <v>to</v>
      </c>
      <c r="CD612" s="10" t="str">
        <f>RIGHT(B612,1)</f>
        <v>o</v>
      </c>
    </row>
    <row r="613" spans="1:82">
      <c r="A613">
        <v>1405</v>
      </c>
      <c r="B613" s="30" t="s">
        <v>3364</v>
      </c>
      <c r="C613" t="s">
        <v>2331</v>
      </c>
      <c r="D613" t="s">
        <v>1151</v>
      </c>
      <c r="E613" t="s">
        <v>2821</v>
      </c>
      <c r="F613" t="s">
        <v>2841</v>
      </c>
      <c r="G613" s="1">
        <f>COUNTIF(B613,"*ii*")</f>
        <v>0</v>
      </c>
      <c r="H613" s="1">
        <f>COUNTIF(B613,"*ee*")</f>
        <v>0</v>
      </c>
      <c r="I613" s="1">
        <f>COUNTIF(B613,"*aa*")</f>
        <v>0</v>
      </c>
      <c r="J613" s="1">
        <f>COUNTIF(B613,"*oo*")</f>
        <v>0</v>
      </c>
      <c r="K613" s="1">
        <f>COUNTIF(B613,"*uu*")</f>
        <v>0</v>
      </c>
      <c r="L613" s="1">
        <f>COUNTIF(B613,"*ia*")</f>
        <v>0</v>
      </c>
      <c r="M613" s="1">
        <f>COUNTIF(B613,"*iu*")</f>
        <v>0</v>
      </c>
      <c r="N613" s="1">
        <f>COUNTIF(B613,"*ei*")</f>
        <v>0</v>
      </c>
      <c r="O613" s="1">
        <f>COUNTIF(B613,"*ea*")</f>
        <v>0</v>
      </c>
      <c r="P613" s="1">
        <f>COUNTIF(B613,"*eo*")</f>
        <v>0</v>
      </c>
      <c r="Q613" s="1">
        <f>COUNTIF(B613,"*eu*")</f>
        <v>0</v>
      </c>
      <c r="R613" s="1">
        <f>COUNTIF(B613,"*ai*")</f>
        <v>0</v>
      </c>
      <c r="S613" s="1">
        <f>COUNTIF(B613,"*ae*")</f>
        <v>0</v>
      </c>
      <c r="T613" s="1">
        <f>COUNTIF(B613,"*ao*")</f>
        <v>0</v>
      </c>
      <c r="U613" s="1">
        <f>COUNTIF(B613,"*au*")</f>
        <v>0</v>
      </c>
      <c r="V613" s="1">
        <f>COUNTIF(B613,"*oi*")</f>
        <v>0</v>
      </c>
      <c r="W613" s="1">
        <f>COUNTIF(B613,"*oe*")</f>
        <v>0</v>
      </c>
      <c r="X613" s="1">
        <f>COUNTIF(B613,"*oa*")</f>
        <v>0</v>
      </c>
      <c r="Y613" s="1">
        <f>COUNTIF(B613,"*ou*")</f>
        <v>0</v>
      </c>
      <c r="Z613" s="1">
        <f>COUNTIF(B613,"*ui*")</f>
        <v>0</v>
      </c>
      <c r="AA613" s="1">
        <f>COUNTIF(B613,"*ua*")</f>
        <v>0</v>
      </c>
      <c r="AB613">
        <f>SUM(G613:AA613)</f>
        <v>0</v>
      </c>
      <c r="AC613">
        <v>2</v>
      </c>
      <c r="AD613">
        <f>COUNTIF(AC613,"2")</f>
        <v>1</v>
      </c>
      <c r="AE613">
        <f>COUNTIF(AC613,"3")</f>
        <v>0</v>
      </c>
      <c r="AF613">
        <f>COUNTIF(AC613,"4")</f>
        <v>0</v>
      </c>
      <c r="AG613">
        <f>COUNTIF(AC613,"5")</f>
        <v>0</v>
      </c>
      <c r="AH613">
        <v>1</v>
      </c>
      <c r="AI613">
        <v>1</v>
      </c>
      <c r="AL613">
        <v>1</v>
      </c>
      <c r="AO613" s="1">
        <f>COUNTIF(F613,"CVCV")+COUNTIF(F613,"CVVCV")</f>
        <v>0</v>
      </c>
      <c r="AP613" s="1">
        <f>COUNTIF(F613,"CVCVC")+COUNTIF(F613,"CVVCVC")</f>
        <v>0</v>
      </c>
      <c r="AQ613" s="1">
        <f>COUNTIF(F613,"VCV")+COUNTIF(F613,"VVCV")</f>
        <v>0</v>
      </c>
      <c r="AR613" s="1">
        <f>COUNTIF(F613,"VCVC")+COUNTIF(F613,"VVCVC")</f>
        <v>0</v>
      </c>
      <c r="AS613" s="1">
        <f>COUNTIF(F613,"CVV")</f>
        <v>0</v>
      </c>
      <c r="AT613" s="1">
        <f>COUNTIF(F613,"CVVC")</f>
        <v>0</v>
      </c>
      <c r="AU613" s="1">
        <f>COUNTIF(F613,"VV")</f>
        <v>0</v>
      </c>
      <c r="AV613" s="1">
        <f>COUNTIF(F613,"VVC")</f>
        <v>0</v>
      </c>
      <c r="AW613" s="1">
        <f>COUNTIF(F613,"CVVCVC")+COUNTIF(F613,"VVCVC")+COUNTIF(F613,"CVVCV")+COUNTIF(F613,"VVCV")</f>
        <v>0</v>
      </c>
      <c r="AY613" s="1">
        <f>COUNTIF(F613,"CCVCV")</f>
        <v>1</v>
      </c>
      <c r="AZ613" s="1">
        <f>COUNTIF(F613,"CCVCVC")</f>
        <v>0</v>
      </c>
      <c r="BA613" s="1">
        <f>COUNTIF(F613,"CCVV")</f>
        <v>0</v>
      </c>
      <c r="BB613" s="1">
        <f>COUNTIF(F613,"CCVVC")</f>
        <v>0</v>
      </c>
      <c r="BF613" s="1" t="str">
        <f>RIGHT(F613,4)</f>
        <v>CVCV</v>
      </c>
      <c r="BG613" s="1">
        <v>1</v>
      </c>
      <c r="BP613" s="1">
        <f>SUM(BG613:BO613)</f>
        <v>1</v>
      </c>
      <c r="BQ613">
        <v>0</v>
      </c>
      <c r="BS613" s="1" t="str">
        <f>LEFT(B613,1)</f>
        <v>ʔ</v>
      </c>
      <c r="BT613" s="1" t="str">
        <f>LEFT(B613,2)</f>
        <v>ʔr</v>
      </c>
      <c r="BU613" s="1" t="str">
        <f>RIGHT(B613,1)</f>
        <v>o</v>
      </c>
      <c r="BX613" s="10">
        <v>0</v>
      </c>
      <c r="BY613" s="10" t="str">
        <f>LEFT(CA613,1)</f>
        <v>o</v>
      </c>
      <c r="BZ613" s="10" t="str">
        <f>RIGHT(B613,1)</f>
        <v>o</v>
      </c>
      <c r="CA613" s="10" t="str">
        <f>RIGHT(B613,3)</f>
        <v>oto</v>
      </c>
      <c r="CB613" s="10" t="str">
        <f>RIGHT(B613,3)</f>
        <v>oto</v>
      </c>
      <c r="CC613" s="10" t="str">
        <f>RIGHT(B613,2)</f>
        <v>to</v>
      </c>
      <c r="CD613" s="10" t="str">
        <f>RIGHT(B613,1)</f>
        <v>o</v>
      </c>
    </row>
    <row r="614" spans="1:82">
      <c r="A614">
        <v>661</v>
      </c>
      <c r="B614" s="30" t="s">
        <v>3113</v>
      </c>
      <c r="C614" t="s">
        <v>1992</v>
      </c>
      <c r="D614" t="s">
        <v>1141</v>
      </c>
      <c r="E614" t="s">
        <v>1141</v>
      </c>
      <c r="F614" t="s">
        <v>2841</v>
      </c>
      <c r="G614" s="1">
        <f>COUNTIF(B614,"*ii*")</f>
        <v>0</v>
      </c>
      <c r="H614" s="1">
        <f>COUNTIF(B614,"*ee*")</f>
        <v>0</v>
      </c>
      <c r="I614" s="1">
        <f>COUNTIF(B614,"*aa*")</f>
        <v>0</v>
      </c>
      <c r="J614" s="1">
        <f>COUNTIF(B614,"*oo*")</f>
        <v>0</v>
      </c>
      <c r="K614" s="1">
        <f>COUNTIF(B614,"*uu*")</f>
        <v>0</v>
      </c>
      <c r="L614" s="1">
        <f>COUNTIF(B614,"*ia*")</f>
        <v>0</v>
      </c>
      <c r="M614" s="1">
        <f>COUNTIF(B614,"*iu*")</f>
        <v>0</v>
      </c>
      <c r="N614" s="1">
        <f>COUNTIF(B614,"*ei*")</f>
        <v>0</v>
      </c>
      <c r="O614" s="1">
        <f>COUNTIF(B614,"*ea*")</f>
        <v>0</v>
      </c>
      <c r="P614" s="1">
        <f>COUNTIF(B614,"*eo*")</f>
        <v>0</v>
      </c>
      <c r="Q614" s="1">
        <f>COUNTIF(B614,"*eu*")</f>
        <v>0</v>
      </c>
      <c r="R614" s="1">
        <f>COUNTIF(B614,"*ai*")</f>
        <v>0</v>
      </c>
      <c r="S614" s="1">
        <f>COUNTIF(B614,"*ae*")</f>
        <v>0</v>
      </c>
      <c r="T614" s="1">
        <f>COUNTIF(B614,"*ao*")</f>
        <v>0</v>
      </c>
      <c r="U614" s="1">
        <f>COUNTIF(B614,"*au*")</f>
        <v>0</v>
      </c>
      <c r="V614" s="1">
        <f>COUNTIF(B614,"*oi*")</f>
        <v>0</v>
      </c>
      <c r="W614" s="1">
        <f>COUNTIF(B614,"*oe*")</f>
        <v>0</v>
      </c>
      <c r="X614" s="1">
        <f>COUNTIF(B614,"*oa*")</f>
        <v>0</v>
      </c>
      <c r="Y614" s="1">
        <f>COUNTIF(B614,"*ou*")</f>
        <v>0</v>
      </c>
      <c r="Z614" s="1">
        <f>COUNTIF(B614,"*ui*")</f>
        <v>0</v>
      </c>
      <c r="AA614" s="1">
        <f>COUNTIF(B614,"*ua*")</f>
        <v>0</v>
      </c>
      <c r="AB614">
        <f>SUM(G614:AA614)</f>
        <v>0</v>
      </c>
      <c r="AC614">
        <v>2</v>
      </c>
      <c r="AD614">
        <f>COUNTIF(AC614,"2")</f>
        <v>1</v>
      </c>
      <c r="AE614">
        <f>COUNTIF(AC614,"3")</f>
        <v>0</v>
      </c>
      <c r="AF614">
        <f>COUNTIF(AC614,"4")</f>
        <v>0</v>
      </c>
      <c r="AG614">
        <f>COUNTIF(AC614,"5")</f>
        <v>0</v>
      </c>
      <c r="AH614">
        <v>1</v>
      </c>
      <c r="AI614">
        <v>1</v>
      </c>
      <c r="AL614">
        <v>1</v>
      </c>
      <c r="AO614" s="1">
        <f>COUNTIF(F614,"CVCV")+COUNTIF(F614,"CVVCV")</f>
        <v>0</v>
      </c>
      <c r="AP614" s="1">
        <f>COUNTIF(F614,"CVCVC")+COUNTIF(F614,"CVVCVC")</f>
        <v>0</v>
      </c>
      <c r="AQ614" s="1">
        <f>COUNTIF(F614,"VCV")+COUNTIF(F614,"VVCV")</f>
        <v>0</v>
      </c>
      <c r="AR614" s="1">
        <f>COUNTIF(F614,"VCVC")+COUNTIF(F614,"VVCVC")</f>
        <v>0</v>
      </c>
      <c r="AS614" s="1">
        <f>COUNTIF(F614,"CVV")</f>
        <v>0</v>
      </c>
      <c r="AT614" s="1">
        <f>COUNTIF(F614,"CVVC")</f>
        <v>0</v>
      </c>
      <c r="AU614" s="1">
        <f>COUNTIF(F614,"VV")</f>
        <v>0</v>
      </c>
      <c r="AV614" s="1">
        <f>COUNTIF(F614,"VVC")</f>
        <v>0</v>
      </c>
      <c r="AW614" s="1">
        <f>COUNTIF(F614,"CVVCVC")+COUNTIF(F614,"VVCVC")+COUNTIF(F614,"CVVCV")+COUNTIF(F614,"VVCV")</f>
        <v>0</v>
      </c>
      <c r="AY614" s="1">
        <f>COUNTIF(F614,"CCVCV")</f>
        <v>1</v>
      </c>
      <c r="AZ614" s="1">
        <f>COUNTIF(F614,"CCVCVC")</f>
        <v>0</v>
      </c>
      <c r="BA614" s="1">
        <f>COUNTIF(F614,"CCVV")</f>
        <v>0</v>
      </c>
      <c r="BB614" s="1">
        <f>COUNTIF(F614,"CCVVC")</f>
        <v>0</v>
      </c>
      <c r="BF614" s="1" t="str">
        <f>RIGHT(F614,4)</f>
        <v>CVCV</v>
      </c>
      <c r="BG614" s="1">
        <v>1</v>
      </c>
      <c r="BP614" s="1">
        <f>SUM(BG614:BO614)</f>
        <v>1</v>
      </c>
      <c r="BQ614">
        <v>0</v>
      </c>
      <c r="BS614" s="1" t="str">
        <f>LEFT(B614,1)</f>
        <v>k</v>
      </c>
      <c r="BT614" s="1" t="str">
        <f>LEFT(B614,2)</f>
        <v>kr</v>
      </c>
      <c r="BU614" s="1" t="str">
        <f>RIGHT(B614,1)</f>
        <v>o</v>
      </c>
      <c r="BX614" s="10">
        <v>0</v>
      </c>
      <c r="BY614" s="10" t="str">
        <f>LEFT(CA614,1)</f>
        <v>e</v>
      </c>
      <c r="BZ614" s="10" t="str">
        <f>RIGHT(B614,1)</f>
        <v>o</v>
      </c>
      <c r="CA614" s="10" t="str">
        <f>RIGHT(B614,3)</f>
        <v>eʔo</v>
      </c>
      <c r="CB614" s="10" t="str">
        <f>RIGHT(B614,3)</f>
        <v>eʔo</v>
      </c>
      <c r="CC614" s="10" t="str">
        <f>RIGHT(B614,2)</f>
        <v>ʔo</v>
      </c>
      <c r="CD614" s="10" t="str">
        <f>RIGHT(B614,1)</f>
        <v>o</v>
      </c>
    </row>
    <row r="615" spans="1:82">
      <c r="A615">
        <v>584</v>
      </c>
      <c r="B615" s="30" t="s">
        <v>3091</v>
      </c>
      <c r="C615" t="s">
        <v>2689</v>
      </c>
      <c r="D615" t="s">
        <v>1151</v>
      </c>
      <c r="E615" t="s">
        <v>2821</v>
      </c>
      <c r="F615" t="s">
        <v>2841</v>
      </c>
      <c r="G615" s="1">
        <f>COUNTIF(B615,"*ii*")</f>
        <v>0</v>
      </c>
      <c r="H615" s="1">
        <f>COUNTIF(B615,"*ee*")</f>
        <v>0</v>
      </c>
      <c r="I615" s="1">
        <f>COUNTIF(B615,"*aa*")</f>
        <v>0</v>
      </c>
      <c r="J615" s="1">
        <f>COUNTIF(B615,"*oo*")</f>
        <v>0</v>
      </c>
      <c r="K615" s="1">
        <f>COUNTIF(B615,"*uu*")</f>
        <v>0</v>
      </c>
      <c r="L615" s="1">
        <f>COUNTIF(B615,"*ia*")</f>
        <v>0</v>
      </c>
      <c r="M615" s="1">
        <f>COUNTIF(B615,"*iu*")</f>
        <v>0</v>
      </c>
      <c r="N615" s="1">
        <f>COUNTIF(B615,"*ei*")</f>
        <v>0</v>
      </c>
      <c r="O615" s="1">
        <f>COUNTIF(B615,"*ea*")</f>
        <v>0</v>
      </c>
      <c r="P615" s="1">
        <f>COUNTIF(B615,"*eo*")</f>
        <v>0</v>
      </c>
      <c r="Q615" s="1">
        <f>COUNTIF(B615,"*eu*")</f>
        <v>0</v>
      </c>
      <c r="R615" s="1">
        <f>COUNTIF(B615,"*ai*")</f>
        <v>0</v>
      </c>
      <c r="S615" s="1">
        <f>COUNTIF(B615,"*ae*")</f>
        <v>0</v>
      </c>
      <c r="T615" s="1">
        <f>COUNTIF(B615,"*ao*")</f>
        <v>0</v>
      </c>
      <c r="U615" s="1">
        <f>COUNTIF(B615,"*au*")</f>
        <v>0</v>
      </c>
      <c r="V615" s="1">
        <f>COUNTIF(B615,"*oi*")</f>
        <v>0</v>
      </c>
      <c r="W615" s="1">
        <f>COUNTIF(B615,"*oe*")</f>
        <v>0</v>
      </c>
      <c r="X615" s="1">
        <f>COUNTIF(B615,"*oa*")</f>
        <v>0</v>
      </c>
      <c r="Y615" s="1">
        <f>COUNTIF(B615,"*ou*")</f>
        <v>0</v>
      </c>
      <c r="Z615" s="1">
        <f>COUNTIF(B615,"*ui*")</f>
        <v>0</v>
      </c>
      <c r="AA615" s="1">
        <f>COUNTIF(B615,"*ua*")</f>
        <v>0</v>
      </c>
      <c r="AB615">
        <f>SUM(G615:AA615)</f>
        <v>0</v>
      </c>
      <c r="AC615">
        <v>2</v>
      </c>
      <c r="AD615">
        <f>COUNTIF(AC615,"2")</f>
        <v>1</v>
      </c>
      <c r="AE615">
        <f>COUNTIF(AC615,"3")</f>
        <v>0</v>
      </c>
      <c r="AF615">
        <f>COUNTIF(AC615,"4")</f>
        <v>0</v>
      </c>
      <c r="AG615">
        <f>COUNTIF(AC615,"5")</f>
        <v>0</v>
      </c>
      <c r="AH615">
        <v>1</v>
      </c>
      <c r="AI615">
        <v>1</v>
      </c>
      <c r="AL615">
        <v>1</v>
      </c>
      <c r="AO615" s="1">
        <f>COUNTIF(F615,"CVCV")+COUNTIF(F615,"CVVCV")</f>
        <v>0</v>
      </c>
      <c r="AP615" s="1">
        <f>COUNTIF(F615,"CVCVC")+COUNTIF(F615,"CVVCVC")</f>
        <v>0</v>
      </c>
      <c r="AQ615" s="1">
        <f>COUNTIF(F615,"VCV")+COUNTIF(F615,"VVCV")</f>
        <v>0</v>
      </c>
      <c r="AR615" s="1">
        <f>COUNTIF(F615,"VCVC")+COUNTIF(F615,"VVCVC")</f>
        <v>0</v>
      </c>
      <c r="AS615" s="1">
        <f>COUNTIF(F615,"CVV")</f>
        <v>0</v>
      </c>
      <c r="AT615" s="1">
        <f>COUNTIF(F615,"CVVC")</f>
        <v>0</v>
      </c>
      <c r="AU615" s="1">
        <f>COUNTIF(F615,"VV")</f>
        <v>0</v>
      </c>
      <c r="AV615" s="1">
        <f>COUNTIF(F615,"VVC")</f>
        <v>0</v>
      </c>
      <c r="AW615" s="1">
        <f>COUNTIF(F615,"CVVCVC")+COUNTIF(F615,"VVCVC")+COUNTIF(F615,"CVVCV")+COUNTIF(F615,"VVCV")</f>
        <v>0</v>
      </c>
      <c r="AY615" s="1">
        <f>COUNTIF(F615,"CCVCV")</f>
        <v>1</v>
      </c>
      <c r="AZ615" s="1">
        <f>COUNTIF(F615,"CCVCVC")</f>
        <v>0</v>
      </c>
      <c r="BA615" s="1">
        <f>COUNTIF(F615,"CCVV")</f>
        <v>0</v>
      </c>
      <c r="BB615" s="1">
        <f>COUNTIF(F615,"CCVVC")</f>
        <v>0</v>
      </c>
      <c r="BF615" s="1" t="str">
        <f>RIGHT(F615,4)</f>
        <v>CVCV</v>
      </c>
      <c r="BG615" s="1">
        <v>1</v>
      </c>
      <c r="BP615" s="1">
        <f>SUM(BG615:BO615)</f>
        <v>1</v>
      </c>
      <c r="BQ615">
        <v>0</v>
      </c>
      <c r="BS615" s="1" t="str">
        <f>LEFT(B615,1)</f>
        <v>k</v>
      </c>
      <c r="BT615" s="1" t="str">
        <f>LEFT(B615,2)</f>
        <v>kn</v>
      </c>
      <c r="BU615" s="1" t="str">
        <f>RIGHT(B615,1)</f>
        <v>o</v>
      </c>
      <c r="BX615" s="10">
        <v>0</v>
      </c>
      <c r="BY615" s="10" t="str">
        <f>LEFT(CA615,1)</f>
        <v>e</v>
      </c>
      <c r="BZ615" s="10" t="str">
        <f>RIGHT(B615,1)</f>
        <v>o</v>
      </c>
      <c r="CA615" s="10" t="str">
        <f>RIGHT(B615,3)</f>
        <v>eʔo</v>
      </c>
      <c r="CB615" s="10" t="str">
        <f>RIGHT(B615,3)</f>
        <v>eʔo</v>
      </c>
      <c r="CC615" s="10" t="str">
        <f>RIGHT(B615,2)</f>
        <v>ʔo</v>
      </c>
      <c r="CD615" s="10" t="str">
        <f>RIGHT(B615,1)</f>
        <v>o</v>
      </c>
    </row>
    <row r="616" spans="1:82">
      <c r="A616">
        <v>1414</v>
      </c>
      <c r="B616" s="30" t="s">
        <v>3373</v>
      </c>
      <c r="C616" t="s">
        <v>2757</v>
      </c>
      <c r="D616" t="s">
        <v>1151</v>
      </c>
      <c r="E616" t="s">
        <v>2821</v>
      </c>
      <c r="F616" t="s">
        <v>2841</v>
      </c>
      <c r="G616" s="1">
        <f>COUNTIF(B616,"*ii*")</f>
        <v>0</v>
      </c>
      <c r="H616" s="1">
        <f>COUNTIF(B616,"*ee*")</f>
        <v>0</v>
      </c>
      <c r="I616" s="1">
        <f>COUNTIF(B616,"*aa*")</f>
        <v>0</v>
      </c>
      <c r="J616" s="1">
        <f>COUNTIF(B616,"*oo*")</f>
        <v>0</v>
      </c>
      <c r="K616" s="1">
        <f>COUNTIF(B616,"*uu*")</f>
        <v>0</v>
      </c>
      <c r="L616" s="1">
        <f>COUNTIF(B616,"*ia*")</f>
        <v>0</v>
      </c>
      <c r="M616" s="1">
        <f>COUNTIF(B616,"*iu*")</f>
        <v>0</v>
      </c>
      <c r="N616" s="1">
        <f>COUNTIF(B616,"*ei*")</f>
        <v>0</v>
      </c>
      <c r="O616" s="1">
        <f>COUNTIF(B616,"*ea*")</f>
        <v>0</v>
      </c>
      <c r="P616" s="1">
        <f>COUNTIF(B616,"*eo*")</f>
        <v>0</v>
      </c>
      <c r="Q616" s="1">
        <f>COUNTIF(B616,"*eu*")</f>
        <v>0</v>
      </c>
      <c r="R616" s="1">
        <f>COUNTIF(B616,"*ai*")</f>
        <v>0</v>
      </c>
      <c r="S616" s="1">
        <f>COUNTIF(B616,"*ae*")</f>
        <v>0</v>
      </c>
      <c r="T616" s="1">
        <f>COUNTIF(B616,"*ao*")</f>
        <v>0</v>
      </c>
      <c r="U616" s="1">
        <f>COUNTIF(B616,"*au*")</f>
        <v>0</v>
      </c>
      <c r="V616" s="1">
        <f>COUNTIF(B616,"*oi*")</f>
        <v>0</v>
      </c>
      <c r="W616" s="1">
        <f>COUNTIF(B616,"*oe*")</f>
        <v>0</v>
      </c>
      <c r="X616" s="1">
        <f>COUNTIF(B616,"*oa*")</f>
        <v>0</v>
      </c>
      <c r="Y616" s="1">
        <f>COUNTIF(B616,"*ou*")</f>
        <v>0</v>
      </c>
      <c r="Z616" s="1">
        <f>COUNTIF(B616,"*ui*")</f>
        <v>0</v>
      </c>
      <c r="AA616" s="1">
        <f>COUNTIF(B616,"*ua*")</f>
        <v>0</v>
      </c>
      <c r="AB616">
        <f>SUM(G616:AA616)</f>
        <v>0</v>
      </c>
      <c r="AC616">
        <v>2</v>
      </c>
      <c r="AD616">
        <f>COUNTIF(AC616,"2")</f>
        <v>1</v>
      </c>
      <c r="AE616">
        <f>COUNTIF(AC616,"3")</f>
        <v>0</v>
      </c>
      <c r="AF616">
        <f>COUNTIF(AC616,"4")</f>
        <v>0</v>
      </c>
      <c r="AG616">
        <f>COUNTIF(AC616,"5")</f>
        <v>0</v>
      </c>
      <c r="AH616">
        <v>1</v>
      </c>
      <c r="AI616">
        <v>1</v>
      </c>
      <c r="AL616">
        <v>1</v>
      </c>
      <c r="AO616" s="1">
        <f>COUNTIF(F616,"CVCV")+COUNTIF(F616,"CVVCV")</f>
        <v>0</v>
      </c>
      <c r="AP616" s="1">
        <f>COUNTIF(F616,"CVCVC")+COUNTIF(F616,"CVVCVC")</f>
        <v>0</v>
      </c>
      <c r="AQ616" s="1">
        <f>COUNTIF(F616,"VCV")+COUNTIF(F616,"VVCV")</f>
        <v>0</v>
      </c>
      <c r="AR616" s="1">
        <f>COUNTIF(F616,"VCVC")+COUNTIF(F616,"VVCVC")</f>
        <v>0</v>
      </c>
      <c r="AS616" s="1">
        <f>COUNTIF(F616,"CVV")</f>
        <v>0</v>
      </c>
      <c r="AT616" s="1">
        <f>COUNTIF(F616,"CVVC")</f>
        <v>0</v>
      </c>
      <c r="AU616" s="1">
        <f>COUNTIF(F616,"VV")</f>
        <v>0</v>
      </c>
      <c r="AV616" s="1">
        <f>COUNTIF(F616,"VVC")</f>
        <v>0</v>
      </c>
      <c r="AW616" s="1">
        <f>COUNTIF(F616,"CVVCVC")+COUNTIF(F616,"VVCVC")+COUNTIF(F616,"CVVCV")+COUNTIF(F616,"VVCV")</f>
        <v>0</v>
      </c>
      <c r="AY616" s="1">
        <f>COUNTIF(F616,"CCVCV")</f>
        <v>1</v>
      </c>
      <c r="AZ616" s="1">
        <f>COUNTIF(F616,"CCVCVC")</f>
        <v>0</v>
      </c>
      <c r="BA616" s="1">
        <f>COUNTIF(F616,"CCVV")</f>
        <v>0</v>
      </c>
      <c r="BB616" s="1">
        <f>COUNTIF(F616,"CCVVC")</f>
        <v>0</v>
      </c>
      <c r="BF616" s="1" t="str">
        <f>RIGHT(F616,4)</f>
        <v>CVCV</v>
      </c>
      <c r="BG616" s="1">
        <v>1</v>
      </c>
      <c r="BP616" s="1">
        <f>SUM(BG616:BO616)</f>
        <v>1</v>
      </c>
      <c r="BQ616">
        <v>0</v>
      </c>
      <c r="BS616" s="1" t="str">
        <f>LEFT(B616,1)</f>
        <v>ʔ</v>
      </c>
      <c r="BT616" s="1" t="str">
        <f>LEFT(B616,2)</f>
        <v>ʔs</v>
      </c>
      <c r="BU616" s="1" t="str">
        <f>RIGHT(B616,1)</f>
        <v>o</v>
      </c>
      <c r="BX616" s="10">
        <v>0</v>
      </c>
      <c r="BY616" s="10" t="str">
        <f>LEFT(CA616,1)</f>
        <v>e</v>
      </c>
      <c r="BZ616" s="10" t="str">
        <f>RIGHT(B616,1)</f>
        <v>o</v>
      </c>
      <c r="CA616" s="10" t="str">
        <f>RIGHT(B616,3)</f>
        <v>eʔo</v>
      </c>
      <c r="CB616" s="10" t="str">
        <f>RIGHT(B616,3)</f>
        <v>eʔo</v>
      </c>
      <c r="CC616" s="10" t="str">
        <f>RIGHT(B616,2)</f>
        <v>ʔo</v>
      </c>
      <c r="CD616" s="10" t="str">
        <f>RIGHT(B616,1)</f>
        <v>o</v>
      </c>
    </row>
    <row r="617" spans="1:82">
      <c r="A617">
        <v>1422</v>
      </c>
      <c r="B617" s="30" t="s">
        <v>3381</v>
      </c>
      <c r="C617" t="s">
        <v>2659</v>
      </c>
      <c r="D617" t="s">
        <v>1141</v>
      </c>
      <c r="E617" t="s">
        <v>1141</v>
      </c>
      <c r="F617" t="s">
        <v>2841</v>
      </c>
      <c r="G617" s="1">
        <f>COUNTIF(B617,"*ii*")</f>
        <v>0</v>
      </c>
      <c r="H617" s="1">
        <f>COUNTIF(B617,"*ee*")</f>
        <v>0</v>
      </c>
      <c r="I617" s="1">
        <f>COUNTIF(B617,"*aa*")</f>
        <v>0</v>
      </c>
      <c r="J617" s="1">
        <f>COUNTIF(B617,"*oo*")</f>
        <v>0</v>
      </c>
      <c r="K617" s="1">
        <f>COUNTIF(B617,"*uu*")</f>
        <v>0</v>
      </c>
      <c r="L617" s="1">
        <f>COUNTIF(B617,"*ia*")</f>
        <v>0</v>
      </c>
      <c r="M617" s="1">
        <f>COUNTIF(B617,"*iu*")</f>
        <v>0</v>
      </c>
      <c r="N617" s="1">
        <f>COUNTIF(B617,"*ei*")</f>
        <v>0</v>
      </c>
      <c r="O617" s="1">
        <f>COUNTIF(B617,"*ea*")</f>
        <v>0</v>
      </c>
      <c r="P617" s="1">
        <f>COUNTIF(B617,"*eo*")</f>
        <v>0</v>
      </c>
      <c r="Q617" s="1">
        <f>COUNTIF(B617,"*eu*")</f>
        <v>0</v>
      </c>
      <c r="R617" s="1">
        <f>COUNTIF(B617,"*ai*")</f>
        <v>0</v>
      </c>
      <c r="S617" s="1">
        <f>COUNTIF(B617,"*ae*")</f>
        <v>0</v>
      </c>
      <c r="T617" s="1">
        <f>COUNTIF(B617,"*ao*")</f>
        <v>0</v>
      </c>
      <c r="U617" s="1">
        <f>COUNTIF(B617,"*au*")</f>
        <v>0</v>
      </c>
      <c r="V617" s="1">
        <f>COUNTIF(B617,"*oi*")</f>
        <v>0</v>
      </c>
      <c r="W617" s="1">
        <f>COUNTIF(B617,"*oe*")</f>
        <v>0</v>
      </c>
      <c r="X617" s="1">
        <f>COUNTIF(B617,"*oa*")</f>
        <v>0</v>
      </c>
      <c r="Y617" s="1">
        <f>COUNTIF(B617,"*ou*")</f>
        <v>0</v>
      </c>
      <c r="Z617" s="1">
        <f>COUNTIF(B617,"*ui*")</f>
        <v>0</v>
      </c>
      <c r="AA617" s="1">
        <f>COUNTIF(B617,"*ua*")</f>
        <v>0</v>
      </c>
      <c r="AB617">
        <f>SUM(G617:AA617)</f>
        <v>0</v>
      </c>
      <c r="AC617">
        <v>2</v>
      </c>
      <c r="AD617">
        <f>COUNTIF(AC617,"2")</f>
        <v>1</v>
      </c>
      <c r="AE617">
        <f>COUNTIF(AC617,"3")</f>
        <v>0</v>
      </c>
      <c r="AF617">
        <f>COUNTIF(AC617,"4")</f>
        <v>0</v>
      </c>
      <c r="AG617">
        <f>COUNTIF(AC617,"5")</f>
        <v>0</v>
      </c>
      <c r="AH617">
        <v>1</v>
      </c>
      <c r="AI617">
        <v>1</v>
      </c>
      <c r="AL617">
        <v>1</v>
      </c>
      <c r="AO617" s="1">
        <f>COUNTIF(F617,"CVCV")+COUNTIF(F617,"CVVCV")</f>
        <v>0</v>
      </c>
      <c r="AP617" s="1">
        <f>COUNTIF(F617,"CVCVC")+COUNTIF(F617,"CVVCVC")</f>
        <v>0</v>
      </c>
      <c r="AQ617" s="1">
        <f>COUNTIF(F617,"VCV")+COUNTIF(F617,"VVCV")</f>
        <v>0</v>
      </c>
      <c r="AR617" s="1">
        <f>COUNTIF(F617,"VCVC")+COUNTIF(F617,"VVCVC")</f>
        <v>0</v>
      </c>
      <c r="AS617" s="1">
        <f>COUNTIF(F617,"CVV")</f>
        <v>0</v>
      </c>
      <c r="AT617" s="1">
        <f>COUNTIF(F617,"CVVC")</f>
        <v>0</v>
      </c>
      <c r="AU617" s="1">
        <f>COUNTIF(F617,"VV")</f>
        <v>0</v>
      </c>
      <c r="AV617" s="1">
        <f>COUNTIF(F617,"VVC")</f>
        <v>0</v>
      </c>
      <c r="AW617" s="1">
        <f>COUNTIF(F617,"CVVCVC")+COUNTIF(F617,"VVCVC")+COUNTIF(F617,"CVVCV")+COUNTIF(F617,"VVCV")</f>
        <v>0</v>
      </c>
      <c r="AY617" s="1">
        <f>COUNTIF(F617,"CCVCV")</f>
        <v>1</v>
      </c>
      <c r="AZ617" s="1">
        <f>COUNTIF(F617,"CCVCVC")</f>
        <v>0</v>
      </c>
      <c r="BA617" s="1">
        <f>COUNTIF(F617,"CCVV")</f>
        <v>0</v>
      </c>
      <c r="BB617" s="1">
        <f>COUNTIF(F617,"CCVVC")</f>
        <v>0</v>
      </c>
      <c r="BF617" s="1" t="str">
        <f>RIGHT(F617,4)</f>
        <v>CVCV</v>
      </c>
      <c r="BG617" s="1">
        <v>1</v>
      </c>
      <c r="BP617" s="1">
        <f>SUM(BG617:BO617)</f>
        <v>1</v>
      </c>
      <c r="BQ617">
        <v>0</v>
      </c>
      <c r="BS617" s="1" t="str">
        <f>LEFT(B617,1)</f>
        <v>ʔ</v>
      </c>
      <c r="BT617" s="1" t="str">
        <f>LEFT(B617,2)</f>
        <v>ʔs</v>
      </c>
      <c r="BU617" s="1" t="str">
        <f>RIGHT(B617,1)</f>
        <v>o</v>
      </c>
      <c r="BX617" s="10">
        <v>0</v>
      </c>
      <c r="BY617" s="10" t="str">
        <f>LEFT(CA617,1)</f>
        <v>o</v>
      </c>
      <c r="BZ617" s="10" t="str">
        <f>RIGHT(B617,1)</f>
        <v>o</v>
      </c>
      <c r="CA617" s="10" t="str">
        <f>RIGHT(B617,3)</f>
        <v>oʔo</v>
      </c>
      <c r="CB617" s="10" t="str">
        <f>RIGHT(B617,3)</f>
        <v>oʔo</v>
      </c>
      <c r="CC617" s="10" t="str">
        <f>RIGHT(B617,2)</f>
        <v>ʔo</v>
      </c>
      <c r="CD617" s="10" t="str">
        <f>RIGHT(B617,1)</f>
        <v>o</v>
      </c>
    </row>
    <row r="618" spans="1:82">
      <c r="A618">
        <v>1442</v>
      </c>
      <c r="B618" s="30" t="s">
        <v>3401</v>
      </c>
      <c r="C618" t="s">
        <v>1520</v>
      </c>
      <c r="D618" t="s">
        <v>1141</v>
      </c>
      <c r="E618" t="s">
        <v>1141</v>
      </c>
      <c r="F618" t="s">
        <v>2841</v>
      </c>
      <c r="G618" s="1">
        <f>COUNTIF(B618,"*ii*")</f>
        <v>0</v>
      </c>
      <c r="H618" s="1">
        <f>COUNTIF(B618,"*ee*")</f>
        <v>0</v>
      </c>
      <c r="I618" s="1">
        <f>COUNTIF(B618,"*aa*")</f>
        <v>0</v>
      </c>
      <c r="J618" s="1">
        <f>COUNTIF(B618,"*oo*")</f>
        <v>0</v>
      </c>
      <c r="K618" s="1">
        <f>COUNTIF(B618,"*uu*")</f>
        <v>0</v>
      </c>
      <c r="L618" s="1">
        <f>COUNTIF(B618,"*ia*")</f>
        <v>0</v>
      </c>
      <c r="M618" s="1">
        <f>COUNTIF(B618,"*iu*")</f>
        <v>0</v>
      </c>
      <c r="N618" s="1">
        <f>COUNTIF(B618,"*ei*")</f>
        <v>0</v>
      </c>
      <c r="O618" s="1">
        <f>COUNTIF(B618,"*ea*")</f>
        <v>0</v>
      </c>
      <c r="P618" s="1">
        <f>COUNTIF(B618,"*eo*")</f>
        <v>0</v>
      </c>
      <c r="Q618" s="1">
        <f>COUNTIF(B618,"*eu*")</f>
        <v>0</v>
      </c>
      <c r="R618" s="1">
        <f>COUNTIF(B618,"*ai*")</f>
        <v>0</v>
      </c>
      <c r="S618" s="1">
        <f>COUNTIF(B618,"*ae*")</f>
        <v>0</v>
      </c>
      <c r="T618" s="1">
        <f>COUNTIF(B618,"*ao*")</f>
        <v>0</v>
      </c>
      <c r="U618" s="1">
        <f>COUNTIF(B618,"*au*")</f>
        <v>0</v>
      </c>
      <c r="V618" s="1">
        <f>COUNTIF(B618,"*oi*")</f>
        <v>0</v>
      </c>
      <c r="W618" s="1">
        <f>COUNTIF(B618,"*oe*")</f>
        <v>0</v>
      </c>
      <c r="X618" s="1">
        <f>COUNTIF(B618,"*oa*")</f>
        <v>0</v>
      </c>
      <c r="Y618" s="1">
        <f>COUNTIF(B618,"*ou*")</f>
        <v>0</v>
      </c>
      <c r="Z618" s="1">
        <f>COUNTIF(B618,"*ui*")</f>
        <v>0</v>
      </c>
      <c r="AA618" s="1">
        <f>COUNTIF(B618,"*ua*")</f>
        <v>0</v>
      </c>
      <c r="AB618">
        <f>SUM(G618:AA618)</f>
        <v>0</v>
      </c>
      <c r="AC618">
        <v>2</v>
      </c>
      <c r="AD618">
        <f>COUNTIF(AC618,"2")</f>
        <v>1</v>
      </c>
      <c r="AE618">
        <f>COUNTIF(AC618,"3")</f>
        <v>0</v>
      </c>
      <c r="AF618">
        <f>COUNTIF(AC618,"4")</f>
        <v>0</v>
      </c>
      <c r="AG618">
        <f>COUNTIF(AC618,"5")</f>
        <v>0</v>
      </c>
      <c r="AH618">
        <v>1</v>
      </c>
      <c r="AI618">
        <v>1</v>
      </c>
      <c r="AL618">
        <v>1</v>
      </c>
      <c r="AO618" s="1">
        <f>COUNTIF(F618,"CVCV")+COUNTIF(F618,"CVVCV")</f>
        <v>0</v>
      </c>
      <c r="AP618" s="1">
        <f>COUNTIF(F618,"CVCVC")+COUNTIF(F618,"CVVCVC")</f>
        <v>0</v>
      </c>
      <c r="AQ618" s="1">
        <f>COUNTIF(F618,"VCV")+COUNTIF(F618,"VVCV")</f>
        <v>0</v>
      </c>
      <c r="AR618" s="1">
        <f>COUNTIF(F618,"VCVC")+COUNTIF(F618,"VVCVC")</f>
        <v>0</v>
      </c>
      <c r="AS618" s="1">
        <f>COUNTIF(F618,"CVV")</f>
        <v>0</v>
      </c>
      <c r="AT618" s="1">
        <f>COUNTIF(F618,"CVVC")</f>
        <v>0</v>
      </c>
      <c r="AU618" s="1">
        <f>COUNTIF(F618,"VV")</f>
        <v>0</v>
      </c>
      <c r="AV618" s="1">
        <f>COUNTIF(F618,"VVC")</f>
        <v>0</v>
      </c>
      <c r="AW618" s="1">
        <f>COUNTIF(F618,"CVVCVC")+COUNTIF(F618,"VVCVC")+COUNTIF(F618,"CVVCV")+COUNTIF(F618,"VVCV")</f>
        <v>0</v>
      </c>
      <c r="AY618" s="1">
        <f>COUNTIF(F618,"CCVCV")</f>
        <v>1</v>
      </c>
      <c r="AZ618" s="1">
        <f>COUNTIF(F618,"CCVCVC")</f>
        <v>0</v>
      </c>
      <c r="BA618" s="1">
        <f>COUNTIF(F618,"CCVV")</f>
        <v>0</v>
      </c>
      <c r="BB618" s="1">
        <f>COUNTIF(F618,"CCVVC")</f>
        <v>0</v>
      </c>
      <c r="BF618" s="1" t="str">
        <f>RIGHT(F618,4)</f>
        <v>CVCV</v>
      </c>
      <c r="BG618" s="1">
        <v>1</v>
      </c>
      <c r="BP618" s="1">
        <f>SUM(BG618:BO618)</f>
        <v>1</v>
      </c>
      <c r="BQ618">
        <v>0</v>
      </c>
      <c r="BS618" s="1" t="str">
        <f>LEFT(B618,1)</f>
        <v>ʔ</v>
      </c>
      <c r="BT618" s="1" t="str">
        <f>LEFT(B618,2)</f>
        <v>ʔt</v>
      </c>
      <c r="BU618" s="1" t="str">
        <f>RIGHT(B618,1)</f>
        <v>o</v>
      </c>
      <c r="BX618" s="10">
        <v>0</v>
      </c>
      <c r="BY618" s="10" t="str">
        <f>LEFT(CA618,1)</f>
        <v>o</v>
      </c>
      <c r="BZ618" s="10" t="str">
        <f>RIGHT(B618,1)</f>
        <v>o</v>
      </c>
      <c r="CA618" s="10" t="str">
        <f>RIGHT(B618,3)</f>
        <v>oʔo</v>
      </c>
      <c r="CB618" s="10" t="str">
        <f>RIGHT(B618,3)</f>
        <v>oʔo</v>
      </c>
      <c r="CC618" s="10" t="str">
        <f>RIGHT(B618,2)</f>
        <v>ʔo</v>
      </c>
      <c r="CD618" s="10" t="str">
        <f>RIGHT(B618,1)</f>
        <v>o</v>
      </c>
    </row>
    <row r="619" spans="1:82">
      <c r="A619">
        <v>221</v>
      </c>
      <c r="B619" s="30" t="s">
        <v>3035</v>
      </c>
      <c r="C619" t="s">
        <v>1535</v>
      </c>
      <c r="D619" t="s">
        <v>1151</v>
      </c>
      <c r="E619" t="s">
        <v>2821</v>
      </c>
      <c r="F619" t="s">
        <v>2841</v>
      </c>
      <c r="G619" s="1">
        <f>COUNTIF(B619,"*ii*")</f>
        <v>0</v>
      </c>
      <c r="H619" s="1">
        <f>COUNTIF(B619,"*ee*")</f>
        <v>0</v>
      </c>
      <c r="I619" s="1">
        <f>COUNTIF(B619,"*aa*")</f>
        <v>0</v>
      </c>
      <c r="J619" s="1">
        <f>COUNTIF(B619,"*oo*")</f>
        <v>0</v>
      </c>
      <c r="K619" s="1">
        <f>COUNTIF(B619,"*uu*")</f>
        <v>0</v>
      </c>
      <c r="L619" s="1">
        <f>COUNTIF(B619,"*ia*")</f>
        <v>0</v>
      </c>
      <c r="M619" s="1">
        <f>COUNTIF(B619,"*iu*")</f>
        <v>0</v>
      </c>
      <c r="N619" s="1">
        <f>COUNTIF(B619,"*ei*")</f>
        <v>0</v>
      </c>
      <c r="O619" s="1">
        <f>COUNTIF(B619,"*ea*")</f>
        <v>0</v>
      </c>
      <c r="P619" s="1">
        <f>COUNTIF(B619,"*eo*")</f>
        <v>0</v>
      </c>
      <c r="Q619" s="1">
        <f>COUNTIF(B619,"*eu*")</f>
        <v>0</v>
      </c>
      <c r="R619" s="1">
        <f>COUNTIF(B619,"*ai*")</f>
        <v>0</v>
      </c>
      <c r="S619" s="1">
        <f>COUNTIF(B619,"*ae*")</f>
        <v>0</v>
      </c>
      <c r="T619" s="1">
        <f>COUNTIF(B619,"*ao*")</f>
        <v>0</v>
      </c>
      <c r="U619" s="1">
        <f>COUNTIF(B619,"*au*")</f>
        <v>0</v>
      </c>
      <c r="V619" s="1">
        <f>COUNTIF(B619,"*oi*")</f>
        <v>0</v>
      </c>
      <c r="W619" s="1">
        <f>COUNTIF(B619,"*oe*")</f>
        <v>0</v>
      </c>
      <c r="X619" s="1">
        <f>COUNTIF(B619,"*oa*")</f>
        <v>0</v>
      </c>
      <c r="Y619" s="1">
        <f>COUNTIF(B619,"*ou*")</f>
        <v>0</v>
      </c>
      <c r="Z619" s="1">
        <f>COUNTIF(B619,"*ui*")</f>
        <v>0</v>
      </c>
      <c r="AA619" s="1">
        <f>COUNTIF(B619,"*ua*")</f>
        <v>0</v>
      </c>
      <c r="AB619">
        <f>SUM(G619:AA619)</f>
        <v>0</v>
      </c>
      <c r="AC619">
        <v>2</v>
      </c>
      <c r="AD619">
        <f>COUNTIF(AC619,"2")</f>
        <v>1</v>
      </c>
      <c r="AE619">
        <f>COUNTIF(AC619,"3")</f>
        <v>0</v>
      </c>
      <c r="AF619">
        <f>COUNTIF(AC619,"4")</f>
        <v>0</v>
      </c>
      <c r="AG619">
        <f>COUNTIF(AC619,"5")</f>
        <v>0</v>
      </c>
      <c r="AH619">
        <v>1</v>
      </c>
      <c r="AI619">
        <v>1</v>
      </c>
      <c r="AL619">
        <v>1</v>
      </c>
      <c r="AO619" s="1">
        <f>COUNTIF(F619,"CVCV")+COUNTIF(F619,"CVVCV")</f>
        <v>0</v>
      </c>
      <c r="AP619" s="1">
        <f>COUNTIF(F619,"CVCVC")+COUNTIF(F619,"CVVCVC")</f>
        <v>0</v>
      </c>
      <c r="AQ619" s="1">
        <f>COUNTIF(F619,"VCV")+COUNTIF(F619,"VVCV")</f>
        <v>0</v>
      </c>
      <c r="AR619" s="1">
        <f>COUNTIF(F619,"VCVC")+COUNTIF(F619,"VVCVC")</f>
        <v>0</v>
      </c>
      <c r="AS619" s="1">
        <f>COUNTIF(F619,"CVV")</f>
        <v>0</v>
      </c>
      <c r="AT619" s="1">
        <f>COUNTIF(F619,"CVVC")</f>
        <v>0</v>
      </c>
      <c r="AU619" s="1">
        <f>COUNTIF(F619,"VV")</f>
        <v>0</v>
      </c>
      <c r="AV619" s="1">
        <f>COUNTIF(F619,"VVC")</f>
        <v>0</v>
      </c>
      <c r="AW619" s="1">
        <f>COUNTIF(F619,"CVVCVC")+COUNTIF(F619,"VVCVC")+COUNTIF(F619,"CVVCV")+COUNTIF(F619,"VVCV")</f>
        <v>0</v>
      </c>
      <c r="AY619" s="1">
        <f>COUNTIF(F619,"CCVCV")</f>
        <v>1</v>
      </c>
      <c r="AZ619" s="1">
        <f>COUNTIF(F619,"CCVCVC")</f>
        <v>0</v>
      </c>
      <c r="BA619" s="1">
        <f>COUNTIF(F619,"CCVV")</f>
        <v>0</v>
      </c>
      <c r="BB619" s="1">
        <f>COUNTIF(F619,"CCVVC")</f>
        <v>0</v>
      </c>
      <c r="BF619" s="1" t="str">
        <f>RIGHT(F619,4)</f>
        <v>CVCV</v>
      </c>
      <c r="BG619" s="1">
        <v>1</v>
      </c>
      <c r="BP619" s="1">
        <f>SUM(BG619:BO619)</f>
        <v>1</v>
      </c>
      <c r="BQ619">
        <v>0</v>
      </c>
      <c r="BS619" s="1" t="str">
        <f>LEFT(B619,1)</f>
        <v>b</v>
      </c>
      <c r="BT619" s="1" t="str">
        <f>LEFT(B619,2)</f>
        <v>bs</v>
      </c>
      <c r="BU619" s="1" t="str">
        <f>RIGHT(B619,1)</f>
        <v>o</v>
      </c>
      <c r="BX619" s="10">
        <v>0</v>
      </c>
      <c r="BY619" s="10" t="str">
        <f>LEFT(CA619,1)</f>
        <v>o</v>
      </c>
      <c r="BZ619" s="10" t="str">
        <f>RIGHT(B619,1)</f>
        <v>o</v>
      </c>
      <c r="CA619" s="10" t="str">
        <f>RIGHT(B619,3)</f>
        <v>oʔo</v>
      </c>
      <c r="CB619" s="10" t="str">
        <f>RIGHT(B619,3)</f>
        <v>oʔo</v>
      </c>
      <c r="CC619" s="10" t="str">
        <f>RIGHT(B619,2)</f>
        <v>ʔo</v>
      </c>
      <c r="CD619" s="10" t="str">
        <f>RIGHT(B619,1)</f>
        <v>o</v>
      </c>
    </row>
    <row r="620" spans="1:82">
      <c r="A620">
        <v>1443</v>
      </c>
      <c r="B620" s="30" t="s">
        <v>3402</v>
      </c>
      <c r="C620" t="s">
        <v>1861</v>
      </c>
      <c r="D620" t="s">
        <v>1141</v>
      </c>
      <c r="E620" t="s">
        <v>1141</v>
      </c>
      <c r="F620" t="s">
        <v>2841</v>
      </c>
      <c r="G620" s="1">
        <f>COUNTIF(B620,"*ii*")</f>
        <v>0</v>
      </c>
      <c r="H620" s="1">
        <f>COUNTIF(B620,"*ee*")</f>
        <v>0</v>
      </c>
      <c r="I620" s="1">
        <f>COUNTIF(B620,"*aa*")</f>
        <v>0</v>
      </c>
      <c r="J620" s="1">
        <f>COUNTIF(B620,"*oo*")</f>
        <v>0</v>
      </c>
      <c r="K620" s="1">
        <f>COUNTIF(B620,"*uu*")</f>
        <v>0</v>
      </c>
      <c r="L620" s="1">
        <f>COUNTIF(B620,"*ia*")</f>
        <v>0</v>
      </c>
      <c r="M620" s="1">
        <f>COUNTIF(B620,"*iu*")</f>
        <v>0</v>
      </c>
      <c r="N620" s="1">
        <f>COUNTIF(B620,"*ei*")</f>
        <v>0</v>
      </c>
      <c r="O620" s="1">
        <f>COUNTIF(B620,"*ea*")</f>
        <v>0</v>
      </c>
      <c r="P620" s="1">
        <f>COUNTIF(B620,"*eo*")</f>
        <v>0</v>
      </c>
      <c r="Q620" s="1">
        <f>COUNTIF(B620,"*eu*")</f>
        <v>0</v>
      </c>
      <c r="R620" s="1">
        <f>COUNTIF(B620,"*ai*")</f>
        <v>0</v>
      </c>
      <c r="S620" s="1">
        <f>COUNTIF(B620,"*ae*")</f>
        <v>0</v>
      </c>
      <c r="T620" s="1">
        <f>COUNTIF(B620,"*ao*")</f>
        <v>0</v>
      </c>
      <c r="U620" s="1">
        <f>COUNTIF(B620,"*au*")</f>
        <v>0</v>
      </c>
      <c r="V620" s="1">
        <f>COUNTIF(B620,"*oi*")</f>
        <v>0</v>
      </c>
      <c r="W620" s="1">
        <f>COUNTIF(B620,"*oe*")</f>
        <v>0</v>
      </c>
      <c r="X620" s="1">
        <f>COUNTIF(B620,"*oa*")</f>
        <v>0</v>
      </c>
      <c r="Y620" s="1">
        <f>COUNTIF(B620,"*ou*")</f>
        <v>0</v>
      </c>
      <c r="Z620" s="1">
        <f>COUNTIF(B620,"*ui*")</f>
        <v>0</v>
      </c>
      <c r="AA620" s="1">
        <f>COUNTIF(B620,"*ua*")</f>
        <v>0</v>
      </c>
      <c r="AB620">
        <f>SUM(G620:AA620)</f>
        <v>0</v>
      </c>
      <c r="AC620">
        <v>2</v>
      </c>
      <c r="AD620">
        <f>COUNTIF(AC620,"2")</f>
        <v>1</v>
      </c>
      <c r="AE620">
        <f>COUNTIF(AC620,"3")</f>
        <v>0</v>
      </c>
      <c r="AF620">
        <f>COUNTIF(AC620,"4")</f>
        <v>0</v>
      </c>
      <c r="AG620">
        <f>COUNTIF(AC620,"5")</f>
        <v>0</v>
      </c>
      <c r="AH620">
        <v>1</v>
      </c>
      <c r="AI620">
        <v>1</v>
      </c>
      <c r="AL620">
        <v>1</v>
      </c>
      <c r="AO620" s="1">
        <f>COUNTIF(F620,"CVCV")+COUNTIF(F620,"CVVCV")</f>
        <v>0</v>
      </c>
      <c r="AP620" s="1">
        <f>COUNTIF(F620,"CVCVC")+COUNTIF(F620,"CVVCVC")</f>
        <v>0</v>
      </c>
      <c r="AQ620" s="1">
        <f>COUNTIF(F620,"VCV")+COUNTIF(F620,"VVCV")</f>
        <v>0</v>
      </c>
      <c r="AR620" s="1">
        <f>COUNTIF(F620,"VCVC")+COUNTIF(F620,"VVCVC")</f>
        <v>0</v>
      </c>
      <c r="AS620" s="1">
        <f>COUNTIF(F620,"CVV")</f>
        <v>0</v>
      </c>
      <c r="AT620" s="1">
        <f>COUNTIF(F620,"CVVC")</f>
        <v>0</v>
      </c>
      <c r="AU620" s="1">
        <f>COUNTIF(F620,"VV")</f>
        <v>0</v>
      </c>
      <c r="AV620" s="1">
        <f>COUNTIF(F620,"VVC")</f>
        <v>0</v>
      </c>
      <c r="AW620" s="1">
        <f>COUNTIF(F620,"CVVCVC")+COUNTIF(F620,"VVCVC")+COUNTIF(F620,"CVVCV")+COUNTIF(F620,"VVCV")</f>
        <v>0</v>
      </c>
      <c r="AY620" s="1">
        <f>COUNTIF(F620,"CCVCV")</f>
        <v>1</v>
      </c>
      <c r="AZ620" s="1">
        <f>COUNTIF(F620,"CCVCVC")</f>
        <v>0</v>
      </c>
      <c r="BA620" s="1">
        <f>COUNTIF(F620,"CCVV")</f>
        <v>0</v>
      </c>
      <c r="BB620" s="1">
        <f>COUNTIF(F620,"CCVVC")</f>
        <v>0</v>
      </c>
      <c r="BF620" s="1" t="str">
        <f>RIGHT(F620,4)</f>
        <v>CVCV</v>
      </c>
      <c r="BG620" s="1">
        <v>1</v>
      </c>
      <c r="BP620" s="1">
        <f>SUM(BG620:BO620)</f>
        <v>1</v>
      </c>
      <c r="BQ620">
        <v>0</v>
      </c>
      <c r="BS620" s="1" t="str">
        <f>LEFT(B620,1)</f>
        <v>ʔ</v>
      </c>
      <c r="BT620" s="1" t="str">
        <f>LEFT(B620,2)</f>
        <v>ʔt</v>
      </c>
      <c r="BU620" s="1" t="str">
        <f>RIGHT(B620,1)</f>
        <v>u</v>
      </c>
      <c r="BX620" s="10">
        <v>0</v>
      </c>
      <c r="BY620" s="10" t="str">
        <f>LEFT(CA620,1)</f>
        <v>u</v>
      </c>
      <c r="BZ620" s="10" t="str">
        <f>RIGHT(B620,1)</f>
        <v>u</v>
      </c>
      <c r="CA620" s="10" t="str">
        <f>RIGHT(B620,3)</f>
        <v>ubu</v>
      </c>
      <c r="CB620" s="10" t="str">
        <f>RIGHT(B620,3)</f>
        <v>ubu</v>
      </c>
      <c r="CC620" s="10" t="str">
        <f>RIGHT(B620,2)</f>
        <v>bu</v>
      </c>
      <c r="CD620" s="10" t="str">
        <f>RIGHT(B620,1)</f>
        <v>u</v>
      </c>
    </row>
    <row r="621" spans="1:82">
      <c r="A621">
        <v>1737</v>
      </c>
      <c r="B621" s="30" t="s">
        <v>882</v>
      </c>
      <c r="C621" t="s">
        <v>2387</v>
      </c>
      <c r="D621" t="s">
        <v>1152</v>
      </c>
      <c r="E621" t="s">
        <v>1141</v>
      </c>
      <c r="F621" t="s">
        <v>2841</v>
      </c>
      <c r="G621" s="1">
        <f>COUNTIF(B621,"*ii*")</f>
        <v>0</v>
      </c>
      <c r="H621" s="1">
        <f>COUNTIF(B621,"*ee*")</f>
        <v>0</v>
      </c>
      <c r="I621" s="1">
        <f>COUNTIF(B621,"*aa*")</f>
        <v>0</v>
      </c>
      <c r="J621" s="1">
        <f>COUNTIF(B621,"*oo*")</f>
        <v>0</v>
      </c>
      <c r="K621" s="1">
        <f>COUNTIF(B621,"*uu*")</f>
        <v>0</v>
      </c>
      <c r="L621" s="1">
        <f>COUNTIF(B621,"*ia*")</f>
        <v>0</v>
      </c>
      <c r="M621" s="1">
        <f>COUNTIF(B621,"*iu*")</f>
        <v>0</v>
      </c>
      <c r="N621" s="1">
        <f>COUNTIF(B621,"*ei*")</f>
        <v>0</v>
      </c>
      <c r="O621" s="1">
        <f>COUNTIF(B621,"*ea*")</f>
        <v>0</v>
      </c>
      <c r="P621" s="1">
        <f>COUNTIF(B621,"*eo*")</f>
        <v>0</v>
      </c>
      <c r="Q621" s="1">
        <f>COUNTIF(B621,"*eu*")</f>
        <v>0</v>
      </c>
      <c r="R621" s="1">
        <f>COUNTIF(B621,"*ai*")</f>
        <v>0</v>
      </c>
      <c r="S621" s="1">
        <f>COUNTIF(B621,"*ae*")</f>
        <v>0</v>
      </c>
      <c r="T621" s="1">
        <f>COUNTIF(B621,"*ao*")</f>
        <v>0</v>
      </c>
      <c r="U621" s="1">
        <f>COUNTIF(B621,"*au*")</f>
        <v>0</v>
      </c>
      <c r="V621" s="1">
        <f>COUNTIF(B621,"*oi*")</f>
        <v>0</v>
      </c>
      <c r="W621" s="1">
        <f>COUNTIF(B621,"*oe*")</f>
        <v>0</v>
      </c>
      <c r="X621" s="1">
        <f>COUNTIF(B621,"*oa*")</f>
        <v>0</v>
      </c>
      <c r="Y621" s="1">
        <f>COUNTIF(B621,"*ou*")</f>
        <v>0</v>
      </c>
      <c r="Z621" s="1">
        <f>COUNTIF(B621,"*ui*")</f>
        <v>0</v>
      </c>
      <c r="AA621" s="1">
        <f>COUNTIF(B621,"*ua*")</f>
        <v>0</v>
      </c>
      <c r="AB621">
        <f>SUM(G621:AA621)</f>
        <v>0</v>
      </c>
      <c r="AC621">
        <v>2</v>
      </c>
      <c r="AD621">
        <f>COUNTIF(AC621,"2")</f>
        <v>1</v>
      </c>
      <c r="AE621">
        <f>COUNTIF(AC621,"3")</f>
        <v>0</v>
      </c>
      <c r="AF621">
        <f>COUNTIF(AC621,"4")</f>
        <v>0</v>
      </c>
      <c r="AG621">
        <f>COUNTIF(AC621,"5")</f>
        <v>0</v>
      </c>
      <c r="AH621">
        <v>1</v>
      </c>
      <c r="AI621">
        <v>1</v>
      </c>
      <c r="AL621">
        <v>1</v>
      </c>
      <c r="AO621" s="1">
        <f>COUNTIF(F621,"CVCV")+COUNTIF(F621,"CVVCV")</f>
        <v>0</v>
      </c>
      <c r="AP621" s="1">
        <f>COUNTIF(F621,"CVCVC")+COUNTIF(F621,"CVVCVC")</f>
        <v>0</v>
      </c>
      <c r="AQ621" s="1">
        <f>COUNTIF(F621,"VCV")+COUNTIF(F621,"VVCV")</f>
        <v>0</v>
      </c>
      <c r="AR621" s="1">
        <f>COUNTIF(F621,"VCVC")+COUNTIF(F621,"VVCVC")</f>
        <v>0</v>
      </c>
      <c r="AS621" s="1">
        <f>COUNTIF(F621,"CVV")</f>
        <v>0</v>
      </c>
      <c r="AT621" s="1">
        <f>COUNTIF(F621,"CVVC")</f>
        <v>0</v>
      </c>
      <c r="AU621" s="1">
        <f>COUNTIF(F621,"VV")</f>
        <v>0</v>
      </c>
      <c r="AV621" s="1">
        <f>COUNTIF(F621,"VVC")</f>
        <v>0</v>
      </c>
      <c r="AW621" s="1">
        <f>COUNTIF(F621,"CVVCVC")+COUNTIF(F621,"VVCVC")+COUNTIF(F621,"CVVCV")+COUNTIF(F621,"VVCV")</f>
        <v>0</v>
      </c>
      <c r="AY621" s="1">
        <f>COUNTIF(F621,"CCVCV")</f>
        <v>1</v>
      </c>
      <c r="AZ621" s="1">
        <f>COUNTIF(F621,"CCVCVC")</f>
        <v>0</v>
      </c>
      <c r="BA621" s="1">
        <f>COUNTIF(F621,"CCVV")</f>
        <v>0</v>
      </c>
      <c r="BB621" s="1">
        <f>COUNTIF(F621,"CCVVC")</f>
        <v>0</v>
      </c>
      <c r="BF621" s="1" t="str">
        <f>RIGHT(F621,4)</f>
        <v>CVCV</v>
      </c>
      <c r="BG621" s="1">
        <v>1</v>
      </c>
      <c r="BP621" s="1">
        <f>SUM(BG621:BO621)</f>
        <v>1</v>
      </c>
      <c r="BQ621">
        <v>0</v>
      </c>
      <c r="BS621" s="1" t="str">
        <f>LEFT(B621,1)</f>
        <v>s</v>
      </c>
      <c r="BT621" s="1" t="str">
        <f>LEFT(B621,2)</f>
        <v>sr</v>
      </c>
      <c r="BU621" s="1" t="str">
        <f>RIGHT(B621,1)</f>
        <v>u</v>
      </c>
      <c r="BX621" s="10">
        <v>0</v>
      </c>
      <c r="BY621" s="10" t="str">
        <f>LEFT(CA621,1)</f>
        <v>u</v>
      </c>
      <c r="BZ621" s="10" t="str">
        <f>RIGHT(B621,1)</f>
        <v>u</v>
      </c>
      <c r="CA621" s="10" t="str">
        <f>RIGHT(B621,3)</f>
        <v>ubu</v>
      </c>
      <c r="CB621" s="10" t="str">
        <f>RIGHT(B621,3)</f>
        <v>ubu</v>
      </c>
      <c r="CC621" s="10" t="str">
        <f>RIGHT(B621,2)</f>
        <v>bu</v>
      </c>
      <c r="CD621" s="10" t="str">
        <f>RIGHT(B621,1)</f>
        <v>u</v>
      </c>
    </row>
    <row r="622" spans="1:82">
      <c r="A622">
        <v>1328</v>
      </c>
      <c r="B622" s="30" t="s">
        <v>3290</v>
      </c>
      <c r="C622" t="s">
        <v>2639</v>
      </c>
      <c r="D622" t="s">
        <v>1141</v>
      </c>
      <c r="E622" t="s">
        <v>1141</v>
      </c>
      <c r="F622" t="s">
        <v>2841</v>
      </c>
      <c r="G622" s="1">
        <f>COUNTIF(B622,"*ii*")</f>
        <v>0</v>
      </c>
      <c r="H622" s="1">
        <f>COUNTIF(B622,"*ee*")</f>
        <v>0</v>
      </c>
      <c r="I622" s="1">
        <f>COUNTIF(B622,"*aa*")</f>
        <v>0</v>
      </c>
      <c r="J622" s="1">
        <f>COUNTIF(B622,"*oo*")</f>
        <v>0</v>
      </c>
      <c r="K622" s="1">
        <f>COUNTIF(B622,"*uu*")</f>
        <v>0</v>
      </c>
      <c r="L622" s="1">
        <f>COUNTIF(B622,"*ia*")</f>
        <v>0</v>
      </c>
      <c r="M622" s="1">
        <f>COUNTIF(B622,"*iu*")</f>
        <v>0</v>
      </c>
      <c r="N622" s="1">
        <f>COUNTIF(B622,"*ei*")</f>
        <v>0</v>
      </c>
      <c r="O622" s="1">
        <f>COUNTIF(B622,"*ea*")</f>
        <v>0</v>
      </c>
      <c r="P622" s="1">
        <f>COUNTIF(B622,"*eo*")</f>
        <v>0</v>
      </c>
      <c r="Q622" s="1">
        <f>COUNTIF(B622,"*eu*")</f>
        <v>0</v>
      </c>
      <c r="R622" s="1">
        <f>COUNTIF(B622,"*ai*")</f>
        <v>0</v>
      </c>
      <c r="S622" s="1">
        <f>COUNTIF(B622,"*ae*")</f>
        <v>0</v>
      </c>
      <c r="T622" s="1">
        <f>COUNTIF(B622,"*ao*")</f>
        <v>0</v>
      </c>
      <c r="U622" s="1">
        <f>COUNTIF(B622,"*au*")</f>
        <v>0</v>
      </c>
      <c r="V622" s="1">
        <f>COUNTIF(B622,"*oi*")</f>
        <v>0</v>
      </c>
      <c r="W622" s="1">
        <f>COUNTIF(B622,"*oe*")</f>
        <v>0</v>
      </c>
      <c r="X622" s="1">
        <f>COUNTIF(B622,"*oa*")</f>
        <v>0</v>
      </c>
      <c r="Y622" s="1">
        <f>COUNTIF(B622,"*ou*")</f>
        <v>0</v>
      </c>
      <c r="Z622" s="1">
        <f>COUNTIF(B622,"*ui*")</f>
        <v>0</v>
      </c>
      <c r="AA622" s="1">
        <f>COUNTIF(B622,"*ua*")</f>
        <v>0</v>
      </c>
      <c r="AB622">
        <f>SUM(G622:AA622)</f>
        <v>0</v>
      </c>
      <c r="AC622">
        <v>2</v>
      </c>
      <c r="AD622">
        <f>COUNTIF(AC622,"2")</f>
        <v>1</v>
      </c>
      <c r="AE622">
        <f>COUNTIF(AC622,"3")</f>
        <v>0</v>
      </c>
      <c r="AF622">
        <f>COUNTIF(AC622,"4")</f>
        <v>0</v>
      </c>
      <c r="AG622">
        <f>COUNTIF(AC622,"5")</f>
        <v>0</v>
      </c>
      <c r="AH622">
        <v>1</v>
      </c>
      <c r="AI622">
        <v>1</v>
      </c>
      <c r="AL622">
        <v>1</v>
      </c>
      <c r="AO622" s="1">
        <f>COUNTIF(F622,"CVCV")+COUNTIF(F622,"CVVCV")</f>
        <v>0</v>
      </c>
      <c r="AP622" s="1">
        <f>COUNTIF(F622,"CVCVC")+COUNTIF(F622,"CVVCVC")</f>
        <v>0</v>
      </c>
      <c r="AQ622" s="1">
        <f>COUNTIF(F622,"VCV")+COUNTIF(F622,"VVCV")</f>
        <v>0</v>
      </c>
      <c r="AR622" s="1">
        <f>COUNTIF(F622,"VCVC")+COUNTIF(F622,"VVCVC")</f>
        <v>0</v>
      </c>
      <c r="AS622" s="1">
        <f>COUNTIF(F622,"CVV")</f>
        <v>0</v>
      </c>
      <c r="AT622" s="1">
        <f>COUNTIF(F622,"CVVC")</f>
        <v>0</v>
      </c>
      <c r="AU622" s="1">
        <f>COUNTIF(F622,"VV")</f>
        <v>0</v>
      </c>
      <c r="AV622" s="1">
        <f>COUNTIF(F622,"VVC")</f>
        <v>0</v>
      </c>
      <c r="AW622" s="1">
        <f>COUNTIF(F622,"CVVCVC")+COUNTIF(F622,"VVCVC")+COUNTIF(F622,"CVVCV")+COUNTIF(F622,"VVCV")</f>
        <v>0</v>
      </c>
      <c r="AY622" s="1">
        <f>COUNTIF(F622,"CCVCV")</f>
        <v>1</v>
      </c>
      <c r="AZ622" s="1">
        <f>COUNTIF(F622,"CCVCVC")</f>
        <v>0</v>
      </c>
      <c r="BA622" s="1">
        <f>COUNTIF(F622,"CCVV")</f>
        <v>0</v>
      </c>
      <c r="BB622" s="1">
        <f>COUNTIF(F622,"CCVVC")</f>
        <v>0</v>
      </c>
      <c r="BF622" s="1" t="str">
        <f>RIGHT(F622,4)</f>
        <v>CVCV</v>
      </c>
      <c r="BG622" s="1">
        <v>1</v>
      </c>
      <c r="BP622" s="1">
        <f>SUM(BG622:BO622)</f>
        <v>1</v>
      </c>
      <c r="BQ622">
        <v>0</v>
      </c>
      <c r="BS622" s="1" t="str">
        <f>LEFT(B622,1)</f>
        <v>ʔ</v>
      </c>
      <c r="BT622" s="1" t="str">
        <f>LEFT(B622,2)</f>
        <v>ʔk</v>
      </c>
      <c r="BU622" s="1" t="str">
        <f>RIGHT(B622,1)</f>
        <v>u</v>
      </c>
      <c r="BX622" s="10">
        <v>0</v>
      </c>
      <c r="BY622" s="10" t="str">
        <f>LEFT(CA622,1)</f>
        <v>o</v>
      </c>
      <c r="BZ622" s="10" t="str">
        <f>RIGHT(B622,1)</f>
        <v>u</v>
      </c>
      <c r="CA622" s="10" t="str">
        <f>RIGHT(B622,3)</f>
        <v>ofu</v>
      </c>
      <c r="CB622" s="10" t="str">
        <f>RIGHT(B622,3)</f>
        <v>ofu</v>
      </c>
      <c r="CC622" s="10" t="str">
        <f>RIGHT(B622,2)</f>
        <v>fu</v>
      </c>
      <c r="CD622" s="10" t="str">
        <f>RIGHT(B622,1)</f>
        <v>u</v>
      </c>
    </row>
    <row r="623" spans="1:82">
      <c r="A623">
        <v>1341</v>
      </c>
      <c r="B623" s="30" t="s">
        <v>3303</v>
      </c>
      <c r="C623" t="s">
        <v>2037</v>
      </c>
      <c r="D623" t="s">
        <v>1141</v>
      </c>
      <c r="E623" t="s">
        <v>1141</v>
      </c>
      <c r="F623" t="s">
        <v>2841</v>
      </c>
      <c r="G623" s="1">
        <f>COUNTIF(B623,"*ii*")</f>
        <v>0</v>
      </c>
      <c r="H623" s="1">
        <f>COUNTIF(B623,"*ee*")</f>
        <v>0</v>
      </c>
      <c r="I623" s="1">
        <f>COUNTIF(B623,"*aa*")</f>
        <v>0</v>
      </c>
      <c r="J623" s="1">
        <f>COUNTIF(B623,"*oo*")</f>
        <v>0</v>
      </c>
      <c r="K623" s="1">
        <f>COUNTIF(B623,"*uu*")</f>
        <v>0</v>
      </c>
      <c r="L623" s="1">
        <f>COUNTIF(B623,"*ia*")</f>
        <v>0</v>
      </c>
      <c r="M623" s="1">
        <f>COUNTIF(B623,"*iu*")</f>
        <v>0</v>
      </c>
      <c r="N623" s="1">
        <f>COUNTIF(B623,"*ei*")</f>
        <v>0</v>
      </c>
      <c r="O623" s="1">
        <f>COUNTIF(B623,"*ea*")</f>
        <v>0</v>
      </c>
      <c r="P623" s="1">
        <f>COUNTIF(B623,"*eo*")</f>
        <v>0</v>
      </c>
      <c r="Q623" s="1">
        <f>COUNTIF(B623,"*eu*")</f>
        <v>0</v>
      </c>
      <c r="R623" s="1">
        <f>COUNTIF(B623,"*ai*")</f>
        <v>0</v>
      </c>
      <c r="S623" s="1">
        <f>COUNTIF(B623,"*ae*")</f>
        <v>0</v>
      </c>
      <c r="T623" s="1">
        <f>COUNTIF(B623,"*ao*")</f>
        <v>0</v>
      </c>
      <c r="U623" s="1">
        <f>COUNTIF(B623,"*au*")</f>
        <v>0</v>
      </c>
      <c r="V623" s="1">
        <f>COUNTIF(B623,"*oi*")</f>
        <v>0</v>
      </c>
      <c r="W623" s="1">
        <f>COUNTIF(B623,"*oe*")</f>
        <v>0</v>
      </c>
      <c r="X623" s="1">
        <f>COUNTIF(B623,"*oa*")</f>
        <v>0</v>
      </c>
      <c r="Y623" s="1">
        <f>COUNTIF(B623,"*ou*")</f>
        <v>0</v>
      </c>
      <c r="Z623" s="1">
        <f>COUNTIF(B623,"*ui*")</f>
        <v>0</v>
      </c>
      <c r="AA623" s="1">
        <f>COUNTIF(B623,"*ua*")</f>
        <v>0</v>
      </c>
      <c r="AB623">
        <f>SUM(G623:AA623)</f>
        <v>0</v>
      </c>
      <c r="AC623">
        <v>2</v>
      </c>
      <c r="AD623">
        <f>COUNTIF(AC623,"2")</f>
        <v>1</v>
      </c>
      <c r="AE623">
        <f>COUNTIF(AC623,"3")</f>
        <v>0</v>
      </c>
      <c r="AF623">
        <f>COUNTIF(AC623,"4")</f>
        <v>0</v>
      </c>
      <c r="AG623">
        <f>COUNTIF(AC623,"5")</f>
        <v>0</v>
      </c>
      <c r="AH623">
        <v>1</v>
      </c>
      <c r="AI623">
        <v>1</v>
      </c>
      <c r="AL623">
        <v>1</v>
      </c>
      <c r="AO623" s="1">
        <f>COUNTIF(F623,"CVCV")+COUNTIF(F623,"CVVCV")</f>
        <v>0</v>
      </c>
      <c r="AP623" s="1">
        <f>COUNTIF(F623,"CVCVC")+COUNTIF(F623,"CVVCVC")</f>
        <v>0</v>
      </c>
      <c r="AQ623" s="1">
        <f>COUNTIF(F623,"VCV")+COUNTIF(F623,"VVCV")</f>
        <v>0</v>
      </c>
      <c r="AR623" s="1">
        <f>COUNTIF(F623,"VCVC")+COUNTIF(F623,"VVCVC")</f>
        <v>0</v>
      </c>
      <c r="AS623" s="1">
        <f>COUNTIF(F623,"CVV")</f>
        <v>0</v>
      </c>
      <c r="AT623" s="1">
        <f>COUNTIF(F623,"CVVC")</f>
        <v>0</v>
      </c>
      <c r="AU623" s="1">
        <f>COUNTIF(F623,"VV")</f>
        <v>0</v>
      </c>
      <c r="AV623" s="1">
        <f>COUNTIF(F623,"VVC")</f>
        <v>0</v>
      </c>
      <c r="AW623" s="1">
        <f>COUNTIF(F623,"CVVCVC")+COUNTIF(F623,"VVCVC")+COUNTIF(F623,"CVVCV")+COUNTIF(F623,"VVCV")</f>
        <v>0</v>
      </c>
      <c r="AY623" s="1">
        <f>COUNTIF(F623,"CCVCV")</f>
        <v>1</v>
      </c>
      <c r="AZ623" s="1">
        <f>COUNTIF(F623,"CCVCVC")</f>
        <v>0</v>
      </c>
      <c r="BA623" s="1">
        <f>COUNTIF(F623,"CCVV")</f>
        <v>0</v>
      </c>
      <c r="BB623" s="1">
        <f>COUNTIF(F623,"CCVVC")</f>
        <v>0</v>
      </c>
      <c r="BF623" s="1" t="str">
        <f>RIGHT(F623,4)</f>
        <v>CVCV</v>
      </c>
      <c r="BG623" s="1">
        <v>1</v>
      </c>
      <c r="BP623" s="1">
        <f>SUM(BG623:BO623)</f>
        <v>1</v>
      </c>
      <c r="BQ623">
        <v>0</v>
      </c>
      <c r="BS623" s="1" t="str">
        <f>LEFT(B623,1)</f>
        <v>ʔ</v>
      </c>
      <c r="BT623" s="1" t="str">
        <f>LEFT(B623,2)</f>
        <v>ʔm</v>
      </c>
      <c r="BU623" s="1" t="str">
        <f>RIGHT(B623,1)</f>
        <v>u</v>
      </c>
      <c r="BX623" s="10">
        <v>0</v>
      </c>
      <c r="BY623" s="10" t="str">
        <f>LEFT(CA623,1)</f>
        <v>o</v>
      </c>
      <c r="BZ623" s="10" t="str">
        <f>RIGHT(B623,1)</f>
        <v>u</v>
      </c>
      <c r="CA623" s="10" t="str">
        <f>RIGHT(B623,3)</f>
        <v>ofu</v>
      </c>
      <c r="CB623" s="10" t="str">
        <f>RIGHT(B623,3)</f>
        <v>ofu</v>
      </c>
      <c r="CC623" s="10" t="str">
        <f>RIGHT(B623,2)</f>
        <v>fu</v>
      </c>
      <c r="CD623" s="10" t="str">
        <f>RIGHT(B623,1)</f>
        <v>u</v>
      </c>
    </row>
    <row r="624" spans="1:82">
      <c r="A624">
        <v>1296</v>
      </c>
      <c r="B624" s="30" t="s">
        <v>3264</v>
      </c>
      <c r="C624" t="s">
        <v>1939</v>
      </c>
      <c r="D624" t="s">
        <v>1141</v>
      </c>
      <c r="E624" t="s">
        <v>1141</v>
      </c>
      <c r="F624" t="s">
        <v>2841</v>
      </c>
      <c r="G624" s="1">
        <f>COUNTIF(B624,"*ii*")</f>
        <v>0</v>
      </c>
      <c r="H624" s="1">
        <f>COUNTIF(B624,"*ee*")</f>
        <v>0</v>
      </c>
      <c r="I624" s="1">
        <f>COUNTIF(B624,"*aa*")</f>
        <v>0</v>
      </c>
      <c r="J624" s="1">
        <f>COUNTIF(B624,"*oo*")</f>
        <v>0</v>
      </c>
      <c r="K624" s="1">
        <f>COUNTIF(B624,"*uu*")</f>
        <v>0</v>
      </c>
      <c r="L624" s="1">
        <f>COUNTIF(B624,"*ia*")</f>
        <v>0</v>
      </c>
      <c r="M624" s="1">
        <f>COUNTIF(B624,"*iu*")</f>
        <v>0</v>
      </c>
      <c r="N624" s="1">
        <f>COUNTIF(B624,"*ei*")</f>
        <v>0</v>
      </c>
      <c r="O624" s="1">
        <f>COUNTIF(B624,"*ea*")</f>
        <v>0</v>
      </c>
      <c r="P624" s="1">
        <f>COUNTIF(B624,"*eo*")</f>
        <v>0</v>
      </c>
      <c r="Q624" s="1">
        <f>COUNTIF(B624,"*eu*")</f>
        <v>0</v>
      </c>
      <c r="R624" s="1">
        <f>COUNTIF(B624,"*ai*")</f>
        <v>0</v>
      </c>
      <c r="S624" s="1">
        <f>COUNTIF(B624,"*ae*")</f>
        <v>0</v>
      </c>
      <c r="T624" s="1">
        <f>COUNTIF(B624,"*ao*")</f>
        <v>0</v>
      </c>
      <c r="U624" s="1">
        <f>COUNTIF(B624,"*au*")</f>
        <v>0</v>
      </c>
      <c r="V624" s="1">
        <f>COUNTIF(B624,"*oi*")</f>
        <v>0</v>
      </c>
      <c r="W624" s="1">
        <f>COUNTIF(B624,"*oe*")</f>
        <v>0</v>
      </c>
      <c r="X624" s="1">
        <f>COUNTIF(B624,"*oa*")</f>
        <v>0</v>
      </c>
      <c r="Y624" s="1">
        <f>COUNTIF(B624,"*ou*")</f>
        <v>0</v>
      </c>
      <c r="Z624" s="1">
        <f>COUNTIF(B624,"*ui*")</f>
        <v>0</v>
      </c>
      <c r="AA624" s="1">
        <f>COUNTIF(B624,"*ua*")</f>
        <v>0</v>
      </c>
      <c r="AB624">
        <f>SUM(G624:AA624)</f>
        <v>0</v>
      </c>
      <c r="AC624">
        <v>2</v>
      </c>
      <c r="AD624">
        <f>COUNTIF(AC624,"2")</f>
        <v>1</v>
      </c>
      <c r="AE624">
        <f>COUNTIF(AC624,"3")</f>
        <v>0</v>
      </c>
      <c r="AF624">
        <f>COUNTIF(AC624,"4")</f>
        <v>0</v>
      </c>
      <c r="AG624">
        <f>COUNTIF(AC624,"5")</f>
        <v>0</v>
      </c>
      <c r="AH624">
        <v>1</v>
      </c>
      <c r="AI624">
        <v>1</v>
      </c>
      <c r="AL624">
        <v>1</v>
      </c>
      <c r="AO624" s="1">
        <f>COUNTIF(F624,"CVCV")+COUNTIF(F624,"CVVCV")</f>
        <v>0</v>
      </c>
      <c r="AP624" s="1">
        <f>COUNTIF(F624,"CVCVC")+COUNTIF(F624,"CVVCVC")</f>
        <v>0</v>
      </c>
      <c r="AQ624" s="1">
        <f>COUNTIF(F624,"VCV")+COUNTIF(F624,"VVCV")</f>
        <v>0</v>
      </c>
      <c r="AR624" s="1">
        <f>COUNTIF(F624,"VCVC")+COUNTIF(F624,"VVCVC")</f>
        <v>0</v>
      </c>
      <c r="AS624" s="1">
        <f>COUNTIF(F624,"CVV")</f>
        <v>0</v>
      </c>
      <c r="AT624" s="1">
        <f>COUNTIF(F624,"CVVC")</f>
        <v>0</v>
      </c>
      <c r="AU624" s="1">
        <f>COUNTIF(F624,"VV")</f>
        <v>0</v>
      </c>
      <c r="AV624" s="1">
        <f>COUNTIF(F624,"VVC")</f>
        <v>0</v>
      </c>
      <c r="AW624" s="1">
        <f>COUNTIF(F624,"CVVCVC")+COUNTIF(F624,"VVCVC")+COUNTIF(F624,"CVVCV")+COUNTIF(F624,"VVCV")</f>
        <v>0</v>
      </c>
      <c r="AY624" s="1">
        <f>COUNTIF(F624,"CCVCV")</f>
        <v>1</v>
      </c>
      <c r="AZ624" s="1">
        <f>COUNTIF(F624,"CCVCVC")</f>
        <v>0</v>
      </c>
      <c r="BA624" s="1">
        <f>COUNTIF(F624,"CCVV")</f>
        <v>0</v>
      </c>
      <c r="BB624" s="1">
        <f>COUNTIF(F624,"CCVVC")</f>
        <v>0</v>
      </c>
      <c r="BF624" s="1" t="str">
        <f>RIGHT(F624,4)</f>
        <v>CVCV</v>
      </c>
      <c r="BG624" s="1">
        <v>1</v>
      </c>
      <c r="BP624" s="1">
        <f>SUM(BG624:BO624)</f>
        <v>1</v>
      </c>
      <c r="BQ624">
        <v>0</v>
      </c>
      <c r="BS624" s="1" t="str">
        <f>LEFT(B624,1)</f>
        <v>ʔ</v>
      </c>
      <c r="BT624" s="1" t="str">
        <f>LEFT(B624,2)</f>
        <v>ʔf</v>
      </c>
      <c r="BU624" s="1" t="str">
        <f>RIGHT(B624,1)</f>
        <v>u</v>
      </c>
      <c r="BX624" s="10">
        <v>0</v>
      </c>
      <c r="BY624" s="10" t="str">
        <f>LEFT(CA624,1)</f>
        <v>e</v>
      </c>
      <c r="BZ624" s="10" t="str">
        <f>RIGHT(B624,1)</f>
        <v>u</v>
      </c>
      <c r="CA624" s="10" t="str">
        <f>RIGHT(B624,3)</f>
        <v>eku</v>
      </c>
      <c r="CB624" s="10" t="str">
        <f>RIGHT(B624,3)</f>
        <v>eku</v>
      </c>
      <c r="CC624" s="10" t="str">
        <f>RIGHT(B624,2)</f>
        <v>ku</v>
      </c>
      <c r="CD624" s="10" t="str">
        <f>RIGHT(B624,1)</f>
        <v>u</v>
      </c>
    </row>
    <row r="625" spans="1:82">
      <c r="A625">
        <v>1699</v>
      </c>
      <c r="B625" s="30" t="s">
        <v>1055</v>
      </c>
      <c r="C625" t="s">
        <v>2674</v>
      </c>
      <c r="D625" t="s">
        <v>1151</v>
      </c>
      <c r="E625" t="s">
        <v>2821</v>
      </c>
      <c r="F625" t="s">
        <v>2841</v>
      </c>
      <c r="G625" s="1">
        <f>COUNTIF(B625,"*ii*")</f>
        <v>0</v>
      </c>
      <c r="H625" s="1">
        <f>COUNTIF(B625,"*ee*")</f>
        <v>0</v>
      </c>
      <c r="I625" s="1">
        <f>COUNTIF(B625,"*aa*")</f>
        <v>0</v>
      </c>
      <c r="J625" s="1">
        <f>COUNTIF(B625,"*oo*")</f>
        <v>0</v>
      </c>
      <c r="K625" s="1">
        <f>COUNTIF(B625,"*uu*")</f>
        <v>0</v>
      </c>
      <c r="L625" s="1">
        <f>COUNTIF(B625,"*ia*")</f>
        <v>0</v>
      </c>
      <c r="M625" s="1">
        <f>COUNTIF(B625,"*iu*")</f>
        <v>0</v>
      </c>
      <c r="N625" s="1">
        <f>COUNTIF(B625,"*ei*")</f>
        <v>0</v>
      </c>
      <c r="O625" s="1">
        <f>COUNTIF(B625,"*ea*")</f>
        <v>0</v>
      </c>
      <c r="P625" s="1">
        <f>COUNTIF(B625,"*eo*")</f>
        <v>0</v>
      </c>
      <c r="Q625" s="1">
        <f>COUNTIF(B625,"*eu*")</f>
        <v>0</v>
      </c>
      <c r="R625" s="1">
        <f>COUNTIF(B625,"*ai*")</f>
        <v>0</v>
      </c>
      <c r="S625" s="1">
        <f>COUNTIF(B625,"*ae*")</f>
        <v>0</v>
      </c>
      <c r="T625" s="1">
        <f>COUNTIF(B625,"*ao*")</f>
        <v>0</v>
      </c>
      <c r="U625" s="1">
        <f>COUNTIF(B625,"*au*")</f>
        <v>0</v>
      </c>
      <c r="V625" s="1">
        <f>COUNTIF(B625,"*oi*")</f>
        <v>0</v>
      </c>
      <c r="W625" s="1">
        <f>COUNTIF(B625,"*oe*")</f>
        <v>0</v>
      </c>
      <c r="X625" s="1">
        <f>COUNTIF(B625,"*oa*")</f>
        <v>0</v>
      </c>
      <c r="Y625" s="1">
        <f>COUNTIF(B625,"*ou*")</f>
        <v>0</v>
      </c>
      <c r="Z625" s="1">
        <f>COUNTIF(B625,"*ui*")</f>
        <v>0</v>
      </c>
      <c r="AA625" s="1">
        <f>COUNTIF(B625,"*ua*")</f>
        <v>0</v>
      </c>
      <c r="AB625">
        <f>SUM(G625:AA625)</f>
        <v>0</v>
      </c>
      <c r="AC625">
        <v>2</v>
      </c>
      <c r="AD625">
        <f>COUNTIF(AC625,"2")</f>
        <v>1</v>
      </c>
      <c r="AE625">
        <f>COUNTIF(AC625,"3")</f>
        <v>0</v>
      </c>
      <c r="AF625">
        <f>COUNTIF(AC625,"4")</f>
        <v>0</v>
      </c>
      <c r="AG625">
        <f>COUNTIF(AC625,"5")</f>
        <v>0</v>
      </c>
      <c r="AH625">
        <v>1</v>
      </c>
      <c r="AI625">
        <v>1</v>
      </c>
      <c r="AL625">
        <v>1</v>
      </c>
      <c r="AO625" s="1">
        <f>COUNTIF(F625,"CVCV")+COUNTIF(F625,"CVVCV")</f>
        <v>0</v>
      </c>
      <c r="AP625" s="1">
        <f>COUNTIF(F625,"CVCVC")+COUNTIF(F625,"CVVCVC")</f>
        <v>0</v>
      </c>
      <c r="AQ625" s="1">
        <f>COUNTIF(F625,"VCV")+COUNTIF(F625,"VVCV")</f>
        <v>0</v>
      </c>
      <c r="AR625" s="1">
        <f>COUNTIF(F625,"VCVC")+COUNTIF(F625,"VVCVC")</f>
        <v>0</v>
      </c>
      <c r="AS625" s="1">
        <f>COUNTIF(F625,"CVV")</f>
        <v>0</v>
      </c>
      <c r="AT625" s="1">
        <f>COUNTIF(F625,"CVVC")</f>
        <v>0</v>
      </c>
      <c r="AU625" s="1">
        <f>COUNTIF(F625,"VV")</f>
        <v>0</v>
      </c>
      <c r="AV625" s="1">
        <f>COUNTIF(F625,"VVC")</f>
        <v>0</v>
      </c>
      <c r="AW625" s="1">
        <f>COUNTIF(F625,"CVVCVC")+COUNTIF(F625,"VVCVC")+COUNTIF(F625,"CVVCV")+COUNTIF(F625,"VVCV")</f>
        <v>0</v>
      </c>
      <c r="AY625" s="1">
        <f>COUNTIF(F625,"CCVCV")</f>
        <v>1</v>
      </c>
      <c r="AZ625" s="1">
        <f>COUNTIF(F625,"CCVCVC")</f>
        <v>0</v>
      </c>
      <c r="BA625" s="1">
        <f>COUNTIF(F625,"CCVV")</f>
        <v>0</v>
      </c>
      <c r="BB625" s="1">
        <f>COUNTIF(F625,"CCVVC")</f>
        <v>0</v>
      </c>
      <c r="BF625" s="1" t="str">
        <f>RIGHT(F625,4)</f>
        <v>CVCV</v>
      </c>
      <c r="BG625" s="1">
        <v>1</v>
      </c>
      <c r="BP625" s="1">
        <f>SUM(BG625:BO625)</f>
        <v>1</v>
      </c>
      <c r="BQ625">
        <v>0</v>
      </c>
      <c r="BS625" s="1" t="str">
        <f>LEFT(B625,1)</f>
        <v>s</v>
      </c>
      <c r="BT625" s="1" t="str">
        <f>LEFT(B625,2)</f>
        <v>sn</v>
      </c>
      <c r="BU625" s="1" t="str">
        <f>RIGHT(B625,1)</f>
        <v>u</v>
      </c>
      <c r="BX625" s="10">
        <v>0</v>
      </c>
      <c r="BY625" s="10" t="str">
        <f>LEFT(CA625,1)</f>
        <v>u</v>
      </c>
      <c r="BZ625" s="10" t="str">
        <f>RIGHT(B625,1)</f>
        <v>u</v>
      </c>
      <c r="CA625" s="10" t="str">
        <f>RIGHT(B625,3)</f>
        <v>uku</v>
      </c>
      <c r="CB625" s="10" t="str">
        <f>RIGHT(B625,3)</f>
        <v>uku</v>
      </c>
      <c r="CC625" s="10" t="str">
        <f>RIGHT(B625,2)</f>
        <v>ku</v>
      </c>
      <c r="CD625" s="10" t="str">
        <f>RIGHT(B625,1)</f>
        <v>u</v>
      </c>
    </row>
    <row r="626" spans="1:82">
      <c r="A626">
        <v>511</v>
      </c>
      <c r="B626" s="30" t="s">
        <v>409</v>
      </c>
      <c r="C626" t="s">
        <v>1718</v>
      </c>
      <c r="D626" t="s">
        <v>1141</v>
      </c>
      <c r="E626" t="s">
        <v>1141</v>
      </c>
      <c r="F626" t="s">
        <v>2841</v>
      </c>
      <c r="G626" s="1">
        <f>COUNTIF(B626,"*ii*")</f>
        <v>0</v>
      </c>
      <c r="H626" s="1">
        <f>COUNTIF(B626,"*ee*")</f>
        <v>0</v>
      </c>
      <c r="I626" s="1">
        <f>COUNTIF(B626,"*aa*")</f>
        <v>0</v>
      </c>
      <c r="J626" s="1">
        <f>COUNTIF(B626,"*oo*")</f>
        <v>0</v>
      </c>
      <c r="K626" s="1">
        <f>COUNTIF(B626,"*uu*")</f>
        <v>0</v>
      </c>
      <c r="L626" s="1">
        <f>COUNTIF(B626,"*ia*")</f>
        <v>0</v>
      </c>
      <c r="M626" s="1">
        <f>COUNTIF(B626,"*iu*")</f>
        <v>0</v>
      </c>
      <c r="N626" s="1">
        <f>COUNTIF(B626,"*ei*")</f>
        <v>0</v>
      </c>
      <c r="O626" s="1">
        <f>COUNTIF(B626,"*ea*")</f>
        <v>0</v>
      </c>
      <c r="P626" s="1">
        <f>COUNTIF(B626,"*eo*")</f>
        <v>0</v>
      </c>
      <c r="Q626" s="1">
        <f>COUNTIF(B626,"*eu*")</f>
        <v>0</v>
      </c>
      <c r="R626" s="1">
        <f>COUNTIF(B626,"*ai*")</f>
        <v>0</v>
      </c>
      <c r="S626" s="1">
        <f>COUNTIF(B626,"*ae*")</f>
        <v>0</v>
      </c>
      <c r="T626" s="1">
        <f>COUNTIF(B626,"*ao*")</f>
        <v>0</v>
      </c>
      <c r="U626" s="1">
        <f>COUNTIF(B626,"*au*")</f>
        <v>0</v>
      </c>
      <c r="V626" s="1">
        <f>COUNTIF(B626,"*oi*")</f>
        <v>0</v>
      </c>
      <c r="W626" s="1">
        <f>COUNTIF(B626,"*oe*")</f>
        <v>0</v>
      </c>
      <c r="X626" s="1">
        <f>COUNTIF(B626,"*oa*")</f>
        <v>0</v>
      </c>
      <c r="Y626" s="1">
        <f>COUNTIF(B626,"*ou*")</f>
        <v>0</v>
      </c>
      <c r="Z626" s="1">
        <f>COUNTIF(B626,"*ui*")</f>
        <v>0</v>
      </c>
      <c r="AA626" s="1">
        <f>COUNTIF(B626,"*ua*")</f>
        <v>0</v>
      </c>
      <c r="AB626">
        <f>SUM(G626:AA626)</f>
        <v>0</v>
      </c>
      <c r="AC626">
        <v>2</v>
      </c>
      <c r="AD626">
        <f>COUNTIF(AC626,"2")</f>
        <v>1</v>
      </c>
      <c r="AE626">
        <f>COUNTIF(AC626,"3")</f>
        <v>0</v>
      </c>
      <c r="AF626">
        <f>COUNTIF(AC626,"4")</f>
        <v>0</v>
      </c>
      <c r="AG626">
        <f>COUNTIF(AC626,"5")</f>
        <v>0</v>
      </c>
      <c r="AH626">
        <v>1</v>
      </c>
      <c r="AI626">
        <v>1</v>
      </c>
      <c r="AL626">
        <v>1</v>
      </c>
      <c r="AO626" s="1">
        <f>COUNTIF(F626,"CVCV")+COUNTIF(F626,"CVVCV")</f>
        <v>0</v>
      </c>
      <c r="AP626" s="1">
        <f>COUNTIF(F626,"CVCVC")+COUNTIF(F626,"CVVCVC")</f>
        <v>0</v>
      </c>
      <c r="AQ626" s="1">
        <f>COUNTIF(F626,"VCV")+COUNTIF(F626,"VVCV")</f>
        <v>0</v>
      </c>
      <c r="AR626" s="1">
        <f>COUNTIF(F626,"VCVC")+COUNTIF(F626,"VVCVC")</f>
        <v>0</v>
      </c>
      <c r="AS626" s="1">
        <f>COUNTIF(F626,"CVV")</f>
        <v>0</v>
      </c>
      <c r="AT626" s="1">
        <f>COUNTIF(F626,"CVVC")</f>
        <v>0</v>
      </c>
      <c r="AU626" s="1">
        <f>COUNTIF(F626,"VV")</f>
        <v>0</v>
      </c>
      <c r="AV626" s="1">
        <f>COUNTIF(F626,"VVC")</f>
        <v>0</v>
      </c>
      <c r="AW626" s="1">
        <f>COUNTIF(F626,"CVVCVC")+COUNTIF(F626,"VVCVC")+COUNTIF(F626,"CVVCV")+COUNTIF(F626,"VVCV")</f>
        <v>0</v>
      </c>
      <c r="AY626" s="1">
        <f>COUNTIF(F626,"CCVCV")</f>
        <v>1</v>
      </c>
      <c r="AZ626" s="1">
        <f>COUNTIF(F626,"CCVCVC")</f>
        <v>0</v>
      </c>
      <c r="BA626" s="1">
        <f>COUNTIF(F626,"CCVV")</f>
        <v>0</v>
      </c>
      <c r="BB626" s="1">
        <f>COUNTIF(F626,"CCVVC")</f>
        <v>0</v>
      </c>
      <c r="BF626" s="1" t="str">
        <f>RIGHT(F626,4)</f>
        <v>CVCV</v>
      </c>
      <c r="BG626" s="1">
        <v>1</v>
      </c>
      <c r="BP626" s="1">
        <f>SUM(BG626:BO626)</f>
        <v>1</v>
      </c>
      <c r="BQ626">
        <v>0</v>
      </c>
      <c r="BS626" s="1" t="str">
        <f>LEFT(B626,1)</f>
        <v>k</v>
      </c>
      <c r="BT626" s="1" t="str">
        <f>LEFT(B626,2)</f>
        <v>kb</v>
      </c>
      <c r="BU626" s="1" t="str">
        <f>RIGHT(B626,1)</f>
        <v>u</v>
      </c>
      <c r="BX626" s="10">
        <v>0</v>
      </c>
      <c r="BY626" s="10" t="str">
        <f>LEFT(CA626,1)</f>
        <v>e</v>
      </c>
      <c r="BZ626" s="10" t="str">
        <f>RIGHT(B626,1)</f>
        <v>u</v>
      </c>
      <c r="CA626" s="10" t="str">
        <f>RIGHT(B626,3)</f>
        <v>enu</v>
      </c>
      <c r="CB626" s="10" t="str">
        <f>RIGHT(B626,3)</f>
        <v>enu</v>
      </c>
      <c r="CC626" s="10" t="str">
        <f>RIGHT(B626,2)</f>
        <v>nu</v>
      </c>
      <c r="CD626" s="10" t="str">
        <f>RIGHT(B626,1)</f>
        <v>u</v>
      </c>
    </row>
    <row r="627" spans="1:82">
      <c r="A627">
        <v>1297</v>
      </c>
      <c r="B627" s="30" t="s">
        <v>3265</v>
      </c>
      <c r="C627" t="s">
        <v>1389</v>
      </c>
      <c r="D627" t="s">
        <v>1141</v>
      </c>
      <c r="E627" t="s">
        <v>1141</v>
      </c>
      <c r="F627" t="s">
        <v>2841</v>
      </c>
      <c r="G627" s="1">
        <f>COUNTIF(B627,"*ii*")</f>
        <v>0</v>
      </c>
      <c r="H627" s="1">
        <f>COUNTIF(B627,"*ee*")</f>
        <v>0</v>
      </c>
      <c r="I627" s="1">
        <f>COUNTIF(B627,"*aa*")</f>
        <v>0</v>
      </c>
      <c r="J627" s="1">
        <f>COUNTIF(B627,"*oo*")</f>
        <v>0</v>
      </c>
      <c r="K627" s="1">
        <f>COUNTIF(B627,"*uu*")</f>
        <v>0</v>
      </c>
      <c r="L627" s="1">
        <f>COUNTIF(B627,"*ia*")</f>
        <v>0</v>
      </c>
      <c r="M627" s="1">
        <f>COUNTIF(B627,"*iu*")</f>
        <v>0</v>
      </c>
      <c r="N627" s="1">
        <f>COUNTIF(B627,"*ei*")</f>
        <v>0</v>
      </c>
      <c r="O627" s="1">
        <f>COUNTIF(B627,"*ea*")</f>
        <v>0</v>
      </c>
      <c r="P627" s="1">
        <f>COUNTIF(B627,"*eo*")</f>
        <v>0</v>
      </c>
      <c r="Q627" s="1">
        <f>COUNTIF(B627,"*eu*")</f>
        <v>0</v>
      </c>
      <c r="R627" s="1">
        <f>COUNTIF(B627,"*ai*")</f>
        <v>0</v>
      </c>
      <c r="S627" s="1">
        <f>COUNTIF(B627,"*ae*")</f>
        <v>0</v>
      </c>
      <c r="T627" s="1">
        <f>COUNTIF(B627,"*ao*")</f>
        <v>0</v>
      </c>
      <c r="U627" s="1">
        <f>COUNTIF(B627,"*au*")</f>
        <v>0</v>
      </c>
      <c r="V627" s="1">
        <f>COUNTIF(B627,"*oi*")</f>
        <v>0</v>
      </c>
      <c r="W627" s="1">
        <f>COUNTIF(B627,"*oe*")</f>
        <v>0</v>
      </c>
      <c r="X627" s="1">
        <f>COUNTIF(B627,"*oa*")</f>
        <v>0</v>
      </c>
      <c r="Y627" s="1">
        <f>COUNTIF(B627,"*ou*")</f>
        <v>0</v>
      </c>
      <c r="Z627" s="1">
        <f>COUNTIF(B627,"*ui*")</f>
        <v>0</v>
      </c>
      <c r="AA627" s="1">
        <f>COUNTIF(B627,"*ua*")</f>
        <v>0</v>
      </c>
      <c r="AB627">
        <f>SUM(G627:AA627)</f>
        <v>0</v>
      </c>
      <c r="AC627">
        <v>2</v>
      </c>
      <c r="AD627">
        <f>COUNTIF(AC627,"2")</f>
        <v>1</v>
      </c>
      <c r="AE627">
        <f>COUNTIF(AC627,"3")</f>
        <v>0</v>
      </c>
      <c r="AF627">
        <f>COUNTIF(AC627,"4")</f>
        <v>0</v>
      </c>
      <c r="AG627">
        <f>COUNTIF(AC627,"5")</f>
        <v>0</v>
      </c>
      <c r="AH627">
        <v>1</v>
      </c>
      <c r="AI627">
        <v>1</v>
      </c>
      <c r="AL627">
        <v>1</v>
      </c>
      <c r="AO627" s="1">
        <f>COUNTIF(F627,"CVCV")+COUNTIF(F627,"CVVCV")</f>
        <v>0</v>
      </c>
      <c r="AP627" s="1">
        <f>COUNTIF(F627,"CVCVC")+COUNTIF(F627,"CVVCVC")</f>
        <v>0</v>
      </c>
      <c r="AQ627" s="1">
        <f>COUNTIF(F627,"VCV")+COUNTIF(F627,"VVCV")</f>
        <v>0</v>
      </c>
      <c r="AR627" s="1">
        <f>COUNTIF(F627,"VCVC")+COUNTIF(F627,"VVCVC")</f>
        <v>0</v>
      </c>
      <c r="AS627" s="1">
        <f>COUNTIF(F627,"CVV")</f>
        <v>0</v>
      </c>
      <c r="AT627" s="1">
        <f>COUNTIF(F627,"CVVC")</f>
        <v>0</v>
      </c>
      <c r="AU627" s="1">
        <f>COUNTIF(F627,"VV")</f>
        <v>0</v>
      </c>
      <c r="AV627" s="1">
        <f>COUNTIF(F627,"VVC")</f>
        <v>0</v>
      </c>
      <c r="AW627" s="1">
        <f>COUNTIF(F627,"CVVCVC")+COUNTIF(F627,"VVCVC")+COUNTIF(F627,"CVVCV")+COUNTIF(F627,"VVCV")</f>
        <v>0</v>
      </c>
      <c r="AY627" s="1">
        <f>COUNTIF(F627,"CCVCV")</f>
        <v>1</v>
      </c>
      <c r="AZ627" s="1">
        <f>COUNTIF(F627,"CCVCVC")</f>
        <v>0</v>
      </c>
      <c r="BA627" s="1">
        <f>COUNTIF(F627,"CCVV")</f>
        <v>0</v>
      </c>
      <c r="BB627" s="1">
        <f>COUNTIF(F627,"CCVVC")</f>
        <v>0</v>
      </c>
      <c r="BF627" s="1" t="str">
        <f>RIGHT(F627,4)</f>
        <v>CVCV</v>
      </c>
      <c r="BG627" s="1">
        <v>1</v>
      </c>
      <c r="BP627" s="1">
        <f>SUM(BG627:BO627)</f>
        <v>1</v>
      </c>
      <c r="BQ627">
        <v>0</v>
      </c>
      <c r="BS627" s="1" t="str">
        <f>LEFT(B627,1)</f>
        <v>ʔ</v>
      </c>
      <c r="BT627" s="1" t="str">
        <f>LEFT(B627,2)</f>
        <v>ʔf</v>
      </c>
      <c r="BU627" s="1" t="str">
        <f>RIGHT(B627,1)</f>
        <v>u</v>
      </c>
      <c r="BX627" s="10">
        <v>0</v>
      </c>
      <c r="BY627" s="10" t="str">
        <f>LEFT(CA627,1)</f>
        <v>e</v>
      </c>
      <c r="BZ627" s="10" t="str">
        <f>RIGHT(B627,1)</f>
        <v>u</v>
      </c>
      <c r="CA627" s="10" t="str">
        <f>RIGHT(B627,3)</f>
        <v>enu</v>
      </c>
      <c r="CB627" s="10" t="str">
        <f>RIGHT(B627,3)</f>
        <v>enu</v>
      </c>
      <c r="CC627" s="10" t="str">
        <f>RIGHT(B627,2)</f>
        <v>nu</v>
      </c>
      <c r="CD627" s="10" t="str">
        <f>RIGHT(B627,1)</f>
        <v>u</v>
      </c>
    </row>
    <row r="628" spans="1:82">
      <c r="A628">
        <v>589</v>
      </c>
      <c r="B628" s="30" t="s">
        <v>572</v>
      </c>
      <c r="C628" t="s">
        <v>1939</v>
      </c>
      <c r="D628" t="s">
        <v>1141</v>
      </c>
      <c r="E628" t="s">
        <v>1141</v>
      </c>
      <c r="F628" t="s">
        <v>2841</v>
      </c>
      <c r="G628" s="1">
        <f>COUNTIF(B628,"*ii*")</f>
        <v>0</v>
      </c>
      <c r="H628" s="1">
        <f>COUNTIF(B628,"*ee*")</f>
        <v>0</v>
      </c>
      <c r="I628" s="1">
        <f>COUNTIF(B628,"*aa*")</f>
        <v>0</v>
      </c>
      <c r="J628" s="1">
        <f>COUNTIF(B628,"*oo*")</f>
        <v>0</v>
      </c>
      <c r="K628" s="1">
        <f>COUNTIF(B628,"*uu*")</f>
        <v>0</v>
      </c>
      <c r="L628" s="1">
        <f>COUNTIF(B628,"*ia*")</f>
        <v>0</v>
      </c>
      <c r="M628" s="1">
        <f>COUNTIF(B628,"*iu*")</f>
        <v>0</v>
      </c>
      <c r="N628" s="1">
        <f>COUNTIF(B628,"*ei*")</f>
        <v>0</v>
      </c>
      <c r="O628" s="1">
        <f>COUNTIF(B628,"*ea*")</f>
        <v>0</v>
      </c>
      <c r="P628" s="1">
        <f>COUNTIF(B628,"*eo*")</f>
        <v>0</v>
      </c>
      <c r="Q628" s="1">
        <f>COUNTIF(B628,"*eu*")</f>
        <v>0</v>
      </c>
      <c r="R628" s="1">
        <f>COUNTIF(B628,"*ai*")</f>
        <v>0</v>
      </c>
      <c r="S628" s="1">
        <f>COUNTIF(B628,"*ae*")</f>
        <v>0</v>
      </c>
      <c r="T628" s="1">
        <f>COUNTIF(B628,"*ao*")</f>
        <v>0</v>
      </c>
      <c r="U628" s="1">
        <f>COUNTIF(B628,"*au*")</f>
        <v>0</v>
      </c>
      <c r="V628" s="1">
        <f>COUNTIF(B628,"*oi*")</f>
        <v>0</v>
      </c>
      <c r="W628" s="1">
        <f>COUNTIF(B628,"*oe*")</f>
        <v>0</v>
      </c>
      <c r="X628" s="1">
        <f>COUNTIF(B628,"*oa*")</f>
        <v>0</v>
      </c>
      <c r="Y628" s="1">
        <f>COUNTIF(B628,"*ou*")</f>
        <v>0</v>
      </c>
      <c r="Z628" s="1">
        <f>COUNTIF(B628,"*ui*")</f>
        <v>0</v>
      </c>
      <c r="AA628" s="1">
        <f>COUNTIF(B628,"*ua*")</f>
        <v>0</v>
      </c>
      <c r="AB628">
        <f>SUM(G628:AA628)</f>
        <v>0</v>
      </c>
      <c r="AC628">
        <v>2</v>
      </c>
      <c r="AD628">
        <f>COUNTIF(AC628,"2")</f>
        <v>1</v>
      </c>
      <c r="AE628">
        <f>COUNTIF(AC628,"3")</f>
        <v>0</v>
      </c>
      <c r="AF628">
        <f>COUNTIF(AC628,"4")</f>
        <v>0</v>
      </c>
      <c r="AG628">
        <f>COUNTIF(AC628,"5")</f>
        <v>0</v>
      </c>
      <c r="AH628">
        <v>1</v>
      </c>
      <c r="AI628">
        <v>1</v>
      </c>
      <c r="AL628">
        <v>1</v>
      </c>
      <c r="AO628" s="1">
        <f>COUNTIF(F628,"CVCV")+COUNTIF(F628,"CVVCV")</f>
        <v>0</v>
      </c>
      <c r="AP628" s="1">
        <f>COUNTIF(F628,"CVCVC")+COUNTIF(F628,"CVVCVC")</f>
        <v>0</v>
      </c>
      <c r="AQ628" s="1">
        <f>COUNTIF(F628,"VCV")+COUNTIF(F628,"VVCV")</f>
        <v>0</v>
      </c>
      <c r="AR628" s="1">
        <f>COUNTIF(F628,"VCVC")+COUNTIF(F628,"VVCVC")</f>
        <v>0</v>
      </c>
      <c r="AS628" s="1">
        <f>COUNTIF(F628,"CVV")</f>
        <v>0</v>
      </c>
      <c r="AT628" s="1">
        <f>COUNTIF(F628,"CVVC")</f>
        <v>0</v>
      </c>
      <c r="AU628" s="1">
        <f>COUNTIF(F628,"VV")</f>
        <v>0</v>
      </c>
      <c r="AV628" s="1">
        <f>COUNTIF(F628,"VVC")</f>
        <v>0</v>
      </c>
      <c r="AW628" s="1">
        <f>COUNTIF(F628,"CVVCVC")+COUNTIF(F628,"VVCVC")+COUNTIF(F628,"CVVCV")+COUNTIF(F628,"VVCV")</f>
        <v>0</v>
      </c>
      <c r="AY628" s="1">
        <f>COUNTIF(F628,"CCVCV")</f>
        <v>1</v>
      </c>
      <c r="AZ628" s="1">
        <f>COUNTIF(F628,"CCVCVC")</f>
        <v>0</v>
      </c>
      <c r="BA628" s="1">
        <f>COUNTIF(F628,"CCVV")</f>
        <v>0</v>
      </c>
      <c r="BB628" s="1">
        <f>COUNTIF(F628,"CCVVC")</f>
        <v>0</v>
      </c>
      <c r="BF628" s="1" t="str">
        <f>RIGHT(F628,4)</f>
        <v>CVCV</v>
      </c>
      <c r="BG628" s="1">
        <v>1</v>
      </c>
      <c r="BP628" s="1">
        <f>SUM(BG628:BO628)</f>
        <v>1</v>
      </c>
      <c r="BQ628">
        <v>0</v>
      </c>
      <c r="BS628" s="1" t="str">
        <f>LEFT(B628,1)</f>
        <v>k</v>
      </c>
      <c r="BT628" s="1" t="str">
        <f>LEFT(B628,2)</f>
        <v>kn</v>
      </c>
      <c r="BU628" s="1" t="str">
        <f>RIGHT(B628,1)</f>
        <v>u</v>
      </c>
      <c r="BX628" s="10">
        <v>0</v>
      </c>
      <c r="BY628" s="10" t="str">
        <f>LEFT(CA628,1)</f>
        <v>i</v>
      </c>
      <c r="BZ628" s="10" t="str">
        <f>RIGHT(B628,1)</f>
        <v>u</v>
      </c>
      <c r="CA628" s="10" t="str">
        <f>RIGHT(B628,3)</f>
        <v>inu</v>
      </c>
      <c r="CB628" s="10" t="str">
        <f>RIGHT(B628,3)</f>
        <v>inu</v>
      </c>
      <c r="CC628" s="10" t="str">
        <f>RIGHT(B628,2)</f>
        <v>nu</v>
      </c>
      <c r="CD628" s="10" t="str">
        <f>RIGHT(B628,1)</f>
        <v>u</v>
      </c>
    </row>
    <row r="629" spans="1:82">
      <c r="A629">
        <v>1358</v>
      </c>
      <c r="B629" s="30" t="s">
        <v>3318</v>
      </c>
      <c r="C629" t="s">
        <v>1778</v>
      </c>
      <c r="D629" t="s">
        <v>1141</v>
      </c>
      <c r="E629" t="s">
        <v>1141</v>
      </c>
      <c r="F629" t="s">
        <v>2841</v>
      </c>
      <c r="G629" s="1">
        <f>COUNTIF(B629,"*ii*")</f>
        <v>0</v>
      </c>
      <c r="H629" s="1">
        <f>COUNTIF(B629,"*ee*")</f>
        <v>0</v>
      </c>
      <c r="I629" s="1">
        <f>COUNTIF(B629,"*aa*")</f>
        <v>0</v>
      </c>
      <c r="J629" s="1">
        <f>COUNTIF(B629,"*oo*")</f>
        <v>0</v>
      </c>
      <c r="K629" s="1">
        <f>COUNTIF(B629,"*uu*")</f>
        <v>0</v>
      </c>
      <c r="L629" s="1">
        <f>COUNTIF(B629,"*ia*")</f>
        <v>0</v>
      </c>
      <c r="M629" s="1">
        <f>COUNTIF(B629,"*iu*")</f>
        <v>0</v>
      </c>
      <c r="N629" s="1">
        <f>COUNTIF(B629,"*ei*")</f>
        <v>0</v>
      </c>
      <c r="O629" s="1">
        <f>COUNTIF(B629,"*ea*")</f>
        <v>0</v>
      </c>
      <c r="P629" s="1">
        <f>COUNTIF(B629,"*eo*")</f>
        <v>0</v>
      </c>
      <c r="Q629" s="1">
        <f>COUNTIF(B629,"*eu*")</f>
        <v>0</v>
      </c>
      <c r="R629" s="1">
        <f>COUNTIF(B629,"*ai*")</f>
        <v>0</v>
      </c>
      <c r="S629" s="1">
        <f>COUNTIF(B629,"*ae*")</f>
        <v>0</v>
      </c>
      <c r="T629" s="1">
        <f>COUNTIF(B629,"*ao*")</f>
        <v>0</v>
      </c>
      <c r="U629" s="1">
        <f>COUNTIF(B629,"*au*")</f>
        <v>0</v>
      </c>
      <c r="V629" s="1">
        <f>COUNTIF(B629,"*oi*")</f>
        <v>0</v>
      </c>
      <c r="W629" s="1">
        <f>COUNTIF(B629,"*oe*")</f>
        <v>0</v>
      </c>
      <c r="X629" s="1">
        <f>COUNTIF(B629,"*oa*")</f>
        <v>0</v>
      </c>
      <c r="Y629" s="1">
        <f>COUNTIF(B629,"*ou*")</f>
        <v>0</v>
      </c>
      <c r="Z629" s="1">
        <f>COUNTIF(B629,"*ui*")</f>
        <v>0</v>
      </c>
      <c r="AA629" s="1">
        <f>COUNTIF(B629,"*ua*")</f>
        <v>0</v>
      </c>
      <c r="AB629">
        <f>SUM(G629:AA629)</f>
        <v>0</v>
      </c>
      <c r="AC629">
        <v>2</v>
      </c>
      <c r="AD629">
        <f>COUNTIF(AC629,"2")</f>
        <v>1</v>
      </c>
      <c r="AE629">
        <f>COUNTIF(AC629,"3")</f>
        <v>0</v>
      </c>
      <c r="AF629">
        <f>COUNTIF(AC629,"4")</f>
        <v>0</v>
      </c>
      <c r="AG629">
        <f>COUNTIF(AC629,"5")</f>
        <v>0</v>
      </c>
      <c r="AH629">
        <v>1</v>
      </c>
      <c r="AI629">
        <v>1</v>
      </c>
      <c r="AL629">
        <v>1</v>
      </c>
      <c r="AO629" s="1">
        <f>COUNTIF(F629,"CVCV")+COUNTIF(F629,"CVVCV")</f>
        <v>0</v>
      </c>
      <c r="AP629" s="1">
        <f>COUNTIF(F629,"CVCVC")+COUNTIF(F629,"CVVCVC")</f>
        <v>0</v>
      </c>
      <c r="AQ629" s="1">
        <f>COUNTIF(F629,"VCV")+COUNTIF(F629,"VVCV")</f>
        <v>0</v>
      </c>
      <c r="AR629" s="1">
        <f>COUNTIF(F629,"VCVC")+COUNTIF(F629,"VVCVC")</f>
        <v>0</v>
      </c>
      <c r="AS629" s="1">
        <f>COUNTIF(F629,"CVV")</f>
        <v>0</v>
      </c>
      <c r="AT629" s="1">
        <f>COUNTIF(F629,"CVVC")</f>
        <v>0</v>
      </c>
      <c r="AU629" s="1">
        <f>COUNTIF(F629,"VV")</f>
        <v>0</v>
      </c>
      <c r="AV629" s="1">
        <f>COUNTIF(F629,"VVC")</f>
        <v>0</v>
      </c>
      <c r="AW629" s="1">
        <f>COUNTIF(F629,"CVVCVC")+COUNTIF(F629,"VVCVC")+COUNTIF(F629,"CVVCV")+COUNTIF(F629,"VVCV")</f>
        <v>0</v>
      </c>
      <c r="AY629" s="1">
        <f>COUNTIF(F629,"CCVCV")</f>
        <v>1</v>
      </c>
      <c r="AZ629" s="1">
        <f>COUNTIF(F629,"CCVCVC")</f>
        <v>0</v>
      </c>
      <c r="BA629" s="1">
        <f>COUNTIF(F629,"CCVV")</f>
        <v>0</v>
      </c>
      <c r="BB629" s="1">
        <f>COUNTIF(F629,"CCVVC")</f>
        <v>0</v>
      </c>
      <c r="BF629" s="1" t="str">
        <f>RIGHT(F629,4)</f>
        <v>CVCV</v>
      </c>
      <c r="BG629" s="1">
        <v>1</v>
      </c>
      <c r="BP629" s="1">
        <f>SUM(BG629:BO629)</f>
        <v>1</v>
      </c>
      <c r="BQ629">
        <v>0</v>
      </c>
      <c r="BS629" s="1" t="str">
        <f>LEFT(B629,1)</f>
        <v>ʔ</v>
      </c>
      <c r="BT629" s="1" t="str">
        <f>LEFT(B629,2)</f>
        <v>ʔn</v>
      </c>
      <c r="BU629" s="1" t="str">
        <f>RIGHT(B629,1)</f>
        <v>u</v>
      </c>
      <c r="BX629" s="10">
        <v>0</v>
      </c>
      <c r="BY629" s="10" t="str">
        <f>LEFT(CA629,1)</f>
        <v>i</v>
      </c>
      <c r="BZ629" s="10" t="str">
        <f>RIGHT(B629,1)</f>
        <v>u</v>
      </c>
      <c r="CA629" s="10" t="str">
        <f>RIGHT(B629,3)</f>
        <v>inu</v>
      </c>
      <c r="CB629" s="10" t="str">
        <f>RIGHT(B629,3)</f>
        <v>inu</v>
      </c>
      <c r="CC629" s="10" t="str">
        <f>RIGHT(B629,2)</f>
        <v>nu</v>
      </c>
      <c r="CD629" s="10" t="str">
        <f>RIGHT(B629,1)</f>
        <v>u</v>
      </c>
    </row>
    <row r="630" spans="1:82">
      <c r="A630">
        <v>1325</v>
      </c>
      <c r="B630" s="30" t="s">
        <v>3288</v>
      </c>
      <c r="C630" t="s">
        <v>1415</v>
      </c>
      <c r="D630" t="s">
        <v>1152</v>
      </c>
      <c r="E630" t="s">
        <v>1141</v>
      </c>
      <c r="F630" t="s">
        <v>2841</v>
      </c>
      <c r="G630" s="1">
        <f>COUNTIF(B630,"*ii*")</f>
        <v>0</v>
      </c>
      <c r="H630" s="1">
        <f>COUNTIF(B630,"*ee*")</f>
        <v>0</v>
      </c>
      <c r="I630" s="1">
        <f>COUNTIF(B630,"*aa*")</f>
        <v>0</v>
      </c>
      <c r="J630" s="1">
        <f>COUNTIF(B630,"*oo*")</f>
        <v>0</v>
      </c>
      <c r="K630" s="1">
        <f>COUNTIF(B630,"*uu*")</f>
        <v>0</v>
      </c>
      <c r="L630" s="1">
        <f>COUNTIF(B630,"*ia*")</f>
        <v>0</v>
      </c>
      <c r="M630" s="1">
        <f>COUNTIF(B630,"*iu*")</f>
        <v>0</v>
      </c>
      <c r="N630" s="1">
        <f>COUNTIF(B630,"*ei*")</f>
        <v>0</v>
      </c>
      <c r="O630" s="1">
        <f>COUNTIF(B630,"*ea*")</f>
        <v>0</v>
      </c>
      <c r="P630" s="1">
        <f>COUNTIF(B630,"*eo*")</f>
        <v>0</v>
      </c>
      <c r="Q630" s="1">
        <f>COUNTIF(B630,"*eu*")</f>
        <v>0</v>
      </c>
      <c r="R630" s="1">
        <f>COUNTIF(B630,"*ai*")</f>
        <v>0</v>
      </c>
      <c r="S630" s="1">
        <f>COUNTIF(B630,"*ae*")</f>
        <v>0</v>
      </c>
      <c r="T630" s="1">
        <f>COUNTIF(B630,"*ao*")</f>
        <v>0</v>
      </c>
      <c r="U630" s="1">
        <f>COUNTIF(B630,"*au*")</f>
        <v>0</v>
      </c>
      <c r="V630" s="1">
        <f>COUNTIF(B630,"*oi*")</f>
        <v>0</v>
      </c>
      <c r="W630" s="1">
        <f>COUNTIF(B630,"*oe*")</f>
        <v>0</v>
      </c>
      <c r="X630" s="1">
        <f>COUNTIF(B630,"*oa*")</f>
        <v>0</v>
      </c>
      <c r="Y630" s="1">
        <f>COUNTIF(B630,"*ou*")</f>
        <v>0</v>
      </c>
      <c r="Z630" s="1">
        <f>COUNTIF(B630,"*ui*")</f>
        <v>0</v>
      </c>
      <c r="AA630" s="1">
        <f>COUNTIF(B630,"*ua*")</f>
        <v>0</v>
      </c>
      <c r="AB630">
        <f>SUM(G630:AA630)</f>
        <v>0</v>
      </c>
      <c r="AC630">
        <v>2</v>
      </c>
      <c r="AD630">
        <f>COUNTIF(AC630,"2")</f>
        <v>1</v>
      </c>
      <c r="AE630">
        <f>COUNTIF(AC630,"3")</f>
        <v>0</v>
      </c>
      <c r="AF630">
        <f>COUNTIF(AC630,"4")</f>
        <v>0</v>
      </c>
      <c r="AG630">
        <f>COUNTIF(AC630,"5")</f>
        <v>0</v>
      </c>
      <c r="AH630">
        <v>1</v>
      </c>
      <c r="AI630">
        <v>1</v>
      </c>
      <c r="AL630">
        <v>1</v>
      </c>
      <c r="AO630" s="1">
        <f>COUNTIF(F630,"CVCV")+COUNTIF(F630,"CVVCV")</f>
        <v>0</v>
      </c>
      <c r="AP630" s="1">
        <f>COUNTIF(F630,"CVCVC")+COUNTIF(F630,"CVVCVC")</f>
        <v>0</v>
      </c>
      <c r="AQ630" s="1">
        <f>COUNTIF(F630,"VCV")+COUNTIF(F630,"VVCV")</f>
        <v>0</v>
      </c>
      <c r="AR630" s="1">
        <f>COUNTIF(F630,"VCVC")+COUNTIF(F630,"VVCVC")</f>
        <v>0</v>
      </c>
      <c r="AS630" s="1">
        <f>COUNTIF(F630,"CVV")</f>
        <v>0</v>
      </c>
      <c r="AT630" s="1">
        <f>COUNTIF(F630,"CVVC")</f>
        <v>0</v>
      </c>
      <c r="AU630" s="1">
        <f>COUNTIF(F630,"VV")</f>
        <v>0</v>
      </c>
      <c r="AV630" s="1">
        <f>COUNTIF(F630,"VVC")</f>
        <v>0</v>
      </c>
      <c r="AW630" s="1">
        <f>COUNTIF(F630,"CVVCVC")+COUNTIF(F630,"VVCVC")+COUNTIF(F630,"CVVCV")+COUNTIF(F630,"VVCV")</f>
        <v>0</v>
      </c>
      <c r="AY630" s="1">
        <f>COUNTIF(F630,"CCVCV")</f>
        <v>1</v>
      </c>
      <c r="AZ630" s="1">
        <f>COUNTIF(F630,"CCVCVC")</f>
        <v>0</v>
      </c>
      <c r="BA630" s="1">
        <f>COUNTIF(F630,"CCVV")</f>
        <v>0</v>
      </c>
      <c r="BB630" s="1">
        <f>COUNTIF(F630,"CCVVC")</f>
        <v>0</v>
      </c>
      <c r="BF630" s="1" t="str">
        <f>RIGHT(F630,4)</f>
        <v>CVCV</v>
      </c>
      <c r="BG630" s="1">
        <v>1</v>
      </c>
      <c r="BP630" s="1">
        <f>SUM(BG630:BO630)</f>
        <v>1</v>
      </c>
      <c r="BQ630">
        <v>0</v>
      </c>
      <c r="BS630" s="1" t="str">
        <f>LEFT(B630,1)</f>
        <v>ʔ</v>
      </c>
      <c r="BT630" s="1" t="str">
        <f>LEFT(B630,2)</f>
        <v>ʔk</v>
      </c>
      <c r="BU630" s="1" t="str">
        <f>RIGHT(B630,1)</f>
        <v>u</v>
      </c>
      <c r="BX630" s="10">
        <v>0</v>
      </c>
      <c r="BY630" s="10" t="str">
        <f>LEFT(CA630,1)</f>
        <v>i</v>
      </c>
      <c r="BZ630" s="10" t="str">
        <f>RIGHT(B630,1)</f>
        <v>u</v>
      </c>
      <c r="CA630" s="10" t="str">
        <f>RIGHT(B630,3)</f>
        <v>inu</v>
      </c>
      <c r="CB630" s="10" t="str">
        <f>RIGHT(B630,3)</f>
        <v>inu</v>
      </c>
      <c r="CC630" s="10" t="str">
        <f>RIGHT(B630,2)</f>
        <v>nu</v>
      </c>
      <c r="CD630" s="10" t="str">
        <f>RIGHT(B630,1)</f>
        <v>u</v>
      </c>
    </row>
    <row r="631" spans="1:82">
      <c r="A631">
        <v>882</v>
      </c>
      <c r="B631" s="30" t="s">
        <v>161</v>
      </c>
      <c r="C631" t="s">
        <v>1364</v>
      </c>
      <c r="D631" t="s">
        <v>1151</v>
      </c>
      <c r="E631" t="s">
        <v>2821</v>
      </c>
      <c r="F631" t="s">
        <v>2841</v>
      </c>
      <c r="G631" s="1">
        <f>COUNTIF(B631,"*ii*")</f>
        <v>0</v>
      </c>
      <c r="H631" s="1">
        <f>COUNTIF(B631,"*ee*")</f>
        <v>0</v>
      </c>
      <c r="I631" s="1">
        <f>COUNTIF(B631,"*aa*")</f>
        <v>0</v>
      </c>
      <c r="J631" s="1">
        <f>COUNTIF(B631,"*oo*")</f>
        <v>0</v>
      </c>
      <c r="K631" s="1">
        <f>COUNTIF(B631,"*uu*")</f>
        <v>0</v>
      </c>
      <c r="L631" s="1">
        <f>COUNTIF(B631,"*ia*")</f>
        <v>0</v>
      </c>
      <c r="M631" s="1">
        <f>COUNTIF(B631,"*iu*")</f>
        <v>0</v>
      </c>
      <c r="N631" s="1">
        <f>COUNTIF(B631,"*ei*")</f>
        <v>0</v>
      </c>
      <c r="O631" s="1">
        <f>COUNTIF(B631,"*ea*")</f>
        <v>0</v>
      </c>
      <c r="P631" s="1">
        <f>COUNTIF(B631,"*eo*")</f>
        <v>0</v>
      </c>
      <c r="Q631" s="1">
        <f>COUNTIF(B631,"*eu*")</f>
        <v>0</v>
      </c>
      <c r="R631" s="1">
        <f>COUNTIF(B631,"*ai*")</f>
        <v>0</v>
      </c>
      <c r="S631" s="1">
        <f>COUNTIF(B631,"*ae*")</f>
        <v>0</v>
      </c>
      <c r="T631" s="1">
        <f>COUNTIF(B631,"*ao*")</f>
        <v>0</v>
      </c>
      <c r="U631" s="1">
        <f>COUNTIF(B631,"*au*")</f>
        <v>0</v>
      </c>
      <c r="V631" s="1">
        <f>COUNTIF(B631,"*oi*")</f>
        <v>0</v>
      </c>
      <c r="W631" s="1">
        <f>COUNTIF(B631,"*oe*")</f>
        <v>0</v>
      </c>
      <c r="X631" s="1">
        <f>COUNTIF(B631,"*oa*")</f>
        <v>0</v>
      </c>
      <c r="Y631" s="1">
        <f>COUNTIF(B631,"*ou*")</f>
        <v>0</v>
      </c>
      <c r="Z631" s="1">
        <f>COUNTIF(B631,"*ui*")</f>
        <v>0</v>
      </c>
      <c r="AA631" s="1">
        <f>COUNTIF(B631,"*ua*")</f>
        <v>0</v>
      </c>
      <c r="AB631">
        <f>SUM(G631:AA631)</f>
        <v>0</v>
      </c>
      <c r="AC631">
        <v>2</v>
      </c>
      <c r="AD631">
        <f>COUNTIF(AC631,"2")</f>
        <v>1</v>
      </c>
      <c r="AE631">
        <f>COUNTIF(AC631,"3")</f>
        <v>0</v>
      </c>
      <c r="AF631">
        <f>COUNTIF(AC631,"4")</f>
        <v>0</v>
      </c>
      <c r="AG631">
        <f>COUNTIF(AC631,"5")</f>
        <v>0</v>
      </c>
      <c r="AH631">
        <v>1</v>
      </c>
      <c r="AI631">
        <v>1</v>
      </c>
      <c r="AL631">
        <v>1</v>
      </c>
      <c r="AO631" s="1">
        <f>COUNTIF(F631,"CVCV")+COUNTIF(F631,"CVVCV")</f>
        <v>0</v>
      </c>
      <c r="AP631" s="1">
        <f>COUNTIF(F631,"CVCVC")+COUNTIF(F631,"CVVCVC")</f>
        <v>0</v>
      </c>
      <c r="AQ631" s="1">
        <f>COUNTIF(F631,"VCV")+COUNTIF(F631,"VVCV")</f>
        <v>0</v>
      </c>
      <c r="AR631" s="1">
        <f>COUNTIF(F631,"VCVC")+COUNTIF(F631,"VVCVC")</f>
        <v>0</v>
      </c>
      <c r="AS631" s="1">
        <f>COUNTIF(F631,"CVV")</f>
        <v>0</v>
      </c>
      <c r="AT631" s="1">
        <f>COUNTIF(F631,"CVVC")</f>
        <v>0</v>
      </c>
      <c r="AU631" s="1">
        <f>COUNTIF(F631,"VV")</f>
        <v>0</v>
      </c>
      <c r="AV631" s="1">
        <f>COUNTIF(F631,"VVC")</f>
        <v>0</v>
      </c>
      <c r="AW631" s="1">
        <f>COUNTIF(F631,"CVVCVC")+COUNTIF(F631,"VVCVC")+COUNTIF(F631,"CVVCV")+COUNTIF(F631,"VVCV")</f>
        <v>0</v>
      </c>
      <c r="AY631" s="1">
        <f>COUNTIF(F631,"CCVCV")</f>
        <v>1</v>
      </c>
      <c r="AZ631" s="1">
        <f>COUNTIF(F631,"CCVCVC")</f>
        <v>0</v>
      </c>
      <c r="BA631" s="1">
        <f>COUNTIF(F631,"CCVV")</f>
        <v>0</v>
      </c>
      <c r="BB631" s="1">
        <f>COUNTIF(F631,"CCVVC")</f>
        <v>0</v>
      </c>
      <c r="BF631" s="1" t="str">
        <f>RIGHT(F631,4)</f>
        <v>CVCV</v>
      </c>
      <c r="BG631" s="1">
        <v>1</v>
      </c>
      <c r="BP631" s="1">
        <f>SUM(BG631:BO631)</f>
        <v>1</v>
      </c>
      <c r="BQ631">
        <v>0</v>
      </c>
      <c r="BS631" s="1" t="str">
        <f>LEFT(B631,1)</f>
        <v>m</v>
      </c>
      <c r="BT631" s="1" t="str">
        <f>LEFT(B631,2)</f>
        <v>mt</v>
      </c>
      <c r="BU631" s="1" t="str">
        <f>RIGHT(B631,1)</f>
        <v>u</v>
      </c>
      <c r="BX631" s="10">
        <v>0</v>
      </c>
      <c r="BY631" s="10" t="str">
        <f>LEFT(CA631,1)</f>
        <v>i</v>
      </c>
      <c r="BZ631" s="10" t="str">
        <f>RIGHT(B631,1)</f>
        <v>u</v>
      </c>
      <c r="CA631" s="10" t="str">
        <f>RIGHT(B631,3)</f>
        <v>ipu</v>
      </c>
      <c r="CB631" s="10" t="str">
        <f>RIGHT(B631,3)</f>
        <v>ipu</v>
      </c>
      <c r="CC631" s="10" t="str">
        <f>RIGHT(B631,2)</f>
        <v>pu</v>
      </c>
      <c r="CD631" s="10" t="str">
        <f>RIGHT(B631,1)</f>
        <v>u</v>
      </c>
    </row>
    <row r="632" spans="1:82">
      <c r="A632">
        <v>1392</v>
      </c>
      <c r="B632" s="30" t="s">
        <v>3352</v>
      </c>
      <c r="C632" t="s">
        <v>1876</v>
      </c>
      <c r="D632" t="s">
        <v>1141</v>
      </c>
      <c r="E632" t="s">
        <v>1141</v>
      </c>
      <c r="F632" t="s">
        <v>2841</v>
      </c>
      <c r="G632" s="1">
        <f>COUNTIF(B632,"*ii*")</f>
        <v>0</v>
      </c>
      <c r="H632" s="1">
        <f>COUNTIF(B632,"*ee*")</f>
        <v>0</v>
      </c>
      <c r="I632" s="1">
        <f>COUNTIF(B632,"*aa*")</f>
        <v>0</v>
      </c>
      <c r="J632" s="1">
        <f>COUNTIF(B632,"*oo*")</f>
        <v>0</v>
      </c>
      <c r="K632" s="1">
        <f>COUNTIF(B632,"*uu*")</f>
        <v>0</v>
      </c>
      <c r="L632" s="1">
        <f>COUNTIF(B632,"*ia*")</f>
        <v>0</v>
      </c>
      <c r="M632" s="1">
        <f>COUNTIF(B632,"*iu*")</f>
        <v>0</v>
      </c>
      <c r="N632" s="1">
        <f>COUNTIF(B632,"*ei*")</f>
        <v>0</v>
      </c>
      <c r="O632" s="1">
        <f>COUNTIF(B632,"*ea*")</f>
        <v>0</v>
      </c>
      <c r="P632" s="1">
        <f>COUNTIF(B632,"*eo*")</f>
        <v>0</v>
      </c>
      <c r="Q632" s="1">
        <f>COUNTIF(B632,"*eu*")</f>
        <v>0</v>
      </c>
      <c r="R632" s="1">
        <f>COUNTIF(B632,"*ai*")</f>
        <v>0</v>
      </c>
      <c r="S632" s="1">
        <f>COUNTIF(B632,"*ae*")</f>
        <v>0</v>
      </c>
      <c r="T632" s="1">
        <f>COUNTIF(B632,"*ao*")</f>
        <v>0</v>
      </c>
      <c r="U632" s="1">
        <f>COUNTIF(B632,"*au*")</f>
        <v>0</v>
      </c>
      <c r="V632" s="1">
        <f>COUNTIF(B632,"*oi*")</f>
        <v>0</v>
      </c>
      <c r="W632" s="1">
        <f>COUNTIF(B632,"*oe*")</f>
        <v>0</v>
      </c>
      <c r="X632" s="1">
        <f>COUNTIF(B632,"*oa*")</f>
        <v>0</v>
      </c>
      <c r="Y632" s="1">
        <f>COUNTIF(B632,"*ou*")</f>
        <v>0</v>
      </c>
      <c r="Z632" s="1">
        <f>COUNTIF(B632,"*ui*")</f>
        <v>0</v>
      </c>
      <c r="AA632" s="1">
        <f>COUNTIF(B632,"*ua*")</f>
        <v>0</v>
      </c>
      <c r="AB632">
        <f>SUM(G632:AA632)</f>
        <v>0</v>
      </c>
      <c r="AC632">
        <v>2</v>
      </c>
      <c r="AD632">
        <f>COUNTIF(AC632,"2")</f>
        <v>1</v>
      </c>
      <c r="AE632">
        <f>COUNTIF(AC632,"3")</f>
        <v>0</v>
      </c>
      <c r="AF632">
        <f>COUNTIF(AC632,"4")</f>
        <v>0</v>
      </c>
      <c r="AG632">
        <f>COUNTIF(AC632,"5")</f>
        <v>0</v>
      </c>
      <c r="AH632">
        <v>1</v>
      </c>
      <c r="AI632">
        <v>1</v>
      </c>
      <c r="AL632">
        <v>1</v>
      </c>
      <c r="AO632" s="1">
        <f>COUNTIF(F632,"CVCV")+COUNTIF(F632,"CVVCV")</f>
        <v>0</v>
      </c>
      <c r="AP632" s="1">
        <f>COUNTIF(F632,"CVCVC")+COUNTIF(F632,"CVVCVC")</f>
        <v>0</v>
      </c>
      <c r="AQ632" s="1">
        <f>COUNTIF(F632,"VCV")+COUNTIF(F632,"VVCV")</f>
        <v>0</v>
      </c>
      <c r="AR632" s="1">
        <f>COUNTIF(F632,"VCVC")+COUNTIF(F632,"VVCVC")</f>
        <v>0</v>
      </c>
      <c r="AS632" s="1">
        <f>COUNTIF(F632,"CVV")</f>
        <v>0</v>
      </c>
      <c r="AT632" s="1">
        <f>COUNTIF(F632,"CVVC")</f>
        <v>0</v>
      </c>
      <c r="AU632" s="1">
        <f>COUNTIF(F632,"VV")</f>
        <v>0</v>
      </c>
      <c r="AV632" s="1">
        <f>COUNTIF(F632,"VVC")</f>
        <v>0</v>
      </c>
      <c r="AW632" s="1">
        <f>COUNTIF(F632,"CVVCVC")+COUNTIF(F632,"VVCVC")+COUNTIF(F632,"CVVCV")+COUNTIF(F632,"VVCV")</f>
        <v>0</v>
      </c>
      <c r="AY632" s="1">
        <f>COUNTIF(F632,"CCVCV")</f>
        <v>1</v>
      </c>
      <c r="AZ632" s="1">
        <f>COUNTIF(F632,"CCVCVC")</f>
        <v>0</v>
      </c>
      <c r="BA632" s="1">
        <f>COUNTIF(F632,"CCVV")</f>
        <v>0</v>
      </c>
      <c r="BB632" s="1">
        <f>COUNTIF(F632,"CCVVC")</f>
        <v>0</v>
      </c>
      <c r="BF632" s="1" t="str">
        <f>RIGHT(F632,4)</f>
        <v>CVCV</v>
      </c>
      <c r="BG632" s="1">
        <v>1</v>
      </c>
      <c r="BP632" s="1">
        <f>SUM(BG632:BO632)</f>
        <v>1</v>
      </c>
      <c r="BQ632">
        <v>0</v>
      </c>
      <c r="BS632" s="1" t="str">
        <f>LEFT(B632,1)</f>
        <v>ʔ</v>
      </c>
      <c r="BT632" s="1" t="str">
        <f>LEFT(B632,2)</f>
        <v>ʔp</v>
      </c>
      <c r="BU632" s="1" t="str">
        <f>RIGHT(B632,1)</f>
        <v>u</v>
      </c>
      <c r="BX632" s="10">
        <v>0</v>
      </c>
      <c r="BY632" s="10" t="str">
        <f>LEFT(CA632,1)</f>
        <v>u</v>
      </c>
      <c r="BZ632" s="10" t="str">
        <f>RIGHT(B632,1)</f>
        <v>u</v>
      </c>
      <c r="CA632" s="10" t="str">
        <f>RIGHT(B632,3)</f>
        <v>upu</v>
      </c>
      <c r="CB632" s="10" t="str">
        <f>RIGHT(B632,3)</f>
        <v>upu</v>
      </c>
      <c r="CC632" s="10" t="str">
        <f>RIGHT(B632,2)</f>
        <v>pu</v>
      </c>
      <c r="CD632" s="10" t="str">
        <f>RIGHT(B632,1)</f>
        <v>u</v>
      </c>
    </row>
    <row r="633" spans="1:82">
      <c r="A633">
        <v>1444</v>
      </c>
      <c r="B633" s="30" t="s">
        <v>3403</v>
      </c>
      <c r="C633" t="s">
        <v>1844</v>
      </c>
      <c r="D633" t="s">
        <v>1151</v>
      </c>
      <c r="E633" t="s">
        <v>2821</v>
      </c>
      <c r="F633" t="s">
        <v>2841</v>
      </c>
      <c r="G633" s="1">
        <f>COUNTIF(B633,"*ii*")</f>
        <v>0</v>
      </c>
      <c r="H633" s="1">
        <f>COUNTIF(B633,"*ee*")</f>
        <v>0</v>
      </c>
      <c r="I633" s="1">
        <f>COUNTIF(B633,"*aa*")</f>
        <v>0</v>
      </c>
      <c r="J633" s="1">
        <f>COUNTIF(B633,"*oo*")</f>
        <v>0</v>
      </c>
      <c r="K633" s="1">
        <f>COUNTIF(B633,"*uu*")</f>
        <v>0</v>
      </c>
      <c r="L633" s="1">
        <f>COUNTIF(B633,"*ia*")</f>
        <v>0</v>
      </c>
      <c r="M633" s="1">
        <f>COUNTIF(B633,"*iu*")</f>
        <v>0</v>
      </c>
      <c r="N633" s="1">
        <f>COUNTIF(B633,"*ei*")</f>
        <v>0</v>
      </c>
      <c r="O633" s="1">
        <f>COUNTIF(B633,"*ea*")</f>
        <v>0</v>
      </c>
      <c r="P633" s="1">
        <f>COUNTIF(B633,"*eo*")</f>
        <v>0</v>
      </c>
      <c r="Q633" s="1">
        <f>COUNTIF(B633,"*eu*")</f>
        <v>0</v>
      </c>
      <c r="R633" s="1">
        <f>COUNTIF(B633,"*ai*")</f>
        <v>0</v>
      </c>
      <c r="S633" s="1">
        <f>COUNTIF(B633,"*ae*")</f>
        <v>0</v>
      </c>
      <c r="T633" s="1">
        <f>COUNTIF(B633,"*ao*")</f>
        <v>0</v>
      </c>
      <c r="U633" s="1">
        <f>COUNTIF(B633,"*au*")</f>
        <v>0</v>
      </c>
      <c r="V633" s="1">
        <f>COUNTIF(B633,"*oi*")</f>
        <v>0</v>
      </c>
      <c r="W633" s="1">
        <f>COUNTIF(B633,"*oe*")</f>
        <v>0</v>
      </c>
      <c r="X633" s="1">
        <f>COUNTIF(B633,"*oa*")</f>
        <v>0</v>
      </c>
      <c r="Y633" s="1">
        <f>COUNTIF(B633,"*ou*")</f>
        <v>0</v>
      </c>
      <c r="Z633" s="1">
        <f>COUNTIF(B633,"*ui*")</f>
        <v>0</v>
      </c>
      <c r="AA633" s="1">
        <f>COUNTIF(B633,"*ua*")</f>
        <v>0</v>
      </c>
      <c r="AB633">
        <f>SUM(G633:AA633)</f>
        <v>0</v>
      </c>
      <c r="AC633">
        <v>2</v>
      </c>
      <c r="AD633">
        <f>COUNTIF(AC633,"2")</f>
        <v>1</v>
      </c>
      <c r="AE633">
        <f>COUNTIF(AC633,"3")</f>
        <v>0</v>
      </c>
      <c r="AF633">
        <f>COUNTIF(AC633,"4")</f>
        <v>0</v>
      </c>
      <c r="AG633">
        <f>COUNTIF(AC633,"5")</f>
        <v>0</v>
      </c>
      <c r="AH633">
        <v>1</v>
      </c>
      <c r="AI633">
        <v>1</v>
      </c>
      <c r="AL633">
        <v>1</v>
      </c>
      <c r="AO633" s="1">
        <f>COUNTIF(F633,"CVCV")+COUNTIF(F633,"CVVCV")</f>
        <v>0</v>
      </c>
      <c r="AP633" s="1">
        <f>COUNTIF(F633,"CVCVC")+COUNTIF(F633,"CVVCVC")</f>
        <v>0</v>
      </c>
      <c r="AQ633" s="1">
        <f>COUNTIF(F633,"VCV")+COUNTIF(F633,"VVCV")</f>
        <v>0</v>
      </c>
      <c r="AR633" s="1">
        <f>COUNTIF(F633,"VCVC")+COUNTIF(F633,"VVCVC")</f>
        <v>0</v>
      </c>
      <c r="AS633" s="1">
        <f>COUNTIF(F633,"CVV")</f>
        <v>0</v>
      </c>
      <c r="AT633" s="1">
        <f>COUNTIF(F633,"CVVC")</f>
        <v>0</v>
      </c>
      <c r="AU633" s="1">
        <f>COUNTIF(F633,"VV")</f>
        <v>0</v>
      </c>
      <c r="AV633" s="1">
        <f>COUNTIF(F633,"VVC")</f>
        <v>0</v>
      </c>
      <c r="AW633" s="1">
        <f>COUNTIF(F633,"CVVCVC")+COUNTIF(F633,"VVCVC")+COUNTIF(F633,"CVVCV")+COUNTIF(F633,"VVCV")</f>
        <v>0</v>
      </c>
      <c r="AY633" s="1">
        <f>COUNTIF(F633,"CCVCV")</f>
        <v>1</v>
      </c>
      <c r="AZ633" s="1">
        <f>COUNTIF(F633,"CCVCVC")</f>
        <v>0</v>
      </c>
      <c r="BA633" s="1">
        <f>COUNTIF(F633,"CCVV")</f>
        <v>0</v>
      </c>
      <c r="BB633" s="1">
        <f>COUNTIF(F633,"CCVVC")</f>
        <v>0</v>
      </c>
      <c r="BF633" s="1" t="str">
        <f>RIGHT(F633,4)</f>
        <v>CVCV</v>
      </c>
      <c r="BG633" s="1">
        <v>1</v>
      </c>
      <c r="BP633" s="1">
        <f>SUM(BG633:BO633)</f>
        <v>1</v>
      </c>
      <c r="BQ633">
        <v>0</v>
      </c>
      <c r="BS633" s="1" t="str">
        <f>LEFT(B633,1)</f>
        <v>ʔ</v>
      </c>
      <c r="BT633" s="1" t="str">
        <f>LEFT(B633,2)</f>
        <v>ʔt</v>
      </c>
      <c r="BU633" s="1" t="str">
        <f>RIGHT(B633,1)</f>
        <v>u</v>
      </c>
      <c r="BX633" s="10">
        <v>0</v>
      </c>
      <c r="BY633" s="10" t="str">
        <f>LEFT(CA633,1)</f>
        <v>u</v>
      </c>
      <c r="BZ633" s="10" t="str">
        <f>RIGHT(B633,1)</f>
        <v>u</v>
      </c>
      <c r="CA633" s="10" t="str">
        <f>RIGHT(B633,3)</f>
        <v>upu</v>
      </c>
      <c r="CB633" s="10" t="str">
        <f>RIGHT(B633,3)</f>
        <v>upu</v>
      </c>
      <c r="CC633" s="10" t="str">
        <f>RIGHT(B633,2)</f>
        <v>pu</v>
      </c>
      <c r="CD633" s="10" t="str">
        <f>RIGHT(B633,1)</f>
        <v>u</v>
      </c>
    </row>
    <row r="634" spans="1:82">
      <c r="A634">
        <v>1319</v>
      </c>
      <c r="B634" s="30" t="s">
        <v>3283</v>
      </c>
      <c r="C634" t="s">
        <v>2476</v>
      </c>
      <c r="D634" t="s">
        <v>1141</v>
      </c>
      <c r="E634" t="s">
        <v>1141</v>
      </c>
      <c r="F634" t="s">
        <v>2841</v>
      </c>
      <c r="G634" s="1">
        <f>COUNTIF(B634,"*ii*")</f>
        <v>0</v>
      </c>
      <c r="H634" s="1">
        <f>COUNTIF(B634,"*ee*")</f>
        <v>0</v>
      </c>
      <c r="I634" s="1">
        <f>COUNTIF(B634,"*aa*")</f>
        <v>0</v>
      </c>
      <c r="J634" s="1">
        <f>COUNTIF(B634,"*oo*")</f>
        <v>0</v>
      </c>
      <c r="K634" s="1">
        <f>COUNTIF(B634,"*uu*")</f>
        <v>0</v>
      </c>
      <c r="L634" s="1">
        <f>COUNTIF(B634,"*ia*")</f>
        <v>0</v>
      </c>
      <c r="M634" s="1">
        <f>COUNTIF(B634,"*iu*")</f>
        <v>0</v>
      </c>
      <c r="N634" s="1">
        <f>COUNTIF(B634,"*ei*")</f>
        <v>0</v>
      </c>
      <c r="O634" s="1">
        <f>COUNTIF(B634,"*ea*")</f>
        <v>0</v>
      </c>
      <c r="P634" s="1">
        <f>COUNTIF(B634,"*eo*")</f>
        <v>0</v>
      </c>
      <c r="Q634" s="1">
        <f>COUNTIF(B634,"*eu*")</f>
        <v>0</v>
      </c>
      <c r="R634" s="1">
        <f>COUNTIF(B634,"*ai*")</f>
        <v>0</v>
      </c>
      <c r="S634" s="1">
        <f>COUNTIF(B634,"*ae*")</f>
        <v>0</v>
      </c>
      <c r="T634" s="1">
        <f>COUNTIF(B634,"*ao*")</f>
        <v>0</v>
      </c>
      <c r="U634" s="1">
        <f>COUNTIF(B634,"*au*")</f>
        <v>0</v>
      </c>
      <c r="V634" s="1">
        <f>COUNTIF(B634,"*oi*")</f>
        <v>0</v>
      </c>
      <c r="W634" s="1">
        <f>COUNTIF(B634,"*oe*")</f>
        <v>0</v>
      </c>
      <c r="X634" s="1">
        <f>COUNTIF(B634,"*oa*")</f>
        <v>0</v>
      </c>
      <c r="Y634" s="1">
        <f>COUNTIF(B634,"*ou*")</f>
        <v>0</v>
      </c>
      <c r="Z634" s="1">
        <f>COUNTIF(B634,"*ui*")</f>
        <v>0</v>
      </c>
      <c r="AA634" s="1">
        <f>COUNTIF(B634,"*ua*")</f>
        <v>0</v>
      </c>
      <c r="AB634">
        <f>SUM(G634:AA634)</f>
        <v>0</v>
      </c>
      <c r="AC634">
        <v>2</v>
      </c>
      <c r="AD634">
        <f>COUNTIF(AC634,"2")</f>
        <v>1</v>
      </c>
      <c r="AE634">
        <f>COUNTIF(AC634,"3")</f>
        <v>0</v>
      </c>
      <c r="AF634">
        <f>COUNTIF(AC634,"4")</f>
        <v>0</v>
      </c>
      <c r="AG634">
        <f>COUNTIF(AC634,"5")</f>
        <v>0</v>
      </c>
      <c r="AH634">
        <v>1</v>
      </c>
      <c r="AI634">
        <v>1</v>
      </c>
      <c r="AL634">
        <v>1</v>
      </c>
      <c r="AO634" s="1">
        <f>COUNTIF(F634,"CVCV")+COUNTIF(F634,"CVVCV")</f>
        <v>0</v>
      </c>
      <c r="AP634" s="1">
        <f>COUNTIF(F634,"CVCVC")+COUNTIF(F634,"CVVCVC")</f>
        <v>0</v>
      </c>
      <c r="AQ634" s="1">
        <f>COUNTIF(F634,"VCV")+COUNTIF(F634,"VVCV")</f>
        <v>0</v>
      </c>
      <c r="AR634" s="1">
        <f>COUNTIF(F634,"VCVC")+COUNTIF(F634,"VVCVC")</f>
        <v>0</v>
      </c>
      <c r="AS634" s="1">
        <f>COUNTIF(F634,"CVV")</f>
        <v>0</v>
      </c>
      <c r="AT634" s="1">
        <f>COUNTIF(F634,"CVVC")</f>
        <v>0</v>
      </c>
      <c r="AU634" s="1">
        <f>COUNTIF(F634,"VV")</f>
        <v>0</v>
      </c>
      <c r="AV634" s="1">
        <f>COUNTIF(F634,"VVC")</f>
        <v>0</v>
      </c>
      <c r="AW634" s="1">
        <f>COUNTIF(F634,"CVVCVC")+COUNTIF(F634,"VVCVC")+COUNTIF(F634,"CVVCV")+COUNTIF(F634,"VVCV")</f>
        <v>0</v>
      </c>
      <c r="AY634" s="1">
        <f>COUNTIF(F634,"CCVCV")</f>
        <v>1</v>
      </c>
      <c r="AZ634" s="1">
        <f>COUNTIF(F634,"CCVCVC")</f>
        <v>0</v>
      </c>
      <c r="BA634" s="1">
        <f>COUNTIF(F634,"CCVV")</f>
        <v>0</v>
      </c>
      <c r="BB634" s="1">
        <f>COUNTIF(F634,"CCVVC")</f>
        <v>0</v>
      </c>
      <c r="BF634" s="1" t="str">
        <f>RIGHT(F634,4)</f>
        <v>CVCV</v>
      </c>
      <c r="BG634" s="1">
        <v>1</v>
      </c>
      <c r="BP634" s="1">
        <f>SUM(BG634:BO634)</f>
        <v>1</v>
      </c>
      <c r="BQ634">
        <v>0</v>
      </c>
      <c r="BS634" s="1" t="str">
        <f>LEFT(B634,1)</f>
        <v>ʔ</v>
      </c>
      <c r="BT634" s="1" t="str">
        <f>LEFT(B634,2)</f>
        <v>ʔk</v>
      </c>
      <c r="BU634" s="1" t="str">
        <f>RIGHT(B634,1)</f>
        <v>u</v>
      </c>
      <c r="BX634" s="10">
        <v>0</v>
      </c>
      <c r="BY634" s="10" t="str">
        <f>LEFT(CA634,1)</f>
        <v>a</v>
      </c>
      <c r="BZ634" s="10" t="str">
        <f>RIGHT(B634,1)</f>
        <v>u</v>
      </c>
      <c r="CA634" s="10" t="str">
        <f>RIGHT(B634,3)</f>
        <v>aru</v>
      </c>
      <c r="CB634" s="10" t="str">
        <f>RIGHT(B634,3)</f>
        <v>aru</v>
      </c>
      <c r="CC634" s="10" t="str">
        <f>RIGHT(B634,2)</f>
        <v>ru</v>
      </c>
      <c r="CD634" s="10" t="str">
        <f>RIGHT(B634,1)</f>
        <v>u</v>
      </c>
    </row>
    <row r="635" spans="1:82">
      <c r="A635">
        <v>585</v>
      </c>
      <c r="B635" s="30" t="s">
        <v>942</v>
      </c>
      <c r="C635" t="s">
        <v>2487</v>
      </c>
      <c r="D635" t="s">
        <v>1152</v>
      </c>
      <c r="E635" t="s">
        <v>1141</v>
      </c>
      <c r="F635" t="s">
        <v>2841</v>
      </c>
      <c r="G635" s="1">
        <f>COUNTIF(B635,"*ii*")</f>
        <v>0</v>
      </c>
      <c r="H635" s="1">
        <f>COUNTIF(B635,"*ee*")</f>
        <v>0</v>
      </c>
      <c r="I635" s="1">
        <f>COUNTIF(B635,"*aa*")</f>
        <v>0</v>
      </c>
      <c r="J635" s="1">
        <f>COUNTIF(B635,"*oo*")</f>
        <v>0</v>
      </c>
      <c r="K635" s="1">
        <f>COUNTIF(B635,"*uu*")</f>
        <v>0</v>
      </c>
      <c r="L635" s="1">
        <f>COUNTIF(B635,"*ia*")</f>
        <v>0</v>
      </c>
      <c r="M635" s="1">
        <f>COUNTIF(B635,"*iu*")</f>
        <v>0</v>
      </c>
      <c r="N635" s="1">
        <f>COUNTIF(B635,"*ei*")</f>
        <v>0</v>
      </c>
      <c r="O635" s="1">
        <f>COUNTIF(B635,"*ea*")</f>
        <v>0</v>
      </c>
      <c r="P635" s="1">
        <f>COUNTIF(B635,"*eo*")</f>
        <v>0</v>
      </c>
      <c r="Q635" s="1">
        <f>COUNTIF(B635,"*eu*")</f>
        <v>0</v>
      </c>
      <c r="R635" s="1">
        <f>COUNTIF(B635,"*ai*")</f>
        <v>0</v>
      </c>
      <c r="S635" s="1">
        <f>COUNTIF(B635,"*ae*")</f>
        <v>0</v>
      </c>
      <c r="T635" s="1">
        <f>COUNTIF(B635,"*ao*")</f>
        <v>0</v>
      </c>
      <c r="U635" s="1">
        <f>COUNTIF(B635,"*au*")</f>
        <v>0</v>
      </c>
      <c r="V635" s="1">
        <f>COUNTIF(B635,"*oi*")</f>
        <v>0</v>
      </c>
      <c r="W635" s="1">
        <f>COUNTIF(B635,"*oe*")</f>
        <v>0</v>
      </c>
      <c r="X635" s="1">
        <f>COUNTIF(B635,"*oa*")</f>
        <v>0</v>
      </c>
      <c r="Y635" s="1">
        <f>COUNTIF(B635,"*ou*")</f>
        <v>0</v>
      </c>
      <c r="Z635" s="1">
        <f>COUNTIF(B635,"*ui*")</f>
        <v>0</v>
      </c>
      <c r="AA635" s="1">
        <f>COUNTIF(B635,"*ua*")</f>
        <v>0</v>
      </c>
      <c r="AB635">
        <f>SUM(G635:AA635)</f>
        <v>0</v>
      </c>
      <c r="AC635">
        <v>2</v>
      </c>
      <c r="AD635">
        <f>COUNTIF(AC635,"2")</f>
        <v>1</v>
      </c>
      <c r="AE635">
        <f>COUNTIF(AC635,"3")</f>
        <v>0</v>
      </c>
      <c r="AF635">
        <f>COUNTIF(AC635,"4")</f>
        <v>0</v>
      </c>
      <c r="AG635">
        <f>COUNTIF(AC635,"5")</f>
        <v>0</v>
      </c>
      <c r="AH635">
        <v>1</v>
      </c>
      <c r="AI635">
        <v>1</v>
      </c>
      <c r="AL635">
        <v>1</v>
      </c>
      <c r="AO635" s="1">
        <f>COUNTIF(F635,"CVCV")+COUNTIF(F635,"CVVCV")</f>
        <v>0</v>
      </c>
      <c r="AP635" s="1">
        <f>COUNTIF(F635,"CVCVC")+COUNTIF(F635,"CVVCVC")</f>
        <v>0</v>
      </c>
      <c r="AQ635" s="1">
        <f>COUNTIF(F635,"VCV")+COUNTIF(F635,"VVCV")</f>
        <v>0</v>
      </c>
      <c r="AR635" s="1">
        <f>COUNTIF(F635,"VCVC")+COUNTIF(F635,"VVCVC")</f>
        <v>0</v>
      </c>
      <c r="AS635" s="1">
        <f>COUNTIF(F635,"CVV")</f>
        <v>0</v>
      </c>
      <c r="AT635" s="1">
        <f>COUNTIF(F635,"CVVC")</f>
        <v>0</v>
      </c>
      <c r="AU635" s="1">
        <f>COUNTIF(F635,"VV")</f>
        <v>0</v>
      </c>
      <c r="AV635" s="1">
        <f>COUNTIF(F635,"VVC")</f>
        <v>0</v>
      </c>
      <c r="AW635" s="1">
        <f>COUNTIF(F635,"CVVCVC")+COUNTIF(F635,"VVCVC")+COUNTIF(F635,"CVVCV")+COUNTIF(F635,"VVCV")</f>
        <v>0</v>
      </c>
      <c r="AY635" s="1">
        <f>COUNTIF(F635,"CCVCV")</f>
        <v>1</v>
      </c>
      <c r="AZ635" s="1">
        <f>COUNTIF(F635,"CCVCVC")</f>
        <v>0</v>
      </c>
      <c r="BA635" s="1">
        <f>COUNTIF(F635,"CCVV")</f>
        <v>0</v>
      </c>
      <c r="BB635" s="1">
        <f>COUNTIF(F635,"CCVVC")</f>
        <v>0</v>
      </c>
      <c r="BF635" s="1" t="str">
        <f>RIGHT(F635,4)</f>
        <v>CVCV</v>
      </c>
      <c r="BG635" s="1">
        <v>1</v>
      </c>
      <c r="BP635" s="1">
        <f>SUM(BG635:BO635)</f>
        <v>1</v>
      </c>
      <c r="BQ635">
        <v>0</v>
      </c>
      <c r="BS635" s="1" t="str">
        <f>LEFT(B635,1)</f>
        <v>k</v>
      </c>
      <c r="BT635" s="1" t="str">
        <f>LEFT(B635,2)</f>
        <v>kn</v>
      </c>
      <c r="BU635" s="1" t="str">
        <f>RIGHT(B635,1)</f>
        <v>u</v>
      </c>
      <c r="BX635" s="10">
        <v>0</v>
      </c>
      <c r="BY635" s="10" t="str">
        <f>LEFT(CA635,1)</f>
        <v>e</v>
      </c>
      <c r="BZ635" s="10" t="str">
        <f>RIGHT(B635,1)</f>
        <v>u</v>
      </c>
      <c r="CA635" s="10" t="str">
        <f>RIGHT(B635,3)</f>
        <v>eru</v>
      </c>
      <c r="CB635" s="10" t="str">
        <f>RIGHT(B635,3)</f>
        <v>eru</v>
      </c>
      <c r="CC635" s="10" t="str">
        <f>RIGHT(B635,2)</f>
        <v>ru</v>
      </c>
      <c r="CD635" s="10" t="str">
        <f>RIGHT(B635,1)</f>
        <v>u</v>
      </c>
    </row>
    <row r="636" spans="1:82">
      <c r="A636">
        <v>574</v>
      </c>
      <c r="B636" s="30" t="s">
        <v>484</v>
      </c>
      <c r="C636" t="s">
        <v>1818</v>
      </c>
      <c r="D636" t="s">
        <v>1141</v>
      </c>
      <c r="E636" t="s">
        <v>1141</v>
      </c>
      <c r="F636" t="s">
        <v>2841</v>
      </c>
      <c r="G636" s="1">
        <f>COUNTIF(B636,"*ii*")</f>
        <v>0</v>
      </c>
      <c r="H636" s="1">
        <f>COUNTIF(B636,"*ee*")</f>
        <v>0</v>
      </c>
      <c r="I636" s="1">
        <f>COUNTIF(B636,"*aa*")</f>
        <v>0</v>
      </c>
      <c r="J636" s="1">
        <f>COUNTIF(B636,"*oo*")</f>
        <v>0</v>
      </c>
      <c r="K636" s="1">
        <f>COUNTIF(B636,"*uu*")</f>
        <v>0</v>
      </c>
      <c r="L636" s="1">
        <f>COUNTIF(B636,"*ia*")</f>
        <v>0</v>
      </c>
      <c r="M636" s="1">
        <f>COUNTIF(B636,"*iu*")</f>
        <v>0</v>
      </c>
      <c r="N636" s="1">
        <f>COUNTIF(B636,"*ei*")</f>
        <v>0</v>
      </c>
      <c r="O636" s="1">
        <f>COUNTIF(B636,"*ea*")</f>
        <v>0</v>
      </c>
      <c r="P636" s="1">
        <f>COUNTIF(B636,"*eo*")</f>
        <v>0</v>
      </c>
      <c r="Q636" s="1">
        <f>COUNTIF(B636,"*eu*")</f>
        <v>0</v>
      </c>
      <c r="R636" s="1">
        <f>COUNTIF(B636,"*ai*")</f>
        <v>0</v>
      </c>
      <c r="S636" s="1">
        <f>COUNTIF(B636,"*ae*")</f>
        <v>0</v>
      </c>
      <c r="T636" s="1">
        <f>COUNTIF(B636,"*ao*")</f>
        <v>0</v>
      </c>
      <c r="U636" s="1">
        <f>COUNTIF(B636,"*au*")</f>
        <v>0</v>
      </c>
      <c r="V636" s="1">
        <f>COUNTIF(B636,"*oi*")</f>
        <v>0</v>
      </c>
      <c r="W636" s="1">
        <f>COUNTIF(B636,"*oe*")</f>
        <v>0</v>
      </c>
      <c r="X636" s="1">
        <f>COUNTIF(B636,"*oa*")</f>
        <v>0</v>
      </c>
      <c r="Y636" s="1">
        <f>COUNTIF(B636,"*ou*")</f>
        <v>0</v>
      </c>
      <c r="Z636" s="1">
        <f>COUNTIF(B636,"*ui*")</f>
        <v>0</v>
      </c>
      <c r="AA636" s="1">
        <f>COUNTIF(B636,"*ua*")</f>
        <v>0</v>
      </c>
      <c r="AB636">
        <f>SUM(G636:AA636)</f>
        <v>0</v>
      </c>
      <c r="AC636">
        <v>2</v>
      </c>
      <c r="AD636">
        <f>COUNTIF(AC636,"2")</f>
        <v>1</v>
      </c>
      <c r="AE636">
        <f>COUNTIF(AC636,"3")</f>
        <v>0</v>
      </c>
      <c r="AF636">
        <f>COUNTIF(AC636,"4")</f>
        <v>0</v>
      </c>
      <c r="AG636">
        <f>COUNTIF(AC636,"5")</f>
        <v>0</v>
      </c>
      <c r="AH636">
        <v>1</v>
      </c>
      <c r="AI636">
        <v>1</v>
      </c>
      <c r="AL636">
        <v>1</v>
      </c>
      <c r="AO636" s="1">
        <f>COUNTIF(F636,"CVCV")+COUNTIF(F636,"CVVCV")</f>
        <v>0</v>
      </c>
      <c r="AP636" s="1">
        <f>COUNTIF(F636,"CVCVC")+COUNTIF(F636,"CVVCVC")</f>
        <v>0</v>
      </c>
      <c r="AQ636" s="1">
        <f>COUNTIF(F636,"VCV")+COUNTIF(F636,"VVCV")</f>
        <v>0</v>
      </c>
      <c r="AR636" s="1">
        <f>COUNTIF(F636,"VCVC")+COUNTIF(F636,"VVCVC")</f>
        <v>0</v>
      </c>
      <c r="AS636" s="1">
        <f>COUNTIF(F636,"CVV")</f>
        <v>0</v>
      </c>
      <c r="AT636" s="1">
        <f>COUNTIF(F636,"CVVC")</f>
        <v>0</v>
      </c>
      <c r="AU636" s="1">
        <f>COUNTIF(F636,"VV")</f>
        <v>0</v>
      </c>
      <c r="AV636" s="1">
        <f>COUNTIF(F636,"VVC")</f>
        <v>0</v>
      </c>
      <c r="AW636" s="1">
        <f>COUNTIF(F636,"CVVCVC")+COUNTIF(F636,"VVCVC")+COUNTIF(F636,"CVVCV")+COUNTIF(F636,"VVCV")</f>
        <v>0</v>
      </c>
      <c r="AY636" s="1">
        <f>COUNTIF(F636,"CCVCV")</f>
        <v>1</v>
      </c>
      <c r="AZ636" s="1">
        <f>COUNTIF(F636,"CCVCVC")</f>
        <v>0</v>
      </c>
      <c r="BA636" s="1">
        <f>COUNTIF(F636,"CCVV")</f>
        <v>0</v>
      </c>
      <c r="BB636" s="1">
        <f>COUNTIF(F636,"CCVVC")</f>
        <v>0</v>
      </c>
      <c r="BF636" s="1" t="str">
        <f>RIGHT(F636,4)</f>
        <v>CVCV</v>
      </c>
      <c r="BG636" s="1">
        <v>1</v>
      </c>
      <c r="BP636" s="1">
        <f>SUM(BG636:BO636)</f>
        <v>1</v>
      </c>
      <c r="BQ636">
        <v>0</v>
      </c>
      <c r="BS636" s="1" t="str">
        <f>LEFT(B636,1)</f>
        <v>k</v>
      </c>
      <c r="BT636" s="1" t="str">
        <f>LEFT(B636,2)</f>
        <v>km</v>
      </c>
      <c r="BU636" s="1" t="str">
        <f>RIGHT(B636,1)</f>
        <v>u</v>
      </c>
      <c r="BX636" s="10">
        <v>0</v>
      </c>
      <c r="BY636" s="10" t="str">
        <f>LEFT(CA636,1)</f>
        <v>o</v>
      </c>
      <c r="BZ636" s="10" t="str">
        <f>RIGHT(B636,1)</f>
        <v>u</v>
      </c>
      <c r="CA636" s="10" t="str">
        <f>RIGHT(B636,3)</f>
        <v>oru</v>
      </c>
      <c r="CB636" s="10" t="str">
        <f>RIGHT(B636,3)</f>
        <v>oru</v>
      </c>
      <c r="CC636" s="10" t="str">
        <f>RIGHT(B636,2)</f>
        <v>ru</v>
      </c>
      <c r="CD636" s="10" t="str">
        <f>RIGHT(B636,1)</f>
        <v>u</v>
      </c>
    </row>
    <row r="637" spans="1:82">
      <c r="A637">
        <v>674</v>
      </c>
      <c r="B637" s="30" t="s">
        <v>393</v>
      </c>
      <c r="C637" t="s">
        <v>1694</v>
      </c>
      <c r="D637" t="s">
        <v>1152</v>
      </c>
      <c r="E637" t="s">
        <v>1141</v>
      </c>
      <c r="F637" t="s">
        <v>2841</v>
      </c>
      <c r="G637" s="1">
        <f>COUNTIF(B637,"*ii*")</f>
        <v>0</v>
      </c>
      <c r="H637" s="1">
        <f>COUNTIF(B637,"*ee*")</f>
        <v>0</v>
      </c>
      <c r="I637" s="1">
        <f>COUNTIF(B637,"*aa*")</f>
        <v>0</v>
      </c>
      <c r="J637" s="1">
        <f>COUNTIF(B637,"*oo*")</f>
        <v>0</v>
      </c>
      <c r="K637" s="1">
        <f>COUNTIF(B637,"*uu*")</f>
        <v>0</v>
      </c>
      <c r="L637" s="1">
        <f>COUNTIF(B637,"*ia*")</f>
        <v>0</v>
      </c>
      <c r="M637" s="1">
        <f>COUNTIF(B637,"*iu*")</f>
        <v>0</v>
      </c>
      <c r="N637" s="1">
        <f>COUNTIF(B637,"*ei*")</f>
        <v>0</v>
      </c>
      <c r="O637" s="1">
        <f>COUNTIF(B637,"*ea*")</f>
        <v>0</v>
      </c>
      <c r="P637" s="1">
        <f>COUNTIF(B637,"*eo*")</f>
        <v>0</v>
      </c>
      <c r="Q637" s="1">
        <f>COUNTIF(B637,"*eu*")</f>
        <v>0</v>
      </c>
      <c r="R637" s="1">
        <f>COUNTIF(B637,"*ai*")</f>
        <v>0</v>
      </c>
      <c r="S637" s="1">
        <f>COUNTIF(B637,"*ae*")</f>
        <v>0</v>
      </c>
      <c r="T637" s="1">
        <f>COUNTIF(B637,"*ao*")</f>
        <v>0</v>
      </c>
      <c r="U637" s="1">
        <f>COUNTIF(B637,"*au*")</f>
        <v>0</v>
      </c>
      <c r="V637" s="1">
        <f>COUNTIF(B637,"*oi*")</f>
        <v>0</v>
      </c>
      <c r="W637" s="1">
        <f>COUNTIF(B637,"*oe*")</f>
        <v>0</v>
      </c>
      <c r="X637" s="1">
        <f>COUNTIF(B637,"*oa*")</f>
        <v>0</v>
      </c>
      <c r="Y637" s="1">
        <f>COUNTIF(B637,"*ou*")</f>
        <v>0</v>
      </c>
      <c r="Z637" s="1">
        <f>COUNTIF(B637,"*ui*")</f>
        <v>0</v>
      </c>
      <c r="AA637" s="1">
        <f>COUNTIF(B637,"*ua*")</f>
        <v>0</v>
      </c>
      <c r="AB637">
        <f>SUM(G637:AA637)</f>
        <v>0</v>
      </c>
      <c r="AC637">
        <v>2</v>
      </c>
      <c r="AD637">
        <f>COUNTIF(AC637,"2")</f>
        <v>1</v>
      </c>
      <c r="AE637">
        <f>COUNTIF(AC637,"3")</f>
        <v>0</v>
      </c>
      <c r="AF637">
        <f>COUNTIF(AC637,"4")</f>
        <v>0</v>
      </c>
      <c r="AG637">
        <f>COUNTIF(AC637,"5")</f>
        <v>0</v>
      </c>
      <c r="AH637">
        <v>1</v>
      </c>
      <c r="AI637">
        <v>1</v>
      </c>
      <c r="AL637">
        <v>1</v>
      </c>
      <c r="AO637" s="1">
        <f>COUNTIF(F637,"CVCV")+COUNTIF(F637,"CVVCV")</f>
        <v>0</v>
      </c>
      <c r="AP637" s="1">
        <f>COUNTIF(F637,"CVCVC")+COUNTIF(F637,"CVVCVC")</f>
        <v>0</v>
      </c>
      <c r="AQ637" s="1">
        <f>COUNTIF(F637,"VCV")+COUNTIF(F637,"VVCV")</f>
        <v>0</v>
      </c>
      <c r="AR637" s="1">
        <f>COUNTIF(F637,"VCVC")+COUNTIF(F637,"VVCVC")</f>
        <v>0</v>
      </c>
      <c r="AS637" s="1">
        <f>COUNTIF(F637,"CVV")</f>
        <v>0</v>
      </c>
      <c r="AT637" s="1">
        <f>COUNTIF(F637,"CVVC")</f>
        <v>0</v>
      </c>
      <c r="AU637" s="1">
        <f>COUNTIF(F637,"VV")</f>
        <v>0</v>
      </c>
      <c r="AV637" s="1">
        <f>COUNTIF(F637,"VVC")</f>
        <v>0</v>
      </c>
      <c r="AW637" s="1">
        <f>COUNTIF(F637,"CVVCVC")+COUNTIF(F637,"VVCVC")+COUNTIF(F637,"CVVCV")+COUNTIF(F637,"VVCV")</f>
        <v>0</v>
      </c>
      <c r="AY637" s="1">
        <f>COUNTIF(F637,"CCVCV")</f>
        <v>1</v>
      </c>
      <c r="AZ637" s="1">
        <f>COUNTIF(F637,"CCVCVC")</f>
        <v>0</v>
      </c>
      <c r="BA637" s="1">
        <f>COUNTIF(F637,"CCVV")</f>
        <v>0</v>
      </c>
      <c r="BB637" s="1">
        <f>COUNTIF(F637,"CCVVC")</f>
        <v>0</v>
      </c>
      <c r="BF637" s="1" t="str">
        <f>RIGHT(F637,4)</f>
        <v>CVCV</v>
      </c>
      <c r="BG637" s="1">
        <v>1</v>
      </c>
      <c r="BP637" s="1">
        <f>SUM(BG637:BO637)</f>
        <v>1</v>
      </c>
      <c r="BQ637">
        <v>0</v>
      </c>
      <c r="BS637" s="1" t="str">
        <f>LEFT(B637,1)</f>
        <v>k</v>
      </c>
      <c r="BT637" s="1" t="str">
        <f>LEFT(B637,2)</f>
        <v>kr</v>
      </c>
      <c r="BU637" s="1" t="str">
        <f>RIGHT(B637,1)</f>
        <v>u</v>
      </c>
      <c r="BX637" s="10">
        <v>0</v>
      </c>
      <c r="BY637" s="10" t="str">
        <f>LEFT(CA637,1)</f>
        <v>u</v>
      </c>
      <c r="BZ637" s="10" t="str">
        <f>RIGHT(B637,1)</f>
        <v>u</v>
      </c>
      <c r="CA637" s="10" t="str">
        <f>RIGHT(B637,3)</f>
        <v>uru</v>
      </c>
      <c r="CB637" s="10" t="str">
        <f>RIGHT(B637,3)</f>
        <v>uru</v>
      </c>
      <c r="CC637" s="10" t="str">
        <f>RIGHT(B637,2)</f>
        <v>ru</v>
      </c>
      <c r="CD637" s="10" t="str">
        <f>RIGHT(B637,1)</f>
        <v>u</v>
      </c>
    </row>
    <row r="638" spans="1:82">
      <c r="A638">
        <v>1741</v>
      </c>
      <c r="B638" s="30" t="s">
        <v>324</v>
      </c>
      <c r="C638" t="s">
        <v>1598</v>
      </c>
      <c r="D638" t="s">
        <v>1151</v>
      </c>
      <c r="E638" t="s">
        <v>2821</v>
      </c>
      <c r="F638" t="s">
        <v>2841</v>
      </c>
      <c r="G638" s="1">
        <f>COUNTIF(B638,"*ii*")</f>
        <v>0</v>
      </c>
      <c r="H638" s="1">
        <f>COUNTIF(B638,"*ee*")</f>
        <v>0</v>
      </c>
      <c r="I638" s="1">
        <f>COUNTIF(B638,"*aa*")</f>
        <v>0</v>
      </c>
      <c r="J638" s="1">
        <f>COUNTIF(B638,"*oo*")</f>
        <v>0</v>
      </c>
      <c r="K638" s="1">
        <f>COUNTIF(B638,"*uu*")</f>
        <v>0</v>
      </c>
      <c r="L638" s="1">
        <f>COUNTIF(B638,"*ia*")</f>
        <v>0</v>
      </c>
      <c r="M638" s="1">
        <f>COUNTIF(B638,"*iu*")</f>
        <v>0</v>
      </c>
      <c r="N638" s="1">
        <f>COUNTIF(B638,"*ei*")</f>
        <v>0</v>
      </c>
      <c r="O638" s="1">
        <f>COUNTIF(B638,"*ea*")</f>
        <v>0</v>
      </c>
      <c r="P638" s="1">
        <f>COUNTIF(B638,"*eo*")</f>
        <v>0</v>
      </c>
      <c r="Q638" s="1">
        <f>COUNTIF(B638,"*eu*")</f>
        <v>0</v>
      </c>
      <c r="R638" s="1">
        <f>COUNTIF(B638,"*ai*")</f>
        <v>0</v>
      </c>
      <c r="S638" s="1">
        <f>COUNTIF(B638,"*ae*")</f>
        <v>0</v>
      </c>
      <c r="T638" s="1">
        <f>COUNTIF(B638,"*ao*")</f>
        <v>0</v>
      </c>
      <c r="U638" s="1">
        <f>COUNTIF(B638,"*au*")</f>
        <v>0</v>
      </c>
      <c r="V638" s="1">
        <f>COUNTIF(B638,"*oi*")</f>
        <v>0</v>
      </c>
      <c r="W638" s="1">
        <f>COUNTIF(B638,"*oe*")</f>
        <v>0</v>
      </c>
      <c r="X638" s="1">
        <f>COUNTIF(B638,"*oa*")</f>
        <v>0</v>
      </c>
      <c r="Y638" s="1">
        <f>COUNTIF(B638,"*ou*")</f>
        <v>0</v>
      </c>
      <c r="Z638" s="1">
        <f>COUNTIF(B638,"*ui*")</f>
        <v>0</v>
      </c>
      <c r="AA638" s="1">
        <f>COUNTIF(B638,"*ua*")</f>
        <v>0</v>
      </c>
      <c r="AB638">
        <f>SUM(G638:AA638)</f>
        <v>0</v>
      </c>
      <c r="AC638">
        <v>2</v>
      </c>
      <c r="AD638">
        <f>COUNTIF(AC638,"2")</f>
        <v>1</v>
      </c>
      <c r="AE638">
        <f>COUNTIF(AC638,"3")</f>
        <v>0</v>
      </c>
      <c r="AF638">
        <f>COUNTIF(AC638,"4")</f>
        <v>0</v>
      </c>
      <c r="AG638">
        <f>COUNTIF(AC638,"5")</f>
        <v>0</v>
      </c>
      <c r="AH638">
        <v>1</v>
      </c>
      <c r="AI638">
        <v>1</v>
      </c>
      <c r="AL638">
        <v>1</v>
      </c>
      <c r="AO638" s="1">
        <f>COUNTIF(F638,"CVCV")+COUNTIF(F638,"CVVCV")</f>
        <v>0</v>
      </c>
      <c r="AP638" s="1">
        <f>COUNTIF(F638,"CVCVC")+COUNTIF(F638,"CVVCVC")</f>
        <v>0</v>
      </c>
      <c r="AQ638" s="1">
        <f>COUNTIF(F638,"VCV")+COUNTIF(F638,"VVCV")</f>
        <v>0</v>
      </c>
      <c r="AR638" s="1">
        <f>COUNTIF(F638,"VCVC")+COUNTIF(F638,"VVCVC")</f>
        <v>0</v>
      </c>
      <c r="AS638" s="1">
        <f>COUNTIF(F638,"CVV")</f>
        <v>0</v>
      </c>
      <c r="AT638" s="1">
        <f>COUNTIF(F638,"CVVC")</f>
        <v>0</v>
      </c>
      <c r="AU638" s="1">
        <f>COUNTIF(F638,"VV")</f>
        <v>0</v>
      </c>
      <c r="AV638" s="1">
        <f>COUNTIF(F638,"VVC")</f>
        <v>0</v>
      </c>
      <c r="AW638" s="1">
        <f>COUNTIF(F638,"CVVCVC")+COUNTIF(F638,"VVCVC")+COUNTIF(F638,"CVVCV")+COUNTIF(F638,"VVCV")</f>
        <v>0</v>
      </c>
      <c r="AY638" s="1">
        <f>COUNTIF(F638,"CCVCV")</f>
        <v>1</v>
      </c>
      <c r="AZ638" s="1">
        <f>COUNTIF(F638,"CCVCVC")</f>
        <v>0</v>
      </c>
      <c r="BA638" s="1">
        <f>COUNTIF(F638,"CCVV")</f>
        <v>0</v>
      </c>
      <c r="BB638" s="1">
        <f>COUNTIF(F638,"CCVVC")</f>
        <v>0</v>
      </c>
      <c r="BF638" s="1" t="str">
        <f>RIGHT(F638,4)</f>
        <v>CVCV</v>
      </c>
      <c r="BG638" s="1">
        <v>1</v>
      </c>
      <c r="BP638" s="1">
        <f>SUM(BG638:BO638)</f>
        <v>1</v>
      </c>
      <c r="BQ638">
        <v>0</v>
      </c>
      <c r="BS638" s="1" t="str">
        <f>LEFT(B638,1)</f>
        <v>s</v>
      </c>
      <c r="BT638" s="1" t="str">
        <f>LEFT(B638,2)</f>
        <v>st</v>
      </c>
      <c r="BU638" s="1" t="str">
        <f>RIGHT(B638,1)</f>
        <v>u</v>
      </c>
      <c r="BX638" s="10">
        <v>0</v>
      </c>
      <c r="BY638" s="10" t="str">
        <f>LEFT(CA638,1)</f>
        <v>u</v>
      </c>
      <c r="BZ638" s="10" t="str">
        <f>RIGHT(B638,1)</f>
        <v>u</v>
      </c>
      <c r="CA638" s="10" t="str">
        <f>RIGHT(B638,3)</f>
        <v>uru</v>
      </c>
      <c r="CB638" s="10" t="str">
        <f>RIGHT(B638,3)</f>
        <v>uru</v>
      </c>
      <c r="CC638" s="10" t="str">
        <f>RIGHT(B638,2)</f>
        <v>ru</v>
      </c>
      <c r="CD638" s="10" t="str">
        <f>RIGHT(B638,1)</f>
        <v>u</v>
      </c>
    </row>
    <row r="639" spans="1:82">
      <c r="A639">
        <v>1360</v>
      </c>
      <c r="B639" s="30" t="s">
        <v>3320</v>
      </c>
      <c r="C639" t="s">
        <v>2408</v>
      </c>
      <c r="D639" t="s">
        <v>1152</v>
      </c>
      <c r="E639" t="s">
        <v>1141</v>
      </c>
      <c r="F639" t="s">
        <v>2841</v>
      </c>
      <c r="G639" s="1">
        <f>COUNTIF(B639,"*ii*")</f>
        <v>0</v>
      </c>
      <c r="H639" s="1">
        <f>COUNTIF(B639,"*ee*")</f>
        <v>0</v>
      </c>
      <c r="I639" s="1">
        <f>COUNTIF(B639,"*aa*")</f>
        <v>0</v>
      </c>
      <c r="J639" s="1">
        <f>COUNTIF(B639,"*oo*")</f>
        <v>0</v>
      </c>
      <c r="K639" s="1">
        <f>COUNTIF(B639,"*uu*")</f>
        <v>0</v>
      </c>
      <c r="L639" s="1">
        <f>COUNTIF(B639,"*ia*")</f>
        <v>0</v>
      </c>
      <c r="M639" s="1">
        <f>COUNTIF(B639,"*iu*")</f>
        <v>0</v>
      </c>
      <c r="N639" s="1">
        <f>COUNTIF(B639,"*ei*")</f>
        <v>0</v>
      </c>
      <c r="O639" s="1">
        <f>COUNTIF(B639,"*ea*")</f>
        <v>0</v>
      </c>
      <c r="P639" s="1">
        <f>COUNTIF(B639,"*eo*")</f>
        <v>0</v>
      </c>
      <c r="Q639" s="1">
        <f>COUNTIF(B639,"*eu*")</f>
        <v>0</v>
      </c>
      <c r="R639" s="1">
        <f>COUNTIF(B639,"*ai*")</f>
        <v>0</v>
      </c>
      <c r="S639" s="1">
        <f>COUNTIF(B639,"*ae*")</f>
        <v>0</v>
      </c>
      <c r="T639" s="1">
        <f>COUNTIF(B639,"*ao*")</f>
        <v>0</v>
      </c>
      <c r="U639" s="1">
        <f>COUNTIF(B639,"*au*")</f>
        <v>0</v>
      </c>
      <c r="V639" s="1">
        <f>COUNTIF(B639,"*oi*")</f>
        <v>0</v>
      </c>
      <c r="W639" s="1">
        <f>COUNTIF(B639,"*oe*")</f>
        <v>0</v>
      </c>
      <c r="X639" s="1">
        <f>COUNTIF(B639,"*oa*")</f>
        <v>0</v>
      </c>
      <c r="Y639" s="1">
        <f>COUNTIF(B639,"*ou*")</f>
        <v>0</v>
      </c>
      <c r="Z639" s="1">
        <f>COUNTIF(B639,"*ui*")</f>
        <v>0</v>
      </c>
      <c r="AA639" s="1">
        <f>COUNTIF(B639,"*ua*")</f>
        <v>0</v>
      </c>
      <c r="AB639">
        <f>SUM(G639:AA639)</f>
        <v>0</v>
      </c>
      <c r="AC639">
        <v>2</v>
      </c>
      <c r="AD639">
        <f>COUNTIF(AC639,"2")</f>
        <v>1</v>
      </c>
      <c r="AE639">
        <f>COUNTIF(AC639,"3")</f>
        <v>0</v>
      </c>
      <c r="AF639">
        <f>COUNTIF(AC639,"4")</f>
        <v>0</v>
      </c>
      <c r="AG639">
        <f>COUNTIF(AC639,"5")</f>
        <v>0</v>
      </c>
      <c r="AH639">
        <v>1</v>
      </c>
      <c r="AI639">
        <v>1</v>
      </c>
      <c r="AL639">
        <v>1</v>
      </c>
      <c r="AO639" s="1">
        <f>COUNTIF(F639,"CVCV")+COUNTIF(F639,"CVVCV")</f>
        <v>0</v>
      </c>
      <c r="AP639" s="1">
        <f>COUNTIF(F639,"CVCVC")+COUNTIF(F639,"CVVCVC")</f>
        <v>0</v>
      </c>
      <c r="AQ639" s="1">
        <f>COUNTIF(F639,"VCV")+COUNTIF(F639,"VVCV")</f>
        <v>0</v>
      </c>
      <c r="AR639" s="1">
        <f>COUNTIF(F639,"VCVC")+COUNTIF(F639,"VVCVC")</f>
        <v>0</v>
      </c>
      <c r="AS639" s="1">
        <f>COUNTIF(F639,"CVV")</f>
        <v>0</v>
      </c>
      <c r="AT639" s="1">
        <f>COUNTIF(F639,"CVVC")</f>
        <v>0</v>
      </c>
      <c r="AU639" s="1">
        <f>COUNTIF(F639,"VV")</f>
        <v>0</v>
      </c>
      <c r="AV639" s="1">
        <f>COUNTIF(F639,"VVC")</f>
        <v>0</v>
      </c>
      <c r="AW639" s="1">
        <f>COUNTIF(F639,"CVVCVC")+COUNTIF(F639,"VVCVC")+COUNTIF(F639,"CVVCV")+COUNTIF(F639,"VVCV")</f>
        <v>0</v>
      </c>
      <c r="AY639" s="1">
        <f>COUNTIF(F639,"CCVCV")</f>
        <v>1</v>
      </c>
      <c r="AZ639" s="1">
        <f>COUNTIF(F639,"CCVCVC")</f>
        <v>0</v>
      </c>
      <c r="BA639" s="1">
        <f>COUNTIF(F639,"CCVV")</f>
        <v>0</v>
      </c>
      <c r="BB639" s="1">
        <f>COUNTIF(F639,"CCVVC")</f>
        <v>0</v>
      </c>
      <c r="BF639" s="1" t="str">
        <f>RIGHT(F639,4)</f>
        <v>CVCV</v>
      </c>
      <c r="BG639" s="1">
        <v>1</v>
      </c>
      <c r="BP639" s="1">
        <f>SUM(BG639:BO639)</f>
        <v>1</v>
      </c>
      <c r="BQ639">
        <v>0</v>
      </c>
      <c r="BS639" s="1" t="str">
        <f>LEFT(B639,1)</f>
        <v>ʔ</v>
      </c>
      <c r="BT639" s="1" t="str">
        <f>LEFT(B639,2)</f>
        <v>ʔn</v>
      </c>
      <c r="BU639" s="1" t="str">
        <f>RIGHT(B639,1)</f>
        <v>u</v>
      </c>
      <c r="BX639" s="10">
        <v>0</v>
      </c>
      <c r="BY639" s="10" t="str">
        <f>LEFT(CA639,1)</f>
        <v>i</v>
      </c>
      <c r="BZ639" s="10" t="str">
        <f>RIGHT(B639,1)</f>
        <v>u</v>
      </c>
      <c r="CA639" s="10" t="str">
        <f>RIGHT(B639,3)</f>
        <v>isu</v>
      </c>
      <c r="CB639" s="10" t="str">
        <f>RIGHT(B639,3)</f>
        <v>isu</v>
      </c>
      <c r="CC639" s="10" t="str">
        <f>RIGHT(B639,2)</f>
        <v>su</v>
      </c>
      <c r="CD639" s="10" t="str">
        <f>RIGHT(B639,1)</f>
        <v>u</v>
      </c>
    </row>
    <row r="640" spans="1:82">
      <c r="A640">
        <v>1404</v>
      </c>
      <c r="B640" s="30" t="s">
        <v>3363</v>
      </c>
      <c r="C640" t="s">
        <v>2635</v>
      </c>
      <c r="D640" t="s">
        <v>1151</v>
      </c>
      <c r="E640" t="s">
        <v>2821</v>
      </c>
      <c r="F640" t="s">
        <v>2841</v>
      </c>
      <c r="G640" s="1">
        <f>COUNTIF(B640,"*ii*")</f>
        <v>0</v>
      </c>
      <c r="H640" s="1">
        <f>COUNTIF(B640,"*ee*")</f>
        <v>0</v>
      </c>
      <c r="I640" s="1">
        <f>COUNTIF(B640,"*aa*")</f>
        <v>0</v>
      </c>
      <c r="J640" s="1">
        <f>COUNTIF(B640,"*oo*")</f>
        <v>0</v>
      </c>
      <c r="K640" s="1">
        <f>COUNTIF(B640,"*uu*")</f>
        <v>0</v>
      </c>
      <c r="L640" s="1">
        <f>COUNTIF(B640,"*ia*")</f>
        <v>0</v>
      </c>
      <c r="M640" s="1">
        <f>COUNTIF(B640,"*iu*")</f>
        <v>0</v>
      </c>
      <c r="N640" s="1">
        <f>COUNTIF(B640,"*ei*")</f>
        <v>0</v>
      </c>
      <c r="O640" s="1">
        <f>COUNTIF(B640,"*ea*")</f>
        <v>0</v>
      </c>
      <c r="P640" s="1">
        <f>COUNTIF(B640,"*eo*")</f>
        <v>0</v>
      </c>
      <c r="Q640" s="1">
        <f>COUNTIF(B640,"*eu*")</f>
        <v>0</v>
      </c>
      <c r="R640" s="1">
        <f>COUNTIF(B640,"*ai*")</f>
        <v>0</v>
      </c>
      <c r="S640" s="1">
        <f>COUNTIF(B640,"*ae*")</f>
        <v>0</v>
      </c>
      <c r="T640" s="1">
        <f>COUNTIF(B640,"*ao*")</f>
        <v>0</v>
      </c>
      <c r="U640" s="1">
        <f>COUNTIF(B640,"*au*")</f>
        <v>0</v>
      </c>
      <c r="V640" s="1">
        <f>COUNTIF(B640,"*oi*")</f>
        <v>0</v>
      </c>
      <c r="W640" s="1">
        <f>COUNTIF(B640,"*oe*")</f>
        <v>0</v>
      </c>
      <c r="X640" s="1">
        <f>COUNTIF(B640,"*oa*")</f>
        <v>0</v>
      </c>
      <c r="Y640" s="1">
        <f>COUNTIF(B640,"*ou*")</f>
        <v>0</v>
      </c>
      <c r="Z640" s="1">
        <f>COUNTIF(B640,"*ui*")</f>
        <v>0</v>
      </c>
      <c r="AA640" s="1">
        <f>COUNTIF(B640,"*ua*")</f>
        <v>0</v>
      </c>
      <c r="AB640">
        <f>SUM(G640:AA640)</f>
        <v>0</v>
      </c>
      <c r="AC640">
        <v>2</v>
      </c>
      <c r="AD640">
        <f>COUNTIF(AC640,"2")</f>
        <v>1</v>
      </c>
      <c r="AE640">
        <f>COUNTIF(AC640,"3")</f>
        <v>0</v>
      </c>
      <c r="AF640">
        <f>COUNTIF(AC640,"4")</f>
        <v>0</v>
      </c>
      <c r="AG640">
        <f>COUNTIF(AC640,"5")</f>
        <v>0</v>
      </c>
      <c r="AH640">
        <v>1</v>
      </c>
      <c r="AI640">
        <v>1</v>
      </c>
      <c r="AL640">
        <v>1</v>
      </c>
      <c r="AO640" s="1">
        <f>COUNTIF(F640,"CVCV")+COUNTIF(F640,"CVVCV")</f>
        <v>0</v>
      </c>
      <c r="AP640" s="1">
        <f>COUNTIF(F640,"CVCVC")+COUNTIF(F640,"CVVCVC")</f>
        <v>0</v>
      </c>
      <c r="AQ640" s="1">
        <f>COUNTIF(F640,"VCV")+COUNTIF(F640,"VVCV")</f>
        <v>0</v>
      </c>
      <c r="AR640" s="1">
        <f>COUNTIF(F640,"VCVC")+COUNTIF(F640,"VVCVC")</f>
        <v>0</v>
      </c>
      <c r="AS640" s="1">
        <f>COUNTIF(F640,"CVV")</f>
        <v>0</v>
      </c>
      <c r="AT640" s="1">
        <f>COUNTIF(F640,"CVVC")</f>
        <v>0</v>
      </c>
      <c r="AU640" s="1">
        <f>COUNTIF(F640,"VV")</f>
        <v>0</v>
      </c>
      <c r="AV640" s="1">
        <f>COUNTIF(F640,"VVC")</f>
        <v>0</v>
      </c>
      <c r="AW640" s="1">
        <f>COUNTIF(F640,"CVVCVC")+COUNTIF(F640,"VVCVC")+COUNTIF(F640,"CVVCV")+COUNTIF(F640,"VVCV")</f>
        <v>0</v>
      </c>
      <c r="AY640" s="1">
        <f>COUNTIF(F640,"CCVCV")</f>
        <v>1</v>
      </c>
      <c r="AZ640" s="1">
        <f>COUNTIF(F640,"CCVCVC")</f>
        <v>0</v>
      </c>
      <c r="BA640" s="1">
        <f>COUNTIF(F640,"CCVV")</f>
        <v>0</v>
      </c>
      <c r="BB640" s="1">
        <f>COUNTIF(F640,"CCVVC")</f>
        <v>0</v>
      </c>
      <c r="BF640" s="1" t="str">
        <f>RIGHT(F640,4)</f>
        <v>CVCV</v>
      </c>
      <c r="BG640" s="1">
        <v>1</v>
      </c>
      <c r="BP640" s="1">
        <f>SUM(BG640:BO640)</f>
        <v>1</v>
      </c>
      <c r="BQ640">
        <v>0</v>
      </c>
      <c r="BS640" s="1" t="str">
        <f>LEFT(B640,1)</f>
        <v>ʔ</v>
      </c>
      <c r="BT640" s="1" t="str">
        <f>LEFT(B640,2)</f>
        <v>ʔr</v>
      </c>
      <c r="BU640" s="1" t="str">
        <f>RIGHT(B640,1)</f>
        <v>u</v>
      </c>
      <c r="BX640" s="10">
        <v>0</v>
      </c>
      <c r="BY640" s="10" t="str">
        <f>LEFT(CA640,1)</f>
        <v>o</v>
      </c>
      <c r="BZ640" s="10" t="str">
        <f>RIGHT(B640,1)</f>
        <v>u</v>
      </c>
      <c r="CA640" s="10" t="str">
        <f>RIGHT(B640,3)</f>
        <v>osu</v>
      </c>
      <c r="CB640" s="10" t="str">
        <f>RIGHT(B640,3)</f>
        <v>osu</v>
      </c>
      <c r="CC640" s="10" t="str">
        <f>RIGHT(B640,2)</f>
        <v>su</v>
      </c>
      <c r="CD640" s="10" t="str">
        <f>RIGHT(B640,1)</f>
        <v>u</v>
      </c>
    </row>
    <row r="641" spans="1:82">
      <c r="A641">
        <v>193</v>
      </c>
      <c r="B641" s="30" t="s">
        <v>371</v>
      </c>
      <c r="C641" t="s">
        <v>1672</v>
      </c>
      <c r="D641" t="s">
        <v>1152</v>
      </c>
      <c r="E641" t="s">
        <v>1141</v>
      </c>
      <c r="F641" t="s">
        <v>2841</v>
      </c>
      <c r="G641" s="1">
        <f>COUNTIF(B641,"*ii*")</f>
        <v>0</v>
      </c>
      <c r="H641" s="1">
        <f>COUNTIF(B641,"*ee*")</f>
        <v>0</v>
      </c>
      <c r="I641" s="1">
        <f>COUNTIF(B641,"*aa*")</f>
        <v>0</v>
      </c>
      <c r="J641" s="1">
        <f>COUNTIF(B641,"*oo*")</f>
        <v>0</v>
      </c>
      <c r="K641" s="1">
        <f>COUNTIF(B641,"*uu*")</f>
        <v>0</v>
      </c>
      <c r="L641" s="1">
        <f>COUNTIF(B641,"*ia*")</f>
        <v>0</v>
      </c>
      <c r="M641" s="1">
        <f>COUNTIF(B641,"*iu*")</f>
        <v>0</v>
      </c>
      <c r="N641" s="1">
        <f>COUNTIF(B641,"*ei*")</f>
        <v>0</v>
      </c>
      <c r="O641" s="1">
        <f>COUNTIF(B641,"*ea*")</f>
        <v>0</v>
      </c>
      <c r="P641" s="1">
        <f>COUNTIF(B641,"*eo*")</f>
        <v>0</v>
      </c>
      <c r="Q641" s="1">
        <f>COUNTIF(B641,"*eu*")</f>
        <v>0</v>
      </c>
      <c r="R641" s="1">
        <f>COUNTIF(B641,"*ai*")</f>
        <v>0</v>
      </c>
      <c r="S641" s="1">
        <f>COUNTIF(B641,"*ae*")</f>
        <v>0</v>
      </c>
      <c r="T641" s="1">
        <f>COUNTIF(B641,"*ao*")</f>
        <v>0</v>
      </c>
      <c r="U641" s="1">
        <f>COUNTIF(B641,"*au*")</f>
        <v>0</v>
      </c>
      <c r="V641" s="1">
        <f>COUNTIF(B641,"*oi*")</f>
        <v>0</v>
      </c>
      <c r="W641" s="1">
        <f>COUNTIF(B641,"*oe*")</f>
        <v>0</v>
      </c>
      <c r="X641" s="1">
        <f>COUNTIF(B641,"*oa*")</f>
        <v>0</v>
      </c>
      <c r="Y641" s="1">
        <f>COUNTIF(B641,"*ou*")</f>
        <v>0</v>
      </c>
      <c r="Z641" s="1">
        <f>COUNTIF(B641,"*ui*")</f>
        <v>0</v>
      </c>
      <c r="AA641" s="1">
        <f>COUNTIF(B641,"*ua*")</f>
        <v>0</v>
      </c>
      <c r="AB641">
        <f>SUM(G641:AA641)</f>
        <v>0</v>
      </c>
      <c r="AC641">
        <v>2</v>
      </c>
      <c r="AD641">
        <f>COUNTIF(AC641,"2")</f>
        <v>1</v>
      </c>
      <c r="AE641">
        <f>COUNTIF(AC641,"3")</f>
        <v>0</v>
      </c>
      <c r="AF641">
        <f>COUNTIF(AC641,"4")</f>
        <v>0</v>
      </c>
      <c r="AG641">
        <f>COUNTIF(AC641,"5")</f>
        <v>0</v>
      </c>
      <c r="AH641">
        <v>1</v>
      </c>
      <c r="AI641">
        <v>1</v>
      </c>
      <c r="AL641">
        <v>1</v>
      </c>
      <c r="AO641" s="1">
        <f>COUNTIF(F641,"CVCV")+COUNTIF(F641,"CVVCV")</f>
        <v>0</v>
      </c>
      <c r="AP641" s="1">
        <f>COUNTIF(F641,"CVCVC")+COUNTIF(F641,"CVVCVC")</f>
        <v>0</v>
      </c>
      <c r="AQ641" s="1">
        <f>COUNTIF(F641,"VCV")+COUNTIF(F641,"VVCV")</f>
        <v>0</v>
      </c>
      <c r="AR641" s="1">
        <f>COUNTIF(F641,"VCVC")+COUNTIF(F641,"VVCVC")</f>
        <v>0</v>
      </c>
      <c r="AS641" s="1">
        <f>COUNTIF(F641,"CVV")</f>
        <v>0</v>
      </c>
      <c r="AT641" s="1">
        <f>COUNTIF(F641,"CVVC")</f>
        <v>0</v>
      </c>
      <c r="AU641" s="1">
        <f>COUNTIF(F641,"VV")</f>
        <v>0</v>
      </c>
      <c r="AV641" s="1">
        <f>COUNTIF(F641,"VVC")</f>
        <v>0</v>
      </c>
      <c r="AW641" s="1">
        <f>COUNTIF(F641,"CVVCVC")+COUNTIF(F641,"VVCVC")+COUNTIF(F641,"CVVCV")+COUNTIF(F641,"VVCV")</f>
        <v>0</v>
      </c>
      <c r="AY641" s="1">
        <f>COUNTIF(F641,"CCVCV")</f>
        <v>1</v>
      </c>
      <c r="AZ641" s="1">
        <f>COUNTIF(F641,"CCVCVC")</f>
        <v>0</v>
      </c>
      <c r="BA641" s="1">
        <f>COUNTIF(F641,"CCVV")</f>
        <v>0</v>
      </c>
      <c r="BB641" s="1">
        <f>COUNTIF(F641,"CCVVC")</f>
        <v>0</v>
      </c>
      <c r="BF641" s="1" t="str">
        <f>RIGHT(F641,4)</f>
        <v>CVCV</v>
      </c>
      <c r="BG641" s="1">
        <v>1</v>
      </c>
      <c r="BP641" s="1">
        <f>SUM(BG641:BO641)</f>
        <v>1</v>
      </c>
      <c r="BQ641">
        <v>0</v>
      </c>
      <c r="BS641" s="1" t="str">
        <f>LEFT(B641,1)</f>
        <v>b</v>
      </c>
      <c r="BT641" s="1" t="str">
        <f>LEFT(B641,2)</f>
        <v>bn</v>
      </c>
      <c r="BU641" s="1" t="str">
        <f>RIGHT(B641,1)</f>
        <v>u</v>
      </c>
      <c r="BX641" s="10">
        <v>0</v>
      </c>
      <c r="BY641" s="10" t="str">
        <f>LEFT(CA641,1)</f>
        <v>u</v>
      </c>
      <c r="BZ641" s="10" t="str">
        <f>RIGHT(B641,1)</f>
        <v>u</v>
      </c>
      <c r="CA641" s="10" t="str">
        <f>RIGHT(B641,3)</f>
        <v>usu</v>
      </c>
      <c r="CB641" s="10" t="str">
        <f>RIGHT(B641,3)</f>
        <v>usu</v>
      </c>
      <c r="CC641" s="10" t="str">
        <f>RIGHT(B641,2)</f>
        <v>su</v>
      </c>
      <c r="CD641" s="10" t="str">
        <f>RIGHT(B641,1)</f>
        <v>u</v>
      </c>
    </row>
    <row r="642" spans="1:82">
      <c r="A642">
        <v>1308</v>
      </c>
      <c r="B642" s="30" t="s">
        <v>3275</v>
      </c>
      <c r="C642" t="s">
        <v>1412</v>
      </c>
      <c r="D642" t="s">
        <v>1141</v>
      </c>
      <c r="E642" t="s">
        <v>1141</v>
      </c>
      <c r="F642" t="s">
        <v>2841</v>
      </c>
      <c r="G642" s="1">
        <f>COUNTIF(B642,"*ii*")</f>
        <v>0</v>
      </c>
      <c r="H642" s="1">
        <f>COUNTIF(B642,"*ee*")</f>
        <v>0</v>
      </c>
      <c r="I642" s="1">
        <f>COUNTIF(B642,"*aa*")</f>
        <v>0</v>
      </c>
      <c r="J642" s="1">
        <f>COUNTIF(B642,"*oo*")</f>
        <v>0</v>
      </c>
      <c r="K642" s="1">
        <f>COUNTIF(B642,"*uu*")</f>
        <v>0</v>
      </c>
      <c r="L642" s="1">
        <f>COUNTIF(B642,"*ia*")</f>
        <v>0</v>
      </c>
      <c r="M642" s="1">
        <f>COUNTIF(B642,"*iu*")</f>
        <v>0</v>
      </c>
      <c r="N642" s="1">
        <f>COUNTIF(B642,"*ei*")</f>
        <v>0</v>
      </c>
      <c r="O642" s="1">
        <f>COUNTIF(B642,"*ea*")</f>
        <v>0</v>
      </c>
      <c r="P642" s="1">
        <f>COUNTIF(B642,"*eo*")</f>
        <v>0</v>
      </c>
      <c r="Q642" s="1">
        <f>COUNTIF(B642,"*eu*")</f>
        <v>0</v>
      </c>
      <c r="R642" s="1">
        <f>COUNTIF(B642,"*ai*")</f>
        <v>0</v>
      </c>
      <c r="S642" s="1">
        <f>COUNTIF(B642,"*ae*")</f>
        <v>0</v>
      </c>
      <c r="T642" s="1">
        <f>COUNTIF(B642,"*ao*")</f>
        <v>0</v>
      </c>
      <c r="U642" s="1">
        <f>COUNTIF(B642,"*au*")</f>
        <v>0</v>
      </c>
      <c r="V642" s="1">
        <f>COUNTIF(B642,"*oi*")</f>
        <v>0</v>
      </c>
      <c r="W642" s="1">
        <f>COUNTIF(B642,"*oe*")</f>
        <v>0</v>
      </c>
      <c r="X642" s="1">
        <f>COUNTIF(B642,"*oa*")</f>
        <v>0</v>
      </c>
      <c r="Y642" s="1">
        <f>COUNTIF(B642,"*ou*")</f>
        <v>0</v>
      </c>
      <c r="Z642" s="1">
        <f>COUNTIF(B642,"*ui*")</f>
        <v>0</v>
      </c>
      <c r="AA642" s="1">
        <f>COUNTIF(B642,"*ua*")</f>
        <v>0</v>
      </c>
      <c r="AB642">
        <f>SUM(G642:AA642)</f>
        <v>0</v>
      </c>
      <c r="AC642">
        <v>2</v>
      </c>
      <c r="AD642">
        <f>COUNTIF(AC642,"2")</f>
        <v>1</v>
      </c>
      <c r="AE642">
        <f>COUNTIF(AC642,"3")</f>
        <v>0</v>
      </c>
      <c r="AF642">
        <f>COUNTIF(AC642,"4")</f>
        <v>0</v>
      </c>
      <c r="AG642">
        <f>COUNTIF(AC642,"5")</f>
        <v>0</v>
      </c>
      <c r="AH642">
        <v>1</v>
      </c>
      <c r="AI642">
        <v>1</v>
      </c>
      <c r="AL642">
        <v>1</v>
      </c>
      <c r="AO642" s="1">
        <f>COUNTIF(F642,"CVCV")+COUNTIF(F642,"CVVCV")</f>
        <v>0</v>
      </c>
      <c r="AP642" s="1">
        <f>COUNTIF(F642,"CVCVC")+COUNTIF(F642,"CVVCVC")</f>
        <v>0</v>
      </c>
      <c r="AQ642" s="1">
        <f>COUNTIF(F642,"VCV")+COUNTIF(F642,"VVCV")</f>
        <v>0</v>
      </c>
      <c r="AR642" s="1">
        <f>COUNTIF(F642,"VCVC")+COUNTIF(F642,"VVCVC")</f>
        <v>0</v>
      </c>
      <c r="AS642" s="1">
        <f>COUNTIF(F642,"CVV")</f>
        <v>0</v>
      </c>
      <c r="AT642" s="1">
        <f>COUNTIF(F642,"CVVC")</f>
        <v>0</v>
      </c>
      <c r="AU642" s="1">
        <f>COUNTIF(F642,"VV")</f>
        <v>0</v>
      </c>
      <c r="AV642" s="1">
        <f>COUNTIF(F642,"VVC")</f>
        <v>0</v>
      </c>
      <c r="AW642" s="1">
        <f>COUNTIF(F642,"CVVCVC")+COUNTIF(F642,"VVCVC")+COUNTIF(F642,"CVVCV")+COUNTIF(F642,"VVCV")</f>
        <v>0</v>
      </c>
      <c r="AY642" s="1">
        <f>COUNTIF(F642,"CCVCV")</f>
        <v>1</v>
      </c>
      <c r="AZ642" s="1">
        <f>COUNTIF(F642,"CCVCVC")</f>
        <v>0</v>
      </c>
      <c r="BA642" s="1">
        <f>COUNTIF(F642,"CCVV")</f>
        <v>0</v>
      </c>
      <c r="BB642" s="1">
        <f>COUNTIF(F642,"CCVVC")</f>
        <v>0</v>
      </c>
      <c r="BF642" s="1" t="str">
        <f>RIGHT(F642,4)</f>
        <v>CVCV</v>
      </c>
      <c r="BG642" s="1">
        <v>1</v>
      </c>
      <c r="BP642" s="1">
        <f>SUM(BG642:BO642)</f>
        <v>1</v>
      </c>
      <c r="BQ642">
        <v>0</v>
      </c>
      <c r="BS642" s="1" t="str">
        <f>LEFT(B642,1)</f>
        <v>ʔ</v>
      </c>
      <c r="BT642" s="1" t="str">
        <f>LEFT(B642,2)</f>
        <v>ʔh</v>
      </c>
      <c r="BU642" s="1" t="str">
        <f>RIGHT(B642,1)</f>
        <v>u</v>
      </c>
      <c r="BX642" s="10">
        <v>0</v>
      </c>
      <c r="BY642" s="10" t="str">
        <f>LEFT(CA642,1)</f>
        <v>e</v>
      </c>
      <c r="BZ642" s="10" t="str">
        <f>RIGHT(B642,1)</f>
        <v>u</v>
      </c>
      <c r="CA642" s="10" t="str">
        <f>RIGHT(B642,3)</f>
        <v>etu</v>
      </c>
      <c r="CB642" s="10" t="str">
        <f>RIGHT(B642,3)</f>
        <v>etu</v>
      </c>
      <c r="CC642" s="10" t="str">
        <f>RIGHT(B642,2)</f>
        <v>tu</v>
      </c>
      <c r="CD642" s="10" t="str">
        <f>RIGHT(B642,1)</f>
        <v>u</v>
      </c>
    </row>
    <row r="643" spans="1:82">
      <c r="A643">
        <v>587</v>
      </c>
      <c r="B643" s="30" t="s">
        <v>475</v>
      </c>
      <c r="C643" t="s">
        <v>1808</v>
      </c>
      <c r="D643" t="s">
        <v>1152</v>
      </c>
      <c r="E643" t="s">
        <v>1141</v>
      </c>
      <c r="F643" t="s">
        <v>2841</v>
      </c>
      <c r="G643" s="1">
        <f>COUNTIF(B643,"*ii*")</f>
        <v>0</v>
      </c>
      <c r="H643" s="1">
        <f>COUNTIF(B643,"*ee*")</f>
        <v>0</v>
      </c>
      <c r="I643" s="1">
        <f>COUNTIF(B643,"*aa*")</f>
        <v>0</v>
      </c>
      <c r="J643" s="1">
        <f>COUNTIF(B643,"*oo*")</f>
        <v>0</v>
      </c>
      <c r="K643" s="1">
        <f>COUNTIF(B643,"*uu*")</f>
        <v>0</v>
      </c>
      <c r="L643" s="1">
        <f>COUNTIF(B643,"*ia*")</f>
        <v>0</v>
      </c>
      <c r="M643" s="1">
        <f>COUNTIF(B643,"*iu*")</f>
        <v>0</v>
      </c>
      <c r="N643" s="1">
        <f>COUNTIF(B643,"*ei*")</f>
        <v>0</v>
      </c>
      <c r="O643" s="1">
        <f>COUNTIF(B643,"*ea*")</f>
        <v>0</v>
      </c>
      <c r="P643" s="1">
        <f>COUNTIF(B643,"*eo*")</f>
        <v>0</v>
      </c>
      <c r="Q643" s="1">
        <f>COUNTIF(B643,"*eu*")</f>
        <v>0</v>
      </c>
      <c r="R643" s="1">
        <f>COUNTIF(B643,"*ai*")</f>
        <v>0</v>
      </c>
      <c r="S643" s="1">
        <f>COUNTIF(B643,"*ae*")</f>
        <v>0</v>
      </c>
      <c r="T643" s="1">
        <f>COUNTIF(B643,"*ao*")</f>
        <v>0</v>
      </c>
      <c r="U643" s="1">
        <f>COUNTIF(B643,"*au*")</f>
        <v>0</v>
      </c>
      <c r="V643" s="1">
        <f>COUNTIF(B643,"*oi*")</f>
        <v>0</v>
      </c>
      <c r="W643" s="1">
        <f>COUNTIF(B643,"*oe*")</f>
        <v>0</v>
      </c>
      <c r="X643" s="1">
        <f>COUNTIF(B643,"*oa*")</f>
        <v>0</v>
      </c>
      <c r="Y643" s="1">
        <f>COUNTIF(B643,"*ou*")</f>
        <v>0</v>
      </c>
      <c r="Z643" s="1">
        <f>COUNTIF(B643,"*ui*")</f>
        <v>0</v>
      </c>
      <c r="AA643" s="1">
        <f>COUNTIF(B643,"*ua*")</f>
        <v>0</v>
      </c>
      <c r="AB643">
        <f>SUM(G643:AA643)</f>
        <v>0</v>
      </c>
      <c r="AC643">
        <v>2</v>
      </c>
      <c r="AD643">
        <f>COUNTIF(AC643,"2")</f>
        <v>1</v>
      </c>
      <c r="AE643">
        <f>COUNTIF(AC643,"3")</f>
        <v>0</v>
      </c>
      <c r="AF643">
        <f>COUNTIF(AC643,"4")</f>
        <v>0</v>
      </c>
      <c r="AG643">
        <f>COUNTIF(AC643,"5")</f>
        <v>0</v>
      </c>
      <c r="AH643">
        <v>1</v>
      </c>
      <c r="AI643">
        <v>1</v>
      </c>
      <c r="AL643">
        <v>1</v>
      </c>
      <c r="AO643" s="1">
        <f>COUNTIF(F643,"CVCV")+COUNTIF(F643,"CVVCV")</f>
        <v>0</v>
      </c>
      <c r="AP643" s="1">
        <f>COUNTIF(F643,"CVCVC")+COUNTIF(F643,"CVVCVC")</f>
        <v>0</v>
      </c>
      <c r="AQ643" s="1">
        <f>COUNTIF(F643,"VCV")+COUNTIF(F643,"VVCV")</f>
        <v>0</v>
      </c>
      <c r="AR643" s="1">
        <f>COUNTIF(F643,"VCVC")+COUNTIF(F643,"VVCVC")</f>
        <v>0</v>
      </c>
      <c r="AS643" s="1">
        <f>COUNTIF(F643,"CVV")</f>
        <v>0</v>
      </c>
      <c r="AT643" s="1">
        <f>COUNTIF(F643,"CVVC")</f>
        <v>0</v>
      </c>
      <c r="AU643" s="1">
        <f>COUNTIF(F643,"VV")</f>
        <v>0</v>
      </c>
      <c r="AV643" s="1">
        <f>COUNTIF(F643,"VVC")</f>
        <v>0</v>
      </c>
      <c r="AW643" s="1">
        <f>COUNTIF(F643,"CVVCVC")+COUNTIF(F643,"VVCVC")+COUNTIF(F643,"CVVCV")+COUNTIF(F643,"VVCV")</f>
        <v>0</v>
      </c>
      <c r="AY643" s="1">
        <f>COUNTIF(F643,"CCVCV")</f>
        <v>1</v>
      </c>
      <c r="AZ643" s="1">
        <f>COUNTIF(F643,"CCVCVC")</f>
        <v>0</v>
      </c>
      <c r="BA643" s="1">
        <f>COUNTIF(F643,"CCVV")</f>
        <v>0</v>
      </c>
      <c r="BB643" s="1">
        <f>COUNTIF(F643,"CCVVC")</f>
        <v>0</v>
      </c>
      <c r="BF643" s="1" t="str">
        <f>RIGHT(F643,4)</f>
        <v>CVCV</v>
      </c>
      <c r="BG643" s="1">
        <v>1</v>
      </c>
      <c r="BP643" s="1">
        <f>SUM(BG643:BO643)</f>
        <v>1</v>
      </c>
      <c r="BQ643">
        <v>0</v>
      </c>
      <c r="BS643" s="1" t="str">
        <f>LEFT(B643,1)</f>
        <v>k</v>
      </c>
      <c r="BT643" s="1" t="str">
        <f>LEFT(B643,2)</f>
        <v>kn</v>
      </c>
      <c r="BU643" s="1" t="str">
        <f>RIGHT(B643,1)</f>
        <v>u</v>
      </c>
      <c r="BX643" s="10">
        <v>0</v>
      </c>
      <c r="BY643" s="10" t="str">
        <f>LEFT(CA643,1)</f>
        <v>e</v>
      </c>
      <c r="BZ643" s="10" t="str">
        <f>RIGHT(B643,1)</f>
        <v>u</v>
      </c>
      <c r="CA643" s="10" t="str">
        <f>RIGHT(B643,3)</f>
        <v>etu</v>
      </c>
      <c r="CB643" s="10" t="str">
        <f>RIGHT(B643,3)</f>
        <v>etu</v>
      </c>
      <c r="CC643" s="10" t="str">
        <f>RIGHT(B643,2)</f>
        <v>tu</v>
      </c>
      <c r="CD643" s="10" t="str">
        <f>RIGHT(B643,1)</f>
        <v>u</v>
      </c>
    </row>
    <row r="644" spans="1:82">
      <c r="A644">
        <v>540</v>
      </c>
      <c r="B644" s="30" t="s">
        <v>877</v>
      </c>
      <c r="C644" t="s">
        <v>2382</v>
      </c>
      <c r="D644" t="s">
        <v>1151</v>
      </c>
      <c r="E644" t="s">
        <v>2821</v>
      </c>
      <c r="F644" t="s">
        <v>2841</v>
      </c>
      <c r="G644" s="1">
        <f>COUNTIF(B644,"*ii*")</f>
        <v>0</v>
      </c>
      <c r="H644" s="1">
        <f>COUNTIF(B644,"*ee*")</f>
        <v>0</v>
      </c>
      <c r="I644" s="1">
        <f>COUNTIF(B644,"*aa*")</f>
        <v>0</v>
      </c>
      <c r="J644" s="1">
        <f>COUNTIF(B644,"*oo*")</f>
        <v>0</v>
      </c>
      <c r="K644" s="1">
        <f>COUNTIF(B644,"*uu*")</f>
        <v>0</v>
      </c>
      <c r="L644" s="1">
        <f>COUNTIF(B644,"*ia*")</f>
        <v>0</v>
      </c>
      <c r="M644" s="1">
        <f>COUNTIF(B644,"*iu*")</f>
        <v>0</v>
      </c>
      <c r="N644" s="1">
        <f>COUNTIF(B644,"*ei*")</f>
        <v>0</v>
      </c>
      <c r="O644" s="1">
        <f>COUNTIF(B644,"*ea*")</f>
        <v>0</v>
      </c>
      <c r="P644" s="1">
        <f>COUNTIF(B644,"*eo*")</f>
        <v>0</v>
      </c>
      <c r="Q644" s="1">
        <f>COUNTIF(B644,"*eu*")</f>
        <v>0</v>
      </c>
      <c r="R644" s="1">
        <f>COUNTIF(B644,"*ai*")</f>
        <v>0</v>
      </c>
      <c r="S644" s="1">
        <f>COUNTIF(B644,"*ae*")</f>
        <v>0</v>
      </c>
      <c r="T644" s="1">
        <f>COUNTIF(B644,"*ao*")</f>
        <v>0</v>
      </c>
      <c r="U644" s="1">
        <f>COUNTIF(B644,"*au*")</f>
        <v>0</v>
      </c>
      <c r="V644" s="1">
        <f>COUNTIF(B644,"*oi*")</f>
        <v>0</v>
      </c>
      <c r="W644" s="1">
        <f>COUNTIF(B644,"*oe*")</f>
        <v>0</v>
      </c>
      <c r="X644" s="1">
        <f>COUNTIF(B644,"*oa*")</f>
        <v>0</v>
      </c>
      <c r="Y644" s="1">
        <f>COUNTIF(B644,"*ou*")</f>
        <v>0</v>
      </c>
      <c r="Z644" s="1">
        <f>COUNTIF(B644,"*ui*")</f>
        <v>0</v>
      </c>
      <c r="AA644" s="1">
        <f>COUNTIF(B644,"*ua*")</f>
        <v>0</v>
      </c>
      <c r="AB644">
        <f>SUM(G644:AA644)</f>
        <v>0</v>
      </c>
      <c r="AC644">
        <v>2</v>
      </c>
      <c r="AD644">
        <f>COUNTIF(AC644,"2")</f>
        <v>1</v>
      </c>
      <c r="AE644">
        <f>COUNTIF(AC644,"3")</f>
        <v>0</v>
      </c>
      <c r="AF644">
        <f>COUNTIF(AC644,"4")</f>
        <v>0</v>
      </c>
      <c r="AG644">
        <f>COUNTIF(AC644,"5")</f>
        <v>0</v>
      </c>
      <c r="AH644">
        <v>1</v>
      </c>
      <c r="AI644">
        <v>1</v>
      </c>
      <c r="AL644">
        <v>1</v>
      </c>
      <c r="AO644" s="1">
        <f>COUNTIF(F644,"CVCV")+COUNTIF(F644,"CVVCV")</f>
        <v>0</v>
      </c>
      <c r="AP644" s="1">
        <f>COUNTIF(F644,"CVCVC")+COUNTIF(F644,"CVVCVC")</f>
        <v>0</v>
      </c>
      <c r="AQ644" s="1">
        <f>COUNTIF(F644,"VCV")+COUNTIF(F644,"VVCV")</f>
        <v>0</v>
      </c>
      <c r="AR644" s="1">
        <f>COUNTIF(F644,"VCVC")+COUNTIF(F644,"VVCVC")</f>
        <v>0</v>
      </c>
      <c r="AS644" s="1">
        <f>COUNTIF(F644,"CVV")</f>
        <v>0</v>
      </c>
      <c r="AT644" s="1">
        <f>COUNTIF(F644,"CVVC")</f>
        <v>0</v>
      </c>
      <c r="AU644" s="1">
        <f>COUNTIF(F644,"VV")</f>
        <v>0</v>
      </c>
      <c r="AV644" s="1">
        <f>COUNTIF(F644,"VVC")</f>
        <v>0</v>
      </c>
      <c r="AW644" s="1">
        <f>COUNTIF(F644,"CVVCVC")+COUNTIF(F644,"VVCVC")+COUNTIF(F644,"CVVCV")+COUNTIF(F644,"VVCV")</f>
        <v>0</v>
      </c>
      <c r="AY644" s="1">
        <f>COUNTIF(F644,"CCVCV")</f>
        <v>1</v>
      </c>
      <c r="AZ644" s="1">
        <f>COUNTIF(F644,"CCVCVC")</f>
        <v>0</v>
      </c>
      <c r="BA644" s="1">
        <f>COUNTIF(F644,"CCVV")</f>
        <v>0</v>
      </c>
      <c r="BB644" s="1">
        <f>COUNTIF(F644,"CCVVC")</f>
        <v>0</v>
      </c>
      <c r="BF644" s="1" t="str">
        <f>RIGHT(F644,4)</f>
        <v>CVCV</v>
      </c>
      <c r="BG644" s="1">
        <v>1</v>
      </c>
      <c r="BP644" s="1">
        <f>SUM(BG644:BO644)</f>
        <v>1</v>
      </c>
      <c r="BQ644">
        <v>0</v>
      </c>
      <c r="BS644" s="1" t="str">
        <f>LEFT(B644,1)</f>
        <v>k</v>
      </c>
      <c r="BT644" s="1" t="str">
        <f>LEFT(B644,2)</f>
        <v>kf</v>
      </c>
      <c r="BU644" s="1" t="str">
        <f>RIGHT(B644,1)</f>
        <v>u</v>
      </c>
      <c r="BX644" s="10">
        <v>0</v>
      </c>
      <c r="BY644" s="10" t="str">
        <f>LEFT(CA644,1)</f>
        <v>e</v>
      </c>
      <c r="BZ644" s="10" t="str">
        <f>RIGHT(B644,1)</f>
        <v>u</v>
      </c>
      <c r="CA644" s="10" t="str">
        <f>RIGHT(B644,3)</f>
        <v>etu</v>
      </c>
      <c r="CB644" s="10" t="str">
        <f>RIGHT(B644,3)</f>
        <v>etu</v>
      </c>
      <c r="CC644" s="10" t="str">
        <f>RIGHT(B644,2)</f>
        <v>tu</v>
      </c>
      <c r="CD644" s="10" t="str">
        <f>RIGHT(B644,1)</f>
        <v>u</v>
      </c>
    </row>
    <row r="645" spans="1:82">
      <c r="A645">
        <v>1616</v>
      </c>
      <c r="B645" s="30" t="s">
        <v>163</v>
      </c>
      <c r="C645" t="s">
        <v>1366</v>
      </c>
      <c r="D645" t="s">
        <v>1151</v>
      </c>
      <c r="E645" t="s">
        <v>2821</v>
      </c>
      <c r="F645" t="s">
        <v>2841</v>
      </c>
      <c r="G645" s="1">
        <f>COUNTIF(B645,"*ii*")</f>
        <v>0</v>
      </c>
      <c r="H645" s="1">
        <f>COUNTIF(B645,"*ee*")</f>
        <v>0</v>
      </c>
      <c r="I645" s="1">
        <f>COUNTIF(B645,"*aa*")</f>
        <v>0</v>
      </c>
      <c r="J645" s="1">
        <f>COUNTIF(B645,"*oo*")</f>
        <v>0</v>
      </c>
      <c r="K645" s="1">
        <f>COUNTIF(B645,"*uu*")</f>
        <v>0</v>
      </c>
      <c r="L645" s="1">
        <f>COUNTIF(B645,"*ia*")</f>
        <v>0</v>
      </c>
      <c r="M645" s="1">
        <f>COUNTIF(B645,"*iu*")</f>
        <v>0</v>
      </c>
      <c r="N645" s="1">
        <f>COUNTIF(B645,"*ei*")</f>
        <v>0</v>
      </c>
      <c r="O645" s="1">
        <f>COUNTIF(B645,"*ea*")</f>
        <v>0</v>
      </c>
      <c r="P645" s="1">
        <f>COUNTIF(B645,"*eo*")</f>
        <v>0</v>
      </c>
      <c r="Q645" s="1">
        <f>COUNTIF(B645,"*eu*")</f>
        <v>0</v>
      </c>
      <c r="R645" s="1">
        <f>COUNTIF(B645,"*ai*")</f>
        <v>0</v>
      </c>
      <c r="S645" s="1">
        <f>COUNTIF(B645,"*ae*")</f>
        <v>0</v>
      </c>
      <c r="T645" s="1">
        <f>COUNTIF(B645,"*ao*")</f>
        <v>0</v>
      </c>
      <c r="U645" s="1">
        <f>COUNTIF(B645,"*au*")</f>
        <v>0</v>
      </c>
      <c r="V645" s="1">
        <f>COUNTIF(B645,"*oi*")</f>
        <v>0</v>
      </c>
      <c r="W645" s="1">
        <f>COUNTIF(B645,"*oe*")</f>
        <v>0</v>
      </c>
      <c r="X645" s="1">
        <f>COUNTIF(B645,"*oa*")</f>
        <v>0</v>
      </c>
      <c r="Y645" s="1">
        <f>COUNTIF(B645,"*ou*")</f>
        <v>0</v>
      </c>
      <c r="Z645" s="1">
        <f>COUNTIF(B645,"*ui*")</f>
        <v>0</v>
      </c>
      <c r="AA645" s="1">
        <f>COUNTIF(B645,"*ua*")</f>
        <v>0</v>
      </c>
      <c r="AB645">
        <f>SUM(G645:AA645)</f>
        <v>0</v>
      </c>
      <c r="AC645">
        <v>2</v>
      </c>
      <c r="AD645">
        <f>COUNTIF(AC645,"2")</f>
        <v>1</v>
      </c>
      <c r="AE645">
        <f>COUNTIF(AC645,"3")</f>
        <v>0</v>
      </c>
      <c r="AF645">
        <f>COUNTIF(AC645,"4")</f>
        <v>0</v>
      </c>
      <c r="AG645">
        <f>COUNTIF(AC645,"5")</f>
        <v>0</v>
      </c>
      <c r="AH645">
        <v>1</v>
      </c>
      <c r="AI645">
        <v>1</v>
      </c>
      <c r="AL645">
        <v>1</v>
      </c>
      <c r="AO645" s="1">
        <f>COUNTIF(F645,"CVCV")+COUNTIF(F645,"CVVCV")</f>
        <v>0</v>
      </c>
      <c r="AP645" s="1">
        <f>COUNTIF(F645,"CVCVC")+COUNTIF(F645,"CVVCVC")</f>
        <v>0</v>
      </c>
      <c r="AQ645" s="1">
        <f>COUNTIF(F645,"VCV")+COUNTIF(F645,"VVCV")</f>
        <v>0</v>
      </c>
      <c r="AR645" s="1">
        <f>COUNTIF(F645,"VCVC")+COUNTIF(F645,"VVCVC")</f>
        <v>0</v>
      </c>
      <c r="AS645" s="1">
        <f>COUNTIF(F645,"CVV")</f>
        <v>0</v>
      </c>
      <c r="AT645" s="1">
        <f>COUNTIF(F645,"CVVC")</f>
        <v>0</v>
      </c>
      <c r="AU645" s="1">
        <f>COUNTIF(F645,"VV")</f>
        <v>0</v>
      </c>
      <c r="AV645" s="1">
        <f>COUNTIF(F645,"VVC")</f>
        <v>0</v>
      </c>
      <c r="AW645" s="1">
        <f>COUNTIF(F645,"CVVCVC")+COUNTIF(F645,"VVCVC")+COUNTIF(F645,"CVVCV")+COUNTIF(F645,"VVCV")</f>
        <v>0</v>
      </c>
      <c r="AY645" s="1">
        <f>COUNTIF(F645,"CCVCV")</f>
        <v>1</v>
      </c>
      <c r="AZ645" s="1">
        <f>COUNTIF(F645,"CCVCVC")</f>
        <v>0</v>
      </c>
      <c r="BA645" s="1">
        <f>COUNTIF(F645,"CCVV")</f>
        <v>0</v>
      </c>
      <c r="BB645" s="1">
        <f>COUNTIF(F645,"CCVVC")</f>
        <v>0</v>
      </c>
      <c r="BF645" s="1" t="str">
        <f>RIGHT(F645,4)</f>
        <v>CVCV</v>
      </c>
      <c r="BG645" s="1">
        <v>1</v>
      </c>
      <c r="BP645" s="1">
        <f>SUM(BG645:BO645)</f>
        <v>1</v>
      </c>
      <c r="BQ645">
        <v>0</v>
      </c>
      <c r="BS645" s="1" t="str">
        <f>LEFT(B645,1)</f>
        <v>s</v>
      </c>
      <c r="BT645" s="1" t="str">
        <f>LEFT(B645,2)</f>
        <v>sb</v>
      </c>
      <c r="BU645" s="1" t="str">
        <f>RIGHT(B645,1)</f>
        <v>u</v>
      </c>
      <c r="BX645" s="10">
        <v>0</v>
      </c>
      <c r="BY645" s="10" t="str">
        <f>LEFT(CA645,1)</f>
        <v>e</v>
      </c>
      <c r="BZ645" s="10" t="str">
        <f>RIGHT(B645,1)</f>
        <v>u</v>
      </c>
      <c r="CA645" s="10" t="str">
        <f>RIGHT(B645,3)</f>
        <v>etu</v>
      </c>
      <c r="CB645" s="10" t="str">
        <f>RIGHT(B645,3)</f>
        <v>etu</v>
      </c>
      <c r="CC645" s="10" t="str">
        <f>RIGHT(B645,2)</f>
        <v>tu</v>
      </c>
      <c r="CD645" s="10" t="str">
        <f>RIGHT(B645,1)</f>
        <v>u</v>
      </c>
    </row>
    <row r="646" spans="1:82">
      <c r="A646">
        <v>186</v>
      </c>
      <c r="B646" s="30" t="s">
        <v>3030</v>
      </c>
      <c r="C646" t="s">
        <v>1270</v>
      </c>
      <c r="D646" t="s">
        <v>1141</v>
      </c>
      <c r="E646" t="s">
        <v>1141</v>
      </c>
      <c r="F646" t="s">
        <v>2841</v>
      </c>
      <c r="G646" s="1">
        <f>COUNTIF(B646,"*ii*")</f>
        <v>0</v>
      </c>
      <c r="H646" s="1">
        <f>COUNTIF(B646,"*ee*")</f>
        <v>0</v>
      </c>
      <c r="I646" s="1">
        <f>COUNTIF(B646,"*aa*")</f>
        <v>0</v>
      </c>
      <c r="J646" s="1">
        <f>COUNTIF(B646,"*oo*")</f>
        <v>0</v>
      </c>
      <c r="K646" s="1">
        <f>COUNTIF(B646,"*uu*")</f>
        <v>0</v>
      </c>
      <c r="L646" s="1">
        <f>COUNTIF(B646,"*ia*")</f>
        <v>0</v>
      </c>
      <c r="M646" s="1">
        <f>COUNTIF(B646,"*iu*")</f>
        <v>0</v>
      </c>
      <c r="N646" s="1">
        <f>COUNTIF(B646,"*ei*")</f>
        <v>0</v>
      </c>
      <c r="O646" s="1">
        <f>COUNTIF(B646,"*ea*")</f>
        <v>0</v>
      </c>
      <c r="P646" s="1">
        <f>COUNTIF(B646,"*eo*")</f>
        <v>0</v>
      </c>
      <c r="Q646" s="1">
        <f>COUNTIF(B646,"*eu*")</f>
        <v>0</v>
      </c>
      <c r="R646" s="1">
        <f>COUNTIF(B646,"*ai*")</f>
        <v>0</v>
      </c>
      <c r="S646" s="1">
        <f>COUNTIF(B646,"*ae*")</f>
        <v>0</v>
      </c>
      <c r="T646" s="1">
        <f>COUNTIF(B646,"*ao*")</f>
        <v>0</v>
      </c>
      <c r="U646" s="1">
        <f>COUNTIF(B646,"*au*")</f>
        <v>0</v>
      </c>
      <c r="V646" s="1">
        <f>COUNTIF(B646,"*oi*")</f>
        <v>0</v>
      </c>
      <c r="W646" s="1">
        <f>COUNTIF(B646,"*oe*")</f>
        <v>0</v>
      </c>
      <c r="X646" s="1">
        <f>COUNTIF(B646,"*oa*")</f>
        <v>0</v>
      </c>
      <c r="Y646" s="1">
        <f>COUNTIF(B646,"*ou*")</f>
        <v>0</v>
      </c>
      <c r="Z646" s="1">
        <f>COUNTIF(B646,"*ui*")</f>
        <v>0</v>
      </c>
      <c r="AA646" s="1">
        <f>COUNTIF(B646,"*ua*")</f>
        <v>0</v>
      </c>
      <c r="AB646">
        <f>SUM(G646:AA646)</f>
        <v>0</v>
      </c>
      <c r="AC646">
        <v>2</v>
      </c>
      <c r="AD646">
        <f>COUNTIF(AC646,"2")</f>
        <v>1</v>
      </c>
      <c r="AE646">
        <f>COUNTIF(AC646,"3")</f>
        <v>0</v>
      </c>
      <c r="AF646">
        <f>COUNTIF(AC646,"4")</f>
        <v>0</v>
      </c>
      <c r="AG646">
        <f>COUNTIF(AC646,"5")</f>
        <v>0</v>
      </c>
      <c r="AH646">
        <v>1</v>
      </c>
      <c r="AI646">
        <v>1</v>
      </c>
      <c r="AL646">
        <v>1</v>
      </c>
      <c r="AO646" s="1">
        <f>COUNTIF(F646,"CVCV")+COUNTIF(F646,"CVVCV")</f>
        <v>0</v>
      </c>
      <c r="AP646" s="1">
        <f>COUNTIF(F646,"CVCVC")+COUNTIF(F646,"CVVCVC")</f>
        <v>0</v>
      </c>
      <c r="AQ646" s="1">
        <f>COUNTIF(F646,"VCV")+COUNTIF(F646,"VVCV")</f>
        <v>0</v>
      </c>
      <c r="AR646" s="1">
        <f>COUNTIF(F646,"VCVC")+COUNTIF(F646,"VVCVC")</f>
        <v>0</v>
      </c>
      <c r="AS646" s="1">
        <f>COUNTIF(F646,"CVV")</f>
        <v>0</v>
      </c>
      <c r="AT646" s="1">
        <f>COUNTIF(F646,"CVVC")</f>
        <v>0</v>
      </c>
      <c r="AU646" s="1">
        <f>COUNTIF(F646,"VV")</f>
        <v>0</v>
      </c>
      <c r="AV646" s="1">
        <f>COUNTIF(F646,"VVC")</f>
        <v>0</v>
      </c>
      <c r="AW646" s="1">
        <f>COUNTIF(F646,"CVVCVC")+COUNTIF(F646,"VVCVC")+COUNTIF(F646,"CVVCV")+COUNTIF(F646,"VVCV")</f>
        <v>0</v>
      </c>
      <c r="AY646" s="1">
        <f>COUNTIF(F646,"CCVCV")</f>
        <v>1</v>
      </c>
      <c r="AZ646" s="1">
        <f>COUNTIF(F646,"CCVCVC")</f>
        <v>0</v>
      </c>
      <c r="BA646" s="1">
        <f>COUNTIF(F646,"CCVV")</f>
        <v>0</v>
      </c>
      <c r="BB646" s="1">
        <f>COUNTIF(F646,"CCVVC")</f>
        <v>0</v>
      </c>
      <c r="BF646" s="1" t="str">
        <f>RIGHT(F646,4)</f>
        <v>CVCV</v>
      </c>
      <c r="BG646" s="1">
        <v>1</v>
      </c>
      <c r="BP646" s="1">
        <f>SUM(BG646:BO646)</f>
        <v>1</v>
      </c>
      <c r="BQ646">
        <v>0</v>
      </c>
      <c r="BS646" s="1" t="str">
        <f>LEFT(B646,1)</f>
        <v>b</v>
      </c>
      <c r="BT646" s="1" t="str">
        <f>LEFT(B646,2)</f>
        <v>bk</v>
      </c>
      <c r="BU646" s="1" t="str">
        <f>RIGHT(B646,1)</f>
        <v>u</v>
      </c>
      <c r="BX646" s="10">
        <v>0</v>
      </c>
      <c r="BY646" s="10" t="str">
        <f>LEFT(CA646,1)</f>
        <v>a</v>
      </c>
      <c r="BZ646" s="10" t="str">
        <f>RIGHT(B646,1)</f>
        <v>u</v>
      </c>
      <c r="CA646" s="10" t="str">
        <f>RIGHT(B646,3)</f>
        <v>aʔu</v>
      </c>
      <c r="CB646" s="10" t="str">
        <f>RIGHT(B646,3)</f>
        <v>aʔu</v>
      </c>
      <c r="CC646" s="10" t="str">
        <f>RIGHT(B646,2)</f>
        <v>ʔu</v>
      </c>
      <c r="CD646" s="10" t="str">
        <f>RIGHT(B646,1)</f>
        <v>u</v>
      </c>
    </row>
    <row r="647" spans="1:82">
      <c r="A647">
        <v>1675</v>
      </c>
      <c r="B647" s="30" t="s">
        <v>3451</v>
      </c>
      <c r="C647" t="s">
        <v>1505</v>
      </c>
      <c r="D647" t="s">
        <v>1151</v>
      </c>
      <c r="E647" t="s">
        <v>2821</v>
      </c>
      <c r="F647" t="s">
        <v>2841</v>
      </c>
      <c r="G647" s="1">
        <f>COUNTIF(B647,"*ii*")</f>
        <v>0</v>
      </c>
      <c r="H647" s="1">
        <f>COUNTIF(B647,"*ee*")</f>
        <v>0</v>
      </c>
      <c r="I647" s="1">
        <f>COUNTIF(B647,"*aa*")</f>
        <v>0</v>
      </c>
      <c r="J647" s="1">
        <f>COUNTIF(B647,"*oo*")</f>
        <v>0</v>
      </c>
      <c r="K647" s="1">
        <f>COUNTIF(B647,"*uu*")</f>
        <v>0</v>
      </c>
      <c r="L647" s="1">
        <f>COUNTIF(B647,"*ia*")</f>
        <v>0</v>
      </c>
      <c r="M647" s="1">
        <f>COUNTIF(B647,"*iu*")</f>
        <v>0</v>
      </c>
      <c r="N647" s="1">
        <f>COUNTIF(B647,"*ei*")</f>
        <v>0</v>
      </c>
      <c r="O647" s="1">
        <f>COUNTIF(B647,"*ea*")</f>
        <v>0</v>
      </c>
      <c r="P647" s="1">
        <f>COUNTIF(B647,"*eo*")</f>
        <v>0</v>
      </c>
      <c r="Q647" s="1">
        <f>COUNTIF(B647,"*eu*")</f>
        <v>0</v>
      </c>
      <c r="R647" s="1">
        <f>COUNTIF(B647,"*ai*")</f>
        <v>0</v>
      </c>
      <c r="S647" s="1">
        <f>COUNTIF(B647,"*ae*")</f>
        <v>0</v>
      </c>
      <c r="T647" s="1">
        <f>COUNTIF(B647,"*ao*")</f>
        <v>0</v>
      </c>
      <c r="U647" s="1">
        <f>COUNTIF(B647,"*au*")</f>
        <v>0</v>
      </c>
      <c r="V647" s="1">
        <f>COUNTIF(B647,"*oi*")</f>
        <v>0</v>
      </c>
      <c r="W647" s="1">
        <f>COUNTIF(B647,"*oe*")</f>
        <v>0</v>
      </c>
      <c r="X647" s="1">
        <f>COUNTIF(B647,"*oa*")</f>
        <v>0</v>
      </c>
      <c r="Y647" s="1">
        <f>COUNTIF(B647,"*ou*")</f>
        <v>0</v>
      </c>
      <c r="Z647" s="1">
        <f>COUNTIF(B647,"*ui*")</f>
        <v>0</v>
      </c>
      <c r="AA647" s="1">
        <f>COUNTIF(B647,"*ua*")</f>
        <v>0</v>
      </c>
      <c r="AB647">
        <f>SUM(G647:AA647)</f>
        <v>0</v>
      </c>
      <c r="AC647">
        <v>2</v>
      </c>
      <c r="AD647">
        <f>COUNTIF(AC647,"2")</f>
        <v>1</v>
      </c>
      <c r="AE647">
        <f>COUNTIF(AC647,"3")</f>
        <v>0</v>
      </c>
      <c r="AF647">
        <f>COUNTIF(AC647,"4")</f>
        <v>0</v>
      </c>
      <c r="AG647">
        <f>COUNTIF(AC647,"5")</f>
        <v>0</v>
      </c>
      <c r="AH647">
        <v>1</v>
      </c>
      <c r="AI647">
        <v>1</v>
      </c>
      <c r="AL647">
        <v>1</v>
      </c>
      <c r="AO647" s="1">
        <f>COUNTIF(F647,"CVCV")+COUNTIF(F647,"CVVCV")</f>
        <v>0</v>
      </c>
      <c r="AP647" s="1">
        <f>COUNTIF(F647,"CVCVC")+COUNTIF(F647,"CVVCVC")</f>
        <v>0</v>
      </c>
      <c r="AQ647" s="1">
        <f>COUNTIF(F647,"VCV")+COUNTIF(F647,"VVCV")</f>
        <v>0</v>
      </c>
      <c r="AR647" s="1">
        <f>COUNTIF(F647,"VCVC")+COUNTIF(F647,"VVCVC")</f>
        <v>0</v>
      </c>
      <c r="AS647" s="1">
        <f>COUNTIF(F647,"CVV")</f>
        <v>0</v>
      </c>
      <c r="AT647" s="1">
        <f>COUNTIF(F647,"CVVC")</f>
        <v>0</v>
      </c>
      <c r="AU647" s="1">
        <f>COUNTIF(F647,"VV")</f>
        <v>0</v>
      </c>
      <c r="AV647" s="1">
        <f>COUNTIF(F647,"VVC")</f>
        <v>0</v>
      </c>
      <c r="AW647" s="1">
        <f>COUNTIF(F647,"CVVCVC")+COUNTIF(F647,"VVCVC")+COUNTIF(F647,"CVVCV")+COUNTIF(F647,"VVCV")</f>
        <v>0</v>
      </c>
      <c r="AY647" s="1">
        <f>COUNTIF(F647,"CCVCV")</f>
        <v>1</v>
      </c>
      <c r="AZ647" s="1">
        <f>COUNTIF(F647,"CCVCVC")</f>
        <v>0</v>
      </c>
      <c r="BA647" s="1">
        <f>COUNTIF(F647,"CCVV")</f>
        <v>0</v>
      </c>
      <c r="BB647" s="1">
        <f>COUNTIF(F647,"CCVVC")</f>
        <v>0</v>
      </c>
      <c r="BF647" s="1" t="str">
        <f>RIGHT(F647,4)</f>
        <v>CVCV</v>
      </c>
      <c r="BG647" s="1">
        <v>1</v>
      </c>
      <c r="BP647" s="1">
        <f>SUM(BG647:BO647)</f>
        <v>1</v>
      </c>
      <c r="BQ647">
        <v>0</v>
      </c>
      <c r="BS647" s="1" t="str">
        <f>LEFT(B647,1)</f>
        <v>s</v>
      </c>
      <c r="BT647" s="1" t="str">
        <f>LEFT(B647,2)</f>
        <v>sk</v>
      </c>
      <c r="BU647" s="1" t="str">
        <f>RIGHT(B647,1)</f>
        <v>u</v>
      </c>
      <c r="BX647" s="10">
        <v>0</v>
      </c>
      <c r="BY647" s="10" t="str">
        <f>LEFT(CA647,1)</f>
        <v>a</v>
      </c>
      <c r="BZ647" s="10" t="str">
        <f>RIGHT(B647,1)</f>
        <v>u</v>
      </c>
      <c r="CA647" s="10" t="str">
        <f>RIGHT(B647,3)</f>
        <v>aʔu</v>
      </c>
      <c r="CB647" s="10" t="str">
        <f>RIGHT(B647,3)</f>
        <v>aʔu</v>
      </c>
      <c r="CC647" s="10" t="str">
        <f>RIGHT(B647,2)</f>
        <v>ʔu</v>
      </c>
      <c r="CD647" s="10" t="str">
        <f>RIGHT(B647,1)</f>
        <v>u</v>
      </c>
    </row>
    <row r="648" spans="1:82">
      <c r="A648">
        <v>1354</v>
      </c>
      <c r="B648" s="30" t="s">
        <v>3314</v>
      </c>
      <c r="C648" t="s">
        <v>2300</v>
      </c>
      <c r="D648" t="s">
        <v>1141</v>
      </c>
      <c r="E648" t="s">
        <v>1141</v>
      </c>
      <c r="F648" t="s">
        <v>2841</v>
      </c>
      <c r="G648" s="1">
        <f>COUNTIF(B648,"*ii*")</f>
        <v>0</v>
      </c>
      <c r="H648" s="1">
        <f>COUNTIF(B648,"*ee*")</f>
        <v>0</v>
      </c>
      <c r="I648" s="1">
        <f>COUNTIF(B648,"*aa*")</f>
        <v>0</v>
      </c>
      <c r="J648" s="1">
        <f>COUNTIF(B648,"*oo*")</f>
        <v>0</v>
      </c>
      <c r="K648" s="1">
        <f>COUNTIF(B648,"*uu*")</f>
        <v>0</v>
      </c>
      <c r="L648" s="1">
        <f>COUNTIF(B648,"*ia*")</f>
        <v>0</v>
      </c>
      <c r="M648" s="1">
        <f>COUNTIF(B648,"*iu*")</f>
        <v>0</v>
      </c>
      <c r="N648" s="1">
        <f>COUNTIF(B648,"*ei*")</f>
        <v>0</v>
      </c>
      <c r="O648" s="1">
        <f>COUNTIF(B648,"*ea*")</f>
        <v>0</v>
      </c>
      <c r="P648" s="1">
        <f>COUNTIF(B648,"*eo*")</f>
        <v>0</v>
      </c>
      <c r="Q648" s="1">
        <f>COUNTIF(B648,"*eu*")</f>
        <v>0</v>
      </c>
      <c r="R648" s="1">
        <f>COUNTIF(B648,"*ai*")</f>
        <v>0</v>
      </c>
      <c r="S648" s="1">
        <f>COUNTIF(B648,"*ae*")</f>
        <v>0</v>
      </c>
      <c r="T648" s="1">
        <f>COUNTIF(B648,"*ao*")</f>
        <v>0</v>
      </c>
      <c r="U648" s="1">
        <f>COUNTIF(B648,"*au*")</f>
        <v>0</v>
      </c>
      <c r="V648" s="1">
        <f>COUNTIF(B648,"*oi*")</f>
        <v>0</v>
      </c>
      <c r="W648" s="1">
        <f>COUNTIF(B648,"*oe*")</f>
        <v>0</v>
      </c>
      <c r="X648" s="1">
        <f>COUNTIF(B648,"*oa*")</f>
        <v>0</v>
      </c>
      <c r="Y648" s="1">
        <f>COUNTIF(B648,"*ou*")</f>
        <v>0</v>
      </c>
      <c r="Z648" s="1">
        <f>COUNTIF(B648,"*ui*")</f>
        <v>0</v>
      </c>
      <c r="AA648" s="1">
        <f>COUNTIF(B648,"*ua*")</f>
        <v>0</v>
      </c>
      <c r="AB648">
        <f>SUM(G648:AA648)</f>
        <v>0</v>
      </c>
      <c r="AC648">
        <v>2</v>
      </c>
      <c r="AD648">
        <f>COUNTIF(AC648,"2")</f>
        <v>1</v>
      </c>
      <c r="AE648">
        <f>COUNTIF(AC648,"3")</f>
        <v>0</v>
      </c>
      <c r="AF648">
        <f>COUNTIF(AC648,"4")</f>
        <v>0</v>
      </c>
      <c r="AG648">
        <f>COUNTIF(AC648,"5")</f>
        <v>0</v>
      </c>
      <c r="AH648">
        <v>1</v>
      </c>
      <c r="AI648">
        <v>1</v>
      </c>
      <c r="AL648">
        <v>1</v>
      </c>
      <c r="AO648" s="1">
        <f>COUNTIF(F648,"CVCV")+COUNTIF(F648,"CVVCV")</f>
        <v>0</v>
      </c>
      <c r="AP648" s="1">
        <f>COUNTIF(F648,"CVCVC")+COUNTIF(F648,"CVVCVC")</f>
        <v>0</v>
      </c>
      <c r="AQ648" s="1">
        <f>COUNTIF(F648,"VCV")+COUNTIF(F648,"VVCV")</f>
        <v>0</v>
      </c>
      <c r="AR648" s="1">
        <f>COUNTIF(F648,"VCVC")+COUNTIF(F648,"VVCVC")</f>
        <v>0</v>
      </c>
      <c r="AS648" s="1">
        <f>COUNTIF(F648,"CVV")</f>
        <v>0</v>
      </c>
      <c r="AT648" s="1">
        <f>COUNTIF(F648,"CVVC")</f>
        <v>0</v>
      </c>
      <c r="AU648" s="1">
        <f>COUNTIF(F648,"VV")</f>
        <v>0</v>
      </c>
      <c r="AV648" s="1">
        <f>COUNTIF(F648,"VVC")</f>
        <v>0</v>
      </c>
      <c r="AW648" s="1">
        <f>COUNTIF(F648,"CVVCVC")+COUNTIF(F648,"VVCVC")+COUNTIF(F648,"CVVCV")+COUNTIF(F648,"VVCV")</f>
        <v>0</v>
      </c>
      <c r="AY648" s="1">
        <f>COUNTIF(F648,"CCVCV")</f>
        <v>1</v>
      </c>
      <c r="AZ648" s="1">
        <f>COUNTIF(F648,"CCVCVC")</f>
        <v>0</v>
      </c>
      <c r="BA648" s="1">
        <f>COUNTIF(F648,"CCVV")</f>
        <v>0</v>
      </c>
      <c r="BB648" s="1">
        <f>COUNTIF(F648,"CCVVC")</f>
        <v>0</v>
      </c>
      <c r="BF648" s="1" t="str">
        <f>RIGHT(F648,4)</f>
        <v>CVCV</v>
      </c>
      <c r="BG648" s="1">
        <v>1</v>
      </c>
      <c r="BP648" s="1">
        <f>SUM(BG648:BO648)</f>
        <v>1</v>
      </c>
      <c r="BQ648">
        <v>0</v>
      </c>
      <c r="BS648" s="1" t="str">
        <f>LEFT(B648,1)</f>
        <v>ʔ</v>
      </c>
      <c r="BT648" s="1" t="str">
        <f>LEFT(B648,2)</f>
        <v>ʔn</v>
      </c>
      <c r="BU648" s="1" t="str">
        <f>RIGHT(B648,1)</f>
        <v>u</v>
      </c>
      <c r="BX648" s="10">
        <v>0</v>
      </c>
      <c r="BY648" s="10" t="str">
        <f>LEFT(CA648,1)</f>
        <v>e</v>
      </c>
      <c r="BZ648" s="10" t="str">
        <f>RIGHT(B648,1)</f>
        <v>u</v>
      </c>
      <c r="CA648" s="10" t="str">
        <f>RIGHT(B648,3)</f>
        <v>eʔu</v>
      </c>
      <c r="CB648" s="10" t="str">
        <f>RIGHT(B648,3)</f>
        <v>eʔu</v>
      </c>
      <c r="CC648" s="10" t="str">
        <f>RIGHT(B648,2)</f>
        <v>ʔu</v>
      </c>
      <c r="CD648" s="10" t="str">
        <f>RIGHT(B648,1)</f>
        <v>u</v>
      </c>
    </row>
    <row r="649" spans="1:82">
      <c r="A649">
        <v>1298</v>
      </c>
      <c r="B649" s="30" t="s">
        <v>3266</v>
      </c>
      <c r="C649" t="s">
        <v>2439</v>
      </c>
      <c r="D649" t="s">
        <v>1141</v>
      </c>
      <c r="E649" t="s">
        <v>1141</v>
      </c>
      <c r="F649" t="s">
        <v>2841</v>
      </c>
      <c r="G649" s="1">
        <f>COUNTIF(B649,"*ii*")</f>
        <v>0</v>
      </c>
      <c r="H649" s="1">
        <f>COUNTIF(B649,"*ee*")</f>
        <v>0</v>
      </c>
      <c r="I649" s="1">
        <f>COUNTIF(B649,"*aa*")</f>
        <v>0</v>
      </c>
      <c r="J649" s="1">
        <f>COUNTIF(B649,"*oo*")</f>
        <v>0</v>
      </c>
      <c r="K649" s="1">
        <f>COUNTIF(B649,"*uu*")</f>
        <v>0</v>
      </c>
      <c r="L649" s="1">
        <f>COUNTIF(B649,"*ia*")</f>
        <v>0</v>
      </c>
      <c r="M649" s="1">
        <f>COUNTIF(B649,"*iu*")</f>
        <v>0</v>
      </c>
      <c r="N649" s="1">
        <f>COUNTIF(B649,"*ei*")</f>
        <v>0</v>
      </c>
      <c r="O649" s="1">
        <f>COUNTIF(B649,"*ea*")</f>
        <v>0</v>
      </c>
      <c r="P649" s="1">
        <f>COUNTIF(B649,"*eo*")</f>
        <v>0</v>
      </c>
      <c r="Q649" s="1">
        <f>COUNTIF(B649,"*eu*")</f>
        <v>0</v>
      </c>
      <c r="R649" s="1">
        <f>COUNTIF(B649,"*ai*")</f>
        <v>0</v>
      </c>
      <c r="S649" s="1">
        <f>COUNTIF(B649,"*ae*")</f>
        <v>0</v>
      </c>
      <c r="T649" s="1">
        <f>COUNTIF(B649,"*ao*")</f>
        <v>0</v>
      </c>
      <c r="U649" s="1">
        <f>COUNTIF(B649,"*au*")</f>
        <v>0</v>
      </c>
      <c r="V649" s="1">
        <f>COUNTIF(B649,"*oi*")</f>
        <v>0</v>
      </c>
      <c r="W649" s="1">
        <f>COUNTIF(B649,"*oe*")</f>
        <v>0</v>
      </c>
      <c r="X649" s="1">
        <f>COUNTIF(B649,"*oa*")</f>
        <v>0</v>
      </c>
      <c r="Y649" s="1">
        <f>COUNTIF(B649,"*ou*")</f>
        <v>0</v>
      </c>
      <c r="Z649" s="1">
        <f>COUNTIF(B649,"*ui*")</f>
        <v>0</v>
      </c>
      <c r="AA649" s="1">
        <f>COUNTIF(B649,"*ua*")</f>
        <v>0</v>
      </c>
      <c r="AB649">
        <f>SUM(G649:AA649)</f>
        <v>0</v>
      </c>
      <c r="AC649">
        <v>2</v>
      </c>
      <c r="AD649">
        <f>COUNTIF(AC649,"2")</f>
        <v>1</v>
      </c>
      <c r="AE649">
        <f>COUNTIF(AC649,"3")</f>
        <v>0</v>
      </c>
      <c r="AF649">
        <f>COUNTIF(AC649,"4")</f>
        <v>0</v>
      </c>
      <c r="AG649">
        <f>COUNTIF(AC649,"5")</f>
        <v>0</v>
      </c>
      <c r="AH649">
        <v>1</v>
      </c>
      <c r="AI649">
        <v>1</v>
      </c>
      <c r="AL649">
        <v>1</v>
      </c>
      <c r="AO649" s="1">
        <f>COUNTIF(F649,"CVCV")+COUNTIF(F649,"CVVCV")</f>
        <v>0</v>
      </c>
      <c r="AP649" s="1">
        <f>COUNTIF(F649,"CVCVC")+COUNTIF(F649,"CVVCVC")</f>
        <v>0</v>
      </c>
      <c r="AQ649" s="1">
        <f>COUNTIF(F649,"VCV")+COUNTIF(F649,"VVCV")</f>
        <v>0</v>
      </c>
      <c r="AR649" s="1">
        <f>COUNTIF(F649,"VCVC")+COUNTIF(F649,"VVCVC")</f>
        <v>0</v>
      </c>
      <c r="AS649" s="1">
        <f>COUNTIF(F649,"CVV")</f>
        <v>0</v>
      </c>
      <c r="AT649" s="1">
        <f>COUNTIF(F649,"CVVC")</f>
        <v>0</v>
      </c>
      <c r="AU649" s="1">
        <f>COUNTIF(F649,"VV")</f>
        <v>0</v>
      </c>
      <c r="AV649" s="1">
        <f>COUNTIF(F649,"VVC")</f>
        <v>0</v>
      </c>
      <c r="AW649" s="1">
        <f>COUNTIF(F649,"CVVCVC")+COUNTIF(F649,"VVCVC")+COUNTIF(F649,"CVVCV")+COUNTIF(F649,"VVCV")</f>
        <v>0</v>
      </c>
      <c r="AY649" s="1">
        <f>COUNTIF(F649,"CCVCV")</f>
        <v>1</v>
      </c>
      <c r="AZ649" s="1">
        <f>COUNTIF(F649,"CCVCVC")</f>
        <v>0</v>
      </c>
      <c r="BA649" s="1">
        <f>COUNTIF(F649,"CCVV")</f>
        <v>0</v>
      </c>
      <c r="BB649" s="1">
        <f>COUNTIF(F649,"CCVVC")</f>
        <v>0</v>
      </c>
      <c r="BF649" s="1" t="str">
        <f>RIGHT(F649,4)</f>
        <v>CVCV</v>
      </c>
      <c r="BG649" s="1">
        <v>1</v>
      </c>
      <c r="BP649" s="1">
        <f>SUM(BG649:BO649)</f>
        <v>1</v>
      </c>
      <c r="BQ649">
        <v>0</v>
      </c>
      <c r="BS649" s="1" t="str">
        <f>LEFT(B649,1)</f>
        <v>ʔ</v>
      </c>
      <c r="BT649" s="1" t="str">
        <f>LEFT(B649,2)</f>
        <v>ʔf</v>
      </c>
      <c r="BU649" s="1" t="str">
        <f>RIGHT(B649,1)</f>
        <v>u</v>
      </c>
      <c r="BX649" s="10">
        <v>0</v>
      </c>
      <c r="BY649" s="10" t="str">
        <f>LEFT(CA649,1)</f>
        <v>i</v>
      </c>
      <c r="BZ649" s="10" t="str">
        <f>RIGHT(B649,1)</f>
        <v>u</v>
      </c>
      <c r="CA649" s="10" t="str">
        <f>RIGHT(B649,3)</f>
        <v>iʔu</v>
      </c>
      <c r="CB649" s="10" t="str">
        <f>RIGHT(B649,3)</f>
        <v>iʔu</v>
      </c>
      <c r="CC649" s="10" t="str">
        <f>RIGHT(B649,2)</f>
        <v>ʔu</v>
      </c>
      <c r="CD649" s="10" t="str">
        <f>RIGHT(B649,1)</f>
        <v>u</v>
      </c>
    </row>
    <row r="650" spans="1:82">
      <c r="A650">
        <v>1326</v>
      </c>
      <c r="B650" s="30" t="s">
        <v>3289</v>
      </c>
      <c r="C650" t="s">
        <v>1269</v>
      </c>
      <c r="D650" t="s">
        <v>1141</v>
      </c>
      <c r="E650" t="s">
        <v>1141</v>
      </c>
      <c r="F650" t="s">
        <v>2841</v>
      </c>
      <c r="G650" s="1">
        <f>COUNTIF(B650,"*ii*")</f>
        <v>0</v>
      </c>
      <c r="H650" s="1">
        <f>COUNTIF(B650,"*ee*")</f>
        <v>0</v>
      </c>
      <c r="I650" s="1">
        <f>COUNTIF(B650,"*aa*")</f>
        <v>0</v>
      </c>
      <c r="J650" s="1">
        <f>COUNTIF(B650,"*oo*")</f>
        <v>0</v>
      </c>
      <c r="K650" s="1">
        <f>COUNTIF(B650,"*uu*")</f>
        <v>0</v>
      </c>
      <c r="L650" s="1">
        <f>COUNTIF(B650,"*ia*")</f>
        <v>0</v>
      </c>
      <c r="M650" s="1">
        <f>COUNTIF(B650,"*iu*")</f>
        <v>0</v>
      </c>
      <c r="N650" s="1">
        <f>COUNTIF(B650,"*ei*")</f>
        <v>0</v>
      </c>
      <c r="O650" s="1">
        <f>COUNTIF(B650,"*ea*")</f>
        <v>0</v>
      </c>
      <c r="P650" s="1">
        <f>COUNTIF(B650,"*eo*")</f>
        <v>0</v>
      </c>
      <c r="Q650" s="1">
        <f>COUNTIF(B650,"*eu*")</f>
        <v>0</v>
      </c>
      <c r="R650" s="1">
        <f>COUNTIF(B650,"*ai*")</f>
        <v>0</v>
      </c>
      <c r="S650" s="1">
        <f>COUNTIF(B650,"*ae*")</f>
        <v>0</v>
      </c>
      <c r="T650" s="1">
        <f>COUNTIF(B650,"*ao*")</f>
        <v>0</v>
      </c>
      <c r="U650" s="1">
        <f>COUNTIF(B650,"*au*")</f>
        <v>0</v>
      </c>
      <c r="V650" s="1">
        <f>COUNTIF(B650,"*oi*")</f>
        <v>0</v>
      </c>
      <c r="W650" s="1">
        <f>COUNTIF(B650,"*oe*")</f>
        <v>0</v>
      </c>
      <c r="X650" s="1">
        <f>COUNTIF(B650,"*oa*")</f>
        <v>0</v>
      </c>
      <c r="Y650" s="1">
        <f>COUNTIF(B650,"*ou*")</f>
        <v>0</v>
      </c>
      <c r="Z650" s="1">
        <f>COUNTIF(B650,"*ui*")</f>
        <v>0</v>
      </c>
      <c r="AA650" s="1">
        <f>COUNTIF(B650,"*ua*")</f>
        <v>0</v>
      </c>
      <c r="AB650">
        <f>SUM(G650:AA650)</f>
        <v>0</v>
      </c>
      <c r="AC650">
        <v>2</v>
      </c>
      <c r="AD650">
        <f>COUNTIF(AC650,"2")</f>
        <v>1</v>
      </c>
      <c r="AE650">
        <f>COUNTIF(AC650,"3")</f>
        <v>0</v>
      </c>
      <c r="AF650">
        <f>COUNTIF(AC650,"4")</f>
        <v>0</v>
      </c>
      <c r="AG650">
        <f>COUNTIF(AC650,"5")</f>
        <v>0</v>
      </c>
      <c r="AH650">
        <v>1</v>
      </c>
      <c r="AI650">
        <v>1</v>
      </c>
      <c r="AL650">
        <v>1</v>
      </c>
      <c r="AO650" s="1">
        <f>COUNTIF(F650,"CVCV")+COUNTIF(F650,"CVVCV")</f>
        <v>0</v>
      </c>
      <c r="AP650" s="1">
        <f>COUNTIF(F650,"CVCVC")+COUNTIF(F650,"CVVCVC")</f>
        <v>0</v>
      </c>
      <c r="AQ650" s="1">
        <f>COUNTIF(F650,"VCV")+COUNTIF(F650,"VVCV")</f>
        <v>0</v>
      </c>
      <c r="AR650" s="1">
        <f>COUNTIF(F650,"VCVC")+COUNTIF(F650,"VVCVC")</f>
        <v>0</v>
      </c>
      <c r="AS650" s="1">
        <f>COUNTIF(F650,"CVV")</f>
        <v>0</v>
      </c>
      <c r="AT650" s="1">
        <f>COUNTIF(F650,"CVVC")</f>
        <v>0</v>
      </c>
      <c r="AU650" s="1">
        <f>COUNTIF(F650,"VV")</f>
        <v>0</v>
      </c>
      <c r="AV650" s="1">
        <f>COUNTIF(F650,"VVC")</f>
        <v>0</v>
      </c>
      <c r="AW650" s="1">
        <f>COUNTIF(F650,"CVVCVC")+COUNTIF(F650,"VVCVC")+COUNTIF(F650,"CVVCV")+COUNTIF(F650,"VVCV")</f>
        <v>0</v>
      </c>
      <c r="AY650" s="1">
        <f>COUNTIF(F650,"CCVCV")</f>
        <v>1</v>
      </c>
      <c r="AZ650" s="1">
        <f>COUNTIF(F650,"CCVCVC")</f>
        <v>0</v>
      </c>
      <c r="BA650" s="1">
        <f>COUNTIF(F650,"CCVV")</f>
        <v>0</v>
      </c>
      <c r="BB650" s="1">
        <f>COUNTIF(F650,"CCVVC")</f>
        <v>0</v>
      </c>
      <c r="BF650" s="1" t="str">
        <f>RIGHT(F650,4)</f>
        <v>CVCV</v>
      </c>
      <c r="BG650" s="1">
        <v>1</v>
      </c>
      <c r="BP650" s="1">
        <f>SUM(BG650:BO650)</f>
        <v>1</v>
      </c>
      <c r="BQ650">
        <v>0</v>
      </c>
      <c r="BS650" s="1" t="str">
        <f>LEFT(B650,1)</f>
        <v>ʔ</v>
      </c>
      <c r="BT650" s="1" t="str">
        <f>LEFT(B650,2)</f>
        <v>ʔk</v>
      </c>
      <c r="BU650" s="1" t="str">
        <f>RIGHT(B650,1)</f>
        <v>u</v>
      </c>
      <c r="BX650" s="10">
        <v>0</v>
      </c>
      <c r="BY650" s="10" t="str">
        <f>LEFT(CA650,1)</f>
        <v>i</v>
      </c>
      <c r="BZ650" s="10" t="str">
        <f>RIGHT(B650,1)</f>
        <v>u</v>
      </c>
      <c r="CA650" s="10" t="str">
        <f>RIGHT(B650,3)</f>
        <v>iʔu</v>
      </c>
      <c r="CB650" s="10" t="str">
        <f>RIGHT(B650,3)</f>
        <v>iʔu</v>
      </c>
      <c r="CC650" s="10" t="str">
        <f>RIGHT(B650,2)</f>
        <v>ʔu</v>
      </c>
      <c r="CD650" s="10" t="str">
        <f>RIGHT(B650,1)</f>
        <v>u</v>
      </c>
    </row>
    <row r="651" spans="1:82">
      <c r="A651">
        <v>1416</v>
      </c>
      <c r="B651" s="30" t="s">
        <v>3375</v>
      </c>
      <c r="C651" t="s">
        <v>1740</v>
      </c>
      <c r="D651" t="s">
        <v>1141</v>
      </c>
      <c r="E651" t="s">
        <v>1141</v>
      </c>
      <c r="F651" t="s">
        <v>2841</v>
      </c>
      <c r="G651" s="1">
        <f>COUNTIF(B651,"*ii*")</f>
        <v>0</v>
      </c>
      <c r="H651" s="1">
        <f>COUNTIF(B651,"*ee*")</f>
        <v>0</v>
      </c>
      <c r="I651" s="1">
        <f>COUNTIF(B651,"*aa*")</f>
        <v>0</v>
      </c>
      <c r="J651" s="1">
        <f>COUNTIF(B651,"*oo*")</f>
        <v>0</v>
      </c>
      <c r="K651" s="1">
        <f>COUNTIF(B651,"*uu*")</f>
        <v>0</v>
      </c>
      <c r="L651" s="1">
        <f>COUNTIF(B651,"*ia*")</f>
        <v>0</v>
      </c>
      <c r="M651" s="1">
        <f>COUNTIF(B651,"*iu*")</f>
        <v>0</v>
      </c>
      <c r="N651" s="1">
        <f>COUNTIF(B651,"*ei*")</f>
        <v>0</v>
      </c>
      <c r="O651" s="1">
        <f>COUNTIF(B651,"*ea*")</f>
        <v>0</v>
      </c>
      <c r="P651" s="1">
        <f>COUNTIF(B651,"*eo*")</f>
        <v>0</v>
      </c>
      <c r="Q651" s="1">
        <f>COUNTIF(B651,"*eu*")</f>
        <v>0</v>
      </c>
      <c r="R651" s="1">
        <f>COUNTIF(B651,"*ai*")</f>
        <v>0</v>
      </c>
      <c r="S651" s="1">
        <f>COUNTIF(B651,"*ae*")</f>
        <v>0</v>
      </c>
      <c r="T651" s="1">
        <f>COUNTIF(B651,"*ao*")</f>
        <v>0</v>
      </c>
      <c r="U651" s="1">
        <f>COUNTIF(B651,"*au*")</f>
        <v>0</v>
      </c>
      <c r="V651" s="1">
        <f>COUNTIF(B651,"*oi*")</f>
        <v>0</v>
      </c>
      <c r="W651" s="1">
        <f>COUNTIF(B651,"*oe*")</f>
        <v>0</v>
      </c>
      <c r="X651" s="1">
        <f>COUNTIF(B651,"*oa*")</f>
        <v>0</v>
      </c>
      <c r="Y651" s="1">
        <f>COUNTIF(B651,"*ou*")</f>
        <v>0</v>
      </c>
      <c r="Z651" s="1">
        <f>COUNTIF(B651,"*ui*")</f>
        <v>0</v>
      </c>
      <c r="AA651" s="1">
        <f>COUNTIF(B651,"*ua*")</f>
        <v>0</v>
      </c>
      <c r="AB651">
        <f>SUM(G651:AA651)</f>
        <v>0</v>
      </c>
      <c r="AC651">
        <v>2</v>
      </c>
      <c r="AD651">
        <f>COUNTIF(AC651,"2")</f>
        <v>1</v>
      </c>
      <c r="AE651">
        <f>COUNTIF(AC651,"3")</f>
        <v>0</v>
      </c>
      <c r="AF651">
        <f>COUNTIF(AC651,"4")</f>
        <v>0</v>
      </c>
      <c r="AG651">
        <f>COUNTIF(AC651,"5")</f>
        <v>0</v>
      </c>
      <c r="AH651">
        <v>1</v>
      </c>
      <c r="AI651">
        <v>1</v>
      </c>
      <c r="AL651">
        <v>1</v>
      </c>
      <c r="AO651" s="1">
        <f>COUNTIF(F651,"CVCV")+COUNTIF(F651,"CVVCV")</f>
        <v>0</v>
      </c>
      <c r="AP651" s="1">
        <f>COUNTIF(F651,"CVCVC")+COUNTIF(F651,"CVVCVC")</f>
        <v>0</v>
      </c>
      <c r="AQ651" s="1">
        <f>COUNTIF(F651,"VCV")+COUNTIF(F651,"VVCV")</f>
        <v>0</v>
      </c>
      <c r="AR651" s="1">
        <f>COUNTIF(F651,"VCVC")+COUNTIF(F651,"VVCVC")</f>
        <v>0</v>
      </c>
      <c r="AS651" s="1">
        <f>COUNTIF(F651,"CVV")</f>
        <v>0</v>
      </c>
      <c r="AT651" s="1">
        <f>COUNTIF(F651,"CVVC")</f>
        <v>0</v>
      </c>
      <c r="AU651" s="1">
        <f>COUNTIF(F651,"VV")</f>
        <v>0</v>
      </c>
      <c r="AV651" s="1">
        <f>COUNTIF(F651,"VVC")</f>
        <v>0</v>
      </c>
      <c r="AW651" s="1">
        <f>COUNTIF(F651,"CVVCVC")+COUNTIF(F651,"VVCVC")+COUNTIF(F651,"CVVCV")+COUNTIF(F651,"VVCV")</f>
        <v>0</v>
      </c>
      <c r="AY651" s="1">
        <f>COUNTIF(F651,"CCVCV")</f>
        <v>1</v>
      </c>
      <c r="AZ651" s="1">
        <f>COUNTIF(F651,"CCVCVC")</f>
        <v>0</v>
      </c>
      <c r="BA651" s="1">
        <f>COUNTIF(F651,"CCVV")</f>
        <v>0</v>
      </c>
      <c r="BB651" s="1">
        <f>COUNTIF(F651,"CCVVC")</f>
        <v>0</v>
      </c>
      <c r="BF651" s="1" t="str">
        <f>RIGHT(F651,4)</f>
        <v>CVCV</v>
      </c>
      <c r="BG651" s="1">
        <v>1</v>
      </c>
      <c r="BP651" s="1">
        <f>SUM(BG651:BO651)</f>
        <v>1</v>
      </c>
      <c r="BQ651">
        <v>0</v>
      </c>
      <c r="BS651" s="1" t="str">
        <f>LEFT(B651,1)</f>
        <v>ʔ</v>
      </c>
      <c r="BT651" s="1" t="str">
        <f>LEFT(B651,2)</f>
        <v>ʔs</v>
      </c>
      <c r="BU651" s="1" t="str">
        <f>RIGHT(B651,1)</f>
        <v>u</v>
      </c>
      <c r="BX651" s="10">
        <v>0</v>
      </c>
      <c r="BY651" s="10" t="str">
        <f>LEFT(CA651,1)</f>
        <v>i</v>
      </c>
      <c r="BZ651" s="10" t="str">
        <f>RIGHT(B651,1)</f>
        <v>u</v>
      </c>
      <c r="CA651" s="10" t="str">
        <f>RIGHT(B651,3)</f>
        <v>iʔu</v>
      </c>
      <c r="CB651" s="10" t="str">
        <f>RIGHT(B651,3)</f>
        <v>iʔu</v>
      </c>
      <c r="CC651" s="10" t="str">
        <f>RIGHT(B651,2)</f>
        <v>ʔu</v>
      </c>
      <c r="CD651" s="10" t="str">
        <f>RIGHT(B651,1)</f>
        <v>u</v>
      </c>
    </row>
    <row r="652" spans="1:82">
      <c r="A652">
        <v>1280</v>
      </c>
      <c r="B652" s="30" t="s">
        <v>3252</v>
      </c>
      <c r="C652" t="s">
        <v>1381</v>
      </c>
      <c r="D652" t="s">
        <v>1152</v>
      </c>
      <c r="E652" t="s">
        <v>1141</v>
      </c>
      <c r="F652" t="s">
        <v>2841</v>
      </c>
      <c r="G652" s="1">
        <f>COUNTIF(B652,"*ii*")</f>
        <v>0</v>
      </c>
      <c r="H652" s="1">
        <f>COUNTIF(B652,"*ee*")</f>
        <v>0</v>
      </c>
      <c r="I652" s="1">
        <f>COUNTIF(B652,"*aa*")</f>
        <v>0</v>
      </c>
      <c r="J652" s="1">
        <f>COUNTIF(B652,"*oo*")</f>
        <v>0</v>
      </c>
      <c r="K652" s="1">
        <f>COUNTIF(B652,"*uu*")</f>
        <v>0</v>
      </c>
      <c r="L652" s="1">
        <f>COUNTIF(B652,"*ia*")</f>
        <v>0</v>
      </c>
      <c r="M652" s="1">
        <f>COUNTIF(B652,"*iu*")</f>
        <v>0</v>
      </c>
      <c r="N652" s="1">
        <f>COUNTIF(B652,"*ei*")</f>
        <v>0</v>
      </c>
      <c r="O652" s="1">
        <f>COUNTIF(B652,"*ea*")</f>
        <v>0</v>
      </c>
      <c r="P652" s="1">
        <f>COUNTIF(B652,"*eo*")</f>
        <v>0</v>
      </c>
      <c r="Q652" s="1">
        <f>COUNTIF(B652,"*eu*")</f>
        <v>0</v>
      </c>
      <c r="R652" s="1">
        <f>COUNTIF(B652,"*ai*")</f>
        <v>0</v>
      </c>
      <c r="S652" s="1">
        <f>COUNTIF(B652,"*ae*")</f>
        <v>0</v>
      </c>
      <c r="T652" s="1">
        <f>COUNTIF(B652,"*ao*")</f>
        <v>0</v>
      </c>
      <c r="U652" s="1">
        <f>COUNTIF(B652,"*au*")</f>
        <v>0</v>
      </c>
      <c r="V652" s="1">
        <f>COUNTIF(B652,"*oi*")</f>
        <v>0</v>
      </c>
      <c r="W652" s="1">
        <f>COUNTIF(B652,"*oe*")</f>
        <v>0</v>
      </c>
      <c r="X652" s="1">
        <f>COUNTIF(B652,"*oa*")</f>
        <v>0</v>
      </c>
      <c r="Y652" s="1">
        <f>COUNTIF(B652,"*ou*")</f>
        <v>0</v>
      </c>
      <c r="Z652" s="1">
        <f>COUNTIF(B652,"*ui*")</f>
        <v>0</v>
      </c>
      <c r="AA652" s="1">
        <f>COUNTIF(B652,"*ua*")</f>
        <v>0</v>
      </c>
      <c r="AB652">
        <f>SUM(G652:AA652)</f>
        <v>0</v>
      </c>
      <c r="AC652">
        <v>2</v>
      </c>
      <c r="AD652">
        <f>COUNTIF(AC652,"2")</f>
        <v>1</v>
      </c>
      <c r="AE652">
        <f>COUNTIF(AC652,"3")</f>
        <v>0</v>
      </c>
      <c r="AF652">
        <f>COUNTIF(AC652,"4")</f>
        <v>0</v>
      </c>
      <c r="AG652">
        <f>COUNTIF(AC652,"5")</f>
        <v>0</v>
      </c>
      <c r="AH652">
        <v>1</v>
      </c>
      <c r="AI652">
        <v>1</v>
      </c>
      <c r="AL652">
        <v>1</v>
      </c>
      <c r="AO652" s="1">
        <f>COUNTIF(F652,"CVCV")+COUNTIF(F652,"CVVCV")</f>
        <v>0</v>
      </c>
      <c r="AP652" s="1">
        <f>COUNTIF(F652,"CVCVC")+COUNTIF(F652,"CVVCVC")</f>
        <v>0</v>
      </c>
      <c r="AQ652" s="1">
        <f>COUNTIF(F652,"VCV")+COUNTIF(F652,"VVCV")</f>
        <v>0</v>
      </c>
      <c r="AR652" s="1">
        <f>COUNTIF(F652,"VCVC")+COUNTIF(F652,"VVCVC")</f>
        <v>0</v>
      </c>
      <c r="AS652" s="1">
        <f>COUNTIF(F652,"CVV")</f>
        <v>0</v>
      </c>
      <c r="AT652" s="1">
        <f>COUNTIF(F652,"CVVC")</f>
        <v>0</v>
      </c>
      <c r="AU652" s="1">
        <f>COUNTIF(F652,"VV")</f>
        <v>0</v>
      </c>
      <c r="AV652" s="1">
        <f>COUNTIF(F652,"VVC")</f>
        <v>0</v>
      </c>
      <c r="AW652" s="1">
        <f>COUNTIF(F652,"CVVCVC")+COUNTIF(F652,"VVCVC")+COUNTIF(F652,"CVVCV")+COUNTIF(F652,"VVCV")</f>
        <v>0</v>
      </c>
      <c r="AY652" s="1">
        <f>COUNTIF(F652,"CCVCV")</f>
        <v>1</v>
      </c>
      <c r="AZ652" s="1">
        <f>COUNTIF(F652,"CCVCVC")</f>
        <v>0</v>
      </c>
      <c r="BA652" s="1">
        <f>COUNTIF(F652,"CCVV")</f>
        <v>0</v>
      </c>
      <c r="BB652" s="1">
        <f>COUNTIF(F652,"CCVVC")</f>
        <v>0</v>
      </c>
      <c r="BF652" s="1" t="str">
        <f>RIGHT(F652,4)</f>
        <v>CVCV</v>
      </c>
      <c r="BG652" s="1">
        <v>1</v>
      </c>
      <c r="BP652" s="1">
        <f>SUM(BG652:BO652)</f>
        <v>1</v>
      </c>
      <c r="BQ652">
        <v>0</v>
      </c>
      <c r="BS652" s="1" t="str">
        <f>LEFT(B652,1)</f>
        <v>ʔ</v>
      </c>
      <c r="BT652" s="1" t="str">
        <f>LEFT(B652,2)</f>
        <v>ʔb</v>
      </c>
      <c r="BU652" s="1" t="str">
        <f>RIGHT(B652,1)</f>
        <v>u</v>
      </c>
      <c r="BX652" s="10">
        <v>0</v>
      </c>
      <c r="BY652" s="10" t="str">
        <f>LEFT(CA652,1)</f>
        <v>u</v>
      </c>
      <c r="BZ652" s="10" t="str">
        <f>RIGHT(B652,1)</f>
        <v>u</v>
      </c>
      <c r="CA652" s="10" t="str">
        <f>RIGHT(B652,3)</f>
        <v>uʔu</v>
      </c>
      <c r="CB652" s="10" t="str">
        <f>RIGHT(B652,3)</f>
        <v>uʔu</v>
      </c>
      <c r="CC652" s="10" t="str">
        <f>RIGHT(B652,2)</f>
        <v>ʔu</v>
      </c>
      <c r="CD652" s="10" t="str">
        <f>RIGHT(B652,1)</f>
        <v>u</v>
      </c>
    </row>
    <row r="653" spans="1:82">
      <c r="A653">
        <v>1884</v>
      </c>
      <c r="B653" s="30" t="s">
        <v>3490</v>
      </c>
      <c r="C653" t="s">
        <v>2502</v>
      </c>
      <c r="D653" t="s">
        <v>1151</v>
      </c>
      <c r="E653" t="s">
        <v>2821</v>
      </c>
      <c r="F653" t="s">
        <v>2841</v>
      </c>
      <c r="G653" s="1">
        <f>COUNTIF(B653,"*ii*")</f>
        <v>0</v>
      </c>
      <c r="H653" s="1">
        <f>COUNTIF(B653,"*ee*")</f>
        <v>0</v>
      </c>
      <c r="I653" s="1">
        <f>COUNTIF(B653,"*aa*")</f>
        <v>0</v>
      </c>
      <c r="J653" s="1">
        <f>COUNTIF(B653,"*oo*")</f>
        <v>0</v>
      </c>
      <c r="K653" s="1">
        <f>COUNTIF(B653,"*uu*")</f>
        <v>0</v>
      </c>
      <c r="L653" s="1">
        <f>COUNTIF(B653,"*ia*")</f>
        <v>0</v>
      </c>
      <c r="M653" s="1">
        <f>COUNTIF(B653,"*iu*")</f>
        <v>0</v>
      </c>
      <c r="N653" s="1">
        <f>COUNTIF(B653,"*ei*")</f>
        <v>0</v>
      </c>
      <c r="O653" s="1">
        <f>COUNTIF(B653,"*ea*")</f>
        <v>0</v>
      </c>
      <c r="P653" s="1">
        <f>COUNTIF(B653,"*eo*")</f>
        <v>0</v>
      </c>
      <c r="Q653" s="1">
        <f>COUNTIF(B653,"*eu*")</f>
        <v>0</v>
      </c>
      <c r="R653" s="1">
        <f>COUNTIF(B653,"*ai*")</f>
        <v>0</v>
      </c>
      <c r="S653" s="1">
        <f>COUNTIF(B653,"*ae*")</f>
        <v>0</v>
      </c>
      <c r="T653" s="1">
        <f>COUNTIF(B653,"*ao*")</f>
        <v>0</v>
      </c>
      <c r="U653" s="1">
        <f>COUNTIF(B653,"*au*")</f>
        <v>0</v>
      </c>
      <c r="V653" s="1">
        <f>COUNTIF(B653,"*oi*")</f>
        <v>0</v>
      </c>
      <c r="W653" s="1">
        <f>COUNTIF(B653,"*oe*")</f>
        <v>0</v>
      </c>
      <c r="X653" s="1">
        <f>COUNTIF(B653,"*oa*")</f>
        <v>0</v>
      </c>
      <c r="Y653" s="1">
        <f>COUNTIF(B653,"*ou*")</f>
        <v>0</v>
      </c>
      <c r="Z653" s="1">
        <f>COUNTIF(B653,"*ui*")</f>
        <v>0</v>
      </c>
      <c r="AA653" s="1">
        <f>COUNTIF(B653,"*ua*")</f>
        <v>0</v>
      </c>
      <c r="AB653">
        <f>SUM(G653:AA653)</f>
        <v>0</v>
      </c>
      <c r="AC653">
        <v>2</v>
      </c>
      <c r="AD653">
        <f>COUNTIF(AC653,"2")</f>
        <v>1</v>
      </c>
      <c r="AE653">
        <f>COUNTIF(AC653,"3")</f>
        <v>0</v>
      </c>
      <c r="AF653">
        <f>COUNTIF(AC653,"4")</f>
        <v>0</v>
      </c>
      <c r="AG653">
        <f>COUNTIF(AC653,"5")</f>
        <v>0</v>
      </c>
      <c r="AH653">
        <v>1</v>
      </c>
      <c r="AI653">
        <v>1</v>
      </c>
      <c r="AL653">
        <v>1</v>
      </c>
      <c r="AO653" s="1">
        <f>COUNTIF(F653,"CVCV")+COUNTIF(F653,"CVVCV")</f>
        <v>0</v>
      </c>
      <c r="AP653" s="1">
        <f>COUNTIF(F653,"CVCVC")+COUNTIF(F653,"CVVCVC")</f>
        <v>0</v>
      </c>
      <c r="AQ653" s="1">
        <f>COUNTIF(F653,"VCV")+COUNTIF(F653,"VVCV")</f>
        <v>0</v>
      </c>
      <c r="AR653" s="1">
        <f>COUNTIF(F653,"VCVC")+COUNTIF(F653,"VVCVC")</f>
        <v>0</v>
      </c>
      <c r="AS653" s="1">
        <f>COUNTIF(F653,"CVV")</f>
        <v>0</v>
      </c>
      <c r="AT653" s="1">
        <f>COUNTIF(F653,"CVVC")</f>
        <v>0</v>
      </c>
      <c r="AU653" s="1">
        <f>COUNTIF(F653,"VV")</f>
        <v>0</v>
      </c>
      <c r="AV653" s="1">
        <f>COUNTIF(F653,"VVC")</f>
        <v>0</v>
      </c>
      <c r="AW653" s="1">
        <f>COUNTIF(F653,"CVVCVC")+COUNTIF(F653,"VVCVC")+COUNTIF(F653,"CVVCV")+COUNTIF(F653,"VVCV")</f>
        <v>0</v>
      </c>
      <c r="AY653" s="1">
        <f>COUNTIF(F653,"CCVCV")</f>
        <v>1</v>
      </c>
      <c r="AZ653" s="1">
        <f>COUNTIF(F653,"CCVCVC")</f>
        <v>0</v>
      </c>
      <c r="BA653" s="1">
        <f>COUNTIF(F653,"CCVV")</f>
        <v>0</v>
      </c>
      <c r="BB653" s="1">
        <f>COUNTIF(F653,"CCVVC")</f>
        <v>0</v>
      </c>
      <c r="BF653" s="1" t="str">
        <f>RIGHT(F653,4)</f>
        <v>CVCV</v>
      </c>
      <c r="BG653" s="1">
        <v>1</v>
      </c>
      <c r="BP653" s="1">
        <f>SUM(BG653:BO653)</f>
        <v>1</v>
      </c>
      <c r="BQ653">
        <v>0</v>
      </c>
      <c r="BS653" s="1" t="str">
        <f>LEFT(B653,1)</f>
        <v>t</v>
      </c>
      <c r="BT653" s="1" t="str">
        <f>LEFT(B653,2)</f>
        <v>tn</v>
      </c>
      <c r="BU653" s="1" t="str">
        <f>RIGHT(B653,1)</f>
        <v>u</v>
      </c>
      <c r="BX653" s="10">
        <v>0</v>
      </c>
      <c r="BY653" s="10" t="str">
        <f>LEFT(CA653,1)</f>
        <v>u</v>
      </c>
      <c r="BZ653" s="10" t="str">
        <f>RIGHT(B653,1)</f>
        <v>u</v>
      </c>
      <c r="CA653" s="10" t="str">
        <f>RIGHT(B653,3)</f>
        <v>uʔu</v>
      </c>
      <c r="CB653" s="10" t="str">
        <f>RIGHT(B653,3)</f>
        <v>uʔu</v>
      </c>
      <c r="CC653" s="10" t="str">
        <f>RIGHT(B653,2)</f>
        <v>ʔu</v>
      </c>
      <c r="CD653" s="10" t="str">
        <f>RIGHT(B653,1)</f>
        <v>u</v>
      </c>
    </row>
    <row r="654" spans="1:82">
      <c r="B654" s="30" t="s">
        <v>4015</v>
      </c>
      <c r="C654" t="s">
        <v>2109</v>
      </c>
      <c r="D654" s="10" t="s">
        <v>1151</v>
      </c>
      <c r="E654" s="10" t="s">
        <v>2821</v>
      </c>
      <c r="F654" s="1" t="s">
        <v>2841</v>
      </c>
      <c r="G654" s="1">
        <f>COUNTIF(B654,"*ii*")</f>
        <v>0</v>
      </c>
      <c r="H654" s="1">
        <f>COUNTIF(B654,"*ee*")</f>
        <v>0</v>
      </c>
      <c r="I654" s="1">
        <f>COUNTIF(B654,"*aa*")</f>
        <v>0</v>
      </c>
      <c r="J654" s="1">
        <f>COUNTIF(B654,"*oo*")</f>
        <v>0</v>
      </c>
      <c r="K654" s="1">
        <f>COUNTIF(B654,"*uu*")</f>
        <v>0</v>
      </c>
      <c r="L654" s="1">
        <f>COUNTIF(B654,"*ia*")</f>
        <v>0</v>
      </c>
      <c r="M654" s="1">
        <f>COUNTIF(B654,"*iu*")</f>
        <v>0</v>
      </c>
      <c r="N654" s="1">
        <f>COUNTIF(B654,"*ei*")</f>
        <v>0</v>
      </c>
      <c r="O654" s="1">
        <f>COUNTIF(B654,"*ea*")</f>
        <v>0</v>
      </c>
      <c r="P654" s="1">
        <f>COUNTIF(B654,"*eo*")</f>
        <v>0</v>
      </c>
      <c r="Q654" s="1">
        <f>COUNTIF(B654,"*eu*")</f>
        <v>0</v>
      </c>
      <c r="R654" s="1">
        <f>COUNTIF(B654,"*ai*")</f>
        <v>0</v>
      </c>
      <c r="S654" s="1">
        <f>COUNTIF(B654,"*ae*")</f>
        <v>0</v>
      </c>
      <c r="T654" s="1">
        <f>COUNTIF(B654,"*ao*")</f>
        <v>0</v>
      </c>
      <c r="U654" s="1">
        <f>COUNTIF(B654,"*au*")</f>
        <v>0</v>
      </c>
      <c r="V654" s="1">
        <f>COUNTIF(B654,"*oi*")</f>
        <v>0</v>
      </c>
      <c r="W654" s="1">
        <f>COUNTIF(B654,"*oe*")</f>
        <v>0</v>
      </c>
      <c r="X654" s="1">
        <f>COUNTIF(B654,"*oa*")</f>
        <v>0</v>
      </c>
      <c r="Y654" s="1">
        <f>COUNTIF(B654,"*ou*")</f>
        <v>0</v>
      </c>
      <c r="Z654" s="1">
        <f>COUNTIF(B654,"*ui*")</f>
        <v>0</v>
      </c>
      <c r="AA654" s="1">
        <f>COUNTIF(B654,"*ua*")</f>
        <v>0</v>
      </c>
      <c r="AB654">
        <f>SUM(G654:AA654)</f>
        <v>0</v>
      </c>
      <c r="AC654">
        <v>2</v>
      </c>
      <c r="AD654">
        <f>COUNTIF(AC654,"2")</f>
        <v>1</v>
      </c>
      <c r="AE654">
        <f>COUNTIF(AC654,"3")</f>
        <v>0</v>
      </c>
      <c r="AF654">
        <f>COUNTIF(AC654,"4")</f>
        <v>0</v>
      </c>
      <c r="AG654">
        <f>COUNTIF(AC654,"5")</f>
        <v>0</v>
      </c>
      <c r="AH654">
        <v>1</v>
      </c>
      <c r="AI654">
        <v>0</v>
      </c>
      <c r="AL654">
        <v>1</v>
      </c>
      <c r="AO654" s="1">
        <f>COUNTIF(F654,"CVCV")+COUNTIF(F654,"CVVCV")</f>
        <v>0</v>
      </c>
      <c r="AP654" s="1">
        <f>COUNTIF(F654,"CVCVC")+COUNTIF(F654,"CVVCVC")</f>
        <v>0</v>
      </c>
      <c r="AQ654" s="1">
        <f>COUNTIF(F654,"VCV")+COUNTIF(F654,"VVCV")</f>
        <v>0</v>
      </c>
      <c r="AR654" s="1">
        <f>COUNTIF(F654,"VCVC")+COUNTIF(F654,"VVCVC")</f>
        <v>0</v>
      </c>
      <c r="AS654" s="1">
        <f>COUNTIF(F654,"CVV")</f>
        <v>0</v>
      </c>
      <c r="AT654" s="1">
        <f>COUNTIF(F654,"CVVC")</f>
        <v>0</v>
      </c>
      <c r="AU654" s="1">
        <f>COUNTIF(F654,"VV")</f>
        <v>0</v>
      </c>
      <c r="AV654" s="1">
        <f>COUNTIF(F654,"VVC")</f>
        <v>0</v>
      </c>
      <c r="AW654" s="1">
        <f>COUNTIF(F654,"CVVCVC")+COUNTIF(F654,"VVCVC")+COUNTIF(F654,"CVVCV")+COUNTIF(F654,"VVCV")</f>
        <v>0</v>
      </c>
      <c r="AX654" s="1"/>
      <c r="AY654" s="1">
        <f>COUNTIF(F654,"CCVCV")</f>
        <v>1</v>
      </c>
      <c r="AZ654" s="1">
        <f>COUNTIF(F654,"CCVCVC")</f>
        <v>0</v>
      </c>
      <c r="BA654" s="1">
        <f>COUNTIF(F654,"CCVV")</f>
        <v>0</v>
      </c>
      <c r="BB654" s="1">
        <f>COUNTIF(F654,"CCVVC")</f>
        <v>0</v>
      </c>
      <c r="BC654" s="1">
        <v>1</v>
      </c>
      <c r="BF654" s="1" t="str">
        <f>RIGHT(F654,4)</f>
        <v>CVCV</v>
      </c>
      <c r="BG654" s="1">
        <v>1</v>
      </c>
      <c r="BH654" s="1"/>
      <c r="BP654" s="1">
        <f>SUM(BG654:BO654)</f>
        <v>1</v>
      </c>
      <c r="BQ654">
        <v>0</v>
      </c>
      <c r="BS654" s="1" t="str">
        <f>LEFT(B654,1)</f>
        <v>ʔ</v>
      </c>
      <c r="BT654" s="1" t="str">
        <f>LEFT(B654,2)</f>
        <v>ʔh</v>
      </c>
      <c r="BU654" s="1" t="str">
        <f>RIGHT(B654,1)</f>
        <v>u</v>
      </c>
      <c r="BW654"/>
      <c r="BX654" s="10">
        <v>0</v>
      </c>
      <c r="BY654" s="10" t="str">
        <f>LEFT(CA654,1)</f>
        <v>ʔ</v>
      </c>
      <c r="BZ654" s="10" t="str">
        <f>RIGHT(B654,1)</f>
        <v>u</v>
      </c>
      <c r="CA654" s="10" t="str">
        <f>RIGHT(B654,2)</f>
        <v>ʔu</v>
      </c>
      <c r="CB654" s="10" t="str">
        <f>RIGHT(B654,3)</f>
        <v>aʔu</v>
      </c>
      <c r="CC654" s="10" t="str">
        <f>RIGHT(B654,2)</f>
        <v>ʔu</v>
      </c>
      <c r="CD654" s="10" t="str">
        <f>RIGHT(B654,1)</f>
        <v>u</v>
      </c>
    </row>
    <row r="655" spans="1:82">
      <c r="A655">
        <v>1878</v>
      </c>
      <c r="B655" s="30" t="s">
        <v>40</v>
      </c>
      <c r="C655" t="s">
        <v>1205</v>
      </c>
      <c r="D655" t="s">
        <v>1151</v>
      </c>
      <c r="E655" t="s">
        <v>2821</v>
      </c>
      <c r="F655" t="s">
        <v>2838</v>
      </c>
      <c r="G655" s="1">
        <f>COUNTIF(B655,"*ii*")</f>
        <v>0</v>
      </c>
      <c r="H655" s="1">
        <f>COUNTIF(B655,"*ee*")</f>
        <v>0</v>
      </c>
      <c r="I655" s="1">
        <f>COUNTIF(B655,"*aa*")</f>
        <v>0</v>
      </c>
      <c r="J655" s="1">
        <f>COUNTIF(B655,"*oo*")</f>
        <v>0</v>
      </c>
      <c r="K655" s="1">
        <f>COUNTIF(B655,"*uu*")</f>
        <v>0</v>
      </c>
      <c r="L655" s="1">
        <f>COUNTIF(B655,"*ia*")</f>
        <v>0</v>
      </c>
      <c r="M655" s="1">
        <f>COUNTIF(B655,"*iu*")</f>
        <v>0</v>
      </c>
      <c r="N655" s="1">
        <f>COUNTIF(B655,"*ei*")</f>
        <v>0</v>
      </c>
      <c r="O655" s="1">
        <f>COUNTIF(B655,"*ea*")</f>
        <v>0</v>
      </c>
      <c r="P655" s="1">
        <f>COUNTIF(B655,"*eo*")</f>
        <v>0</v>
      </c>
      <c r="Q655" s="1">
        <f>COUNTIF(B655,"*eu*")</f>
        <v>0</v>
      </c>
      <c r="R655" s="1">
        <f>COUNTIF(B655,"*ai*")</f>
        <v>0</v>
      </c>
      <c r="S655" s="1">
        <f>COUNTIF(B655,"*ae*")</f>
        <v>0</v>
      </c>
      <c r="T655" s="1">
        <f>COUNTIF(B655,"*ao*")</f>
        <v>0</v>
      </c>
      <c r="U655" s="1">
        <f>COUNTIF(B655,"*au*")</f>
        <v>0</v>
      </c>
      <c r="V655" s="1">
        <f>COUNTIF(B655,"*oi*")</f>
        <v>0</v>
      </c>
      <c r="W655" s="1">
        <f>COUNTIF(B655,"*oe*")</f>
        <v>0</v>
      </c>
      <c r="X655" s="1">
        <f>COUNTIF(B655,"*oa*")</f>
        <v>0</v>
      </c>
      <c r="Y655" s="1">
        <f>COUNTIF(B655,"*ou*")</f>
        <v>0</v>
      </c>
      <c r="Z655" s="1">
        <f>COUNTIF(B655,"*ui*")</f>
        <v>0</v>
      </c>
      <c r="AA655" s="1">
        <f>COUNTIF(B655,"*ua*")</f>
        <v>0</v>
      </c>
      <c r="AB655">
        <f>SUM(G655:AA655)</f>
        <v>0</v>
      </c>
      <c r="AC655">
        <v>2</v>
      </c>
      <c r="AD655">
        <f>COUNTIF(AC655,"2")</f>
        <v>1</v>
      </c>
      <c r="AE655">
        <f>COUNTIF(AC655,"3")</f>
        <v>0</v>
      </c>
      <c r="AF655">
        <f>COUNTIF(AC655,"4")</f>
        <v>0</v>
      </c>
      <c r="AG655">
        <f>COUNTIF(AC655,"5")</f>
        <v>0</v>
      </c>
      <c r="AH655">
        <v>1</v>
      </c>
      <c r="AI655">
        <v>1</v>
      </c>
      <c r="AM655">
        <v>1</v>
      </c>
      <c r="AN655" t="str">
        <f>RIGHT(B655,1)</f>
        <v>b</v>
      </c>
      <c r="AO655" s="1">
        <f>COUNTIF(F655,"CVCV")+COUNTIF(F655,"CVVCV")</f>
        <v>0</v>
      </c>
      <c r="AP655" s="1">
        <f>COUNTIF(F655,"CVCVC")+COUNTIF(F655,"CVVCVC")</f>
        <v>0</v>
      </c>
      <c r="AQ655" s="1">
        <f>COUNTIF(F655,"VCV")+COUNTIF(F655,"VVCV")</f>
        <v>0</v>
      </c>
      <c r="AR655" s="1">
        <f>COUNTIF(F655,"VCVC")+COUNTIF(F655,"VVCVC")</f>
        <v>0</v>
      </c>
      <c r="AS655" s="1">
        <f>COUNTIF(F655,"CVV")</f>
        <v>0</v>
      </c>
      <c r="AT655" s="1">
        <f>COUNTIF(F655,"CVVC")</f>
        <v>0</v>
      </c>
      <c r="AU655" s="1">
        <f>COUNTIF(F655,"VV")</f>
        <v>0</v>
      </c>
      <c r="AV655" s="1">
        <f>COUNTIF(F655,"VVC")</f>
        <v>0</v>
      </c>
      <c r="AW655" s="1">
        <f>COUNTIF(F655,"CVVCVC")+COUNTIF(F655,"VVCVC")+COUNTIF(F655,"CVVCV")+COUNTIF(F655,"VVCV")</f>
        <v>0</v>
      </c>
      <c r="AY655" s="1">
        <f>COUNTIF(F655,"CCVCV")</f>
        <v>0</v>
      </c>
      <c r="AZ655" s="1">
        <f>COUNTIF(F655,"CCVCVC")</f>
        <v>1</v>
      </c>
      <c r="BA655" s="1">
        <f>COUNTIF(F655,"CCVV")</f>
        <v>0</v>
      </c>
      <c r="BB655" s="1">
        <f>COUNTIF(F655,"CCVVC")</f>
        <v>0</v>
      </c>
      <c r="BF655" s="1" t="str">
        <f>RIGHT(F655,4)</f>
        <v>VCVC</v>
      </c>
      <c r="BG655" s="1"/>
      <c r="BJ655">
        <v>1</v>
      </c>
      <c r="BK655">
        <v>1</v>
      </c>
      <c r="BP655" s="1">
        <f>SUM(BG655:BO655)</f>
        <v>2</v>
      </c>
      <c r="BQ655">
        <v>0</v>
      </c>
      <c r="BS655" s="1" t="str">
        <f>LEFT(B655,1)</f>
        <v>t</v>
      </c>
      <c r="BT655" s="1" t="str">
        <f>LEFT(B655,2)</f>
        <v>tn</v>
      </c>
      <c r="BU655" s="1" t="str">
        <f>RIGHT(B655,1)</f>
        <v>b</v>
      </c>
      <c r="BX655" s="10">
        <v>0</v>
      </c>
      <c r="BY655" s="10" t="str">
        <f>LEFT(CA655,1)</f>
        <v>a</v>
      </c>
      <c r="BZ655" s="10" t="str">
        <f>LEFT(CC655,1)</f>
        <v>a</v>
      </c>
      <c r="CA655" s="10" t="str">
        <f>RIGHT(B655,4)</f>
        <v>anab</v>
      </c>
      <c r="CB655" s="10" t="str">
        <f>RIGHT(B655,3)</f>
        <v>nab</v>
      </c>
      <c r="CC655" s="10" t="str">
        <f>RIGHT(B655,2)</f>
        <v>ab</v>
      </c>
      <c r="CD655" s="10" t="str">
        <f>RIGHT(B655,1)</f>
        <v>b</v>
      </c>
    </row>
    <row r="656" spans="1:82">
      <c r="A656">
        <v>1734</v>
      </c>
      <c r="B656" s="30" t="s">
        <v>999</v>
      </c>
      <c r="C656" t="s">
        <v>2593</v>
      </c>
      <c r="D656" t="s">
        <v>1141</v>
      </c>
      <c r="E656" t="s">
        <v>1141</v>
      </c>
      <c r="F656" t="s">
        <v>2838</v>
      </c>
      <c r="G656" s="1">
        <f>COUNTIF(B656,"*ii*")</f>
        <v>0</v>
      </c>
      <c r="H656" s="1">
        <f>COUNTIF(B656,"*ee*")</f>
        <v>0</v>
      </c>
      <c r="I656" s="1">
        <f>COUNTIF(B656,"*aa*")</f>
        <v>0</v>
      </c>
      <c r="J656" s="1">
        <f>COUNTIF(B656,"*oo*")</f>
        <v>0</v>
      </c>
      <c r="K656" s="1">
        <f>COUNTIF(B656,"*uu*")</f>
        <v>0</v>
      </c>
      <c r="L656" s="1">
        <f>COUNTIF(B656,"*ia*")</f>
        <v>0</v>
      </c>
      <c r="M656" s="1">
        <f>COUNTIF(B656,"*iu*")</f>
        <v>0</v>
      </c>
      <c r="N656" s="1">
        <f>COUNTIF(B656,"*ei*")</f>
        <v>0</v>
      </c>
      <c r="O656" s="1">
        <f>COUNTIF(B656,"*ea*")</f>
        <v>0</v>
      </c>
      <c r="P656" s="1">
        <f>COUNTIF(B656,"*eo*")</f>
        <v>0</v>
      </c>
      <c r="Q656" s="1">
        <f>COUNTIF(B656,"*eu*")</f>
        <v>0</v>
      </c>
      <c r="R656" s="1">
        <f>COUNTIF(B656,"*ai*")</f>
        <v>0</v>
      </c>
      <c r="S656" s="1">
        <f>COUNTIF(B656,"*ae*")</f>
        <v>0</v>
      </c>
      <c r="T656" s="1">
        <f>COUNTIF(B656,"*ao*")</f>
        <v>0</v>
      </c>
      <c r="U656" s="1">
        <f>COUNTIF(B656,"*au*")</f>
        <v>0</v>
      </c>
      <c r="V656" s="1">
        <f>COUNTIF(B656,"*oi*")</f>
        <v>0</v>
      </c>
      <c r="W656" s="1">
        <f>COUNTIF(B656,"*oe*")</f>
        <v>0</v>
      </c>
      <c r="X656" s="1">
        <f>COUNTIF(B656,"*oa*")</f>
        <v>0</v>
      </c>
      <c r="Y656" s="1">
        <f>COUNTIF(B656,"*ou*")</f>
        <v>0</v>
      </c>
      <c r="Z656" s="1">
        <f>COUNTIF(B656,"*ui*")</f>
        <v>0</v>
      </c>
      <c r="AA656" s="1">
        <f>COUNTIF(B656,"*ua*")</f>
        <v>0</v>
      </c>
      <c r="AB656">
        <f>SUM(G656:AA656)</f>
        <v>0</v>
      </c>
      <c r="AC656">
        <v>2</v>
      </c>
      <c r="AD656">
        <f>COUNTIF(AC656,"2")</f>
        <v>1</v>
      </c>
      <c r="AE656">
        <f>COUNTIF(AC656,"3")</f>
        <v>0</v>
      </c>
      <c r="AF656">
        <f>COUNTIF(AC656,"4")</f>
        <v>0</v>
      </c>
      <c r="AG656">
        <f>COUNTIF(AC656,"5")</f>
        <v>0</v>
      </c>
      <c r="AH656">
        <v>1</v>
      </c>
      <c r="AI656">
        <v>1</v>
      </c>
      <c r="AM656">
        <v>1</v>
      </c>
      <c r="AN656" t="str">
        <f>RIGHT(B656,1)</f>
        <v>f</v>
      </c>
      <c r="AO656" s="1">
        <f>COUNTIF(F656,"CVCV")+COUNTIF(F656,"CVVCV")</f>
        <v>0</v>
      </c>
      <c r="AP656" s="1">
        <f>COUNTIF(F656,"CVCVC")+COUNTIF(F656,"CVVCVC")</f>
        <v>0</v>
      </c>
      <c r="AQ656" s="1">
        <f>COUNTIF(F656,"VCV")+COUNTIF(F656,"VVCV")</f>
        <v>0</v>
      </c>
      <c r="AR656" s="1">
        <f>COUNTIF(F656,"VCVC")+COUNTIF(F656,"VVCVC")</f>
        <v>0</v>
      </c>
      <c r="AS656" s="1">
        <f>COUNTIF(F656,"CVV")</f>
        <v>0</v>
      </c>
      <c r="AT656" s="1">
        <f>COUNTIF(F656,"CVVC")</f>
        <v>0</v>
      </c>
      <c r="AU656" s="1">
        <f>COUNTIF(F656,"VV")</f>
        <v>0</v>
      </c>
      <c r="AV656" s="1">
        <f>COUNTIF(F656,"VVC")</f>
        <v>0</v>
      </c>
      <c r="AW656" s="1">
        <f>COUNTIF(F656,"CVVCVC")+COUNTIF(F656,"VVCVC")+COUNTIF(F656,"CVVCV")+COUNTIF(F656,"VVCV")</f>
        <v>0</v>
      </c>
      <c r="AY656" s="1">
        <f>COUNTIF(F656,"CCVCV")</f>
        <v>0</v>
      </c>
      <c r="AZ656" s="1">
        <f>COUNTIF(F656,"CCVCVC")</f>
        <v>1</v>
      </c>
      <c r="BA656" s="1">
        <f>COUNTIF(F656,"CCVV")</f>
        <v>0</v>
      </c>
      <c r="BB656" s="1">
        <f>COUNTIF(F656,"CCVVC")</f>
        <v>0</v>
      </c>
      <c r="BF656" s="1" t="str">
        <f>RIGHT(F656,4)</f>
        <v>VCVC</v>
      </c>
      <c r="BG656" s="1"/>
      <c r="BJ656">
        <v>1</v>
      </c>
      <c r="BK656">
        <v>1</v>
      </c>
      <c r="BP656" s="1">
        <f>SUM(BG656:BO656)</f>
        <v>2</v>
      </c>
      <c r="BQ656">
        <v>0</v>
      </c>
      <c r="BS656" s="1" t="str">
        <f>LEFT(B656,1)</f>
        <v>s</v>
      </c>
      <c r="BT656" s="1" t="str">
        <f>LEFT(B656,2)</f>
        <v>sr</v>
      </c>
      <c r="BU656" s="1" t="str">
        <f>RIGHT(B656,1)</f>
        <v>f</v>
      </c>
      <c r="BX656" s="10">
        <v>0</v>
      </c>
      <c r="BY656" s="10" t="str">
        <f>LEFT(CA656,1)</f>
        <v>a</v>
      </c>
      <c r="BZ656" s="10" t="str">
        <f>LEFT(CC656,1)</f>
        <v>a</v>
      </c>
      <c r="CA656" s="10" t="str">
        <f>RIGHT(B656,4)</f>
        <v>ataf</v>
      </c>
      <c r="CB656" s="10" t="str">
        <f>RIGHT(B656,3)</f>
        <v>taf</v>
      </c>
      <c r="CC656" s="10" t="str">
        <f>RIGHT(B656,2)</f>
        <v>af</v>
      </c>
      <c r="CD656" s="10" t="str">
        <f>RIGHT(B656,1)</f>
        <v>f</v>
      </c>
    </row>
    <row r="657" spans="1:82">
      <c r="A657">
        <v>1281</v>
      </c>
      <c r="B657" s="30" t="s">
        <v>3253</v>
      </c>
      <c r="C657" t="s">
        <v>1382</v>
      </c>
      <c r="D657" t="s">
        <v>1141</v>
      </c>
      <c r="E657" t="s">
        <v>1141</v>
      </c>
      <c r="F657" t="s">
        <v>2838</v>
      </c>
      <c r="G657" s="1">
        <f>COUNTIF(B657,"*ii*")</f>
        <v>0</v>
      </c>
      <c r="H657" s="1">
        <f>COUNTIF(B657,"*ee*")</f>
        <v>0</v>
      </c>
      <c r="I657" s="1">
        <f>COUNTIF(B657,"*aa*")</f>
        <v>0</v>
      </c>
      <c r="J657" s="1">
        <f>COUNTIF(B657,"*oo*")</f>
        <v>0</v>
      </c>
      <c r="K657" s="1">
        <f>COUNTIF(B657,"*uu*")</f>
        <v>0</v>
      </c>
      <c r="L657" s="1">
        <f>COUNTIF(B657,"*ia*")</f>
        <v>0</v>
      </c>
      <c r="M657" s="1">
        <f>COUNTIF(B657,"*iu*")</f>
        <v>0</v>
      </c>
      <c r="N657" s="1">
        <f>COUNTIF(B657,"*ei*")</f>
        <v>0</v>
      </c>
      <c r="O657" s="1">
        <f>COUNTIF(B657,"*ea*")</f>
        <v>0</v>
      </c>
      <c r="P657" s="1">
        <f>COUNTIF(B657,"*eo*")</f>
        <v>0</v>
      </c>
      <c r="Q657" s="1">
        <f>COUNTIF(B657,"*eu*")</f>
        <v>0</v>
      </c>
      <c r="R657" s="1">
        <f>COUNTIF(B657,"*ai*")</f>
        <v>0</v>
      </c>
      <c r="S657" s="1">
        <f>COUNTIF(B657,"*ae*")</f>
        <v>0</v>
      </c>
      <c r="T657" s="1">
        <f>COUNTIF(B657,"*ao*")</f>
        <v>0</v>
      </c>
      <c r="U657" s="1">
        <f>COUNTIF(B657,"*au*")</f>
        <v>0</v>
      </c>
      <c r="V657" s="1">
        <f>COUNTIF(B657,"*oi*")</f>
        <v>0</v>
      </c>
      <c r="W657" s="1">
        <f>COUNTIF(B657,"*oe*")</f>
        <v>0</v>
      </c>
      <c r="X657" s="1">
        <f>COUNTIF(B657,"*oa*")</f>
        <v>0</v>
      </c>
      <c r="Y657" s="1">
        <f>COUNTIF(B657,"*ou*")</f>
        <v>0</v>
      </c>
      <c r="Z657" s="1">
        <f>COUNTIF(B657,"*ui*")</f>
        <v>0</v>
      </c>
      <c r="AA657" s="1">
        <f>COUNTIF(B657,"*ua*")</f>
        <v>0</v>
      </c>
      <c r="AB657">
        <f>SUM(G657:AA657)</f>
        <v>0</v>
      </c>
      <c r="AC657">
        <v>2</v>
      </c>
      <c r="AD657">
        <f>COUNTIF(AC657,"2")</f>
        <v>1</v>
      </c>
      <c r="AE657">
        <f>COUNTIF(AC657,"3")</f>
        <v>0</v>
      </c>
      <c r="AF657">
        <f>COUNTIF(AC657,"4")</f>
        <v>0</v>
      </c>
      <c r="AG657">
        <f>COUNTIF(AC657,"5")</f>
        <v>0</v>
      </c>
      <c r="AH657">
        <v>1</v>
      </c>
      <c r="AI657">
        <v>1</v>
      </c>
      <c r="AM657">
        <v>1</v>
      </c>
      <c r="AN657" t="str">
        <f>RIGHT(B657,1)</f>
        <v>f</v>
      </c>
      <c r="AO657" s="1">
        <f>COUNTIF(F657,"CVCV")+COUNTIF(F657,"CVVCV")</f>
        <v>0</v>
      </c>
      <c r="AP657" s="1">
        <f>COUNTIF(F657,"CVCVC")+COUNTIF(F657,"CVVCVC")</f>
        <v>0</v>
      </c>
      <c r="AQ657" s="1">
        <f>COUNTIF(F657,"VCV")+COUNTIF(F657,"VVCV")</f>
        <v>0</v>
      </c>
      <c r="AR657" s="1">
        <f>COUNTIF(F657,"VCVC")+COUNTIF(F657,"VVCVC")</f>
        <v>0</v>
      </c>
      <c r="AS657" s="1">
        <f>COUNTIF(F657,"CVV")</f>
        <v>0</v>
      </c>
      <c r="AT657" s="1">
        <f>COUNTIF(F657,"CVVC")</f>
        <v>0</v>
      </c>
      <c r="AU657" s="1">
        <f>COUNTIF(F657,"VV")</f>
        <v>0</v>
      </c>
      <c r="AV657" s="1">
        <f>COUNTIF(F657,"VVC")</f>
        <v>0</v>
      </c>
      <c r="AW657" s="1">
        <f>COUNTIF(F657,"CVVCVC")+COUNTIF(F657,"VVCVC")+COUNTIF(F657,"CVVCV")+COUNTIF(F657,"VVCV")</f>
        <v>0</v>
      </c>
      <c r="AY657" s="1">
        <f>COUNTIF(F657,"CCVCV")</f>
        <v>0</v>
      </c>
      <c r="AZ657" s="1">
        <f>COUNTIF(F657,"CCVCVC")</f>
        <v>1</v>
      </c>
      <c r="BA657" s="1">
        <f>COUNTIF(F657,"CCVV")</f>
        <v>0</v>
      </c>
      <c r="BB657" s="1">
        <f>COUNTIF(F657,"CCVVC")</f>
        <v>0</v>
      </c>
      <c r="BF657" s="1" t="str">
        <f>RIGHT(F657,4)</f>
        <v>VCVC</v>
      </c>
      <c r="BG657" s="1"/>
      <c r="BJ657">
        <v>1</v>
      </c>
      <c r="BK657">
        <v>1</v>
      </c>
      <c r="BP657" s="1">
        <f>SUM(BG657:BO657)</f>
        <v>2</v>
      </c>
      <c r="BQ657">
        <v>0</v>
      </c>
      <c r="BS657" s="1" t="str">
        <f>LEFT(B657,1)</f>
        <v>ʔ</v>
      </c>
      <c r="BT657" s="1" t="str">
        <f>LEFT(B657,2)</f>
        <v>ʔb</v>
      </c>
      <c r="BU657" s="1" t="str">
        <f>RIGHT(B657,1)</f>
        <v>f</v>
      </c>
      <c r="BX657" s="10">
        <v>0</v>
      </c>
      <c r="BY657" s="10" t="str">
        <f>LEFT(CA657,1)</f>
        <v>u</v>
      </c>
      <c r="BZ657" s="10" t="str">
        <f>LEFT(CC657,1)</f>
        <v>a</v>
      </c>
      <c r="CA657" s="10" t="str">
        <f>RIGHT(B657,4)</f>
        <v>usaf</v>
      </c>
      <c r="CB657" s="10" t="str">
        <f>RIGHT(B657,3)</f>
        <v>saf</v>
      </c>
      <c r="CC657" s="10" t="str">
        <f>RIGHT(B657,2)</f>
        <v>af</v>
      </c>
      <c r="CD657" s="10" t="str">
        <f>RIGHT(B657,1)</f>
        <v>f</v>
      </c>
    </row>
    <row r="658" spans="1:82">
      <c r="A658">
        <v>192</v>
      </c>
      <c r="B658" s="30" t="s">
        <v>597</v>
      </c>
      <c r="C658" t="s">
        <v>1962</v>
      </c>
      <c r="D658" t="s">
        <v>1152</v>
      </c>
      <c r="E658" t="s">
        <v>1141</v>
      </c>
      <c r="F658" t="s">
        <v>2838</v>
      </c>
      <c r="G658" s="1">
        <f>COUNTIF(B658,"*ii*")</f>
        <v>0</v>
      </c>
      <c r="H658" s="1">
        <f>COUNTIF(B658,"*ee*")</f>
        <v>0</v>
      </c>
      <c r="I658" s="1">
        <f>COUNTIF(B658,"*aa*")</f>
        <v>0</v>
      </c>
      <c r="J658" s="1">
        <f>COUNTIF(B658,"*oo*")</f>
        <v>0</v>
      </c>
      <c r="K658" s="1">
        <f>COUNTIF(B658,"*uu*")</f>
        <v>0</v>
      </c>
      <c r="L658" s="1">
        <f>COUNTIF(B658,"*ia*")</f>
        <v>0</v>
      </c>
      <c r="M658" s="1">
        <f>COUNTIF(B658,"*iu*")</f>
        <v>0</v>
      </c>
      <c r="N658" s="1">
        <f>COUNTIF(B658,"*ei*")</f>
        <v>0</v>
      </c>
      <c r="O658" s="1">
        <f>COUNTIF(B658,"*ea*")</f>
        <v>0</v>
      </c>
      <c r="P658" s="1">
        <f>COUNTIF(B658,"*eo*")</f>
        <v>0</v>
      </c>
      <c r="Q658" s="1">
        <f>COUNTIF(B658,"*eu*")</f>
        <v>0</v>
      </c>
      <c r="R658" s="1">
        <f>COUNTIF(B658,"*ai*")</f>
        <v>0</v>
      </c>
      <c r="S658" s="1">
        <f>COUNTIF(B658,"*ae*")</f>
        <v>0</v>
      </c>
      <c r="T658" s="1">
        <f>COUNTIF(B658,"*ao*")</f>
        <v>0</v>
      </c>
      <c r="U658" s="1">
        <f>COUNTIF(B658,"*au*")</f>
        <v>0</v>
      </c>
      <c r="V658" s="1">
        <f>COUNTIF(B658,"*oi*")</f>
        <v>0</v>
      </c>
      <c r="W658" s="1">
        <f>COUNTIF(B658,"*oe*")</f>
        <v>0</v>
      </c>
      <c r="X658" s="1">
        <f>COUNTIF(B658,"*oa*")</f>
        <v>0</v>
      </c>
      <c r="Y658" s="1">
        <f>COUNTIF(B658,"*ou*")</f>
        <v>0</v>
      </c>
      <c r="Z658" s="1">
        <f>COUNTIF(B658,"*ui*")</f>
        <v>0</v>
      </c>
      <c r="AA658" s="1">
        <f>COUNTIF(B658,"*ua*")</f>
        <v>0</v>
      </c>
      <c r="AB658">
        <f>SUM(G658:AA658)</f>
        <v>0</v>
      </c>
      <c r="AC658">
        <v>2</v>
      </c>
      <c r="AD658">
        <f>COUNTIF(AC658,"2")</f>
        <v>1</v>
      </c>
      <c r="AE658">
        <f>COUNTIF(AC658,"3")</f>
        <v>0</v>
      </c>
      <c r="AF658">
        <f>COUNTIF(AC658,"4")</f>
        <v>0</v>
      </c>
      <c r="AG658">
        <f>COUNTIF(AC658,"5")</f>
        <v>0</v>
      </c>
      <c r="AH658">
        <v>1</v>
      </c>
      <c r="AI658">
        <v>1</v>
      </c>
      <c r="AM658">
        <v>1</v>
      </c>
      <c r="AN658" t="str">
        <f>RIGHT(B658,1)</f>
        <v>f</v>
      </c>
      <c r="AO658" s="1">
        <f>COUNTIF(F658,"CVCV")+COUNTIF(F658,"CVVCV")</f>
        <v>0</v>
      </c>
      <c r="AP658" s="1">
        <f>COUNTIF(F658,"CVCVC")+COUNTIF(F658,"CVVCVC")</f>
        <v>0</v>
      </c>
      <c r="AQ658" s="1">
        <f>COUNTIF(F658,"VCV")+COUNTIF(F658,"VVCV")</f>
        <v>0</v>
      </c>
      <c r="AR658" s="1">
        <f>COUNTIF(F658,"VCVC")+COUNTIF(F658,"VVCVC")</f>
        <v>0</v>
      </c>
      <c r="AS658" s="1">
        <f>COUNTIF(F658,"CVV")</f>
        <v>0</v>
      </c>
      <c r="AT658" s="1">
        <f>COUNTIF(F658,"CVVC")</f>
        <v>0</v>
      </c>
      <c r="AU658" s="1">
        <f>COUNTIF(F658,"VV")</f>
        <v>0</v>
      </c>
      <c r="AV658" s="1">
        <f>COUNTIF(F658,"VVC")</f>
        <v>0</v>
      </c>
      <c r="AW658" s="1">
        <f>COUNTIF(F658,"CVVCVC")+COUNTIF(F658,"VVCVC")+COUNTIF(F658,"CVVCV")+COUNTIF(F658,"VVCV")</f>
        <v>0</v>
      </c>
      <c r="AY658" s="1">
        <f>COUNTIF(F658,"CCVCV")</f>
        <v>0</v>
      </c>
      <c r="AZ658" s="1">
        <f>COUNTIF(F658,"CCVCVC")</f>
        <v>1</v>
      </c>
      <c r="BA658" s="1">
        <f>COUNTIF(F658,"CCVV")</f>
        <v>0</v>
      </c>
      <c r="BB658" s="1">
        <f>COUNTIF(F658,"CCVVC")</f>
        <v>0</v>
      </c>
      <c r="BF658" s="1" t="str">
        <f>RIGHT(F658,4)</f>
        <v>VCVC</v>
      </c>
      <c r="BG658" s="1"/>
      <c r="BJ658">
        <v>1</v>
      </c>
      <c r="BK658">
        <v>1</v>
      </c>
      <c r="BP658" s="1">
        <f>SUM(BG658:BO658)</f>
        <v>2</v>
      </c>
      <c r="BQ658">
        <v>0</v>
      </c>
      <c r="BS658" s="1" t="str">
        <f>LEFT(B658,1)</f>
        <v>b</v>
      </c>
      <c r="BT658" s="1" t="str">
        <f>LEFT(B658,2)</f>
        <v>bn</v>
      </c>
      <c r="BU658" s="1" t="str">
        <f>RIGHT(B658,1)</f>
        <v>f</v>
      </c>
      <c r="BX658" s="10">
        <v>0</v>
      </c>
      <c r="BY658" s="10" t="str">
        <f>LEFT(CA658,1)</f>
        <v>u</v>
      </c>
      <c r="BZ658" s="10" t="str">
        <f>LEFT(CC658,1)</f>
        <v>a</v>
      </c>
      <c r="CA658" s="10" t="str">
        <f>RIGHT(B658,4)</f>
        <v>usaf</v>
      </c>
      <c r="CB658" s="10" t="str">
        <f>RIGHT(B658,3)</f>
        <v>saf</v>
      </c>
      <c r="CC658" s="10" t="str">
        <f>RIGHT(B658,2)</f>
        <v>af</v>
      </c>
      <c r="CD658" s="10" t="str">
        <f>RIGHT(B658,1)</f>
        <v>f</v>
      </c>
    </row>
    <row r="659" spans="1:82">
      <c r="A659">
        <v>1253</v>
      </c>
      <c r="B659" s="30" t="s">
        <v>3721</v>
      </c>
      <c r="C659" t="s">
        <v>2057</v>
      </c>
      <c r="D659" t="s">
        <v>1141</v>
      </c>
      <c r="E659" t="s">
        <v>1141</v>
      </c>
      <c r="F659" s="1" t="s">
        <v>2838</v>
      </c>
      <c r="G659" s="1">
        <f>COUNTIF(B659,"*ii*")</f>
        <v>0</v>
      </c>
      <c r="H659" s="1">
        <f>COUNTIF(B659,"*ee*")</f>
        <v>0</v>
      </c>
      <c r="I659" s="1">
        <f>COUNTIF(B659,"*aa*")</f>
        <v>0</v>
      </c>
      <c r="J659" s="1">
        <f>COUNTIF(B659,"*oo*")</f>
        <v>0</v>
      </c>
      <c r="K659" s="1">
        <f>COUNTIF(B659,"*uu*")</f>
        <v>0</v>
      </c>
      <c r="L659" s="1">
        <f>COUNTIF(B659,"*ia*")</f>
        <v>0</v>
      </c>
      <c r="M659" s="1">
        <f>COUNTIF(B659,"*iu*")</f>
        <v>0</v>
      </c>
      <c r="N659" s="1">
        <f>COUNTIF(B659,"*ei*")</f>
        <v>0</v>
      </c>
      <c r="O659" s="1">
        <f>COUNTIF(B659,"*ea*")</f>
        <v>0</v>
      </c>
      <c r="P659" s="1">
        <f>COUNTIF(B659,"*eo*")</f>
        <v>0</v>
      </c>
      <c r="Q659" s="1">
        <f>COUNTIF(B659,"*eu*")</f>
        <v>0</v>
      </c>
      <c r="R659" s="1">
        <f>COUNTIF(B659,"*ai*")</f>
        <v>0</v>
      </c>
      <c r="S659" s="1">
        <f>COUNTIF(B659,"*ae*")</f>
        <v>0</v>
      </c>
      <c r="T659" s="1">
        <f>COUNTIF(B659,"*ao*")</f>
        <v>0</v>
      </c>
      <c r="U659" s="1">
        <f>COUNTIF(B659,"*au*")</f>
        <v>0</v>
      </c>
      <c r="V659" s="1">
        <f>COUNTIF(B659,"*oi*")</f>
        <v>0</v>
      </c>
      <c r="W659" s="1">
        <f>COUNTIF(B659,"*oe*")</f>
        <v>0</v>
      </c>
      <c r="X659" s="1">
        <f>COUNTIF(B659,"*oa*")</f>
        <v>0</v>
      </c>
      <c r="Y659" s="1">
        <f>COUNTIF(B659,"*ou*")</f>
        <v>0</v>
      </c>
      <c r="Z659" s="1">
        <f>COUNTIF(B659,"*ui*")</f>
        <v>0</v>
      </c>
      <c r="AA659" s="1">
        <f>COUNTIF(B659,"*ua*")</f>
        <v>0</v>
      </c>
      <c r="AB659">
        <f>SUM(G659:AA659)</f>
        <v>0</v>
      </c>
      <c r="AC659" s="1">
        <v>2</v>
      </c>
      <c r="AD659">
        <f>COUNTIF(AC659,"2")</f>
        <v>1</v>
      </c>
      <c r="AE659">
        <f>COUNTIF(AC659,"3")</f>
        <v>0</v>
      </c>
      <c r="AF659">
        <f>COUNTIF(AC659,"4")</f>
        <v>0</v>
      </c>
      <c r="AG659">
        <f>COUNTIF(AC659,"5")</f>
        <v>0</v>
      </c>
      <c r="AH659">
        <v>1</v>
      </c>
      <c r="AI659">
        <v>1</v>
      </c>
      <c r="AM659">
        <v>1</v>
      </c>
      <c r="AN659" t="str">
        <f>RIGHT(B659,1)</f>
        <v>n</v>
      </c>
      <c r="AO659" s="1">
        <f>COUNTIF(F659,"CVCV")+COUNTIF(F659,"CVVCV")</f>
        <v>0</v>
      </c>
      <c r="AP659" s="1">
        <f>COUNTIF(F659,"CVCVC")+COUNTIF(F659,"CVVCVC")</f>
        <v>0</v>
      </c>
      <c r="AQ659" s="1">
        <f>COUNTIF(F659,"VCV")+COUNTIF(F659,"VVCV")</f>
        <v>0</v>
      </c>
      <c r="AR659" s="1">
        <f>COUNTIF(F659,"VCVC")+COUNTIF(F659,"VVCVC")</f>
        <v>0</v>
      </c>
      <c r="AS659" s="1">
        <f>COUNTIF(F659,"CVV")</f>
        <v>0</v>
      </c>
      <c r="AT659" s="1">
        <f>COUNTIF(F659,"CVVC")</f>
        <v>0</v>
      </c>
      <c r="AU659" s="1">
        <f>COUNTIF(F659,"VV")</f>
        <v>0</v>
      </c>
      <c r="AV659" s="1">
        <f>COUNTIF(F659,"VVC")</f>
        <v>0</v>
      </c>
      <c r="AW659" s="1">
        <f>COUNTIF(F659,"CVVCVC")+COUNTIF(F659,"VVCVC")+COUNTIF(F659,"CVVCV")+COUNTIF(F659,"VVCV")</f>
        <v>0</v>
      </c>
      <c r="AY659" s="1">
        <f>COUNTIF(F659,"CCVCV")</f>
        <v>0</v>
      </c>
      <c r="AZ659" s="1">
        <f>COUNTIF(F659,"CCVCVC")</f>
        <v>1</v>
      </c>
      <c r="BA659" s="1">
        <f>COUNTIF(F659,"CCVV")</f>
        <v>0</v>
      </c>
      <c r="BB659" s="1">
        <f>COUNTIF(F659,"CCVVC")</f>
        <v>0</v>
      </c>
      <c r="BE659" s="30" t="s">
        <v>3556</v>
      </c>
      <c r="BF659" s="1" t="str">
        <f>RIGHT(F659,4)</f>
        <v>VCVC</v>
      </c>
      <c r="BG659" s="1"/>
      <c r="BJ659">
        <v>1</v>
      </c>
      <c r="BK659">
        <v>1</v>
      </c>
      <c r="BP659" s="1">
        <f>SUM(BG659:BO659)</f>
        <v>2</v>
      </c>
      <c r="BQ659">
        <v>0</v>
      </c>
      <c r="BS659" s="1" t="str">
        <f>LEFT(B659,1)</f>
        <v>ʔ</v>
      </c>
      <c r="BT659" s="1" t="str">
        <f>LEFT(B659,2)</f>
        <v>ʔb</v>
      </c>
      <c r="BU659" s="1" t="str">
        <f>RIGHT(B659,1)</f>
        <v>n</v>
      </c>
      <c r="BX659" s="10">
        <v>0</v>
      </c>
      <c r="BY659" s="10" t="str">
        <f>LEFT(CA659,1)</f>
        <v>a</v>
      </c>
      <c r="BZ659" s="10" t="str">
        <f>LEFT(CC659,1)</f>
        <v>a</v>
      </c>
      <c r="CA659" s="10" t="str">
        <f>RIGHT(B659,4)</f>
        <v>akan</v>
      </c>
      <c r="CB659" s="10" t="str">
        <f>RIGHT(B659,3)</f>
        <v>kan</v>
      </c>
      <c r="CC659" s="10" t="str">
        <f>RIGHT(B659,2)</f>
        <v>an</v>
      </c>
      <c r="CD659" s="10" t="str">
        <f>RIGHT(B659,1)</f>
        <v>n</v>
      </c>
    </row>
    <row r="660" spans="1:82">
      <c r="A660">
        <v>580</v>
      </c>
      <c r="B660" s="30" t="s">
        <v>170</v>
      </c>
      <c r="C660" t="s">
        <v>1380</v>
      </c>
      <c r="D660" t="s">
        <v>1141</v>
      </c>
      <c r="E660" t="s">
        <v>1141</v>
      </c>
      <c r="F660" t="s">
        <v>2838</v>
      </c>
      <c r="G660" s="1">
        <f>COUNTIF(B660,"*ii*")</f>
        <v>0</v>
      </c>
      <c r="H660" s="1">
        <f>COUNTIF(B660,"*ee*")</f>
        <v>0</v>
      </c>
      <c r="I660" s="1">
        <f>COUNTIF(B660,"*aa*")</f>
        <v>0</v>
      </c>
      <c r="J660" s="1">
        <f>COUNTIF(B660,"*oo*")</f>
        <v>0</v>
      </c>
      <c r="K660" s="1">
        <f>COUNTIF(B660,"*uu*")</f>
        <v>0</v>
      </c>
      <c r="L660" s="1">
        <f>COUNTIF(B660,"*ia*")</f>
        <v>0</v>
      </c>
      <c r="M660" s="1">
        <f>COUNTIF(B660,"*iu*")</f>
        <v>0</v>
      </c>
      <c r="N660" s="1">
        <f>COUNTIF(B660,"*ei*")</f>
        <v>0</v>
      </c>
      <c r="O660" s="1">
        <f>COUNTIF(B660,"*ea*")</f>
        <v>0</v>
      </c>
      <c r="P660" s="1">
        <f>COUNTIF(B660,"*eo*")</f>
        <v>0</v>
      </c>
      <c r="Q660" s="1">
        <f>COUNTIF(B660,"*eu*")</f>
        <v>0</v>
      </c>
      <c r="R660" s="1">
        <f>COUNTIF(B660,"*ai*")</f>
        <v>0</v>
      </c>
      <c r="S660" s="1">
        <f>COUNTIF(B660,"*ae*")</f>
        <v>0</v>
      </c>
      <c r="T660" s="1">
        <f>COUNTIF(B660,"*ao*")</f>
        <v>0</v>
      </c>
      <c r="U660" s="1">
        <f>COUNTIF(B660,"*au*")</f>
        <v>0</v>
      </c>
      <c r="V660" s="1">
        <f>COUNTIF(B660,"*oi*")</f>
        <v>0</v>
      </c>
      <c r="W660" s="1">
        <f>COUNTIF(B660,"*oe*")</f>
        <v>0</v>
      </c>
      <c r="X660" s="1">
        <f>COUNTIF(B660,"*oa*")</f>
        <v>0</v>
      </c>
      <c r="Y660" s="1">
        <f>COUNTIF(B660,"*ou*")</f>
        <v>0</v>
      </c>
      <c r="Z660" s="1">
        <f>COUNTIF(B660,"*ui*")</f>
        <v>0</v>
      </c>
      <c r="AA660" s="1">
        <f>COUNTIF(B660,"*ua*")</f>
        <v>0</v>
      </c>
      <c r="AB660">
        <f>SUM(G660:AA660)</f>
        <v>0</v>
      </c>
      <c r="AC660">
        <v>2</v>
      </c>
      <c r="AD660">
        <f>COUNTIF(AC660,"2")</f>
        <v>1</v>
      </c>
      <c r="AE660">
        <f>COUNTIF(AC660,"3")</f>
        <v>0</v>
      </c>
      <c r="AF660">
        <f>COUNTIF(AC660,"4")</f>
        <v>0</v>
      </c>
      <c r="AG660">
        <f>COUNTIF(AC660,"5")</f>
        <v>0</v>
      </c>
      <c r="AH660">
        <v>1</v>
      </c>
      <c r="AI660">
        <v>1</v>
      </c>
      <c r="AM660">
        <v>1</v>
      </c>
      <c r="AN660" t="str">
        <f>RIGHT(B660,1)</f>
        <v>n</v>
      </c>
      <c r="AO660" s="1">
        <f>COUNTIF(F660,"CVCV")+COUNTIF(F660,"CVVCV")</f>
        <v>0</v>
      </c>
      <c r="AP660" s="1">
        <f>COUNTIF(F660,"CVCVC")+COUNTIF(F660,"CVVCVC")</f>
        <v>0</v>
      </c>
      <c r="AQ660" s="1">
        <f>COUNTIF(F660,"VCV")+COUNTIF(F660,"VVCV")</f>
        <v>0</v>
      </c>
      <c r="AR660" s="1">
        <f>COUNTIF(F660,"VCVC")+COUNTIF(F660,"VVCVC")</f>
        <v>0</v>
      </c>
      <c r="AS660" s="1">
        <f>COUNTIF(F660,"CVV")</f>
        <v>0</v>
      </c>
      <c r="AT660" s="1">
        <f>COUNTIF(F660,"CVVC")</f>
        <v>0</v>
      </c>
      <c r="AU660" s="1">
        <f>COUNTIF(F660,"VV")</f>
        <v>0</v>
      </c>
      <c r="AV660" s="1">
        <f>COUNTIF(F660,"VVC")</f>
        <v>0</v>
      </c>
      <c r="AW660" s="1">
        <f>COUNTIF(F660,"CVVCVC")+COUNTIF(F660,"VVCVC")+COUNTIF(F660,"CVVCV")+COUNTIF(F660,"VVCV")</f>
        <v>0</v>
      </c>
      <c r="AY660" s="1">
        <f>COUNTIF(F660,"CCVCV")</f>
        <v>0</v>
      </c>
      <c r="AZ660" s="1">
        <f>COUNTIF(F660,"CCVCVC")</f>
        <v>1</v>
      </c>
      <c r="BA660" s="1">
        <f>COUNTIF(F660,"CCVV")</f>
        <v>0</v>
      </c>
      <c r="BB660" s="1">
        <f>COUNTIF(F660,"CCVVC")</f>
        <v>0</v>
      </c>
      <c r="BF660" s="1" t="str">
        <f>RIGHT(F660,4)</f>
        <v>VCVC</v>
      </c>
      <c r="BG660" s="1"/>
      <c r="BJ660">
        <v>1</v>
      </c>
      <c r="BK660">
        <v>1</v>
      </c>
      <c r="BP660" s="1">
        <f>SUM(BG660:BO660)</f>
        <v>2</v>
      </c>
      <c r="BQ660">
        <v>0</v>
      </c>
      <c r="BS660" s="1" t="str">
        <f>LEFT(B660,1)</f>
        <v>k</v>
      </c>
      <c r="BT660" s="1" t="str">
        <f>LEFT(B660,2)</f>
        <v>kn</v>
      </c>
      <c r="BU660" s="1" t="str">
        <f>RIGHT(B660,1)</f>
        <v>n</v>
      </c>
      <c r="BX660" s="10">
        <v>0</v>
      </c>
      <c r="BY660" s="10" t="str">
        <f>LEFT(CA660,1)</f>
        <v>a</v>
      </c>
      <c r="BZ660" s="10" t="str">
        <f>LEFT(CC660,1)</f>
        <v>a</v>
      </c>
      <c r="CA660" s="10" t="str">
        <f>RIGHT(B660,4)</f>
        <v>apan</v>
      </c>
      <c r="CB660" s="10" t="str">
        <f>RIGHT(B660,3)</f>
        <v>pan</v>
      </c>
      <c r="CC660" s="10" t="str">
        <f>RIGHT(B660,2)</f>
        <v>an</v>
      </c>
      <c r="CD660" s="10" t="str">
        <f>RIGHT(B660,1)</f>
        <v>n</v>
      </c>
    </row>
    <row r="661" spans="1:82">
      <c r="A661">
        <v>1919</v>
      </c>
      <c r="B661" s="30" t="s">
        <v>680</v>
      </c>
      <c r="C661" t="s">
        <v>2094</v>
      </c>
      <c r="D661" t="s">
        <v>1141</v>
      </c>
      <c r="E661" t="s">
        <v>1141</v>
      </c>
      <c r="F661" t="s">
        <v>2838</v>
      </c>
      <c r="G661" s="1">
        <f>COUNTIF(B661,"*ii*")</f>
        <v>0</v>
      </c>
      <c r="H661" s="1">
        <f>COUNTIF(B661,"*ee*")</f>
        <v>0</v>
      </c>
      <c r="I661" s="1">
        <f>COUNTIF(B661,"*aa*")</f>
        <v>0</v>
      </c>
      <c r="J661" s="1">
        <f>COUNTIF(B661,"*oo*")</f>
        <v>0</v>
      </c>
      <c r="K661" s="1">
        <f>COUNTIF(B661,"*uu*")</f>
        <v>0</v>
      </c>
      <c r="L661" s="1">
        <f>COUNTIF(B661,"*ia*")</f>
        <v>0</v>
      </c>
      <c r="M661" s="1">
        <f>COUNTIF(B661,"*iu*")</f>
        <v>0</v>
      </c>
      <c r="N661" s="1">
        <f>COUNTIF(B661,"*ei*")</f>
        <v>0</v>
      </c>
      <c r="O661" s="1">
        <f>COUNTIF(B661,"*ea*")</f>
        <v>0</v>
      </c>
      <c r="P661" s="1">
        <f>COUNTIF(B661,"*eo*")</f>
        <v>0</v>
      </c>
      <c r="Q661" s="1">
        <f>COUNTIF(B661,"*eu*")</f>
        <v>0</v>
      </c>
      <c r="R661" s="1">
        <f>COUNTIF(B661,"*ai*")</f>
        <v>0</v>
      </c>
      <c r="S661" s="1">
        <f>COUNTIF(B661,"*ae*")</f>
        <v>0</v>
      </c>
      <c r="T661" s="1">
        <f>COUNTIF(B661,"*ao*")</f>
        <v>0</v>
      </c>
      <c r="U661" s="1">
        <f>COUNTIF(B661,"*au*")</f>
        <v>0</v>
      </c>
      <c r="V661" s="1">
        <f>COUNTIF(B661,"*oi*")</f>
        <v>0</v>
      </c>
      <c r="W661" s="1">
        <f>COUNTIF(B661,"*oe*")</f>
        <v>0</v>
      </c>
      <c r="X661" s="1">
        <f>COUNTIF(B661,"*oa*")</f>
        <v>0</v>
      </c>
      <c r="Y661" s="1">
        <f>COUNTIF(B661,"*ou*")</f>
        <v>0</v>
      </c>
      <c r="Z661" s="1">
        <f>COUNTIF(B661,"*ui*")</f>
        <v>0</v>
      </c>
      <c r="AA661" s="1">
        <f>COUNTIF(B661,"*ua*")</f>
        <v>0</v>
      </c>
      <c r="AB661">
        <f>SUM(G661:AA661)</f>
        <v>0</v>
      </c>
      <c r="AC661">
        <v>2</v>
      </c>
      <c r="AD661">
        <f>COUNTIF(AC661,"2")</f>
        <v>1</v>
      </c>
      <c r="AE661">
        <f>COUNTIF(AC661,"3")</f>
        <v>0</v>
      </c>
      <c r="AF661">
        <f>COUNTIF(AC661,"4")</f>
        <v>0</v>
      </c>
      <c r="AG661">
        <f>COUNTIF(AC661,"5")</f>
        <v>0</v>
      </c>
      <c r="AH661">
        <v>1</v>
      </c>
      <c r="AI661">
        <v>1</v>
      </c>
      <c r="AM661">
        <v>1</v>
      </c>
      <c r="AN661" t="str">
        <f>RIGHT(B661,1)</f>
        <v>n</v>
      </c>
      <c r="AO661" s="1">
        <f>COUNTIF(F661,"CVCV")+COUNTIF(F661,"CVVCV")</f>
        <v>0</v>
      </c>
      <c r="AP661" s="1">
        <f>COUNTIF(F661,"CVCVC")+COUNTIF(F661,"CVVCVC")</f>
        <v>0</v>
      </c>
      <c r="AQ661" s="1">
        <f>COUNTIF(F661,"VCV")+COUNTIF(F661,"VVCV")</f>
        <v>0</v>
      </c>
      <c r="AR661" s="1">
        <f>COUNTIF(F661,"VCVC")+COUNTIF(F661,"VVCVC")</f>
        <v>0</v>
      </c>
      <c r="AS661" s="1">
        <f>COUNTIF(F661,"CVV")</f>
        <v>0</v>
      </c>
      <c r="AT661" s="1">
        <f>COUNTIF(F661,"CVVC")</f>
        <v>0</v>
      </c>
      <c r="AU661" s="1">
        <f>COUNTIF(F661,"VV")</f>
        <v>0</v>
      </c>
      <c r="AV661" s="1">
        <f>COUNTIF(F661,"VVC")</f>
        <v>0</v>
      </c>
      <c r="AW661" s="1">
        <f>COUNTIF(F661,"CVVCVC")+COUNTIF(F661,"VVCVC")+COUNTIF(F661,"CVVCV")+COUNTIF(F661,"VVCV")</f>
        <v>0</v>
      </c>
      <c r="AY661" s="1">
        <f>COUNTIF(F661,"CCVCV")</f>
        <v>0</v>
      </c>
      <c r="AZ661" s="1">
        <f>COUNTIF(F661,"CCVCVC")</f>
        <v>1</v>
      </c>
      <c r="BA661" s="1">
        <f>COUNTIF(F661,"CCVV")</f>
        <v>0</v>
      </c>
      <c r="BB661" s="1">
        <f>COUNTIF(F661,"CCVVC")</f>
        <v>0</v>
      </c>
      <c r="BF661" s="1" t="str">
        <f>RIGHT(F661,4)</f>
        <v>VCVC</v>
      </c>
      <c r="BG661" s="1"/>
      <c r="BJ661">
        <v>1</v>
      </c>
      <c r="BK661">
        <v>1</v>
      </c>
      <c r="BP661" s="1">
        <f>SUM(BG661:BO661)</f>
        <v>2</v>
      </c>
      <c r="BQ661">
        <v>0</v>
      </c>
      <c r="BS661" s="1" t="str">
        <f>LEFT(B661,1)</f>
        <v>t</v>
      </c>
      <c r="BT661" s="1" t="str">
        <f>LEFT(B661,2)</f>
        <v>tr</v>
      </c>
      <c r="BU661" s="1" t="str">
        <f>RIGHT(B661,1)</f>
        <v>n</v>
      </c>
      <c r="BX661" s="10">
        <v>0</v>
      </c>
      <c r="BY661" s="10" t="str">
        <f>LEFT(CA661,1)</f>
        <v>e</v>
      </c>
      <c r="BZ661" s="10" t="str">
        <f>LEFT(CC661,1)</f>
        <v>a</v>
      </c>
      <c r="CA661" s="10" t="str">
        <f>RIGHT(B661,4)</f>
        <v>ekan</v>
      </c>
      <c r="CB661" s="10" t="str">
        <f>RIGHT(B661,3)</f>
        <v>kan</v>
      </c>
      <c r="CC661" s="10" t="str">
        <f>RIGHT(B661,2)</f>
        <v>an</v>
      </c>
      <c r="CD661" s="10" t="str">
        <f>RIGHT(B661,1)</f>
        <v>n</v>
      </c>
    </row>
    <row r="662" spans="1:82">
      <c r="A662">
        <v>1266</v>
      </c>
      <c r="B662" s="30" t="s">
        <v>3239</v>
      </c>
      <c r="C662" t="s">
        <v>2795</v>
      </c>
      <c r="D662" t="s">
        <v>1151</v>
      </c>
      <c r="E662" t="s">
        <v>2821</v>
      </c>
      <c r="F662" t="s">
        <v>2838</v>
      </c>
      <c r="G662" s="1">
        <f>COUNTIF(B662,"*ii*")</f>
        <v>0</v>
      </c>
      <c r="H662" s="1">
        <f>COUNTIF(B662,"*ee*")</f>
        <v>0</v>
      </c>
      <c r="I662" s="1">
        <f>COUNTIF(B662,"*aa*")</f>
        <v>0</v>
      </c>
      <c r="J662" s="1">
        <f>COUNTIF(B662,"*oo*")</f>
        <v>0</v>
      </c>
      <c r="K662" s="1">
        <f>COUNTIF(B662,"*uu*")</f>
        <v>0</v>
      </c>
      <c r="L662" s="1">
        <f>COUNTIF(B662,"*ia*")</f>
        <v>0</v>
      </c>
      <c r="M662" s="1">
        <f>COUNTIF(B662,"*iu*")</f>
        <v>0</v>
      </c>
      <c r="N662" s="1">
        <f>COUNTIF(B662,"*ei*")</f>
        <v>0</v>
      </c>
      <c r="O662" s="1">
        <f>COUNTIF(B662,"*ea*")</f>
        <v>0</v>
      </c>
      <c r="P662" s="1">
        <f>COUNTIF(B662,"*eo*")</f>
        <v>0</v>
      </c>
      <c r="Q662" s="1">
        <f>COUNTIF(B662,"*eu*")</f>
        <v>0</v>
      </c>
      <c r="R662" s="1">
        <f>COUNTIF(B662,"*ai*")</f>
        <v>0</v>
      </c>
      <c r="S662" s="1">
        <f>COUNTIF(B662,"*ae*")</f>
        <v>0</v>
      </c>
      <c r="T662" s="1">
        <f>COUNTIF(B662,"*ao*")</f>
        <v>0</v>
      </c>
      <c r="U662" s="1">
        <f>COUNTIF(B662,"*au*")</f>
        <v>0</v>
      </c>
      <c r="V662" s="1">
        <f>COUNTIF(B662,"*oi*")</f>
        <v>0</v>
      </c>
      <c r="W662" s="1">
        <f>COUNTIF(B662,"*oe*")</f>
        <v>0</v>
      </c>
      <c r="X662" s="1">
        <f>COUNTIF(B662,"*oa*")</f>
        <v>0</v>
      </c>
      <c r="Y662" s="1">
        <f>COUNTIF(B662,"*ou*")</f>
        <v>0</v>
      </c>
      <c r="Z662" s="1">
        <f>COUNTIF(B662,"*ui*")</f>
        <v>0</v>
      </c>
      <c r="AA662" s="1">
        <f>COUNTIF(B662,"*ua*")</f>
        <v>0</v>
      </c>
      <c r="AB662">
        <f>SUM(G662:AA662)</f>
        <v>0</v>
      </c>
      <c r="AC662">
        <v>2</v>
      </c>
      <c r="AD662">
        <f>COUNTIF(AC662,"2")</f>
        <v>1</v>
      </c>
      <c r="AE662">
        <f>COUNTIF(AC662,"3")</f>
        <v>0</v>
      </c>
      <c r="AF662">
        <f>COUNTIF(AC662,"4")</f>
        <v>0</v>
      </c>
      <c r="AG662">
        <f>COUNTIF(AC662,"5")</f>
        <v>0</v>
      </c>
      <c r="AH662">
        <v>1</v>
      </c>
      <c r="AI662">
        <v>1</v>
      </c>
      <c r="AM662">
        <v>1</v>
      </c>
      <c r="AN662" t="str">
        <f>RIGHT(B662,1)</f>
        <v>n</v>
      </c>
      <c r="AO662" s="1">
        <f>COUNTIF(F662,"CVCV")+COUNTIF(F662,"CVVCV")</f>
        <v>0</v>
      </c>
      <c r="AP662" s="1">
        <f>COUNTIF(F662,"CVCVC")+COUNTIF(F662,"CVVCVC")</f>
        <v>0</v>
      </c>
      <c r="AQ662" s="1">
        <f>COUNTIF(F662,"VCV")+COUNTIF(F662,"VVCV")</f>
        <v>0</v>
      </c>
      <c r="AR662" s="1">
        <f>COUNTIF(F662,"VCVC")+COUNTIF(F662,"VVCVC")</f>
        <v>0</v>
      </c>
      <c r="AS662" s="1">
        <f>COUNTIF(F662,"CVV")</f>
        <v>0</v>
      </c>
      <c r="AT662" s="1">
        <f>COUNTIF(F662,"CVVC")</f>
        <v>0</v>
      </c>
      <c r="AU662" s="1">
        <f>COUNTIF(F662,"VV")</f>
        <v>0</v>
      </c>
      <c r="AV662" s="1">
        <f>COUNTIF(F662,"VVC")</f>
        <v>0</v>
      </c>
      <c r="AW662" s="1">
        <f>COUNTIF(F662,"CVVCVC")+COUNTIF(F662,"VVCVC")+COUNTIF(F662,"CVVCV")+COUNTIF(F662,"VVCV")</f>
        <v>0</v>
      </c>
      <c r="AY662" s="1">
        <f>COUNTIF(F662,"CCVCV")</f>
        <v>0</v>
      </c>
      <c r="AZ662" s="1">
        <f>COUNTIF(F662,"CCVCVC")</f>
        <v>1</v>
      </c>
      <c r="BA662" s="1">
        <f>COUNTIF(F662,"CCVV")</f>
        <v>0</v>
      </c>
      <c r="BB662" s="1">
        <f>COUNTIF(F662,"CCVVC")</f>
        <v>0</v>
      </c>
      <c r="BF662" s="1" t="str">
        <f>RIGHT(F662,4)</f>
        <v>VCVC</v>
      </c>
      <c r="BG662" s="1"/>
      <c r="BJ662">
        <v>1</v>
      </c>
      <c r="BK662">
        <v>1</v>
      </c>
      <c r="BP662" s="1">
        <f>SUM(BG662:BO662)</f>
        <v>2</v>
      </c>
      <c r="BQ662">
        <v>0</v>
      </c>
      <c r="BS662" s="1" t="str">
        <f>LEFT(B662,1)</f>
        <v>ʔ</v>
      </c>
      <c r="BT662" s="1" t="str">
        <f>LEFT(B662,2)</f>
        <v>ʔb</v>
      </c>
      <c r="BU662" s="1" t="str">
        <f>RIGHT(B662,1)</f>
        <v>n</v>
      </c>
      <c r="BX662" s="10">
        <v>0</v>
      </c>
      <c r="BY662" s="10" t="str">
        <f>LEFT(CA662,1)</f>
        <v>e</v>
      </c>
      <c r="BZ662" s="10" t="str">
        <f>LEFT(CC662,1)</f>
        <v>a</v>
      </c>
      <c r="CA662" s="10" t="str">
        <f>RIGHT(B662,4)</f>
        <v>esan</v>
      </c>
      <c r="CB662" s="10" t="str">
        <f>RIGHT(B662,3)</f>
        <v>san</v>
      </c>
      <c r="CC662" s="10" t="str">
        <f>RIGHT(B662,2)</f>
        <v>an</v>
      </c>
      <c r="CD662" s="10" t="str">
        <f>RIGHT(B662,1)</f>
        <v>n</v>
      </c>
    </row>
    <row r="663" spans="1:82">
      <c r="A663">
        <v>666</v>
      </c>
      <c r="B663" s="30" t="s">
        <v>814</v>
      </c>
      <c r="C663" t="s">
        <v>2277</v>
      </c>
      <c r="D663" t="s">
        <v>1141</v>
      </c>
      <c r="E663" t="s">
        <v>1141</v>
      </c>
      <c r="F663" t="s">
        <v>2838</v>
      </c>
      <c r="G663" s="1">
        <f>COUNTIF(B663,"*ii*")</f>
        <v>0</v>
      </c>
      <c r="H663" s="1">
        <f>COUNTIF(B663,"*ee*")</f>
        <v>0</v>
      </c>
      <c r="I663" s="1">
        <f>COUNTIF(B663,"*aa*")</f>
        <v>0</v>
      </c>
      <c r="J663" s="1">
        <f>COUNTIF(B663,"*oo*")</f>
        <v>0</v>
      </c>
      <c r="K663" s="1">
        <f>COUNTIF(B663,"*uu*")</f>
        <v>0</v>
      </c>
      <c r="L663" s="1">
        <f>COUNTIF(B663,"*ia*")</f>
        <v>0</v>
      </c>
      <c r="M663" s="1">
        <f>COUNTIF(B663,"*iu*")</f>
        <v>0</v>
      </c>
      <c r="N663" s="1">
        <f>COUNTIF(B663,"*ei*")</f>
        <v>0</v>
      </c>
      <c r="O663" s="1">
        <f>COUNTIF(B663,"*ea*")</f>
        <v>0</v>
      </c>
      <c r="P663" s="1">
        <f>COUNTIF(B663,"*eo*")</f>
        <v>0</v>
      </c>
      <c r="Q663" s="1">
        <f>COUNTIF(B663,"*eu*")</f>
        <v>0</v>
      </c>
      <c r="R663" s="1">
        <f>COUNTIF(B663,"*ai*")</f>
        <v>0</v>
      </c>
      <c r="S663" s="1">
        <f>COUNTIF(B663,"*ae*")</f>
        <v>0</v>
      </c>
      <c r="T663" s="1">
        <f>COUNTIF(B663,"*ao*")</f>
        <v>0</v>
      </c>
      <c r="U663" s="1">
        <f>COUNTIF(B663,"*au*")</f>
        <v>0</v>
      </c>
      <c r="V663" s="1">
        <f>COUNTIF(B663,"*oi*")</f>
        <v>0</v>
      </c>
      <c r="W663" s="1">
        <f>COUNTIF(B663,"*oe*")</f>
        <v>0</v>
      </c>
      <c r="X663" s="1">
        <f>COUNTIF(B663,"*oa*")</f>
        <v>0</v>
      </c>
      <c r="Y663" s="1">
        <f>COUNTIF(B663,"*ou*")</f>
        <v>0</v>
      </c>
      <c r="Z663" s="1">
        <f>COUNTIF(B663,"*ui*")</f>
        <v>0</v>
      </c>
      <c r="AA663" s="1">
        <f>COUNTIF(B663,"*ua*")</f>
        <v>0</v>
      </c>
      <c r="AB663">
        <f>SUM(G663:AA663)</f>
        <v>0</v>
      </c>
      <c r="AC663">
        <v>2</v>
      </c>
      <c r="AD663">
        <f>COUNTIF(AC663,"2")</f>
        <v>1</v>
      </c>
      <c r="AE663">
        <f>COUNTIF(AC663,"3")</f>
        <v>0</v>
      </c>
      <c r="AF663">
        <f>COUNTIF(AC663,"4")</f>
        <v>0</v>
      </c>
      <c r="AG663">
        <f>COUNTIF(AC663,"5")</f>
        <v>0</v>
      </c>
      <c r="AH663">
        <v>1</v>
      </c>
      <c r="AI663">
        <v>1</v>
      </c>
      <c r="AM663">
        <v>1</v>
      </c>
      <c r="AN663" t="str">
        <f>RIGHT(B663,1)</f>
        <v>n</v>
      </c>
      <c r="AO663" s="1">
        <f>COUNTIF(F663,"CVCV")+COUNTIF(F663,"CVVCV")</f>
        <v>0</v>
      </c>
      <c r="AP663" s="1">
        <f>COUNTIF(F663,"CVCVC")+COUNTIF(F663,"CVVCVC")</f>
        <v>0</v>
      </c>
      <c r="AQ663" s="1">
        <f>COUNTIF(F663,"VCV")+COUNTIF(F663,"VVCV")</f>
        <v>0</v>
      </c>
      <c r="AR663" s="1">
        <f>COUNTIF(F663,"VCVC")+COUNTIF(F663,"VVCVC")</f>
        <v>0</v>
      </c>
      <c r="AS663" s="1">
        <f>COUNTIF(F663,"CVV")</f>
        <v>0</v>
      </c>
      <c r="AT663" s="1">
        <f>COUNTIF(F663,"CVVC")</f>
        <v>0</v>
      </c>
      <c r="AU663" s="1">
        <f>COUNTIF(F663,"VV")</f>
        <v>0</v>
      </c>
      <c r="AV663" s="1">
        <f>COUNTIF(F663,"VVC")</f>
        <v>0</v>
      </c>
      <c r="AW663" s="1">
        <f>COUNTIF(F663,"CVVCVC")+COUNTIF(F663,"VVCVC")+COUNTIF(F663,"CVVCV")+COUNTIF(F663,"VVCV")</f>
        <v>0</v>
      </c>
      <c r="AY663" s="1">
        <f>COUNTIF(F663,"CCVCV")</f>
        <v>0</v>
      </c>
      <c r="AZ663" s="1">
        <f>COUNTIF(F663,"CCVCVC")</f>
        <v>1</v>
      </c>
      <c r="BA663" s="1">
        <f>COUNTIF(F663,"CCVV")</f>
        <v>0</v>
      </c>
      <c r="BB663" s="1">
        <f>COUNTIF(F663,"CCVVC")</f>
        <v>0</v>
      </c>
      <c r="BF663" s="1" t="str">
        <f>RIGHT(F663,4)</f>
        <v>VCVC</v>
      </c>
      <c r="BG663" s="1"/>
      <c r="BJ663">
        <v>1</v>
      </c>
      <c r="BK663">
        <v>1</v>
      </c>
      <c r="BP663" s="1">
        <f>SUM(BG663:BO663)</f>
        <v>2</v>
      </c>
      <c r="BQ663">
        <v>0</v>
      </c>
      <c r="BS663" s="1" t="str">
        <f>LEFT(B663,1)</f>
        <v>k</v>
      </c>
      <c r="BT663" s="1" t="str">
        <f>LEFT(B663,2)</f>
        <v>kr</v>
      </c>
      <c r="BU663" s="1" t="str">
        <f>RIGHT(B663,1)</f>
        <v>n</v>
      </c>
      <c r="BX663" s="10">
        <v>0</v>
      </c>
      <c r="BY663" s="10" t="str">
        <f>LEFT(CA663,1)</f>
        <v>i</v>
      </c>
      <c r="BZ663" s="10" t="str">
        <f>LEFT(CC663,1)</f>
        <v>a</v>
      </c>
      <c r="CA663" s="10" t="str">
        <f>RIGHT(B663,4)</f>
        <v>isan</v>
      </c>
      <c r="CB663" s="10" t="str">
        <f>RIGHT(B663,3)</f>
        <v>san</v>
      </c>
      <c r="CC663" s="10" t="str">
        <f>RIGHT(B663,2)</f>
        <v>an</v>
      </c>
      <c r="CD663" s="10" t="str">
        <f>RIGHT(B663,1)</f>
        <v>n</v>
      </c>
    </row>
    <row r="664" spans="1:82">
      <c r="A664">
        <v>1385</v>
      </c>
      <c r="B664" s="30" t="s">
        <v>3345</v>
      </c>
      <c r="C664" t="s">
        <v>2535</v>
      </c>
      <c r="D664" t="s">
        <v>1151</v>
      </c>
      <c r="E664" t="s">
        <v>2821</v>
      </c>
      <c r="F664" t="s">
        <v>2838</v>
      </c>
      <c r="G664" s="1">
        <f>COUNTIF(B664,"*ii*")</f>
        <v>0</v>
      </c>
      <c r="H664" s="1">
        <f>COUNTIF(B664,"*ee*")</f>
        <v>0</v>
      </c>
      <c r="I664" s="1">
        <f>COUNTIF(B664,"*aa*")</f>
        <v>0</v>
      </c>
      <c r="J664" s="1">
        <f>COUNTIF(B664,"*oo*")</f>
        <v>0</v>
      </c>
      <c r="K664" s="1">
        <f>COUNTIF(B664,"*uu*")</f>
        <v>0</v>
      </c>
      <c r="L664" s="1">
        <f>COUNTIF(B664,"*ia*")</f>
        <v>0</v>
      </c>
      <c r="M664" s="1">
        <f>COUNTIF(B664,"*iu*")</f>
        <v>0</v>
      </c>
      <c r="N664" s="1">
        <f>COUNTIF(B664,"*ei*")</f>
        <v>0</v>
      </c>
      <c r="O664" s="1">
        <f>COUNTIF(B664,"*ea*")</f>
        <v>0</v>
      </c>
      <c r="P664" s="1">
        <f>COUNTIF(B664,"*eo*")</f>
        <v>0</v>
      </c>
      <c r="Q664" s="1">
        <f>COUNTIF(B664,"*eu*")</f>
        <v>0</v>
      </c>
      <c r="R664" s="1">
        <f>COUNTIF(B664,"*ai*")</f>
        <v>0</v>
      </c>
      <c r="S664" s="1">
        <f>COUNTIF(B664,"*ae*")</f>
        <v>0</v>
      </c>
      <c r="T664" s="1">
        <f>COUNTIF(B664,"*ao*")</f>
        <v>0</v>
      </c>
      <c r="U664" s="1">
        <f>COUNTIF(B664,"*au*")</f>
        <v>0</v>
      </c>
      <c r="V664" s="1">
        <f>COUNTIF(B664,"*oi*")</f>
        <v>0</v>
      </c>
      <c r="W664" s="1">
        <f>COUNTIF(B664,"*oe*")</f>
        <v>0</v>
      </c>
      <c r="X664" s="1">
        <f>COUNTIF(B664,"*oa*")</f>
        <v>0</v>
      </c>
      <c r="Y664" s="1">
        <f>COUNTIF(B664,"*ou*")</f>
        <v>0</v>
      </c>
      <c r="Z664" s="1">
        <f>COUNTIF(B664,"*ui*")</f>
        <v>0</v>
      </c>
      <c r="AA664" s="1">
        <f>COUNTIF(B664,"*ua*")</f>
        <v>0</v>
      </c>
      <c r="AB664">
        <f>SUM(G664:AA664)</f>
        <v>0</v>
      </c>
      <c r="AC664">
        <v>2</v>
      </c>
      <c r="AD664">
        <f>COUNTIF(AC664,"2")</f>
        <v>1</v>
      </c>
      <c r="AE664">
        <f>COUNTIF(AC664,"3")</f>
        <v>0</v>
      </c>
      <c r="AF664">
        <f>COUNTIF(AC664,"4")</f>
        <v>0</v>
      </c>
      <c r="AG664">
        <f>COUNTIF(AC664,"5")</f>
        <v>0</v>
      </c>
      <c r="AH664">
        <v>1</v>
      </c>
      <c r="AI664">
        <v>1</v>
      </c>
      <c r="AM664">
        <v>1</v>
      </c>
      <c r="AN664" t="str">
        <f>RIGHT(B664,1)</f>
        <v>n</v>
      </c>
      <c r="AO664" s="1">
        <f>COUNTIF(F664,"CVCV")+COUNTIF(F664,"CVVCV")</f>
        <v>0</v>
      </c>
      <c r="AP664" s="1">
        <f>COUNTIF(F664,"CVCVC")+COUNTIF(F664,"CVVCVC")</f>
        <v>0</v>
      </c>
      <c r="AQ664" s="1">
        <f>COUNTIF(F664,"VCV")+COUNTIF(F664,"VVCV")</f>
        <v>0</v>
      </c>
      <c r="AR664" s="1">
        <f>COUNTIF(F664,"VCVC")+COUNTIF(F664,"VVCVC")</f>
        <v>0</v>
      </c>
      <c r="AS664" s="1">
        <f>COUNTIF(F664,"CVV")</f>
        <v>0</v>
      </c>
      <c r="AT664" s="1">
        <f>COUNTIF(F664,"CVVC")</f>
        <v>0</v>
      </c>
      <c r="AU664" s="1">
        <f>COUNTIF(F664,"VV")</f>
        <v>0</v>
      </c>
      <c r="AV664" s="1">
        <f>COUNTIF(F664,"VVC")</f>
        <v>0</v>
      </c>
      <c r="AW664" s="1">
        <f>COUNTIF(F664,"CVVCVC")+COUNTIF(F664,"VVCVC")+COUNTIF(F664,"CVVCV")+COUNTIF(F664,"VVCV")</f>
        <v>0</v>
      </c>
      <c r="AY664" s="1">
        <f>COUNTIF(F664,"CCVCV")</f>
        <v>0</v>
      </c>
      <c r="AZ664" s="1">
        <f>COUNTIF(F664,"CCVCVC")</f>
        <v>1</v>
      </c>
      <c r="BA664" s="1">
        <f>COUNTIF(F664,"CCVV")</f>
        <v>0</v>
      </c>
      <c r="BB664" s="1">
        <f>COUNTIF(F664,"CCVVC")</f>
        <v>0</v>
      </c>
      <c r="BF664" s="1" t="str">
        <f>RIGHT(F664,4)</f>
        <v>VCVC</v>
      </c>
      <c r="BG664" s="1"/>
      <c r="BJ664">
        <v>1</v>
      </c>
      <c r="BK664">
        <v>1</v>
      </c>
      <c r="BP664" s="1">
        <f>SUM(BG664:BO664)</f>
        <v>2</v>
      </c>
      <c r="BQ664">
        <v>0</v>
      </c>
      <c r="BS664" s="1" t="str">
        <f>LEFT(B664,1)</f>
        <v>ʔ</v>
      </c>
      <c r="BT664" s="1" t="str">
        <f>LEFT(B664,2)</f>
        <v>ʔp</v>
      </c>
      <c r="BU664" s="1" t="str">
        <f>RIGHT(B664,1)</f>
        <v>n</v>
      </c>
      <c r="BX664" s="10">
        <v>0</v>
      </c>
      <c r="BY664" s="10" t="str">
        <f>LEFT(CA664,1)</f>
        <v>i</v>
      </c>
      <c r="BZ664" s="10" t="str">
        <f>LEFT(CC664,1)</f>
        <v>a</v>
      </c>
      <c r="CA664" s="10" t="str">
        <f>RIGHT(B664,4)</f>
        <v>isan</v>
      </c>
      <c r="CB664" s="10" t="str">
        <f>RIGHT(B664,3)</f>
        <v>san</v>
      </c>
      <c r="CC664" s="10" t="str">
        <f>RIGHT(B664,2)</f>
        <v>an</v>
      </c>
      <c r="CD664" s="10" t="str">
        <f>RIGHT(B664,1)</f>
        <v>n</v>
      </c>
    </row>
    <row r="665" spans="1:82">
      <c r="B665" s="30" t="s">
        <v>4034</v>
      </c>
      <c r="C665" t="s">
        <v>4035</v>
      </c>
      <c r="D665" s="1" t="s">
        <v>1141</v>
      </c>
      <c r="E665" s="2" t="s">
        <v>1141</v>
      </c>
      <c r="F665" s="1" t="s">
        <v>2838</v>
      </c>
      <c r="G665" s="1">
        <f>COUNTIF(B665,"*ii*")</f>
        <v>0</v>
      </c>
      <c r="H665" s="1">
        <f>COUNTIF(B665,"*ee*")</f>
        <v>0</v>
      </c>
      <c r="I665" s="1">
        <f>COUNTIF(B665,"*aa*")</f>
        <v>0</v>
      </c>
      <c r="J665" s="1">
        <f>COUNTIF(B665,"*oo*")</f>
        <v>0</v>
      </c>
      <c r="K665" s="1">
        <f>COUNTIF(B665,"*uu*")</f>
        <v>0</v>
      </c>
      <c r="L665" s="1">
        <f>COUNTIF(B665,"*ia*")</f>
        <v>0</v>
      </c>
      <c r="M665" s="1">
        <f>COUNTIF(B665,"*iu*")</f>
        <v>0</v>
      </c>
      <c r="N665" s="1">
        <f>COUNTIF(B665,"*ei*")</f>
        <v>0</v>
      </c>
      <c r="O665" s="1">
        <f>COUNTIF(B665,"*ea*")</f>
        <v>0</v>
      </c>
      <c r="P665" s="1">
        <f>COUNTIF(B665,"*eo*")</f>
        <v>0</v>
      </c>
      <c r="Q665" s="1">
        <f>COUNTIF(B665,"*eu*")</f>
        <v>0</v>
      </c>
      <c r="R665" s="1">
        <f>COUNTIF(B665,"*ai*")</f>
        <v>0</v>
      </c>
      <c r="S665" s="1">
        <f>COUNTIF(B665,"*ae*")</f>
        <v>0</v>
      </c>
      <c r="T665" s="1">
        <f>COUNTIF(B665,"*ao*")</f>
        <v>0</v>
      </c>
      <c r="U665" s="1">
        <f>COUNTIF(B665,"*au*")</f>
        <v>0</v>
      </c>
      <c r="V665" s="1">
        <f>COUNTIF(B665,"*oi*")</f>
        <v>0</v>
      </c>
      <c r="W665" s="1">
        <f>COUNTIF(B665,"*oe*")</f>
        <v>0</v>
      </c>
      <c r="X665" s="1">
        <f>COUNTIF(B665,"*oa*")</f>
        <v>0</v>
      </c>
      <c r="Y665" s="1">
        <f>COUNTIF(B665,"*ou*")</f>
        <v>0</v>
      </c>
      <c r="Z665" s="1">
        <f>COUNTIF(B665,"*ui*")</f>
        <v>0</v>
      </c>
      <c r="AA665" s="1">
        <f>COUNTIF(B665,"*ua*")</f>
        <v>0</v>
      </c>
      <c r="AB665">
        <f>SUM(G665:AA665)</f>
        <v>0</v>
      </c>
      <c r="AC665">
        <v>2</v>
      </c>
      <c r="AD665">
        <f>COUNTIF(AC665,"2")</f>
        <v>1</v>
      </c>
      <c r="AE665">
        <f>COUNTIF(AC665,"3")</f>
        <v>0</v>
      </c>
      <c r="AF665">
        <f>COUNTIF(AC665,"4")</f>
        <v>0</v>
      </c>
      <c r="AG665">
        <f>COUNTIF(AC665,"5")</f>
        <v>0</v>
      </c>
      <c r="AH665">
        <v>1</v>
      </c>
      <c r="AI665">
        <v>1</v>
      </c>
      <c r="AM665">
        <v>1</v>
      </c>
      <c r="AN665" t="str">
        <f>RIGHT(B665,1)</f>
        <v>n</v>
      </c>
      <c r="AO665" s="1">
        <f>COUNTIF(F665,"CVCV")+COUNTIF(F665,"CVVCV")</f>
        <v>0</v>
      </c>
      <c r="AP665" s="1">
        <f>COUNTIF(F665,"CVCVC")+COUNTIF(F665,"CVVCVC")</f>
        <v>0</v>
      </c>
      <c r="AQ665" s="1">
        <f>COUNTIF(F665,"VCV")+COUNTIF(F665,"VVCV")</f>
        <v>0</v>
      </c>
      <c r="AR665" s="1">
        <f>COUNTIF(F665,"VCVC")+COUNTIF(F665,"VVCVC")</f>
        <v>0</v>
      </c>
      <c r="AS665" s="1">
        <f>COUNTIF(F665,"CVV")</f>
        <v>0</v>
      </c>
      <c r="AT665" s="1">
        <f>COUNTIF(F665,"CVVC")</f>
        <v>0</v>
      </c>
      <c r="AU665" s="1">
        <f>COUNTIF(F665,"VV")</f>
        <v>0</v>
      </c>
      <c r="AV665" s="1">
        <f>COUNTIF(F665,"VVC")</f>
        <v>0</v>
      </c>
      <c r="AW665" s="1">
        <f>COUNTIF(F665,"CVVCVC")+COUNTIF(F665,"VVCVC")+COUNTIF(F665,"CVVCV")+COUNTIF(F665,"VVCV")</f>
        <v>0</v>
      </c>
      <c r="AX665" s="1"/>
      <c r="AY665" s="1">
        <f>COUNTIF(F665,"CCVCV")</f>
        <v>0</v>
      </c>
      <c r="AZ665" s="1">
        <f>COUNTIF(F665,"CCVCVC")</f>
        <v>1</v>
      </c>
      <c r="BA665" s="1">
        <f>COUNTIF(F665,"CCVV")</f>
        <v>0</v>
      </c>
      <c r="BB665" s="1">
        <f>COUNTIF(F665,"CCVVC")</f>
        <v>0</v>
      </c>
      <c r="BC665" s="1"/>
      <c r="BF665" s="1" t="str">
        <f>RIGHT(F665,4)</f>
        <v>VCVC</v>
      </c>
      <c r="BG665" s="1"/>
      <c r="BH665" s="1"/>
      <c r="BJ665">
        <v>1</v>
      </c>
      <c r="BK665">
        <v>1</v>
      </c>
      <c r="BP665" s="1">
        <f>SUM(BG665:BO665)</f>
        <v>2</v>
      </c>
      <c r="BQ665">
        <v>0</v>
      </c>
      <c r="BS665" s="1" t="str">
        <f>LEFT(B665,1)</f>
        <v>k</v>
      </c>
      <c r="BT665" s="1" t="str">
        <f>LEFT(B665,2)</f>
        <v>kr</v>
      </c>
      <c r="BU665" s="1" t="str">
        <f>RIGHT(B665,1)</f>
        <v>n</v>
      </c>
      <c r="BW665"/>
      <c r="BX665" s="10">
        <v>0</v>
      </c>
      <c r="BY665" s="10" t="str">
        <f>LEFT(CA665,1)</f>
        <v>o</v>
      </c>
      <c r="BZ665" s="10" t="str">
        <f>LEFT(CC665,1)</f>
        <v>a</v>
      </c>
      <c r="CA665" s="10" t="str">
        <f>RIGHT(B665,4)</f>
        <v>oman</v>
      </c>
      <c r="CB665" s="10" t="str">
        <f>RIGHT(B665,3)</f>
        <v>man</v>
      </c>
      <c r="CC665" s="10" t="str">
        <f>RIGHT(B665,2)</f>
        <v>an</v>
      </c>
      <c r="CD665" s="10" t="str">
        <f>RIGHT(B665,1)</f>
        <v>n</v>
      </c>
    </row>
    <row r="666" spans="1:82">
      <c r="A666">
        <v>1740</v>
      </c>
      <c r="B666" s="30" t="s">
        <v>970</v>
      </c>
      <c r="C666" t="s">
        <v>2551</v>
      </c>
      <c r="D666" t="s">
        <v>1151</v>
      </c>
      <c r="E666" t="s">
        <v>2821</v>
      </c>
      <c r="F666" t="s">
        <v>2838</v>
      </c>
      <c r="G666" s="1">
        <f>COUNTIF(B666,"*ii*")</f>
        <v>0</v>
      </c>
      <c r="H666" s="1">
        <f>COUNTIF(B666,"*ee*")</f>
        <v>0</v>
      </c>
      <c r="I666" s="1">
        <f>COUNTIF(B666,"*aa*")</f>
        <v>0</v>
      </c>
      <c r="J666" s="1">
        <f>COUNTIF(B666,"*oo*")</f>
        <v>0</v>
      </c>
      <c r="K666" s="1">
        <f>COUNTIF(B666,"*uu*")</f>
        <v>0</v>
      </c>
      <c r="L666" s="1">
        <f>COUNTIF(B666,"*ia*")</f>
        <v>0</v>
      </c>
      <c r="M666" s="1">
        <f>COUNTIF(B666,"*iu*")</f>
        <v>0</v>
      </c>
      <c r="N666" s="1">
        <f>COUNTIF(B666,"*ei*")</f>
        <v>0</v>
      </c>
      <c r="O666" s="1">
        <f>COUNTIF(B666,"*ea*")</f>
        <v>0</v>
      </c>
      <c r="P666" s="1">
        <f>COUNTIF(B666,"*eo*")</f>
        <v>0</v>
      </c>
      <c r="Q666" s="1">
        <f>COUNTIF(B666,"*eu*")</f>
        <v>0</v>
      </c>
      <c r="R666" s="1">
        <f>COUNTIF(B666,"*ai*")</f>
        <v>0</v>
      </c>
      <c r="S666" s="1">
        <f>COUNTIF(B666,"*ae*")</f>
        <v>0</v>
      </c>
      <c r="T666" s="1">
        <f>COUNTIF(B666,"*ao*")</f>
        <v>0</v>
      </c>
      <c r="U666" s="1">
        <f>COUNTIF(B666,"*au*")</f>
        <v>0</v>
      </c>
      <c r="V666" s="1">
        <f>COUNTIF(B666,"*oi*")</f>
        <v>0</v>
      </c>
      <c r="W666" s="1">
        <f>COUNTIF(B666,"*oe*")</f>
        <v>0</v>
      </c>
      <c r="X666" s="1">
        <f>COUNTIF(B666,"*oa*")</f>
        <v>0</v>
      </c>
      <c r="Y666" s="1">
        <f>COUNTIF(B666,"*ou*")</f>
        <v>0</v>
      </c>
      <c r="Z666" s="1">
        <f>COUNTIF(B666,"*ui*")</f>
        <v>0</v>
      </c>
      <c r="AA666" s="1">
        <f>COUNTIF(B666,"*ua*")</f>
        <v>0</v>
      </c>
      <c r="AB666">
        <f>SUM(G666:AA666)</f>
        <v>0</v>
      </c>
      <c r="AC666">
        <v>2</v>
      </c>
      <c r="AD666">
        <f>COUNTIF(AC666,"2")</f>
        <v>1</v>
      </c>
      <c r="AE666">
        <f>COUNTIF(AC666,"3")</f>
        <v>0</v>
      </c>
      <c r="AF666">
        <f>COUNTIF(AC666,"4")</f>
        <v>0</v>
      </c>
      <c r="AG666">
        <f>COUNTIF(AC666,"5")</f>
        <v>0</v>
      </c>
      <c r="AH666">
        <v>1</v>
      </c>
      <c r="AI666">
        <v>1</v>
      </c>
      <c r="AM666">
        <v>1</v>
      </c>
      <c r="AN666" t="str">
        <f>RIGHT(B666,1)</f>
        <v>n</v>
      </c>
      <c r="AO666" s="1">
        <f>COUNTIF(F666,"CVCV")+COUNTIF(F666,"CVVCV")</f>
        <v>0</v>
      </c>
      <c r="AP666" s="1">
        <f>COUNTIF(F666,"CVCVC")+COUNTIF(F666,"CVVCVC")</f>
        <v>0</v>
      </c>
      <c r="AQ666" s="1">
        <f>COUNTIF(F666,"VCV")+COUNTIF(F666,"VVCV")</f>
        <v>0</v>
      </c>
      <c r="AR666" s="1">
        <f>COUNTIF(F666,"VCVC")+COUNTIF(F666,"VVCVC")</f>
        <v>0</v>
      </c>
      <c r="AS666" s="1">
        <f>COUNTIF(F666,"CVV")</f>
        <v>0</v>
      </c>
      <c r="AT666" s="1">
        <f>COUNTIF(F666,"CVVC")</f>
        <v>0</v>
      </c>
      <c r="AU666" s="1">
        <f>COUNTIF(F666,"VV")</f>
        <v>0</v>
      </c>
      <c r="AV666" s="1">
        <f>COUNTIF(F666,"VVC")</f>
        <v>0</v>
      </c>
      <c r="AW666" s="1">
        <f>COUNTIF(F666,"CVVCVC")+COUNTIF(F666,"VVCVC")+COUNTIF(F666,"CVVCV")+COUNTIF(F666,"VVCV")</f>
        <v>0</v>
      </c>
      <c r="AY666" s="1">
        <f>COUNTIF(F666,"CCVCV")</f>
        <v>0</v>
      </c>
      <c r="AZ666" s="1">
        <f>COUNTIF(F666,"CCVCVC")</f>
        <v>1</v>
      </c>
      <c r="BA666" s="1">
        <f>COUNTIF(F666,"CCVV")</f>
        <v>0</v>
      </c>
      <c r="BB666" s="1">
        <f>COUNTIF(F666,"CCVVC")</f>
        <v>0</v>
      </c>
      <c r="BF666" s="1" t="str">
        <f>RIGHT(F666,4)</f>
        <v>VCVC</v>
      </c>
      <c r="BG666" s="1"/>
      <c r="BJ666">
        <v>1</v>
      </c>
      <c r="BK666">
        <v>1</v>
      </c>
      <c r="BP666" s="1">
        <f>SUM(BG666:BO666)</f>
        <v>2</v>
      </c>
      <c r="BQ666">
        <v>0</v>
      </c>
      <c r="BS666" s="1" t="str">
        <f>LEFT(B666,1)</f>
        <v>s</v>
      </c>
      <c r="BT666" s="1" t="str">
        <f>LEFT(B666,2)</f>
        <v>st</v>
      </c>
      <c r="BU666" s="1" t="str">
        <f>RIGHT(B666,1)</f>
        <v>n</v>
      </c>
      <c r="BX666" s="10">
        <v>0</v>
      </c>
      <c r="BY666" s="10" t="str">
        <f>LEFT(CA666,1)</f>
        <v>u</v>
      </c>
      <c r="BZ666" s="10" t="str">
        <f>LEFT(CC666,1)</f>
        <v>a</v>
      </c>
      <c r="CA666" s="10" t="str">
        <f>RIGHT(B666,4)</f>
        <v>unan</v>
      </c>
      <c r="CB666" s="10" t="str">
        <f>RIGHT(B666,3)</f>
        <v>nan</v>
      </c>
      <c r="CC666" s="10" t="str">
        <f>RIGHT(B666,2)</f>
        <v>an</v>
      </c>
      <c r="CD666" s="10" t="str">
        <f>RIGHT(B666,1)</f>
        <v>n</v>
      </c>
    </row>
    <row r="667" spans="1:82">
      <c r="A667">
        <v>543</v>
      </c>
      <c r="B667" s="30" t="s">
        <v>329</v>
      </c>
      <c r="C667" t="s">
        <v>1606</v>
      </c>
      <c r="D667" t="s">
        <v>1141</v>
      </c>
      <c r="E667" t="s">
        <v>1141</v>
      </c>
      <c r="F667" t="s">
        <v>2838</v>
      </c>
      <c r="G667" s="1">
        <f>COUNTIF(B667,"*ii*")</f>
        <v>0</v>
      </c>
      <c r="H667" s="1">
        <f>COUNTIF(B667,"*ee*")</f>
        <v>0</v>
      </c>
      <c r="I667" s="1">
        <f>COUNTIF(B667,"*aa*")</f>
        <v>0</v>
      </c>
      <c r="J667" s="1">
        <f>COUNTIF(B667,"*oo*")</f>
        <v>0</v>
      </c>
      <c r="K667" s="1">
        <f>COUNTIF(B667,"*uu*")</f>
        <v>0</v>
      </c>
      <c r="L667" s="1">
        <f>COUNTIF(B667,"*ia*")</f>
        <v>0</v>
      </c>
      <c r="M667" s="1">
        <f>COUNTIF(B667,"*iu*")</f>
        <v>0</v>
      </c>
      <c r="N667" s="1">
        <f>COUNTIF(B667,"*ei*")</f>
        <v>0</v>
      </c>
      <c r="O667" s="1">
        <f>COUNTIF(B667,"*ea*")</f>
        <v>0</v>
      </c>
      <c r="P667" s="1">
        <f>COUNTIF(B667,"*eo*")</f>
        <v>0</v>
      </c>
      <c r="Q667" s="1">
        <f>COUNTIF(B667,"*eu*")</f>
        <v>0</v>
      </c>
      <c r="R667" s="1">
        <f>COUNTIF(B667,"*ai*")</f>
        <v>0</v>
      </c>
      <c r="S667" s="1">
        <f>COUNTIF(B667,"*ae*")</f>
        <v>0</v>
      </c>
      <c r="T667" s="1">
        <f>COUNTIF(B667,"*ao*")</f>
        <v>0</v>
      </c>
      <c r="U667" s="1">
        <f>COUNTIF(B667,"*au*")</f>
        <v>0</v>
      </c>
      <c r="V667" s="1">
        <f>COUNTIF(B667,"*oi*")</f>
        <v>0</v>
      </c>
      <c r="W667" s="1">
        <f>COUNTIF(B667,"*oe*")</f>
        <v>0</v>
      </c>
      <c r="X667" s="1">
        <f>COUNTIF(B667,"*oa*")</f>
        <v>0</v>
      </c>
      <c r="Y667" s="1">
        <f>COUNTIF(B667,"*ou*")</f>
        <v>0</v>
      </c>
      <c r="Z667" s="1">
        <f>COUNTIF(B667,"*ui*")</f>
        <v>0</v>
      </c>
      <c r="AA667" s="1">
        <f>COUNTIF(B667,"*ua*")</f>
        <v>0</v>
      </c>
      <c r="AB667">
        <f>SUM(G667:AA667)</f>
        <v>0</v>
      </c>
      <c r="AC667">
        <v>2</v>
      </c>
      <c r="AD667">
        <f>COUNTIF(AC667,"2")</f>
        <v>1</v>
      </c>
      <c r="AE667">
        <f>COUNTIF(AC667,"3")</f>
        <v>0</v>
      </c>
      <c r="AF667">
        <f>COUNTIF(AC667,"4")</f>
        <v>0</v>
      </c>
      <c r="AG667">
        <f>COUNTIF(AC667,"5")</f>
        <v>0</v>
      </c>
      <c r="AH667">
        <v>1</v>
      </c>
      <c r="AI667">
        <v>1</v>
      </c>
      <c r="AM667">
        <v>1</v>
      </c>
      <c r="AN667" t="str">
        <f>RIGHT(B667,1)</f>
        <v>s</v>
      </c>
      <c r="AO667" s="1">
        <f>COUNTIF(F667,"CVCV")+COUNTIF(F667,"CVVCV")</f>
        <v>0</v>
      </c>
      <c r="AP667" s="1">
        <f>COUNTIF(F667,"CVCVC")+COUNTIF(F667,"CVVCVC")</f>
        <v>0</v>
      </c>
      <c r="AQ667" s="1">
        <f>COUNTIF(F667,"VCV")+COUNTIF(F667,"VVCV")</f>
        <v>0</v>
      </c>
      <c r="AR667" s="1">
        <f>COUNTIF(F667,"VCVC")+COUNTIF(F667,"VVCVC")</f>
        <v>0</v>
      </c>
      <c r="AS667" s="1">
        <f>COUNTIF(F667,"CVV")</f>
        <v>0</v>
      </c>
      <c r="AT667" s="1">
        <f>COUNTIF(F667,"CVVC")</f>
        <v>0</v>
      </c>
      <c r="AU667" s="1">
        <f>COUNTIF(F667,"VV")</f>
        <v>0</v>
      </c>
      <c r="AV667" s="1">
        <f>COUNTIF(F667,"VVC")</f>
        <v>0</v>
      </c>
      <c r="AW667" s="1">
        <f>COUNTIF(F667,"CVVCVC")+COUNTIF(F667,"VVCVC")+COUNTIF(F667,"CVVCV")+COUNTIF(F667,"VVCV")</f>
        <v>0</v>
      </c>
      <c r="AY667" s="1">
        <f>COUNTIF(F667,"CCVCV")</f>
        <v>0</v>
      </c>
      <c r="AZ667" s="1">
        <f>COUNTIF(F667,"CCVCVC")</f>
        <v>1</v>
      </c>
      <c r="BA667" s="1">
        <f>COUNTIF(F667,"CCVV")</f>
        <v>0</v>
      </c>
      <c r="BB667" s="1">
        <f>COUNTIF(F667,"CCVVC")</f>
        <v>0</v>
      </c>
      <c r="BF667" s="1" t="str">
        <f>RIGHT(F667,4)</f>
        <v>VCVC</v>
      </c>
      <c r="BG667" s="1"/>
      <c r="BJ667">
        <v>1</v>
      </c>
      <c r="BK667">
        <v>1</v>
      </c>
      <c r="BP667" s="1">
        <f>SUM(BG667:BO667)</f>
        <v>2</v>
      </c>
      <c r="BQ667">
        <v>0</v>
      </c>
      <c r="BS667" s="1" t="str">
        <f>LEFT(B667,1)</f>
        <v>k</v>
      </c>
      <c r="BT667" s="1" t="str">
        <f>LEFT(B667,2)</f>
        <v>kh</v>
      </c>
      <c r="BU667" s="1" t="str">
        <f>RIGHT(B667,1)</f>
        <v>s</v>
      </c>
      <c r="BX667" s="10">
        <v>0</v>
      </c>
      <c r="BY667" s="10" t="str">
        <f>LEFT(CA667,1)</f>
        <v>a</v>
      </c>
      <c r="BZ667" s="10" t="str">
        <f>LEFT(CC667,1)</f>
        <v>a</v>
      </c>
      <c r="CA667" s="10" t="str">
        <f>RIGHT(B667,4)</f>
        <v>anas</v>
      </c>
      <c r="CB667" s="10" t="str">
        <f>RIGHT(B667,3)</f>
        <v>nas</v>
      </c>
      <c r="CC667" s="10" t="str">
        <f>RIGHT(B667,2)</f>
        <v>as</v>
      </c>
      <c r="CD667" s="10" t="str">
        <f>RIGHT(B667,1)</f>
        <v>s</v>
      </c>
    </row>
    <row r="668" spans="1:82">
      <c r="A668">
        <v>1434</v>
      </c>
      <c r="B668" s="30" t="s">
        <v>3393</v>
      </c>
      <c r="C668" t="s">
        <v>2701</v>
      </c>
      <c r="D668" t="s">
        <v>1141</v>
      </c>
      <c r="E668" t="s">
        <v>1141</v>
      </c>
      <c r="F668" t="s">
        <v>2838</v>
      </c>
      <c r="G668" s="1">
        <f>COUNTIF(B668,"*ii*")</f>
        <v>0</v>
      </c>
      <c r="H668" s="1">
        <f>COUNTIF(B668,"*ee*")</f>
        <v>0</v>
      </c>
      <c r="I668" s="1">
        <f>COUNTIF(B668,"*aa*")</f>
        <v>0</v>
      </c>
      <c r="J668" s="1">
        <f>COUNTIF(B668,"*oo*")</f>
        <v>0</v>
      </c>
      <c r="K668" s="1">
        <f>COUNTIF(B668,"*uu*")</f>
        <v>0</v>
      </c>
      <c r="L668" s="1">
        <f>COUNTIF(B668,"*ia*")</f>
        <v>0</v>
      </c>
      <c r="M668" s="1">
        <f>COUNTIF(B668,"*iu*")</f>
        <v>0</v>
      </c>
      <c r="N668" s="1">
        <f>COUNTIF(B668,"*ei*")</f>
        <v>0</v>
      </c>
      <c r="O668" s="1">
        <f>COUNTIF(B668,"*ea*")</f>
        <v>0</v>
      </c>
      <c r="P668" s="1">
        <f>COUNTIF(B668,"*eo*")</f>
        <v>0</v>
      </c>
      <c r="Q668" s="1">
        <f>COUNTIF(B668,"*eu*")</f>
        <v>0</v>
      </c>
      <c r="R668" s="1">
        <f>COUNTIF(B668,"*ai*")</f>
        <v>0</v>
      </c>
      <c r="S668" s="1">
        <f>COUNTIF(B668,"*ae*")</f>
        <v>0</v>
      </c>
      <c r="T668" s="1">
        <f>COUNTIF(B668,"*ao*")</f>
        <v>0</v>
      </c>
      <c r="U668" s="1">
        <f>COUNTIF(B668,"*au*")</f>
        <v>0</v>
      </c>
      <c r="V668" s="1">
        <f>COUNTIF(B668,"*oi*")</f>
        <v>0</v>
      </c>
      <c r="W668" s="1">
        <f>COUNTIF(B668,"*oe*")</f>
        <v>0</v>
      </c>
      <c r="X668" s="1">
        <f>COUNTIF(B668,"*oa*")</f>
        <v>0</v>
      </c>
      <c r="Y668" s="1">
        <f>COUNTIF(B668,"*ou*")</f>
        <v>0</v>
      </c>
      <c r="Z668" s="1">
        <f>COUNTIF(B668,"*ui*")</f>
        <v>0</v>
      </c>
      <c r="AA668" s="1">
        <f>COUNTIF(B668,"*ua*")</f>
        <v>0</v>
      </c>
      <c r="AB668">
        <f>SUM(G668:AA668)</f>
        <v>0</v>
      </c>
      <c r="AC668">
        <v>2</v>
      </c>
      <c r="AD668">
        <f>COUNTIF(AC668,"2")</f>
        <v>1</v>
      </c>
      <c r="AE668">
        <f>COUNTIF(AC668,"3")</f>
        <v>0</v>
      </c>
      <c r="AF668">
        <f>COUNTIF(AC668,"4")</f>
        <v>0</v>
      </c>
      <c r="AG668">
        <f>COUNTIF(AC668,"5")</f>
        <v>0</v>
      </c>
      <c r="AH668">
        <v>1</v>
      </c>
      <c r="AI668">
        <v>1</v>
      </c>
      <c r="AM668">
        <v>1</v>
      </c>
      <c r="AN668" t="str">
        <f>RIGHT(B668,1)</f>
        <v>s</v>
      </c>
      <c r="AO668" s="1">
        <f>COUNTIF(F668,"CVCV")+COUNTIF(F668,"CVVCV")</f>
        <v>0</v>
      </c>
      <c r="AP668" s="1">
        <f>COUNTIF(F668,"CVCVC")+COUNTIF(F668,"CVVCVC")</f>
        <v>0</v>
      </c>
      <c r="AQ668" s="1">
        <f>COUNTIF(F668,"VCV")+COUNTIF(F668,"VVCV")</f>
        <v>0</v>
      </c>
      <c r="AR668" s="1">
        <f>COUNTIF(F668,"VCVC")+COUNTIF(F668,"VVCVC")</f>
        <v>0</v>
      </c>
      <c r="AS668" s="1">
        <f>COUNTIF(F668,"CVV")</f>
        <v>0</v>
      </c>
      <c r="AT668" s="1">
        <f>COUNTIF(F668,"CVVC")</f>
        <v>0</v>
      </c>
      <c r="AU668" s="1">
        <f>COUNTIF(F668,"VV")</f>
        <v>0</v>
      </c>
      <c r="AV668" s="1">
        <f>COUNTIF(F668,"VVC")</f>
        <v>0</v>
      </c>
      <c r="AW668" s="1">
        <f>COUNTIF(F668,"CVVCVC")+COUNTIF(F668,"VVCVC")+COUNTIF(F668,"CVVCV")+COUNTIF(F668,"VVCV")</f>
        <v>0</v>
      </c>
      <c r="AY668" s="1">
        <f>COUNTIF(F668,"CCVCV")</f>
        <v>0</v>
      </c>
      <c r="AZ668" s="1">
        <f>COUNTIF(F668,"CCVCVC")</f>
        <v>1</v>
      </c>
      <c r="BA668" s="1">
        <f>COUNTIF(F668,"CCVV")</f>
        <v>0</v>
      </c>
      <c r="BB668" s="1">
        <f>COUNTIF(F668,"CCVVC")</f>
        <v>0</v>
      </c>
      <c r="BF668" s="1" t="str">
        <f>RIGHT(F668,4)</f>
        <v>VCVC</v>
      </c>
      <c r="BG668" s="1"/>
      <c r="BJ668">
        <v>1</v>
      </c>
      <c r="BK668">
        <v>1</v>
      </c>
      <c r="BP668" s="1">
        <f>SUM(BG668:BO668)</f>
        <v>2</v>
      </c>
      <c r="BQ668">
        <v>0</v>
      </c>
      <c r="BS668" s="1" t="str">
        <f>LEFT(B668,1)</f>
        <v>ʔ</v>
      </c>
      <c r="BT668" s="1" t="str">
        <f>LEFT(B668,2)</f>
        <v>ʔt</v>
      </c>
      <c r="BU668" s="1" t="str">
        <f>RIGHT(B668,1)</f>
        <v>s</v>
      </c>
      <c r="BX668" s="10">
        <v>0</v>
      </c>
      <c r="BY668" s="10" t="str">
        <f>LEFT(CA668,1)</f>
        <v>e</v>
      </c>
      <c r="BZ668" s="10" t="str">
        <f>LEFT(CC668,1)</f>
        <v>a</v>
      </c>
      <c r="CA668" s="10" t="str">
        <f>RIGHT(B668,4)</f>
        <v>etas</v>
      </c>
      <c r="CB668" s="10" t="str">
        <f>RIGHT(B668,3)</f>
        <v>tas</v>
      </c>
      <c r="CC668" s="10" t="str">
        <f>RIGHT(B668,2)</f>
        <v>as</v>
      </c>
      <c r="CD668" s="10" t="str">
        <f>RIGHT(B668,1)</f>
        <v>s</v>
      </c>
    </row>
    <row r="669" spans="1:82">
      <c r="A669">
        <v>649</v>
      </c>
      <c r="B669" s="30" t="s">
        <v>697</v>
      </c>
      <c r="C669" t="s">
        <v>2118</v>
      </c>
      <c r="D669" t="s">
        <v>1141</v>
      </c>
      <c r="E669" t="s">
        <v>1141</v>
      </c>
      <c r="F669" t="s">
        <v>2838</v>
      </c>
      <c r="G669" s="1">
        <f>COUNTIF(B669,"*ii*")</f>
        <v>0</v>
      </c>
      <c r="H669" s="1">
        <f>COUNTIF(B669,"*ee*")</f>
        <v>0</v>
      </c>
      <c r="I669" s="1">
        <f>COUNTIF(B669,"*aa*")</f>
        <v>0</v>
      </c>
      <c r="J669" s="1">
        <f>COUNTIF(B669,"*oo*")</f>
        <v>0</v>
      </c>
      <c r="K669" s="1">
        <f>COUNTIF(B669,"*uu*")</f>
        <v>0</v>
      </c>
      <c r="L669" s="1">
        <f>COUNTIF(B669,"*ia*")</f>
        <v>0</v>
      </c>
      <c r="M669" s="1">
        <f>COUNTIF(B669,"*iu*")</f>
        <v>0</v>
      </c>
      <c r="N669" s="1">
        <f>COUNTIF(B669,"*ei*")</f>
        <v>0</v>
      </c>
      <c r="O669" s="1">
        <f>COUNTIF(B669,"*ea*")</f>
        <v>0</v>
      </c>
      <c r="P669" s="1">
        <f>COUNTIF(B669,"*eo*")</f>
        <v>0</v>
      </c>
      <c r="Q669" s="1">
        <f>COUNTIF(B669,"*eu*")</f>
        <v>0</v>
      </c>
      <c r="R669" s="1">
        <f>COUNTIF(B669,"*ai*")</f>
        <v>0</v>
      </c>
      <c r="S669" s="1">
        <f>COUNTIF(B669,"*ae*")</f>
        <v>0</v>
      </c>
      <c r="T669" s="1">
        <f>COUNTIF(B669,"*ao*")</f>
        <v>0</v>
      </c>
      <c r="U669" s="1">
        <f>COUNTIF(B669,"*au*")</f>
        <v>0</v>
      </c>
      <c r="V669" s="1">
        <f>COUNTIF(B669,"*oi*")</f>
        <v>0</v>
      </c>
      <c r="W669" s="1">
        <f>COUNTIF(B669,"*oe*")</f>
        <v>0</v>
      </c>
      <c r="X669" s="1">
        <f>COUNTIF(B669,"*oa*")</f>
        <v>0</v>
      </c>
      <c r="Y669" s="1">
        <f>COUNTIF(B669,"*ou*")</f>
        <v>0</v>
      </c>
      <c r="Z669" s="1">
        <f>COUNTIF(B669,"*ui*")</f>
        <v>0</v>
      </c>
      <c r="AA669" s="1">
        <f>COUNTIF(B669,"*ua*")</f>
        <v>0</v>
      </c>
      <c r="AB669">
        <f>SUM(G669:AA669)</f>
        <v>0</v>
      </c>
      <c r="AC669">
        <v>2</v>
      </c>
      <c r="AD669">
        <f>COUNTIF(AC669,"2")</f>
        <v>1</v>
      </c>
      <c r="AE669">
        <f>COUNTIF(AC669,"3")</f>
        <v>0</v>
      </c>
      <c r="AF669">
        <f>COUNTIF(AC669,"4")</f>
        <v>0</v>
      </c>
      <c r="AG669">
        <f>COUNTIF(AC669,"5")</f>
        <v>0</v>
      </c>
      <c r="AH669">
        <v>1</v>
      </c>
      <c r="AI669">
        <v>1</v>
      </c>
      <c r="AM669">
        <v>1</v>
      </c>
      <c r="AN669" t="str">
        <f>RIGHT(B669,1)</f>
        <v>t</v>
      </c>
      <c r="AO669" s="1">
        <f>COUNTIF(F669,"CVCV")+COUNTIF(F669,"CVVCV")</f>
        <v>0</v>
      </c>
      <c r="AP669" s="1">
        <f>COUNTIF(F669,"CVCVC")+COUNTIF(F669,"CVVCVC")</f>
        <v>0</v>
      </c>
      <c r="AQ669" s="1">
        <f>COUNTIF(F669,"VCV")+COUNTIF(F669,"VVCV")</f>
        <v>0</v>
      </c>
      <c r="AR669" s="1">
        <f>COUNTIF(F669,"VCVC")+COUNTIF(F669,"VVCVC")</f>
        <v>0</v>
      </c>
      <c r="AS669" s="1">
        <f>COUNTIF(F669,"CVV")</f>
        <v>0</v>
      </c>
      <c r="AT669" s="1">
        <f>COUNTIF(F669,"CVVC")</f>
        <v>0</v>
      </c>
      <c r="AU669" s="1">
        <f>COUNTIF(F669,"VV")</f>
        <v>0</v>
      </c>
      <c r="AV669" s="1">
        <f>COUNTIF(F669,"VVC")</f>
        <v>0</v>
      </c>
      <c r="AW669" s="1">
        <f>COUNTIF(F669,"CVVCVC")+COUNTIF(F669,"VVCVC")+COUNTIF(F669,"CVVCV")+COUNTIF(F669,"VVCV")</f>
        <v>0</v>
      </c>
      <c r="AY669" s="1">
        <f>COUNTIF(F669,"CCVCV")</f>
        <v>0</v>
      </c>
      <c r="AZ669" s="1">
        <f>COUNTIF(F669,"CCVCVC")</f>
        <v>1</v>
      </c>
      <c r="BA669" s="1">
        <f>COUNTIF(F669,"CCVV")</f>
        <v>0</v>
      </c>
      <c r="BB669" s="1">
        <f>COUNTIF(F669,"CCVVC")</f>
        <v>0</v>
      </c>
      <c r="BF669" s="1" t="str">
        <f>RIGHT(F669,4)</f>
        <v>VCVC</v>
      </c>
      <c r="BG669" s="1"/>
      <c r="BJ669">
        <v>1</v>
      </c>
      <c r="BK669">
        <v>1</v>
      </c>
      <c r="BP669" s="1">
        <f>SUM(BG669:BO669)</f>
        <v>2</v>
      </c>
      <c r="BQ669">
        <v>0</v>
      </c>
      <c r="BS669" s="1" t="str">
        <f>LEFT(B669,1)</f>
        <v>k</v>
      </c>
      <c r="BT669" s="1" t="str">
        <f>LEFT(B669,2)</f>
        <v>kr</v>
      </c>
      <c r="BU669" s="1" t="str">
        <f>RIGHT(B669,1)</f>
        <v>t</v>
      </c>
      <c r="BX669" s="10">
        <v>0</v>
      </c>
      <c r="BY669" s="10" t="str">
        <f>LEFT(CA669,1)</f>
        <v>a</v>
      </c>
      <c r="BZ669" s="10" t="str">
        <f>LEFT(CC669,1)</f>
        <v>a</v>
      </c>
      <c r="CA669" s="10" t="str">
        <f>RIGHT(B669,4)</f>
        <v>abat</v>
      </c>
      <c r="CB669" s="10" t="str">
        <f>RIGHT(B669,3)</f>
        <v>bat</v>
      </c>
      <c r="CC669" s="10" t="str">
        <f>RIGHT(B669,2)</f>
        <v>at</v>
      </c>
      <c r="CD669" s="10" t="str">
        <f>RIGHT(B669,1)</f>
        <v>t</v>
      </c>
    </row>
    <row r="670" spans="1:82">
      <c r="A670">
        <v>578</v>
      </c>
      <c r="B670" s="30" t="s">
        <v>462</v>
      </c>
      <c r="C670" t="s">
        <v>1796</v>
      </c>
      <c r="D670" t="s">
        <v>1141</v>
      </c>
      <c r="E670" t="s">
        <v>1141</v>
      </c>
      <c r="F670" t="s">
        <v>2838</v>
      </c>
      <c r="G670" s="1">
        <f>COUNTIF(B670,"*ii*")</f>
        <v>0</v>
      </c>
      <c r="H670" s="1">
        <f>COUNTIF(B670,"*ee*")</f>
        <v>0</v>
      </c>
      <c r="I670" s="1">
        <f>COUNTIF(B670,"*aa*")</f>
        <v>0</v>
      </c>
      <c r="J670" s="1">
        <f>COUNTIF(B670,"*oo*")</f>
        <v>0</v>
      </c>
      <c r="K670" s="1">
        <f>COUNTIF(B670,"*uu*")</f>
        <v>0</v>
      </c>
      <c r="L670" s="1">
        <f>COUNTIF(B670,"*ia*")</f>
        <v>0</v>
      </c>
      <c r="M670" s="1">
        <f>COUNTIF(B670,"*iu*")</f>
        <v>0</v>
      </c>
      <c r="N670" s="1">
        <f>COUNTIF(B670,"*ei*")</f>
        <v>0</v>
      </c>
      <c r="O670" s="1">
        <f>COUNTIF(B670,"*ea*")</f>
        <v>0</v>
      </c>
      <c r="P670" s="1">
        <f>COUNTIF(B670,"*eo*")</f>
        <v>0</v>
      </c>
      <c r="Q670" s="1">
        <f>COUNTIF(B670,"*eu*")</f>
        <v>0</v>
      </c>
      <c r="R670" s="1">
        <f>COUNTIF(B670,"*ai*")</f>
        <v>0</v>
      </c>
      <c r="S670" s="1">
        <f>COUNTIF(B670,"*ae*")</f>
        <v>0</v>
      </c>
      <c r="T670" s="1">
        <f>COUNTIF(B670,"*ao*")</f>
        <v>0</v>
      </c>
      <c r="U670" s="1">
        <f>COUNTIF(B670,"*au*")</f>
        <v>0</v>
      </c>
      <c r="V670" s="1">
        <f>COUNTIF(B670,"*oi*")</f>
        <v>0</v>
      </c>
      <c r="W670" s="1">
        <f>COUNTIF(B670,"*oe*")</f>
        <v>0</v>
      </c>
      <c r="X670" s="1">
        <f>COUNTIF(B670,"*oa*")</f>
        <v>0</v>
      </c>
      <c r="Y670" s="1">
        <f>COUNTIF(B670,"*ou*")</f>
        <v>0</v>
      </c>
      <c r="Z670" s="1">
        <f>COUNTIF(B670,"*ui*")</f>
        <v>0</v>
      </c>
      <c r="AA670" s="1">
        <f>COUNTIF(B670,"*ua*")</f>
        <v>0</v>
      </c>
      <c r="AB670">
        <f>SUM(G670:AA670)</f>
        <v>0</v>
      </c>
      <c r="AC670">
        <v>2</v>
      </c>
      <c r="AD670">
        <f>COUNTIF(AC670,"2")</f>
        <v>1</v>
      </c>
      <c r="AE670">
        <f>COUNTIF(AC670,"3")</f>
        <v>0</v>
      </c>
      <c r="AF670">
        <f>COUNTIF(AC670,"4")</f>
        <v>0</v>
      </c>
      <c r="AG670">
        <f>COUNTIF(AC670,"5")</f>
        <v>0</v>
      </c>
      <c r="AH670">
        <v>1</v>
      </c>
      <c r="AI670">
        <v>1</v>
      </c>
      <c r="AM670">
        <v>1</v>
      </c>
      <c r="AN670" t="str">
        <f>RIGHT(B670,1)</f>
        <v>t</v>
      </c>
      <c r="AO670" s="1">
        <f>COUNTIF(F670,"CVCV")+COUNTIF(F670,"CVVCV")</f>
        <v>0</v>
      </c>
      <c r="AP670" s="1">
        <f>COUNTIF(F670,"CVCVC")+COUNTIF(F670,"CVVCVC")</f>
        <v>0</v>
      </c>
      <c r="AQ670" s="1">
        <f>COUNTIF(F670,"VCV")+COUNTIF(F670,"VVCV")</f>
        <v>0</v>
      </c>
      <c r="AR670" s="1">
        <f>COUNTIF(F670,"VCVC")+COUNTIF(F670,"VVCVC")</f>
        <v>0</v>
      </c>
      <c r="AS670" s="1">
        <f>COUNTIF(F670,"CVV")</f>
        <v>0</v>
      </c>
      <c r="AT670" s="1">
        <f>COUNTIF(F670,"CVVC")</f>
        <v>0</v>
      </c>
      <c r="AU670" s="1">
        <f>COUNTIF(F670,"VV")</f>
        <v>0</v>
      </c>
      <c r="AV670" s="1">
        <f>COUNTIF(F670,"VVC")</f>
        <v>0</v>
      </c>
      <c r="AW670" s="1">
        <f>COUNTIF(F670,"CVVCVC")+COUNTIF(F670,"VVCVC")+COUNTIF(F670,"CVVCV")+COUNTIF(F670,"VVCV")</f>
        <v>0</v>
      </c>
      <c r="AY670" s="1">
        <f>COUNTIF(F670,"CCVCV")</f>
        <v>0</v>
      </c>
      <c r="AZ670" s="1">
        <f>COUNTIF(F670,"CCVCVC")</f>
        <v>1</v>
      </c>
      <c r="BA670" s="1">
        <f>COUNTIF(F670,"CCVV")</f>
        <v>0</v>
      </c>
      <c r="BB670" s="1">
        <f>COUNTIF(F670,"CCVVC")</f>
        <v>0</v>
      </c>
      <c r="BF670" s="1" t="str">
        <f>RIGHT(F670,4)</f>
        <v>VCVC</v>
      </c>
      <c r="BG670" s="1"/>
      <c r="BJ670">
        <v>1</v>
      </c>
      <c r="BK670">
        <v>1</v>
      </c>
      <c r="BP670" s="1">
        <f>SUM(BG670:BO670)</f>
        <v>2</v>
      </c>
      <c r="BQ670">
        <v>0</v>
      </c>
      <c r="BS670" s="1" t="str">
        <f>LEFT(B670,1)</f>
        <v>k</v>
      </c>
      <c r="BT670" s="1" t="str">
        <f>LEFT(B670,2)</f>
        <v>kn</v>
      </c>
      <c r="BU670" s="1" t="str">
        <f>RIGHT(B670,1)</f>
        <v>t</v>
      </c>
      <c r="BX670" s="10">
        <v>0</v>
      </c>
      <c r="BY670" s="10" t="str">
        <f>LEFT(CA670,1)</f>
        <v>a</v>
      </c>
      <c r="BZ670" s="10" t="str">
        <f>LEFT(CC670,1)</f>
        <v>a</v>
      </c>
      <c r="CA670" s="10" t="str">
        <f>RIGHT(B670,4)</f>
        <v>amat</v>
      </c>
      <c r="CB670" s="10" t="str">
        <f>RIGHT(B670,3)</f>
        <v>mat</v>
      </c>
      <c r="CC670" s="10" t="str">
        <f>RIGHT(B670,2)</f>
        <v>at</v>
      </c>
      <c r="CD670" s="10" t="str">
        <f>RIGHT(B670,1)</f>
        <v>t</v>
      </c>
    </row>
    <row r="671" spans="1:82">
      <c r="A671">
        <v>1674</v>
      </c>
      <c r="B671" s="30" t="s">
        <v>1029</v>
      </c>
      <c r="C671" t="s">
        <v>2637</v>
      </c>
      <c r="D671" t="s">
        <v>1141</v>
      </c>
      <c r="E671" t="s">
        <v>1141</v>
      </c>
      <c r="F671" t="s">
        <v>2838</v>
      </c>
      <c r="G671" s="1">
        <f>COUNTIF(B671,"*ii*")</f>
        <v>0</v>
      </c>
      <c r="H671" s="1">
        <f>COUNTIF(B671,"*ee*")</f>
        <v>0</v>
      </c>
      <c r="I671" s="1">
        <f>COUNTIF(B671,"*aa*")</f>
        <v>0</v>
      </c>
      <c r="J671" s="1">
        <f>COUNTIF(B671,"*oo*")</f>
        <v>0</v>
      </c>
      <c r="K671" s="1">
        <f>COUNTIF(B671,"*uu*")</f>
        <v>0</v>
      </c>
      <c r="L671" s="1">
        <f>COUNTIF(B671,"*ia*")</f>
        <v>0</v>
      </c>
      <c r="M671" s="1">
        <f>COUNTIF(B671,"*iu*")</f>
        <v>0</v>
      </c>
      <c r="N671" s="1">
        <f>COUNTIF(B671,"*ei*")</f>
        <v>0</v>
      </c>
      <c r="O671" s="1">
        <f>COUNTIF(B671,"*ea*")</f>
        <v>0</v>
      </c>
      <c r="P671" s="1">
        <f>COUNTIF(B671,"*eo*")</f>
        <v>0</v>
      </c>
      <c r="Q671" s="1">
        <f>COUNTIF(B671,"*eu*")</f>
        <v>0</v>
      </c>
      <c r="R671" s="1">
        <f>COUNTIF(B671,"*ai*")</f>
        <v>0</v>
      </c>
      <c r="S671" s="1">
        <f>COUNTIF(B671,"*ae*")</f>
        <v>0</v>
      </c>
      <c r="T671" s="1">
        <f>COUNTIF(B671,"*ao*")</f>
        <v>0</v>
      </c>
      <c r="U671" s="1">
        <f>COUNTIF(B671,"*au*")</f>
        <v>0</v>
      </c>
      <c r="V671" s="1">
        <f>COUNTIF(B671,"*oi*")</f>
        <v>0</v>
      </c>
      <c r="W671" s="1">
        <f>COUNTIF(B671,"*oe*")</f>
        <v>0</v>
      </c>
      <c r="X671" s="1">
        <f>COUNTIF(B671,"*oa*")</f>
        <v>0</v>
      </c>
      <c r="Y671" s="1">
        <f>COUNTIF(B671,"*ou*")</f>
        <v>0</v>
      </c>
      <c r="Z671" s="1">
        <f>COUNTIF(B671,"*ui*")</f>
        <v>0</v>
      </c>
      <c r="AA671" s="1">
        <f>COUNTIF(B671,"*ua*")</f>
        <v>0</v>
      </c>
      <c r="AB671">
        <f>SUM(G671:AA671)</f>
        <v>0</v>
      </c>
      <c r="AC671">
        <v>2</v>
      </c>
      <c r="AD671">
        <f>COUNTIF(AC671,"2")</f>
        <v>1</v>
      </c>
      <c r="AE671">
        <f>COUNTIF(AC671,"3")</f>
        <v>0</v>
      </c>
      <c r="AF671">
        <f>COUNTIF(AC671,"4")</f>
        <v>0</v>
      </c>
      <c r="AG671">
        <f>COUNTIF(AC671,"5")</f>
        <v>0</v>
      </c>
      <c r="AH671">
        <v>1</v>
      </c>
      <c r="AI671">
        <v>1</v>
      </c>
      <c r="AM671">
        <v>1</v>
      </c>
      <c r="AN671" t="str">
        <f>RIGHT(B671,1)</f>
        <v>t</v>
      </c>
      <c r="AO671" s="1">
        <f>COUNTIF(F671,"CVCV")+COUNTIF(F671,"CVVCV")</f>
        <v>0</v>
      </c>
      <c r="AP671" s="1">
        <f>COUNTIF(F671,"CVCVC")+COUNTIF(F671,"CVVCVC")</f>
        <v>0</v>
      </c>
      <c r="AQ671" s="1">
        <f>COUNTIF(F671,"VCV")+COUNTIF(F671,"VVCV")</f>
        <v>0</v>
      </c>
      <c r="AR671" s="1">
        <f>COUNTIF(F671,"VCVC")+COUNTIF(F671,"VVCVC")</f>
        <v>0</v>
      </c>
      <c r="AS671" s="1">
        <f>COUNTIF(F671,"CVV")</f>
        <v>0</v>
      </c>
      <c r="AT671" s="1">
        <f>COUNTIF(F671,"CVVC")</f>
        <v>0</v>
      </c>
      <c r="AU671" s="1">
        <f>COUNTIF(F671,"VV")</f>
        <v>0</v>
      </c>
      <c r="AV671" s="1">
        <f>COUNTIF(F671,"VVC")</f>
        <v>0</v>
      </c>
      <c r="AW671" s="1">
        <f>COUNTIF(F671,"CVVCVC")+COUNTIF(F671,"VVCVC")+COUNTIF(F671,"CVVCV")+COUNTIF(F671,"VVCV")</f>
        <v>0</v>
      </c>
      <c r="AY671" s="1">
        <f>COUNTIF(F671,"CCVCV")</f>
        <v>0</v>
      </c>
      <c r="AZ671" s="1">
        <f>COUNTIF(F671,"CCVCVC")</f>
        <v>1</v>
      </c>
      <c r="BA671" s="1">
        <f>COUNTIF(F671,"CCVV")</f>
        <v>0</v>
      </c>
      <c r="BB671" s="1">
        <f>COUNTIF(F671,"CCVVC")</f>
        <v>0</v>
      </c>
      <c r="BF671" s="1" t="str">
        <f>RIGHT(F671,4)</f>
        <v>VCVC</v>
      </c>
      <c r="BG671" s="1"/>
      <c r="BJ671">
        <v>1</v>
      </c>
      <c r="BK671">
        <v>1</v>
      </c>
      <c r="BP671" s="1">
        <f>SUM(BG671:BO671)</f>
        <v>2</v>
      </c>
      <c r="BQ671">
        <v>0</v>
      </c>
      <c r="BS671" s="1" t="str">
        <f>LEFT(B671,1)</f>
        <v>s</v>
      </c>
      <c r="BT671" s="1" t="str">
        <f>LEFT(B671,2)</f>
        <v>sk</v>
      </c>
      <c r="BU671" s="1" t="str">
        <f>RIGHT(B671,1)</f>
        <v>t</v>
      </c>
      <c r="BX671" s="10">
        <v>0</v>
      </c>
      <c r="BY671" s="10" t="str">
        <f>LEFT(CA671,1)</f>
        <v>a</v>
      </c>
      <c r="BZ671" s="10" t="str">
        <f>LEFT(CC671,1)</f>
        <v>a</v>
      </c>
      <c r="CA671" s="10" t="str">
        <f>RIGHT(B671,4)</f>
        <v>anat</v>
      </c>
      <c r="CB671" s="10" t="str">
        <f>RIGHT(B671,3)</f>
        <v>nat</v>
      </c>
      <c r="CC671" s="10" t="str">
        <f>RIGHT(B671,2)</f>
        <v>at</v>
      </c>
      <c r="CD671" s="10" t="str">
        <f>RIGHT(B671,1)</f>
        <v>t</v>
      </c>
    </row>
    <row r="672" spans="1:82">
      <c r="A672">
        <v>1726</v>
      </c>
      <c r="B672" s="30" t="s">
        <v>266</v>
      </c>
      <c r="C672" t="s">
        <v>1510</v>
      </c>
      <c r="D672" t="s">
        <v>1141</v>
      </c>
      <c r="E672" t="s">
        <v>1141</v>
      </c>
      <c r="F672" t="s">
        <v>2838</v>
      </c>
      <c r="G672" s="1">
        <f>COUNTIF(B672,"*ii*")</f>
        <v>0</v>
      </c>
      <c r="H672" s="1">
        <f>COUNTIF(B672,"*ee*")</f>
        <v>0</v>
      </c>
      <c r="I672" s="1">
        <f>COUNTIF(B672,"*aa*")</f>
        <v>0</v>
      </c>
      <c r="J672" s="1">
        <f>COUNTIF(B672,"*oo*")</f>
        <v>0</v>
      </c>
      <c r="K672" s="1">
        <f>COUNTIF(B672,"*uu*")</f>
        <v>0</v>
      </c>
      <c r="L672" s="1">
        <f>COUNTIF(B672,"*ia*")</f>
        <v>0</v>
      </c>
      <c r="M672" s="1">
        <f>COUNTIF(B672,"*iu*")</f>
        <v>0</v>
      </c>
      <c r="N672" s="1">
        <f>COUNTIF(B672,"*ei*")</f>
        <v>0</v>
      </c>
      <c r="O672" s="1">
        <f>COUNTIF(B672,"*ea*")</f>
        <v>0</v>
      </c>
      <c r="P672" s="1">
        <f>COUNTIF(B672,"*eo*")</f>
        <v>0</v>
      </c>
      <c r="Q672" s="1">
        <f>COUNTIF(B672,"*eu*")</f>
        <v>0</v>
      </c>
      <c r="R672" s="1">
        <f>COUNTIF(B672,"*ai*")</f>
        <v>0</v>
      </c>
      <c r="S672" s="1">
        <f>COUNTIF(B672,"*ae*")</f>
        <v>0</v>
      </c>
      <c r="T672" s="1">
        <f>COUNTIF(B672,"*ao*")</f>
        <v>0</v>
      </c>
      <c r="U672" s="1">
        <f>COUNTIF(B672,"*au*")</f>
        <v>0</v>
      </c>
      <c r="V672" s="1">
        <f>COUNTIF(B672,"*oi*")</f>
        <v>0</v>
      </c>
      <c r="W672" s="1">
        <f>COUNTIF(B672,"*oe*")</f>
        <v>0</v>
      </c>
      <c r="X672" s="1">
        <f>COUNTIF(B672,"*oa*")</f>
        <v>0</v>
      </c>
      <c r="Y672" s="1">
        <f>COUNTIF(B672,"*ou*")</f>
        <v>0</v>
      </c>
      <c r="Z672" s="1">
        <f>COUNTIF(B672,"*ui*")</f>
        <v>0</v>
      </c>
      <c r="AA672" s="1">
        <f>COUNTIF(B672,"*ua*")</f>
        <v>0</v>
      </c>
      <c r="AB672">
        <f>SUM(G672:AA672)</f>
        <v>0</v>
      </c>
      <c r="AC672">
        <v>2</v>
      </c>
      <c r="AD672">
        <f>COUNTIF(AC672,"2")</f>
        <v>1</v>
      </c>
      <c r="AE672">
        <f>COUNTIF(AC672,"3")</f>
        <v>0</v>
      </c>
      <c r="AF672">
        <f>COUNTIF(AC672,"4")</f>
        <v>0</v>
      </c>
      <c r="AG672">
        <f>COUNTIF(AC672,"5")</f>
        <v>0</v>
      </c>
      <c r="AH672">
        <v>1</v>
      </c>
      <c r="AI672">
        <v>1</v>
      </c>
      <c r="AM672">
        <v>1</v>
      </c>
      <c r="AN672" t="str">
        <f>RIGHT(B672,1)</f>
        <v>t</v>
      </c>
      <c r="AO672" s="1">
        <f>COUNTIF(F672,"CVCV")+COUNTIF(F672,"CVVCV")</f>
        <v>0</v>
      </c>
      <c r="AP672" s="1">
        <f>COUNTIF(F672,"CVCVC")+COUNTIF(F672,"CVVCVC")</f>
        <v>0</v>
      </c>
      <c r="AQ672" s="1">
        <f>COUNTIF(F672,"VCV")+COUNTIF(F672,"VVCV")</f>
        <v>0</v>
      </c>
      <c r="AR672" s="1">
        <f>COUNTIF(F672,"VCVC")+COUNTIF(F672,"VVCVC")</f>
        <v>0</v>
      </c>
      <c r="AS672" s="1">
        <f>COUNTIF(F672,"CVV")</f>
        <v>0</v>
      </c>
      <c r="AT672" s="1">
        <f>COUNTIF(F672,"CVVC")</f>
        <v>0</v>
      </c>
      <c r="AU672" s="1">
        <f>COUNTIF(F672,"VV")</f>
        <v>0</v>
      </c>
      <c r="AV672" s="1">
        <f>COUNTIF(F672,"VVC")</f>
        <v>0</v>
      </c>
      <c r="AW672" s="1">
        <f>COUNTIF(F672,"CVVCVC")+COUNTIF(F672,"VVCVC")+COUNTIF(F672,"CVVCV")+COUNTIF(F672,"VVCV")</f>
        <v>0</v>
      </c>
      <c r="AY672" s="1">
        <f>COUNTIF(F672,"CCVCV")</f>
        <v>0</v>
      </c>
      <c r="AZ672" s="1">
        <f>COUNTIF(F672,"CCVCVC")</f>
        <v>1</v>
      </c>
      <c r="BA672" s="1">
        <f>COUNTIF(F672,"CCVV")</f>
        <v>0</v>
      </c>
      <c r="BB672" s="1">
        <f>COUNTIF(F672,"CCVVC")</f>
        <v>0</v>
      </c>
      <c r="BF672" s="1" t="str">
        <f>RIGHT(F672,4)</f>
        <v>VCVC</v>
      </c>
      <c r="BG672" s="1"/>
      <c r="BJ672">
        <v>1</v>
      </c>
      <c r="BK672">
        <v>1</v>
      </c>
      <c r="BP672" s="1">
        <f>SUM(BG672:BO672)</f>
        <v>2</v>
      </c>
      <c r="BQ672">
        <v>0</v>
      </c>
      <c r="BS672" s="1" t="str">
        <f>LEFT(B672,1)</f>
        <v>s</v>
      </c>
      <c r="BT672" s="1" t="str">
        <f>LEFT(B672,2)</f>
        <v>sp</v>
      </c>
      <c r="BU672" s="1" t="str">
        <f>RIGHT(B672,1)</f>
        <v>t</v>
      </c>
      <c r="BX672" s="10">
        <v>0</v>
      </c>
      <c r="BY672" s="10" t="str">
        <f>LEFT(CA672,1)</f>
        <v>a</v>
      </c>
      <c r="BZ672" s="10" t="str">
        <f>LEFT(CC672,1)</f>
        <v>a</v>
      </c>
      <c r="CA672" s="10" t="str">
        <f>RIGHT(B672,4)</f>
        <v>apat</v>
      </c>
      <c r="CB672" s="10" t="str">
        <f>RIGHT(B672,3)</f>
        <v>pat</v>
      </c>
      <c r="CC672" s="10" t="str">
        <f>RIGHT(B672,2)</f>
        <v>at</v>
      </c>
      <c r="CD672" s="10" t="str">
        <f>RIGHT(B672,1)</f>
        <v>t</v>
      </c>
    </row>
    <row r="673" spans="1:82">
      <c r="A673">
        <v>1192</v>
      </c>
      <c r="B673" s="30" t="s">
        <v>459</v>
      </c>
      <c r="C673" t="s">
        <v>1793</v>
      </c>
      <c r="D673" t="s">
        <v>1141</v>
      </c>
      <c r="E673" t="s">
        <v>1141</v>
      </c>
      <c r="F673" t="s">
        <v>2838</v>
      </c>
      <c r="G673" s="1">
        <f>COUNTIF(B673,"*ii*")</f>
        <v>0</v>
      </c>
      <c r="H673" s="1">
        <f>COUNTIF(B673,"*ee*")</f>
        <v>0</v>
      </c>
      <c r="I673" s="1">
        <f>COUNTIF(B673,"*aa*")</f>
        <v>0</v>
      </c>
      <c r="J673" s="1">
        <f>COUNTIF(B673,"*oo*")</f>
        <v>0</v>
      </c>
      <c r="K673" s="1">
        <f>COUNTIF(B673,"*uu*")</f>
        <v>0</v>
      </c>
      <c r="L673" s="1">
        <f>COUNTIF(B673,"*ia*")</f>
        <v>0</v>
      </c>
      <c r="M673" s="1">
        <f>COUNTIF(B673,"*iu*")</f>
        <v>0</v>
      </c>
      <c r="N673" s="1">
        <f>COUNTIF(B673,"*ei*")</f>
        <v>0</v>
      </c>
      <c r="O673" s="1">
        <f>COUNTIF(B673,"*ea*")</f>
        <v>0</v>
      </c>
      <c r="P673" s="1">
        <f>COUNTIF(B673,"*eo*")</f>
        <v>0</v>
      </c>
      <c r="Q673" s="1">
        <f>COUNTIF(B673,"*eu*")</f>
        <v>0</v>
      </c>
      <c r="R673" s="1">
        <f>COUNTIF(B673,"*ai*")</f>
        <v>0</v>
      </c>
      <c r="S673" s="1">
        <f>COUNTIF(B673,"*ae*")</f>
        <v>0</v>
      </c>
      <c r="T673" s="1">
        <f>COUNTIF(B673,"*ao*")</f>
        <v>0</v>
      </c>
      <c r="U673" s="1">
        <f>COUNTIF(B673,"*au*")</f>
        <v>0</v>
      </c>
      <c r="V673" s="1">
        <f>COUNTIF(B673,"*oi*")</f>
        <v>0</v>
      </c>
      <c r="W673" s="1">
        <f>COUNTIF(B673,"*oe*")</f>
        <v>0</v>
      </c>
      <c r="X673" s="1">
        <f>COUNTIF(B673,"*oa*")</f>
        <v>0</v>
      </c>
      <c r="Y673" s="1">
        <f>COUNTIF(B673,"*ou*")</f>
        <v>0</v>
      </c>
      <c r="Z673" s="1">
        <f>COUNTIF(B673,"*ui*")</f>
        <v>0</v>
      </c>
      <c r="AA673" s="1">
        <f>COUNTIF(B673,"*ua*")</f>
        <v>0</v>
      </c>
      <c r="AB673">
        <f>SUM(G673:AA673)</f>
        <v>0</v>
      </c>
      <c r="AC673">
        <v>2</v>
      </c>
      <c r="AD673">
        <f>COUNTIF(AC673,"2")</f>
        <v>1</v>
      </c>
      <c r="AE673">
        <f>COUNTIF(AC673,"3")</f>
        <v>0</v>
      </c>
      <c r="AF673">
        <f>COUNTIF(AC673,"4")</f>
        <v>0</v>
      </c>
      <c r="AG673">
        <f>COUNTIF(AC673,"5")</f>
        <v>0</v>
      </c>
      <c r="AH673">
        <v>1</v>
      </c>
      <c r="AI673">
        <v>1</v>
      </c>
      <c r="AM673">
        <v>1</v>
      </c>
      <c r="AN673" t="str">
        <f>RIGHT(B673,1)</f>
        <v>t</v>
      </c>
      <c r="AO673" s="1">
        <f>COUNTIF(F673,"CVCV")+COUNTIF(F673,"CVVCV")</f>
        <v>0</v>
      </c>
      <c r="AP673" s="1">
        <f>COUNTIF(F673,"CVCVC")+COUNTIF(F673,"CVVCVC")</f>
        <v>0</v>
      </c>
      <c r="AQ673" s="1">
        <f>COUNTIF(F673,"VCV")+COUNTIF(F673,"VVCV")</f>
        <v>0</v>
      </c>
      <c r="AR673" s="1">
        <f>COUNTIF(F673,"VCVC")+COUNTIF(F673,"VVCVC")</f>
        <v>0</v>
      </c>
      <c r="AS673" s="1">
        <f>COUNTIF(F673,"CVV")</f>
        <v>0</v>
      </c>
      <c r="AT673" s="1">
        <f>COUNTIF(F673,"CVVC")</f>
        <v>0</v>
      </c>
      <c r="AU673" s="1">
        <f>COUNTIF(F673,"VV")</f>
        <v>0</v>
      </c>
      <c r="AV673" s="1">
        <f>COUNTIF(F673,"VVC")</f>
        <v>0</v>
      </c>
      <c r="AW673" s="1">
        <f>COUNTIF(F673,"CVVCVC")+COUNTIF(F673,"VVCVC")+COUNTIF(F673,"CVVCV")+COUNTIF(F673,"VVCV")</f>
        <v>0</v>
      </c>
      <c r="AY673" s="1">
        <f>COUNTIF(F673,"CCVCV")</f>
        <v>0</v>
      </c>
      <c r="AZ673" s="1">
        <f>COUNTIF(F673,"CCVCVC")</f>
        <v>1</v>
      </c>
      <c r="BA673" s="1">
        <f>COUNTIF(F673,"CCVV")</f>
        <v>0</v>
      </c>
      <c r="BB673" s="1">
        <f>COUNTIF(F673,"CCVVC")</f>
        <v>0</v>
      </c>
      <c r="BF673" s="1" t="str">
        <f>RIGHT(F673,4)</f>
        <v>VCVC</v>
      </c>
      <c r="BG673" s="1"/>
      <c r="BJ673">
        <v>1</v>
      </c>
      <c r="BK673">
        <v>1</v>
      </c>
      <c r="BP673" s="1">
        <f>SUM(BG673:BO673)</f>
        <v>2</v>
      </c>
      <c r="BQ673">
        <v>0</v>
      </c>
      <c r="BS673" s="1" t="str">
        <f>LEFT(B673,1)</f>
        <v>p</v>
      </c>
      <c r="BT673" s="1" t="str">
        <f>LEFT(B673,2)</f>
        <v>pr</v>
      </c>
      <c r="BU673" s="1" t="str">
        <f>RIGHT(B673,1)</f>
        <v>t</v>
      </c>
      <c r="BX673" s="10">
        <v>0</v>
      </c>
      <c r="BY673" s="10" t="str">
        <f>LEFT(CA673,1)</f>
        <v>e</v>
      </c>
      <c r="BZ673" s="10" t="str">
        <f>LEFT(CC673,1)</f>
        <v>a</v>
      </c>
      <c r="CA673" s="10" t="str">
        <f>RIGHT(B673,4)</f>
        <v>enat</v>
      </c>
      <c r="CB673" s="10" t="str">
        <f>RIGHT(B673,3)</f>
        <v>nat</v>
      </c>
      <c r="CC673" s="10" t="str">
        <f>RIGHT(B673,2)</f>
        <v>at</v>
      </c>
      <c r="CD673" s="10" t="str">
        <f>RIGHT(B673,1)</f>
        <v>t</v>
      </c>
    </row>
    <row r="674" spans="1:82">
      <c r="A674">
        <v>1322</v>
      </c>
      <c r="B674" s="30" t="s">
        <v>3285</v>
      </c>
      <c r="C674" t="s">
        <v>1600</v>
      </c>
      <c r="D674" t="s">
        <v>1151</v>
      </c>
      <c r="E674" t="s">
        <v>2821</v>
      </c>
      <c r="F674" t="s">
        <v>2838</v>
      </c>
      <c r="G674" s="1">
        <f>COUNTIF(B674,"*ii*")</f>
        <v>0</v>
      </c>
      <c r="H674" s="1">
        <f>COUNTIF(B674,"*ee*")</f>
        <v>0</v>
      </c>
      <c r="I674" s="1">
        <f>COUNTIF(B674,"*aa*")</f>
        <v>0</v>
      </c>
      <c r="J674" s="1">
        <f>COUNTIF(B674,"*oo*")</f>
        <v>0</v>
      </c>
      <c r="K674" s="1">
        <f>COUNTIF(B674,"*uu*")</f>
        <v>0</v>
      </c>
      <c r="L674" s="1">
        <f>COUNTIF(B674,"*ia*")</f>
        <v>0</v>
      </c>
      <c r="M674" s="1">
        <f>COUNTIF(B674,"*iu*")</f>
        <v>0</v>
      </c>
      <c r="N674" s="1">
        <f>COUNTIF(B674,"*ei*")</f>
        <v>0</v>
      </c>
      <c r="O674" s="1">
        <f>COUNTIF(B674,"*ea*")</f>
        <v>0</v>
      </c>
      <c r="P674" s="1">
        <f>COUNTIF(B674,"*eo*")</f>
        <v>0</v>
      </c>
      <c r="Q674" s="1">
        <f>COUNTIF(B674,"*eu*")</f>
        <v>0</v>
      </c>
      <c r="R674" s="1">
        <f>COUNTIF(B674,"*ai*")</f>
        <v>0</v>
      </c>
      <c r="S674" s="1">
        <f>COUNTIF(B674,"*ae*")</f>
        <v>0</v>
      </c>
      <c r="T674" s="1">
        <f>COUNTIF(B674,"*ao*")</f>
        <v>0</v>
      </c>
      <c r="U674" s="1">
        <f>COUNTIF(B674,"*au*")</f>
        <v>0</v>
      </c>
      <c r="V674" s="1">
        <f>COUNTIF(B674,"*oi*")</f>
        <v>0</v>
      </c>
      <c r="W674" s="1">
        <f>COUNTIF(B674,"*oe*")</f>
        <v>0</v>
      </c>
      <c r="X674" s="1">
        <f>COUNTIF(B674,"*oa*")</f>
        <v>0</v>
      </c>
      <c r="Y674" s="1">
        <f>COUNTIF(B674,"*ou*")</f>
        <v>0</v>
      </c>
      <c r="Z674" s="1">
        <f>COUNTIF(B674,"*ui*")</f>
        <v>0</v>
      </c>
      <c r="AA674" s="1">
        <f>COUNTIF(B674,"*ua*")</f>
        <v>0</v>
      </c>
      <c r="AB674">
        <f>SUM(G674:AA674)</f>
        <v>0</v>
      </c>
      <c r="AC674">
        <v>2</v>
      </c>
      <c r="AD674">
        <f>COUNTIF(AC674,"2")</f>
        <v>1</v>
      </c>
      <c r="AE674">
        <f>COUNTIF(AC674,"3")</f>
        <v>0</v>
      </c>
      <c r="AF674">
        <f>COUNTIF(AC674,"4")</f>
        <v>0</v>
      </c>
      <c r="AG674">
        <f>COUNTIF(AC674,"5")</f>
        <v>0</v>
      </c>
      <c r="AH674">
        <v>1</v>
      </c>
      <c r="AI674">
        <v>1</v>
      </c>
      <c r="AM674">
        <v>1</v>
      </c>
      <c r="AN674" t="str">
        <f>RIGHT(B674,1)</f>
        <v>t</v>
      </c>
      <c r="AO674" s="1">
        <f>COUNTIF(F674,"CVCV")+COUNTIF(F674,"CVVCV")</f>
        <v>0</v>
      </c>
      <c r="AP674" s="1">
        <f>COUNTIF(F674,"CVCVC")+COUNTIF(F674,"CVVCVC")</f>
        <v>0</v>
      </c>
      <c r="AQ674" s="1">
        <f>COUNTIF(F674,"VCV")+COUNTIF(F674,"VVCV")</f>
        <v>0</v>
      </c>
      <c r="AR674" s="1">
        <f>COUNTIF(F674,"VCVC")+COUNTIF(F674,"VVCVC")</f>
        <v>0</v>
      </c>
      <c r="AS674" s="1">
        <f>COUNTIF(F674,"CVV")</f>
        <v>0</v>
      </c>
      <c r="AT674" s="1">
        <f>COUNTIF(F674,"CVVC")</f>
        <v>0</v>
      </c>
      <c r="AU674" s="1">
        <f>COUNTIF(F674,"VV")</f>
        <v>0</v>
      </c>
      <c r="AV674" s="1">
        <f>COUNTIF(F674,"VVC")</f>
        <v>0</v>
      </c>
      <c r="AW674" s="1">
        <f>COUNTIF(F674,"CVVCVC")+COUNTIF(F674,"VVCVC")+COUNTIF(F674,"CVVCV")+COUNTIF(F674,"VVCV")</f>
        <v>0</v>
      </c>
      <c r="AY674" s="1">
        <f>COUNTIF(F674,"CCVCV")</f>
        <v>0</v>
      </c>
      <c r="AZ674" s="1">
        <f>COUNTIF(F674,"CCVCVC")</f>
        <v>1</v>
      </c>
      <c r="BA674" s="1">
        <f>COUNTIF(F674,"CCVV")</f>
        <v>0</v>
      </c>
      <c r="BB674" s="1">
        <f>COUNTIF(F674,"CCVVC")</f>
        <v>0</v>
      </c>
      <c r="BF674" s="1" t="str">
        <f>RIGHT(F674,4)</f>
        <v>VCVC</v>
      </c>
      <c r="BG674" s="1"/>
      <c r="BJ674">
        <v>1</v>
      </c>
      <c r="BK674">
        <v>1</v>
      </c>
      <c r="BP674" s="1">
        <f>SUM(BG674:BO674)</f>
        <v>2</v>
      </c>
      <c r="BQ674">
        <v>0</v>
      </c>
      <c r="BS674" s="1" t="str">
        <f>LEFT(B674,1)</f>
        <v>ʔ</v>
      </c>
      <c r="BT674" s="1" t="str">
        <f>LEFT(B674,2)</f>
        <v>ʔk</v>
      </c>
      <c r="BU674" s="1" t="str">
        <f>RIGHT(B674,1)</f>
        <v>t</v>
      </c>
      <c r="BX674" s="10">
        <v>0</v>
      </c>
      <c r="BY674" s="10" t="str">
        <f>LEFT(CA674,1)</f>
        <v>e</v>
      </c>
      <c r="BZ674" s="10" t="str">
        <f>LEFT(CC674,1)</f>
        <v>a</v>
      </c>
      <c r="CA674" s="10" t="str">
        <f>RIGHT(B674,4)</f>
        <v>ekat</v>
      </c>
      <c r="CB674" s="10" t="str">
        <f>RIGHT(B674,3)</f>
        <v>kat</v>
      </c>
      <c r="CC674" s="10" t="str">
        <f>RIGHT(B674,2)</f>
        <v>at</v>
      </c>
      <c r="CD674" s="10" t="str">
        <f>RIGHT(B674,1)</f>
        <v>t</v>
      </c>
    </row>
    <row r="675" spans="1:82">
      <c r="A675">
        <v>1194</v>
      </c>
      <c r="B675" s="30" t="s">
        <v>554</v>
      </c>
      <c r="C675" t="s">
        <v>1928</v>
      </c>
      <c r="D675" t="s">
        <v>1141</v>
      </c>
      <c r="E675" t="s">
        <v>1141</v>
      </c>
      <c r="F675" t="s">
        <v>2838</v>
      </c>
      <c r="G675" s="1">
        <f>COUNTIF(B675,"*ii*")</f>
        <v>0</v>
      </c>
      <c r="H675" s="1">
        <f>COUNTIF(B675,"*ee*")</f>
        <v>0</v>
      </c>
      <c r="I675" s="1">
        <f>COUNTIF(B675,"*aa*")</f>
        <v>0</v>
      </c>
      <c r="J675" s="1">
        <f>COUNTIF(B675,"*oo*")</f>
        <v>0</v>
      </c>
      <c r="K675" s="1">
        <f>COUNTIF(B675,"*uu*")</f>
        <v>0</v>
      </c>
      <c r="L675" s="1">
        <f>COUNTIF(B675,"*ia*")</f>
        <v>0</v>
      </c>
      <c r="M675" s="1">
        <f>COUNTIF(B675,"*iu*")</f>
        <v>0</v>
      </c>
      <c r="N675" s="1">
        <f>COUNTIF(B675,"*ei*")</f>
        <v>0</v>
      </c>
      <c r="O675" s="1">
        <f>COUNTIF(B675,"*ea*")</f>
        <v>0</v>
      </c>
      <c r="P675" s="1">
        <f>COUNTIF(B675,"*eo*")</f>
        <v>0</v>
      </c>
      <c r="Q675" s="1">
        <f>COUNTIF(B675,"*eu*")</f>
        <v>0</v>
      </c>
      <c r="R675" s="1">
        <f>COUNTIF(B675,"*ai*")</f>
        <v>0</v>
      </c>
      <c r="S675" s="1">
        <f>COUNTIF(B675,"*ae*")</f>
        <v>0</v>
      </c>
      <c r="T675" s="1">
        <f>COUNTIF(B675,"*ao*")</f>
        <v>0</v>
      </c>
      <c r="U675" s="1">
        <f>COUNTIF(B675,"*au*")</f>
        <v>0</v>
      </c>
      <c r="V675" s="1">
        <f>COUNTIF(B675,"*oi*")</f>
        <v>0</v>
      </c>
      <c r="W675" s="1">
        <f>COUNTIF(B675,"*oe*")</f>
        <v>0</v>
      </c>
      <c r="X675" s="1">
        <f>COUNTIF(B675,"*oa*")</f>
        <v>0</v>
      </c>
      <c r="Y675" s="1">
        <f>COUNTIF(B675,"*ou*")</f>
        <v>0</v>
      </c>
      <c r="Z675" s="1">
        <f>COUNTIF(B675,"*ui*")</f>
        <v>0</v>
      </c>
      <c r="AA675" s="1">
        <f>COUNTIF(B675,"*ua*")</f>
        <v>0</v>
      </c>
      <c r="AB675">
        <f>SUM(G675:AA675)</f>
        <v>0</v>
      </c>
      <c r="AC675">
        <v>2</v>
      </c>
      <c r="AD675">
        <f>COUNTIF(AC675,"2")</f>
        <v>1</v>
      </c>
      <c r="AE675">
        <f>COUNTIF(AC675,"3")</f>
        <v>0</v>
      </c>
      <c r="AF675">
        <f>COUNTIF(AC675,"4")</f>
        <v>0</v>
      </c>
      <c r="AG675">
        <f>COUNTIF(AC675,"5")</f>
        <v>0</v>
      </c>
      <c r="AH675">
        <v>1</v>
      </c>
      <c r="AI675">
        <v>1</v>
      </c>
      <c r="AM675">
        <v>1</v>
      </c>
      <c r="AN675" t="str">
        <f>RIGHT(B675,1)</f>
        <v>t</v>
      </c>
      <c r="AO675" s="1">
        <f>COUNTIF(F675,"CVCV")+COUNTIF(F675,"CVVCV")</f>
        <v>0</v>
      </c>
      <c r="AP675" s="1">
        <f>COUNTIF(F675,"CVCVC")+COUNTIF(F675,"CVVCVC")</f>
        <v>0</v>
      </c>
      <c r="AQ675" s="1">
        <f>COUNTIF(F675,"VCV")+COUNTIF(F675,"VVCV")</f>
        <v>0</v>
      </c>
      <c r="AR675" s="1">
        <f>COUNTIF(F675,"VCVC")+COUNTIF(F675,"VVCVC")</f>
        <v>0</v>
      </c>
      <c r="AS675" s="1">
        <f>COUNTIF(F675,"CVV")</f>
        <v>0</v>
      </c>
      <c r="AT675" s="1">
        <f>COUNTIF(F675,"CVVC")</f>
        <v>0</v>
      </c>
      <c r="AU675" s="1">
        <f>COUNTIF(F675,"VV")</f>
        <v>0</v>
      </c>
      <c r="AV675" s="1">
        <f>COUNTIF(F675,"VVC")</f>
        <v>0</v>
      </c>
      <c r="AW675" s="1">
        <f>COUNTIF(F675,"CVVCVC")+COUNTIF(F675,"VVCVC")+COUNTIF(F675,"CVVCV")+COUNTIF(F675,"VVCV")</f>
        <v>0</v>
      </c>
      <c r="AY675" s="1">
        <f>COUNTIF(F675,"CCVCV")</f>
        <v>0</v>
      </c>
      <c r="AZ675" s="1">
        <f>COUNTIF(F675,"CCVCVC")</f>
        <v>1</v>
      </c>
      <c r="BA675" s="1">
        <f>COUNTIF(F675,"CCVV")</f>
        <v>0</v>
      </c>
      <c r="BB675" s="1">
        <f>COUNTIF(F675,"CCVVC")</f>
        <v>0</v>
      </c>
      <c r="BF675" s="1" t="str">
        <f>RIGHT(F675,4)</f>
        <v>VCVC</v>
      </c>
      <c r="BG675" s="1"/>
      <c r="BJ675">
        <v>1</v>
      </c>
      <c r="BK675">
        <v>1</v>
      </c>
      <c r="BP675" s="1">
        <f>SUM(BG675:BO675)</f>
        <v>2</v>
      </c>
      <c r="BQ675">
        <v>0</v>
      </c>
      <c r="BS675" s="1" t="str">
        <f>LEFT(B675,1)</f>
        <v>p</v>
      </c>
      <c r="BT675" s="1" t="str">
        <f>LEFT(B675,2)</f>
        <v>ps</v>
      </c>
      <c r="BU675" s="1" t="str">
        <f>RIGHT(B675,1)</f>
        <v>t</v>
      </c>
      <c r="BX675" s="10">
        <v>0</v>
      </c>
      <c r="BY675" s="10" t="str">
        <f>LEFT(CA675,1)</f>
        <v>i</v>
      </c>
      <c r="BZ675" s="10" t="str">
        <f>LEFT(CC675,1)</f>
        <v>a</v>
      </c>
      <c r="CA675" s="10" t="str">
        <f>RIGHT(B675,4)</f>
        <v>imat</v>
      </c>
      <c r="CB675" s="10" t="str">
        <f>RIGHT(B675,3)</f>
        <v>mat</v>
      </c>
      <c r="CC675" s="10" t="str">
        <f>RIGHT(B675,2)</f>
        <v>at</v>
      </c>
      <c r="CD675" s="10" t="str">
        <f>RIGHT(B675,1)</f>
        <v>t</v>
      </c>
    </row>
    <row r="676" spans="1:82">
      <c r="A676">
        <v>1195</v>
      </c>
      <c r="B676" s="30" t="s">
        <v>46</v>
      </c>
      <c r="C676" t="s">
        <v>1214</v>
      </c>
      <c r="D676" t="s">
        <v>1141</v>
      </c>
      <c r="E676" t="s">
        <v>1141</v>
      </c>
      <c r="F676" t="s">
        <v>2838</v>
      </c>
      <c r="G676" s="1">
        <f>COUNTIF(B676,"*ii*")</f>
        <v>0</v>
      </c>
      <c r="H676" s="1">
        <f>COUNTIF(B676,"*ee*")</f>
        <v>0</v>
      </c>
      <c r="I676" s="1">
        <f>COUNTIF(B676,"*aa*")</f>
        <v>0</v>
      </c>
      <c r="J676" s="1">
        <f>COUNTIF(B676,"*oo*")</f>
        <v>0</v>
      </c>
      <c r="K676" s="1">
        <f>COUNTIF(B676,"*uu*")</f>
        <v>0</v>
      </c>
      <c r="L676" s="1">
        <f>COUNTIF(B676,"*ia*")</f>
        <v>0</v>
      </c>
      <c r="M676" s="1">
        <f>COUNTIF(B676,"*iu*")</f>
        <v>0</v>
      </c>
      <c r="N676" s="1">
        <f>COUNTIF(B676,"*ei*")</f>
        <v>0</v>
      </c>
      <c r="O676" s="1">
        <f>COUNTIF(B676,"*ea*")</f>
        <v>0</v>
      </c>
      <c r="P676" s="1">
        <f>COUNTIF(B676,"*eo*")</f>
        <v>0</v>
      </c>
      <c r="Q676" s="1">
        <f>COUNTIF(B676,"*eu*")</f>
        <v>0</v>
      </c>
      <c r="R676" s="1">
        <f>COUNTIF(B676,"*ai*")</f>
        <v>0</v>
      </c>
      <c r="S676" s="1">
        <f>COUNTIF(B676,"*ae*")</f>
        <v>0</v>
      </c>
      <c r="T676" s="1">
        <f>COUNTIF(B676,"*ao*")</f>
        <v>0</v>
      </c>
      <c r="U676" s="1">
        <f>COUNTIF(B676,"*au*")</f>
        <v>0</v>
      </c>
      <c r="V676" s="1">
        <f>COUNTIF(B676,"*oi*")</f>
        <v>0</v>
      </c>
      <c r="W676" s="1">
        <f>COUNTIF(B676,"*oe*")</f>
        <v>0</v>
      </c>
      <c r="X676" s="1">
        <f>COUNTIF(B676,"*oa*")</f>
        <v>0</v>
      </c>
      <c r="Y676" s="1">
        <f>COUNTIF(B676,"*ou*")</f>
        <v>0</v>
      </c>
      <c r="Z676" s="1">
        <f>COUNTIF(B676,"*ui*")</f>
        <v>0</v>
      </c>
      <c r="AA676" s="1">
        <f>COUNTIF(B676,"*ua*")</f>
        <v>0</v>
      </c>
      <c r="AB676">
        <f>SUM(G676:AA676)</f>
        <v>0</v>
      </c>
      <c r="AC676">
        <v>2</v>
      </c>
      <c r="AD676">
        <f>COUNTIF(AC676,"2")</f>
        <v>1</v>
      </c>
      <c r="AE676">
        <f>COUNTIF(AC676,"3")</f>
        <v>0</v>
      </c>
      <c r="AF676">
        <f>COUNTIF(AC676,"4")</f>
        <v>0</v>
      </c>
      <c r="AG676">
        <f>COUNTIF(AC676,"5")</f>
        <v>0</v>
      </c>
      <c r="AH676">
        <v>1</v>
      </c>
      <c r="AI676">
        <v>1</v>
      </c>
      <c r="AM676">
        <v>1</v>
      </c>
      <c r="AN676" t="str">
        <f>RIGHT(B676,1)</f>
        <v>t</v>
      </c>
      <c r="AO676" s="1">
        <f>COUNTIF(F676,"CVCV")+COUNTIF(F676,"CVVCV")</f>
        <v>0</v>
      </c>
      <c r="AP676" s="1">
        <f>COUNTIF(F676,"CVCVC")+COUNTIF(F676,"CVVCVC")</f>
        <v>0</v>
      </c>
      <c r="AQ676" s="1">
        <f>COUNTIF(F676,"VCV")+COUNTIF(F676,"VVCV")</f>
        <v>0</v>
      </c>
      <c r="AR676" s="1">
        <f>COUNTIF(F676,"VCVC")+COUNTIF(F676,"VVCVC")</f>
        <v>0</v>
      </c>
      <c r="AS676" s="1">
        <f>COUNTIF(F676,"CVV")</f>
        <v>0</v>
      </c>
      <c r="AT676" s="1">
        <f>COUNTIF(F676,"CVVC")</f>
        <v>0</v>
      </c>
      <c r="AU676" s="1">
        <f>COUNTIF(F676,"VV")</f>
        <v>0</v>
      </c>
      <c r="AV676" s="1">
        <f>COUNTIF(F676,"VVC")</f>
        <v>0</v>
      </c>
      <c r="AW676" s="1">
        <f>COUNTIF(F676,"CVVCVC")+COUNTIF(F676,"VVCVC")+COUNTIF(F676,"CVVCV")+COUNTIF(F676,"VVCV")</f>
        <v>0</v>
      </c>
      <c r="AY676" s="1">
        <f>COUNTIF(F676,"CCVCV")</f>
        <v>0</v>
      </c>
      <c r="AZ676" s="1">
        <f>COUNTIF(F676,"CCVCVC")</f>
        <v>1</v>
      </c>
      <c r="BA676" s="1">
        <f>COUNTIF(F676,"CCVV")</f>
        <v>0</v>
      </c>
      <c r="BB676" s="1">
        <f>COUNTIF(F676,"CCVVC")</f>
        <v>0</v>
      </c>
      <c r="BF676" s="1" t="str">
        <f>RIGHT(F676,4)</f>
        <v>VCVC</v>
      </c>
      <c r="BG676" s="1"/>
      <c r="BJ676">
        <v>1</v>
      </c>
      <c r="BK676">
        <v>1</v>
      </c>
      <c r="BP676" s="1">
        <f>SUM(BG676:BO676)</f>
        <v>2</v>
      </c>
      <c r="BQ676">
        <v>0</v>
      </c>
      <c r="BS676" s="1" t="str">
        <f>LEFT(B676,1)</f>
        <v>p</v>
      </c>
      <c r="BT676" s="1" t="str">
        <f>LEFT(B676,2)</f>
        <v>ps</v>
      </c>
      <c r="BU676" s="1" t="str">
        <f>RIGHT(B676,1)</f>
        <v>t</v>
      </c>
      <c r="BX676" s="10">
        <v>0</v>
      </c>
      <c r="BY676" s="10" t="str">
        <f>LEFT(CA676,1)</f>
        <v>i</v>
      </c>
      <c r="BZ676" s="10" t="str">
        <f>LEFT(CC676,1)</f>
        <v>a</v>
      </c>
      <c r="CA676" s="10" t="str">
        <f>RIGHT(B676,4)</f>
        <v>inat</v>
      </c>
      <c r="CB676" s="10" t="str">
        <f>RIGHT(B676,3)</f>
        <v>nat</v>
      </c>
      <c r="CC676" s="10" t="str">
        <f>RIGHT(B676,2)</f>
        <v>at</v>
      </c>
      <c r="CD676" s="10" t="str">
        <f>RIGHT(B676,1)</f>
        <v>t</v>
      </c>
    </row>
    <row r="677" spans="1:82">
      <c r="A677">
        <v>545</v>
      </c>
      <c r="B677" s="30" t="s">
        <v>435</v>
      </c>
      <c r="C677" t="s">
        <v>1752</v>
      </c>
      <c r="D677" t="s">
        <v>1141</v>
      </c>
      <c r="E677" t="s">
        <v>1141</v>
      </c>
      <c r="F677" t="s">
        <v>2838</v>
      </c>
      <c r="G677" s="1">
        <f>COUNTIF(B677,"*ii*")</f>
        <v>0</v>
      </c>
      <c r="H677" s="1">
        <f>COUNTIF(B677,"*ee*")</f>
        <v>0</v>
      </c>
      <c r="I677" s="1">
        <f>COUNTIF(B677,"*aa*")</f>
        <v>0</v>
      </c>
      <c r="J677" s="1">
        <f>COUNTIF(B677,"*oo*")</f>
        <v>0</v>
      </c>
      <c r="K677" s="1">
        <f>COUNTIF(B677,"*uu*")</f>
        <v>0</v>
      </c>
      <c r="L677" s="1">
        <f>COUNTIF(B677,"*ia*")</f>
        <v>0</v>
      </c>
      <c r="M677" s="1">
        <f>COUNTIF(B677,"*iu*")</f>
        <v>0</v>
      </c>
      <c r="N677" s="1">
        <f>COUNTIF(B677,"*ei*")</f>
        <v>0</v>
      </c>
      <c r="O677" s="1">
        <f>COUNTIF(B677,"*ea*")</f>
        <v>0</v>
      </c>
      <c r="P677" s="1">
        <f>COUNTIF(B677,"*eo*")</f>
        <v>0</v>
      </c>
      <c r="Q677" s="1">
        <f>COUNTIF(B677,"*eu*")</f>
        <v>0</v>
      </c>
      <c r="R677" s="1">
        <f>COUNTIF(B677,"*ai*")</f>
        <v>0</v>
      </c>
      <c r="S677" s="1">
        <f>COUNTIF(B677,"*ae*")</f>
        <v>0</v>
      </c>
      <c r="T677" s="1">
        <f>COUNTIF(B677,"*ao*")</f>
        <v>0</v>
      </c>
      <c r="U677" s="1">
        <f>COUNTIF(B677,"*au*")</f>
        <v>0</v>
      </c>
      <c r="V677" s="1">
        <f>COUNTIF(B677,"*oi*")</f>
        <v>0</v>
      </c>
      <c r="W677" s="1">
        <f>COUNTIF(B677,"*oe*")</f>
        <v>0</v>
      </c>
      <c r="X677" s="1">
        <f>COUNTIF(B677,"*oa*")</f>
        <v>0</v>
      </c>
      <c r="Y677" s="1">
        <f>COUNTIF(B677,"*ou*")</f>
        <v>0</v>
      </c>
      <c r="Z677" s="1">
        <f>COUNTIF(B677,"*ui*")</f>
        <v>0</v>
      </c>
      <c r="AA677" s="1">
        <f>COUNTIF(B677,"*ua*")</f>
        <v>0</v>
      </c>
      <c r="AB677">
        <f>SUM(G677:AA677)</f>
        <v>0</v>
      </c>
      <c r="AC677">
        <v>2</v>
      </c>
      <c r="AD677">
        <f>COUNTIF(AC677,"2")</f>
        <v>1</v>
      </c>
      <c r="AE677">
        <f>COUNTIF(AC677,"3")</f>
        <v>0</v>
      </c>
      <c r="AF677">
        <f>COUNTIF(AC677,"4")</f>
        <v>0</v>
      </c>
      <c r="AG677">
        <f>COUNTIF(AC677,"5")</f>
        <v>0</v>
      </c>
      <c r="AH677">
        <v>1</v>
      </c>
      <c r="AI677">
        <v>1</v>
      </c>
      <c r="AM677">
        <v>1</v>
      </c>
      <c r="AN677" t="str">
        <f>RIGHT(B677,1)</f>
        <v>t</v>
      </c>
      <c r="AO677" s="1">
        <f>COUNTIF(F677,"CVCV")+COUNTIF(F677,"CVVCV")</f>
        <v>0</v>
      </c>
      <c r="AP677" s="1">
        <f>COUNTIF(F677,"CVCVC")+COUNTIF(F677,"CVVCVC")</f>
        <v>0</v>
      </c>
      <c r="AQ677" s="1">
        <f>COUNTIF(F677,"VCV")+COUNTIF(F677,"VVCV")</f>
        <v>0</v>
      </c>
      <c r="AR677" s="1">
        <f>COUNTIF(F677,"VCVC")+COUNTIF(F677,"VVCVC")</f>
        <v>0</v>
      </c>
      <c r="AS677" s="1">
        <f>COUNTIF(F677,"CVV")</f>
        <v>0</v>
      </c>
      <c r="AT677" s="1">
        <f>COUNTIF(F677,"CVVC")</f>
        <v>0</v>
      </c>
      <c r="AU677" s="1">
        <f>COUNTIF(F677,"VV")</f>
        <v>0</v>
      </c>
      <c r="AV677" s="1">
        <f>COUNTIF(F677,"VVC")</f>
        <v>0</v>
      </c>
      <c r="AW677" s="1">
        <f>COUNTIF(F677,"CVVCVC")+COUNTIF(F677,"VVCVC")+COUNTIF(F677,"CVVCV")+COUNTIF(F677,"VVCV")</f>
        <v>0</v>
      </c>
      <c r="AY677" s="1">
        <f>COUNTIF(F677,"CCVCV")</f>
        <v>0</v>
      </c>
      <c r="AZ677" s="1">
        <f>COUNTIF(F677,"CCVCVC")</f>
        <v>1</v>
      </c>
      <c r="BA677" s="1">
        <f>COUNTIF(F677,"CCVV")</f>
        <v>0</v>
      </c>
      <c r="BB677" s="1">
        <f>COUNTIF(F677,"CCVVC")</f>
        <v>0</v>
      </c>
      <c r="BF677" s="1" t="str">
        <f>RIGHT(F677,4)</f>
        <v>VCVC</v>
      </c>
      <c r="BG677" s="1"/>
      <c r="BJ677">
        <v>1</v>
      </c>
      <c r="BK677">
        <v>1</v>
      </c>
      <c r="BP677" s="1">
        <f>SUM(BG677:BO677)</f>
        <v>2</v>
      </c>
      <c r="BQ677">
        <v>0</v>
      </c>
      <c r="BS677" s="1" t="str">
        <f>LEFT(B677,1)</f>
        <v>k</v>
      </c>
      <c r="BT677" s="1" t="str">
        <f>LEFT(B677,2)</f>
        <v>kh</v>
      </c>
      <c r="BU677" s="1" t="str">
        <f>RIGHT(B677,1)</f>
        <v>t</v>
      </c>
      <c r="BX677" s="10">
        <v>0</v>
      </c>
      <c r="BY677" s="10" t="str">
        <f>LEFT(CA677,1)</f>
        <v>u</v>
      </c>
      <c r="BZ677" s="10" t="str">
        <f>LEFT(CC677,1)</f>
        <v>a</v>
      </c>
      <c r="CA677" s="10" t="str">
        <f>RIGHT(B677,4)</f>
        <v>unat</v>
      </c>
      <c r="CB677" s="10" t="str">
        <f>RIGHT(B677,3)</f>
        <v>nat</v>
      </c>
      <c r="CC677" s="10" t="str">
        <f>RIGHT(B677,2)</f>
        <v>at</v>
      </c>
      <c r="CD677" s="10" t="str">
        <f>RIGHT(B677,1)</f>
        <v>t</v>
      </c>
    </row>
    <row r="678" spans="1:82">
      <c r="A678">
        <v>576</v>
      </c>
      <c r="B678" s="30" t="s">
        <v>3089</v>
      </c>
      <c r="C678" t="s">
        <v>2483</v>
      </c>
      <c r="D678" t="s">
        <v>1141</v>
      </c>
      <c r="E678" t="s">
        <v>1141</v>
      </c>
      <c r="F678" t="s">
        <v>2838</v>
      </c>
      <c r="G678" s="1">
        <f>COUNTIF(B678,"*ii*")</f>
        <v>0</v>
      </c>
      <c r="H678" s="1">
        <f>COUNTIF(B678,"*ee*")</f>
        <v>0</v>
      </c>
      <c r="I678" s="1">
        <f>COUNTIF(B678,"*aa*")</f>
        <v>0</v>
      </c>
      <c r="J678" s="1">
        <f>COUNTIF(B678,"*oo*")</f>
        <v>0</v>
      </c>
      <c r="K678" s="1">
        <f>COUNTIF(B678,"*uu*")</f>
        <v>0</v>
      </c>
      <c r="L678" s="1">
        <f>COUNTIF(B678,"*ia*")</f>
        <v>0</v>
      </c>
      <c r="M678" s="1">
        <f>COUNTIF(B678,"*iu*")</f>
        <v>0</v>
      </c>
      <c r="N678" s="1">
        <f>COUNTIF(B678,"*ei*")</f>
        <v>0</v>
      </c>
      <c r="O678" s="1">
        <f>COUNTIF(B678,"*ea*")</f>
        <v>0</v>
      </c>
      <c r="P678" s="1">
        <f>COUNTIF(B678,"*eo*")</f>
        <v>0</v>
      </c>
      <c r="Q678" s="1">
        <f>COUNTIF(B678,"*eu*")</f>
        <v>0</v>
      </c>
      <c r="R678" s="1">
        <f>COUNTIF(B678,"*ai*")</f>
        <v>0</v>
      </c>
      <c r="S678" s="1">
        <f>COUNTIF(B678,"*ae*")</f>
        <v>0</v>
      </c>
      <c r="T678" s="1">
        <f>COUNTIF(B678,"*ao*")</f>
        <v>0</v>
      </c>
      <c r="U678" s="1">
        <f>COUNTIF(B678,"*au*")</f>
        <v>0</v>
      </c>
      <c r="V678" s="1">
        <f>COUNTIF(B678,"*oi*")</f>
        <v>0</v>
      </c>
      <c r="W678" s="1">
        <f>COUNTIF(B678,"*oe*")</f>
        <v>0</v>
      </c>
      <c r="X678" s="1">
        <f>COUNTIF(B678,"*oa*")</f>
        <v>0</v>
      </c>
      <c r="Y678" s="1">
        <f>COUNTIF(B678,"*ou*")</f>
        <v>0</v>
      </c>
      <c r="Z678" s="1">
        <f>COUNTIF(B678,"*ui*")</f>
        <v>0</v>
      </c>
      <c r="AA678" s="1">
        <f>COUNTIF(B678,"*ua*")</f>
        <v>0</v>
      </c>
      <c r="AB678">
        <f>SUM(G678:AA678)</f>
        <v>0</v>
      </c>
      <c r="AC678">
        <v>2</v>
      </c>
      <c r="AD678">
        <f>COUNTIF(AC678,"2")</f>
        <v>1</v>
      </c>
      <c r="AE678">
        <f>COUNTIF(AC678,"3")</f>
        <v>0</v>
      </c>
      <c r="AF678">
        <f>COUNTIF(AC678,"4")</f>
        <v>0</v>
      </c>
      <c r="AG678">
        <f>COUNTIF(AC678,"5")</f>
        <v>0</v>
      </c>
      <c r="AH678">
        <v>1</v>
      </c>
      <c r="AI678">
        <v>1</v>
      </c>
      <c r="AM678">
        <v>1</v>
      </c>
      <c r="AN678" t="str">
        <f>RIGHT(B678,1)</f>
        <v>ʔ</v>
      </c>
      <c r="AO678" s="1">
        <f>COUNTIF(F678,"CVCV")+COUNTIF(F678,"CVVCV")</f>
        <v>0</v>
      </c>
      <c r="AP678" s="1">
        <f>COUNTIF(F678,"CVCVC")+COUNTIF(F678,"CVVCVC")</f>
        <v>0</v>
      </c>
      <c r="AQ678" s="1">
        <f>COUNTIF(F678,"VCV")+COUNTIF(F678,"VVCV")</f>
        <v>0</v>
      </c>
      <c r="AR678" s="1">
        <f>COUNTIF(F678,"VCVC")+COUNTIF(F678,"VVCVC")</f>
        <v>0</v>
      </c>
      <c r="AS678" s="1">
        <f>COUNTIF(F678,"CVV")</f>
        <v>0</v>
      </c>
      <c r="AT678" s="1">
        <f>COUNTIF(F678,"CVVC")</f>
        <v>0</v>
      </c>
      <c r="AU678" s="1">
        <f>COUNTIF(F678,"VV")</f>
        <v>0</v>
      </c>
      <c r="AV678" s="1">
        <f>COUNTIF(F678,"VVC")</f>
        <v>0</v>
      </c>
      <c r="AW678" s="1">
        <f>COUNTIF(F678,"CVVCVC")+COUNTIF(F678,"VVCVC")+COUNTIF(F678,"CVVCV")+COUNTIF(F678,"VVCV")</f>
        <v>0</v>
      </c>
      <c r="AY678" s="1">
        <f>COUNTIF(F678,"CCVCV")</f>
        <v>0</v>
      </c>
      <c r="AZ678" s="1">
        <f>COUNTIF(F678,"CCVCVC")</f>
        <v>1</v>
      </c>
      <c r="BA678" s="1">
        <f>COUNTIF(F678,"CCVV")</f>
        <v>0</v>
      </c>
      <c r="BB678" s="1">
        <f>COUNTIF(F678,"CCVVC")</f>
        <v>0</v>
      </c>
      <c r="BF678" s="1" t="str">
        <f>RIGHT(F678,4)</f>
        <v>VCVC</v>
      </c>
      <c r="BG678" s="1"/>
      <c r="BJ678">
        <v>1</v>
      </c>
      <c r="BK678">
        <v>1</v>
      </c>
      <c r="BP678" s="1">
        <f>SUM(BG678:BO678)</f>
        <v>2</v>
      </c>
      <c r="BQ678">
        <v>0</v>
      </c>
      <c r="BS678" s="1" t="str">
        <f>LEFT(B678,1)</f>
        <v>k</v>
      </c>
      <c r="BT678" s="1" t="str">
        <f>LEFT(B678,2)</f>
        <v>kn</v>
      </c>
      <c r="BU678" s="1" t="str">
        <f>RIGHT(B678,1)</f>
        <v>ʔ</v>
      </c>
      <c r="BX678" s="10">
        <v>0</v>
      </c>
      <c r="BY678" s="10" t="str">
        <f>LEFT(CA678,1)</f>
        <v>a</v>
      </c>
      <c r="BZ678" s="10" t="str">
        <f>LEFT(CC678,1)</f>
        <v>a</v>
      </c>
      <c r="CA678" s="10" t="str">
        <f>RIGHT(B678,4)</f>
        <v>abaʔ</v>
      </c>
      <c r="CB678" s="10" t="str">
        <f>RIGHT(B678,3)</f>
        <v>baʔ</v>
      </c>
      <c r="CC678" s="10" t="str">
        <f>RIGHT(B678,2)</f>
        <v>aʔ</v>
      </c>
      <c r="CD678" s="10" t="str">
        <f>RIGHT(B678,1)</f>
        <v>ʔ</v>
      </c>
    </row>
    <row r="679" spans="1:82">
      <c r="A679">
        <v>651</v>
      </c>
      <c r="B679" s="30" t="s">
        <v>3108</v>
      </c>
      <c r="C679" t="s">
        <v>1374</v>
      </c>
      <c r="D679" t="s">
        <v>1141</v>
      </c>
      <c r="E679" t="s">
        <v>1141</v>
      </c>
      <c r="F679" t="s">
        <v>2838</v>
      </c>
      <c r="G679" s="1">
        <f>COUNTIF(B679,"*ii*")</f>
        <v>0</v>
      </c>
      <c r="H679" s="1">
        <f>COUNTIF(B679,"*ee*")</f>
        <v>0</v>
      </c>
      <c r="I679" s="1">
        <f>COUNTIF(B679,"*aa*")</f>
        <v>0</v>
      </c>
      <c r="J679" s="1">
        <f>COUNTIF(B679,"*oo*")</f>
        <v>0</v>
      </c>
      <c r="K679" s="1">
        <f>COUNTIF(B679,"*uu*")</f>
        <v>0</v>
      </c>
      <c r="L679" s="1">
        <f>COUNTIF(B679,"*ia*")</f>
        <v>0</v>
      </c>
      <c r="M679" s="1">
        <f>COUNTIF(B679,"*iu*")</f>
        <v>0</v>
      </c>
      <c r="N679" s="1">
        <f>COUNTIF(B679,"*ei*")</f>
        <v>0</v>
      </c>
      <c r="O679" s="1">
        <f>COUNTIF(B679,"*ea*")</f>
        <v>0</v>
      </c>
      <c r="P679" s="1">
        <f>COUNTIF(B679,"*eo*")</f>
        <v>0</v>
      </c>
      <c r="Q679" s="1">
        <f>COUNTIF(B679,"*eu*")</f>
        <v>0</v>
      </c>
      <c r="R679" s="1">
        <f>COUNTIF(B679,"*ai*")</f>
        <v>0</v>
      </c>
      <c r="S679" s="1">
        <f>COUNTIF(B679,"*ae*")</f>
        <v>0</v>
      </c>
      <c r="T679" s="1">
        <f>COUNTIF(B679,"*ao*")</f>
        <v>0</v>
      </c>
      <c r="U679" s="1">
        <f>COUNTIF(B679,"*au*")</f>
        <v>0</v>
      </c>
      <c r="V679" s="1">
        <f>COUNTIF(B679,"*oi*")</f>
        <v>0</v>
      </c>
      <c r="W679" s="1">
        <f>COUNTIF(B679,"*oe*")</f>
        <v>0</v>
      </c>
      <c r="X679" s="1">
        <f>COUNTIF(B679,"*oa*")</f>
        <v>0</v>
      </c>
      <c r="Y679" s="1">
        <f>COUNTIF(B679,"*ou*")</f>
        <v>0</v>
      </c>
      <c r="Z679" s="1">
        <f>COUNTIF(B679,"*ui*")</f>
        <v>0</v>
      </c>
      <c r="AA679" s="1">
        <f>COUNTIF(B679,"*ua*")</f>
        <v>0</v>
      </c>
      <c r="AB679">
        <f>SUM(G679:AA679)</f>
        <v>0</v>
      </c>
      <c r="AC679">
        <v>2</v>
      </c>
      <c r="AD679">
        <f>COUNTIF(AC679,"2")</f>
        <v>1</v>
      </c>
      <c r="AE679">
        <f>COUNTIF(AC679,"3")</f>
        <v>0</v>
      </c>
      <c r="AF679">
        <f>COUNTIF(AC679,"4")</f>
        <v>0</v>
      </c>
      <c r="AG679">
        <f>COUNTIF(AC679,"5")</f>
        <v>0</v>
      </c>
      <c r="AH679">
        <v>1</v>
      </c>
      <c r="AI679">
        <v>1</v>
      </c>
      <c r="AM679">
        <v>1</v>
      </c>
      <c r="AN679" t="str">
        <f>RIGHT(B679,1)</f>
        <v>ʔ</v>
      </c>
      <c r="AO679" s="1">
        <f>COUNTIF(F679,"CVCV")+COUNTIF(F679,"CVVCV")</f>
        <v>0</v>
      </c>
      <c r="AP679" s="1">
        <f>COUNTIF(F679,"CVCVC")+COUNTIF(F679,"CVVCVC")</f>
        <v>0</v>
      </c>
      <c r="AQ679" s="1">
        <f>COUNTIF(F679,"VCV")+COUNTIF(F679,"VVCV")</f>
        <v>0</v>
      </c>
      <c r="AR679" s="1">
        <f>COUNTIF(F679,"VCVC")+COUNTIF(F679,"VVCVC")</f>
        <v>0</v>
      </c>
      <c r="AS679" s="1">
        <f>COUNTIF(F679,"CVV")</f>
        <v>0</v>
      </c>
      <c r="AT679" s="1">
        <f>COUNTIF(F679,"CVVC")</f>
        <v>0</v>
      </c>
      <c r="AU679" s="1">
        <f>COUNTIF(F679,"VV")</f>
        <v>0</v>
      </c>
      <c r="AV679" s="1">
        <f>COUNTIF(F679,"VVC")</f>
        <v>0</v>
      </c>
      <c r="AW679" s="1">
        <f>COUNTIF(F679,"CVVCVC")+COUNTIF(F679,"VVCVC")+COUNTIF(F679,"CVVCV")+COUNTIF(F679,"VVCV")</f>
        <v>0</v>
      </c>
      <c r="AY679" s="1">
        <f>COUNTIF(F679,"CCVCV")</f>
        <v>0</v>
      </c>
      <c r="AZ679" s="1">
        <f>COUNTIF(F679,"CCVCVC")</f>
        <v>1</v>
      </c>
      <c r="BA679" s="1">
        <f>COUNTIF(F679,"CCVV")</f>
        <v>0</v>
      </c>
      <c r="BB679" s="1">
        <f>COUNTIF(F679,"CCVVC")</f>
        <v>0</v>
      </c>
      <c r="BF679" s="1" t="str">
        <f>RIGHT(F679,4)</f>
        <v>VCVC</v>
      </c>
      <c r="BG679" s="1"/>
      <c r="BJ679">
        <v>1</v>
      </c>
      <c r="BK679">
        <v>1</v>
      </c>
      <c r="BP679" s="1">
        <f>SUM(BG679:BO679)</f>
        <v>2</v>
      </c>
      <c r="BQ679">
        <v>0</v>
      </c>
      <c r="BS679" s="1" t="str">
        <f>LEFT(B679,1)</f>
        <v>k</v>
      </c>
      <c r="BT679" s="1" t="str">
        <f>LEFT(B679,2)</f>
        <v>kr</v>
      </c>
      <c r="BU679" s="1" t="str">
        <f>RIGHT(B679,1)</f>
        <v>ʔ</v>
      </c>
      <c r="BX679" s="10">
        <v>0</v>
      </c>
      <c r="BY679" s="10" t="str">
        <f>LEFT(CA679,1)</f>
        <v>a</v>
      </c>
      <c r="BZ679" s="10" t="str">
        <f>LEFT(CC679,1)</f>
        <v>a</v>
      </c>
      <c r="CA679" s="10" t="str">
        <f>RIGHT(B679,4)</f>
        <v>ahaʔ</v>
      </c>
      <c r="CB679" s="10" t="str">
        <f>RIGHT(B679,3)</f>
        <v>haʔ</v>
      </c>
      <c r="CC679" s="10" t="str">
        <f>RIGHT(B679,2)</f>
        <v>aʔ</v>
      </c>
      <c r="CD679" s="10" t="str">
        <f>RIGHT(B679,1)</f>
        <v>ʔ</v>
      </c>
    </row>
    <row r="680" spans="1:82">
      <c r="A680">
        <v>1427</v>
      </c>
      <c r="B680" s="30" t="s">
        <v>3386</v>
      </c>
      <c r="C680" t="s">
        <v>1906</v>
      </c>
      <c r="D680" t="s">
        <v>1141</v>
      </c>
      <c r="E680" t="s">
        <v>1141</v>
      </c>
      <c r="F680" t="s">
        <v>2838</v>
      </c>
      <c r="G680" s="1">
        <f>COUNTIF(B680,"*ii*")</f>
        <v>0</v>
      </c>
      <c r="H680" s="1">
        <f>COUNTIF(B680,"*ee*")</f>
        <v>0</v>
      </c>
      <c r="I680" s="1">
        <f>COUNTIF(B680,"*aa*")</f>
        <v>0</v>
      </c>
      <c r="J680" s="1">
        <f>COUNTIF(B680,"*oo*")</f>
        <v>0</v>
      </c>
      <c r="K680" s="1">
        <f>COUNTIF(B680,"*uu*")</f>
        <v>0</v>
      </c>
      <c r="L680" s="1">
        <f>COUNTIF(B680,"*ia*")</f>
        <v>0</v>
      </c>
      <c r="M680" s="1">
        <f>COUNTIF(B680,"*iu*")</f>
        <v>0</v>
      </c>
      <c r="N680" s="1">
        <f>COUNTIF(B680,"*ei*")</f>
        <v>0</v>
      </c>
      <c r="O680" s="1">
        <f>COUNTIF(B680,"*ea*")</f>
        <v>0</v>
      </c>
      <c r="P680" s="1">
        <f>COUNTIF(B680,"*eo*")</f>
        <v>0</v>
      </c>
      <c r="Q680" s="1">
        <f>COUNTIF(B680,"*eu*")</f>
        <v>0</v>
      </c>
      <c r="R680" s="1">
        <f>COUNTIF(B680,"*ai*")</f>
        <v>0</v>
      </c>
      <c r="S680" s="1">
        <f>COUNTIF(B680,"*ae*")</f>
        <v>0</v>
      </c>
      <c r="T680" s="1">
        <f>COUNTIF(B680,"*ao*")</f>
        <v>0</v>
      </c>
      <c r="U680" s="1">
        <f>COUNTIF(B680,"*au*")</f>
        <v>0</v>
      </c>
      <c r="V680" s="1">
        <f>COUNTIF(B680,"*oi*")</f>
        <v>0</v>
      </c>
      <c r="W680" s="1">
        <f>COUNTIF(B680,"*oe*")</f>
        <v>0</v>
      </c>
      <c r="X680" s="1">
        <f>COUNTIF(B680,"*oa*")</f>
        <v>0</v>
      </c>
      <c r="Y680" s="1">
        <f>COUNTIF(B680,"*ou*")</f>
        <v>0</v>
      </c>
      <c r="Z680" s="1">
        <f>COUNTIF(B680,"*ui*")</f>
        <v>0</v>
      </c>
      <c r="AA680" s="1">
        <f>COUNTIF(B680,"*ua*")</f>
        <v>0</v>
      </c>
      <c r="AB680">
        <f>SUM(G680:AA680)</f>
        <v>0</v>
      </c>
      <c r="AC680">
        <v>2</v>
      </c>
      <c r="AD680">
        <f>COUNTIF(AC680,"2")</f>
        <v>1</v>
      </c>
      <c r="AE680">
        <f>COUNTIF(AC680,"3")</f>
        <v>0</v>
      </c>
      <c r="AF680">
        <f>COUNTIF(AC680,"4")</f>
        <v>0</v>
      </c>
      <c r="AG680">
        <f>COUNTIF(AC680,"5")</f>
        <v>0</v>
      </c>
      <c r="AH680">
        <v>1</v>
      </c>
      <c r="AI680">
        <v>1</v>
      </c>
      <c r="AM680">
        <v>1</v>
      </c>
      <c r="AN680" t="str">
        <f>RIGHT(B680,1)</f>
        <v>ʔ</v>
      </c>
      <c r="AO680" s="1">
        <f>COUNTIF(F680,"CVCV")+COUNTIF(F680,"CVVCV")</f>
        <v>0</v>
      </c>
      <c r="AP680" s="1">
        <f>COUNTIF(F680,"CVCVC")+COUNTIF(F680,"CVVCVC")</f>
        <v>0</v>
      </c>
      <c r="AQ680" s="1">
        <f>COUNTIF(F680,"VCV")+COUNTIF(F680,"VVCV")</f>
        <v>0</v>
      </c>
      <c r="AR680" s="1">
        <f>COUNTIF(F680,"VCVC")+COUNTIF(F680,"VVCVC")</f>
        <v>0</v>
      </c>
      <c r="AS680" s="1">
        <f>COUNTIF(F680,"CVV")</f>
        <v>0</v>
      </c>
      <c r="AT680" s="1">
        <f>COUNTIF(F680,"CVVC")</f>
        <v>0</v>
      </c>
      <c r="AU680" s="1">
        <f>COUNTIF(F680,"VV")</f>
        <v>0</v>
      </c>
      <c r="AV680" s="1">
        <f>COUNTIF(F680,"VVC")</f>
        <v>0</v>
      </c>
      <c r="AW680" s="1">
        <f>COUNTIF(F680,"CVVCVC")+COUNTIF(F680,"VVCVC")+COUNTIF(F680,"CVVCV")+COUNTIF(F680,"VVCV")</f>
        <v>0</v>
      </c>
      <c r="AY680" s="1">
        <f>COUNTIF(F680,"CCVCV")</f>
        <v>0</v>
      </c>
      <c r="AZ680" s="1">
        <f>COUNTIF(F680,"CCVCVC")</f>
        <v>1</v>
      </c>
      <c r="BA680" s="1">
        <f>COUNTIF(F680,"CCVV")</f>
        <v>0</v>
      </c>
      <c r="BB680" s="1">
        <f>COUNTIF(F680,"CCVVC")</f>
        <v>0</v>
      </c>
      <c r="BC680">
        <v>1</v>
      </c>
      <c r="BF680" s="1" t="str">
        <f>RIGHT(F680,4)</f>
        <v>VCVC</v>
      </c>
      <c r="BG680" s="1"/>
      <c r="BJ680">
        <v>1</v>
      </c>
      <c r="BK680">
        <v>1</v>
      </c>
      <c r="BP680" s="1">
        <f>SUM(BG680:BO680)</f>
        <v>2</v>
      </c>
      <c r="BQ680">
        <v>0</v>
      </c>
      <c r="BS680" s="1" t="str">
        <f>LEFT(B680,1)</f>
        <v>ʔ</v>
      </c>
      <c r="BT680" s="1" t="str">
        <f>LEFT(B680,2)</f>
        <v>ʔt</v>
      </c>
      <c r="BU680" s="1" t="str">
        <f>RIGHT(B680,1)</f>
        <v>ʔ</v>
      </c>
      <c r="BX680" s="10">
        <v>0</v>
      </c>
      <c r="BY680" s="10" t="str">
        <f>LEFT(CA680,1)</f>
        <v>a</v>
      </c>
      <c r="BZ680" s="10" t="str">
        <f>LEFT(CC680,1)</f>
        <v>a</v>
      </c>
      <c r="CA680" s="10" t="str">
        <f>RIGHT(B680,4)</f>
        <v>akaʔ</v>
      </c>
      <c r="CB680" s="10" t="str">
        <f>RIGHT(B680,3)</f>
        <v>kaʔ</v>
      </c>
      <c r="CC680" s="10" t="str">
        <f>RIGHT(B680,2)</f>
        <v>aʔ</v>
      </c>
      <c r="CD680" s="10" t="str">
        <f>RIGHT(B680,1)</f>
        <v>ʔ</v>
      </c>
    </row>
    <row r="681" spans="1:82">
      <c r="A681">
        <v>1408</v>
      </c>
      <c r="B681" s="30" t="s">
        <v>3367</v>
      </c>
      <c r="C681" t="s">
        <v>1964</v>
      </c>
      <c r="D681" t="s">
        <v>1141</v>
      </c>
      <c r="E681" t="s">
        <v>1141</v>
      </c>
      <c r="F681" t="s">
        <v>2838</v>
      </c>
      <c r="G681" s="1">
        <f>COUNTIF(B681,"*ii*")</f>
        <v>0</v>
      </c>
      <c r="H681" s="1">
        <f>COUNTIF(B681,"*ee*")</f>
        <v>0</v>
      </c>
      <c r="I681" s="1">
        <f>COUNTIF(B681,"*aa*")</f>
        <v>0</v>
      </c>
      <c r="J681" s="1">
        <f>COUNTIF(B681,"*oo*")</f>
        <v>0</v>
      </c>
      <c r="K681" s="1">
        <f>COUNTIF(B681,"*uu*")</f>
        <v>0</v>
      </c>
      <c r="L681" s="1">
        <f>COUNTIF(B681,"*ia*")</f>
        <v>0</v>
      </c>
      <c r="M681" s="1">
        <f>COUNTIF(B681,"*iu*")</f>
        <v>0</v>
      </c>
      <c r="N681" s="1">
        <f>COUNTIF(B681,"*ei*")</f>
        <v>0</v>
      </c>
      <c r="O681" s="1">
        <f>COUNTIF(B681,"*ea*")</f>
        <v>0</v>
      </c>
      <c r="P681" s="1">
        <f>COUNTIF(B681,"*eo*")</f>
        <v>0</v>
      </c>
      <c r="Q681" s="1">
        <f>COUNTIF(B681,"*eu*")</f>
        <v>0</v>
      </c>
      <c r="R681" s="1">
        <f>COUNTIF(B681,"*ai*")</f>
        <v>0</v>
      </c>
      <c r="S681" s="1">
        <f>COUNTIF(B681,"*ae*")</f>
        <v>0</v>
      </c>
      <c r="T681" s="1">
        <f>COUNTIF(B681,"*ao*")</f>
        <v>0</v>
      </c>
      <c r="U681" s="1">
        <f>COUNTIF(B681,"*au*")</f>
        <v>0</v>
      </c>
      <c r="V681" s="1">
        <f>COUNTIF(B681,"*oi*")</f>
        <v>0</v>
      </c>
      <c r="W681" s="1">
        <f>COUNTIF(B681,"*oe*")</f>
        <v>0</v>
      </c>
      <c r="X681" s="1">
        <f>COUNTIF(B681,"*oa*")</f>
        <v>0</v>
      </c>
      <c r="Y681" s="1">
        <f>COUNTIF(B681,"*ou*")</f>
        <v>0</v>
      </c>
      <c r="Z681" s="1">
        <f>COUNTIF(B681,"*ui*")</f>
        <v>0</v>
      </c>
      <c r="AA681" s="1">
        <f>COUNTIF(B681,"*ua*")</f>
        <v>0</v>
      </c>
      <c r="AB681">
        <f>SUM(G681:AA681)</f>
        <v>0</v>
      </c>
      <c r="AC681">
        <v>2</v>
      </c>
      <c r="AD681">
        <f>COUNTIF(AC681,"2")</f>
        <v>1</v>
      </c>
      <c r="AE681">
        <f>COUNTIF(AC681,"3")</f>
        <v>0</v>
      </c>
      <c r="AF681">
        <f>COUNTIF(AC681,"4")</f>
        <v>0</v>
      </c>
      <c r="AG681">
        <f>COUNTIF(AC681,"5")</f>
        <v>0</v>
      </c>
      <c r="AH681">
        <v>1</v>
      </c>
      <c r="AI681">
        <v>1</v>
      </c>
      <c r="AM681">
        <v>1</v>
      </c>
      <c r="AN681" t="str">
        <f>RIGHT(B681,1)</f>
        <v>ʔ</v>
      </c>
      <c r="AO681" s="1">
        <f>COUNTIF(F681,"CVCV")+COUNTIF(F681,"CVVCV")</f>
        <v>0</v>
      </c>
      <c r="AP681" s="1">
        <f>COUNTIF(F681,"CVCVC")+COUNTIF(F681,"CVVCVC")</f>
        <v>0</v>
      </c>
      <c r="AQ681" s="1">
        <f>COUNTIF(F681,"VCV")+COUNTIF(F681,"VVCV")</f>
        <v>0</v>
      </c>
      <c r="AR681" s="1">
        <f>COUNTIF(F681,"VCVC")+COUNTIF(F681,"VVCVC")</f>
        <v>0</v>
      </c>
      <c r="AS681" s="1">
        <f>COUNTIF(F681,"CVV")</f>
        <v>0</v>
      </c>
      <c r="AT681" s="1">
        <f>COUNTIF(F681,"CVVC")</f>
        <v>0</v>
      </c>
      <c r="AU681" s="1">
        <f>COUNTIF(F681,"VV")</f>
        <v>0</v>
      </c>
      <c r="AV681" s="1">
        <f>COUNTIF(F681,"VVC")</f>
        <v>0</v>
      </c>
      <c r="AW681" s="1">
        <f>COUNTIF(F681,"CVVCVC")+COUNTIF(F681,"VVCVC")+COUNTIF(F681,"CVVCV")+COUNTIF(F681,"VVCV")</f>
        <v>0</v>
      </c>
      <c r="AY681" s="1">
        <f>COUNTIF(F681,"CCVCV")</f>
        <v>0</v>
      </c>
      <c r="AZ681" s="1">
        <f>COUNTIF(F681,"CCVCVC")</f>
        <v>1</v>
      </c>
      <c r="BA681" s="1">
        <f>COUNTIF(F681,"CCVV")</f>
        <v>0</v>
      </c>
      <c r="BB681" s="1">
        <f>COUNTIF(F681,"CCVVC")</f>
        <v>0</v>
      </c>
      <c r="BC681">
        <v>1</v>
      </c>
      <c r="BF681" s="1" t="str">
        <f>RIGHT(F681,4)</f>
        <v>VCVC</v>
      </c>
      <c r="BG681" s="1"/>
      <c r="BJ681">
        <v>1</v>
      </c>
      <c r="BK681">
        <v>1</v>
      </c>
      <c r="BP681" s="1">
        <f>SUM(BG681:BO681)</f>
        <v>2</v>
      </c>
      <c r="BQ681">
        <v>0</v>
      </c>
      <c r="BS681" s="1" t="str">
        <f>LEFT(B681,1)</f>
        <v>ʔ</v>
      </c>
      <c r="BT681" s="1" t="str">
        <f>LEFT(B681,2)</f>
        <v>ʔs</v>
      </c>
      <c r="BU681" s="1" t="str">
        <f>RIGHT(B681,1)</f>
        <v>ʔ</v>
      </c>
      <c r="BX681" s="10">
        <v>0</v>
      </c>
      <c r="BY681" s="10" t="str">
        <f>LEFT(CA681,1)</f>
        <v>a</v>
      </c>
      <c r="BZ681" s="10" t="str">
        <f>LEFT(CC681,1)</f>
        <v>a</v>
      </c>
      <c r="CA681" s="10" t="str">
        <f>RIGHT(B681,4)</f>
        <v>apaʔ</v>
      </c>
      <c r="CB681" s="10" t="str">
        <f>RIGHT(B681,3)</f>
        <v>paʔ</v>
      </c>
      <c r="CC681" s="10" t="str">
        <f>RIGHT(B681,2)</f>
        <v>aʔ</v>
      </c>
      <c r="CD681" s="10" t="str">
        <f>RIGHT(B681,1)</f>
        <v>ʔ</v>
      </c>
    </row>
    <row r="682" spans="1:82">
      <c r="A682">
        <v>879</v>
      </c>
      <c r="B682" s="30" t="s">
        <v>3154</v>
      </c>
      <c r="C682" t="s">
        <v>1488</v>
      </c>
      <c r="D682" t="s">
        <v>1141</v>
      </c>
      <c r="E682" t="s">
        <v>1141</v>
      </c>
      <c r="F682" t="s">
        <v>2838</v>
      </c>
      <c r="G682" s="1">
        <f>COUNTIF(B682,"*ii*")</f>
        <v>0</v>
      </c>
      <c r="H682" s="1">
        <f>COUNTIF(B682,"*ee*")</f>
        <v>0</v>
      </c>
      <c r="I682" s="1">
        <f>COUNTIF(B682,"*aa*")</f>
        <v>0</v>
      </c>
      <c r="J682" s="1">
        <f>COUNTIF(B682,"*oo*")</f>
        <v>0</v>
      </c>
      <c r="K682" s="1">
        <f>COUNTIF(B682,"*uu*")</f>
        <v>0</v>
      </c>
      <c r="L682" s="1">
        <f>COUNTIF(B682,"*ia*")</f>
        <v>0</v>
      </c>
      <c r="M682" s="1">
        <f>COUNTIF(B682,"*iu*")</f>
        <v>0</v>
      </c>
      <c r="N682" s="1">
        <f>COUNTIF(B682,"*ei*")</f>
        <v>0</v>
      </c>
      <c r="O682" s="1">
        <f>COUNTIF(B682,"*ea*")</f>
        <v>0</v>
      </c>
      <c r="P682" s="1">
        <f>COUNTIF(B682,"*eo*")</f>
        <v>0</v>
      </c>
      <c r="Q682" s="1">
        <f>COUNTIF(B682,"*eu*")</f>
        <v>0</v>
      </c>
      <c r="R682" s="1">
        <f>COUNTIF(B682,"*ai*")</f>
        <v>0</v>
      </c>
      <c r="S682" s="1">
        <f>COUNTIF(B682,"*ae*")</f>
        <v>0</v>
      </c>
      <c r="T682" s="1">
        <f>COUNTIF(B682,"*ao*")</f>
        <v>0</v>
      </c>
      <c r="U682" s="1">
        <f>COUNTIF(B682,"*au*")</f>
        <v>0</v>
      </c>
      <c r="V682" s="1">
        <f>COUNTIF(B682,"*oi*")</f>
        <v>0</v>
      </c>
      <c r="W682" s="1">
        <f>COUNTIF(B682,"*oe*")</f>
        <v>0</v>
      </c>
      <c r="X682" s="1">
        <f>COUNTIF(B682,"*oa*")</f>
        <v>0</v>
      </c>
      <c r="Y682" s="1">
        <f>COUNTIF(B682,"*ou*")</f>
        <v>0</v>
      </c>
      <c r="Z682" s="1">
        <f>COUNTIF(B682,"*ui*")</f>
        <v>0</v>
      </c>
      <c r="AA682" s="1">
        <f>COUNTIF(B682,"*ua*")</f>
        <v>0</v>
      </c>
      <c r="AB682">
        <f>SUM(G682:AA682)</f>
        <v>0</v>
      </c>
      <c r="AC682">
        <v>2</v>
      </c>
      <c r="AD682">
        <f>COUNTIF(AC682,"2")</f>
        <v>1</v>
      </c>
      <c r="AE682">
        <f>COUNTIF(AC682,"3")</f>
        <v>0</v>
      </c>
      <c r="AF682">
        <f>COUNTIF(AC682,"4")</f>
        <v>0</v>
      </c>
      <c r="AG682">
        <f>COUNTIF(AC682,"5")</f>
        <v>0</v>
      </c>
      <c r="AH682">
        <v>1</v>
      </c>
      <c r="AI682">
        <v>1</v>
      </c>
      <c r="AM682">
        <v>1</v>
      </c>
      <c r="AN682" t="str">
        <f>RIGHT(B682,1)</f>
        <v>ʔ</v>
      </c>
      <c r="AO682" s="1">
        <f>COUNTIF(F682,"CVCV")+COUNTIF(F682,"CVVCV")</f>
        <v>0</v>
      </c>
      <c r="AP682" s="1">
        <f>COUNTIF(F682,"CVCVC")+COUNTIF(F682,"CVVCVC")</f>
        <v>0</v>
      </c>
      <c r="AQ682" s="1">
        <f>COUNTIF(F682,"VCV")+COUNTIF(F682,"VVCV")</f>
        <v>0</v>
      </c>
      <c r="AR682" s="1">
        <f>COUNTIF(F682,"VCVC")+COUNTIF(F682,"VVCVC")</f>
        <v>0</v>
      </c>
      <c r="AS682" s="1">
        <f>COUNTIF(F682,"CVV")</f>
        <v>0</v>
      </c>
      <c r="AT682" s="1">
        <f>COUNTIF(F682,"CVVC")</f>
        <v>0</v>
      </c>
      <c r="AU682" s="1">
        <f>COUNTIF(F682,"VV")</f>
        <v>0</v>
      </c>
      <c r="AV682" s="1">
        <f>COUNTIF(F682,"VVC")</f>
        <v>0</v>
      </c>
      <c r="AW682" s="1">
        <f>COUNTIF(F682,"CVVCVC")+COUNTIF(F682,"VVCVC")+COUNTIF(F682,"CVVCV")+COUNTIF(F682,"VVCV")</f>
        <v>0</v>
      </c>
      <c r="AY682" s="1">
        <f>COUNTIF(F682,"CCVCV")</f>
        <v>0</v>
      </c>
      <c r="AZ682" s="1">
        <f>COUNTIF(F682,"CCVCVC")</f>
        <v>1</v>
      </c>
      <c r="BA682" s="1">
        <f>COUNTIF(F682,"CCVV")</f>
        <v>0</v>
      </c>
      <c r="BB682" s="1">
        <f>COUNTIF(F682,"CCVVC")</f>
        <v>0</v>
      </c>
      <c r="BF682" s="1" t="str">
        <f>RIGHT(F682,4)</f>
        <v>VCVC</v>
      </c>
      <c r="BG682" s="1"/>
      <c r="BJ682">
        <v>1</v>
      </c>
      <c r="BK682">
        <v>1</v>
      </c>
      <c r="BP682" s="1">
        <f>SUM(BG682:BO682)</f>
        <v>2</v>
      </c>
      <c r="BQ682">
        <v>0</v>
      </c>
      <c r="BS682" s="1" t="str">
        <f>LEFT(B682,1)</f>
        <v>m</v>
      </c>
      <c r="BT682" s="1" t="str">
        <f>LEFT(B682,2)</f>
        <v>mt</v>
      </c>
      <c r="BU682" s="1" t="str">
        <f>RIGHT(B682,1)</f>
        <v>ʔ</v>
      </c>
      <c r="BX682" s="10">
        <v>0</v>
      </c>
      <c r="BY682" s="10" t="str">
        <f>LEFT(CA682,1)</f>
        <v>a</v>
      </c>
      <c r="BZ682" s="10" t="str">
        <f>LEFT(CC682,1)</f>
        <v>a</v>
      </c>
      <c r="CA682" s="10" t="str">
        <f>RIGHT(B682,4)</f>
        <v>asaʔ</v>
      </c>
      <c r="CB682" s="10" t="str">
        <f>RIGHT(B682,3)</f>
        <v>saʔ</v>
      </c>
      <c r="CC682" s="10" t="str">
        <f>RIGHT(B682,2)</f>
        <v>aʔ</v>
      </c>
      <c r="CD682" s="10" t="str">
        <f>RIGHT(B682,1)</f>
        <v>ʔ</v>
      </c>
    </row>
    <row r="683" spans="1:82">
      <c r="A683">
        <v>1339</v>
      </c>
      <c r="B683" s="30" t="s">
        <v>3301</v>
      </c>
      <c r="C683" t="s">
        <v>2028</v>
      </c>
      <c r="D683" t="s">
        <v>1141</v>
      </c>
      <c r="E683" t="s">
        <v>1141</v>
      </c>
      <c r="F683" t="s">
        <v>2838</v>
      </c>
      <c r="G683" s="1">
        <f>COUNTIF(B683,"*ii*")</f>
        <v>0</v>
      </c>
      <c r="H683" s="1">
        <f>COUNTIF(B683,"*ee*")</f>
        <v>0</v>
      </c>
      <c r="I683" s="1">
        <f>COUNTIF(B683,"*aa*")</f>
        <v>0</v>
      </c>
      <c r="J683" s="1">
        <f>COUNTIF(B683,"*oo*")</f>
        <v>0</v>
      </c>
      <c r="K683" s="1">
        <f>COUNTIF(B683,"*uu*")</f>
        <v>0</v>
      </c>
      <c r="L683" s="1">
        <f>COUNTIF(B683,"*ia*")</f>
        <v>0</v>
      </c>
      <c r="M683" s="1">
        <f>COUNTIF(B683,"*iu*")</f>
        <v>0</v>
      </c>
      <c r="N683" s="1">
        <f>COUNTIF(B683,"*ei*")</f>
        <v>0</v>
      </c>
      <c r="O683" s="1">
        <f>COUNTIF(B683,"*ea*")</f>
        <v>0</v>
      </c>
      <c r="P683" s="1">
        <f>COUNTIF(B683,"*eo*")</f>
        <v>0</v>
      </c>
      <c r="Q683" s="1">
        <f>COUNTIF(B683,"*eu*")</f>
        <v>0</v>
      </c>
      <c r="R683" s="1">
        <f>COUNTIF(B683,"*ai*")</f>
        <v>0</v>
      </c>
      <c r="S683" s="1">
        <f>COUNTIF(B683,"*ae*")</f>
        <v>0</v>
      </c>
      <c r="T683" s="1">
        <f>COUNTIF(B683,"*ao*")</f>
        <v>0</v>
      </c>
      <c r="U683" s="1">
        <f>COUNTIF(B683,"*au*")</f>
        <v>0</v>
      </c>
      <c r="V683" s="1">
        <f>COUNTIF(B683,"*oi*")</f>
        <v>0</v>
      </c>
      <c r="W683" s="1">
        <f>COUNTIF(B683,"*oe*")</f>
        <v>0</v>
      </c>
      <c r="X683" s="1">
        <f>COUNTIF(B683,"*oa*")</f>
        <v>0</v>
      </c>
      <c r="Y683" s="1">
        <f>COUNTIF(B683,"*ou*")</f>
        <v>0</v>
      </c>
      <c r="Z683" s="1">
        <f>COUNTIF(B683,"*ui*")</f>
        <v>0</v>
      </c>
      <c r="AA683" s="1">
        <f>COUNTIF(B683,"*ua*")</f>
        <v>0</v>
      </c>
      <c r="AB683">
        <f>SUM(G683:AA683)</f>
        <v>0</v>
      </c>
      <c r="AC683">
        <v>2</v>
      </c>
      <c r="AD683">
        <f>COUNTIF(AC683,"2")</f>
        <v>1</v>
      </c>
      <c r="AE683">
        <f>COUNTIF(AC683,"3")</f>
        <v>0</v>
      </c>
      <c r="AF683">
        <f>COUNTIF(AC683,"4")</f>
        <v>0</v>
      </c>
      <c r="AG683">
        <f>COUNTIF(AC683,"5")</f>
        <v>0</v>
      </c>
      <c r="AH683">
        <v>1</v>
      </c>
      <c r="AI683">
        <v>1</v>
      </c>
      <c r="AM683">
        <v>1</v>
      </c>
      <c r="AN683" t="str">
        <f>RIGHT(B683,1)</f>
        <v>ʔ</v>
      </c>
      <c r="AO683" s="1">
        <f>COUNTIF(F683,"CVCV")+COUNTIF(F683,"CVVCV")</f>
        <v>0</v>
      </c>
      <c r="AP683" s="1">
        <f>COUNTIF(F683,"CVCVC")+COUNTIF(F683,"CVVCVC")</f>
        <v>0</v>
      </c>
      <c r="AQ683" s="1">
        <f>COUNTIF(F683,"VCV")+COUNTIF(F683,"VVCV")</f>
        <v>0</v>
      </c>
      <c r="AR683" s="1">
        <f>COUNTIF(F683,"VCVC")+COUNTIF(F683,"VVCVC")</f>
        <v>0</v>
      </c>
      <c r="AS683" s="1">
        <f>COUNTIF(F683,"CVV")</f>
        <v>0</v>
      </c>
      <c r="AT683" s="1">
        <f>COUNTIF(F683,"CVVC")</f>
        <v>0</v>
      </c>
      <c r="AU683" s="1">
        <f>COUNTIF(F683,"VV")</f>
        <v>0</v>
      </c>
      <c r="AV683" s="1">
        <f>COUNTIF(F683,"VVC")</f>
        <v>0</v>
      </c>
      <c r="AW683" s="1">
        <f>COUNTIF(F683,"CVVCVC")+COUNTIF(F683,"VVCVC")+COUNTIF(F683,"CVVCV")+COUNTIF(F683,"VVCV")</f>
        <v>0</v>
      </c>
      <c r="AY683" s="1">
        <f>COUNTIF(F683,"CCVCV")</f>
        <v>0</v>
      </c>
      <c r="AZ683" s="1">
        <f>COUNTIF(F683,"CCVCVC")</f>
        <v>1</v>
      </c>
      <c r="BA683" s="1">
        <f>COUNTIF(F683,"CCVV")</f>
        <v>0</v>
      </c>
      <c r="BB683" s="1">
        <f>COUNTIF(F683,"CCVVC")</f>
        <v>0</v>
      </c>
      <c r="BC683">
        <v>1</v>
      </c>
      <c r="BF683" s="1" t="str">
        <f>RIGHT(F683,4)</f>
        <v>VCVC</v>
      </c>
      <c r="BG683" s="1"/>
      <c r="BJ683">
        <v>1</v>
      </c>
      <c r="BK683">
        <v>1</v>
      </c>
      <c r="BP683" s="1">
        <f>SUM(BG683:BO683)</f>
        <v>2</v>
      </c>
      <c r="BQ683">
        <v>0</v>
      </c>
      <c r="BS683" s="1" t="str">
        <f>LEFT(B683,1)</f>
        <v>ʔ</v>
      </c>
      <c r="BT683" s="1" t="str">
        <f>LEFT(B683,2)</f>
        <v>ʔm</v>
      </c>
      <c r="BU683" s="1" t="str">
        <f>RIGHT(B683,1)</f>
        <v>ʔ</v>
      </c>
      <c r="BX683" s="10">
        <v>0</v>
      </c>
      <c r="BY683" s="10" t="str">
        <f>LEFT(CA683,1)</f>
        <v>a</v>
      </c>
      <c r="BZ683" s="10" t="str">
        <f>LEFT(CC683,1)</f>
        <v>a</v>
      </c>
      <c r="CA683" s="10" t="str">
        <f>RIGHT(B683,4)</f>
        <v>asaʔ</v>
      </c>
      <c r="CB683" s="10" t="str">
        <f>RIGHT(B683,3)</f>
        <v>saʔ</v>
      </c>
      <c r="CC683" s="10" t="str">
        <f>RIGHT(B683,2)</f>
        <v>aʔ</v>
      </c>
      <c r="CD683" s="10" t="str">
        <f>RIGHT(B683,1)</f>
        <v>ʔ</v>
      </c>
    </row>
    <row r="684" spans="1:82">
      <c r="A684">
        <v>1260</v>
      </c>
      <c r="B684" s="30" t="s">
        <v>3234</v>
      </c>
      <c r="C684" t="s">
        <v>1413</v>
      </c>
      <c r="D684" t="s">
        <v>1141</v>
      </c>
      <c r="E684" t="s">
        <v>1141</v>
      </c>
      <c r="F684" t="s">
        <v>2838</v>
      </c>
      <c r="G684" s="1">
        <f>COUNTIF(B684,"*ii*")</f>
        <v>0</v>
      </c>
      <c r="H684" s="1">
        <f>COUNTIF(B684,"*ee*")</f>
        <v>0</v>
      </c>
      <c r="I684" s="1">
        <f>COUNTIF(B684,"*aa*")</f>
        <v>0</v>
      </c>
      <c r="J684" s="1">
        <f>COUNTIF(B684,"*oo*")</f>
        <v>0</v>
      </c>
      <c r="K684" s="1">
        <f>COUNTIF(B684,"*uu*")</f>
        <v>0</v>
      </c>
      <c r="L684" s="1">
        <f>COUNTIF(B684,"*ia*")</f>
        <v>0</v>
      </c>
      <c r="M684" s="1">
        <f>COUNTIF(B684,"*iu*")</f>
        <v>0</v>
      </c>
      <c r="N684" s="1">
        <f>COUNTIF(B684,"*ei*")</f>
        <v>0</v>
      </c>
      <c r="O684" s="1">
        <f>COUNTIF(B684,"*ea*")</f>
        <v>0</v>
      </c>
      <c r="P684" s="1">
        <f>COUNTIF(B684,"*eo*")</f>
        <v>0</v>
      </c>
      <c r="Q684" s="1">
        <f>COUNTIF(B684,"*eu*")</f>
        <v>0</v>
      </c>
      <c r="R684" s="1">
        <f>COUNTIF(B684,"*ai*")</f>
        <v>0</v>
      </c>
      <c r="S684" s="1">
        <f>COUNTIF(B684,"*ae*")</f>
        <v>0</v>
      </c>
      <c r="T684" s="1">
        <f>COUNTIF(B684,"*ao*")</f>
        <v>0</v>
      </c>
      <c r="U684" s="1">
        <f>COUNTIF(B684,"*au*")</f>
        <v>0</v>
      </c>
      <c r="V684" s="1">
        <f>COUNTIF(B684,"*oi*")</f>
        <v>0</v>
      </c>
      <c r="W684" s="1">
        <f>COUNTIF(B684,"*oe*")</f>
        <v>0</v>
      </c>
      <c r="X684" s="1">
        <f>COUNTIF(B684,"*oa*")</f>
        <v>0</v>
      </c>
      <c r="Y684" s="1">
        <f>COUNTIF(B684,"*ou*")</f>
        <v>0</v>
      </c>
      <c r="Z684" s="1">
        <f>COUNTIF(B684,"*ui*")</f>
        <v>0</v>
      </c>
      <c r="AA684" s="1">
        <f>COUNTIF(B684,"*ua*")</f>
        <v>0</v>
      </c>
      <c r="AB684">
        <f>SUM(G684:AA684)</f>
        <v>0</v>
      </c>
      <c r="AC684">
        <v>2</v>
      </c>
      <c r="AD684">
        <f>COUNTIF(AC684,"2")</f>
        <v>1</v>
      </c>
      <c r="AE684">
        <f>COUNTIF(AC684,"3")</f>
        <v>0</v>
      </c>
      <c r="AF684">
        <f>COUNTIF(AC684,"4")</f>
        <v>0</v>
      </c>
      <c r="AG684">
        <f>COUNTIF(AC684,"5")</f>
        <v>0</v>
      </c>
      <c r="AH684">
        <v>1</v>
      </c>
      <c r="AI684">
        <v>1</v>
      </c>
      <c r="AM684">
        <v>1</v>
      </c>
      <c r="AN684" t="str">
        <f>RIGHT(B684,1)</f>
        <v>ʔ</v>
      </c>
      <c r="AO684" s="1">
        <f>COUNTIF(F684,"CVCV")+COUNTIF(F684,"CVVCV")</f>
        <v>0</v>
      </c>
      <c r="AP684" s="1">
        <f>COUNTIF(F684,"CVCVC")+COUNTIF(F684,"CVVCVC")</f>
        <v>0</v>
      </c>
      <c r="AQ684" s="1">
        <f>COUNTIF(F684,"VCV")+COUNTIF(F684,"VVCV")</f>
        <v>0</v>
      </c>
      <c r="AR684" s="1">
        <f>COUNTIF(F684,"VCVC")+COUNTIF(F684,"VVCVC")</f>
        <v>0</v>
      </c>
      <c r="AS684" s="1">
        <f>COUNTIF(F684,"CVV")</f>
        <v>0</v>
      </c>
      <c r="AT684" s="1">
        <f>COUNTIF(F684,"CVVC")</f>
        <v>0</v>
      </c>
      <c r="AU684" s="1">
        <f>COUNTIF(F684,"VV")</f>
        <v>0</v>
      </c>
      <c r="AV684" s="1">
        <f>COUNTIF(F684,"VVC")</f>
        <v>0</v>
      </c>
      <c r="AW684" s="1">
        <f>COUNTIF(F684,"CVVCVC")+COUNTIF(F684,"VVCVC")+COUNTIF(F684,"CVVCV")+COUNTIF(F684,"VVCV")</f>
        <v>0</v>
      </c>
      <c r="AY684" s="1">
        <f>COUNTIF(F684,"CCVCV")</f>
        <v>0</v>
      </c>
      <c r="AZ684" s="1">
        <f>COUNTIF(F684,"CCVCVC")</f>
        <v>1</v>
      </c>
      <c r="BA684" s="1">
        <f>COUNTIF(F684,"CCVV")</f>
        <v>0</v>
      </c>
      <c r="BB684" s="1">
        <f>COUNTIF(F684,"CCVVC")</f>
        <v>0</v>
      </c>
      <c r="BC684">
        <v>1</v>
      </c>
      <c r="BF684" s="1" t="str">
        <f>RIGHT(F684,4)</f>
        <v>VCVC</v>
      </c>
      <c r="BG684" s="1"/>
      <c r="BJ684">
        <v>1</v>
      </c>
      <c r="BK684">
        <v>1</v>
      </c>
      <c r="BP684" s="1">
        <f>SUM(BG684:BO684)</f>
        <v>2</v>
      </c>
      <c r="BQ684">
        <v>0</v>
      </c>
      <c r="BS684" s="1" t="str">
        <f>LEFT(B684,1)</f>
        <v>ʔ</v>
      </c>
      <c r="BT684" s="1" t="str">
        <f>LEFT(B684,2)</f>
        <v>ʔb</v>
      </c>
      <c r="BU684" s="1" t="str">
        <f>RIGHT(B684,1)</f>
        <v>ʔ</v>
      </c>
      <c r="BX684" s="10">
        <v>0</v>
      </c>
      <c r="BY684" s="10" t="str">
        <f>LEFT(CA684,1)</f>
        <v>a</v>
      </c>
      <c r="BZ684" s="10" t="str">
        <f>LEFT(CC684,1)</f>
        <v>a</v>
      </c>
      <c r="CA684" s="10" t="str">
        <f>RIGHT(B684,4)</f>
        <v>ataʔ</v>
      </c>
      <c r="CB684" s="10" t="str">
        <f>RIGHT(B684,3)</f>
        <v>taʔ</v>
      </c>
      <c r="CC684" s="10" t="str">
        <f>RIGHT(B684,2)</f>
        <v>aʔ</v>
      </c>
      <c r="CD684" s="10" t="str">
        <f>RIGHT(B684,1)</f>
        <v>ʔ</v>
      </c>
    </row>
    <row r="685" spans="1:82">
      <c r="A685">
        <v>1879</v>
      </c>
      <c r="B685" s="30" t="s">
        <v>3489</v>
      </c>
      <c r="C685" t="s">
        <v>2046</v>
      </c>
      <c r="D685" t="s">
        <v>1152</v>
      </c>
      <c r="E685" t="s">
        <v>1141</v>
      </c>
      <c r="F685" t="s">
        <v>2838</v>
      </c>
      <c r="G685" s="1">
        <f>COUNTIF(B685,"*ii*")</f>
        <v>0</v>
      </c>
      <c r="H685" s="1">
        <f>COUNTIF(B685,"*ee*")</f>
        <v>0</v>
      </c>
      <c r="I685" s="1">
        <f>COUNTIF(B685,"*aa*")</f>
        <v>0</v>
      </c>
      <c r="J685" s="1">
        <f>COUNTIF(B685,"*oo*")</f>
        <v>0</v>
      </c>
      <c r="K685" s="1">
        <f>COUNTIF(B685,"*uu*")</f>
        <v>0</v>
      </c>
      <c r="L685" s="1">
        <f>COUNTIF(B685,"*ia*")</f>
        <v>0</v>
      </c>
      <c r="M685" s="1">
        <f>COUNTIF(B685,"*iu*")</f>
        <v>0</v>
      </c>
      <c r="N685" s="1">
        <f>COUNTIF(B685,"*ei*")</f>
        <v>0</v>
      </c>
      <c r="O685" s="1">
        <f>COUNTIF(B685,"*ea*")</f>
        <v>0</v>
      </c>
      <c r="P685" s="1">
        <f>COUNTIF(B685,"*eo*")</f>
        <v>0</v>
      </c>
      <c r="Q685" s="1">
        <f>COUNTIF(B685,"*eu*")</f>
        <v>0</v>
      </c>
      <c r="R685" s="1">
        <f>COUNTIF(B685,"*ai*")</f>
        <v>0</v>
      </c>
      <c r="S685" s="1">
        <f>COUNTIF(B685,"*ae*")</f>
        <v>0</v>
      </c>
      <c r="T685" s="1">
        <f>COUNTIF(B685,"*ao*")</f>
        <v>0</v>
      </c>
      <c r="U685" s="1">
        <f>COUNTIF(B685,"*au*")</f>
        <v>0</v>
      </c>
      <c r="V685" s="1">
        <f>COUNTIF(B685,"*oi*")</f>
        <v>0</v>
      </c>
      <c r="W685" s="1">
        <f>COUNTIF(B685,"*oe*")</f>
        <v>0</v>
      </c>
      <c r="X685" s="1">
        <f>COUNTIF(B685,"*oa*")</f>
        <v>0</v>
      </c>
      <c r="Y685" s="1">
        <f>COUNTIF(B685,"*ou*")</f>
        <v>0</v>
      </c>
      <c r="Z685" s="1">
        <f>COUNTIF(B685,"*ui*")</f>
        <v>0</v>
      </c>
      <c r="AA685" s="1">
        <f>COUNTIF(B685,"*ua*")</f>
        <v>0</v>
      </c>
      <c r="AB685">
        <f>SUM(G685:AA685)</f>
        <v>0</v>
      </c>
      <c r="AC685">
        <v>2</v>
      </c>
      <c r="AD685">
        <f>COUNTIF(AC685,"2")</f>
        <v>1</v>
      </c>
      <c r="AE685">
        <f>COUNTIF(AC685,"3")</f>
        <v>0</v>
      </c>
      <c r="AF685">
        <f>COUNTIF(AC685,"4")</f>
        <v>0</v>
      </c>
      <c r="AG685">
        <f>COUNTIF(AC685,"5")</f>
        <v>0</v>
      </c>
      <c r="AH685">
        <v>1</v>
      </c>
      <c r="AI685">
        <v>1</v>
      </c>
      <c r="AM685">
        <v>1</v>
      </c>
      <c r="AN685" t="str">
        <f>RIGHT(B685,1)</f>
        <v>ʔ</v>
      </c>
      <c r="AO685" s="1">
        <f>COUNTIF(F685,"CVCV")+COUNTIF(F685,"CVVCV")</f>
        <v>0</v>
      </c>
      <c r="AP685" s="1">
        <f>COUNTIF(F685,"CVCVC")+COUNTIF(F685,"CVVCVC")</f>
        <v>0</v>
      </c>
      <c r="AQ685" s="1">
        <f>COUNTIF(F685,"VCV")+COUNTIF(F685,"VVCV")</f>
        <v>0</v>
      </c>
      <c r="AR685" s="1">
        <f>COUNTIF(F685,"VCVC")+COUNTIF(F685,"VVCVC")</f>
        <v>0</v>
      </c>
      <c r="AS685" s="1">
        <f>COUNTIF(F685,"CVV")</f>
        <v>0</v>
      </c>
      <c r="AT685" s="1">
        <f>COUNTIF(F685,"CVVC")</f>
        <v>0</v>
      </c>
      <c r="AU685" s="1">
        <f>COUNTIF(F685,"VV")</f>
        <v>0</v>
      </c>
      <c r="AV685" s="1">
        <f>COUNTIF(F685,"VVC")</f>
        <v>0</v>
      </c>
      <c r="AW685" s="1">
        <f>COUNTIF(F685,"CVVCVC")+COUNTIF(F685,"VVCVC")+COUNTIF(F685,"CVVCV")+COUNTIF(F685,"VVCV")</f>
        <v>0</v>
      </c>
      <c r="AY685" s="1">
        <f>COUNTIF(F685,"CCVCV")</f>
        <v>0</v>
      </c>
      <c r="AZ685" s="1">
        <f>COUNTIF(F685,"CCVCVC")</f>
        <v>1</v>
      </c>
      <c r="BA685" s="1">
        <f>COUNTIF(F685,"CCVV")</f>
        <v>0</v>
      </c>
      <c r="BB685" s="1">
        <f>COUNTIF(F685,"CCVVC")</f>
        <v>0</v>
      </c>
      <c r="BF685" s="1" t="str">
        <f>RIGHT(F685,4)</f>
        <v>VCVC</v>
      </c>
      <c r="BG685" s="1"/>
      <c r="BJ685">
        <v>1</v>
      </c>
      <c r="BK685">
        <v>1</v>
      </c>
      <c r="BP685" s="1">
        <f>SUM(BG685:BO685)</f>
        <v>2</v>
      </c>
      <c r="BQ685">
        <v>0</v>
      </c>
      <c r="BS685" s="1" t="str">
        <f>LEFT(B685,1)</f>
        <v>t</v>
      </c>
      <c r="BT685" s="1" t="str">
        <f>LEFT(B685,2)</f>
        <v>tn</v>
      </c>
      <c r="BU685" s="1" t="str">
        <f>RIGHT(B685,1)</f>
        <v>ʔ</v>
      </c>
      <c r="BX685" s="10">
        <v>0</v>
      </c>
      <c r="BY685" s="10" t="str">
        <f>LEFT(CA685,1)</f>
        <v>a</v>
      </c>
      <c r="BZ685" s="10" t="str">
        <f>LEFT(CC685,1)</f>
        <v>a</v>
      </c>
      <c r="CA685" s="10" t="str">
        <f>RIGHT(B685,4)</f>
        <v>anaʔ</v>
      </c>
      <c r="CB685" s="10" t="str">
        <f>RIGHT(B685,3)</f>
        <v>naʔ</v>
      </c>
      <c r="CC685" s="10" t="str">
        <f>RIGHT(B685,2)</f>
        <v>aʔ</v>
      </c>
      <c r="CD685" s="10" t="str">
        <f>RIGHT(B685,1)</f>
        <v>ʔ</v>
      </c>
    </row>
    <row r="686" spans="1:82">
      <c r="A686">
        <v>1251</v>
      </c>
      <c r="B686" s="30" t="s">
        <v>3228</v>
      </c>
      <c r="C686" t="s">
        <v>1893</v>
      </c>
      <c r="D686" t="s">
        <v>1151</v>
      </c>
      <c r="E686" t="s">
        <v>2821</v>
      </c>
      <c r="F686" t="s">
        <v>2838</v>
      </c>
      <c r="G686" s="1">
        <f>COUNTIF(B686,"*ii*")</f>
        <v>0</v>
      </c>
      <c r="H686" s="1">
        <f>COUNTIF(B686,"*ee*")</f>
        <v>0</v>
      </c>
      <c r="I686" s="1">
        <f>COUNTIF(B686,"*aa*")</f>
        <v>0</v>
      </c>
      <c r="J686" s="1">
        <f>COUNTIF(B686,"*oo*")</f>
        <v>0</v>
      </c>
      <c r="K686" s="1">
        <f>COUNTIF(B686,"*uu*")</f>
        <v>0</v>
      </c>
      <c r="L686" s="1">
        <f>COUNTIF(B686,"*ia*")</f>
        <v>0</v>
      </c>
      <c r="M686" s="1">
        <f>COUNTIF(B686,"*iu*")</f>
        <v>0</v>
      </c>
      <c r="N686" s="1">
        <f>COUNTIF(B686,"*ei*")</f>
        <v>0</v>
      </c>
      <c r="O686" s="1">
        <f>COUNTIF(B686,"*ea*")</f>
        <v>0</v>
      </c>
      <c r="P686" s="1">
        <f>COUNTIF(B686,"*eo*")</f>
        <v>0</v>
      </c>
      <c r="Q686" s="1">
        <f>COUNTIF(B686,"*eu*")</f>
        <v>0</v>
      </c>
      <c r="R686" s="1">
        <f>COUNTIF(B686,"*ai*")</f>
        <v>0</v>
      </c>
      <c r="S686" s="1">
        <f>COUNTIF(B686,"*ae*")</f>
        <v>0</v>
      </c>
      <c r="T686" s="1">
        <f>COUNTIF(B686,"*ao*")</f>
        <v>0</v>
      </c>
      <c r="U686" s="1">
        <f>COUNTIF(B686,"*au*")</f>
        <v>0</v>
      </c>
      <c r="V686" s="1">
        <f>COUNTIF(B686,"*oi*")</f>
        <v>0</v>
      </c>
      <c r="W686" s="1">
        <f>COUNTIF(B686,"*oe*")</f>
        <v>0</v>
      </c>
      <c r="X686" s="1">
        <f>COUNTIF(B686,"*oa*")</f>
        <v>0</v>
      </c>
      <c r="Y686" s="1">
        <f>COUNTIF(B686,"*ou*")</f>
        <v>0</v>
      </c>
      <c r="Z686" s="1">
        <f>COUNTIF(B686,"*ui*")</f>
        <v>0</v>
      </c>
      <c r="AA686" s="1">
        <f>COUNTIF(B686,"*ua*")</f>
        <v>0</v>
      </c>
      <c r="AB686">
        <f>SUM(G686:AA686)</f>
        <v>0</v>
      </c>
      <c r="AC686">
        <v>2</v>
      </c>
      <c r="AD686">
        <f>COUNTIF(AC686,"2")</f>
        <v>1</v>
      </c>
      <c r="AE686">
        <f>COUNTIF(AC686,"3")</f>
        <v>0</v>
      </c>
      <c r="AF686">
        <f>COUNTIF(AC686,"4")</f>
        <v>0</v>
      </c>
      <c r="AG686">
        <f>COUNTIF(AC686,"5")</f>
        <v>0</v>
      </c>
      <c r="AH686">
        <v>1</v>
      </c>
      <c r="AI686">
        <v>1</v>
      </c>
      <c r="AM686">
        <v>1</v>
      </c>
      <c r="AN686" t="str">
        <f>RIGHT(B686,1)</f>
        <v>ʔ</v>
      </c>
      <c r="AO686" s="1">
        <f>COUNTIF(F686,"CVCV")+COUNTIF(F686,"CVVCV")</f>
        <v>0</v>
      </c>
      <c r="AP686" s="1">
        <f>COUNTIF(F686,"CVCVC")+COUNTIF(F686,"CVVCVC")</f>
        <v>0</v>
      </c>
      <c r="AQ686" s="1">
        <f>COUNTIF(F686,"VCV")+COUNTIF(F686,"VVCV")</f>
        <v>0</v>
      </c>
      <c r="AR686" s="1">
        <f>COUNTIF(F686,"VCVC")+COUNTIF(F686,"VVCVC")</f>
        <v>0</v>
      </c>
      <c r="AS686" s="1">
        <f>COUNTIF(F686,"CVV")</f>
        <v>0</v>
      </c>
      <c r="AT686" s="1">
        <f>COUNTIF(F686,"CVVC")</f>
        <v>0</v>
      </c>
      <c r="AU686" s="1">
        <f>COUNTIF(F686,"VV")</f>
        <v>0</v>
      </c>
      <c r="AV686" s="1">
        <f>COUNTIF(F686,"VVC")</f>
        <v>0</v>
      </c>
      <c r="AW686" s="1">
        <f>COUNTIF(F686,"CVVCVC")+COUNTIF(F686,"VVCVC")+COUNTIF(F686,"CVVCV")+COUNTIF(F686,"VVCV")</f>
        <v>0</v>
      </c>
      <c r="AY686" s="1">
        <f>COUNTIF(F686,"CCVCV")</f>
        <v>0</v>
      </c>
      <c r="AZ686" s="1">
        <f>COUNTIF(F686,"CCVCVC")</f>
        <v>1</v>
      </c>
      <c r="BA686" s="1">
        <f>COUNTIF(F686,"CCVV")</f>
        <v>0</v>
      </c>
      <c r="BB686" s="1">
        <f>COUNTIF(F686,"CCVVC")</f>
        <v>0</v>
      </c>
      <c r="BC686">
        <v>1</v>
      </c>
      <c r="BF686" s="1" t="str">
        <f>RIGHT(F686,4)</f>
        <v>VCVC</v>
      </c>
      <c r="BG686" s="1"/>
      <c r="BJ686">
        <v>1</v>
      </c>
      <c r="BK686">
        <v>1</v>
      </c>
      <c r="BP686" s="1">
        <f>SUM(BG686:BO686)</f>
        <v>2</v>
      </c>
      <c r="BQ686">
        <v>0</v>
      </c>
      <c r="BS686" s="1" t="str">
        <f>LEFT(B686,1)</f>
        <v>ʔ</v>
      </c>
      <c r="BT686" s="1" t="str">
        <f>LEFT(B686,2)</f>
        <v>ʔb</v>
      </c>
      <c r="BU686" s="1" t="str">
        <f>RIGHT(B686,1)</f>
        <v>ʔ</v>
      </c>
      <c r="BX686" s="10">
        <v>0</v>
      </c>
      <c r="BY686" s="10" t="str">
        <f>LEFT(CA686,1)</f>
        <v>a</v>
      </c>
      <c r="BZ686" s="10" t="str">
        <f>LEFT(CC686,1)</f>
        <v>a</v>
      </c>
      <c r="CA686" s="10" t="str">
        <f>RIGHT(B686,4)</f>
        <v>abaʔ</v>
      </c>
      <c r="CB686" s="10" t="str">
        <f>RIGHT(B686,3)</f>
        <v>baʔ</v>
      </c>
      <c r="CC686" s="10" t="str">
        <f>RIGHT(B686,2)</f>
        <v>aʔ</v>
      </c>
      <c r="CD686" s="10" t="str">
        <f>RIGHT(B686,1)</f>
        <v>ʔ</v>
      </c>
    </row>
    <row r="687" spans="1:82">
      <c r="A687">
        <v>1676</v>
      </c>
      <c r="B687" s="30" t="s">
        <v>3452</v>
      </c>
      <c r="C687" t="s">
        <v>2477</v>
      </c>
      <c r="D687" t="s">
        <v>1151</v>
      </c>
      <c r="E687" t="s">
        <v>2821</v>
      </c>
      <c r="F687" t="s">
        <v>2838</v>
      </c>
      <c r="G687" s="1">
        <f>COUNTIF(B687,"*ii*")</f>
        <v>0</v>
      </c>
      <c r="H687" s="1">
        <f>COUNTIF(B687,"*ee*")</f>
        <v>0</v>
      </c>
      <c r="I687" s="1">
        <f>COUNTIF(B687,"*aa*")</f>
        <v>0</v>
      </c>
      <c r="J687" s="1">
        <f>COUNTIF(B687,"*oo*")</f>
        <v>0</v>
      </c>
      <c r="K687" s="1">
        <f>COUNTIF(B687,"*uu*")</f>
        <v>0</v>
      </c>
      <c r="L687" s="1">
        <f>COUNTIF(B687,"*ia*")</f>
        <v>0</v>
      </c>
      <c r="M687" s="1">
        <f>COUNTIF(B687,"*iu*")</f>
        <v>0</v>
      </c>
      <c r="N687" s="1">
        <f>COUNTIF(B687,"*ei*")</f>
        <v>0</v>
      </c>
      <c r="O687" s="1">
        <f>COUNTIF(B687,"*ea*")</f>
        <v>0</v>
      </c>
      <c r="P687" s="1">
        <f>COUNTIF(B687,"*eo*")</f>
        <v>0</v>
      </c>
      <c r="Q687" s="1">
        <f>COUNTIF(B687,"*eu*")</f>
        <v>0</v>
      </c>
      <c r="R687" s="1">
        <f>COUNTIF(B687,"*ai*")</f>
        <v>0</v>
      </c>
      <c r="S687" s="1">
        <f>COUNTIF(B687,"*ae*")</f>
        <v>0</v>
      </c>
      <c r="T687" s="1">
        <f>COUNTIF(B687,"*ao*")</f>
        <v>0</v>
      </c>
      <c r="U687" s="1">
        <f>COUNTIF(B687,"*au*")</f>
        <v>0</v>
      </c>
      <c r="V687" s="1">
        <f>COUNTIF(B687,"*oi*")</f>
        <v>0</v>
      </c>
      <c r="W687" s="1">
        <f>COUNTIF(B687,"*oe*")</f>
        <v>0</v>
      </c>
      <c r="X687" s="1">
        <f>COUNTIF(B687,"*oa*")</f>
        <v>0</v>
      </c>
      <c r="Y687" s="1">
        <f>COUNTIF(B687,"*ou*")</f>
        <v>0</v>
      </c>
      <c r="Z687" s="1">
        <f>COUNTIF(B687,"*ui*")</f>
        <v>0</v>
      </c>
      <c r="AA687" s="1">
        <f>COUNTIF(B687,"*ua*")</f>
        <v>0</v>
      </c>
      <c r="AB687">
        <f>SUM(G687:AA687)</f>
        <v>0</v>
      </c>
      <c r="AC687">
        <v>2</v>
      </c>
      <c r="AD687">
        <f>COUNTIF(AC687,"2")</f>
        <v>1</v>
      </c>
      <c r="AE687">
        <f>COUNTIF(AC687,"3")</f>
        <v>0</v>
      </c>
      <c r="AF687">
        <f>COUNTIF(AC687,"4")</f>
        <v>0</v>
      </c>
      <c r="AG687">
        <f>COUNTIF(AC687,"5")</f>
        <v>0</v>
      </c>
      <c r="AH687">
        <v>1</v>
      </c>
      <c r="AI687">
        <v>1</v>
      </c>
      <c r="AM687">
        <v>1</v>
      </c>
      <c r="AN687" t="str">
        <f>RIGHT(B687,1)</f>
        <v>ʔ</v>
      </c>
      <c r="AO687" s="1">
        <f>COUNTIF(F687,"CVCV")+COUNTIF(F687,"CVVCV")</f>
        <v>0</v>
      </c>
      <c r="AP687" s="1">
        <f>COUNTIF(F687,"CVCVC")+COUNTIF(F687,"CVVCVC")</f>
        <v>0</v>
      </c>
      <c r="AQ687" s="1">
        <f>COUNTIF(F687,"VCV")+COUNTIF(F687,"VVCV")</f>
        <v>0</v>
      </c>
      <c r="AR687" s="1">
        <f>COUNTIF(F687,"VCVC")+COUNTIF(F687,"VVCVC")</f>
        <v>0</v>
      </c>
      <c r="AS687" s="1">
        <f>COUNTIF(F687,"CVV")</f>
        <v>0</v>
      </c>
      <c r="AT687" s="1">
        <f>COUNTIF(F687,"CVVC")</f>
        <v>0</v>
      </c>
      <c r="AU687" s="1">
        <f>COUNTIF(F687,"VV")</f>
        <v>0</v>
      </c>
      <c r="AV687" s="1">
        <f>COUNTIF(F687,"VVC")</f>
        <v>0</v>
      </c>
      <c r="AW687" s="1">
        <f>COUNTIF(F687,"CVVCVC")+COUNTIF(F687,"VVCVC")+COUNTIF(F687,"CVVCV")+COUNTIF(F687,"VVCV")</f>
        <v>0</v>
      </c>
      <c r="AY687" s="1">
        <f>COUNTIF(F687,"CCVCV")</f>
        <v>0</v>
      </c>
      <c r="AZ687" s="1">
        <f>COUNTIF(F687,"CCVCVC")</f>
        <v>1</v>
      </c>
      <c r="BA687" s="1">
        <f>COUNTIF(F687,"CCVV")</f>
        <v>0</v>
      </c>
      <c r="BB687" s="1">
        <f>COUNTIF(F687,"CCVVC")</f>
        <v>0</v>
      </c>
      <c r="BF687" s="1" t="str">
        <f>RIGHT(F687,4)</f>
        <v>VCVC</v>
      </c>
      <c r="BG687" s="1"/>
      <c r="BJ687">
        <v>1</v>
      </c>
      <c r="BK687">
        <v>1</v>
      </c>
      <c r="BP687" s="1">
        <f>SUM(BG687:BO687)</f>
        <v>2</v>
      </c>
      <c r="BQ687">
        <v>0</v>
      </c>
      <c r="BS687" s="1" t="str">
        <f>LEFT(B687,1)</f>
        <v>s</v>
      </c>
      <c r="BT687" s="1" t="str">
        <f>LEFT(B687,2)</f>
        <v>sk</v>
      </c>
      <c r="BU687" s="1" t="str">
        <f>RIGHT(B687,1)</f>
        <v>ʔ</v>
      </c>
      <c r="BX687" s="10">
        <v>0</v>
      </c>
      <c r="BY687" s="10" t="str">
        <f>LEFT(CA687,1)</f>
        <v>a</v>
      </c>
      <c r="BZ687" s="10" t="str">
        <f>LEFT(CC687,1)</f>
        <v>a</v>
      </c>
      <c r="CA687" s="10" t="str">
        <f>RIGHT(B687,4)</f>
        <v>araʔ</v>
      </c>
      <c r="CB687" s="10" t="str">
        <f>RIGHT(B687,3)</f>
        <v>raʔ</v>
      </c>
      <c r="CC687" s="10" t="str">
        <f>RIGHT(B687,2)</f>
        <v>aʔ</v>
      </c>
      <c r="CD687" s="10" t="str">
        <f>RIGHT(B687,1)</f>
        <v>ʔ</v>
      </c>
    </row>
    <row r="688" spans="1:82">
      <c r="A688">
        <v>1261</v>
      </c>
      <c r="B688" s="30" t="s">
        <v>3235</v>
      </c>
      <c r="C688" t="s">
        <v>2722</v>
      </c>
      <c r="D688" t="s">
        <v>1141</v>
      </c>
      <c r="E688" t="s">
        <v>1141</v>
      </c>
      <c r="F688" t="s">
        <v>2838</v>
      </c>
      <c r="G688" s="1">
        <f>COUNTIF(B688,"*ii*")</f>
        <v>0</v>
      </c>
      <c r="H688" s="1">
        <f>COUNTIF(B688,"*ee*")</f>
        <v>0</v>
      </c>
      <c r="I688" s="1">
        <f>COUNTIF(B688,"*aa*")</f>
        <v>0</v>
      </c>
      <c r="J688" s="1">
        <f>COUNTIF(B688,"*oo*")</f>
        <v>0</v>
      </c>
      <c r="K688" s="1">
        <f>COUNTIF(B688,"*uu*")</f>
        <v>0</v>
      </c>
      <c r="L688" s="1">
        <f>COUNTIF(B688,"*ia*")</f>
        <v>0</v>
      </c>
      <c r="M688" s="1">
        <f>COUNTIF(B688,"*iu*")</f>
        <v>0</v>
      </c>
      <c r="N688" s="1">
        <f>COUNTIF(B688,"*ei*")</f>
        <v>0</v>
      </c>
      <c r="O688" s="1">
        <f>COUNTIF(B688,"*ea*")</f>
        <v>0</v>
      </c>
      <c r="P688" s="1">
        <f>COUNTIF(B688,"*eo*")</f>
        <v>0</v>
      </c>
      <c r="Q688" s="1">
        <f>COUNTIF(B688,"*eu*")</f>
        <v>0</v>
      </c>
      <c r="R688" s="1">
        <f>COUNTIF(B688,"*ai*")</f>
        <v>0</v>
      </c>
      <c r="S688" s="1">
        <f>COUNTIF(B688,"*ae*")</f>
        <v>0</v>
      </c>
      <c r="T688" s="1">
        <f>COUNTIF(B688,"*ao*")</f>
        <v>0</v>
      </c>
      <c r="U688" s="1">
        <f>COUNTIF(B688,"*au*")</f>
        <v>0</v>
      </c>
      <c r="V688" s="1">
        <f>COUNTIF(B688,"*oi*")</f>
        <v>0</v>
      </c>
      <c r="W688" s="1">
        <f>COUNTIF(B688,"*oe*")</f>
        <v>0</v>
      </c>
      <c r="X688" s="1">
        <f>COUNTIF(B688,"*oa*")</f>
        <v>0</v>
      </c>
      <c r="Y688" s="1">
        <f>COUNTIF(B688,"*ou*")</f>
        <v>0</v>
      </c>
      <c r="Z688" s="1">
        <f>COUNTIF(B688,"*ui*")</f>
        <v>0</v>
      </c>
      <c r="AA688" s="1">
        <f>COUNTIF(B688,"*ua*")</f>
        <v>0</v>
      </c>
      <c r="AB688">
        <f>SUM(G688:AA688)</f>
        <v>0</v>
      </c>
      <c r="AC688">
        <v>2</v>
      </c>
      <c r="AD688">
        <f>COUNTIF(AC688,"2")</f>
        <v>1</v>
      </c>
      <c r="AE688">
        <f>COUNTIF(AC688,"3")</f>
        <v>0</v>
      </c>
      <c r="AF688">
        <f>COUNTIF(AC688,"4")</f>
        <v>0</v>
      </c>
      <c r="AG688">
        <f>COUNTIF(AC688,"5")</f>
        <v>0</v>
      </c>
      <c r="AH688">
        <v>1</v>
      </c>
      <c r="AI688">
        <v>1</v>
      </c>
      <c r="AM688">
        <v>1</v>
      </c>
      <c r="AN688" t="str">
        <f>RIGHT(B688,1)</f>
        <v>ʔ</v>
      </c>
      <c r="AO688" s="1">
        <f>COUNTIF(F688,"CVCV")+COUNTIF(F688,"CVVCV")</f>
        <v>0</v>
      </c>
      <c r="AP688" s="1">
        <f>COUNTIF(F688,"CVCVC")+COUNTIF(F688,"CVVCVC")</f>
        <v>0</v>
      </c>
      <c r="AQ688" s="1">
        <f>COUNTIF(F688,"VCV")+COUNTIF(F688,"VVCV")</f>
        <v>0</v>
      </c>
      <c r="AR688" s="1">
        <f>COUNTIF(F688,"VCVC")+COUNTIF(F688,"VVCVC")</f>
        <v>0</v>
      </c>
      <c r="AS688" s="1">
        <f>COUNTIF(F688,"CVV")</f>
        <v>0</v>
      </c>
      <c r="AT688" s="1">
        <f>COUNTIF(F688,"CVVC")</f>
        <v>0</v>
      </c>
      <c r="AU688" s="1">
        <f>COUNTIF(F688,"VV")</f>
        <v>0</v>
      </c>
      <c r="AV688" s="1">
        <f>COUNTIF(F688,"VVC")</f>
        <v>0</v>
      </c>
      <c r="AW688" s="1">
        <f>COUNTIF(F688,"CVVCVC")+COUNTIF(F688,"VVCVC")+COUNTIF(F688,"CVVCV")+COUNTIF(F688,"VVCV")</f>
        <v>0</v>
      </c>
      <c r="AY688" s="1">
        <f>COUNTIF(F688,"CCVCV")</f>
        <v>0</v>
      </c>
      <c r="AZ688" s="1">
        <f>COUNTIF(F688,"CCVCVC")</f>
        <v>1</v>
      </c>
      <c r="BA688" s="1">
        <f>COUNTIF(F688,"CCVV")</f>
        <v>0</v>
      </c>
      <c r="BB688" s="1">
        <f>COUNTIF(F688,"CCVVC")</f>
        <v>0</v>
      </c>
      <c r="BC688">
        <v>1</v>
      </c>
      <c r="BF688" s="1" t="str">
        <f>RIGHT(F688,4)</f>
        <v>VCVC</v>
      </c>
      <c r="BG688" s="1"/>
      <c r="BJ688">
        <v>1</v>
      </c>
      <c r="BK688">
        <v>1</v>
      </c>
      <c r="BP688" s="1">
        <f>SUM(BG688:BO688)</f>
        <v>2</v>
      </c>
      <c r="BQ688">
        <v>0</v>
      </c>
      <c r="BS688" s="1" t="str">
        <f>LEFT(B688,1)</f>
        <v>ʔ</v>
      </c>
      <c r="BT688" s="1" t="str">
        <f>LEFT(B688,2)</f>
        <v>ʔb</v>
      </c>
      <c r="BU688" s="1" t="str">
        <f>RIGHT(B688,1)</f>
        <v>ʔ</v>
      </c>
      <c r="BX688" s="10">
        <v>0</v>
      </c>
      <c r="BY688" s="10" t="str">
        <f>LEFT(CA688,1)</f>
        <v>e</v>
      </c>
      <c r="BZ688" s="10" t="str">
        <f>LEFT(CC688,1)</f>
        <v>a</v>
      </c>
      <c r="CA688" s="10" t="str">
        <f>RIGHT(B688,4)</f>
        <v>ebaʔ</v>
      </c>
      <c r="CB688" s="10" t="str">
        <f>RIGHT(B688,3)</f>
        <v>baʔ</v>
      </c>
      <c r="CC688" s="10" t="str">
        <f>RIGHT(B688,2)</f>
        <v>aʔ</v>
      </c>
      <c r="CD688" s="10" t="str">
        <f>RIGHT(B688,1)</f>
        <v>ʔ</v>
      </c>
    </row>
    <row r="689" spans="1:82">
      <c r="A689">
        <v>1739</v>
      </c>
      <c r="B689" s="30" t="s">
        <v>3470</v>
      </c>
      <c r="C689" t="s">
        <v>1823</v>
      </c>
      <c r="D689" t="s">
        <v>1141</v>
      </c>
      <c r="E689" t="s">
        <v>1141</v>
      </c>
      <c r="F689" t="s">
        <v>2838</v>
      </c>
      <c r="G689" s="1">
        <f>COUNTIF(B689,"*ii*")</f>
        <v>0</v>
      </c>
      <c r="H689" s="1">
        <f>COUNTIF(B689,"*ee*")</f>
        <v>0</v>
      </c>
      <c r="I689" s="1">
        <f>COUNTIF(B689,"*aa*")</f>
        <v>0</v>
      </c>
      <c r="J689" s="1">
        <f>COUNTIF(B689,"*oo*")</f>
        <v>0</v>
      </c>
      <c r="K689" s="1">
        <f>COUNTIF(B689,"*uu*")</f>
        <v>0</v>
      </c>
      <c r="L689" s="1">
        <f>COUNTIF(B689,"*ia*")</f>
        <v>0</v>
      </c>
      <c r="M689" s="1">
        <f>COUNTIF(B689,"*iu*")</f>
        <v>0</v>
      </c>
      <c r="N689" s="1">
        <f>COUNTIF(B689,"*ei*")</f>
        <v>0</v>
      </c>
      <c r="O689" s="1">
        <f>COUNTIF(B689,"*ea*")</f>
        <v>0</v>
      </c>
      <c r="P689" s="1">
        <f>COUNTIF(B689,"*eo*")</f>
        <v>0</v>
      </c>
      <c r="Q689" s="1">
        <f>COUNTIF(B689,"*eu*")</f>
        <v>0</v>
      </c>
      <c r="R689" s="1">
        <f>COUNTIF(B689,"*ai*")</f>
        <v>0</v>
      </c>
      <c r="S689" s="1">
        <f>COUNTIF(B689,"*ae*")</f>
        <v>0</v>
      </c>
      <c r="T689" s="1">
        <f>COUNTIF(B689,"*ao*")</f>
        <v>0</v>
      </c>
      <c r="U689" s="1">
        <f>COUNTIF(B689,"*au*")</f>
        <v>0</v>
      </c>
      <c r="V689" s="1">
        <f>COUNTIF(B689,"*oi*")</f>
        <v>0</v>
      </c>
      <c r="W689" s="1">
        <f>COUNTIF(B689,"*oe*")</f>
        <v>0</v>
      </c>
      <c r="X689" s="1">
        <f>COUNTIF(B689,"*oa*")</f>
        <v>0</v>
      </c>
      <c r="Y689" s="1">
        <f>COUNTIF(B689,"*ou*")</f>
        <v>0</v>
      </c>
      <c r="Z689" s="1">
        <f>COUNTIF(B689,"*ui*")</f>
        <v>0</v>
      </c>
      <c r="AA689" s="1">
        <f>COUNTIF(B689,"*ua*")</f>
        <v>0</v>
      </c>
      <c r="AB689">
        <f>SUM(G689:AA689)</f>
        <v>0</v>
      </c>
      <c r="AC689">
        <v>2</v>
      </c>
      <c r="AD689">
        <f>COUNTIF(AC689,"2")</f>
        <v>1</v>
      </c>
      <c r="AE689">
        <f>COUNTIF(AC689,"3")</f>
        <v>0</v>
      </c>
      <c r="AF689">
        <f>COUNTIF(AC689,"4")</f>
        <v>0</v>
      </c>
      <c r="AG689">
        <f>COUNTIF(AC689,"5")</f>
        <v>0</v>
      </c>
      <c r="AH689">
        <v>1</v>
      </c>
      <c r="AI689">
        <v>1</v>
      </c>
      <c r="AM689">
        <v>1</v>
      </c>
      <c r="AN689" t="str">
        <f>RIGHT(B689,1)</f>
        <v>ʔ</v>
      </c>
      <c r="AO689" s="1">
        <f>COUNTIF(F689,"CVCV")+COUNTIF(F689,"CVVCV")</f>
        <v>0</v>
      </c>
      <c r="AP689" s="1">
        <f>COUNTIF(F689,"CVCVC")+COUNTIF(F689,"CVVCVC")</f>
        <v>0</v>
      </c>
      <c r="AQ689" s="1">
        <f>COUNTIF(F689,"VCV")+COUNTIF(F689,"VVCV")</f>
        <v>0</v>
      </c>
      <c r="AR689" s="1">
        <f>COUNTIF(F689,"VCVC")+COUNTIF(F689,"VVCVC")</f>
        <v>0</v>
      </c>
      <c r="AS689" s="1">
        <f>COUNTIF(F689,"CVV")</f>
        <v>0</v>
      </c>
      <c r="AT689" s="1">
        <f>COUNTIF(F689,"CVVC")</f>
        <v>0</v>
      </c>
      <c r="AU689" s="1">
        <f>COUNTIF(F689,"VV")</f>
        <v>0</v>
      </c>
      <c r="AV689" s="1">
        <f>COUNTIF(F689,"VVC")</f>
        <v>0</v>
      </c>
      <c r="AW689" s="1">
        <f>COUNTIF(F689,"CVVCVC")+COUNTIF(F689,"VVCVC")+COUNTIF(F689,"CVVCV")+COUNTIF(F689,"VVCV")</f>
        <v>0</v>
      </c>
      <c r="AY689" s="1">
        <f>COUNTIF(F689,"CCVCV")</f>
        <v>0</v>
      </c>
      <c r="AZ689" s="1">
        <f>COUNTIF(F689,"CCVCVC")</f>
        <v>1</v>
      </c>
      <c r="BA689" s="1">
        <f>COUNTIF(F689,"CCVV")</f>
        <v>0</v>
      </c>
      <c r="BB689" s="1">
        <f>COUNTIF(F689,"CCVVC")</f>
        <v>0</v>
      </c>
      <c r="BF689" s="1" t="str">
        <f>RIGHT(F689,4)</f>
        <v>VCVC</v>
      </c>
      <c r="BG689" s="1"/>
      <c r="BJ689">
        <v>1</v>
      </c>
      <c r="BK689">
        <v>1</v>
      </c>
      <c r="BP689" s="1">
        <f>SUM(BG689:BO689)</f>
        <v>2</v>
      </c>
      <c r="BQ689">
        <v>0</v>
      </c>
      <c r="BS689" s="1" t="str">
        <f>LEFT(B689,1)</f>
        <v>s</v>
      </c>
      <c r="BT689" s="1" t="str">
        <f>LEFT(B689,2)</f>
        <v>st</v>
      </c>
      <c r="BU689" s="1" t="str">
        <f>RIGHT(B689,1)</f>
        <v>ʔ</v>
      </c>
      <c r="BX689" s="10">
        <v>0</v>
      </c>
      <c r="BY689" s="10" t="str">
        <f>LEFT(CA689,1)</f>
        <v>e</v>
      </c>
      <c r="BZ689" s="10" t="str">
        <f>LEFT(CC689,1)</f>
        <v>a</v>
      </c>
      <c r="CA689" s="10" t="str">
        <f>RIGHT(B689,4)</f>
        <v>enaʔ</v>
      </c>
      <c r="CB689" s="10" t="str">
        <f>RIGHT(B689,3)</f>
        <v>naʔ</v>
      </c>
      <c r="CC689" s="10" t="str">
        <f>RIGHT(B689,2)</f>
        <v>aʔ</v>
      </c>
      <c r="CD689" s="10" t="str">
        <f>RIGHT(B689,1)</f>
        <v>ʔ</v>
      </c>
    </row>
    <row r="690" spans="1:82">
      <c r="A690">
        <v>855</v>
      </c>
      <c r="B690" s="30" t="s">
        <v>3145</v>
      </c>
      <c r="C690" t="s">
        <v>1710</v>
      </c>
      <c r="D690" t="s">
        <v>1141</v>
      </c>
      <c r="E690" t="s">
        <v>1141</v>
      </c>
      <c r="F690" t="s">
        <v>2838</v>
      </c>
      <c r="G690" s="1">
        <f>COUNTIF(B690,"*ii*")</f>
        <v>0</v>
      </c>
      <c r="H690" s="1">
        <f>COUNTIF(B690,"*ee*")</f>
        <v>0</v>
      </c>
      <c r="I690" s="1">
        <f>COUNTIF(B690,"*aa*")</f>
        <v>0</v>
      </c>
      <c r="J690" s="1">
        <f>COUNTIF(B690,"*oo*")</f>
        <v>0</v>
      </c>
      <c r="K690" s="1">
        <f>COUNTIF(B690,"*uu*")</f>
        <v>0</v>
      </c>
      <c r="L690" s="1">
        <f>COUNTIF(B690,"*ia*")</f>
        <v>0</v>
      </c>
      <c r="M690" s="1">
        <f>COUNTIF(B690,"*iu*")</f>
        <v>0</v>
      </c>
      <c r="N690" s="1">
        <f>COUNTIF(B690,"*ei*")</f>
        <v>0</v>
      </c>
      <c r="O690" s="1">
        <f>COUNTIF(B690,"*ea*")</f>
        <v>0</v>
      </c>
      <c r="P690" s="1">
        <f>COUNTIF(B690,"*eo*")</f>
        <v>0</v>
      </c>
      <c r="Q690" s="1">
        <f>COUNTIF(B690,"*eu*")</f>
        <v>0</v>
      </c>
      <c r="R690" s="1">
        <f>COUNTIF(B690,"*ai*")</f>
        <v>0</v>
      </c>
      <c r="S690" s="1">
        <f>COUNTIF(B690,"*ae*")</f>
        <v>0</v>
      </c>
      <c r="T690" s="1">
        <f>COUNTIF(B690,"*ao*")</f>
        <v>0</v>
      </c>
      <c r="U690" s="1">
        <f>COUNTIF(B690,"*au*")</f>
        <v>0</v>
      </c>
      <c r="V690" s="1">
        <f>COUNTIF(B690,"*oi*")</f>
        <v>0</v>
      </c>
      <c r="W690" s="1">
        <f>COUNTIF(B690,"*oe*")</f>
        <v>0</v>
      </c>
      <c r="X690" s="1">
        <f>COUNTIF(B690,"*oa*")</f>
        <v>0</v>
      </c>
      <c r="Y690" s="1">
        <f>COUNTIF(B690,"*ou*")</f>
        <v>0</v>
      </c>
      <c r="Z690" s="1">
        <f>COUNTIF(B690,"*ui*")</f>
        <v>0</v>
      </c>
      <c r="AA690" s="1">
        <f>COUNTIF(B690,"*ua*")</f>
        <v>0</v>
      </c>
      <c r="AB690">
        <f>SUM(G690:AA690)</f>
        <v>0</v>
      </c>
      <c r="AC690">
        <v>2</v>
      </c>
      <c r="AD690">
        <f>COUNTIF(AC690,"2")</f>
        <v>1</v>
      </c>
      <c r="AE690">
        <f>COUNTIF(AC690,"3")</f>
        <v>0</v>
      </c>
      <c r="AF690">
        <f>COUNTIF(AC690,"4")</f>
        <v>0</v>
      </c>
      <c r="AG690">
        <f>COUNTIF(AC690,"5")</f>
        <v>0</v>
      </c>
      <c r="AH690">
        <v>1</v>
      </c>
      <c r="AI690">
        <v>1</v>
      </c>
      <c r="AM690">
        <v>1</v>
      </c>
      <c r="AN690" t="str">
        <f>RIGHT(B690,1)</f>
        <v>ʔ</v>
      </c>
      <c r="AO690" s="1">
        <f>COUNTIF(F690,"CVCV")+COUNTIF(F690,"CVVCV")</f>
        <v>0</v>
      </c>
      <c r="AP690" s="1">
        <f>COUNTIF(F690,"CVCVC")+COUNTIF(F690,"CVVCVC")</f>
        <v>0</v>
      </c>
      <c r="AQ690" s="1">
        <f>COUNTIF(F690,"VCV")+COUNTIF(F690,"VVCV")</f>
        <v>0</v>
      </c>
      <c r="AR690" s="1">
        <f>COUNTIF(F690,"VCVC")+COUNTIF(F690,"VVCVC")</f>
        <v>0</v>
      </c>
      <c r="AS690" s="1">
        <f>COUNTIF(F690,"CVV")</f>
        <v>0</v>
      </c>
      <c r="AT690" s="1">
        <f>COUNTIF(F690,"CVVC")</f>
        <v>0</v>
      </c>
      <c r="AU690" s="1">
        <f>COUNTIF(F690,"VV")</f>
        <v>0</v>
      </c>
      <c r="AV690" s="1">
        <f>COUNTIF(F690,"VVC")</f>
        <v>0</v>
      </c>
      <c r="AW690" s="1">
        <f>COUNTIF(F690,"CVVCVC")+COUNTIF(F690,"VVCVC")+COUNTIF(F690,"CVVCV")+COUNTIF(F690,"VVCV")</f>
        <v>0</v>
      </c>
      <c r="AY690" s="1">
        <f>COUNTIF(F690,"CCVCV")</f>
        <v>0</v>
      </c>
      <c r="AZ690" s="1">
        <f>COUNTIF(F690,"CCVCVC")</f>
        <v>1</v>
      </c>
      <c r="BA690" s="1">
        <f>COUNTIF(F690,"CCVV")</f>
        <v>0</v>
      </c>
      <c r="BB690" s="1">
        <f>COUNTIF(F690,"CCVVC")</f>
        <v>0</v>
      </c>
      <c r="BF690" s="1" t="str">
        <f>RIGHT(F690,4)</f>
        <v>VCVC</v>
      </c>
      <c r="BG690" s="1"/>
      <c r="BJ690">
        <v>1</v>
      </c>
      <c r="BK690">
        <v>1</v>
      </c>
      <c r="BP690" s="1">
        <f>SUM(BG690:BO690)</f>
        <v>2</v>
      </c>
      <c r="BQ690">
        <v>0</v>
      </c>
      <c r="BS690" s="1" t="str">
        <f>LEFT(B690,1)</f>
        <v>m</v>
      </c>
      <c r="BT690" s="1" t="str">
        <f>LEFT(B690,2)</f>
        <v>mn</v>
      </c>
      <c r="BU690" s="1" t="str">
        <f>RIGHT(B690,1)</f>
        <v>ʔ</v>
      </c>
      <c r="BX690" s="10">
        <v>0</v>
      </c>
      <c r="BY690" s="10" t="str">
        <f>LEFT(CA690,1)</f>
        <v>e</v>
      </c>
      <c r="BZ690" s="10" t="str">
        <f>LEFT(CC690,1)</f>
        <v>a</v>
      </c>
      <c r="CA690" s="10" t="str">
        <f>RIGHT(B690,4)</f>
        <v>eraʔ</v>
      </c>
      <c r="CB690" s="10" t="str">
        <f>RIGHT(B690,3)</f>
        <v>raʔ</v>
      </c>
      <c r="CC690" s="10" t="str">
        <f>RIGHT(B690,2)</f>
        <v>aʔ</v>
      </c>
      <c r="CD690" s="10" t="str">
        <f>RIGHT(B690,1)</f>
        <v>ʔ</v>
      </c>
    </row>
    <row r="691" spans="1:82">
      <c r="A691">
        <v>1380</v>
      </c>
      <c r="B691" s="30" t="s">
        <v>3340</v>
      </c>
      <c r="C691" t="s">
        <v>1303</v>
      </c>
      <c r="D691" t="s">
        <v>1141</v>
      </c>
      <c r="E691" t="s">
        <v>1141</v>
      </c>
      <c r="F691" t="s">
        <v>2838</v>
      </c>
      <c r="G691" s="1">
        <f>COUNTIF(B691,"*ii*")</f>
        <v>0</v>
      </c>
      <c r="H691" s="1">
        <f>COUNTIF(B691,"*ee*")</f>
        <v>0</v>
      </c>
      <c r="I691" s="1">
        <f>COUNTIF(B691,"*aa*")</f>
        <v>0</v>
      </c>
      <c r="J691" s="1">
        <f>COUNTIF(B691,"*oo*")</f>
        <v>0</v>
      </c>
      <c r="K691" s="1">
        <f>COUNTIF(B691,"*uu*")</f>
        <v>0</v>
      </c>
      <c r="L691" s="1">
        <f>COUNTIF(B691,"*ia*")</f>
        <v>0</v>
      </c>
      <c r="M691" s="1">
        <f>COUNTIF(B691,"*iu*")</f>
        <v>0</v>
      </c>
      <c r="N691" s="1">
        <f>COUNTIF(B691,"*ei*")</f>
        <v>0</v>
      </c>
      <c r="O691" s="1">
        <f>COUNTIF(B691,"*ea*")</f>
        <v>0</v>
      </c>
      <c r="P691" s="1">
        <f>COUNTIF(B691,"*eo*")</f>
        <v>0</v>
      </c>
      <c r="Q691" s="1">
        <f>COUNTIF(B691,"*eu*")</f>
        <v>0</v>
      </c>
      <c r="R691" s="1">
        <f>COUNTIF(B691,"*ai*")</f>
        <v>0</v>
      </c>
      <c r="S691" s="1">
        <f>COUNTIF(B691,"*ae*")</f>
        <v>0</v>
      </c>
      <c r="T691" s="1">
        <f>COUNTIF(B691,"*ao*")</f>
        <v>0</v>
      </c>
      <c r="U691" s="1">
        <f>COUNTIF(B691,"*au*")</f>
        <v>0</v>
      </c>
      <c r="V691" s="1">
        <f>COUNTIF(B691,"*oi*")</f>
        <v>0</v>
      </c>
      <c r="W691" s="1">
        <f>COUNTIF(B691,"*oe*")</f>
        <v>0</v>
      </c>
      <c r="X691" s="1">
        <f>COUNTIF(B691,"*oa*")</f>
        <v>0</v>
      </c>
      <c r="Y691" s="1">
        <f>COUNTIF(B691,"*ou*")</f>
        <v>0</v>
      </c>
      <c r="Z691" s="1">
        <f>COUNTIF(B691,"*ui*")</f>
        <v>0</v>
      </c>
      <c r="AA691" s="1">
        <f>COUNTIF(B691,"*ua*")</f>
        <v>0</v>
      </c>
      <c r="AB691">
        <f>SUM(G691:AA691)</f>
        <v>0</v>
      </c>
      <c r="AC691">
        <v>2</v>
      </c>
      <c r="AD691">
        <f>COUNTIF(AC691,"2")</f>
        <v>1</v>
      </c>
      <c r="AE691">
        <f>COUNTIF(AC691,"3")</f>
        <v>0</v>
      </c>
      <c r="AF691">
        <f>COUNTIF(AC691,"4")</f>
        <v>0</v>
      </c>
      <c r="AG691">
        <f>COUNTIF(AC691,"5")</f>
        <v>0</v>
      </c>
      <c r="AH691">
        <v>1</v>
      </c>
      <c r="AI691">
        <v>1</v>
      </c>
      <c r="AM691">
        <v>1</v>
      </c>
      <c r="AN691" t="str">
        <f>RIGHT(B691,1)</f>
        <v>ʔ</v>
      </c>
      <c r="AO691" s="1">
        <f>COUNTIF(F691,"CVCV")+COUNTIF(F691,"CVVCV")</f>
        <v>0</v>
      </c>
      <c r="AP691" s="1">
        <f>COUNTIF(F691,"CVCVC")+COUNTIF(F691,"CVVCVC")</f>
        <v>0</v>
      </c>
      <c r="AQ691" s="1">
        <f>COUNTIF(F691,"VCV")+COUNTIF(F691,"VVCV")</f>
        <v>0</v>
      </c>
      <c r="AR691" s="1">
        <f>COUNTIF(F691,"VCVC")+COUNTIF(F691,"VVCVC")</f>
        <v>0</v>
      </c>
      <c r="AS691" s="1">
        <f>COUNTIF(F691,"CVV")</f>
        <v>0</v>
      </c>
      <c r="AT691" s="1">
        <f>COUNTIF(F691,"CVVC")</f>
        <v>0</v>
      </c>
      <c r="AU691" s="1">
        <f>COUNTIF(F691,"VV")</f>
        <v>0</v>
      </c>
      <c r="AV691" s="1">
        <f>COUNTIF(F691,"VVC")</f>
        <v>0</v>
      </c>
      <c r="AW691" s="1">
        <f>COUNTIF(F691,"CVVCVC")+COUNTIF(F691,"VVCVC")+COUNTIF(F691,"CVVCV")+COUNTIF(F691,"VVCV")</f>
        <v>0</v>
      </c>
      <c r="AY691" s="1">
        <f>COUNTIF(F691,"CCVCV")</f>
        <v>0</v>
      </c>
      <c r="AZ691" s="1">
        <f>COUNTIF(F691,"CCVCVC")</f>
        <v>1</v>
      </c>
      <c r="BA691" s="1">
        <f>COUNTIF(F691,"CCVV")</f>
        <v>0</v>
      </c>
      <c r="BB691" s="1">
        <f>COUNTIF(F691,"CCVVC")</f>
        <v>0</v>
      </c>
      <c r="BC691">
        <v>1</v>
      </c>
      <c r="BF691" s="1" t="str">
        <f>RIGHT(F691,4)</f>
        <v>VCVC</v>
      </c>
      <c r="BG691" s="1"/>
      <c r="BJ691">
        <v>1</v>
      </c>
      <c r="BK691">
        <v>1</v>
      </c>
      <c r="BP691" s="1">
        <f>SUM(BG691:BO691)</f>
        <v>2</v>
      </c>
      <c r="BQ691">
        <v>0</v>
      </c>
      <c r="BS691" s="1" t="str">
        <f>LEFT(B691,1)</f>
        <v>ʔ</v>
      </c>
      <c r="BT691" s="1" t="str">
        <f>LEFT(B691,2)</f>
        <v>ʔp</v>
      </c>
      <c r="BU691" s="1" t="str">
        <f>RIGHT(B691,1)</f>
        <v>ʔ</v>
      </c>
      <c r="BX691" s="10">
        <v>0</v>
      </c>
      <c r="BY691" s="10" t="str">
        <f>LEFT(CA691,1)</f>
        <v>e</v>
      </c>
      <c r="BZ691" s="10" t="str">
        <f>LEFT(CC691,1)</f>
        <v>a</v>
      </c>
      <c r="CA691" s="10" t="str">
        <f>RIGHT(B691,4)</f>
        <v>etaʔ</v>
      </c>
      <c r="CB691" s="10" t="str">
        <f>RIGHT(B691,3)</f>
        <v>taʔ</v>
      </c>
      <c r="CC691" s="10" t="str">
        <f>RIGHT(B691,2)</f>
        <v>aʔ</v>
      </c>
      <c r="CD691" s="10" t="str">
        <f>RIGHT(B691,1)</f>
        <v>ʔ</v>
      </c>
    </row>
    <row r="692" spans="1:82">
      <c r="A692">
        <v>1433</v>
      </c>
      <c r="B692" s="30" t="s">
        <v>3392</v>
      </c>
      <c r="C692" t="s">
        <v>1564</v>
      </c>
      <c r="D692" t="s">
        <v>1141</v>
      </c>
      <c r="E692" t="s">
        <v>1141</v>
      </c>
      <c r="F692" t="s">
        <v>2838</v>
      </c>
      <c r="G692" s="1">
        <f>COUNTIF(B692,"*ii*")</f>
        <v>0</v>
      </c>
      <c r="H692" s="1">
        <f>COUNTIF(B692,"*ee*")</f>
        <v>0</v>
      </c>
      <c r="I692" s="1">
        <f>COUNTIF(B692,"*aa*")</f>
        <v>0</v>
      </c>
      <c r="J692" s="1">
        <f>COUNTIF(B692,"*oo*")</f>
        <v>0</v>
      </c>
      <c r="K692" s="1">
        <f>COUNTIF(B692,"*uu*")</f>
        <v>0</v>
      </c>
      <c r="L692" s="1">
        <f>COUNTIF(B692,"*ia*")</f>
        <v>0</v>
      </c>
      <c r="M692" s="1">
        <f>COUNTIF(B692,"*iu*")</f>
        <v>0</v>
      </c>
      <c r="N692" s="1">
        <f>COUNTIF(B692,"*ei*")</f>
        <v>0</v>
      </c>
      <c r="O692" s="1">
        <f>COUNTIF(B692,"*ea*")</f>
        <v>0</v>
      </c>
      <c r="P692" s="1">
        <f>COUNTIF(B692,"*eo*")</f>
        <v>0</v>
      </c>
      <c r="Q692" s="1">
        <f>COUNTIF(B692,"*eu*")</f>
        <v>0</v>
      </c>
      <c r="R692" s="1">
        <f>COUNTIF(B692,"*ai*")</f>
        <v>0</v>
      </c>
      <c r="S692" s="1">
        <f>COUNTIF(B692,"*ae*")</f>
        <v>0</v>
      </c>
      <c r="T692" s="1">
        <f>COUNTIF(B692,"*ao*")</f>
        <v>0</v>
      </c>
      <c r="U692" s="1">
        <f>COUNTIF(B692,"*au*")</f>
        <v>0</v>
      </c>
      <c r="V692" s="1">
        <f>COUNTIF(B692,"*oi*")</f>
        <v>0</v>
      </c>
      <c r="W692" s="1">
        <f>COUNTIF(B692,"*oe*")</f>
        <v>0</v>
      </c>
      <c r="X692" s="1">
        <f>COUNTIF(B692,"*oa*")</f>
        <v>0</v>
      </c>
      <c r="Y692" s="1">
        <f>COUNTIF(B692,"*ou*")</f>
        <v>0</v>
      </c>
      <c r="Z692" s="1">
        <f>COUNTIF(B692,"*ui*")</f>
        <v>0</v>
      </c>
      <c r="AA692" s="1">
        <f>COUNTIF(B692,"*ua*")</f>
        <v>0</v>
      </c>
      <c r="AB692">
        <f>SUM(G692:AA692)</f>
        <v>0</v>
      </c>
      <c r="AC692">
        <v>2</v>
      </c>
      <c r="AD692">
        <f>COUNTIF(AC692,"2")</f>
        <v>1</v>
      </c>
      <c r="AE692">
        <f>COUNTIF(AC692,"3")</f>
        <v>0</v>
      </c>
      <c r="AF692">
        <f>COUNTIF(AC692,"4")</f>
        <v>0</v>
      </c>
      <c r="AG692">
        <f>COUNTIF(AC692,"5")</f>
        <v>0</v>
      </c>
      <c r="AH692">
        <v>1</v>
      </c>
      <c r="AI692">
        <v>1</v>
      </c>
      <c r="AM692">
        <v>1</v>
      </c>
      <c r="AN692" t="str">
        <f>RIGHT(B692,1)</f>
        <v>ʔ</v>
      </c>
      <c r="AO692" s="1">
        <f>COUNTIF(F692,"CVCV")+COUNTIF(F692,"CVVCV")</f>
        <v>0</v>
      </c>
      <c r="AP692" s="1">
        <f>COUNTIF(F692,"CVCVC")+COUNTIF(F692,"CVVCVC")</f>
        <v>0</v>
      </c>
      <c r="AQ692" s="1">
        <f>COUNTIF(F692,"VCV")+COUNTIF(F692,"VVCV")</f>
        <v>0</v>
      </c>
      <c r="AR692" s="1">
        <f>COUNTIF(F692,"VCVC")+COUNTIF(F692,"VVCVC")</f>
        <v>0</v>
      </c>
      <c r="AS692" s="1">
        <f>COUNTIF(F692,"CVV")</f>
        <v>0</v>
      </c>
      <c r="AT692" s="1">
        <f>COUNTIF(F692,"CVVC")</f>
        <v>0</v>
      </c>
      <c r="AU692" s="1">
        <f>COUNTIF(F692,"VV")</f>
        <v>0</v>
      </c>
      <c r="AV692" s="1">
        <f>COUNTIF(F692,"VVC")</f>
        <v>0</v>
      </c>
      <c r="AW692" s="1">
        <f>COUNTIF(F692,"CVVCVC")+COUNTIF(F692,"VVCVC")+COUNTIF(F692,"CVVCV")+COUNTIF(F692,"VVCV")</f>
        <v>0</v>
      </c>
      <c r="AY692" s="1">
        <f>COUNTIF(F692,"CCVCV")</f>
        <v>0</v>
      </c>
      <c r="AZ692" s="1">
        <f>COUNTIF(F692,"CCVCVC")</f>
        <v>1</v>
      </c>
      <c r="BA692" s="1">
        <f>COUNTIF(F692,"CCVV")</f>
        <v>0</v>
      </c>
      <c r="BB692" s="1">
        <f>COUNTIF(F692,"CCVVC")</f>
        <v>0</v>
      </c>
      <c r="BC692">
        <v>1</v>
      </c>
      <c r="BF692" s="1" t="str">
        <f>RIGHT(F692,4)</f>
        <v>VCVC</v>
      </c>
      <c r="BG692" s="1"/>
      <c r="BJ692">
        <v>1</v>
      </c>
      <c r="BK692">
        <v>1</v>
      </c>
      <c r="BP692" s="1">
        <f>SUM(BG692:BO692)</f>
        <v>2</v>
      </c>
      <c r="BQ692">
        <v>0</v>
      </c>
      <c r="BS692" s="1" t="str">
        <f>LEFT(B692,1)</f>
        <v>ʔ</v>
      </c>
      <c r="BT692" s="1" t="str">
        <f>LEFT(B692,2)</f>
        <v>ʔt</v>
      </c>
      <c r="BU692" s="1" t="str">
        <f>RIGHT(B692,1)</f>
        <v>ʔ</v>
      </c>
      <c r="BX692" s="10">
        <v>0</v>
      </c>
      <c r="BY692" s="10" t="str">
        <f>LEFT(CA692,1)</f>
        <v>e</v>
      </c>
      <c r="BZ692" s="10" t="str">
        <f>LEFT(CC692,1)</f>
        <v>a</v>
      </c>
      <c r="CA692" s="10" t="str">
        <f>RIGHT(B692,4)</f>
        <v>etaʔ</v>
      </c>
      <c r="CB692" s="10" t="str">
        <f>RIGHT(B692,3)</f>
        <v>taʔ</v>
      </c>
      <c r="CC692" s="10" t="str">
        <f>RIGHT(B692,2)</f>
        <v>aʔ</v>
      </c>
      <c r="CD692" s="10" t="str">
        <f>RIGHT(B692,1)</f>
        <v>ʔ</v>
      </c>
    </row>
    <row r="693" spans="1:82">
      <c r="A693">
        <v>1323</v>
      </c>
      <c r="B693" s="30" t="s">
        <v>3286</v>
      </c>
      <c r="C693" t="s">
        <v>1777</v>
      </c>
      <c r="D693" t="s">
        <v>1151</v>
      </c>
      <c r="E693" t="s">
        <v>2821</v>
      </c>
      <c r="F693" t="s">
        <v>2838</v>
      </c>
      <c r="G693" s="1">
        <f>COUNTIF(B693,"*ii*")</f>
        <v>0</v>
      </c>
      <c r="H693" s="1">
        <f>COUNTIF(B693,"*ee*")</f>
        <v>0</v>
      </c>
      <c r="I693" s="1">
        <f>COUNTIF(B693,"*aa*")</f>
        <v>0</v>
      </c>
      <c r="J693" s="1">
        <f>COUNTIF(B693,"*oo*")</f>
        <v>0</v>
      </c>
      <c r="K693" s="1">
        <f>COUNTIF(B693,"*uu*")</f>
        <v>0</v>
      </c>
      <c r="L693" s="1">
        <f>COUNTIF(B693,"*ia*")</f>
        <v>0</v>
      </c>
      <c r="M693" s="1">
        <f>COUNTIF(B693,"*iu*")</f>
        <v>0</v>
      </c>
      <c r="N693" s="1">
        <f>COUNTIF(B693,"*ei*")</f>
        <v>0</v>
      </c>
      <c r="O693" s="1">
        <f>COUNTIF(B693,"*ea*")</f>
        <v>0</v>
      </c>
      <c r="P693" s="1">
        <f>COUNTIF(B693,"*eo*")</f>
        <v>0</v>
      </c>
      <c r="Q693" s="1">
        <f>COUNTIF(B693,"*eu*")</f>
        <v>0</v>
      </c>
      <c r="R693" s="1">
        <f>COUNTIF(B693,"*ai*")</f>
        <v>0</v>
      </c>
      <c r="S693" s="1">
        <f>COUNTIF(B693,"*ae*")</f>
        <v>0</v>
      </c>
      <c r="T693" s="1">
        <f>COUNTIF(B693,"*ao*")</f>
        <v>0</v>
      </c>
      <c r="U693" s="1">
        <f>COUNTIF(B693,"*au*")</f>
        <v>0</v>
      </c>
      <c r="V693" s="1">
        <f>COUNTIF(B693,"*oi*")</f>
        <v>0</v>
      </c>
      <c r="W693" s="1">
        <f>COUNTIF(B693,"*oe*")</f>
        <v>0</v>
      </c>
      <c r="X693" s="1">
        <f>COUNTIF(B693,"*oa*")</f>
        <v>0</v>
      </c>
      <c r="Y693" s="1">
        <f>COUNTIF(B693,"*ou*")</f>
        <v>0</v>
      </c>
      <c r="Z693" s="1">
        <f>COUNTIF(B693,"*ui*")</f>
        <v>0</v>
      </c>
      <c r="AA693" s="1">
        <f>COUNTIF(B693,"*ua*")</f>
        <v>0</v>
      </c>
      <c r="AB693">
        <f>SUM(G693:AA693)</f>
        <v>0</v>
      </c>
      <c r="AC693">
        <v>2</v>
      </c>
      <c r="AD693">
        <f>COUNTIF(AC693,"2")</f>
        <v>1</v>
      </c>
      <c r="AE693">
        <f>COUNTIF(AC693,"3")</f>
        <v>0</v>
      </c>
      <c r="AF693">
        <f>COUNTIF(AC693,"4")</f>
        <v>0</v>
      </c>
      <c r="AG693">
        <f>COUNTIF(AC693,"5")</f>
        <v>0</v>
      </c>
      <c r="AH693">
        <v>1</v>
      </c>
      <c r="AI693">
        <v>1</v>
      </c>
      <c r="AM693">
        <v>1</v>
      </c>
      <c r="AN693" t="str">
        <f>RIGHT(B693,1)</f>
        <v>ʔ</v>
      </c>
      <c r="AO693" s="1">
        <f>COUNTIF(F693,"CVCV")+COUNTIF(F693,"CVVCV")</f>
        <v>0</v>
      </c>
      <c r="AP693" s="1">
        <f>COUNTIF(F693,"CVCVC")+COUNTIF(F693,"CVVCVC")</f>
        <v>0</v>
      </c>
      <c r="AQ693" s="1">
        <f>COUNTIF(F693,"VCV")+COUNTIF(F693,"VVCV")</f>
        <v>0</v>
      </c>
      <c r="AR693" s="1">
        <f>COUNTIF(F693,"VCVC")+COUNTIF(F693,"VVCVC")</f>
        <v>0</v>
      </c>
      <c r="AS693" s="1">
        <f>COUNTIF(F693,"CVV")</f>
        <v>0</v>
      </c>
      <c r="AT693" s="1">
        <f>COUNTIF(F693,"CVVC")</f>
        <v>0</v>
      </c>
      <c r="AU693" s="1">
        <f>COUNTIF(F693,"VV")</f>
        <v>0</v>
      </c>
      <c r="AV693" s="1">
        <f>COUNTIF(F693,"VVC")</f>
        <v>0</v>
      </c>
      <c r="AW693" s="1">
        <f>COUNTIF(F693,"CVVCVC")+COUNTIF(F693,"VVCVC")+COUNTIF(F693,"CVVCV")+COUNTIF(F693,"VVCV")</f>
        <v>0</v>
      </c>
      <c r="AY693" s="1">
        <f>COUNTIF(F693,"CCVCV")</f>
        <v>0</v>
      </c>
      <c r="AZ693" s="1">
        <f>COUNTIF(F693,"CCVCVC")</f>
        <v>1</v>
      </c>
      <c r="BA693" s="1">
        <f>COUNTIF(F693,"CCVV")</f>
        <v>0</v>
      </c>
      <c r="BB693" s="1">
        <f>COUNTIF(F693,"CCVVC")</f>
        <v>0</v>
      </c>
      <c r="BC693">
        <v>1</v>
      </c>
      <c r="BF693" s="1" t="str">
        <f>RIGHT(F693,4)</f>
        <v>VCVC</v>
      </c>
      <c r="BG693" s="1"/>
      <c r="BJ693">
        <v>1</v>
      </c>
      <c r="BK693">
        <v>1</v>
      </c>
      <c r="BP693" s="1">
        <f>SUM(BG693:BO693)</f>
        <v>2</v>
      </c>
      <c r="BQ693">
        <v>0</v>
      </c>
      <c r="BS693" s="1" t="str">
        <f>LEFT(B693,1)</f>
        <v>ʔ</v>
      </c>
      <c r="BT693" s="1" t="str">
        <f>LEFT(B693,2)</f>
        <v>ʔk</v>
      </c>
      <c r="BU693" s="1" t="str">
        <f>RIGHT(B693,1)</f>
        <v>ʔ</v>
      </c>
      <c r="BX693" s="10">
        <v>0</v>
      </c>
      <c r="BY693" s="10" t="str">
        <f>LEFT(CA693,1)</f>
        <v>e</v>
      </c>
      <c r="BZ693" s="10" t="str">
        <f>LEFT(CC693,1)</f>
        <v>a</v>
      </c>
      <c r="CA693" s="10" t="str">
        <f>RIGHT(B693,4)</f>
        <v>enaʔ</v>
      </c>
      <c r="CB693" s="10" t="str">
        <f>RIGHT(B693,3)</f>
        <v>naʔ</v>
      </c>
      <c r="CC693" s="10" t="str">
        <f>RIGHT(B693,2)</f>
        <v>aʔ</v>
      </c>
      <c r="CD693" s="10" t="str">
        <f>RIGHT(B693,1)</f>
        <v>ʔ</v>
      </c>
    </row>
    <row r="694" spans="1:82">
      <c r="A694">
        <v>1432</v>
      </c>
      <c r="B694" s="30" t="s">
        <v>3391</v>
      </c>
      <c r="C694" t="s">
        <v>1388</v>
      </c>
      <c r="D694" t="s">
        <v>1151</v>
      </c>
      <c r="E694" t="s">
        <v>2821</v>
      </c>
      <c r="F694" t="s">
        <v>2838</v>
      </c>
      <c r="G694" s="1">
        <f>COUNTIF(B694,"*ii*")</f>
        <v>0</v>
      </c>
      <c r="H694" s="1">
        <f>COUNTIF(B694,"*ee*")</f>
        <v>0</v>
      </c>
      <c r="I694" s="1">
        <f>COUNTIF(B694,"*aa*")</f>
        <v>0</v>
      </c>
      <c r="J694" s="1">
        <f>COUNTIF(B694,"*oo*")</f>
        <v>0</v>
      </c>
      <c r="K694" s="1">
        <f>COUNTIF(B694,"*uu*")</f>
        <v>0</v>
      </c>
      <c r="L694" s="1">
        <f>COUNTIF(B694,"*ia*")</f>
        <v>0</v>
      </c>
      <c r="M694" s="1">
        <f>COUNTIF(B694,"*iu*")</f>
        <v>0</v>
      </c>
      <c r="N694" s="1">
        <f>COUNTIF(B694,"*ei*")</f>
        <v>0</v>
      </c>
      <c r="O694" s="1">
        <f>COUNTIF(B694,"*ea*")</f>
        <v>0</v>
      </c>
      <c r="P694" s="1">
        <f>COUNTIF(B694,"*eo*")</f>
        <v>0</v>
      </c>
      <c r="Q694" s="1">
        <f>COUNTIF(B694,"*eu*")</f>
        <v>0</v>
      </c>
      <c r="R694" s="1">
        <f>COUNTIF(B694,"*ai*")</f>
        <v>0</v>
      </c>
      <c r="S694" s="1">
        <f>COUNTIF(B694,"*ae*")</f>
        <v>0</v>
      </c>
      <c r="T694" s="1">
        <f>COUNTIF(B694,"*ao*")</f>
        <v>0</v>
      </c>
      <c r="U694" s="1">
        <f>COUNTIF(B694,"*au*")</f>
        <v>0</v>
      </c>
      <c r="V694" s="1">
        <f>COUNTIF(B694,"*oi*")</f>
        <v>0</v>
      </c>
      <c r="W694" s="1">
        <f>COUNTIF(B694,"*oe*")</f>
        <v>0</v>
      </c>
      <c r="X694" s="1">
        <f>COUNTIF(B694,"*oa*")</f>
        <v>0</v>
      </c>
      <c r="Y694" s="1">
        <f>COUNTIF(B694,"*ou*")</f>
        <v>0</v>
      </c>
      <c r="Z694" s="1">
        <f>COUNTIF(B694,"*ui*")</f>
        <v>0</v>
      </c>
      <c r="AA694" s="1">
        <f>COUNTIF(B694,"*ua*")</f>
        <v>0</v>
      </c>
      <c r="AB694">
        <f>SUM(G694:AA694)</f>
        <v>0</v>
      </c>
      <c r="AC694">
        <v>2</v>
      </c>
      <c r="AD694">
        <f>COUNTIF(AC694,"2")</f>
        <v>1</v>
      </c>
      <c r="AE694">
        <f>COUNTIF(AC694,"3")</f>
        <v>0</v>
      </c>
      <c r="AF694">
        <f>COUNTIF(AC694,"4")</f>
        <v>0</v>
      </c>
      <c r="AG694">
        <f>COUNTIF(AC694,"5")</f>
        <v>0</v>
      </c>
      <c r="AH694">
        <v>1</v>
      </c>
      <c r="AI694">
        <v>1</v>
      </c>
      <c r="AM694">
        <v>1</v>
      </c>
      <c r="AN694" t="str">
        <f>RIGHT(B694,1)</f>
        <v>ʔ</v>
      </c>
      <c r="AO694" s="1">
        <f>COUNTIF(F694,"CVCV")+COUNTIF(F694,"CVVCV")</f>
        <v>0</v>
      </c>
      <c r="AP694" s="1">
        <f>COUNTIF(F694,"CVCVC")+COUNTIF(F694,"CVVCVC")</f>
        <v>0</v>
      </c>
      <c r="AQ694" s="1">
        <f>COUNTIF(F694,"VCV")+COUNTIF(F694,"VVCV")</f>
        <v>0</v>
      </c>
      <c r="AR694" s="1">
        <f>COUNTIF(F694,"VCVC")+COUNTIF(F694,"VVCVC")</f>
        <v>0</v>
      </c>
      <c r="AS694" s="1">
        <f>COUNTIF(F694,"CVV")</f>
        <v>0</v>
      </c>
      <c r="AT694" s="1">
        <f>COUNTIF(F694,"CVVC")</f>
        <v>0</v>
      </c>
      <c r="AU694" s="1">
        <f>COUNTIF(F694,"VV")</f>
        <v>0</v>
      </c>
      <c r="AV694" s="1">
        <f>COUNTIF(F694,"VVC")</f>
        <v>0</v>
      </c>
      <c r="AW694" s="1">
        <f>COUNTIF(F694,"CVVCVC")+COUNTIF(F694,"VVCVC")+COUNTIF(F694,"CVVCV")+COUNTIF(F694,"VVCV")</f>
        <v>0</v>
      </c>
      <c r="AY694" s="1">
        <f>COUNTIF(F694,"CCVCV")</f>
        <v>0</v>
      </c>
      <c r="AZ694" s="1">
        <f>COUNTIF(F694,"CCVCVC")</f>
        <v>1</v>
      </c>
      <c r="BA694" s="1">
        <f>COUNTIF(F694,"CCVV")</f>
        <v>0</v>
      </c>
      <c r="BB694" s="1">
        <f>COUNTIF(F694,"CCVVC")</f>
        <v>0</v>
      </c>
      <c r="BC694">
        <v>1</v>
      </c>
      <c r="BF694" s="1" t="str">
        <f>RIGHT(F694,4)</f>
        <v>VCVC</v>
      </c>
      <c r="BG694" s="1"/>
      <c r="BJ694">
        <v>1</v>
      </c>
      <c r="BK694">
        <v>1</v>
      </c>
      <c r="BP694" s="1">
        <f>SUM(BG694:BO694)</f>
        <v>2</v>
      </c>
      <c r="BQ694">
        <v>0</v>
      </c>
      <c r="BS694" s="1" t="str">
        <f>LEFT(B694,1)</f>
        <v>ʔ</v>
      </c>
      <c r="BT694" s="1" t="str">
        <f>LEFT(B694,2)</f>
        <v>ʔt</v>
      </c>
      <c r="BU694" s="1" t="str">
        <f>RIGHT(B694,1)</f>
        <v>ʔ</v>
      </c>
      <c r="BX694" s="10">
        <v>0</v>
      </c>
      <c r="BY694" s="10" t="str">
        <f>LEFT(CA694,1)</f>
        <v>e</v>
      </c>
      <c r="BZ694" s="10" t="str">
        <f>LEFT(CC694,1)</f>
        <v>a</v>
      </c>
      <c r="CA694" s="10" t="str">
        <f>RIGHT(B694,4)</f>
        <v>enaʔ</v>
      </c>
      <c r="CB694" s="10" t="str">
        <f>RIGHT(B694,3)</f>
        <v>naʔ</v>
      </c>
      <c r="CC694" s="10" t="str">
        <f>RIGHT(B694,2)</f>
        <v>aʔ</v>
      </c>
      <c r="CD694" s="10" t="str">
        <f>RIGHT(B694,1)</f>
        <v>ʔ</v>
      </c>
    </row>
    <row r="695" spans="1:82">
      <c r="A695">
        <v>1689</v>
      </c>
      <c r="B695" s="30" t="s">
        <v>3457</v>
      </c>
      <c r="C695" t="s">
        <v>1977</v>
      </c>
      <c r="D695" t="s">
        <v>1151</v>
      </c>
      <c r="E695" t="s">
        <v>2821</v>
      </c>
      <c r="F695" t="s">
        <v>2838</v>
      </c>
      <c r="G695" s="1">
        <f>COUNTIF(B695,"*ii*")</f>
        <v>0</v>
      </c>
      <c r="H695" s="1">
        <f>COUNTIF(B695,"*ee*")</f>
        <v>0</v>
      </c>
      <c r="I695" s="1">
        <f>COUNTIF(B695,"*aa*")</f>
        <v>0</v>
      </c>
      <c r="J695" s="1">
        <f>COUNTIF(B695,"*oo*")</f>
        <v>0</v>
      </c>
      <c r="K695" s="1">
        <f>COUNTIF(B695,"*uu*")</f>
        <v>0</v>
      </c>
      <c r="L695" s="1">
        <f>COUNTIF(B695,"*ia*")</f>
        <v>0</v>
      </c>
      <c r="M695" s="1">
        <f>COUNTIF(B695,"*iu*")</f>
        <v>0</v>
      </c>
      <c r="N695" s="1">
        <f>COUNTIF(B695,"*ei*")</f>
        <v>0</v>
      </c>
      <c r="O695" s="1">
        <f>COUNTIF(B695,"*ea*")</f>
        <v>0</v>
      </c>
      <c r="P695" s="1">
        <f>COUNTIF(B695,"*eo*")</f>
        <v>0</v>
      </c>
      <c r="Q695" s="1">
        <f>COUNTIF(B695,"*eu*")</f>
        <v>0</v>
      </c>
      <c r="R695" s="1">
        <f>COUNTIF(B695,"*ai*")</f>
        <v>0</v>
      </c>
      <c r="S695" s="1">
        <f>COUNTIF(B695,"*ae*")</f>
        <v>0</v>
      </c>
      <c r="T695" s="1">
        <f>COUNTIF(B695,"*ao*")</f>
        <v>0</v>
      </c>
      <c r="U695" s="1">
        <f>COUNTIF(B695,"*au*")</f>
        <v>0</v>
      </c>
      <c r="V695" s="1">
        <f>COUNTIF(B695,"*oi*")</f>
        <v>0</v>
      </c>
      <c r="W695" s="1">
        <f>COUNTIF(B695,"*oe*")</f>
        <v>0</v>
      </c>
      <c r="X695" s="1">
        <f>COUNTIF(B695,"*oa*")</f>
        <v>0</v>
      </c>
      <c r="Y695" s="1">
        <f>COUNTIF(B695,"*ou*")</f>
        <v>0</v>
      </c>
      <c r="Z695" s="1">
        <f>COUNTIF(B695,"*ui*")</f>
        <v>0</v>
      </c>
      <c r="AA695" s="1">
        <f>COUNTIF(B695,"*ua*")</f>
        <v>0</v>
      </c>
      <c r="AB695">
        <f>SUM(G695:AA695)</f>
        <v>0</v>
      </c>
      <c r="AC695">
        <v>2</v>
      </c>
      <c r="AD695">
        <f>COUNTIF(AC695,"2")</f>
        <v>1</v>
      </c>
      <c r="AE695">
        <f>COUNTIF(AC695,"3")</f>
        <v>0</v>
      </c>
      <c r="AF695">
        <f>COUNTIF(AC695,"4")</f>
        <v>0</v>
      </c>
      <c r="AG695">
        <f>COUNTIF(AC695,"5")</f>
        <v>0</v>
      </c>
      <c r="AH695">
        <v>1</v>
      </c>
      <c r="AI695">
        <v>1</v>
      </c>
      <c r="AM695">
        <v>1</v>
      </c>
      <c r="AN695" t="str">
        <f>RIGHT(B695,1)</f>
        <v>ʔ</v>
      </c>
      <c r="AO695" s="1">
        <f>COUNTIF(F695,"CVCV")+COUNTIF(F695,"CVVCV")</f>
        <v>0</v>
      </c>
      <c r="AP695" s="1">
        <f>COUNTIF(F695,"CVCVC")+COUNTIF(F695,"CVVCVC")</f>
        <v>0</v>
      </c>
      <c r="AQ695" s="1">
        <f>COUNTIF(F695,"VCV")+COUNTIF(F695,"VVCV")</f>
        <v>0</v>
      </c>
      <c r="AR695" s="1">
        <f>COUNTIF(F695,"VCVC")+COUNTIF(F695,"VVCVC")</f>
        <v>0</v>
      </c>
      <c r="AS695" s="1">
        <f>COUNTIF(F695,"CVV")</f>
        <v>0</v>
      </c>
      <c r="AT695" s="1">
        <f>COUNTIF(F695,"CVVC")</f>
        <v>0</v>
      </c>
      <c r="AU695" s="1">
        <f>COUNTIF(F695,"VV")</f>
        <v>0</v>
      </c>
      <c r="AV695" s="1">
        <f>COUNTIF(F695,"VVC")</f>
        <v>0</v>
      </c>
      <c r="AW695" s="1">
        <f>COUNTIF(F695,"CVVCVC")+COUNTIF(F695,"VVCVC")+COUNTIF(F695,"CVVCV")+COUNTIF(F695,"VVCV")</f>
        <v>0</v>
      </c>
      <c r="AY695" s="1">
        <f>COUNTIF(F695,"CCVCV")</f>
        <v>0</v>
      </c>
      <c r="AZ695" s="1">
        <f>COUNTIF(F695,"CCVCVC")</f>
        <v>1</v>
      </c>
      <c r="BA695" s="1">
        <f>COUNTIF(F695,"CCVV")</f>
        <v>0</v>
      </c>
      <c r="BB695" s="1">
        <f>COUNTIF(F695,"CCVVC")</f>
        <v>0</v>
      </c>
      <c r="BF695" s="1" t="str">
        <f>RIGHT(F695,4)</f>
        <v>VCVC</v>
      </c>
      <c r="BG695" s="1"/>
      <c r="BJ695">
        <v>1</v>
      </c>
      <c r="BK695">
        <v>1</v>
      </c>
      <c r="BP695" s="1">
        <f>SUM(BG695:BO695)</f>
        <v>2</v>
      </c>
      <c r="BQ695">
        <v>0</v>
      </c>
      <c r="BS695" s="1" t="str">
        <f>LEFT(B695,1)</f>
        <v>s</v>
      </c>
      <c r="BT695" s="1" t="str">
        <f>LEFT(B695,2)</f>
        <v>sm</v>
      </c>
      <c r="BU695" s="1" t="str">
        <f>RIGHT(B695,1)</f>
        <v>ʔ</v>
      </c>
      <c r="BX695" s="10">
        <v>0</v>
      </c>
      <c r="BY695" s="10" t="str">
        <f>LEFT(CA695,1)</f>
        <v>e</v>
      </c>
      <c r="BZ695" s="10" t="str">
        <f>LEFT(CC695,1)</f>
        <v>a</v>
      </c>
      <c r="CA695" s="10" t="str">
        <f>RIGHT(B695,4)</f>
        <v>eraʔ</v>
      </c>
      <c r="CB695" s="10" t="str">
        <f>RIGHT(B695,3)</f>
        <v>raʔ</v>
      </c>
      <c r="CC695" s="10" t="str">
        <f>RIGHT(B695,2)</f>
        <v>aʔ</v>
      </c>
      <c r="CD695" s="10" t="str">
        <f>RIGHT(B695,1)</f>
        <v>ʔ</v>
      </c>
    </row>
    <row r="696" spans="1:82">
      <c r="A696">
        <v>644</v>
      </c>
      <c r="B696" s="30" t="s">
        <v>3107</v>
      </c>
      <c r="C696" t="s">
        <v>2421</v>
      </c>
      <c r="D696" t="s">
        <v>1151</v>
      </c>
      <c r="E696" t="s">
        <v>2821</v>
      </c>
      <c r="F696" t="s">
        <v>2838</v>
      </c>
      <c r="G696" s="1">
        <f>COUNTIF(B696,"*ii*")</f>
        <v>0</v>
      </c>
      <c r="H696" s="1">
        <f>COUNTIF(B696,"*ee*")</f>
        <v>0</v>
      </c>
      <c r="I696" s="1">
        <f>COUNTIF(B696,"*aa*")</f>
        <v>0</v>
      </c>
      <c r="J696" s="1">
        <f>COUNTIF(B696,"*oo*")</f>
        <v>0</v>
      </c>
      <c r="K696" s="1">
        <f>COUNTIF(B696,"*uu*")</f>
        <v>0</v>
      </c>
      <c r="L696" s="1">
        <f>COUNTIF(B696,"*ia*")</f>
        <v>0</v>
      </c>
      <c r="M696" s="1">
        <f>COUNTIF(B696,"*iu*")</f>
        <v>0</v>
      </c>
      <c r="N696" s="1">
        <f>COUNTIF(B696,"*ei*")</f>
        <v>0</v>
      </c>
      <c r="O696" s="1">
        <f>COUNTIF(B696,"*ea*")</f>
        <v>0</v>
      </c>
      <c r="P696" s="1">
        <f>COUNTIF(B696,"*eo*")</f>
        <v>0</v>
      </c>
      <c r="Q696" s="1">
        <f>COUNTIF(B696,"*eu*")</f>
        <v>0</v>
      </c>
      <c r="R696" s="1">
        <f>COUNTIF(B696,"*ai*")</f>
        <v>0</v>
      </c>
      <c r="S696" s="1">
        <f>COUNTIF(B696,"*ae*")</f>
        <v>0</v>
      </c>
      <c r="T696" s="1">
        <f>COUNTIF(B696,"*ao*")</f>
        <v>0</v>
      </c>
      <c r="U696" s="1">
        <f>COUNTIF(B696,"*au*")</f>
        <v>0</v>
      </c>
      <c r="V696" s="1">
        <f>COUNTIF(B696,"*oi*")</f>
        <v>0</v>
      </c>
      <c r="W696" s="1">
        <f>COUNTIF(B696,"*oe*")</f>
        <v>0</v>
      </c>
      <c r="X696" s="1">
        <f>COUNTIF(B696,"*oa*")</f>
        <v>0</v>
      </c>
      <c r="Y696" s="1">
        <f>COUNTIF(B696,"*ou*")</f>
        <v>0</v>
      </c>
      <c r="Z696" s="1">
        <f>COUNTIF(B696,"*ui*")</f>
        <v>0</v>
      </c>
      <c r="AA696" s="1">
        <f>COUNTIF(B696,"*ua*")</f>
        <v>0</v>
      </c>
      <c r="AB696">
        <f>SUM(G696:AA696)</f>
        <v>0</v>
      </c>
      <c r="AC696">
        <v>2</v>
      </c>
      <c r="AD696">
        <f>COUNTIF(AC696,"2")</f>
        <v>1</v>
      </c>
      <c r="AE696">
        <f>COUNTIF(AC696,"3")</f>
        <v>0</v>
      </c>
      <c r="AF696">
        <f>COUNTIF(AC696,"4")</f>
        <v>0</v>
      </c>
      <c r="AG696">
        <f>COUNTIF(AC696,"5")</f>
        <v>0</v>
      </c>
      <c r="AH696">
        <v>1</v>
      </c>
      <c r="AI696">
        <v>1</v>
      </c>
      <c r="AM696">
        <v>1</v>
      </c>
      <c r="AN696" t="str">
        <f>RIGHT(B696,1)</f>
        <v>ʔ</v>
      </c>
      <c r="AO696" s="1">
        <f>COUNTIF(F696,"CVCV")+COUNTIF(F696,"CVVCV")</f>
        <v>0</v>
      </c>
      <c r="AP696" s="1">
        <f>COUNTIF(F696,"CVCVC")+COUNTIF(F696,"CVVCVC")</f>
        <v>0</v>
      </c>
      <c r="AQ696" s="1">
        <f>COUNTIF(F696,"VCV")+COUNTIF(F696,"VVCV")</f>
        <v>0</v>
      </c>
      <c r="AR696" s="1">
        <f>COUNTIF(F696,"VCVC")+COUNTIF(F696,"VVCVC")</f>
        <v>0</v>
      </c>
      <c r="AS696" s="1">
        <f>COUNTIF(F696,"CVV")</f>
        <v>0</v>
      </c>
      <c r="AT696" s="1">
        <f>COUNTIF(F696,"CVVC")</f>
        <v>0</v>
      </c>
      <c r="AU696" s="1">
        <f>COUNTIF(F696,"VV")</f>
        <v>0</v>
      </c>
      <c r="AV696" s="1">
        <f>COUNTIF(F696,"VVC")</f>
        <v>0</v>
      </c>
      <c r="AW696" s="1">
        <f>COUNTIF(F696,"CVVCVC")+COUNTIF(F696,"VVCVC")+COUNTIF(F696,"CVVCV")+COUNTIF(F696,"VVCV")</f>
        <v>0</v>
      </c>
      <c r="AY696" s="1">
        <f>COUNTIF(F696,"CCVCV")</f>
        <v>0</v>
      </c>
      <c r="AZ696" s="1">
        <f>COUNTIF(F696,"CCVCVC")</f>
        <v>1</v>
      </c>
      <c r="BA696" s="1">
        <f>COUNTIF(F696,"CCVV")</f>
        <v>0</v>
      </c>
      <c r="BB696" s="1">
        <f>COUNTIF(F696,"CCVVC")</f>
        <v>0</v>
      </c>
      <c r="BF696" s="1" t="str">
        <f>RIGHT(F696,4)</f>
        <v>VCVC</v>
      </c>
      <c r="BG696" s="1"/>
      <c r="BJ696">
        <v>1</v>
      </c>
      <c r="BK696">
        <v>1</v>
      </c>
      <c r="BP696" s="1">
        <f>SUM(BG696:BO696)</f>
        <v>2</v>
      </c>
      <c r="BQ696">
        <v>0</v>
      </c>
      <c r="BS696" s="1" t="str">
        <f>LEFT(B696,1)</f>
        <v>k</v>
      </c>
      <c r="BT696" s="1" t="str">
        <f>LEFT(B696,2)</f>
        <v>kp</v>
      </c>
      <c r="BU696" s="1" t="str">
        <f>RIGHT(B696,1)</f>
        <v>ʔ</v>
      </c>
      <c r="BX696" s="10">
        <v>0</v>
      </c>
      <c r="BY696" s="10" t="str">
        <f>LEFT(CA696,1)</f>
        <v>e</v>
      </c>
      <c r="BZ696" s="10" t="str">
        <f>LEFT(CC696,1)</f>
        <v>a</v>
      </c>
      <c r="CA696" s="10" t="str">
        <f>RIGHT(B696,4)</f>
        <v>esaʔ</v>
      </c>
      <c r="CB696" s="10" t="str">
        <f>RIGHT(B696,3)</f>
        <v>saʔ</v>
      </c>
      <c r="CC696" s="10" t="str">
        <f>RIGHT(B696,2)</f>
        <v>aʔ</v>
      </c>
      <c r="CD696" s="10" t="str">
        <f>RIGHT(B696,1)</f>
        <v>ʔ</v>
      </c>
    </row>
    <row r="697" spans="1:82">
      <c r="A697">
        <v>1435</v>
      </c>
      <c r="B697" s="30" t="s">
        <v>3394</v>
      </c>
      <c r="C697" t="s">
        <v>1483</v>
      </c>
      <c r="D697" t="s">
        <v>1141</v>
      </c>
      <c r="E697" t="s">
        <v>1141</v>
      </c>
      <c r="F697" t="s">
        <v>2838</v>
      </c>
      <c r="G697" s="1">
        <f>COUNTIF(B697,"*ii*")</f>
        <v>0</v>
      </c>
      <c r="H697" s="1">
        <f>COUNTIF(B697,"*ee*")</f>
        <v>0</v>
      </c>
      <c r="I697" s="1">
        <f>COUNTIF(B697,"*aa*")</f>
        <v>0</v>
      </c>
      <c r="J697" s="1">
        <f>COUNTIF(B697,"*oo*")</f>
        <v>0</v>
      </c>
      <c r="K697" s="1">
        <f>COUNTIF(B697,"*uu*")</f>
        <v>0</v>
      </c>
      <c r="L697" s="1">
        <f>COUNTIF(B697,"*ia*")</f>
        <v>0</v>
      </c>
      <c r="M697" s="1">
        <f>COUNTIF(B697,"*iu*")</f>
        <v>0</v>
      </c>
      <c r="N697" s="1">
        <f>COUNTIF(B697,"*ei*")</f>
        <v>0</v>
      </c>
      <c r="O697" s="1">
        <f>COUNTIF(B697,"*ea*")</f>
        <v>0</v>
      </c>
      <c r="P697" s="1">
        <f>COUNTIF(B697,"*eo*")</f>
        <v>0</v>
      </c>
      <c r="Q697" s="1">
        <f>COUNTIF(B697,"*eu*")</f>
        <v>0</v>
      </c>
      <c r="R697" s="1">
        <f>COUNTIF(B697,"*ai*")</f>
        <v>0</v>
      </c>
      <c r="S697" s="1">
        <f>COUNTIF(B697,"*ae*")</f>
        <v>0</v>
      </c>
      <c r="T697" s="1">
        <f>COUNTIF(B697,"*ao*")</f>
        <v>0</v>
      </c>
      <c r="U697" s="1">
        <f>COUNTIF(B697,"*au*")</f>
        <v>0</v>
      </c>
      <c r="V697" s="1">
        <f>COUNTIF(B697,"*oi*")</f>
        <v>0</v>
      </c>
      <c r="W697" s="1">
        <f>COUNTIF(B697,"*oe*")</f>
        <v>0</v>
      </c>
      <c r="X697" s="1">
        <f>COUNTIF(B697,"*oa*")</f>
        <v>0</v>
      </c>
      <c r="Y697" s="1">
        <f>COUNTIF(B697,"*ou*")</f>
        <v>0</v>
      </c>
      <c r="Z697" s="1">
        <f>COUNTIF(B697,"*ui*")</f>
        <v>0</v>
      </c>
      <c r="AA697" s="1">
        <f>COUNTIF(B697,"*ua*")</f>
        <v>0</v>
      </c>
      <c r="AB697">
        <f>SUM(G697:AA697)</f>
        <v>0</v>
      </c>
      <c r="AC697">
        <v>2</v>
      </c>
      <c r="AD697">
        <f>COUNTIF(AC697,"2")</f>
        <v>1</v>
      </c>
      <c r="AE697">
        <f>COUNTIF(AC697,"3")</f>
        <v>0</v>
      </c>
      <c r="AF697">
        <f>COUNTIF(AC697,"4")</f>
        <v>0</v>
      </c>
      <c r="AG697">
        <f>COUNTIF(AC697,"5")</f>
        <v>0</v>
      </c>
      <c r="AH697">
        <v>1</v>
      </c>
      <c r="AI697">
        <v>1</v>
      </c>
      <c r="AM697">
        <v>1</v>
      </c>
      <c r="AN697" t="str">
        <f>RIGHT(B697,1)</f>
        <v>ʔ</v>
      </c>
      <c r="AO697" s="1">
        <f>COUNTIF(F697,"CVCV")+COUNTIF(F697,"CVVCV")</f>
        <v>0</v>
      </c>
      <c r="AP697" s="1">
        <f>COUNTIF(F697,"CVCVC")+COUNTIF(F697,"CVVCVC")</f>
        <v>0</v>
      </c>
      <c r="AQ697" s="1">
        <f>COUNTIF(F697,"VCV")+COUNTIF(F697,"VVCV")</f>
        <v>0</v>
      </c>
      <c r="AR697" s="1">
        <f>COUNTIF(F697,"VCVC")+COUNTIF(F697,"VVCVC")</f>
        <v>0</v>
      </c>
      <c r="AS697" s="1">
        <f>COUNTIF(F697,"CVV")</f>
        <v>0</v>
      </c>
      <c r="AT697" s="1">
        <f>COUNTIF(F697,"CVVC")</f>
        <v>0</v>
      </c>
      <c r="AU697" s="1">
        <f>COUNTIF(F697,"VV")</f>
        <v>0</v>
      </c>
      <c r="AV697" s="1">
        <f>COUNTIF(F697,"VVC")</f>
        <v>0</v>
      </c>
      <c r="AW697" s="1">
        <f>COUNTIF(F697,"CVVCVC")+COUNTIF(F697,"VVCVC")+COUNTIF(F697,"CVVCV")+COUNTIF(F697,"VVCV")</f>
        <v>0</v>
      </c>
      <c r="AY697" s="1">
        <f>COUNTIF(F697,"CCVCV")</f>
        <v>0</v>
      </c>
      <c r="AZ697" s="1">
        <f>COUNTIF(F697,"CCVCVC")</f>
        <v>1</v>
      </c>
      <c r="BA697" s="1">
        <f>COUNTIF(F697,"CCVV")</f>
        <v>0</v>
      </c>
      <c r="BB697" s="1">
        <f>COUNTIF(F697,"CCVVC")</f>
        <v>0</v>
      </c>
      <c r="BC697">
        <v>1</v>
      </c>
      <c r="BF697" s="1" t="str">
        <f>RIGHT(F697,4)</f>
        <v>VCVC</v>
      </c>
      <c r="BG697" s="1"/>
      <c r="BJ697">
        <v>1</v>
      </c>
      <c r="BK697">
        <v>1</v>
      </c>
      <c r="BP697" s="1">
        <f>SUM(BG697:BO697)</f>
        <v>2</v>
      </c>
      <c r="BQ697">
        <v>0</v>
      </c>
      <c r="BS697" s="1" t="str">
        <f>LEFT(B697,1)</f>
        <v>ʔ</v>
      </c>
      <c r="BT697" s="1" t="str">
        <f>LEFT(B697,2)</f>
        <v>ʔt</v>
      </c>
      <c r="BU697" s="1" t="str">
        <f>RIGHT(B697,1)</f>
        <v>ʔ</v>
      </c>
      <c r="BX697" s="10">
        <v>0</v>
      </c>
      <c r="BY697" s="10" t="str">
        <f>LEFT(CA697,1)</f>
        <v>i</v>
      </c>
      <c r="BZ697" s="10" t="str">
        <f>LEFT(CC697,1)</f>
        <v>a</v>
      </c>
      <c r="CA697" s="10" t="str">
        <f>RIGHT(B697,4)</f>
        <v>ibaʔ</v>
      </c>
      <c r="CB697" s="10" t="str">
        <f>RIGHT(B697,3)</f>
        <v>baʔ</v>
      </c>
      <c r="CC697" s="10" t="str">
        <f>RIGHT(B697,2)</f>
        <v>aʔ</v>
      </c>
      <c r="CD697" s="10" t="str">
        <f>RIGHT(B697,1)</f>
        <v>ʔ</v>
      </c>
    </row>
    <row r="698" spans="1:82">
      <c r="A698">
        <v>1382</v>
      </c>
      <c r="B698" s="30" t="s">
        <v>3342</v>
      </c>
      <c r="C698" t="s">
        <v>2192</v>
      </c>
      <c r="D698" t="s">
        <v>1141</v>
      </c>
      <c r="E698" t="s">
        <v>1141</v>
      </c>
      <c r="F698" t="s">
        <v>2838</v>
      </c>
      <c r="G698" s="1">
        <f>COUNTIF(B698,"*ii*")</f>
        <v>0</v>
      </c>
      <c r="H698" s="1">
        <f>COUNTIF(B698,"*ee*")</f>
        <v>0</v>
      </c>
      <c r="I698" s="1">
        <f>COUNTIF(B698,"*aa*")</f>
        <v>0</v>
      </c>
      <c r="J698" s="1">
        <f>COUNTIF(B698,"*oo*")</f>
        <v>0</v>
      </c>
      <c r="K698" s="1">
        <f>COUNTIF(B698,"*uu*")</f>
        <v>0</v>
      </c>
      <c r="L698" s="1">
        <f>COUNTIF(B698,"*ia*")</f>
        <v>0</v>
      </c>
      <c r="M698" s="1">
        <f>COUNTIF(B698,"*iu*")</f>
        <v>0</v>
      </c>
      <c r="N698" s="1">
        <f>COUNTIF(B698,"*ei*")</f>
        <v>0</v>
      </c>
      <c r="O698" s="1">
        <f>COUNTIF(B698,"*ea*")</f>
        <v>0</v>
      </c>
      <c r="P698" s="1">
        <f>COUNTIF(B698,"*eo*")</f>
        <v>0</v>
      </c>
      <c r="Q698" s="1">
        <f>COUNTIF(B698,"*eu*")</f>
        <v>0</v>
      </c>
      <c r="R698" s="1">
        <f>COUNTIF(B698,"*ai*")</f>
        <v>0</v>
      </c>
      <c r="S698" s="1">
        <f>COUNTIF(B698,"*ae*")</f>
        <v>0</v>
      </c>
      <c r="T698" s="1">
        <f>COUNTIF(B698,"*ao*")</f>
        <v>0</v>
      </c>
      <c r="U698" s="1">
        <f>COUNTIF(B698,"*au*")</f>
        <v>0</v>
      </c>
      <c r="V698" s="1">
        <f>COUNTIF(B698,"*oi*")</f>
        <v>0</v>
      </c>
      <c r="W698" s="1">
        <f>COUNTIF(B698,"*oe*")</f>
        <v>0</v>
      </c>
      <c r="X698" s="1">
        <f>COUNTIF(B698,"*oa*")</f>
        <v>0</v>
      </c>
      <c r="Y698" s="1">
        <f>COUNTIF(B698,"*ou*")</f>
        <v>0</v>
      </c>
      <c r="Z698" s="1">
        <f>COUNTIF(B698,"*ui*")</f>
        <v>0</v>
      </c>
      <c r="AA698" s="1">
        <f>COUNTIF(B698,"*ua*")</f>
        <v>0</v>
      </c>
      <c r="AB698">
        <f>SUM(G698:AA698)</f>
        <v>0</v>
      </c>
      <c r="AC698">
        <v>2</v>
      </c>
      <c r="AD698">
        <f>COUNTIF(AC698,"2")</f>
        <v>1</v>
      </c>
      <c r="AE698">
        <f>COUNTIF(AC698,"3")</f>
        <v>0</v>
      </c>
      <c r="AF698">
        <f>COUNTIF(AC698,"4")</f>
        <v>0</v>
      </c>
      <c r="AG698">
        <f>COUNTIF(AC698,"5")</f>
        <v>0</v>
      </c>
      <c r="AH698">
        <v>1</v>
      </c>
      <c r="AI698">
        <v>1</v>
      </c>
      <c r="AM698">
        <v>1</v>
      </c>
      <c r="AN698" t="str">
        <f>RIGHT(B698,1)</f>
        <v>ʔ</v>
      </c>
      <c r="AO698" s="1">
        <f>COUNTIF(F698,"CVCV")+COUNTIF(F698,"CVVCV")</f>
        <v>0</v>
      </c>
      <c r="AP698" s="1">
        <f>COUNTIF(F698,"CVCVC")+COUNTIF(F698,"CVVCVC")</f>
        <v>0</v>
      </c>
      <c r="AQ698" s="1">
        <f>COUNTIF(F698,"VCV")+COUNTIF(F698,"VVCV")</f>
        <v>0</v>
      </c>
      <c r="AR698" s="1">
        <f>COUNTIF(F698,"VCVC")+COUNTIF(F698,"VVCVC")</f>
        <v>0</v>
      </c>
      <c r="AS698" s="1">
        <f>COUNTIF(F698,"CVV")</f>
        <v>0</v>
      </c>
      <c r="AT698" s="1">
        <f>COUNTIF(F698,"CVVC")</f>
        <v>0</v>
      </c>
      <c r="AU698" s="1">
        <f>COUNTIF(F698,"VV")</f>
        <v>0</v>
      </c>
      <c r="AV698" s="1">
        <f>COUNTIF(F698,"VVC")</f>
        <v>0</v>
      </c>
      <c r="AW698" s="1">
        <f>COUNTIF(F698,"CVVCVC")+COUNTIF(F698,"VVCVC")+COUNTIF(F698,"CVVCV")+COUNTIF(F698,"VVCV")</f>
        <v>0</v>
      </c>
      <c r="AY698" s="1">
        <f>COUNTIF(F698,"CCVCV")</f>
        <v>0</v>
      </c>
      <c r="AZ698" s="1">
        <f>COUNTIF(F698,"CCVCVC")</f>
        <v>1</v>
      </c>
      <c r="BA698" s="1">
        <f>COUNTIF(F698,"CCVV")</f>
        <v>0</v>
      </c>
      <c r="BB698" s="1">
        <f>COUNTIF(F698,"CCVVC")</f>
        <v>0</v>
      </c>
      <c r="BC698">
        <v>1</v>
      </c>
      <c r="BF698" s="1" t="str">
        <f>RIGHT(F698,4)</f>
        <v>VCVC</v>
      </c>
      <c r="BG698" s="1"/>
      <c r="BJ698">
        <v>1</v>
      </c>
      <c r="BK698">
        <v>1</v>
      </c>
      <c r="BP698" s="1">
        <f>SUM(BG698:BO698)</f>
        <v>2</v>
      </c>
      <c r="BQ698">
        <v>0</v>
      </c>
      <c r="BS698" s="1" t="str">
        <f>LEFT(B698,1)</f>
        <v>ʔ</v>
      </c>
      <c r="BT698" s="1" t="str">
        <f>LEFT(B698,2)</f>
        <v>ʔp</v>
      </c>
      <c r="BU698" s="1" t="str">
        <f>RIGHT(B698,1)</f>
        <v>ʔ</v>
      </c>
      <c r="BX698" s="10">
        <v>0</v>
      </c>
      <c r="BY698" s="10" t="str">
        <f>LEFT(CA698,1)</f>
        <v>i</v>
      </c>
      <c r="BZ698" s="10" t="str">
        <f>LEFT(CC698,1)</f>
        <v>a</v>
      </c>
      <c r="CA698" s="10" t="str">
        <f>RIGHT(B698,4)</f>
        <v>ikaʔ</v>
      </c>
      <c r="CB698" s="10" t="str">
        <f>RIGHT(B698,3)</f>
        <v>kaʔ</v>
      </c>
      <c r="CC698" s="10" t="str">
        <f>RIGHT(B698,2)</f>
        <v>aʔ</v>
      </c>
      <c r="CD698" s="10" t="str">
        <f>RIGHT(B698,1)</f>
        <v>ʔ</v>
      </c>
    </row>
    <row r="699" spans="1:82">
      <c r="A699">
        <v>664</v>
      </c>
      <c r="B699" s="30" t="s">
        <v>3114</v>
      </c>
      <c r="C699" t="s">
        <v>1709</v>
      </c>
      <c r="D699" t="s">
        <v>1141</v>
      </c>
      <c r="E699" t="s">
        <v>1141</v>
      </c>
      <c r="F699" t="s">
        <v>2838</v>
      </c>
      <c r="G699" s="1">
        <f>COUNTIF(B699,"*ii*")</f>
        <v>0</v>
      </c>
      <c r="H699" s="1">
        <f>COUNTIF(B699,"*ee*")</f>
        <v>0</v>
      </c>
      <c r="I699" s="1">
        <f>COUNTIF(B699,"*aa*")</f>
        <v>0</v>
      </c>
      <c r="J699" s="1">
        <f>COUNTIF(B699,"*oo*")</f>
        <v>0</v>
      </c>
      <c r="K699" s="1">
        <f>COUNTIF(B699,"*uu*")</f>
        <v>0</v>
      </c>
      <c r="L699" s="1">
        <f>COUNTIF(B699,"*ia*")</f>
        <v>0</v>
      </c>
      <c r="M699" s="1">
        <f>COUNTIF(B699,"*iu*")</f>
        <v>0</v>
      </c>
      <c r="N699" s="1">
        <f>COUNTIF(B699,"*ei*")</f>
        <v>0</v>
      </c>
      <c r="O699" s="1">
        <f>COUNTIF(B699,"*ea*")</f>
        <v>0</v>
      </c>
      <c r="P699" s="1">
        <f>COUNTIF(B699,"*eo*")</f>
        <v>0</v>
      </c>
      <c r="Q699" s="1">
        <f>COUNTIF(B699,"*eu*")</f>
        <v>0</v>
      </c>
      <c r="R699" s="1">
        <f>COUNTIF(B699,"*ai*")</f>
        <v>0</v>
      </c>
      <c r="S699" s="1">
        <f>COUNTIF(B699,"*ae*")</f>
        <v>0</v>
      </c>
      <c r="T699" s="1">
        <f>COUNTIF(B699,"*ao*")</f>
        <v>0</v>
      </c>
      <c r="U699" s="1">
        <f>COUNTIF(B699,"*au*")</f>
        <v>0</v>
      </c>
      <c r="V699" s="1">
        <f>COUNTIF(B699,"*oi*")</f>
        <v>0</v>
      </c>
      <c r="W699" s="1">
        <f>COUNTIF(B699,"*oe*")</f>
        <v>0</v>
      </c>
      <c r="X699" s="1">
        <f>COUNTIF(B699,"*oa*")</f>
        <v>0</v>
      </c>
      <c r="Y699" s="1">
        <f>COUNTIF(B699,"*ou*")</f>
        <v>0</v>
      </c>
      <c r="Z699" s="1">
        <f>COUNTIF(B699,"*ui*")</f>
        <v>0</v>
      </c>
      <c r="AA699" s="1">
        <f>COUNTIF(B699,"*ua*")</f>
        <v>0</v>
      </c>
      <c r="AB699">
        <f>SUM(G699:AA699)</f>
        <v>0</v>
      </c>
      <c r="AC699">
        <v>2</v>
      </c>
      <c r="AD699">
        <f>COUNTIF(AC699,"2")</f>
        <v>1</v>
      </c>
      <c r="AE699">
        <f>COUNTIF(AC699,"3")</f>
        <v>0</v>
      </c>
      <c r="AF699">
        <f>COUNTIF(AC699,"4")</f>
        <v>0</v>
      </c>
      <c r="AG699">
        <f>COUNTIF(AC699,"5")</f>
        <v>0</v>
      </c>
      <c r="AH699">
        <v>1</v>
      </c>
      <c r="AI699">
        <v>1</v>
      </c>
      <c r="AM699">
        <v>1</v>
      </c>
      <c r="AN699" t="str">
        <f>RIGHT(B699,1)</f>
        <v>ʔ</v>
      </c>
      <c r="AO699" s="1">
        <f>COUNTIF(F699,"CVCV")+COUNTIF(F699,"CVVCV")</f>
        <v>0</v>
      </c>
      <c r="AP699" s="1">
        <f>COUNTIF(F699,"CVCVC")+COUNTIF(F699,"CVVCVC")</f>
        <v>0</v>
      </c>
      <c r="AQ699" s="1">
        <f>COUNTIF(F699,"VCV")+COUNTIF(F699,"VVCV")</f>
        <v>0</v>
      </c>
      <c r="AR699" s="1">
        <f>COUNTIF(F699,"VCVC")+COUNTIF(F699,"VVCVC")</f>
        <v>0</v>
      </c>
      <c r="AS699" s="1">
        <f>COUNTIF(F699,"CVV")</f>
        <v>0</v>
      </c>
      <c r="AT699" s="1">
        <f>COUNTIF(F699,"CVVC")</f>
        <v>0</v>
      </c>
      <c r="AU699" s="1">
        <f>COUNTIF(F699,"VV")</f>
        <v>0</v>
      </c>
      <c r="AV699" s="1">
        <f>COUNTIF(F699,"VVC")</f>
        <v>0</v>
      </c>
      <c r="AW699" s="1">
        <f>COUNTIF(F699,"CVVCVC")+COUNTIF(F699,"VVCVC")+COUNTIF(F699,"CVVCV")+COUNTIF(F699,"VVCV")</f>
        <v>0</v>
      </c>
      <c r="AY699" s="1">
        <f>COUNTIF(F699,"CCVCV")</f>
        <v>0</v>
      </c>
      <c r="AZ699" s="1">
        <f>COUNTIF(F699,"CCVCVC")</f>
        <v>1</v>
      </c>
      <c r="BA699" s="1">
        <f>COUNTIF(F699,"CCVV")</f>
        <v>0</v>
      </c>
      <c r="BB699" s="1">
        <f>COUNTIF(F699,"CCVVC")</f>
        <v>0</v>
      </c>
      <c r="BF699" s="1" t="str">
        <f>RIGHT(F699,4)</f>
        <v>VCVC</v>
      </c>
      <c r="BG699" s="1"/>
      <c r="BJ699">
        <v>1</v>
      </c>
      <c r="BK699">
        <v>1</v>
      </c>
      <c r="BP699" s="1">
        <f>SUM(BG699:BO699)</f>
        <v>2</v>
      </c>
      <c r="BQ699">
        <v>0</v>
      </c>
      <c r="BS699" s="1" t="str">
        <f>LEFT(B699,1)</f>
        <v>k</v>
      </c>
      <c r="BT699" s="1" t="str">
        <f>LEFT(B699,2)</f>
        <v>kr</v>
      </c>
      <c r="BU699" s="1" t="str">
        <f>RIGHT(B699,1)</f>
        <v>ʔ</v>
      </c>
      <c r="BX699" s="10">
        <v>0</v>
      </c>
      <c r="BY699" s="10" t="str">
        <f>LEFT(CA699,1)</f>
        <v>i</v>
      </c>
      <c r="BZ699" s="10" t="str">
        <f>LEFT(CC699,1)</f>
        <v>a</v>
      </c>
      <c r="CA699" s="10" t="str">
        <f>RIGHT(B699,4)</f>
        <v>imaʔ</v>
      </c>
      <c r="CB699" s="10" t="str">
        <f>RIGHT(B699,3)</f>
        <v>maʔ</v>
      </c>
      <c r="CC699" s="10" t="str">
        <f>RIGHT(B699,2)</f>
        <v>aʔ</v>
      </c>
      <c r="CD699" s="10" t="str">
        <f>RIGHT(B699,1)</f>
        <v>ʔ</v>
      </c>
    </row>
    <row r="700" spans="1:82">
      <c r="A700">
        <v>1359</v>
      </c>
      <c r="B700" s="30" t="s">
        <v>3319</v>
      </c>
      <c r="C700" t="s">
        <v>1770</v>
      </c>
      <c r="D700" t="s">
        <v>1141</v>
      </c>
      <c r="E700" t="s">
        <v>1141</v>
      </c>
      <c r="F700" t="s">
        <v>2838</v>
      </c>
      <c r="G700" s="1">
        <f>COUNTIF(B700,"*ii*")</f>
        <v>0</v>
      </c>
      <c r="H700" s="1">
        <f>COUNTIF(B700,"*ee*")</f>
        <v>0</v>
      </c>
      <c r="I700" s="1">
        <f>COUNTIF(B700,"*aa*")</f>
        <v>0</v>
      </c>
      <c r="J700" s="1">
        <f>COUNTIF(B700,"*oo*")</f>
        <v>0</v>
      </c>
      <c r="K700" s="1">
        <f>COUNTIF(B700,"*uu*")</f>
        <v>0</v>
      </c>
      <c r="L700" s="1">
        <f>COUNTIF(B700,"*ia*")</f>
        <v>0</v>
      </c>
      <c r="M700" s="1">
        <f>COUNTIF(B700,"*iu*")</f>
        <v>0</v>
      </c>
      <c r="N700" s="1">
        <f>COUNTIF(B700,"*ei*")</f>
        <v>0</v>
      </c>
      <c r="O700" s="1">
        <f>COUNTIF(B700,"*ea*")</f>
        <v>0</v>
      </c>
      <c r="P700" s="1">
        <f>COUNTIF(B700,"*eo*")</f>
        <v>0</v>
      </c>
      <c r="Q700" s="1">
        <f>COUNTIF(B700,"*eu*")</f>
        <v>0</v>
      </c>
      <c r="R700" s="1">
        <f>COUNTIF(B700,"*ai*")</f>
        <v>0</v>
      </c>
      <c r="S700" s="1">
        <f>COUNTIF(B700,"*ae*")</f>
        <v>0</v>
      </c>
      <c r="T700" s="1">
        <f>COUNTIF(B700,"*ao*")</f>
        <v>0</v>
      </c>
      <c r="U700" s="1">
        <f>COUNTIF(B700,"*au*")</f>
        <v>0</v>
      </c>
      <c r="V700" s="1">
        <f>COUNTIF(B700,"*oi*")</f>
        <v>0</v>
      </c>
      <c r="W700" s="1">
        <f>COUNTIF(B700,"*oe*")</f>
        <v>0</v>
      </c>
      <c r="X700" s="1">
        <f>COUNTIF(B700,"*oa*")</f>
        <v>0</v>
      </c>
      <c r="Y700" s="1">
        <f>COUNTIF(B700,"*ou*")</f>
        <v>0</v>
      </c>
      <c r="Z700" s="1">
        <f>COUNTIF(B700,"*ui*")</f>
        <v>0</v>
      </c>
      <c r="AA700" s="1">
        <f>COUNTIF(B700,"*ua*")</f>
        <v>0</v>
      </c>
      <c r="AB700">
        <f>SUM(G700:AA700)</f>
        <v>0</v>
      </c>
      <c r="AC700">
        <v>2</v>
      </c>
      <c r="AD700">
        <f>COUNTIF(AC700,"2")</f>
        <v>1</v>
      </c>
      <c r="AE700">
        <f>COUNTIF(AC700,"3")</f>
        <v>0</v>
      </c>
      <c r="AF700">
        <f>COUNTIF(AC700,"4")</f>
        <v>0</v>
      </c>
      <c r="AG700">
        <f>COUNTIF(AC700,"5")</f>
        <v>0</v>
      </c>
      <c r="AH700">
        <v>1</v>
      </c>
      <c r="AI700">
        <v>1</v>
      </c>
      <c r="AM700">
        <v>1</v>
      </c>
      <c r="AN700" t="str">
        <f>RIGHT(B700,1)</f>
        <v>ʔ</v>
      </c>
      <c r="AO700" s="1">
        <f>COUNTIF(F700,"CVCV")+COUNTIF(F700,"CVVCV")</f>
        <v>0</v>
      </c>
      <c r="AP700" s="1">
        <f>COUNTIF(F700,"CVCVC")+COUNTIF(F700,"CVVCVC")</f>
        <v>0</v>
      </c>
      <c r="AQ700" s="1">
        <f>COUNTIF(F700,"VCV")+COUNTIF(F700,"VVCV")</f>
        <v>0</v>
      </c>
      <c r="AR700" s="1">
        <f>COUNTIF(F700,"VCVC")+COUNTIF(F700,"VVCVC")</f>
        <v>0</v>
      </c>
      <c r="AS700" s="1">
        <f>COUNTIF(F700,"CVV")</f>
        <v>0</v>
      </c>
      <c r="AT700" s="1">
        <f>COUNTIF(F700,"CVVC")</f>
        <v>0</v>
      </c>
      <c r="AU700" s="1">
        <f>COUNTIF(F700,"VV")</f>
        <v>0</v>
      </c>
      <c r="AV700" s="1">
        <f>COUNTIF(F700,"VVC")</f>
        <v>0</v>
      </c>
      <c r="AW700" s="1">
        <f>COUNTIF(F700,"CVVCVC")+COUNTIF(F700,"VVCVC")+COUNTIF(F700,"CVVCV")+COUNTIF(F700,"VVCV")</f>
        <v>0</v>
      </c>
      <c r="AY700" s="1">
        <f>COUNTIF(F700,"CCVCV")</f>
        <v>0</v>
      </c>
      <c r="AZ700" s="1">
        <f>COUNTIF(F700,"CCVCVC")</f>
        <v>1</v>
      </c>
      <c r="BA700" s="1">
        <f>COUNTIF(F700,"CCVV")</f>
        <v>0</v>
      </c>
      <c r="BB700" s="1">
        <f>COUNTIF(F700,"CCVVC")</f>
        <v>0</v>
      </c>
      <c r="BC700">
        <v>1</v>
      </c>
      <c r="BF700" s="1" t="str">
        <f>RIGHT(F700,4)</f>
        <v>VCVC</v>
      </c>
      <c r="BG700" s="1"/>
      <c r="BJ700">
        <v>1</v>
      </c>
      <c r="BK700">
        <v>1</v>
      </c>
      <c r="BP700" s="1">
        <f>SUM(BG700:BO700)</f>
        <v>2</v>
      </c>
      <c r="BQ700">
        <v>0</v>
      </c>
      <c r="BS700" s="1" t="str">
        <f>LEFT(B700,1)</f>
        <v>ʔ</v>
      </c>
      <c r="BT700" s="1" t="str">
        <f>LEFT(B700,2)</f>
        <v>ʔn</v>
      </c>
      <c r="BU700" s="1" t="str">
        <f>RIGHT(B700,1)</f>
        <v>ʔ</v>
      </c>
      <c r="BX700" s="10">
        <v>0</v>
      </c>
      <c r="BY700" s="10" t="str">
        <f>LEFT(CA700,1)</f>
        <v>i</v>
      </c>
      <c r="BZ700" s="10" t="str">
        <f>LEFT(CC700,1)</f>
        <v>a</v>
      </c>
      <c r="CA700" s="10" t="str">
        <f>RIGHT(B700,4)</f>
        <v>isaʔ</v>
      </c>
      <c r="CB700" s="10" t="str">
        <f>RIGHT(B700,3)</f>
        <v>saʔ</v>
      </c>
      <c r="CC700" s="10" t="str">
        <f>RIGHT(B700,2)</f>
        <v>aʔ</v>
      </c>
      <c r="CD700" s="10" t="str">
        <f>RIGHT(B700,1)</f>
        <v>ʔ</v>
      </c>
    </row>
    <row r="701" spans="1:82">
      <c r="A701">
        <v>665</v>
      </c>
      <c r="B701" s="30" t="s">
        <v>3115</v>
      </c>
      <c r="C701" t="s">
        <v>2410</v>
      </c>
      <c r="D701" t="s">
        <v>1151</v>
      </c>
      <c r="E701" t="s">
        <v>2821</v>
      </c>
      <c r="F701" t="s">
        <v>2838</v>
      </c>
      <c r="G701" s="1">
        <f>COUNTIF(B701,"*ii*")</f>
        <v>0</v>
      </c>
      <c r="H701" s="1">
        <f>COUNTIF(B701,"*ee*")</f>
        <v>0</v>
      </c>
      <c r="I701" s="1">
        <f>COUNTIF(B701,"*aa*")</f>
        <v>0</v>
      </c>
      <c r="J701" s="1">
        <f>COUNTIF(B701,"*oo*")</f>
        <v>0</v>
      </c>
      <c r="K701" s="1">
        <f>COUNTIF(B701,"*uu*")</f>
        <v>0</v>
      </c>
      <c r="L701" s="1">
        <f>COUNTIF(B701,"*ia*")</f>
        <v>0</v>
      </c>
      <c r="M701" s="1">
        <f>COUNTIF(B701,"*iu*")</f>
        <v>0</v>
      </c>
      <c r="N701" s="1">
        <f>COUNTIF(B701,"*ei*")</f>
        <v>0</v>
      </c>
      <c r="O701" s="1">
        <f>COUNTIF(B701,"*ea*")</f>
        <v>0</v>
      </c>
      <c r="P701" s="1">
        <f>COUNTIF(B701,"*eo*")</f>
        <v>0</v>
      </c>
      <c r="Q701" s="1">
        <f>COUNTIF(B701,"*eu*")</f>
        <v>0</v>
      </c>
      <c r="R701" s="1">
        <f>COUNTIF(B701,"*ai*")</f>
        <v>0</v>
      </c>
      <c r="S701" s="1">
        <f>COUNTIF(B701,"*ae*")</f>
        <v>0</v>
      </c>
      <c r="T701" s="1">
        <f>COUNTIF(B701,"*ao*")</f>
        <v>0</v>
      </c>
      <c r="U701" s="1">
        <f>COUNTIF(B701,"*au*")</f>
        <v>0</v>
      </c>
      <c r="V701" s="1">
        <f>COUNTIF(B701,"*oi*")</f>
        <v>0</v>
      </c>
      <c r="W701" s="1">
        <f>COUNTIF(B701,"*oe*")</f>
        <v>0</v>
      </c>
      <c r="X701" s="1">
        <f>COUNTIF(B701,"*oa*")</f>
        <v>0</v>
      </c>
      <c r="Y701" s="1">
        <f>COUNTIF(B701,"*ou*")</f>
        <v>0</v>
      </c>
      <c r="Z701" s="1">
        <f>COUNTIF(B701,"*ui*")</f>
        <v>0</v>
      </c>
      <c r="AA701" s="1">
        <f>COUNTIF(B701,"*ua*")</f>
        <v>0</v>
      </c>
      <c r="AB701">
        <f>SUM(G701:AA701)</f>
        <v>0</v>
      </c>
      <c r="AC701">
        <v>2</v>
      </c>
      <c r="AD701">
        <f>COUNTIF(AC701,"2")</f>
        <v>1</v>
      </c>
      <c r="AE701">
        <f>COUNTIF(AC701,"3")</f>
        <v>0</v>
      </c>
      <c r="AF701">
        <f>COUNTIF(AC701,"4")</f>
        <v>0</v>
      </c>
      <c r="AG701">
        <f>COUNTIF(AC701,"5")</f>
        <v>0</v>
      </c>
      <c r="AH701">
        <v>1</v>
      </c>
      <c r="AI701">
        <v>1</v>
      </c>
      <c r="AM701">
        <v>1</v>
      </c>
      <c r="AN701" t="str">
        <f>RIGHT(B701,1)</f>
        <v>ʔ</v>
      </c>
      <c r="AO701" s="1">
        <f>COUNTIF(F701,"CVCV")+COUNTIF(F701,"CVVCV")</f>
        <v>0</v>
      </c>
      <c r="AP701" s="1">
        <f>COUNTIF(F701,"CVCVC")+COUNTIF(F701,"CVVCVC")</f>
        <v>0</v>
      </c>
      <c r="AQ701" s="1">
        <f>COUNTIF(F701,"VCV")+COUNTIF(F701,"VVCV")</f>
        <v>0</v>
      </c>
      <c r="AR701" s="1">
        <f>COUNTIF(F701,"VCVC")+COUNTIF(F701,"VVCVC")</f>
        <v>0</v>
      </c>
      <c r="AS701" s="1">
        <f>COUNTIF(F701,"CVV")</f>
        <v>0</v>
      </c>
      <c r="AT701" s="1">
        <f>COUNTIF(F701,"CVVC")</f>
        <v>0</v>
      </c>
      <c r="AU701" s="1">
        <f>COUNTIF(F701,"VV")</f>
        <v>0</v>
      </c>
      <c r="AV701" s="1">
        <f>COUNTIF(F701,"VVC")</f>
        <v>0</v>
      </c>
      <c r="AW701" s="1">
        <f>COUNTIF(F701,"CVVCVC")+COUNTIF(F701,"VVCVC")+COUNTIF(F701,"CVVCV")+COUNTIF(F701,"VVCV")</f>
        <v>0</v>
      </c>
      <c r="AY701" s="1">
        <f>COUNTIF(F701,"CCVCV")</f>
        <v>0</v>
      </c>
      <c r="AZ701" s="1">
        <f>COUNTIF(F701,"CCVCVC")</f>
        <v>1</v>
      </c>
      <c r="BA701" s="1">
        <f>COUNTIF(F701,"CCVV")</f>
        <v>0</v>
      </c>
      <c r="BB701" s="1">
        <f>COUNTIF(F701,"CCVVC")</f>
        <v>0</v>
      </c>
      <c r="BF701" s="1" t="str">
        <f>RIGHT(F701,4)</f>
        <v>VCVC</v>
      </c>
      <c r="BG701" s="1"/>
      <c r="BJ701">
        <v>1</v>
      </c>
      <c r="BK701">
        <v>1</v>
      </c>
      <c r="BP701" s="1">
        <f>SUM(BG701:BO701)</f>
        <v>2</v>
      </c>
      <c r="BQ701">
        <v>0</v>
      </c>
      <c r="BS701" s="1" t="str">
        <f>LEFT(B701,1)</f>
        <v>k</v>
      </c>
      <c r="BT701" s="1" t="str">
        <f>LEFT(B701,2)</f>
        <v>kr</v>
      </c>
      <c r="BU701" s="1" t="str">
        <f>RIGHT(B701,1)</f>
        <v>ʔ</v>
      </c>
      <c r="BX701" s="10">
        <v>0</v>
      </c>
      <c r="BY701" s="10" t="str">
        <f>LEFT(CA701,1)</f>
        <v>i</v>
      </c>
      <c r="BZ701" s="10" t="str">
        <f>LEFT(CC701,1)</f>
        <v>a</v>
      </c>
      <c r="CA701" s="10" t="str">
        <f>RIGHT(B701,4)</f>
        <v>iraʔ</v>
      </c>
      <c r="CB701" s="10" t="str">
        <f>RIGHT(B701,3)</f>
        <v>raʔ</v>
      </c>
      <c r="CC701" s="10" t="str">
        <f>RIGHT(B701,2)</f>
        <v>aʔ</v>
      </c>
      <c r="CD701" s="10" t="str">
        <f>RIGHT(B701,1)</f>
        <v>ʔ</v>
      </c>
    </row>
    <row r="702" spans="1:82">
      <c r="A702">
        <v>1193</v>
      </c>
      <c r="B702" s="30" t="s">
        <v>3211</v>
      </c>
      <c r="C702" t="s">
        <v>1536</v>
      </c>
      <c r="D702" t="s">
        <v>1151</v>
      </c>
      <c r="E702" t="s">
        <v>2821</v>
      </c>
      <c r="F702" t="s">
        <v>2838</v>
      </c>
      <c r="G702" s="1">
        <f>COUNTIF(B702,"*ii*")</f>
        <v>0</v>
      </c>
      <c r="H702" s="1">
        <f>COUNTIF(B702,"*ee*")</f>
        <v>0</v>
      </c>
      <c r="I702" s="1">
        <f>COUNTIF(B702,"*aa*")</f>
        <v>0</v>
      </c>
      <c r="J702" s="1">
        <f>COUNTIF(B702,"*oo*")</f>
        <v>0</v>
      </c>
      <c r="K702" s="1">
        <f>COUNTIF(B702,"*uu*")</f>
        <v>0</v>
      </c>
      <c r="L702" s="1">
        <f>COUNTIF(B702,"*ia*")</f>
        <v>0</v>
      </c>
      <c r="M702" s="1">
        <f>COUNTIF(B702,"*iu*")</f>
        <v>0</v>
      </c>
      <c r="N702" s="1">
        <f>COUNTIF(B702,"*ei*")</f>
        <v>0</v>
      </c>
      <c r="O702" s="1">
        <f>COUNTIF(B702,"*ea*")</f>
        <v>0</v>
      </c>
      <c r="P702" s="1">
        <f>COUNTIF(B702,"*eo*")</f>
        <v>0</v>
      </c>
      <c r="Q702" s="1">
        <f>COUNTIF(B702,"*eu*")</f>
        <v>0</v>
      </c>
      <c r="R702" s="1">
        <f>COUNTIF(B702,"*ai*")</f>
        <v>0</v>
      </c>
      <c r="S702" s="1">
        <f>COUNTIF(B702,"*ae*")</f>
        <v>0</v>
      </c>
      <c r="T702" s="1">
        <f>COUNTIF(B702,"*ao*")</f>
        <v>0</v>
      </c>
      <c r="U702" s="1">
        <f>COUNTIF(B702,"*au*")</f>
        <v>0</v>
      </c>
      <c r="V702" s="1">
        <f>COUNTIF(B702,"*oi*")</f>
        <v>0</v>
      </c>
      <c r="W702" s="1">
        <f>COUNTIF(B702,"*oe*")</f>
        <v>0</v>
      </c>
      <c r="X702" s="1">
        <f>COUNTIF(B702,"*oa*")</f>
        <v>0</v>
      </c>
      <c r="Y702" s="1">
        <f>COUNTIF(B702,"*ou*")</f>
        <v>0</v>
      </c>
      <c r="Z702" s="1">
        <f>COUNTIF(B702,"*ui*")</f>
        <v>0</v>
      </c>
      <c r="AA702" s="1">
        <f>COUNTIF(B702,"*ua*")</f>
        <v>0</v>
      </c>
      <c r="AB702">
        <f>SUM(G702:AA702)</f>
        <v>0</v>
      </c>
      <c r="AC702">
        <v>2</v>
      </c>
      <c r="AD702">
        <f>COUNTIF(AC702,"2")</f>
        <v>1</v>
      </c>
      <c r="AE702">
        <f>COUNTIF(AC702,"3")</f>
        <v>0</v>
      </c>
      <c r="AF702">
        <f>COUNTIF(AC702,"4")</f>
        <v>0</v>
      </c>
      <c r="AG702">
        <f>COUNTIF(AC702,"5")</f>
        <v>0</v>
      </c>
      <c r="AH702">
        <v>1</v>
      </c>
      <c r="AI702">
        <v>1</v>
      </c>
      <c r="AM702">
        <v>1</v>
      </c>
      <c r="AN702" t="str">
        <f>RIGHT(B702,1)</f>
        <v>ʔ</v>
      </c>
      <c r="AO702" s="1">
        <f>COUNTIF(F702,"CVCV")+COUNTIF(F702,"CVVCV")</f>
        <v>0</v>
      </c>
      <c r="AP702" s="1">
        <f>COUNTIF(F702,"CVCVC")+COUNTIF(F702,"CVVCVC")</f>
        <v>0</v>
      </c>
      <c r="AQ702" s="1">
        <f>COUNTIF(F702,"VCV")+COUNTIF(F702,"VVCV")</f>
        <v>0</v>
      </c>
      <c r="AR702" s="1">
        <f>COUNTIF(F702,"VCVC")+COUNTIF(F702,"VVCVC")</f>
        <v>0</v>
      </c>
      <c r="AS702" s="1">
        <f>COUNTIF(F702,"CVV")</f>
        <v>0</v>
      </c>
      <c r="AT702" s="1">
        <f>COUNTIF(F702,"CVVC")</f>
        <v>0</v>
      </c>
      <c r="AU702" s="1">
        <f>COUNTIF(F702,"VV")</f>
        <v>0</v>
      </c>
      <c r="AV702" s="1">
        <f>COUNTIF(F702,"VVC")</f>
        <v>0</v>
      </c>
      <c r="AW702" s="1">
        <f>COUNTIF(F702,"CVVCVC")+COUNTIF(F702,"VVCVC")+COUNTIF(F702,"CVVCV")+COUNTIF(F702,"VVCV")</f>
        <v>0</v>
      </c>
      <c r="AY702" s="1">
        <f>COUNTIF(F702,"CCVCV")</f>
        <v>0</v>
      </c>
      <c r="AZ702" s="1">
        <f>COUNTIF(F702,"CCVCVC")</f>
        <v>1</v>
      </c>
      <c r="BA702" s="1">
        <f>COUNTIF(F702,"CCVV")</f>
        <v>0</v>
      </c>
      <c r="BB702" s="1">
        <f>COUNTIF(F702,"CCVVC")</f>
        <v>0</v>
      </c>
      <c r="BF702" s="1" t="str">
        <f>RIGHT(F702,4)</f>
        <v>VCVC</v>
      </c>
      <c r="BG702" s="1"/>
      <c r="BJ702">
        <v>1</v>
      </c>
      <c r="BK702">
        <v>1</v>
      </c>
      <c r="BP702" s="1">
        <f>SUM(BG702:BO702)</f>
        <v>2</v>
      </c>
      <c r="BQ702">
        <v>0</v>
      </c>
      <c r="BS702" s="1" t="str">
        <f>LEFT(B702,1)</f>
        <v>p</v>
      </c>
      <c r="BT702" s="1" t="str">
        <f>LEFT(B702,2)</f>
        <v>pr</v>
      </c>
      <c r="BU702" s="1" t="str">
        <f>RIGHT(B702,1)</f>
        <v>ʔ</v>
      </c>
      <c r="BX702" s="10">
        <v>0</v>
      </c>
      <c r="BY702" s="10" t="str">
        <f>LEFT(CA702,1)</f>
        <v>i</v>
      </c>
      <c r="BZ702" s="10" t="str">
        <f>LEFT(CC702,1)</f>
        <v>a</v>
      </c>
      <c r="CA702" s="10" t="str">
        <f>RIGHT(B702,4)</f>
        <v>iraʔ</v>
      </c>
      <c r="CB702" s="10" t="str">
        <f>RIGHT(B702,3)</f>
        <v>raʔ</v>
      </c>
      <c r="CC702" s="10" t="str">
        <f>RIGHT(B702,2)</f>
        <v>aʔ</v>
      </c>
      <c r="CD702" s="10" t="str">
        <f>RIGHT(B702,1)</f>
        <v>ʔ</v>
      </c>
    </row>
    <row r="703" spans="1:82">
      <c r="A703">
        <v>517</v>
      </c>
      <c r="B703" s="30" t="s">
        <v>3074</v>
      </c>
      <c r="C703" t="s">
        <v>2081</v>
      </c>
      <c r="D703" t="s">
        <v>1141</v>
      </c>
      <c r="E703" t="s">
        <v>1141</v>
      </c>
      <c r="F703" t="s">
        <v>2838</v>
      </c>
      <c r="G703" s="1">
        <f>COUNTIF(B703,"*ii*")</f>
        <v>0</v>
      </c>
      <c r="H703" s="1">
        <f>COUNTIF(B703,"*ee*")</f>
        <v>0</v>
      </c>
      <c r="I703" s="1">
        <f>COUNTIF(B703,"*aa*")</f>
        <v>0</v>
      </c>
      <c r="J703" s="1">
        <f>COUNTIF(B703,"*oo*")</f>
        <v>0</v>
      </c>
      <c r="K703" s="1">
        <f>COUNTIF(B703,"*uu*")</f>
        <v>0</v>
      </c>
      <c r="L703" s="1">
        <f>COUNTIF(B703,"*ia*")</f>
        <v>0</v>
      </c>
      <c r="M703" s="1">
        <f>COUNTIF(B703,"*iu*")</f>
        <v>0</v>
      </c>
      <c r="N703" s="1">
        <f>COUNTIF(B703,"*ei*")</f>
        <v>0</v>
      </c>
      <c r="O703" s="1">
        <f>COUNTIF(B703,"*ea*")</f>
        <v>0</v>
      </c>
      <c r="P703" s="1">
        <f>COUNTIF(B703,"*eo*")</f>
        <v>0</v>
      </c>
      <c r="Q703" s="1">
        <f>COUNTIF(B703,"*eu*")</f>
        <v>0</v>
      </c>
      <c r="R703" s="1">
        <f>COUNTIF(B703,"*ai*")</f>
        <v>0</v>
      </c>
      <c r="S703" s="1">
        <f>COUNTIF(B703,"*ae*")</f>
        <v>0</v>
      </c>
      <c r="T703" s="1">
        <f>COUNTIF(B703,"*ao*")</f>
        <v>0</v>
      </c>
      <c r="U703" s="1">
        <f>COUNTIF(B703,"*au*")</f>
        <v>0</v>
      </c>
      <c r="V703" s="1">
        <f>COUNTIF(B703,"*oi*")</f>
        <v>0</v>
      </c>
      <c r="W703" s="1">
        <f>COUNTIF(B703,"*oe*")</f>
        <v>0</v>
      </c>
      <c r="X703" s="1">
        <f>COUNTIF(B703,"*oa*")</f>
        <v>0</v>
      </c>
      <c r="Y703" s="1">
        <f>COUNTIF(B703,"*ou*")</f>
        <v>0</v>
      </c>
      <c r="Z703" s="1">
        <f>COUNTIF(B703,"*ui*")</f>
        <v>0</v>
      </c>
      <c r="AA703" s="1">
        <f>COUNTIF(B703,"*ua*")</f>
        <v>0</v>
      </c>
      <c r="AB703">
        <f>SUM(G703:AA703)</f>
        <v>0</v>
      </c>
      <c r="AC703">
        <v>2</v>
      </c>
      <c r="AD703">
        <f>COUNTIF(AC703,"2")</f>
        <v>1</v>
      </c>
      <c r="AE703">
        <f>COUNTIF(AC703,"3")</f>
        <v>0</v>
      </c>
      <c r="AF703">
        <f>COUNTIF(AC703,"4")</f>
        <v>0</v>
      </c>
      <c r="AG703">
        <f>COUNTIF(AC703,"5")</f>
        <v>0</v>
      </c>
      <c r="AH703">
        <v>1</v>
      </c>
      <c r="AI703">
        <v>1</v>
      </c>
      <c r="AM703">
        <v>1</v>
      </c>
      <c r="AN703" t="str">
        <f>RIGHT(B703,1)</f>
        <v>ʔ</v>
      </c>
      <c r="AO703" s="1">
        <f>COUNTIF(F703,"CVCV")+COUNTIF(F703,"CVVCV")</f>
        <v>0</v>
      </c>
      <c r="AP703" s="1">
        <f>COUNTIF(F703,"CVCVC")+COUNTIF(F703,"CVVCVC")</f>
        <v>0</v>
      </c>
      <c r="AQ703" s="1">
        <f>COUNTIF(F703,"VCV")+COUNTIF(F703,"VVCV")</f>
        <v>0</v>
      </c>
      <c r="AR703" s="1">
        <f>COUNTIF(F703,"VCVC")+COUNTIF(F703,"VVCVC")</f>
        <v>0</v>
      </c>
      <c r="AS703" s="1">
        <f>COUNTIF(F703,"CVV")</f>
        <v>0</v>
      </c>
      <c r="AT703" s="1">
        <f>COUNTIF(F703,"CVVC")</f>
        <v>0</v>
      </c>
      <c r="AU703" s="1">
        <f>COUNTIF(F703,"VV")</f>
        <v>0</v>
      </c>
      <c r="AV703" s="1">
        <f>COUNTIF(F703,"VVC")</f>
        <v>0</v>
      </c>
      <c r="AW703" s="1">
        <f>COUNTIF(F703,"CVVCVC")+COUNTIF(F703,"VVCVC")+COUNTIF(F703,"CVVCV")+COUNTIF(F703,"VVCV")</f>
        <v>0</v>
      </c>
      <c r="AY703" s="1">
        <f>COUNTIF(F703,"CCVCV")</f>
        <v>0</v>
      </c>
      <c r="AZ703" s="1">
        <f>COUNTIF(F703,"CCVCVC")</f>
        <v>1</v>
      </c>
      <c r="BA703" s="1">
        <f>COUNTIF(F703,"CCVV")</f>
        <v>0</v>
      </c>
      <c r="BB703" s="1">
        <f>COUNTIF(F703,"CCVVC")</f>
        <v>0</v>
      </c>
      <c r="BF703" s="1" t="str">
        <f>RIGHT(F703,4)</f>
        <v>VCVC</v>
      </c>
      <c r="BG703" s="1"/>
      <c r="BJ703">
        <v>1</v>
      </c>
      <c r="BK703">
        <v>1</v>
      </c>
      <c r="BP703" s="1">
        <f>SUM(BG703:BO703)</f>
        <v>2</v>
      </c>
      <c r="BQ703">
        <v>0</v>
      </c>
      <c r="BS703" s="1" t="str">
        <f>LEFT(B703,1)</f>
        <v>k</v>
      </c>
      <c r="BT703" s="1" t="str">
        <f>LEFT(B703,2)</f>
        <v>kb</v>
      </c>
      <c r="BU703" s="1" t="str">
        <f>RIGHT(B703,1)</f>
        <v>ʔ</v>
      </c>
      <c r="BX703" s="10">
        <v>0</v>
      </c>
      <c r="BY703" s="10" t="str">
        <f>LEFT(CA703,1)</f>
        <v>o</v>
      </c>
      <c r="BZ703" s="10" t="str">
        <f>LEFT(CC703,1)</f>
        <v>a</v>
      </c>
      <c r="CA703" s="10" t="str">
        <f>RIGHT(B703,4)</f>
        <v>oraʔ</v>
      </c>
      <c r="CB703" s="10" t="str">
        <f>RIGHT(B703,3)</f>
        <v>raʔ</v>
      </c>
      <c r="CC703" s="10" t="str">
        <f>RIGHT(B703,2)</f>
        <v>aʔ</v>
      </c>
      <c r="CD703" s="10" t="str">
        <f>RIGHT(B703,1)</f>
        <v>ʔ</v>
      </c>
    </row>
    <row r="704" spans="1:82">
      <c r="A704">
        <v>1331</v>
      </c>
      <c r="B704" s="30" t="s">
        <v>3293</v>
      </c>
      <c r="C704" t="s">
        <v>1268</v>
      </c>
      <c r="D704" t="s">
        <v>1141</v>
      </c>
      <c r="E704" t="s">
        <v>1141</v>
      </c>
      <c r="F704" t="s">
        <v>2838</v>
      </c>
      <c r="G704" s="1">
        <f>COUNTIF(B704,"*ii*")</f>
        <v>0</v>
      </c>
      <c r="H704" s="1">
        <f>COUNTIF(B704,"*ee*")</f>
        <v>0</v>
      </c>
      <c r="I704" s="1">
        <f>COUNTIF(B704,"*aa*")</f>
        <v>0</v>
      </c>
      <c r="J704" s="1">
        <f>COUNTIF(B704,"*oo*")</f>
        <v>0</v>
      </c>
      <c r="K704" s="1">
        <f>COUNTIF(B704,"*uu*")</f>
        <v>0</v>
      </c>
      <c r="L704" s="1">
        <f>COUNTIF(B704,"*ia*")</f>
        <v>0</v>
      </c>
      <c r="M704" s="1">
        <f>COUNTIF(B704,"*iu*")</f>
        <v>0</v>
      </c>
      <c r="N704" s="1">
        <f>COUNTIF(B704,"*ei*")</f>
        <v>0</v>
      </c>
      <c r="O704" s="1">
        <f>COUNTIF(B704,"*ea*")</f>
        <v>0</v>
      </c>
      <c r="P704" s="1">
        <f>COUNTIF(B704,"*eo*")</f>
        <v>0</v>
      </c>
      <c r="Q704" s="1">
        <f>COUNTIF(B704,"*eu*")</f>
        <v>0</v>
      </c>
      <c r="R704" s="1">
        <f>COUNTIF(B704,"*ai*")</f>
        <v>0</v>
      </c>
      <c r="S704" s="1">
        <f>COUNTIF(B704,"*ae*")</f>
        <v>0</v>
      </c>
      <c r="T704" s="1">
        <f>COUNTIF(B704,"*ao*")</f>
        <v>0</v>
      </c>
      <c r="U704" s="1">
        <f>COUNTIF(B704,"*au*")</f>
        <v>0</v>
      </c>
      <c r="V704" s="1">
        <f>COUNTIF(B704,"*oi*")</f>
        <v>0</v>
      </c>
      <c r="W704" s="1">
        <f>COUNTIF(B704,"*oe*")</f>
        <v>0</v>
      </c>
      <c r="X704" s="1">
        <f>COUNTIF(B704,"*oa*")</f>
        <v>0</v>
      </c>
      <c r="Y704" s="1">
        <f>COUNTIF(B704,"*ou*")</f>
        <v>0</v>
      </c>
      <c r="Z704" s="1">
        <f>COUNTIF(B704,"*ui*")</f>
        <v>0</v>
      </c>
      <c r="AA704" s="1">
        <f>COUNTIF(B704,"*ua*")</f>
        <v>0</v>
      </c>
      <c r="AB704">
        <f>SUM(G704:AA704)</f>
        <v>0</v>
      </c>
      <c r="AC704">
        <v>2</v>
      </c>
      <c r="AD704">
        <f>COUNTIF(AC704,"2")</f>
        <v>1</v>
      </c>
      <c r="AE704">
        <f>COUNTIF(AC704,"3")</f>
        <v>0</v>
      </c>
      <c r="AF704">
        <f>COUNTIF(AC704,"4")</f>
        <v>0</v>
      </c>
      <c r="AG704">
        <f>COUNTIF(AC704,"5")</f>
        <v>0</v>
      </c>
      <c r="AH704">
        <v>1</v>
      </c>
      <c r="AI704">
        <v>1</v>
      </c>
      <c r="AM704">
        <v>1</v>
      </c>
      <c r="AN704" t="str">
        <f>RIGHT(B704,1)</f>
        <v>ʔ</v>
      </c>
      <c r="AO704" s="1">
        <f>COUNTIF(F704,"CVCV")+COUNTIF(F704,"CVVCV")</f>
        <v>0</v>
      </c>
      <c r="AP704" s="1">
        <f>COUNTIF(F704,"CVCVC")+COUNTIF(F704,"CVVCVC")</f>
        <v>0</v>
      </c>
      <c r="AQ704" s="1">
        <f>COUNTIF(F704,"VCV")+COUNTIF(F704,"VVCV")</f>
        <v>0</v>
      </c>
      <c r="AR704" s="1">
        <f>COUNTIF(F704,"VCVC")+COUNTIF(F704,"VVCVC")</f>
        <v>0</v>
      </c>
      <c r="AS704" s="1">
        <f>COUNTIF(F704,"CVV")</f>
        <v>0</v>
      </c>
      <c r="AT704" s="1">
        <f>COUNTIF(F704,"CVVC")</f>
        <v>0</v>
      </c>
      <c r="AU704" s="1">
        <f>COUNTIF(F704,"VV")</f>
        <v>0</v>
      </c>
      <c r="AV704" s="1">
        <f>COUNTIF(F704,"VVC")</f>
        <v>0</v>
      </c>
      <c r="AW704" s="1">
        <f>COUNTIF(F704,"CVVCVC")+COUNTIF(F704,"VVCVC")+COUNTIF(F704,"CVVCV")+COUNTIF(F704,"VVCV")</f>
        <v>0</v>
      </c>
      <c r="AY704" s="1">
        <f>COUNTIF(F704,"CCVCV")</f>
        <v>0</v>
      </c>
      <c r="AZ704" s="1">
        <f>COUNTIF(F704,"CCVCVC")</f>
        <v>1</v>
      </c>
      <c r="BA704" s="1">
        <f>COUNTIF(F704,"CCVV")</f>
        <v>0</v>
      </c>
      <c r="BB704" s="1">
        <f>COUNTIF(F704,"CCVVC")</f>
        <v>0</v>
      </c>
      <c r="BC704">
        <v>1</v>
      </c>
      <c r="BF704" s="1" t="str">
        <f>RIGHT(F704,4)</f>
        <v>VCVC</v>
      </c>
      <c r="BG704" s="1"/>
      <c r="BJ704">
        <v>1</v>
      </c>
      <c r="BK704">
        <v>1</v>
      </c>
      <c r="BP704" s="1">
        <f>SUM(BG704:BO704)</f>
        <v>2</v>
      </c>
      <c r="BQ704">
        <v>0</v>
      </c>
      <c r="BS704" s="1" t="str">
        <f>LEFT(B704,1)</f>
        <v>ʔ</v>
      </c>
      <c r="BT704" s="1" t="str">
        <f>LEFT(B704,2)</f>
        <v>ʔk</v>
      </c>
      <c r="BU704" s="1" t="str">
        <f>RIGHT(B704,1)</f>
        <v>ʔ</v>
      </c>
      <c r="BX704" s="10">
        <v>0</v>
      </c>
      <c r="BY704" s="10" t="str">
        <f>LEFT(CA704,1)</f>
        <v>o</v>
      </c>
      <c r="BZ704" s="10" t="str">
        <f>LEFT(CC704,1)</f>
        <v>a</v>
      </c>
      <c r="CA704" s="10" t="str">
        <f>RIGHT(B704,4)</f>
        <v>oraʔ</v>
      </c>
      <c r="CB704" s="10" t="str">
        <f>RIGHT(B704,3)</f>
        <v>raʔ</v>
      </c>
      <c r="CC704" s="10" t="str">
        <f>RIGHT(B704,2)</f>
        <v>aʔ</v>
      </c>
      <c r="CD704" s="10" t="str">
        <f>RIGHT(B704,1)</f>
        <v>ʔ</v>
      </c>
    </row>
    <row r="705" spans="1:82">
      <c r="A705">
        <v>1272</v>
      </c>
      <c r="B705" s="30" t="s">
        <v>3244</v>
      </c>
      <c r="C705" t="s">
        <v>3778</v>
      </c>
      <c r="D705" t="s">
        <v>1151</v>
      </c>
      <c r="E705" t="s">
        <v>2821</v>
      </c>
      <c r="F705" t="s">
        <v>2838</v>
      </c>
      <c r="G705" s="1">
        <f>COUNTIF(B705,"*ii*")</f>
        <v>0</v>
      </c>
      <c r="H705" s="1">
        <f>COUNTIF(B705,"*ee*")</f>
        <v>0</v>
      </c>
      <c r="I705" s="1">
        <f>COUNTIF(B705,"*aa*")</f>
        <v>0</v>
      </c>
      <c r="J705" s="1">
        <f>COUNTIF(B705,"*oo*")</f>
        <v>0</v>
      </c>
      <c r="K705" s="1">
        <f>COUNTIF(B705,"*uu*")</f>
        <v>0</v>
      </c>
      <c r="L705" s="1">
        <f>COUNTIF(B705,"*ia*")</f>
        <v>0</v>
      </c>
      <c r="M705" s="1">
        <f>COUNTIF(B705,"*iu*")</f>
        <v>0</v>
      </c>
      <c r="N705" s="1">
        <f>COUNTIF(B705,"*ei*")</f>
        <v>0</v>
      </c>
      <c r="O705" s="1">
        <f>COUNTIF(B705,"*ea*")</f>
        <v>0</v>
      </c>
      <c r="P705" s="1">
        <f>COUNTIF(B705,"*eo*")</f>
        <v>0</v>
      </c>
      <c r="Q705" s="1">
        <f>COUNTIF(B705,"*eu*")</f>
        <v>0</v>
      </c>
      <c r="R705" s="1">
        <f>COUNTIF(B705,"*ai*")</f>
        <v>0</v>
      </c>
      <c r="S705" s="1">
        <f>COUNTIF(B705,"*ae*")</f>
        <v>0</v>
      </c>
      <c r="T705" s="1">
        <f>COUNTIF(B705,"*ao*")</f>
        <v>0</v>
      </c>
      <c r="U705" s="1">
        <f>COUNTIF(B705,"*au*")</f>
        <v>0</v>
      </c>
      <c r="V705" s="1">
        <f>COUNTIF(B705,"*oi*")</f>
        <v>0</v>
      </c>
      <c r="W705" s="1">
        <f>COUNTIF(B705,"*oe*")</f>
        <v>0</v>
      </c>
      <c r="X705" s="1">
        <f>COUNTIF(B705,"*oa*")</f>
        <v>0</v>
      </c>
      <c r="Y705" s="1">
        <f>COUNTIF(B705,"*ou*")</f>
        <v>0</v>
      </c>
      <c r="Z705" s="1">
        <f>COUNTIF(B705,"*ui*")</f>
        <v>0</v>
      </c>
      <c r="AA705" s="1">
        <f>COUNTIF(B705,"*ua*")</f>
        <v>0</v>
      </c>
      <c r="AB705">
        <f>SUM(G705:AA705)</f>
        <v>0</v>
      </c>
      <c r="AC705">
        <v>2</v>
      </c>
      <c r="AD705">
        <f>COUNTIF(AC705,"2")</f>
        <v>1</v>
      </c>
      <c r="AE705">
        <f>COUNTIF(AC705,"3")</f>
        <v>0</v>
      </c>
      <c r="AF705">
        <f>COUNTIF(AC705,"4")</f>
        <v>0</v>
      </c>
      <c r="AG705">
        <f>COUNTIF(AC705,"5")</f>
        <v>0</v>
      </c>
      <c r="AH705">
        <v>1</v>
      </c>
      <c r="AI705">
        <v>1</v>
      </c>
      <c r="AM705">
        <v>1</v>
      </c>
      <c r="AN705" t="str">
        <f>RIGHT(B705,1)</f>
        <v>ʔ</v>
      </c>
      <c r="AO705" s="1">
        <f>COUNTIF(F705,"CVCV")+COUNTIF(F705,"CVVCV")</f>
        <v>0</v>
      </c>
      <c r="AP705" s="1">
        <f>COUNTIF(F705,"CVCVC")+COUNTIF(F705,"CVVCVC")</f>
        <v>0</v>
      </c>
      <c r="AQ705" s="1">
        <f>COUNTIF(F705,"VCV")+COUNTIF(F705,"VVCV")</f>
        <v>0</v>
      </c>
      <c r="AR705" s="1">
        <f>COUNTIF(F705,"VCVC")+COUNTIF(F705,"VVCVC")</f>
        <v>0</v>
      </c>
      <c r="AS705" s="1">
        <f>COUNTIF(F705,"CVV")</f>
        <v>0</v>
      </c>
      <c r="AT705" s="1">
        <f>COUNTIF(F705,"CVVC")</f>
        <v>0</v>
      </c>
      <c r="AU705" s="1">
        <f>COUNTIF(F705,"VV")</f>
        <v>0</v>
      </c>
      <c r="AV705" s="1">
        <f>COUNTIF(F705,"VVC")</f>
        <v>0</v>
      </c>
      <c r="AW705" s="1">
        <f>COUNTIF(F705,"CVVCVC")+COUNTIF(F705,"VVCVC")+COUNTIF(F705,"CVVCV")+COUNTIF(F705,"VVCV")</f>
        <v>0</v>
      </c>
      <c r="AY705" s="1">
        <f>COUNTIF(F705,"CCVCV")</f>
        <v>0</v>
      </c>
      <c r="AZ705" s="1">
        <f>COUNTIF(F705,"CCVCVC")</f>
        <v>1</v>
      </c>
      <c r="BA705" s="1">
        <f>COUNTIF(F705,"CCVV")</f>
        <v>0</v>
      </c>
      <c r="BB705" s="1">
        <f>COUNTIF(F705,"CCVVC")</f>
        <v>0</v>
      </c>
      <c r="BC705">
        <v>1</v>
      </c>
      <c r="BF705" s="1" t="str">
        <f>RIGHT(F705,4)</f>
        <v>VCVC</v>
      </c>
      <c r="BG705" s="1"/>
      <c r="BJ705">
        <v>1</v>
      </c>
      <c r="BK705">
        <v>1</v>
      </c>
      <c r="BP705" s="1">
        <f>SUM(BG705:BO705)</f>
        <v>2</v>
      </c>
      <c r="BQ705">
        <v>0</v>
      </c>
      <c r="BS705" s="1" t="str">
        <f>LEFT(B705,1)</f>
        <v>ʔ</v>
      </c>
      <c r="BT705" s="1" t="str">
        <f>LEFT(B705,2)</f>
        <v>ʔb</v>
      </c>
      <c r="BU705" s="1" t="str">
        <f>RIGHT(B705,1)</f>
        <v>ʔ</v>
      </c>
      <c r="BX705" s="10">
        <v>0</v>
      </c>
      <c r="BY705" s="10" t="str">
        <f>LEFT(CA705,1)</f>
        <v>o</v>
      </c>
      <c r="BZ705" s="10" t="str">
        <f>LEFT(CC705,1)</f>
        <v>a</v>
      </c>
      <c r="CA705" s="10" t="str">
        <f>RIGHT(B705,4)</f>
        <v>okaʔ</v>
      </c>
      <c r="CB705" s="10" t="str">
        <f>RIGHT(B705,3)</f>
        <v>kaʔ</v>
      </c>
      <c r="CC705" s="10" t="str">
        <f>RIGHT(B705,2)</f>
        <v>aʔ</v>
      </c>
      <c r="CD705" s="10" t="str">
        <f>RIGHT(B705,1)</f>
        <v>ʔ</v>
      </c>
    </row>
    <row r="706" spans="1:82">
      <c r="A706">
        <v>1337</v>
      </c>
      <c r="B706" s="30" t="s">
        <v>3299</v>
      </c>
      <c r="C706" t="s">
        <v>1630</v>
      </c>
      <c r="D706" t="s">
        <v>1141</v>
      </c>
      <c r="E706" t="s">
        <v>1141</v>
      </c>
      <c r="F706" t="s">
        <v>2838</v>
      </c>
      <c r="G706" s="1">
        <f>COUNTIF(B706,"*ii*")</f>
        <v>0</v>
      </c>
      <c r="H706" s="1">
        <f>COUNTIF(B706,"*ee*")</f>
        <v>0</v>
      </c>
      <c r="I706" s="1">
        <f>COUNTIF(B706,"*aa*")</f>
        <v>0</v>
      </c>
      <c r="J706" s="1">
        <f>COUNTIF(B706,"*oo*")</f>
        <v>0</v>
      </c>
      <c r="K706" s="1">
        <f>COUNTIF(B706,"*uu*")</f>
        <v>0</v>
      </c>
      <c r="L706" s="1">
        <f>COUNTIF(B706,"*ia*")</f>
        <v>0</v>
      </c>
      <c r="M706" s="1">
        <f>COUNTIF(B706,"*iu*")</f>
        <v>0</v>
      </c>
      <c r="N706" s="1">
        <f>COUNTIF(B706,"*ei*")</f>
        <v>0</v>
      </c>
      <c r="O706" s="1">
        <f>COUNTIF(B706,"*ea*")</f>
        <v>0</v>
      </c>
      <c r="P706" s="1">
        <f>COUNTIF(B706,"*eo*")</f>
        <v>0</v>
      </c>
      <c r="Q706" s="1">
        <f>COUNTIF(B706,"*eu*")</f>
        <v>0</v>
      </c>
      <c r="R706" s="1">
        <f>COUNTIF(B706,"*ai*")</f>
        <v>0</v>
      </c>
      <c r="S706" s="1">
        <f>COUNTIF(B706,"*ae*")</f>
        <v>0</v>
      </c>
      <c r="T706" s="1">
        <f>COUNTIF(B706,"*ao*")</f>
        <v>0</v>
      </c>
      <c r="U706" s="1">
        <f>COUNTIF(B706,"*au*")</f>
        <v>0</v>
      </c>
      <c r="V706" s="1">
        <f>COUNTIF(B706,"*oi*")</f>
        <v>0</v>
      </c>
      <c r="W706" s="1">
        <f>COUNTIF(B706,"*oe*")</f>
        <v>0</v>
      </c>
      <c r="X706" s="1">
        <f>COUNTIF(B706,"*oa*")</f>
        <v>0</v>
      </c>
      <c r="Y706" s="1">
        <f>COUNTIF(B706,"*ou*")</f>
        <v>0</v>
      </c>
      <c r="Z706" s="1">
        <f>COUNTIF(B706,"*ui*")</f>
        <v>0</v>
      </c>
      <c r="AA706" s="1">
        <f>COUNTIF(B706,"*ua*")</f>
        <v>0</v>
      </c>
      <c r="AB706">
        <f>SUM(G706:AA706)</f>
        <v>0</v>
      </c>
      <c r="AC706">
        <v>2</v>
      </c>
      <c r="AD706">
        <f>COUNTIF(AC706,"2")</f>
        <v>1</v>
      </c>
      <c r="AE706">
        <f>COUNTIF(AC706,"3")</f>
        <v>0</v>
      </c>
      <c r="AF706">
        <f>COUNTIF(AC706,"4")</f>
        <v>0</v>
      </c>
      <c r="AG706">
        <f>COUNTIF(AC706,"5")</f>
        <v>0</v>
      </c>
      <c r="AH706">
        <v>1</v>
      </c>
      <c r="AI706">
        <v>1</v>
      </c>
      <c r="AM706">
        <v>1</v>
      </c>
      <c r="AN706" t="str">
        <f>RIGHT(B706,1)</f>
        <v>ʔ</v>
      </c>
      <c r="AO706" s="1">
        <f>COUNTIF(F706,"CVCV")+COUNTIF(F706,"CVVCV")</f>
        <v>0</v>
      </c>
      <c r="AP706" s="1">
        <f>COUNTIF(F706,"CVCVC")+COUNTIF(F706,"CVVCVC")</f>
        <v>0</v>
      </c>
      <c r="AQ706" s="1">
        <f>COUNTIF(F706,"VCV")+COUNTIF(F706,"VVCV")</f>
        <v>0</v>
      </c>
      <c r="AR706" s="1">
        <f>COUNTIF(F706,"VCVC")+COUNTIF(F706,"VVCVC")</f>
        <v>0</v>
      </c>
      <c r="AS706" s="1">
        <f>COUNTIF(F706,"CVV")</f>
        <v>0</v>
      </c>
      <c r="AT706" s="1">
        <f>COUNTIF(F706,"CVVC")</f>
        <v>0</v>
      </c>
      <c r="AU706" s="1">
        <f>COUNTIF(F706,"VV")</f>
        <v>0</v>
      </c>
      <c r="AV706" s="1">
        <f>COUNTIF(F706,"VVC")</f>
        <v>0</v>
      </c>
      <c r="AW706" s="1">
        <f>COUNTIF(F706,"CVVCVC")+COUNTIF(F706,"VVCVC")+COUNTIF(F706,"CVVCV")+COUNTIF(F706,"VVCV")</f>
        <v>0</v>
      </c>
      <c r="AY706" s="1">
        <f>COUNTIF(F706,"CCVCV")</f>
        <v>0</v>
      </c>
      <c r="AZ706" s="1">
        <f>COUNTIF(F706,"CCVCVC")</f>
        <v>1</v>
      </c>
      <c r="BA706" s="1">
        <f>COUNTIF(F706,"CCVV")</f>
        <v>0</v>
      </c>
      <c r="BB706" s="1">
        <f>COUNTIF(F706,"CCVVC")</f>
        <v>0</v>
      </c>
      <c r="BC706">
        <v>1</v>
      </c>
      <c r="BF706" s="1" t="str">
        <f>RIGHT(F706,4)</f>
        <v>VCVC</v>
      </c>
      <c r="BG706" s="1"/>
      <c r="BJ706">
        <v>1</v>
      </c>
      <c r="BK706">
        <v>1</v>
      </c>
      <c r="BP706" s="1">
        <f>SUM(BG706:BO706)</f>
        <v>2</v>
      </c>
      <c r="BQ706">
        <v>0</v>
      </c>
      <c r="BS706" s="1" t="str">
        <f>LEFT(B706,1)</f>
        <v>ʔ</v>
      </c>
      <c r="BT706" s="1" t="str">
        <f>LEFT(B706,2)</f>
        <v>ʔk</v>
      </c>
      <c r="BU706" s="1" t="str">
        <f>RIGHT(B706,1)</f>
        <v>ʔ</v>
      </c>
      <c r="BX706" s="10">
        <v>0</v>
      </c>
      <c r="BY706" s="10" t="str">
        <f>LEFT(CA706,1)</f>
        <v>u</v>
      </c>
      <c r="BZ706" s="10" t="str">
        <f>LEFT(CC706,1)</f>
        <v>a</v>
      </c>
      <c r="CA706" s="10" t="str">
        <f>RIGHT(B706,4)</f>
        <v>ukaʔ</v>
      </c>
      <c r="CB706" s="10" t="str">
        <f>RIGHT(B706,3)</f>
        <v>kaʔ</v>
      </c>
      <c r="CC706" s="10" t="str">
        <f>RIGHT(B706,2)</f>
        <v>aʔ</v>
      </c>
      <c r="CD706" s="10" t="str">
        <f>RIGHT(B706,1)</f>
        <v>ʔ</v>
      </c>
    </row>
    <row r="707" spans="1:82">
      <c r="A707">
        <v>1685</v>
      </c>
      <c r="B707" s="30" t="s">
        <v>3454</v>
      </c>
      <c r="C707" t="s">
        <v>1856</v>
      </c>
      <c r="D707" t="s">
        <v>1141</v>
      </c>
      <c r="E707" t="s">
        <v>1141</v>
      </c>
      <c r="F707" t="s">
        <v>2838</v>
      </c>
      <c r="G707" s="1">
        <f>COUNTIF(B707,"*ii*")</f>
        <v>0</v>
      </c>
      <c r="H707" s="1">
        <f>COUNTIF(B707,"*ee*")</f>
        <v>0</v>
      </c>
      <c r="I707" s="1">
        <f>COUNTIF(B707,"*aa*")</f>
        <v>0</v>
      </c>
      <c r="J707" s="1">
        <f>COUNTIF(B707,"*oo*")</f>
        <v>0</v>
      </c>
      <c r="K707" s="1">
        <f>COUNTIF(B707,"*uu*")</f>
        <v>0</v>
      </c>
      <c r="L707" s="1">
        <f>COUNTIF(B707,"*ia*")</f>
        <v>0</v>
      </c>
      <c r="M707" s="1">
        <f>COUNTIF(B707,"*iu*")</f>
        <v>0</v>
      </c>
      <c r="N707" s="1">
        <f>COUNTIF(B707,"*ei*")</f>
        <v>0</v>
      </c>
      <c r="O707" s="1">
        <f>COUNTIF(B707,"*ea*")</f>
        <v>0</v>
      </c>
      <c r="P707" s="1">
        <f>COUNTIF(B707,"*eo*")</f>
        <v>0</v>
      </c>
      <c r="Q707" s="1">
        <f>COUNTIF(B707,"*eu*")</f>
        <v>0</v>
      </c>
      <c r="R707" s="1">
        <f>COUNTIF(B707,"*ai*")</f>
        <v>0</v>
      </c>
      <c r="S707" s="1">
        <f>COUNTIF(B707,"*ae*")</f>
        <v>0</v>
      </c>
      <c r="T707" s="1">
        <f>COUNTIF(B707,"*ao*")</f>
        <v>0</v>
      </c>
      <c r="U707" s="1">
        <f>COUNTIF(B707,"*au*")</f>
        <v>0</v>
      </c>
      <c r="V707" s="1">
        <f>COUNTIF(B707,"*oi*")</f>
        <v>0</v>
      </c>
      <c r="W707" s="1">
        <f>COUNTIF(B707,"*oe*")</f>
        <v>0</v>
      </c>
      <c r="X707" s="1">
        <f>COUNTIF(B707,"*oa*")</f>
        <v>0</v>
      </c>
      <c r="Y707" s="1">
        <f>COUNTIF(B707,"*ou*")</f>
        <v>0</v>
      </c>
      <c r="Z707" s="1">
        <f>COUNTIF(B707,"*ui*")</f>
        <v>0</v>
      </c>
      <c r="AA707" s="1">
        <f>COUNTIF(B707,"*ua*")</f>
        <v>0</v>
      </c>
      <c r="AB707">
        <f>SUM(G707:AA707)</f>
        <v>0</v>
      </c>
      <c r="AC707">
        <v>2</v>
      </c>
      <c r="AD707">
        <f>COUNTIF(AC707,"2")</f>
        <v>1</v>
      </c>
      <c r="AE707">
        <f>COUNTIF(AC707,"3")</f>
        <v>0</v>
      </c>
      <c r="AF707">
        <f>COUNTIF(AC707,"4")</f>
        <v>0</v>
      </c>
      <c r="AG707">
        <f>COUNTIF(AC707,"5")</f>
        <v>0</v>
      </c>
      <c r="AH707">
        <v>1</v>
      </c>
      <c r="AI707">
        <v>1</v>
      </c>
      <c r="AM707">
        <v>1</v>
      </c>
      <c r="AN707" t="str">
        <f>RIGHT(B707,1)</f>
        <v>ʔ</v>
      </c>
      <c r="AO707" s="1">
        <f>COUNTIF(F707,"CVCV")+COUNTIF(F707,"CVVCV")</f>
        <v>0</v>
      </c>
      <c r="AP707" s="1">
        <f>COUNTIF(F707,"CVCVC")+COUNTIF(F707,"CVVCVC")</f>
        <v>0</v>
      </c>
      <c r="AQ707" s="1">
        <f>COUNTIF(F707,"VCV")+COUNTIF(F707,"VVCV")</f>
        <v>0</v>
      </c>
      <c r="AR707" s="1">
        <f>COUNTIF(F707,"VCVC")+COUNTIF(F707,"VVCVC")</f>
        <v>0</v>
      </c>
      <c r="AS707" s="1">
        <f>COUNTIF(F707,"CVV")</f>
        <v>0</v>
      </c>
      <c r="AT707" s="1">
        <f>COUNTIF(F707,"CVVC")</f>
        <v>0</v>
      </c>
      <c r="AU707" s="1">
        <f>COUNTIF(F707,"VV")</f>
        <v>0</v>
      </c>
      <c r="AV707" s="1">
        <f>COUNTIF(F707,"VVC")</f>
        <v>0</v>
      </c>
      <c r="AW707" s="1">
        <f>COUNTIF(F707,"CVVCVC")+COUNTIF(F707,"VVCVC")+COUNTIF(F707,"CVVCV")+COUNTIF(F707,"VVCV")</f>
        <v>0</v>
      </c>
      <c r="AY707" s="1">
        <f>COUNTIF(F707,"CCVCV")</f>
        <v>0</v>
      </c>
      <c r="AZ707" s="1">
        <f>COUNTIF(F707,"CCVCVC")</f>
        <v>1</v>
      </c>
      <c r="BA707" s="1">
        <f>COUNTIF(F707,"CCVV")</f>
        <v>0</v>
      </c>
      <c r="BB707" s="1">
        <f>COUNTIF(F707,"CCVVC")</f>
        <v>0</v>
      </c>
      <c r="BF707" s="1" t="str">
        <f>RIGHT(F707,4)</f>
        <v>VCVC</v>
      </c>
      <c r="BG707" s="1"/>
      <c r="BJ707">
        <v>1</v>
      </c>
      <c r="BK707">
        <v>1</v>
      </c>
      <c r="BP707" s="1">
        <f>SUM(BG707:BO707)</f>
        <v>2</v>
      </c>
      <c r="BQ707">
        <v>0</v>
      </c>
      <c r="BS707" s="1" t="str">
        <f>LEFT(B707,1)</f>
        <v>s</v>
      </c>
      <c r="BT707" s="1" t="str">
        <f>LEFT(B707,2)</f>
        <v>sk</v>
      </c>
      <c r="BU707" s="1" t="str">
        <f>RIGHT(B707,1)</f>
        <v>ʔ</v>
      </c>
      <c r="BX707" s="10">
        <v>0</v>
      </c>
      <c r="BY707" s="10" t="str">
        <f>LEFT(CA707,1)</f>
        <v>u</v>
      </c>
      <c r="BZ707" s="10" t="str">
        <f>LEFT(CC707,1)</f>
        <v>a</v>
      </c>
      <c r="CA707" s="10" t="str">
        <f>RIGHT(B707,4)</f>
        <v>umaʔ</v>
      </c>
      <c r="CB707" s="10" t="str">
        <f>RIGHT(B707,3)</f>
        <v>maʔ</v>
      </c>
      <c r="CC707" s="10" t="str">
        <f>RIGHT(B707,2)</f>
        <v>aʔ</v>
      </c>
      <c r="CD707" s="10" t="str">
        <f>RIGHT(B707,1)</f>
        <v>ʔ</v>
      </c>
    </row>
    <row r="708" spans="1:82">
      <c r="A708">
        <v>1338</v>
      </c>
      <c r="B708" s="30" t="s">
        <v>3300</v>
      </c>
      <c r="C708" t="s">
        <v>2102</v>
      </c>
      <c r="D708" t="s">
        <v>1141</v>
      </c>
      <c r="E708" t="s">
        <v>1141</v>
      </c>
      <c r="F708" t="s">
        <v>2838</v>
      </c>
      <c r="G708" s="1">
        <f>COUNTIF(B708,"*ii*")</f>
        <v>0</v>
      </c>
      <c r="H708" s="1">
        <f>COUNTIF(B708,"*ee*")</f>
        <v>0</v>
      </c>
      <c r="I708" s="1">
        <f>COUNTIF(B708,"*aa*")</f>
        <v>0</v>
      </c>
      <c r="J708" s="1">
        <f>COUNTIF(B708,"*oo*")</f>
        <v>0</v>
      </c>
      <c r="K708" s="1">
        <f>COUNTIF(B708,"*uu*")</f>
        <v>0</v>
      </c>
      <c r="L708" s="1">
        <f>COUNTIF(B708,"*ia*")</f>
        <v>0</v>
      </c>
      <c r="M708" s="1">
        <f>COUNTIF(B708,"*iu*")</f>
        <v>0</v>
      </c>
      <c r="N708" s="1">
        <f>COUNTIF(B708,"*ei*")</f>
        <v>0</v>
      </c>
      <c r="O708" s="1">
        <f>COUNTIF(B708,"*ea*")</f>
        <v>0</v>
      </c>
      <c r="P708" s="1">
        <f>COUNTIF(B708,"*eo*")</f>
        <v>0</v>
      </c>
      <c r="Q708" s="1">
        <f>COUNTIF(B708,"*eu*")</f>
        <v>0</v>
      </c>
      <c r="R708" s="1">
        <f>COUNTIF(B708,"*ai*")</f>
        <v>0</v>
      </c>
      <c r="S708" s="1">
        <f>COUNTIF(B708,"*ae*")</f>
        <v>0</v>
      </c>
      <c r="T708" s="1">
        <f>COUNTIF(B708,"*ao*")</f>
        <v>0</v>
      </c>
      <c r="U708" s="1">
        <f>COUNTIF(B708,"*au*")</f>
        <v>0</v>
      </c>
      <c r="V708" s="1">
        <f>COUNTIF(B708,"*oi*")</f>
        <v>0</v>
      </c>
      <c r="W708" s="1">
        <f>COUNTIF(B708,"*oe*")</f>
        <v>0</v>
      </c>
      <c r="X708" s="1">
        <f>COUNTIF(B708,"*oa*")</f>
        <v>0</v>
      </c>
      <c r="Y708" s="1">
        <f>COUNTIF(B708,"*ou*")</f>
        <v>0</v>
      </c>
      <c r="Z708" s="1">
        <f>COUNTIF(B708,"*ui*")</f>
        <v>0</v>
      </c>
      <c r="AA708" s="1">
        <f>COUNTIF(B708,"*ua*")</f>
        <v>0</v>
      </c>
      <c r="AB708">
        <f>SUM(G708:AA708)</f>
        <v>0</v>
      </c>
      <c r="AC708">
        <v>2</v>
      </c>
      <c r="AD708">
        <f>COUNTIF(AC708,"2")</f>
        <v>1</v>
      </c>
      <c r="AE708">
        <f>COUNTIF(AC708,"3")</f>
        <v>0</v>
      </c>
      <c r="AF708">
        <f>COUNTIF(AC708,"4")</f>
        <v>0</v>
      </c>
      <c r="AG708">
        <f>COUNTIF(AC708,"5")</f>
        <v>0</v>
      </c>
      <c r="AH708">
        <v>1</v>
      </c>
      <c r="AI708">
        <v>1</v>
      </c>
      <c r="AM708">
        <v>1</v>
      </c>
      <c r="AN708" t="str">
        <f>RIGHT(B708,1)</f>
        <v>ʔ</v>
      </c>
      <c r="AO708" s="1">
        <f>COUNTIF(F708,"CVCV")+COUNTIF(F708,"CVVCV")</f>
        <v>0</v>
      </c>
      <c r="AP708" s="1">
        <f>COUNTIF(F708,"CVCVC")+COUNTIF(F708,"CVVCVC")</f>
        <v>0</v>
      </c>
      <c r="AQ708" s="1">
        <f>COUNTIF(F708,"VCV")+COUNTIF(F708,"VVCV")</f>
        <v>0</v>
      </c>
      <c r="AR708" s="1">
        <f>COUNTIF(F708,"VCVC")+COUNTIF(F708,"VVCVC")</f>
        <v>0</v>
      </c>
      <c r="AS708" s="1">
        <f>COUNTIF(F708,"CVV")</f>
        <v>0</v>
      </c>
      <c r="AT708" s="1">
        <f>COUNTIF(F708,"CVVC")</f>
        <v>0</v>
      </c>
      <c r="AU708" s="1">
        <f>COUNTIF(F708,"VV")</f>
        <v>0</v>
      </c>
      <c r="AV708" s="1">
        <f>COUNTIF(F708,"VVC")</f>
        <v>0</v>
      </c>
      <c r="AW708" s="1">
        <f>COUNTIF(F708,"CVVCVC")+COUNTIF(F708,"VVCVC")+COUNTIF(F708,"CVVCV")+COUNTIF(F708,"VVCV")</f>
        <v>0</v>
      </c>
      <c r="AY708" s="1">
        <f>COUNTIF(F708,"CCVCV")</f>
        <v>0</v>
      </c>
      <c r="AZ708" s="1">
        <f>COUNTIF(F708,"CCVCVC")</f>
        <v>1</v>
      </c>
      <c r="BA708" s="1">
        <f>COUNTIF(F708,"CCVV")</f>
        <v>0</v>
      </c>
      <c r="BB708" s="1">
        <f>COUNTIF(F708,"CCVVC")</f>
        <v>0</v>
      </c>
      <c r="BC708">
        <v>1</v>
      </c>
      <c r="BF708" s="1" t="str">
        <f>RIGHT(F708,4)</f>
        <v>VCVC</v>
      </c>
      <c r="BG708" s="1"/>
      <c r="BJ708">
        <v>1</v>
      </c>
      <c r="BK708">
        <v>1</v>
      </c>
      <c r="BP708" s="1">
        <f>SUM(BG708:BO708)</f>
        <v>2</v>
      </c>
      <c r="BQ708">
        <v>0</v>
      </c>
      <c r="BS708" s="1" t="str">
        <f>LEFT(B708,1)</f>
        <v>ʔ</v>
      </c>
      <c r="BT708" s="1" t="str">
        <f>LEFT(B708,2)</f>
        <v>ʔk</v>
      </c>
      <c r="BU708" s="1" t="str">
        <f>RIGHT(B708,1)</f>
        <v>ʔ</v>
      </c>
      <c r="BX708" s="10">
        <v>0</v>
      </c>
      <c r="BY708" s="10" t="str">
        <f>LEFT(CA708,1)</f>
        <v>u</v>
      </c>
      <c r="BZ708" s="10" t="str">
        <f>LEFT(CC708,1)</f>
        <v>a</v>
      </c>
      <c r="CA708" s="10" t="str">
        <f>RIGHT(B708,4)</f>
        <v>unaʔ</v>
      </c>
      <c r="CB708" s="10" t="str">
        <f>RIGHT(B708,3)</f>
        <v>naʔ</v>
      </c>
      <c r="CC708" s="10" t="str">
        <f>RIGHT(B708,2)</f>
        <v>aʔ</v>
      </c>
      <c r="CD708" s="10" t="str">
        <f>RIGHT(B708,1)</f>
        <v>ʔ</v>
      </c>
    </row>
    <row r="709" spans="1:82">
      <c r="A709">
        <v>1282</v>
      </c>
      <c r="B709" s="30" t="s">
        <v>3254</v>
      </c>
      <c r="C709" t="s">
        <v>1639</v>
      </c>
      <c r="D709" t="s">
        <v>1141</v>
      </c>
      <c r="E709" t="s">
        <v>1141</v>
      </c>
      <c r="F709" t="s">
        <v>2838</v>
      </c>
      <c r="G709" s="1">
        <f>COUNTIF(B709,"*ii*")</f>
        <v>0</v>
      </c>
      <c r="H709" s="1">
        <f>COUNTIF(B709,"*ee*")</f>
        <v>0</v>
      </c>
      <c r="I709" s="1">
        <f>COUNTIF(B709,"*aa*")</f>
        <v>0</v>
      </c>
      <c r="J709" s="1">
        <f>COUNTIF(B709,"*oo*")</f>
        <v>0</v>
      </c>
      <c r="K709" s="1">
        <f>COUNTIF(B709,"*uu*")</f>
        <v>0</v>
      </c>
      <c r="L709" s="1">
        <f>COUNTIF(B709,"*ia*")</f>
        <v>0</v>
      </c>
      <c r="M709" s="1">
        <f>COUNTIF(B709,"*iu*")</f>
        <v>0</v>
      </c>
      <c r="N709" s="1">
        <f>COUNTIF(B709,"*ei*")</f>
        <v>0</v>
      </c>
      <c r="O709" s="1">
        <f>COUNTIF(B709,"*ea*")</f>
        <v>0</v>
      </c>
      <c r="P709" s="1">
        <f>COUNTIF(B709,"*eo*")</f>
        <v>0</v>
      </c>
      <c r="Q709" s="1">
        <f>COUNTIF(B709,"*eu*")</f>
        <v>0</v>
      </c>
      <c r="R709" s="1">
        <f>COUNTIF(B709,"*ai*")</f>
        <v>0</v>
      </c>
      <c r="S709" s="1">
        <f>COUNTIF(B709,"*ae*")</f>
        <v>0</v>
      </c>
      <c r="T709" s="1">
        <f>COUNTIF(B709,"*ao*")</f>
        <v>0</v>
      </c>
      <c r="U709" s="1">
        <f>COUNTIF(B709,"*au*")</f>
        <v>0</v>
      </c>
      <c r="V709" s="1">
        <f>COUNTIF(B709,"*oi*")</f>
        <v>0</v>
      </c>
      <c r="W709" s="1">
        <f>COUNTIF(B709,"*oe*")</f>
        <v>0</v>
      </c>
      <c r="X709" s="1">
        <f>COUNTIF(B709,"*oa*")</f>
        <v>0</v>
      </c>
      <c r="Y709" s="1">
        <f>COUNTIF(B709,"*ou*")</f>
        <v>0</v>
      </c>
      <c r="Z709" s="1">
        <f>COUNTIF(B709,"*ui*")</f>
        <v>0</v>
      </c>
      <c r="AA709" s="1">
        <f>COUNTIF(B709,"*ua*")</f>
        <v>0</v>
      </c>
      <c r="AB709">
        <f>SUM(G709:AA709)</f>
        <v>0</v>
      </c>
      <c r="AC709">
        <v>2</v>
      </c>
      <c r="AD709">
        <f>COUNTIF(AC709,"2")</f>
        <v>1</v>
      </c>
      <c r="AE709">
        <f>COUNTIF(AC709,"3")</f>
        <v>0</v>
      </c>
      <c r="AF709">
        <f>COUNTIF(AC709,"4")</f>
        <v>0</v>
      </c>
      <c r="AG709">
        <f>COUNTIF(AC709,"5")</f>
        <v>0</v>
      </c>
      <c r="AH709">
        <v>1</v>
      </c>
      <c r="AI709">
        <v>1</v>
      </c>
      <c r="AM709">
        <v>1</v>
      </c>
      <c r="AN709" t="str">
        <f>RIGHT(B709,1)</f>
        <v>ʔ</v>
      </c>
      <c r="AO709" s="1">
        <f>COUNTIF(F709,"CVCV")+COUNTIF(F709,"CVVCV")</f>
        <v>0</v>
      </c>
      <c r="AP709" s="1">
        <f>COUNTIF(F709,"CVCVC")+COUNTIF(F709,"CVVCVC")</f>
        <v>0</v>
      </c>
      <c r="AQ709" s="1">
        <f>COUNTIF(F709,"VCV")+COUNTIF(F709,"VVCV")</f>
        <v>0</v>
      </c>
      <c r="AR709" s="1">
        <f>COUNTIF(F709,"VCVC")+COUNTIF(F709,"VVCVC")</f>
        <v>0</v>
      </c>
      <c r="AS709" s="1">
        <f>COUNTIF(F709,"CVV")</f>
        <v>0</v>
      </c>
      <c r="AT709" s="1">
        <f>COUNTIF(F709,"CVVC")</f>
        <v>0</v>
      </c>
      <c r="AU709" s="1">
        <f>COUNTIF(F709,"VV")</f>
        <v>0</v>
      </c>
      <c r="AV709" s="1">
        <f>COUNTIF(F709,"VVC")</f>
        <v>0</v>
      </c>
      <c r="AW709" s="1">
        <f>COUNTIF(F709,"CVVCVC")+COUNTIF(F709,"VVCVC")+COUNTIF(F709,"CVVCV")+COUNTIF(F709,"VVCV")</f>
        <v>0</v>
      </c>
      <c r="AY709" s="1">
        <f>COUNTIF(F709,"CCVCV")</f>
        <v>0</v>
      </c>
      <c r="AZ709" s="1">
        <f>COUNTIF(F709,"CCVCVC")</f>
        <v>1</v>
      </c>
      <c r="BA709" s="1">
        <f>COUNTIF(F709,"CCVV")</f>
        <v>0</v>
      </c>
      <c r="BB709" s="1">
        <f>COUNTIF(F709,"CCVVC")</f>
        <v>0</v>
      </c>
      <c r="BC709">
        <v>1</v>
      </c>
      <c r="BF709" s="1" t="str">
        <f>RIGHT(F709,4)</f>
        <v>VCVC</v>
      </c>
      <c r="BG709" s="1"/>
      <c r="BJ709">
        <v>1</v>
      </c>
      <c r="BK709">
        <v>1</v>
      </c>
      <c r="BP709" s="1">
        <f>SUM(BG709:BO709)</f>
        <v>2</v>
      </c>
      <c r="BQ709">
        <v>0</v>
      </c>
      <c r="BS709" s="1" t="str">
        <f>LEFT(B709,1)</f>
        <v>ʔ</v>
      </c>
      <c r="BT709" s="1" t="str">
        <f>LEFT(B709,2)</f>
        <v>ʔb</v>
      </c>
      <c r="BU709" s="1" t="str">
        <f>RIGHT(B709,1)</f>
        <v>ʔ</v>
      </c>
      <c r="BX709" s="10">
        <v>0</v>
      </c>
      <c r="BY709" s="10" t="str">
        <f>LEFT(CA709,1)</f>
        <v>u</v>
      </c>
      <c r="BZ709" s="10" t="str">
        <f>LEFT(CC709,1)</f>
        <v>a</v>
      </c>
      <c r="CA709" s="10" t="str">
        <f>RIGHT(B709,4)</f>
        <v>usaʔ</v>
      </c>
      <c r="CB709" s="10" t="str">
        <f>RIGHT(B709,3)</f>
        <v>saʔ</v>
      </c>
      <c r="CC709" s="10" t="str">
        <f>RIGHT(B709,2)</f>
        <v>aʔ</v>
      </c>
      <c r="CD709" s="10" t="str">
        <f>RIGHT(B709,1)</f>
        <v>ʔ</v>
      </c>
    </row>
    <row r="710" spans="1:82">
      <c r="A710">
        <v>1365</v>
      </c>
      <c r="B710" s="30" t="s">
        <v>3325</v>
      </c>
      <c r="C710" t="s">
        <v>1543</v>
      </c>
      <c r="D710" t="s">
        <v>1151</v>
      </c>
      <c r="E710" t="s">
        <v>2821</v>
      </c>
      <c r="F710" t="s">
        <v>2838</v>
      </c>
      <c r="G710" s="1">
        <f>COUNTIF(B710,"*ii*")</f>
        <v>0</v>
      </c>
      <c r="H710" s="1">
        <f>COUNTIF(B710,"*ee*")</f>
        <v>0</v>
      </c>
      <c r="I710" s="1">
        <f>COUNTIF(B710,"*aa*")</f>
        <v>0</v>
      </c>
      <c r="J710" s="1">
        <f>COUNTIF(B710,"*oo*")</f>
        <v>0</v>
      </c>
      <c r="K710" s="1">
        <f>COUNTIF(B710,"*uu*")</f>
        <v>0</v>
      </c>
      <c r="L710" s="1">
        <f>COUNTIF(B710,"*ia*")</f>
        <v>0</v>
      </c>
      <c r="M710" s="1">
        <f>COUNTIF(B710,"*iu*")</f>
        <v>0</v>
      </c>
      <c r="N710" s="1">
        <f>COUNTIF(B710,"*ei*")</f>
        <v>0</v>
      </c>
      <c r="O710" s="1">
        <f>COUNTIF(B710,"*ea*")</f>
        <v>0</v>
      </c>
      <c r="P710" s="1">
        <f>COUNTIF(B710,"*eo*")</f>
        <v>0</v>
      </c>
      <c r="Q710" s="1">
        <f>COUNTIF(B710,"*eu*")</f>
        <v>0</v>
      </c>
      <c r="R710" s="1">
        <f>COUNTIF(B710,"*ai*")</f>
        <v>0</v>
      </c>
      <c r="S710" s="1">
        <f>COUNTIF(B710,"*ae*")</f>
        <v>0</v>
      </c>
      <c r="T710" s="1">
        <f>COUNTIF(B710,"*ao*")</f>
        <v>0</v>
      </c>
      <c r="U710" s="1">
        <f>COUNTIF(B710,"*au*")</f>
        <v>0</v>
      </c>
      <c r="V710" s="1">
        <f>COUNTIF(B710,"*oi*")</f>
        <v>0</v>
      </c>
      <c r="W710" s="1">
        <f>COUNTIF(B710,"*oe*")</f>
        <v>0</v>
      </c>
      <c r="X710" s="1">
        <f>COUNTIF(B710,"*oa*")</f>
        <v>0</v>
      </c>
      <c r="Y710" s="1">
        <f>COUNTIF(B710,"*ou*")</f>
        <v>0</v>
      </c>
      <c r="Z710" s="1">
        <f>COUNTIF(B710,"*ui*")</f>
        <v>0</v>
      </c>
      <c r="AA710" s="1">
        <f>COUNTIF(B710,"*ua*")</f>
        <v>0</v>
      </c>
      <c r="AB710">
        <f>SUM(G710:AA710)</f>
        <v>0</v>
      </c>
      <c r="AC710">
        <v>2</v>
      </c>
      <c r="AD710">
        <f>COUNTIF(AC710,"2")</f>
        <v>1</v>
      </c>
      <c r="AE710">
        <f>COUNTIF(AC710,"3")</f>
        <v>0</v>
      </c>
      <c r="AF710">
        <f>COUNTIF(AC710,"4")</f>
        <v>0</v>
      </c>
      <c r="AG710">
        <f>COUNTIF(AC710,"5")</f>
        <v>0</v>
      </c>
      <c r="AH710">
        <v>1</v>
      </c>
      <c r="AI710">
        <v>1</v>
      </c>
      <c r="AM710">
        <v>1</v>
      </c>
      <c r="AN710" t="str">
        <f>RIGHT(B710,1)</f>
        <v>ʔ</v>
      </c>
      <c r="AO710" s="1">
        <f>COUNTIF(F710,"CVCV")+COUNTIF(F710,"CVVCV")</f>
        <v>0</v>
      </c>
      <c r="AP710" s="1">
        <f>COUNTIF(F710,"CVCVC")+COUNTIF(F710,"CVVCVC")</f>
        <v>0</v>
      </c>
      <c r="AQ710" s="1">
        <f>COUNTIF(F710,"VCV")+COUNTIF(F710,"VVCV")</f>
        <v>0</v>
      </c>
      <c r="AR710" s="1">
        <f>COUNTIF(F710,"VCVC")+COUNTIF(F710,"VVCVC")</f>
        <v>0</v>
      </c>
      <c r="AS710" s="1">
        <f>COUNTIF(F710,"CVV")</f>
        <v>0</v>
      </c>
      <c r="AT710" s="1">
        <f>COUNTIF(F710,"CVVC")</f>
        <v>0</v>
      </c>
      <c r="AU710" s="1">
        <f>COUNTIF(F710,"VV")</f>
        <v>0</v>
      </c>
      <c r="AV710" s="1">
        <f>COUNTIF(F710,"VVC")</f>
        <v>0</v>
      </c>
      <c r="AW710" s="1">
        <f>COUNTIF(F710,"CVVCVC")+COUNTIF(F710,"VVCVC")+COUNTIF(F710,"CVVCV")+COUNTIF(F710,"VVCV")</f>
        <v>0</v>
      </c>
      <c r="AY710" s="1">
        <f>COUNTIF(F710,"CCVCV")</f>
        <v>0</v>
      </c>
      <c r="AZ710" s="1">
        <f>COUNTIF(F710,"CCVCVC")</f>
        <v>1</v>
      </c>
      <c r="BA710" s="1">
        <f>COUNTIF(F710,"CCVV")</f>
        <v>0</v>
      </c>
      <c r="BB710" s="1">
        <f>COUNTIF(F710,"CCVVC")</f>
        <v>0</v>
      </c>
      <c r="BC710">
        <v>1</v>
      </c>
      <c r="BF710" s="1" t="str">
        <f>RIGHT(F710,4)</f>
        <v>VCVC</v>
      </c>
      <c r="BG710" s="1"/>
      <c r="BJ710">
        <v>1</v>
      </c>
      <c r="BK710">
        <v>1</v>
      </c>
      <c r="BP710" s="1">
        <f>SUM(BG710:BO710)</f>
        <v>2</v>
      </c>
      <c r="BQ710">
        <v>0</v>
      </c>
      <c r="BS710" s="1" t="str">
        <f>LEFT(B710,1)</f>
        <v>ʔ</v>
      </c>
      <c r="BT710" s="1" t="str">
        <f>LEFT(B710,2)</f>
        <v>ʔn</v>
      </c>
      <c r="BU710" s="1" t="str">
        <f>RIGHT(B710,1)</f>
        <v>ʔ</v>
      </c>
      <c r="BX710" s="10">
        <v>0</v>
      </c>
      <c r="BY710" s="10" t="str">
        <f>LEFT(CA710,1)</f>
        <v>u</v>
      </c>
      <c r="BZ710" s="10" t="str">
        <f>LEFT(CC710,1)</f>
        <v>a</v>
      </c>
      <c r="CA710" s="10" t="str">
        <f>RIGHT(B710,4)</f>
        <v>ukaʔ</v>
      </c>
      <c r="CB710" s="10" t="str">
        <f>RIGHT(B710,3)</f>
        <v>kaʔ</v>
      </c>
      <c r="CC710" s="10" t="str">
        <f>RIGHT(B710,2)</f>
        <v>aʔ</v>
      </c>
      <c r="CD710" s="10" t="str">
        <f>RIGHT(B710,1)</f>
        <v>ʔ</v>
      </c>
    </row>
    <row r="711" spans="1:82">
      <c r="A711">
        <v>1729</v>
      </c>
      <c r="B711" s="30" t="s">
        <v>3468</v>
      </c>
      <c r="C711" t="s">
        <v>2501</v>
      </c>
      <c r="D711" t="s">
        <v>1151</v>
      </c>
      <c r="E711" t="s">
        <v>2821</v>
      </c>
      <c r="F711" t="s">
        <v>2838</v>
      </c>
      <c r="G711" s="1">
        <f>COUNTIF(B711,"*ii*")</f>
        <v>0</v>
      </c>
      <c r="H711" s="1">
        <f>COUNTIF(B711,"*ee*")</f>
        <v>0</v>
      </c>
      <c r="I711" s="1">
        <f>COUNTIF(B711,"*aa*")</f>
        <v>0</v>
      </c>
      <c r="J711" s="1">
        <f>COUNTIF(B711,"*oo*")</f>
        <v>0</v>
      </c>
      <c r="K711" s="1">
        <f>COUNTIF(B711,"*uu*")</f>
        <v>0</v>
      </c>
      <c r="L711" s="1">
        <f>COUNTIF(B711,"*ia*")</f>
        <v>0</v>
      </c>
      <c r="M711" s="1">
        <f>COUNTIF(B711,"*iu*")</f>
        <v>0</v>
      </c>
      <c r="N711" s="1">
        <f>COUNTIF(B711,"*ei*")</f>
        <v>0</v>
      </c>
      <c r="O711" s="1">
        <f>COUNTIF(B711,"*ea*")</f>
        <v>0</v>
      </c>
      <c r="P711" s="1">
        <f>COUNTIF(B711,"*eo*")</f>
        <v>0</v>
      </c>
      <c r="Q711" s="1">
        <f>COUNTIF(B711,"*eu*")</f>
        <v>0</v>
      </c>
      <c r="R711" s="1">
        <f>COUNTIF(B711,"*ai*")</f>
        <v>0</v>
      </c>
      <c r="S711" s="1">
        <f>COUNTIF(B711,"*ae*")</f>
        <v>0</v>
      </c>
      <c r="T711" s="1">
        <f>COUNTIF(B711,"*ao*")</f>
        <v>0</v>
      </c>
      <c r="U711" s="1">
        <f>COUNTIF(B711,"*au*")</f>
        <v>0</v>
      </c>
      <c r="V711" s="1">
        <f>COUNTIF(B711,"*oi*")</f>
        <v>0</v>
      </c>
      <c r="W711" s="1">
        <f>COUNTIF(B711,"*oe*")</f>
        <v>0</v>
      </c>
      <c r="X711" s="1">
        <f>COUNTIF(B711,"*oa*")</f>
        <v>0</v>
      </c>
      <c r="Y711" s="1">
        <f>COUNTIF(B711,"*ou*")</f>
        <v>0</v>
      </c>
      <c r="Z711" s="1">
        <f>COUNTIF(B711,"*ui*")</f>
        <v>0</v>
      </c>
      <c r="AA711" s="1">
        <f>COUNTIF(B711,"*ua*")</f>
        <v>0</v>
      </c>
      <c r="AB711">
        <f>SUM(G711:AA711)</f>
        <v>0</v>
      </c>
      <c r="AC711">
        <v>2</v>
      </c>
      <c r="AD711">
        <f>COUNTIF(AC711,"2")</f>
        <v>1</v>
      </c>
      <c r="AE711">
        <f>COUNTIF(AC711,"3")</f>
        <v>0</v>
      </c>
      <c r="AF711">
        <f>COUNTIF(AC711,"4")</f>
        <v>0</v>
      </c>
      <c r="AG711">
        <f>COUNTIF(AC711,"5")</f>
        <v>0</v>
      </c>
      <c r="AH711">
        <v>1</v>
      </c>
      <c r="AI711">
        <v>1</v>
      </c>
      <c r="AM711">
        <v>1</v>
      </c>
      <c r="AN711" t="str">
        <f>RIGHT(B711,1)</f>
        <v>ʔ</v>
      </c>
      <c r="AO711" s="1">
        <f>COUNTIF(F711,"CVCV")+COUNTIF(F711,"CVVCV")</f>
        <v>0</v>
      </c>
      <c r="AP711" s="1">
        <f>COUNTIF(F711,"CVCVC")+COUNTIF(F711,"CVVCVC")</f>
        <v>0</v>
      </c>
      <c r="AQ711" s="1">
        <f>COUNTIF(F711,"VCV")+COUNTIF(F711,"VVCV")</f>
        <v>0</v>
      </c>
      <c r="AR711" s="1">
        <f>COUNTIF(F711,"VCVC")+COUNTIF(F711,"VVCVC")</f>
        <v>0</v>
      </c>
      <c r="AS711" s="1">
        <f>COUNTIF(F711,"CVV")</f>
        <v>0</v>
      </c>
      <c r="AT711" s="1">
        <f>COUNTIF(F711,"CVVC")</f>
        <v>0</v>
      </c>
      <c r="AU711" s="1">
        <f>COUNTIF(F711,"VV")</f>
        <v>0</v>
      </c>
      <c r="AV711" s="1">
        <f>COUNTIF(F711,"VVC")</f>
        <v>0</v>
      </c>
      <c r="AW711" s="1">
        <f>COUNTIF(F711,"CVVCVC")+COUNTIF(F711,"VVCVC")+COUNTIF(F711,"CVVCV")+COUNTIF(F711,"VVCV")</f>
        <v>0</v>
      </c>
      <c r="AY711" s="1">
        <f>COUNTIF(F711,"CCVCV")</f>
        <v>0</v>
      </c>
      <c r="AZ711" s="1">
        <f>COUNTIF(F711,"CCVCVC")</f>
        <v>1</v>
      </c>
      <c r="BA711" s="1">
        <f>COUNTIF(F711,"CCVV")</f>
        <v>0</v>
      </c>
      <c r="BB711" s="1">
        <f>COUNTIF(F711,"CCVVC")</f>
        <v>0</v>
      </c>
      <c r="BF711" s="1" t="str">
        <f>RIGHT(F711,4)</f>
        <v>VCVC</v>
      </c>
      <c r="BG711" s="1"/>
      <c r="BJ711">
        <v>1</v>
      </c>
      <c r="BK711">
        <v>1</v>
      </c>
      <c r="BP711" s="1">
        <f>SUM(BG711:BO711)</f>
        <v>2</v>
      </c>
      <c r="BQ711">
        <v>0</v>
      </c>
      <c r="BS711" s="1" t="str">
        <f>LEFT(B711,1)</f>
        <v>s</v>
      </c>
      <c r="BT711" s="1" t="str">
        <f>LEFT(B711,2)</f>
        <v>sp</v>
      </c>
      <c r="BU711" s="1" t="str">
        <f>RIGHT(B711,1)</f>
        <v>ʔ</v>
      </c>
      <c r="BX711" s="10">
        <v>0</v>
      </c>
      <c r="BY711" s="10" t="str">
        <f>LEFT(CA711,1)</f>
        <v>u</v>
      </c>
      <c r="BZ711" s="10" t="str">
        <f>LEFT(CC711,1)</f>
        <v>a</v>
      </c>
      <c r="CA711" s="10" t="str">
        <f>RIGHT(B711,4)</f>
        <v>uraʔ</v>
      </c>
      <c r="CB711" s="10" t="str">
        <f>RIGHT(B711,3)</f>
        <v>raʔ</v>
      </c>
      <c r="CC711" s="10" t="str">
        <f>RIGHT(B711,2)</f>
        <v>aʔ</v>
      </c>
      <c r="CD711" s="10" t="str">
        <f>RIGHT(B711,1)</f>
        <v>ʔ</v>
      </c>
    </row>
    <row r="712" spans="1:82">
      <c r="A712">
        <v>681</v>
      </c>
      <c r="B712" s="30" t="s">
        <v>3123</v>
      </c>
      <c r="C712" t="s">
        <v>2510</v>
      </c>
      <c r="D712" t="s">
        <v>1151</v>
      </c>
      <c r="E712" t="s">
        <v>2821</v>
      </c>
      <c r="F712" t="s">
        <v>2838</v>
      </c>
      <c r="G712" s="1">
        <f>COUNTIF(B712,"*ii*")</f>
        <v>0</v>
      </c>
      <c r="H712" s="1">
        <f>COUNTIF(B712,"*ee*")</f>
        <v>0</v>
      </c>
      <c r="I712" s="1">
        <f>COUNTIF(B712,"*aa*")</f>
        <v>0</v>
      </c>
      <c r="J712" s="1">
        <f>COUNTIF(B712,"*oo*")</f>
        <v>0</v>
      </c>
      <c r="K712" s="1">
        <f>COUNTIF(B712,"*uu*")</f>
        <v>0</v>
      </c>
      <c r="L712" s="1">
        <f>COUNTIF(B712,"*ia*")</f>
        <v>0</v>
      </c>
      <c r="M712" s="1">
        <f>COUNTIF(B712,"*iu*")</f>
        <v>0</v>
      </c>
      <c r="N712" s="1">
        <f>COUNTIF(B712,"*ei*")</f>
        <v>0</v>
      </c>
      <c r="O712" s="1">
        <f>COUNTIF(B712,"*ea*")</f>
        <v>0</v>
      </c>
      <c r="P712" s="1">
        <f>COUNTIF(B712,"*eo*")</f>
        <v>0</v>
      </c>
      <c r="Q712" s="1">
        <f>COUNTIF(B712,"*eu*")</f>
        <v>0</v>
      </c>
      <c r="R712" s="1">
        <f>COUNTIF(B712,"*ai*")</f>
        <v>0</v>
      </c>
      <c r="S712" s="1">
        <f>COUNTIF(B712,"*ae*")</f>
        <v>0</v>
      </c>
      <c r="T712" s="1">
        <f>COUNTIF(B712,"*ao*")</f>
        <v>0</v>
      </c>
      <c r="U712" s="1">
        <f>COUNTIF(B712,"*au*")</f>
        <v>0</v>
      </c>
      <c r="V712" s="1">
        <f>COUNTIF(B712,"*oi*")</f>
        <v>0</v>
      </c>
      <c r="W712" s="1">
        <f>COUNTIF(B712,"*oe*")</f>
        <v>0</v>
      </c>
      <c r="X712" s="1">
        <f>COUNTIF(B712,"*oa*")</f>
        <v>0</v>
      </c>
      <c r="Y712" s="1">
        <f>COUNTIF(B712,"*ou*")</f>
        <v>0</v>
      </c>
      <c r="Z712" s="1">
        <f>COUNTIF(B712,"*ui*")</f>
        <v>0</v>
      </c>
      <c r="AA712" s="1">
        <f>COUNTIF(B712,"*ua*")</f>
        <v>0</v>
      </c>
      <c r="AB712">
        <f>SUM(G712:AA712)</f>
        <v>0</v>
      </c>
      <c r="AC712">
        <v>2</v>
      </c>
      <c r="AD712">
        <f>COUNTIF(AC712,"2")</f>
        <v>1</v>
      </c>
      <c r="AE712">
        <f>COUNTIF(AC712,"3")</f>
        <v>0</v>
      </c>
      <c r="AF712">
        <f>COUNTIF(AC712,"4")</f>
        <v>0</v>
      </c>
      <c r="AG712">
        <f>COUNTIF(AC712,"5")</f>
        <v>0</v>
      </c>
      <c r="AH712">
        <v>1</v>
      </c>
      <c r="AI712">
        <v>1</v>
      </c>
      <c r="AM712">
        <v>1</v>
      </c>
      <c r="AN712" t="str">
        <f>RIGHT(B712,1)</f>
        <v>ʔ</v>
      </c>
      <c r="AO712" s="1">
        <f>COUNTIF(F712,"CVCV")+COUNTIF(F712,"CVVCV")</f>
        <v>0</v>
      </c>
      <c r="AP712" s="1">
        <f>COUNTIF(F712,"CVCVC")+COUNTIF(F712,"CVVCVC")</f>
        <v>0</v>
      </c>
      <c r="AQ712" s="1">
        <f>COUNTIF(F712,"VCV")+COUNTIF(F712,"VVCV")</f>
        <v>0</v>
      </c>
      <c r="AR712" s="1">
        <f>COUNTIF(F712,"VCVC")+COUNTIF(F712,"VVCVC")</f>
        <v>0</v>
      </c>
      <c r="AS712" s="1">
        <f>COUNTIF(F712,"CVV")</f>
        <v>0</v>
      </c>
      <c r="AT712" s="1">
        <f>COUNTIF(F712,"CVVC")</f>
        <v>0</v>
      </c>
      <c r="AU712" s="1">
        <f>COUNTIF(F712,"VV")</f>
        <v>0</v>
      </c>
      <c r="AV712" s="1">
        <f>COUNTIF(F712,"VVC")</f>
        <v>0</v>
      </c>
      <c r="AW712" s="1">
        <f>COUNTIF(F712,"CVVCVC")+COUNTIF(F712,"VVCVC")+COUNTIF(F712,"CVVCV")+COUNTIF(F712,"VVCV")</f>
        <v>0</v>
      </c>
      <c r="AY712" s="1">
        <f>COUNTIF(F712,"CCVCV")</f>
        <v>0</v>
      </c>
      <c r="AZ712" s="1">
        <f>COUNTIF(F712,"CCVCVC")</f>
        <v>1</v>
      </c>
      <c r="BA712" s="1">
        <f>COUNTIF(F712,"CCVV")</f>
        <v>0</v>
      </c>
      <c r="BB712" s="1">
        <f>COUNTIF(F712,"CCVVC")</f>
        <v>0</v>
      </c>
      <c r="BF712" s="1" t="str">
        <f>RIGHT(F712,4)</f>
        <v>VCVC</v>
      </c>
      <c r="BG712" s="1"/>
      <c r="BJ712">
        <v>1</v>
      </c>
      <c r="BK712">
        <v>1</v>
      </c>
      <c r="BP712" s="1">
        <f>SUM(BG712:BO712)</f>
        <v>2</v>
      </c>
      <c r="BQ712">
        <v>0</v>
      </c>
      <c r="BS712" s="1" t="str">
        <f>LEFT(B712,1)</f>
        <v>k</v>
      </c>
      <c r="BT712" s="1" t="str">
        <f>LEFT(B712,2)</f>
        <v>kt</v>
      </c>
      <c r="BU712" s="1" t="str">
        <f>RIGHT(B712,1)</f>
        <v>ʔ</v>
      </c>
      <c r="BX712" s="10">
        <v>0</v>
      </c>
      <c r="BY712" s="10" t="str">
        <f>LEFT(CA712,1)</f>
        <v>u</v>
      </c>
      <c r="BZ712" s="10" t="str">
        <f>LEFT(CC712,1)</f>
        <v>a</v>
      </c>
      <c r="CA712" s="10" t="str">
        <f>RIGHT(B712,4)</f>
        <v>utaʔ</v>
      </c>
      <c r="CB712" s="10" t="str">
        <f>RIGHT(B712,3)</f>
        <v>taʔ</v>
      </c>
      <c r="CC712" s="10" t="str">
        <f>RIGHT(B712,2)</f>
        <v>aʔ</v>
      </c>
      <c r="CD712" s="10" t="str">
        <f>RIGHT(B712,1)</f>
        <v>ʔ</v>
      </c>
    </row>
    <row r="713" spans="1:82">
      <c r="A713">
        <v>1447</v>
      </c>
      <c r="B713" s="30" t="s">
        <v>3406</v>
      </c>
      <c r="C713" t="s">
        <v>2244</v>
      </c>
      <c r="D713" t="s">
        <v>1151</v>
      </c>
      <c r="E713" t="s">
        <v>2821</v>
      </c>
      <c r="F713" t="s">
        <v>2838</v>
      </c>
      <c r="G713" s="1">
        <f>COUNTIF(B713,"*ii*")</f>
        <v>0</v>
      </c>
      <c r="H713" s="1">
        <f>COUNTIF(B713,"*ee*")</f>
        <v>0</v>
      </c>
      <c r="I713" s="1">
        <f>COUNTIF(B713,"*aa*")</f>
        <v>0</v>
      </c>
      <c r="J713" s="1">
        <f>COUNTIF(B713,"*oo*")</f>
        <v>0</v>
      </c>
      <c r="K713" s="1">
        <f>COUNTIF(B713,"*uu*")</f>
        <v>0</v>
      </c>
      <c r="L713" s="1">
        <f>COUNTIF(B713,"*ia*")</f>
        <v>0</v>
      </c>
      <c r="M713" s="1">
        <f>COUNTIF(B713,"*iu*")</f>
        <v>0</v>
      </c>
      <c r="N713" s="1">
        <f>COUNTIF(B713,"*ei*")</f>
        <v>0</v>
      </c>
      <c r="O713" s="1">
        <f>COUNTIF(B713,"*ea*")</f>
        <v>0</v>
      </c>
      <c r="P713" s="1">
        <f>COUNTIF(B713,"*eo*")</f>
        <v>0</v>
      </c>
      <c r="Q713" s="1">
        <f>COUNTIF(B713,"*eu*")</f>
        <v>0</v>
      </c>
      <c r="R713" s="1">
        <f>COUNTIF(B713,"*ai*")</f>
        <v>0</v>
      </c>
      <c r="S713" s="1">
        <f>COUNTIF(B713,"*ae*")</f>
        <v>0</v>
      </c>
      <c r="T713" s="1">
        <f>COUNTIF(B713,"*ao*")</f>
        <v>0</v>
      </c>
      <c r="U713" s="1">
        <f>COUNTIF(B713,"*au*")</f>
        <v>0</v>
      </c>
      <c r="V713" s="1">
        <f>COUNTIF(B713,"*oi*")</f>
        <v>0</v>
      </c>
      <c r="W713" s="1">
        <f>COUNTIF(B713,"*oe*")</f>
        <v>0</v>
      </c>
      <c r="X713" s="1">
        <f>COUNTIF(B713,"*oa*")</f>
        <v>0</v>
      </c>
      <c r="Y713" s="1">
        <f>COUNTIF(B713,"*ou*")</f>
        <v>0</v>
      </c>
      <c r="Z713" s="1">
        <f>COUNTIF(B713,"*ui*")</f>
        <v>0</v>
      </c>
      <c r="AA713" s="1">
        <f>COUNTIF(B713,"*ua*")</f>
        <v>0</v>
      </c>
      <c r="AB713">
        <f>SUM(G713:AA713)</f>
        <v>0</v>
      </c>
      <c r="AC713">
        <v>2</v>
      </c>
      <c r="AD713">
        <f>COUNTIF(AC713,"2")</f>
        <v>1</v>
      </c>
      <c r="AE713">
        <f>COUNTIF(AC713,"3")</f>
        <v>0</v>
      </c>
      <c r="AF713">
        <f>COUNTIF(AC713,"4")</f>
        <v>0</v>
      </c>
      <c r="AG713">
        <f>COUNTIF(AC713,"5")</f>
        <v>0</v>
      </c>
      <c r="AH713">
        <v>1</v>
      </c>
      <c r="AI713">
        <v>1</v>
      </c>
      <c r="AM713">
        <v>1</v>
      </c>
      <c r="AN713" t="str">
        <f>RIGHT(B713,1)</f>
        <v>ʔ</v>
      </c>
      <c r="AO713" s="1">
        <f>COUNTIF(F713,"CVCV")+COUNTIF(F713,"CVVCV")</f>
        <v>0</v>
      </c>
      <c r="AP713" s="1">
        <f>COUNTIF(F713,"CVCVC")+COUNTIF(F713,"CVVCVC")</f>
        <v>0</v>
      </c>
      <c r="AQ713" s="1">
        <f>COUNTIF(F713,"VCV")+COUNTIF(F713,"VVCV")</f>
        <v>0</v>
      </c>
      <c r="AR713" s="1">
        <f>COUNTIF(F713,"VCVC")+COUNTIF(F713,"VVCVC")</f>
        <v>0</v>
      </c>
      <c r="AS713" s="1">
        <f>COUNTIF(F713,"CVV")</f>
        <v>0</v>
      </c>
      <c r="AT713" s="1">
        <f>COUNTIF(F713,"CVVC")</f>
        <v>0</v>
      </c>
      <c r="AU713" s="1">
        <f>COUNTIF(F713,"VV")</f>
        <v>0</v>
      </c>
      <c r="AV713" s="1">
        <f>COUNTIF(F713,"VVC")</f>
        <v>0</v>
      </c>
      <c r="AW713" s="1">
        <f>COUNTIF(F713,"CVVCVC")+COUNTIF(F713,"VVCVC")+COUNTIF(F713,"CVVCV")+COUNTIF(F713,"VVCV")</f>
        <v>0</v>
      </c>
      <c r="AY713" s="1">
        <f>COUNTIF(F713,"CCVCV")</f>
        <v>0</v>
      </c>
      <c r="AZ713" s="1">
        <f>COUNTIF(F713,"CCVCVC")</f>
        <v>1</v>
      </c>
      <c r="BA713" s="1">
        <f>COUNTIF(F713,"CCVV")</f>
        <v>0</v>
      </c>
      <c r="BB713" s="1">
        <f>COUNTIF(F713,"CCVVC")</f>
        <v>0</v>
      </c>
      <c r="BC713">
        <v>1</v>
      </c>
      <c r="BF713" s="1" t="str">
        <f>RIGHT(F713,4)</f>
        <v>VCVC</v>
      </c>
      <c r="BG713" s="1"/>
      <c r="BJ713">
        <v>1</v>
      </c>
      <c r="BK713">
        <v>1</v>
      </c>
      <c r="BP713" s="1">
        <f>SUM(BG713:BO713)</f>
        <v>2</v>
      </c>
      <c r="BQ713">
        <v>0</v>
      </c>
      <c r="BS713" s="1" t="str">
        <f>LEFT(B713,1)</f>
        <v>ʔ</v>
      </c>
      <c r="BT713" s="1" t="str">
        <f>LEFT(B713,2)</f>
        <v>ʔt</v>
      </c>
      <c r="BU713" s="1" t="str">
        <f>RIGHT(B713,1)</f>
        <v>ʔ</v>
      </c>
      <c r="BX713" s="10">
        <v>0</v>
      </c>
      <c r="BY713" s="10" t="str">
        <f>LEFT(CA713,1)</f>
        <v>u</v>
      </c>
      <c r="BZ713" s="10" t="str">
        <f>LEFT(CC713,1)</f>
        <v>a</v>
      </c>
      <c r="CA713" s="10" t="str">
        <f>RIGHT(B713,4)</f>
        <v>utaʔ</v>
      </c>
      <c r="CB713" s="10" t="str">
        <f>RIGHT(B713,3)</f>
        <v>taʔ</v>
      </c>
      <c r="CC713" s="10" t="str">
        <f>RIGHT(B713,2)</f>
        <v>aʔ</v>
      </c>
      <c r="CD713" s="10" t="str">
        <f>RIGHT(B713,1)</f>
        <v>ʔ</v>
      </c>
    </row>
    <row r="714" spans="1:82">
      <c r="A714">
        <v>1881</v>
      </c>
      <c r="B714" s="30" t="s">
        <v>1062</v>
      </c>
      <c r="C714" t="s">
        <v>2682</v>
      </c>
      <c r="D714" t="s">
        <v>1151</v>
      </c>
      <c r="E714" t="s">
        <v>2821</v>
      </c>
      <c r="F714" t="s">
        <v>2838</v>
      </c>
      <c r="G714" s="1">
        <f>COUNTIF(B714,"*ii*")</f>
        <v>0</v>
      </c>
      <c r="H714" s="1">
        <f>COUNTIF(B714,"*ee*")</f>
        <v>0</v>
      </c>
      <c r="I714" s="1">
        <f>COUNTIF(B714,"*aa*")</f>
        <v>0</v>
      </c>
      <c r="J714" s="1">
        <f>COUNTIF(B714,"*oo*")</f>
        <v>0</v>
      </c>
      <c r="K714" s="1">
        <f>COUNTIF(B714,"*uu*")</f>
        <v>0</v>
      </c>
      <c r="L714" s="1">
        <f>COUNTIF(B714,"*ia*")</f>
        <v>0</v>
      </c>
      <c r="M714" s="1">
        <f>COUNTIF(B714,"*iu*")</f>
        <v>0</v>
      </c>
      <c r="N714" s="1">
        <f>COUNTIF(B714,"*ei*")</f>
        <v>0</v>
      </c>
      <c r="O714" s="1">
        <f>COUNTIF(B714,"*ea*")</f>
        <v>0</v>
      </c>
      <c r="P714" s="1">
        <f>COUNTIF(B714,"*eo*")</f>
        <v>0</v>
      </c>
      <c r="Q714" s="1">
        <f>COUNTIF(B714,"*eu*")</f>
        <v>0</v>
      </c>
      <c r="R714" s="1">
        <f>COUNTIF(B714,"*ai*")</f>
        <v>0</v>
      </c>
      <c r="S714" s="1">
        <f>COUNTIF(B714,"*ae*")</f>
        <v>0</v>
      </c>
      <c r="T714" s="1">
        <f>COUNTIF(B714,"*ao*")</f>
        <v>0</v>
      </c>
      <c r="U714" s="1">
        <f>COUNTIF(B714,"*au*")</f>
        <v>0</v>
      </c>
      <c r="V714" s="1">
        <f>COUNTIF(B714,"*oi*")</f>
        <v>0</v>
      </c>
      <c r="W714" s="1">
        <f>COUNTIF(B714,"*oe*")</f>
        <v>0</v>
      </c>
      <c r="X714" s="1">
        <f>COUNTIF(B714,"*oa*")</f>
        <v>0</v>
      </c>
      <c r="Y714" s="1">
        <f>COUNTIF(B714,"*ou*")</f>
        <v>0</v>
      </c>
      <c r="Z714" s="1">
        <f>COUNTIF(B714,"*ui*")</f>
        <v>0</v>
      </c>
      <c r="AA714" s="1">
        <f>COUNTIF(B714,"*ua*")</f>
        <v>0</v>
      </c>
      <c r="AB714">
        <f>SUM(G714:AA714)</f>
        <v>0</v>
      </c>
      <c r="AC714">
        <v>2</v>
      </c>
      <c r="AD714">
        <f>COUNTIF(AC714,"2")</f>
        <v>1</v>
      </c>
      <c r="AE714">
        <f>COUNTIF(AC714,"3")</f>
        <v>0</v>
      </c>
      <c r="AF714">
        <f>COUNTIF(AC714,"4")</f>
        <v>0</v>
      </c>
      <c r="AG714">
        <f>COUNTIF(AC714,"5")</f>
        <v>0</v>
      </c>
      <c r="AH714">
        <v>1</v>
      </c>
      <c r="AI714">
        <v>1</v>
      </c>
      <c r="AM714">
        <v>1</v>
      </c>
      <c r="AN714" t="str">
        <f>RIGHT(B714,1)</f>
        <v>b</v>
      </c>
      <c r="AO714" s="1">
        <f>COUNTIF(F714,"CVCV")+COUNTIF(F714,"CVVCV")</f>
        <v>0</v>
      </c>
      <c r="AP714" s="1">
        <f>COUNTIF(F714,"CVCVC")+COUNTIF(F714,"CVVCVC")</f>
        <v>0</v>
      </c>
      <c r="AQ714" s="1">
        <f>COUNTIF(F714,"VCV")+COUNTIF(F714,"VVCV")</f>
        <v>0</v>
      </c>
      <c r="AR714" s="1">
        <f>COUNTIF(F714,"VCVC")+COUNTIF(F714,"VVCVC")</f>
        <v>0</v>
      </c>
      <c r="AS714" s="1">
        <f>COUNTIF(F714,"CVV")</f>
        <v>0</v>
      </c>
      <c r="AT714" s="1">
        <f>COUNTIF(F714,"CVVC")</f>
        <v>0</v>
      </c>
      <c r="AU714" s="1">
        <f>COUNTIF(F714,"VV")</f>
        <v>0</v>
      </c>
      <c r="AV714" s="1">
        <f>COUNTIF(F714,"VVC")</f>
        <v>0</v>
      </c>
      <c r="AW714" s="1">
        <f>COUNTIF(F714,"CVVCVC")+COUNTIF(F714,"VVCVC")+COUNTIF(F714,"CVVCV")+COUNTIF(F714,"VVCV")</f>
        <v>0</v>
      </c>
      <c r="AY714" s="1">
        <f>COUNTIF(F714,"CCVCV")</f>
        <v>0</v>
      </c>
      <c r="AZ714" s="1">
        <f>COUNTIF(F714,"CCVCVC")</f>
        <v>1</v>
      </c>
      <c r="BA714" s="1">
        <f>COUNTIF(F714,"CCVV")</f>
        <v>0</v>
      </c>
      <c r="BB714" s="1">
        <f>COUNTIF(F714,"CCVVC")</f>
        <v>0</v>
      </c>
      <c r="BF714" s="1" t="str">
        <f>RIGHT(F714,4)</f>
        <v>VCVC</v>
      </c>
      <c r="BG714" s="1"/>
      <c r="BJ714">
        <v>1</v>
      </c>
      <c r="BP714" s="1">
        <f>SUM(BG714:BO714)</f>
        <v>1</v>
      </c>
      <c r="BQ714">
        <v>0</v>
      </c>
      <c r="BS714" s="1" t="str">
        <f>LEFT(B714,1)</f>
        <v>t</v>
      </c>
      <c r="BT714" s="1" t="str">
        <f>LEFT(B714,2)</f>
        <v>tn</v>
      </c>
      <c r="BU714" s="1" t="str">
        <f>RIGHT(B714,1)</f>
        <v>b</v>
      </c>
      <c r="BX714" s="10">
        <v>0</v>
      </c>
      <c r="BY714" s="10" t="str">
        <f>LEFT(CA714,1)</f>
        <v>e</v>
      </c>
      <c r="BZ714" s="10" t="str">
        <f>LEFT(CC714,1)</f>
        <v>e</v>
      </c>
      <c r="CA714" s="10" t="str">
        <f>RIGHT(B714,4)</f>
        <v>eneb</v>
      </c>
      <c r="CB714" s="10" t="str">
        <f>RIGHT(B714,3)</f>
        <v>neb</v>
      </c>
      <c r="CC714" s="10" t="str">
        <f>RIGHT(B714,2)</f>
        <v>eb</v>
      </c>
      <c r="CD714" s="10" t="str">
        <f>RIGHT(B714,1)</f>
        <v>b</v>
      </c>
    </row>
    <row r="715" spans="1:82">
      <c r="A715">
        <v>573</v>
      </c>
      <c r="B715" s="30" t="s">
        <v>931</v>
      </c>
      <c r="C715" t="s">
        <v>2465</v>
      </c>
      <c r="D715" t="s">
        <v>1141</v>
      </c>
      <c r="E715" t="s">
        <v>1141</v>
      </c>
      <c r="F715" t="s">
        <v>2838</v>
      </c>
      <c r="G715" s="1">
        <f>COUNTIF(B715,"*ii*")</f>
        <v>0</v>
      </c>
      <c r="H715" s="1">
        <f>COUNTIF(B715,"*ee*")</f>
        <v>0</v>
      </c>
      <c r="I715" s="1">
        <f>COUNTIF(B715,"*aa*")</f>
        <v>0</v>
      </c>
      <c r="J715" s="1">
        <f>COUNTIF(B715,"*oo*")</f>
        <v>0</v>
      </c>
      <c r="K715" s="1">
        <f>COUNTIF(B715,"*uu*")</f>
        <v>0</v>
      </c>
      <c r="L715" s="1">
        <f>COUNTIF(B715,"*ia*")</f>
        <v>0</v>
      </c>
      <c r="M715" s="1">
        <f>COUNTIF(B715,"*iu*")</f>
        <v>0</v>
      </c>
      <c r="N715" s="1">
        <f>COUNTIF(B715,"*ei*")</f>
        <v>0</v>
      </c>
      <c r="O715" s="1">
        <f>COUNTIF(B715,"*ea*")</f>
        <v>0</v>
      </c>
      <c r="P715" s="1">
        <f>COUNTIF(B715,"*eo*")</f>
        <v>0</v>
      </c>
      <c r="Q715" s="1">
        <f>COUNTIF(B715,"*eu*")</f>
        <v>0</v>
      </c>
      <c r="R715" s="1">
        <f>COUNTIF(B715,"*ai*")</f>
        <v>0</v>
      </c>
      <c r="S715" s="1">
        <f>COUNTIF(B715,"*ae*")</f>
        <v>0</v>
      </c>
      <c r="T715" s="1">
        <f>COUNTIF(B715,"*ao*")</f>
        <v>0</v>
      </c>
      <c r="U715" s="1">
        <f>COUNTIF(B715,"*au*")</f>
        <v>0</v>
      </c>
      <c r="V715" s="1">
        <f>COUNTIF(B715,"*oi*")</f>
        <v>0</v>
      </c>
      <c r="W715" s="1">
        <f>COUNTIF(B715,"*oe*")</f>
        <v>0</v>
      </c>
      <c r="X715" s="1">
        <f>COUNTIF(B715,"*oa*")</f>
        <v>0</v>
      </c>
      <c r="Y715" s="1">
        <f>COUNTIF(B715,"*ou*")</f>
        <v>0</v>
      </c>
      <c r="Z715" s="1">
        <f>COUNTIF(B715,"*ui*")</f>
        <v>0</v>
      </c>
      <c r="AA715" s="1">
        <f>COUNTIF(B715,"*ua*")</f>
        <v>0</v>
      </c>
      <c r="AB715">
        <f>SUM(G715:AA715)</f>
        <v>0</v>
      </c>
      <c r="AC715">
        <v>2</v>
      </c>
      <c r="AD715">
        <f>COUNTIF(AC715,"2")</f>
        <v>1</v>
      </c>
      <c r="AE715">
        <f>COUNTIF(AC715,"3")</f>
        <v>0</v>
      </c>
      <c r="AF715">
        <f>COUNTIF(AC715,"4")</f>
        <v>0</v>
      </c>
      <c r="AG715">
        <f>COUNTIF(AC715,"5")</f>
        <v>0</v>
      </c>
      <c r="AH715">
        <v>1</v>
      </c>
      <c r="AI715">
        <v>1</v>
      </c>
      <c r="AM715">
        <v>1</v>
      </c>
      <c r="AN715" t="str">
        <f>RIGHT(B715,1)</f>
        <v>f</v>
      </c>
      <c r="AO715" s="1">
        <f>COUNTIF(F715,"CVCV")+COUNTIF(F715,"CVVCV")</f>
        <v>0</v>
      </c>
      <c r="AP715" s="1">
        <f>COUNTIF(F715,"CVCVC")+COUNTIF(F715,"CVVCVC")</f>
        <v>0</v>
      </c>
      <c r="AQ715" s="1">
        <f>COUNTIF(F715,"VCV")+COUNTIF(F715,"VVCV")</f>
        <v>0</v>
      </c>
      <c r="AR715" s="1">
        <f>COUNTIF(F715,"VCVC")+COUNTIF(F715,"VVCVC")</f>
        <v>0</v>
      </c>
      <c r="AS715" s="1">
        <f>COUNTIF(F715,"CVV")</f>
        <v>0</v>
      </c>
      <c r="AT715" s="1">
        <f>COUNTIF(F715,"CVVC")</f>
        <v>0</v>
      </c>
      <c r="AU715" s="1">
        <f>COUNTIF(F715,"VV")</f>
        <v>0</v>
      </c>
      <c r="AV715" s="1">
        <f>COUNTIF(F715,"VVC")</f>
        <v>0</v>
      </c>
      <c r="AW715" s="1">
        <f>COUNTIF(F715,"CVVCVC")+COUNTIF(F715,"VVCVC")+COUNTIF(F715,"CVVCV")+COUNTIF(F715,"VVCV")</f>
        <v>0</v>
      </c>
      <c r="AY715" s="1">
        <f>COUNTIF(F715,"CCVCV")</f>
        <v>0</v>
      </c>
      <c r="AZ715" s="1">
        <f>COUNTIF(F715,"CCVCVC")</f>
        <v>1</v>
      </c>
      <c r="BA715" s="1">
        <f>COUNTIF(F715,"CCVV")</f>
        <v>0</v>
      </c>
      <c r="BB715" s="1">
        <f>COUNTIF(F715,"CCVVC")</f>
        <v>0</v>
      </c>
      <c r="BF715" s="1" t="str">
        <f>RIGHT(F715,4)</f>
        <v>VCVC</v>
      </c>
      <c r="BG715" s="1"/>
      <c r="BJ715">
        <v>1</v>
      </c>
      <c r="BP715" s="1">
        <f>SUM(BG715:BO715)</f>
        <v>1</v>
      </c>
      <c r="BQ715">
        <v>0</v>
      </c>
      <c r="BS715" s="1" t="str">
        <f>LEFT(B715,1)</f>
        <v>k</v>
      </c>
      <c r="BT715" s="1" t="str">
        <f>LEFT(B715,2)</f>
        <v>km</v>
      </c>
      <c r="BU715" s="1" t="str">
        <f>RIGHT(B715,1)</f>
        <v>f</v>
      </c>
      <c r="BX715" s="10">
        <v>0</v>
      </c>
      <c r="BY715" s="10" t="str">
        <f>LEFT(CA715,1)</f>
        <v>o</v>
      </c>
      <c r="BZ715" s="10" t="str">
        <f>LEFT(CC715,1)</f>
        <v>e</v>
      </c>
      <c r="CA715" s="10" t="str">
        <f>RIGHT(B715,4)</f>
        <v>oref</v>
      </c>
      <c r="CB715" s="10" t="str">
        <f>RIGHT(B715,3)</f>
        <v>ref</v>
      </c>
      <c r="CC715" s="10" t="str">
        <f>RIGHT(B715,2)</f>
        <v>ef</v>
      </c>
      <c r="CD715" s="10" t="str">
        <f>RIGHT(B715,1)</f>
        <v>f</v>
      </c>
    </row>
    <row r="716" spans="1:82">
      <c r="A716">
        <v>1441</v>
      </c>
      <c r="B716" s="30" t="s">
        <v>3400</v>
      </c>
      <c r="C716" t="s">
        <v>2067</v>
      </c>
      <c r="D716" t="s">
        <v>1141</v>
      </c>
      <c r="E716" t="s">
        <v>1141</v>
      </c>
      <c r="F716" t="s">
        <v>2838</v>
      </c>
      <c r="G716" s="1">
        <f>COUNTIF(B716,"*ii*")</f>
        <v>0</v>
      </c>
      <c r="H716" s="1">
        <f>COUNTIF(B716,"*ee*")</f>
        <v>0</v>
      </c>
      <c r="I716" s="1">
        <f>COUNTIF(B716,"*aa*")</f>
        <v>0</v>
      </c>
      <c r="J716" s="1">
        <f>COUNTIF(B716,"*oo*")</f>
        <v>0</v>
      </c>
      <c r="K716" s="1">
        <f>COUNTIF(B716,"*uu*")</f>
        <v>0</v>
      </c>
      <c r="L716" s="1">
        <f>COUNTIF(B716,"*ia*")</f>
        <v>0</v>
      </c>
      <c r="M716" s="1">
        <f>COUNTIF(B716,"*iu*")</f>
        <v>0</v>
      </c>
      <c r="N716" s="1">
        <f>COUNTIF(B716,"*ei*")</f>
        <v>0</v>
      </c>
      <c r="O716" s="1">
        <f>COUNTIF(B716,"*ea*")</f>
        <v>0</v>
      </c>
      <c r="P716" s="1">
        <f>COUNTIF(B716,"*eo*")</f>
        <v>0</v>
      </c>
      <c r="Q716" s="1">
        <f>COUNTIF(B716,"*eu*")</f>
        <v>0</v>
      </c>
      <c r="R716" s="1">
        <f>COUNTIF(B716,"*ai*")</f>
        <v>0</v>
      </c>
      <c r="S716" s="1">
        <f>COUNTIF(B716,"*ae*")</f>
        <v>0</v>
      </c>
      <c r="T716" s="1">
        <f>COUNTIF(B716,"*ao*")</f>
        <v>0</v>
      </c>
      <c r="U716" s="1">
        <f>COUNTIF(B716,"*au*")</f>
        <v>0</v>
      </c>
      <c r="V716" s="1">
        <f>COUNTIF(B716,"*oi*")</f>
        <v>0</v>
      </c>
      <c r="W716" s="1">
        <f>COUNTIF(B716,"*oe*")</f>
        <v>0</v>
      </c>
      <c r="X716" s="1">
        <f>COUNTIF(B716,"*oa*")</f>
        <v>0</v>
      </c>
      <c r="Y716" s="1">
        <f>COUNTIF(B716,"*ou*")</f>
        <v>0</v>
      </c>
      <c r="Z716" s="1">
        <f>COUNTIF(B716,"*ui*")</f>
        <v>0</v>
      </c>
      <c r="AA716" s="1">
        <f>COUNTIF(B716,"*ua*")</f>
        <v>0</v>
      </c>
      <c r="AB716">
        <f>SUM(G716:AA716)</f>
        <v>0</v>
      </c>
      <c r="AC716">
        <v>2</v>
      </c>
      <c r="AD716">
        <f>COUNTIF(AC716,"2")</f>
        <v>1</v>
      </c>
      <c r="AE716">
        <f>COUNTIF(AC716,"3")</f>
        <v>0</v>
      </c>
      <c r="AF716">
        <f>COUNTIF(AC716,"4")</f>
        <v>0</v>
      </c>
      <c r="AG716">
        <f>COUNTIF(AC716,"5")</f>
        <v>0</v>
      </c>
      <c r="AH716">
        <v>1</v>
      </c>
      <c r="AI716">
        <v>1</v>
      </c>
      <c r="AM716">
        <v>1</v>
      </c>
      <c r="AN716" t="str">
        <f>RIGHT(B716,1)</f>
        <v>f</v>
      </c>
      <c r="AO716" s="1">
        <f>COUNTIF(F716,"CVCV")+COUNTIF(F716,"CVVCV")</f>
        <v>0</v>
      </c>
      <c r="AP716" s="1">
        <f>COUNTIF(F716,"CVCVC")+COUNTIF(F716,"CVVCVC")</f>
        <v>0</v>
      </c>
      <c r="AQ716" s="1">
        <f>COUNTIF(F716,"VCV")+COUNTIF(F716,"VVCV")</f>
        <v>0</v>
      </c>
      <c r="AR716" s="1">
        <f>COUNTIF(F716,"VCVC")+COUNTIF(F716,"VVCVC")</f>
        <v>0</v>
      </c>
      <c r="AS716" s="1">
        <f>COUNTIF(F716,"CVV")</f>
        <v>0</v>
      </c>
      <c r="AT716" s="1">
        <f>COUNTIF(F716,"CVVC")</f>
        <v>0</v>
      </c>
      <c r="AU716" s="1">
        <f>COUNTIF(F716,"VV")</f>
        <v>0</v>
      </c>
      <c r="AV716" s="1">
        <f>COUNTIF(F716,"VVC")</f>
        <v>0</v>
      </c>
      <c r="AW716" s="1">
        <f>COUNTIF(F716,"CVVCVC")+COUNTIF(F716,"VVCVC")+COUNTIF(F716,"CVVCV")+COUNTIF(F716,"VVCV")</f>
        <v>0</v>
      </c>
      <c r="AY716" s="1">
        <f>COUNTIF(F716,"CCVCV")</f>
        <v>0</v>
      </c>
      <c r="AZ716" s="1">
        <f>COUNTIF(F716,"CCVCVC")</f>
        <v>1</v>
      </c>
      <c r="BA716" s="1">
        <f>COUNTIF(F716,"CCVV")</f>
        <v>0</v>
      </c>
      <c r="BB716" s="1">
        <f>COUNTIF(F716,"CCVVC")</f>
        <v>0</v>
      </c>
      <c r="BF716" s="1" t="str">
        <f>RIGHT(F716,4)</f>
        <v>VCVC</v>
      </c>
      <c r="BG716" s="1"/>
      <c r="BJ716">
        <v>1</v>
      </c>
      <c r="BP716" s="1">
        <f>SUM(BG716:BO716)</f>
        <v>1</v>
      </c>
      <c r="BQ716">
        <v>0</v>
      </c>
      <c r="BS716" s="1" t="str">
        <f>LEFT(B716,1)</f>
        <v>ʔ</v>
      </c>
      <c r="BT716" s="1" t="str">
        <f>LEFT(B716,2)</f>
        <v>ʔt</v>
      </c>
      <c r="BU716" s="1" t="str">
        <f>RIGHT(B716,1)</f>
        <v>f</v>
      </c>
      <c r="BX716" s="10">
        <v>0</v>
      </c>
      <c r="BY716" s="10" t="str">
        <f>LEFT(CA716,1)</f>
        <v>o</v>
      </c>
      <c r="BZ716" s="10" t="str">
        <f>LEFT(CC716,1)</f>
        <v>e</v>
      </c>
      <c r="CA716" s="10" t="str">
        <f>RIGHT(B716,4)</f>
        <v>oʔef</v>
      </c>
      <c r="CB716" s="10" t="str">
        <f>RIGHT(B716,3)</f>
        <v>ʔef</v>
      </c>
      <c r="CC716" s="10" t="str">
        <f>RIGHT(B716,2)</f>
        <v>ef</v>
      </c>
      <c r="CD716" s="10" t="str">
        <f>RIGHT(B716,1)</f>
        <v>f</v>
      </c>
    </row>
    <row r="717" spans="1:82">
      <c r="A717">
        <v>1347</v>
      </c>
      <c r="B717" s="30" t="s">
        <v>3308</v>
      </c>
      <c r="C717" t="s">
        <v>2033</v>
      </c>
      <c r="D717" t="s">
        <v>1141</v>
      </c>
      <c r="E717" t="s">
        <v>1141</v>
      </c>
      <c r="F717" t="s">
        <v>2838</v>
      </c>
      <c r="G717" s="1">
        <f>COUNTIF(B717,"*ii*")</f>
        <v>0</v>
      </c>
      <c r="H717" s="1">
        <f>COUNTIF(B717,"*ee*")</f>
        <v>0</v>
      </c>
      <c r="I717" s="1">
        <f>COUNTIF(B717,"*aa*")</f>
        <v>0</v>
      </c>
      <c r="J717" s="1">
        <f>COUNTIF(B717,"*oo*")</f>
        <v>0</v>
      </c>
      <c r="K717" s="1">
        <f>COUNTIF(B717,"*uu*")</f>
        <v>0</v>
      </c>
      <c r="L717" s="1">
        <f>COUNTIF(B717,"*ia*")</f>
        <v>0</v>
      </c>
      <c r="M717" s="1">
        <f>COUNTIF(B717,"*iu*")</f>
        <v>0</v>
      </c>
      <c r="N717" s="1">
        <f>COUNTIF(B717,"*ei*")</f>
        <v>0</v>
      </c>
      <c r="O717" s="1">
        <f>COUNTIF(B717,"*ea*")</f>
        <v>0</v>
      </c>
      <c r="P717" s="1">
        <f>COUNTIF(B717,"*eo*")</f>
        <v>0</v>
      </c>
      <c r="Q717" s="1">
        <f>COUNTIF(B717,"*eu*")</f>
        <v>0</v>
      </c>
      <c r="R717" s="1">
        <f>COUNTIF(B717,"*ai*")</f>
        <v>0</v>
      </c>
      <c r="S717" s="1">
        <f>COUNTIF(B717,"*ae*")</f>
        <v>0</v>
      </c>
      <c r="T717" s="1">
        <f>COUNTIF(B717,"*ao*")</f>
        <v>0</v>
      </c>
      <c r="U717" s="1">
        <f>COUNTIF(B717,"*au*")</f>
        <v>0</v>
      </c>
      <c r="V717" s="1">
        <f>COUNTIF(B717,"*oi*")</f>
        <v>0</v>
      </c>
      <c r="W717" s="1">
        <f>COUNTIF(B717,"*oe*")</f>
        <v>0</v>
      </c>
      <c r="X717" s="1">
        <f>COUNTIF(B717,"*oa*")</f>
        <v>0</v>
      </c>
      <c r="Y717" s="1">
        <f>COUNTIF(B717,"*ou*")</f>
        <v>0</v>
      </c>
      <c r="Z717" s="1">
        <f>COUNTIF(B717,"*ui*")</f>
        <v>0</v>
      </c>
      <c r="AA717" s="1">
        <f>COUNTIF(B717,"*ua*")</f>
        <v>0</v>
      </c>
      <c r="AB717">
        <f>SUM(G717:AA717)</f>
        <v>0</v>
      </c>
      <c r="AC717">
        <v>2</v>
      </c>
      <c r="AD717">
        <f>COUNTIF(AC717,"2")</f>
        <v>1</v>
      </c>
      <c r="AE717">
        <f>COUNTIF(AC717,"3")</f>
        <v>0</v>
      </c>
      <c r="AF717">
        <f>COUNTIF(AC717,"4")</f>
        <v>0</v>
      </c>
      <c r="AG717">
        <f>COUNTIF(AC717,"5")</f>
        <v>0</v>
      </c>
      <c r="AH717">
        <v>1</v>
      </c>
      <c r="AI717">
        <v>1</v>
      </c>
      <c r="AM717">
        <v>1</v>
      </c>
      <c r="AN717" t="str">
        <f>RIGHT(B717,1)</f>
        <v>k</v>
      </c>
      <c r="AO717" s="1">
        <f>COUNTIF(F717,"CVCV")+COUNTIF(F717,"CVVCV")</f>
        <v>0</v>
      </c>
      <c r="AP717" s="1">
        <f>COUNTIF(F717,"CVCVC")+COUNTIF(F717,"CVVCVC")</f>
        <v>0</v>
      </c>
      <c r="AQ717" s="1">
        <f>COUNTIF(F717,"VCV")+COUNTIF(F717,"VVCV")</f>
        <v>0</v>
      </c>
      <c r="AR717" s="1">
        <f>COUNTIF(F717,"VCVC")+COUNTIF(F717,"VVCVC")</f>
        <v>0</v>
      </c>
      <c r="AS717" s="1">
        <f>COUNTIF(F717,"CVV")</f>
        <v>0</v>
      </c>
      <c r="AT717" s="1">
        <f>COUNTIF(F717,"CVVC")</f>
        <v>0</v>
      </c>
      <c r="AU717" s="1">
        <f>COUNTIF(F717,"VV")</f>
        <v>0</v>
      </c>
      <c r="AV717" s="1">
        <f>COUNTIF(F717,"VVC")</f>
        <v>0</v>
      </c>
      <c r="AW717" s="1">
        <f>COUNTIF(F717,"CVVCVC")+COUNTIF(F717,"VVCVC")+COUNTIF(F717,"CVVCV")+COUNTIF(F717,"VVCV")</f>
        <v>0</v>
      </c>
      <c r="AY717" s="1">
        <f>COUNTIF(F717,"CCVCV")</f>
        <v>0</v>
      </c>
      <c r="AZ717" s="1">
        <f>COUNTIF(F717,"CCVCVC")</f>
        <v>1</v>
      </c>
      <c r="BA717" s="1">
        <f>COUNTIF(F717,"CCVV")</f>
        <v>0</v>
      </c>
      <c r="BB717" s="1">
        <f>COUNTIF(F717,"CCVVC")</f>
        <v>0</v>
      </c>
      <c r="BF717" s="1" t="str">
        <f>RIGHT(F717,4)</f>
        <v>VCVC</v>
      </c>
      <c r="BG717" s="1"/>
      <c r="BJ717">
        <v>1</v>
      </c>
      <c r="BP717" s="1">
        <f>SUM(BG717:BO717)</f>
        <v>1</v>
      </c>
      <c r="BQ717">
        <v>0</v>
      </c>
      <c r="BS717" s="1" t="str">
        <f>LEFT(B717,1)</f>
        <v>ʔ</v>
      </c>
      <c r="BT717" s="1" t="str">
        <f>LEFT(B717,2)</f>
        <v>ʔn</v>
      </c>
      <c r="BU717" s="1" t="str">
        <f>RIGHT(B717,1)</f>
        <v>k</v>
      </c>
      <c r="BX717" s="10">
        <v>0</v>
      </c>
      <c r="BY717" s="10" t="str">
        <f>LEFT(CA717,1)</f>
        <v>a</v>
      </c>
      <c r="BZ717" s="10" t="str">
        <f>LEFT(CC717,1)</f>
        <v>e</v>
      </c>
      <c r="CA717" s="10" t="str">
        <f>RIGHT(B717,4)</f>
        <v>ahek</v>
      </c>
      <c r="CB717" s="10" t="str">
        <f>RIGHT(B717,3)</f>
        <v>hek</v>
      </c>
      <c r="CC717" s="10" t="str">
        <f>RIGHT(B717,2)</f>
        <v>ek</v>
      </c>
      <c r="CD717" s="10" t="str">
        <f>RIGHT(B717,1)</f>
        <v>k</v>
      </c>
    </row>
    <row r="718" spans="1:82">
      <c r="A718">
        <v>1379</v>
      </c>
      <c r="B718" s="30" t="s">
        <v>3339</v>
      </c>
      <c r="C718" t="s">
        <v>1666</v>
      </c>
      <c r="D718" t="s">
        <v>1141</v>
      </c>
      <c r="E718" t="s">
        <v>1141</v>
      </c>
      <c r="F718" t="s">
        <v>2838</v>
      </c>
      <c r="G718" s="1">
        <f>COUNTIF(B718,"*ii*")</f>
        <v>0</v>
      </c>
      <c r="H718" s="1">
        <f>COUNTIF(B718,"*ee*")</f>
        <v>0</v>
      </c>
      <c r="I718" s="1">
        <f>COUNTIF(B718,"*aa*")</f>
        <v>0</v>
      </c>
      <c r="J718" s="1">
        <f>COUNTIF(B718,"*oo*")</f>
        <v>0</v>
      </c>
      <c r="K718" s="1">
        <f>COUNTIF(B718,"*uu*")</f>
        <v>0</v>
      </c>
      <c r="L718" s="1">
        <f>COUNTIF(B718,"*ia*")</f>
        <v>0</v>
      </c>
      <c r="M718" s="1">
        <f>COUNTIF(B718,"*iu*")</f>
        <v>0</v>
      </c>
      <c r="N718" s="1">
        <f>COUNTIF(B718,"*ei*")</f>
        <v>0</v>
      </c>
      <c r="O718" s="1">
        <f>COUNTIF(B718,"*ea*")</f>
        <v>0</v>
      </c>
      <c r="P718" s="1">
        <f>COUNTIF(B718,"*eo*")</f>
        <v>0</v>
      </c>
      <c r="Q718" s="1">
        <f>COUNTIF(B718,"*eu*")</f>
        <v>0</v>
      </c>
      <c r="R718" s="1">
        <f>COUNTIF(B718,"*ai*")</f>
        <v>0</v>
      </c>
      <c r="S718" s="1">
        <f>COUNTIF(B718,"*ae*")</f>
        <v>0</v>
      </c>
      <c r="T718" s="1">
        <f>COUNTIF(B718,"*ao*")</f>
        <v>0</v>
      </c>
      <c r="U718" s="1">
        <f>COUNTIF(B718,"*au*")</f>
        <v>0</v>
      </c>
      <c r="V718" s="1">
        <f>COUNTIF(B718,"*oi*")</f>
        <v>0</v>
      </c>
      <c r="W718" s="1">
        <f>COUNTIF(B718,"*oe*")</f>
        <v>0</v>
      </c>
      <c r="X718" s="1">
        <f>COUNTIF(B718,"*oa*")</f>
        <v>0</v>
      </c>
      <c r="Y718" s="1">
        <f>COUNTIF(B718,"*ou*")</f>
        <v>0</v>
      </c>
      <c r="Z718" s="1">
        <f>COUNTIF(B718,"*ui*")</f>
        <v>0</v>
      </c>
      <c r="AA718" s="1">
        <f>COUNTIF(B718,"*ua*")</f>
        <v>0</v>
      </c>
      <c r="AB718">
        <f>SUM(G718:AA718)</f>
        <v>0</v>
      </c>
      <c r="AC718">
        <v>2</v>
      </c>
      <c r="AD718">
        <f>COUNTIF(AC718,"2")</f>
        <v>1</v>
      </c>
      <c r="AE718">
        <f>COUNTIF(AC718,"3")</f>
        <v>0</v>
      </c>
      <c r="AF718">
        <f>COUNTIF(AC718,"4")</f>
        <v>0</v>
      </c>
      <c r="AG718">
        <f>COUNTIF(AC718,"5")</f>
        <v>0</v>
      </c>
      <c r="AH718">
        <v>1</v>
      </c>
      <c r="AI718">
        <v>1</v>
      </c>
      <c r="AM718">
        <v>1</v>
      </c>
      <c r="AN718" t="str">
        <f>RIGHT(B718,1)</f>
        <v>k</v>
      </c>
      <c r="AO718" s="1">
        <f>COUNTIF(F718,"CVCV")+COUNTIF(F718,"CVVCV")</f>
        <v>0</v>
      </c>
      <c r="AP718" s="1">
        <f>COUNTIF(F718,"CVCVC")+COUNTIF(F718,"CVVCVC")</f>
        <v>0</v>
      </c>
      <c r="AQ718" s="1">
        <f>COUNTIF(F718,"VCV")+COUNTIF(F718,"VVCV")</f>
        <v>0</v>
      </c>
      <c r="AR718" s="1">
        <f>COUNTIF(F718,"VCVC")+COUNTIF(F718,"VVCVC")</f>
        <v>0</v>
      </c>
      <c r="AS718" s="1">
        <f>COUNTIF(F718,"CVV")</f>
        <v>0</v>
      </c>
      <c r="AT718" s="1">
        <f>COUNTIF(F718,"CVVC")</f>
        <v>0</v>
      </c>
      <c r="AU718" s="1">
        <f>COUNTIF(F718,"VV")</f>
        <v>0</v>
      </c>
      <c r="AV718" s="1">
        <f>COUNTIF(F718,"VVC")</f>
        <v>0</v>
      </c>
      <c r="AW718" s="1">
        <f>COUNTIF(F718,"CVVCVC")+COUNTIF(F718,"VVCVC")+COUNTIF(F718,"CVVCV")+COUNTIF(F718,"VVCV")</f>
        <v>0</v>
      </c>
      <c r="AY718" s="1">
        <f>COUNTIF(F718,"CCVCV")</f>
        <v>0</v>
      </c>
      <c r="AZ718" s="1">
        <f>COUNTIF(F718,"CCVCVC")</f>
        <v>1</v>
      </c>
      <c r="BA718" s="1">
        <f>COUNTIF(F718,"CCVV")</f>
        <v>0</v>
      </c>
      <c r="BB718" s="1">
        <f>COUNTIF(F718,"CCVVC")</f>
        <v>0</v>
      </c>
      <c r="BF718" s="1" t="str">
        <f>RIGHT(F718,4)</f>
        <v>VCVC</v>
      </c>
      <c r="BG718" s="1"/>
      <c r="BJ718">
        <v>1</v>
      </c>
      <c r="BP718" s="1">
        <f>SUM(BG718:BO718)</f>
        <v>1</v>
      </c>
      <c r="BQ718">
        <v>0</v>
      </c>
      <c r="BS718" s="1" t="str">
        <f>LEFT(B718,1)</f>
        <v>ʔ</v>
      </c>
      <c r="BT718" s="1" t="str">
        <f>LEFT(B718,2)</f>
        <v>ʔp</v>
      </c>
      <c r="BU718" s="1" t="str">
        <f>RIGHT(B718,1)</f>
        <v>k</v>
      </c>
      <c r="BX718" s="10">
        <v>0</v>
      </c>
      <c r="BY718" s="10" t="str">
        <f>LEFT(CA718,1)</f>
        <v>e</v>
      </c>
      <c r="BZ718" s="10" t="str">
        <f>LEFT(CC718,1)</f>
        <v>e</v>
      </c>
      <c r="CA718" s="10" t="str">
        <f>RIGHT(B718,4)</f>
        <v>esek</v>
      </c>
      <c r="CB718" s="10" t="str">
        <f>RIGHT(B718,3)</f>
        <v>sek</v>
      </c>
      <c r="CC718" s="10" t="str">
        <f>RIGHT(B718,2)</f>
        <v>ek</v>
      </c>
      <c r="CD718" s="10" t="str">
        <f>RIGHT(B718,1)</f>
        <v>k</v>
      </c>
    </row>
    <row r="719" spans="1:82">
      <c r="A719">
        <v>1324</v>
      </c>
      <c r="B719" s="30" t="s">
        <v>3287</v>
      </c>
      <c r="C719" t="s">
        <v>2516</v>
      </c>
      <c r="D719" t="s">
        <v>1151</v>
      </c>
      <c r="E719" t="s">
        <v>2821</v>
      </c>
      <c r="F719" t="s">
        <v>2838</v>
      </c>
      <c r="G719" s="1">
        <f>COUNTIF(B719,"*ii*")</f>
        <v>0</v>
      </c>
      <c r="H719" s="1">
        <f>COUNTIF(B719,"*ee*")</f>
        <v>0</v>
      </c>
      <c r="I719" s="1">
        <f>COUNTIF(B719,"*aa*")</f>
        <v>0</v>
      </c>
      <c r="J719" s="1">
        <f>COUNTIF(B719,"*oo*")</f>
        <v>0</v>
      </c>
      <c r="K719" s="1">
        <f>COUNTIF(B719,"*uu*")</f>
        <v>0</v>
      </c>
      <c r="L719" s="1">
        <f>COUNTIF(B719,"*ia*")</f>
        <v>0</v>
      </c>
      <c r="M719" s="1">
        <f>COUNTIF(B719,"*iu*")</f>
        <v>0</v>
      </c>
      <c r="N719" s="1">
        <f>COUNTIF(B719,"*ei*")</f>
        <v>0</v>
      </c>
      <c r="O719" s="1">
        <f>COUNTIF(B719,"*ea*")</f>
        <v>0</v>
      </c>
      <c r="P719" s="1">
        <f>COUNTIF(B719,"*eo*")</f>
        <v>0</v>
      </c>
      <c r="Q719" s="1">
        <f>COUNTIF(B719,"*eu*")</f>
        <v>0</v>
      </c>
      <c r="R719" s="1">
        <f>COUNTIF(B719,"*ai*")</f>
        <v>0</v>
      </c>
      <c r="S719" s="1">
        <f>COUNTIF(B719,"*ae*")</f>
        <v>0</v>
      </c>
      <c r="T719" s="1">
        <f>COUNTIF(B719,"*ao*")</f>
        <v>0</v>
      </c>
      <c r="U719" s="1">
        <f>COUNTIF(B719,"*au*")</f>
        <v>0</v>
      </c>
      <c r="V719" s="1">
        <f>COUNTIF(B719,"*oi*")</f>
        <v>0</v>
      </c>
      <c r="W719" s="1">
        <f>COUNTIF(B719,"*oe*")</f>
        <v>0</v>
      </c>
      <c r="X719" s="1">
        <f>COUNTIF(B719,"*oa*")</f>
        <v>0</v>
      </c>
      <c r="Y719" s="1">
        <f>COUNTIF(B719,"*ou*")</f>
        <v>0</v>
      </c>
      <c r="Z719" s="1">
        <f>COUNTIF(B719,"*ui*")</f>
        <v>0</v>
      </c>
      <c r="AA719" s="1">
        <f>COUNTIF(B719,"*ua*")</f>
        <v>0</v>
      </c>
      <c r="AB719">
        <f>SUM(G719:AA719)</f>
        <v>0</v>
      </c>
      <c r="AC719">
        <v>2</v>
      </c>
      <c r="AD719">
        <f>COUNTIF(AC719,"2")</f>
        <v>1</v>
      </c>
      <c r="AE719">
        <f>COUNTIF(AC719,"3")</f>
        <v>0</v>
      </c>
      <c r="AF719">
        <f>COUNTIF(AC719,"4")</f>
        <v>0</v>
      </c>
      <c r="AG719">
        <f>COUNTIF(AC719,"5")</f>
        <v>0</v>
      </c>
      <c r="AH719">
        <v>1</v>
      </c>
      <c r="AI719">
        <v>1</v>
      </c>
      <c r="AM719">
        <v>1</v>
      </c>
      <c r="AN719" t="str">
        <f>RIGHT(B719,1)</f>
        <v>n</v>
      </c>
      <c r="AO719" s="1">
        <f>COUNTIF(F719,"CVCV")+COUNTIF(F719,"CVVCV")</f>
        <v>0</v>
      </c>
      <c r="AP719" s="1">
        <f>COUNTIF(F719,"CVCVC")+COUNTIF(F719,"CVVCVC")</f>
        <v>0</v>
      </c>
      <c r="AQ719" s="1">
        <f>COUNTIF(F719,"VCV")+COUNTIF(F719,"VVCV")</f>
        <v>0</v>
      </c>
      <c r="AR719" s="1">
        <f>COUNTIF(F719,"VCVC")+COUNTIF(F719,"VVCVC")</f>
        <v>0</v>
      </c>
      <c r="AS719" s="1">
        <f>COUNTIF(F719,"CVV")</f>
        <v>0</v>
      </c>
      <c r="AT719" s="1">
        <f>COUNTIF(F719,"CVVC")</f>
        <v>0</v>
      </c>
      <c r="AU719" s="1">
        <f>COUNTIF(F719,"VV")</f>
        <v>0</v>
      </c>
      <c r="AV719" s="1">
        <f>COUNTIF(F719,"VVC")</f>
        <v>0</v>
      </c>
      <c r="AW719" s="1">
        <f>COUNTIF(F719,"CVVCVC")+COUNTIF(F719,"VVCVC")+COUNTIF(F719,"CVVCV")+COUNTIF(F719,"VVCV")</f>
        <v>0</v>
      </c>
      <c r="AY719" s="1">
        <f>COUNTIF(F719,"CCVCV")</f>
        <v>0</v>
      </c>
      <c r="AZ719" s="1">
        <f>COUNTIF(F719,"CCVCVC")</f>
        <v>1</v>
      </c>
      <c r="BA719" s="1">
        <f>COUNTIF(F719,"CCVV")</f>
        <v>0</v>
      </c>
      <c r="BB719" s="1">
        <f>COUNTIF(F719,"CCVVC")</f>
        <v>0</v>
      </c>
      <c r="BF719" s="1" t="str">
        <f>RIGHT(F719,4)</f>
        <v>VCVC</v>
      </c>
      <c r="BG719" s="1"/>
      <c r="BJ719">
        <v>1</v>
      </c>
      <c r="BP719" s="1">
        <f>SUM(BG719:BO719)</f>
        <v>1</v>
      </c>
      <c r="BQ719">
        <v>0</v>
      </c>
      <c r="BS719" s="1" t="str">
        <f>LEFT(B719,1)</f>
        <v>ʔ</v>
      </c>
      <c r="BT719" s="1" t="str">
        <f>LEFT(B719,2)</f>
        <v>ʔk</v>
      </c>
      <c r="BU719" s="1" t="str">
        <f>RIGHT(B719,1)</f>
        <v>n</v>
      </c>
      <c r="BX719" s="10">
        <v>0</v>
      </c>
      <c r="BY719" s="10" t="str">
        <f>LEFT(CA719,1)</f>
        <v>e</v>
      </c>
      <c r="BZ719" s="10" t="str">
        <f>LEFT(CC719,1)</f>
        <v>e</v>
      </c>
      <c r="CA719" s="10" t="str">
        <f>RIGHT(B719,4)</f>
        <v>eʔen</v>
      </c>
      <c r="CB719" s="10" t="str">
        <f>RIGHT(B719,3)</f>
        <v>ʔen</v>
      </c>
      <c r="CC719" s="10" t="str">
        <f>RIGHT(B719,2)</f>
        <v>en</v>
      </c>
      <c r="CD719" s="10" t="str">
        <f>RIGHT(B719,1)</f>
        <v>n</v>
      </c>
    </row>
    <row r="720" spans="1:82">
      <c r="A720">
        <v>583</v>
      </c>
      <c r="B720" s="30" t="s">
        <v>571</v>
      </c>
      <c r="C720" t="s">
        <v>1939</v>
      </c>
      <c r="D720" t="s">
        <v>1141</v>
      </c>
      <c r="E720" t="s">
        <v>1141</v>
      </c>
      <c r="F720" t="s">
        <v>2838</v>
      </c>
      <c r="G720" s="1">
        <f>COUNTIF(B720,"*ii*")</f>
        <v>0</v>
      </c>
      <c r="H720" s="1">
        <f>COUNTIF(B720,"*ee*")</f>
        <v>0</v>
      </c>
      <c r="I720" s="1">
        <f>COUNTIF(B720,"*aa*")</f>
        <v>0</v>
      </c>
      <c r="J720" s="1">
        <f>COUNTIF(B720,"*oo*")</f>
        <v>0</v>
      </c>
      <c r="K720" s="1">
        <f>COUNTIF(B720,"*uu*")</f>
        <v>0</v>
      </c>
      <c r="L720" s="1">
        <f>COUNTIF(B720,"*ia*")</f>
        <v>0</v>
      </c>
      <c r="M720" s="1">
        <f>COUNTIF(B720,"*iu*")</f>
        <v>0</v>
      </c>
      <c r="N720" s="1">
        <f>COUNTIF(B720,"*ei*")</f>
        <v>0</v>
      </c>
      <c r="O720" s="1">
        <f>COUNTIF(B720,"*ea*")</f>
        <v>0</v>
      </c>
      <c r="P720" s="1">
        <f>COUNTIF(B720,"*eo*")</f>
        <v>0</v>
      </c>
      <c r="Q720" s="1">
        <f>COUNTIF(B720,"*eu*")</f>
        <v>0</v>
      </c>
      <c r="R720" s="1">
        <f>COUNTIF(B720,"*ai*")</f>
        <v>0</v>
      </c>
      <c r="S720" s="1">
        <f>COUNTIF(B720,"*ae*")</f>
        <v>0</v>
      </c>
      <c r="T720" s="1">
        <f>COUNTIF(B720,"*ao*")</f>
        <v>0</v>
      </c>
      <c r="U720" s="1">
        <f>COUNTIF(B720,"*au*")</f>
        <v>0</v>
      </c>
      <c r="V720" s="1">
        <f>COUNTIF(B720,"*oi*")</f>
        <v>0</v>
      </c>
      <c r="W720" s="1">
        <f>COUNTIF(B720,"*oe*")</f>
        <v>0</v>
      </c>
      <c r="X720" s="1">
        <f>COUNTIF(B720,"*oa*")</f>
        <v>0</v>
      </c>
      <c r="Y720" s="1">
        <f>COUNTIF(B720,"*ou*")</f>
        <v>0</v>
      </c>
      <c r="Z720" s="1">
        <f>COUNTIF(B720,"*ui*")</f>
        <v>0</v>
      </c>
      <c r="AA720" s="1">
        <f>COUNTIF(B720,"*ua*")</f>
        <v>0</v>
      </c>
      <c r="AB720">
        <f>SUM(G720:AA720)</f>
        <v>0</v>
      </c>
      <c r="AC720">
        <v>2</v>
      </c>
      <c r="AD720">
        <f>COUNTIF(AC720,"2")</f>
        <v>1</v>
      </c>
      <c r="AE720">
        <f>COUNTIF(AC720,"3")</f>
        <v>0</v>
      </c>
      <c r="AF720">
        <f>COUNTIF(AC720,"4")</f>
        <v>0</v>
      </c>
      <c r="AG720">
        <f>COUNTIF(AC720,"5")</f>
        <v>0</v>
      </c>
      <c r="AH720">
        <v>1</v>
      </c>
      <c r="AI720">
        <v>1</v>
      </c>
      <c r="AM720">
        <v>1</v>
      </c>
      <c r="AN720" t="str">
        <f>RIGHT(B720,1)</f>
        <v>s</v>
      </c>
      <c r="AO720" s="1">
        <f>COUNTIF(F720,"CVCV")+COUNTIF(F720,"CVVCV")</f>
        <v>0</v>
      </c>
      <c r="AP720" s="1">
        <f>COUNTIF(F720,"CVCVC")+COUNTIF(F720,"CVVCVC")</f>
        <v>0</v>
      </c>
      <c r="AQ720" s="1">
        <f>COUNTIF(F720,"VCV")+COUNTIF(F720,"VVCV")</f>
        <v>0</v>
      </c>
      <c r="AR720" s="1">
        <f>COUNTIF(F720,"VCVC")+COUNTIF(F720,"VVCVC")</f>
        <v>0</v>
      </c>
      <c r="AS720" s="1">
        <f>COUNTIF(F720,"CVV")</f>
        <v>0</v>
      </c>
      <c r="AT720" s="1">
        <f>COUNTIF(F720,"CVVC")</f>
        <v>0</v>
      </c>
      <c r="AU720" s="1">
        <f>COUNTIF(F720,"VV")</f>
        <v>0</v>
      </c>
      <c r="AV720" s="1">
        <f>COUNTIF(F720,"VVC")</f>
        <v>0</v>
      </c>
      <c r="AW720" s="1">
        <f>COUNTIF(F720,"CVVCVC")+COUNTIF(F720,"VVCVC")+COUNTIF(F720,"CVVCV")+COUNTIF(F720,"VVCV")</f>
        <v>0</v>
      </c>
      <c r="AY720" s="1">
        <f>COUNTIF(F720,"CCVCV")</f>
        <v>0</v>
      </c>
      <c r="AZ720" s="1">
        <f>COUNTIF(F720,"CCVCVC")</f>
        <v>1</v>
      </c>
      <c r="BA720" s="1">
        <f>COUNTIF(F720,"CCVV")</f>
        <v>0</v>
      </c>
      <c r="BB720" s="1">
        <f>COUNTIF(F720,"CCVVC")</f>
        <v>0</v>
      </c>
      <c r="BF720" s="1" t="str">
        <f>RIGHT(F720,4)</f>
        <v>VCVC</v>
      </c>
      <c r="BG720" s="1"/>
      <c r="BJ720">
        <v>1</v>
      </c>
      <c r="BP720" s="1">
        <f>SUM(BG720:BO720)</f>
        <v>1</v>
      </c>
      <c r="BQ720">
        <v>0</v>
      </c>
      <c r="BS720" s="1" t="str">
        <f>LEFT(B720,1)</f>
        <v>k</v>
      </c>
      <c r="BT720" s="1" t="str">
        <f>LEFT(B720,2)</f>
        <v>kn</v>
      </c>
      <c r="BU720" s="1" t="str">
        <f>RIGHT(B720,1)</f>
        <v>s</v>
      </c>
      <c r="BX720" s="10">
        <v>0</v>
      </c>
      <c r="BY720" s="10" t="str">
        <f>LEFT(CA720,1)</f>
        <v>e</v>
      </c>
      <c r="BZ720" s="10" t="str">
        <f>LEFT(CC720,1)</f>
        <v>e</v>
      </c>
      <c r="CA720" s="10" t="str">
        <f>RIGHT(B720,4)</f>
        <v>enes</v>
      </c>
      <c r="CB720" s="10" t="str">
        <f>RIGHT(B720,3)</f>
        <v>nes</v>
      </c>
      <c r="CC720" s="10" t="str">
        <f>RIGHT(B720,2)</f>
        <v>es</v>
      </c>
      <c r="CD720" s="10" t="str">
        <f>RIGHT(B720,1)</f>
        <v>s</v>
      </c>
    </row>
    <row r="721" spans="1:82">
      <c r="A721">
        <v>1306</v>
      </c>
      <c r="B721" s="30" t="s">
        <v>3274</v>
      </c>
      <c r="C721" t="s">
        <v>2779</v>
      </c>
      <c r="D721" t="s">
        <v>1141</v>
      </c>
      <c r="E721" t="s">
        <v>1141</v>
      </c>
      <c r="F721" t="s">
        <v>2838</v>
      </c>
      <c r="G721" s="1">
        <f>COUNTIF(B721,"*ii*")</f>
        <v>0</v>
      </c>
      <c r="H721" s="1">
        <f>COUNTIF(B721,"*ee*")</f>
        <v>0</v>
      </c>
      <c r="I721" s="1">
        <f>COUNTIF(B721,"*aa*")</f>
        <v>0</v>
      </c>
      <c r="J721" s="1">
        <f>COUNTIF(B721,"*oo*")</f>
        <v>0</v>
      </c>
      <c r="K721" s="1">
        <f>COUNTIF(B721,"*uu*")</f>
        <v>0</v>
      </c>
      <c r="L721" s="1">
        <f>COUNTIF(B721,"*ia*")</f>
        <v>0</v>
      </c>
      <c r="M721" s="1">
        <f>COUNTIF(B721,"*iu*")</f>
        <v>0</v>
      </c>
      <c r="N721" s="1">
        <f>COUNTIF(B721,"*ei*")</f>
        <v>0</v>
      </c>
      <c r="O721" s="1">
        <f>COUNTIF(B721,"*ea*")</f>
        <v>0</v>
      </c>
      <c r="P721" s="1">
        <f>COUNTIF(B721,"*eo*")</f>
        <v>0</v>
      </c>
      <c r="Q721" s="1">
        <f>COUNTIF(B721,"*eu*")</f>
        <v>0</v>
      </c>
      <c r="R721" s="1">
        <f>COUNTIF(B721,"*ai*")</f>
        <v>0</v>
      </c>
      <c r="S721" s="1">
        <f>COUNTIF(B721,"*ae*")</f>
        <v>0</v>
      </c>
      <c r="T721" s="1">
        <f>COUNTIF(B721,"*ao*")</f>
        <v>0</v>
      </c>
      <c r="U721" s="1">
        <f>COUNTIF(B721,"*au*")</f>
        <v>0</v>
      </c>
      <c r="V721" s="1">
        <f>COUNTIF(B721,"*oi*")</f>
        <v>0</v>
      </c>
      <c r="W721" s="1">
        <f>COUNTIF(B721,"*oe*")</f>
        <v>0</v>
      </c>
      <c r="X721" s="1">
        <f>COUNTIF(B721,"*oa*")</f>
        <v>0</v>
      </c>
      <c r="Y721" s="1">
        <f>COUNTIF(B721,"*ou*")</f>
        <v>0</v>
      </c>
      <c r="Z721" s="1">
        <f>COUNTIF(B721,"*ui*")</f>
        <v>0</v>
      </c>
      <c r="AA721" s="1">
        <f>COUNTIF(B721,"*ua*")</f>
        <v>0</v>
      </c>
      <c r="AB721">
        <f>SUM(G721:AA721)</f>
        <v>0</v>
      </c>
      <c r="AC721">
        <v>2</v>
      </c>
      <c r="AD721">
        <f>COUNTIF(AC721,"2")</f>
        <v>1</v>
      </c>
      <c r="AE721">
        <f>COUNTIF(AC721,"3")</f>
        <v>0</v>
      </c>
      <c r="AF721">
        <f>COUNTIF(AC721,"4")</f>
        <v>0</v>
      </c>
      <c r="AG721">
        <f>COUNTIF(AC721,"5")</f>
        <v>0</v>
      </c>
      <c r="AH721">
        <v>1</v>
      </c>
      <c r="AI721">
        <v>1</v>
      </c>
      <c r="AM721">
        <v>1</v>
      </c>
      <c r="AN721" t="str">
        <f>RIGHT(B721,1)</f>
        <v>s</v>
      </c>
      <c r="AO721" s="1">
        <f>COUNTIF(F721,"CVCV")+COUNTIF(F721,"CVVCV")</f>
        <v>0</v>
      </c>
      <c r="AP721" s="1">
        <f>COUNTIF(F721,"CVCVC")+COUNTIF(F721,"CVVCVC")</f>
        <v>0</v>
      </c>
      <c r="AQ721" s="1">
        <f>COUNTIF(F721,"VCV")+COUNTIF(F721,"VVCV")</f>
        <v>0</v>
      </c>
      <c r="AR721" s="1">
        <f>COUNTIF(F721,"VCVC")+COUNTIF(F721,"VVCVC")</f>
        <v>0</v>
      </c>
      <c r="AS721" s="1">
        <f>COUNTIF(F721,"CVV")</f>
        <v>0</v>
      </c>
      <c r="AT721" s="1">
        <f>COUNTIF(F721,"CVVC")</f>
        <v>0</v>
      </c>
      <c r="AU721" s="1">
        <f>COUNTIF(F721,"VV")</f>
        <v>0</v>
      </c>
      <c r="AV721" s="1">
        <f>COUNTIF(F721,"VVC")</f>
        <v>0</v>
      </c>
      <c r="AW721" s="1">
        <f>COUNTIF(F721,"CVVCVC")+COUNTIF(F721,"VVCVC")+COUNTIF(F721,"CVVCV")+COUNTIF(F721,"VVCV")</f>
        <v>0</v>
      </c>
      <c r="AY721" s="1">
        <f>COUNTIF(F721,"CCVCV")</f>
        <v>0</v>
      </c>
      <c r="AZ721" s="1">
        <f>COUNTIF(F721,"CCVCVC")</f>
        <v>1</v>
      </c>
      <c r="BA721" s="1">
        <f>COUNTIF(F721,"CCVV")</f>
        <v>0</v>
      </c>
      <c r="BB721" s="1">
        <f>COUNTIF(F721,"CCVVC")</f>
        <v>0</v>
      </c>
      <c r="BF721" s="1" t="str">
        <f>RIGHT(F721,4)</f>
        <v>VCVC</v>
      </c>
      <c r="BG721" s="1"/>
      <c r="BJ721">
        <v>1</v>
      </c>
      <c r="BP721" s="1">
        <f>SUM(BG721:BO721)</f>
        <v>1</v>
      </c>
      <c r="BQ721">
        <v>0</v>
      </c>
      <c r="BS721" s="1" t="str">
        <f>LEFT(B721,1)</f>
        <v>ʔ</v>
      </c>
      <c r="BT721" s="1" t="str">
        <f>LEFT(B721,2)</f>
        <v>ʔh</v>
      </c>
      <c r="BU721" s="1" t="str">
        <f>RIGHT(B721,1)</f>
        <v>s</v>
      </c>
      <c r="BX721" s="10">
        <v>0</v>
      </c>
      <c r="BY721" s="10" t="str">
        <f>LEFT(CA721,1)</f>
        <v>e</v>
      </c>
      <c r="BZ721" s="10" t="str">
        <f>LEFT(CC721,1)</f>
        <v>e</v>
      </c>
      <c r="CA721" s="10" t="str">
        <f>RIGHT(B721,4)</f>
        <v>enes</v>
      </c>
      <c r="CB721" s="10" t="str">
        <f>RIGHT(B721,3)</f>
        <v>nes</v>
      </c>
      <c r="CC721" s="10" t="str">
        <f>RIGHT(B721,2)</f>
        <v>es</v>
      </c>
      <c r="CD721" s="10" t="str">
        <f>RIGHT(B721,1)</f>
        <v>s</v>
      </c>
    </row>
    <row r="722" spans="1:82">
      <c r="A722">
        <v>1352</v>
      </c>
      <c r="B722" s="30" t="s">
        <v>3312</v>
      </c>
      <c r="C722" t="s">
        <v>1939</v>
      </c>
      <c r="D722" t="s">
        <v>1141</v>
      </c>
      <c r="E722" t="s">
        <v>1141</v>
      </c>
      <c r="F722" t="s">
        <v>2838</v>
      </c>
      <c r="G722" s="1">
        <f>COUNTIF(B722,"*ii*")</f>
        <v>0</v>
      </c>
      <c r="H722" s="1">
        <f>COUNTIF(B722,"*ee*")</f>
        <v>0</v>
      </c>
      <c r="I722" s="1">
        <f>COUNTIF(B722,"*aa*")</f>
        <v>0</v>
      </c>
      <c r="J722" s="1">
        <f>COUNTIF(B722,"*oo*")</f>
        <v>0</v>
      </c>
      <c r="K722" s="1">
        <f>COUNTIF(B722,"*uu*")</f>
        <v>0</v>
      </c>
      <c r="L722" s="1">
        <f>COUNTIF(B722,"*ia*")</f>
        <v>0</v>
      </c>
      <c r="M722" s="1">
        <f>COUNTIF(B722,"*iu*")</f>
        <v>0</v>
      </c>
      <c r="N722" s="1">
        <f>COUNTIF(B722,"*ei*")</f>
        <v>0</v>
      </c>
      <c r="O722" s="1">
        <f>COUNTIF(B722,"*ea*")</f>
        <v>0</v>
      </c>
      <c r="P722" s="1">
        <f>COUNTIF(B722,"*eo*")</f>
        <v>0</v>
      </c>
      <c r="Q722" s="1">
        <f>COUNTIF(B722,"*eu*")</f>
        <v>0</v>
      </c>
      <c r="R722" s="1">
        <f>COUNTIF(B722,"*ai*")</f>
        <v>0</v>
      </c>
      <c r="S722" s="1">
        <f>COUNTIF(B722,"*ae*")</f>
        <v>0</v>
      </c>
      <c r="T722" s="1">
        <f>COUNTIF(B722,"*ao*")</f>
        <v>0</v>
      </c>
      <c r="U722" s="1">
        <f>COUNTIF(B722,"*au*")</f>
        <v>0</v>
      </c>
      <c r="V722" s="1">
        <f>COUNTIF(B722,"*oi*")</f>
        <v>0</v>
      </c>
      <c r="W722" s="1">
        <f>COUNTIF(B722,"*oe*")</f>
        <v>0</v>
      </c>
      <c r="X722" s="1">
        <f>COUNTIF(B722,"*oa*")</f>
        <v>0</v>
      </c>
      <c r="Y722" s="1">
        <f>COUNTIF(B722,"*ou*")</f>
        <v>0</v>
      </c>
      <c r="Z722" s="1">
        <f>COUNTIF(B722,"*ui*")</f>
        <v>0</v>
      </c>
      <c r="AA722" s="1">
        <f>COUNTIF(B722,"*ua*")</f>
        <v>0</v>
      </c>
      <c r="AB722">
        <f>SUM(G722:AA722)</f>
        <v>0</v>
      </c>
      <c r="AC722">
        <v>2</v>
      </c>
      <c r="AD722">
        <f>COUNTIF(AC722,"2")</f>
        <v>1</v>
      </c>
      <c r="AE722">
        <f>COUNTIF(AC722,"3")</f>
        <v>0</v>
      </c>
      <c r="AF722">
        <f>COUNTIF(AC722,"4")</f>
        <v>0</v>
      </c>
      <c r="AG722">
        <f>COUNTIF(AC722,"5")</f>
        <v>0</v>
      </c>
      <c r="AH722">
        <v>1</v>
      </c>
      <c r="AI722">
        <v>1</v>
      </c>
      <c r="AM722">
        <v>1</v>
      </c>
      <c r="AN722" t="str">
        <f>RIGHT(B722,1)</f>
        <v>s</v>
      </c>
      <c r="AO722" s="1">
        <f>COUNTIF(F722,"CVCV")+COUNTIF(F722,"CVVCV")</f>
        <v>0</v>
      </c>
      <c r="AP722" s="1">
        <f>COUNTIF(F722,"CVCVC")+COUNTIF(F722,"CVVCVC")</f>
        <v>0</v>
      </c>
      <c r="AQ722" s="1">
        <f>COUNTIF(F722,"VCV")+COUNTIF(F722,"VVCV")</f>
        <v>0</v>
      </c>
      <c r="AR722" s="1">
        <f>COUNTIF(F722,"VCVC")+COUNTIF(F722,"VVCVC")</f>
        <v>0</v>
      </c>
      <c r="AS722" s="1">
        <f>COUNTIF(F722,"CVV")</f>
        <v>0</v>
      </c>
      <c r="AT722" s="1">
        <f>COUNTIF(F722,"CVVC")</f>
        <v>0</v>
      </c>
      <c r="AU722" s="1">
        <f>COUNTIF(F722,"VV")</f>
        <v>0</v>
      </c>
      <c r="AV722" s="1">
        <f>COUNTIF(F722,"VVC")</f>
        <v>0</v>
      </c>
      <c r="AW722" s="1">
        <f>COUNTIF(F722,"CVVCVC")+COUNTIF(F722,"VVCVC")+COUNTIF(F722,"CVVCV")+COUNTIF(F722,"VVCV")</f>
        <v>0</v>
      </c>
      <c r="AY722" s="1">
        <f>COUNTIF(F722,"CCVCV")</f>
        <v>0</v>
      </c>
      <c r="AZ722" s="1">
        <f>COUNTIF(F722,"CCVCVC")</f>
        <v>1</v>
      </c>
      <c r="BA722" s="1">
        <f>COUNTIF(F722,"CCVV")</f>
        <v>0</v>
      </c>
      <c r="BB722" s="1">
        <f>COUNTIF(F722,"CCVVC")</f>
        <v>0</v>
      </c>
      <c r="BF722" s="1" t="str">
        <f>RIGHT(F722,4)</f>
        <v>VCVC</v>
      </c>
      <c r="BG722" s="1"/>
      <c r="BJ722">
        <v>1</v>
      </c>
      <c r="BP722" s="1">
        <f>SUM(BG722:BO722)</f>
        <v>1</v>
      </c>
      <c r="BQ722">
        <v>0</v>
      </c>
      <c r="BS722" s="1" t="str">
        <f>LEFT(B722,1)</f>
        <v>ʔ</v>
      </c>
      <c r="BT722" s="1" t="str">
        <f>LEFT(B722,2)</f>
        <v>ʔn</v>
      </c>
      <c r="BU722" s="1" t="str">
        <f>RIGHT(B722,1)</f>
        <v>s</v>
      </c>
      <c r="BX722" s="10">
        <v>0</v>
      </c>
      <c r="BY722" s="10" t="str">
        <f>LEFT(CA722,1)</f>
        <v>e</v>
      </c>
      <c r="BZ722" s="10" t="str">
        <f>LEFT(CC722,1)</f>
        <v>e</v>
      </c>
      <c r="CA722" s="10" t="str">
        <f>RIGHT(B722,4)</f>
        <v>enes</v>
      </c>
      <c r="CB722" s="10" t="str">
        <f>RIGHT(B722,3)</f>
        <v>nes</v>
      </c>
      <c r="CC722" s="10" t="str">
        <f>RIGHT(B722,2)</f>
        <v>es</v>
      </c>
      <c r="CD722" s="10" t="str">
        <f>RIGHT(B722,1)</f>
        <v>s</v>
      </c>
    </row>
    <row r="723" spans="1:82">
      <c r="A723">
        <v>516</v>
      </c>
      <c r="B723" s="30" t="s">
        <v>3073</v>
      </c>
      <c r="C723" t="s">
        <v>1449</v>
      </c>
      <c r="D723" t="s">
        <v>1141</v>
      </c>
      <c r="E723" t="s">
        <v>1141</v>
      </c>
      <c r="F723" t="s">
        <v>2838</v>
      </c>
      <c r="G723" s="1">
        <f>COUNTIF(B723,"*ii*")</f>
        <v>0</v>
      </c>
      <c r="H723" s="1">
        <f>COUNTIF(B723,"*ee*")</f>
        <v>0</v>
      </c>
      <c r="I723" s="1">
        <f>COUNTIF(B723,"*aa*")</f>
        <v>0</v>
      </c>
      <c r="J723" s="1">
        <f>COUNTIF(B723,"*oo*")</f>
        <v>0</v>
      </c>
      <c r="K723" s="1">
        <f>COUNTIF(B723,"*uu*")</f>
        <v>0</v>
      </c>
      <c r="L723" s="1">
        <f>COUNTIF(B723,"*ia*")</f>
        <v>0</v>
      </c>
      <c r="M723" s="1">
        <f>COUNTIF(B723,"*iu*")</f>
        <v>0</v>
      </c>
      <c r="N723" s="1">
        <f>COUNTIF(B723,"*ei*")</f>
        <v>0</v>
      </c>
      <c r="O723" s="1">
        <f>COUNTIF(B723,"*ea*")</f>
        <v>0</v>
      </c>
      <c r="P723" s="1">
        <f>COUNTIF(B723,"*eo*")</f>
        <v>0</v>
      </c>
      <c r="Q723" s="1">
        <f>COUNTIF(B723,"*eu*")</f>
        <v>0</v>
      </c>
      <c r="R723" s="1">
        <f>COUNTIF(B723,"*ai*")</f>
        <v>0</v>
      </c>
      <c r="S723" s="1">
        <f>COUNTIF(B723,"*ae*")</f>
        <v>0</v>
      </c>
      <c r="T723" s="1">
        <f>COUNTIF(B723,"*ao*")</f>
        <v>0</v>
      </c>
      <c r="U723" s="1">
        <f>COUNTIF(B723,"*au*")</f>
        <v>0</v>
      </c>
      <c r="V723" s="1">
        <f>COUNTIF(B723,"*oi*")</f>
        <v>0</v>
      </c>
      <c r="W723" s="1">
        <f>COUNTIF(B723,"*oe*")</f>
        <v>0</v>
      </c>
      <c r="X723" s="1">
        <f>COUNTIF(B723,"*oa*")</f>
        <v>0</v>
      </c>
      <c r="Y723" s="1">
        <f>COUNTIF(B723,"*ou*")</f>
        <v>0</v>
      </c>
      <c r="Z723" s="1">
        <f>COUNTIF(B723,"*ui*")</f>
        <v>0</v>
      </c>
      <c r="AA723" s="1">
        <f>COUNTIF(B723,"*ua*")</f>
        <v>0</v>
      </c>
      <c r="AB723">
        <f>SUM(G723:AA723)</f>
        <v>0</v>
      </c>
      <c r="AC723">
        <v>2</v>
      </c>
      <c r="AD723">
        <f>COUNTIF(AC723,"2")</f>
        <v>1</v>
      </c>
      <c r="AE723">
        <f>COUNTIF(AC723,"3")</f>
        <v>0</v>
      </c>
      <c r="AF723">
        <f>COUNTIF(AC723,"4")</f>
        <v>0</v>
      </c>
      <c r="AG723">
        <f>COUNTIF(AC723,"5")</f>
        <v>0</v>
      </c>
      <c r="AH723">
        <v>1</v>
      </c>
      <c r="AI723">
        <v>1</v>
      </c>
      <c r="AM723">
        <v>1</v>
      </c>
      <c r="AN723" t="str">
        <f>RIGHT(B723,1)</f>
        <v>s</v>
      </c>
      <c r="AO723" s="1">
        <f>COUNTIF(F723,"CVCV")+COUNTIF(F723,"CVVCV")</f>
        <v>0</v>
      </c>
      <c r="AP723" s="1">
        <f>COUNTIF(F723,"CVCVC")+COUNTIF(F723,"CVVCVC")</f>
        <v>0</v>
      </c>
      <c r="AQ723" s="1">
        <f>COUNTIF(F723,"VCV")+COUNTIF(F723,"VVCV")</f>
        <v>0</v>
      </c>
      <c r="AR723" s="1">
        <f>COUNTIF(F723,"VCVC")+COUNTIF(F723,"VVCVC")</f>
        <v>0</v>
      </c>
      <c r="AS723" s="1">
        <f>COUNTIF(F723,"CVV")</f>
        <v>0</v>
      </c>
      <c r="AT723" s="1">
        <f>COUNTIF(F723,"CVVC")</f>
        <v>0</v>
      </c>
      <c r="AU723" s="1">
        <f>COUNTIF(F723,"VV")</f>
        <v>0</v>
      </c>
      <c r="AV723" s="1">
        <f>COUNTIF(F723,"VVC")</f>
        <v>0</v>
      </c>
      <c r="AW723" s="1">
        <f>COUNTIF(F723,"CVVCVC")+COUNTIF(F723,"VVCVC")+COUNTIF(F723,"CVVCV")+COUNTIF(F723,"VVCV")</f>
        <v>0</v>
      </c>
      <c r="AY723" s="1">
        <f>COUNTIF(F723,"CCVCV")</f>
        <v>0</v>
      </c>
      <c r="AZ723" s="1">
        <f>COUNTIF(F723,"CCVCVC")</f>
        <v>1</v>
      </c>
      <c r="BA723" s="1">
        <f>COUNTIF(F723,"CCVV")</f>
        <v>0</v>
      </c>
      <c r="BB723" s="1">
        <f>COUNTIF(F723,"CCVVC")</f>
        <v>0</v>
      </c>
      <c r="BF723" s="1" t="str">
        <f>RIGHT(F723,4)</f>
        <v>VCVC</v>
      </c>
      <c r="BG723" s="1"/>
      <c r="BJ723">
        <v>1</v>
      </c>
      <c r="BP723" s="1">
        <f>SUM(BG723:BO723)</f>
        <v>1</v>
      </c>
      <c r="BQ723">
        <v>0</v>
      </c>
      <c r="BS723" s="1" t="str">
        <f>LEFT(B723,1)</f>
        <v>k</v>
      </c>
      <c r="BT723" s="1" t="str">
        <f>LEFT(B723,2)</f>
        <v>kb</v>
      </c>
      <c r="BU723" s="1" t="str">
        <f>RIGHT(B723,1)</f>
        <v>s</v>
      </c>
      <c r="BX723" s="10">
        <v>0</v>
      </c>
      <c r="BY723" s="10" t="str">
        <f>LEFT(CA723,1)</f>
        <v>o</v>
      </c>
      <c r="BZ723" s="10" t="str">
        <f>LEFT(CC723,1)</f>
        <v>e</v>
      </c>
      <c r="CA723" s="10" t="str">
        <f>RIGHT(B723,4)</f>
        <v>oʔes</v>
      </c>
      <c r="CB723" s="10" t="str">
        <f>RIGHT(B723,3)</f>
        <v>ʔes</v>
      </c>
      <c r="CC723" s="10" t="str">
        <f>RIGHT(B723,2)</f>
        <v>es</v>
      </c>
      <c r="CD723" s="10" t="str">
        <f>RIGHT(B723,1)</f>
        <v>s</v>
      </c>
    </row>
    <row r="724" spans="1:82">
      <c r="A724">
        <v>660</v>
      </c>
      <c r="B724" s="30" t="s">
        <v>3112</v>
      </c>
      <c r="C724" t="s">
        <v>2052</v>
      </c>
      <c r="D724" t="s">
        <v>1151</v>
      </c>
      <c r="E724" t="s">
        <v>2821</v>
      </c>
      <c r="F724" t="s">
        <v>2838</v>
      </c>
      <c r="G724" s="1">
        <f>COUNTIF(B724,"*ii*")</f>
        <v>0</v>
      </c>
      <c r="H724" s="1">
        <f>COUNTIF(B724,"*ee*")</f>
        <v>0</v>
      </c>
      <c r="I724" s="1">
        <f>COUNTIF(B724,"*aa*")</f>
        <v>0</v>
      </c>
      <c r="J724" s="1">
        <f>COUNTIF(B724,"*oo*")</f>
        <v>0</v>
      </c>
      <c r="K724" s="1">
        <f>COUNTIF(B724,"*uu*")</f>
        <v>0</v>
      </c>
      <c r="L724" s="1">
        <f>COUNTIF(B724,"*ia*")</f>
        <v>0</v>
      </c>
      <c r="M724" s="1">
        <f>COUNTIF(B724,"*iu*")</f>
        <v>0</v>
      </c>
      <c r="N724" s="1">
        <f>COUNTIF(B724,"*ei*")</f>
        <v>0</v>
      </c>
      <c r="O724" s="1">
        <f>COUNTIF(B724,"*ea*")</f>
        <v>0</v>
      </c>
      <c r="P724" s="1">
        <f>COUNTIF(B724,"*eo*")</f>
        <v>0</v>
      </c>
      <c r="Q724" s="1">
        <f>COUNTIF(B724,"*eu*")</f>
        <v>0</v>
      </c>
      <c r="R724" s="1">
        <f>COUNTIF(B724,"*ai*")</f>
        <v>0</v>
      </c>
      <c r="S724" s="1">
        <f>COUNTIF(B724,"*ae*")</f>
        <v>0</v>
      </c>
      <c r="T724" s="1">
        <f>COUNTIF(B724,"*ao*")</f>
        <v>0</v>
      </c>
      <c r="U724" s="1">
        <f>COUNTIF(B724,"*au*")</f>
        <v>0</v>
      </c>
      <c r="V724" s="1">
        <f>COUNTIF(B724,"*oi*")</f>
        <v>0</v>
      </c>
      <c r="W724" s="1">
        <f>COUNTIF(B724,"*oe*")</f>
        <v>0</v>
      </c>
      <c r="X724" s="1">
        <f>COUNTIF(B724,"*oa*")</f>
        <v>0</v>
      </c>
      <c r="Y724" s="1">
        <f>COUNTIF(B724,"*ou*")</f>
        <v>0</v>
      </c>
      <c r="Z724" s="1">
        <f>COUNTIF(B724,"*ui*")</f>
        <v>0</v>
      </c>
      <c r="AA724" s="1">
        <f>COUNTIF(B724,"*ua*")</f>
        <v>0</v>
      </c>
      <c r="AB724">
        <f>SUM(G724:AA724)</f>
        <v>0</v>
      </c>
      <c r="AC724">
        <v>2</v>
      </c>
      <c r="AD724">
        <f>COUNTIF(AC724,"2")</f>
        <v>1</v>
      </c>
      <c r="AE724">
        <f>COUNTIF(AC724,"3")</f>
        <v>0</v>
      </c>
      <c r="AF724">
        <f>COUNTIF(AC724,"4")</f>
        <v>0</v>
      </c>
      <c r="AG724">
        <f>COUNTIF(AC724,"5")</f>
        <v>0</v>
      </c>
      <c r="AH724">
        <v>1</v>
      </c>
      <c r="AI724">
        <v>1</v>
      </c>
      <c r="AM724">
        <v>1</v>
      </c>
      <c r="AN724" t="str">
        <f>RIGHT(B724,1)</f>
        <v>t</v>
      </c>
      <c r="AO724" s="1">
        <f>COUNTIF(F724,"CVCV")+COUNTIF(F724,"CVVCV")</f>
        <v>0</v>
      </c>
      <c r="AP724" s="1">
        <f>COUNTIF(F724,"CVCVC")+COUNTIF(F724,"CVVCVC")</f>
        <v>0</v>
      </c>
      <c r="AQ724" s="1">
        <f>COUNTIF(F724,"VCV")+COUNTIF(F724,"VVCV")</f>
        <v>0</v>
      </c>
      <c r="AR724" s="1">
        <f>COUNTIF(F724,"VCVC")+COUNTIF(F724,"VVCVC")</f>
        <v>0</v>
      </c>
      <c r="AS724" s="1">
        <f>COUNTIF(F724,"CVV")</f>
        <v>0</v>
      </c>
      <c r="AT724" s="1">
        <f>COUNTIF(F724,"CVVC")</f>
        <v>0</v>
      </c>
      <c r="AU724" s="1">
        <f>COUNTIF(F724,"VV")</f>
        <v>0</v>
      </c>
      <c r="AV724" s="1">
        <f>COUNTIF(F724,"VVC")</f>
        <v>0</v>
      </c>
      <c r="AW724" s="1">
        <f>COUNTIF(F724,"CVVCVC")+COUNTIF(F724,"VVCVC")+COUNTIF(F724,"CVVCV")+COUNTIF(F724,"VVCV")</f>
        <v>0</v>
      </c>
      <c r="AY724" s="1">
        <f>COUNTIF(F724,"CCVCV")</f>
        <v>0</v>
      </c>
      <c r="AZ724" s="1">
        <f>COUNTIF(F724,"CCVCVC")</f>
        <v>1</v>
      </c>
      <c r="BA724" s="1">
        <f>COUNTIF(F724,"CCVV")</f>
        <v>0</v>
      </c>
      <c r="BB724" s="1">
        <f>COUNTIF(F724,"CCVVC")</f>
        <v>0</v>
      </c>
      <c r="BF724" s="1" t="str">
        <f>RIGHT(F724,4)</f>
        <v>VCVC</v>
      </c>
      <c r="BG724" s="1"/>
      <c r="BJ724">
        <v>1</v>
      </c>
      <c r="BP724" s="1">
        <f>SUM(BG724:BO724)</f>
        <v>1</v>
      </c>
      <c r="BQ724">
        <v>0</v>
      </c>
      <c r="BS724" s="1" t="str">
        <f>LEFT(B724,1)</f>
        <v>k</v>
      </c>
      <c r="BT724" s="1" t="str">
        <f>LEFT(B724,2)</f>
        <v>kr</v>
      </c>
      <c r="BU724" s="1" t="str">
        <f>RIGHT(B724,1)</f>
        <v>t</v>
      </c>
      <c r="BX724" s="10">
        <v>0</v>
      </c>
      <c r="BY724" s="10" t="str">
        <f>LEFT(CA724,1)</f>
        <v>e</v>
      </c>
      <c r="BZ724" s="10" t="str">
        <f>LEFT(CC724,1)</f>
        <v>e</v>
      </c>
      <c r="CA724" s="10" t="str">
        <f>RIGHT(B724,4)</f>
        <v>eʔet</v>
      </c>
      <c r="CB724" s="10" t="str">
        <f>RIGHT(B724,3)</f>
        <v>ʔet</v>
      </c>
      <c r="CC724" s="10" t="str">
        <f>RIGHT(B724,2)</f>
        <v>et</v>
      </c>
      <c r="CD724" s="10" t="str">
        <f>RIGHT(B724,1)</f>
        <v>t</v>
      </c>
    </row>
    <row r="725" spans="1:82">
      <c r="A725">
        <v>1614</v>
      </c>
      <c r="B725" s="30" t="s">
        <v>3436</v>
      </c>
      <c r="C725" t="s">
        <v>1734</v>
      </c>
      <c r="D725" t="s">
        <v>1141</v>
      </c>
      <c r="E725" t="s">
        <v>1141</v>
      </c>
      <c r="F725" t="s">
        <v>2838</v>
      </c>
      <c r="G725" s="1">
        <f>COUNTIF(B725,"*ii*")</f>
        <v>0</v>
      </c>
      <c r="H725" s="1">
        <f>COUNTIF(B725,"*ee*")</f>
        <v>0</v>
      </c>
      <c r="I725" s="1">
        <f>COUNTIF(B725,"*aa*")</f>
        <v>0</v>
      </c>
      <c r="J725" s="1">
        <f>COUNTIF(B725,"*oo*")</f>
        <v>0</v>
      </c>
      <c r="K725" s="1">
        <f>COUNTIF(B725,"*uu*")</f>
        <v>0</v>
      </c>
      <c r="L725" s="1">
        <f>COUNTIF(B725,"*ia*")</f>
        <v>0</v>
      </c>
      <c r="M725" s="1">
        <f>COUNTIF(B725,"*iu*")</f>
        <v>0</v>
      </c>
      <c r="N725" s="1">
        <f>COUNTIF(B725,"*ei*")</f>
        <v>0</v>
      </c>
      <c r="O725" s="1">
        <f>COUNTIF(B725,"*ea*")</f>
        <v>0</v>
      </c>
      <c r="P725" s="1">
        <f>COUNTIF(B725,"*eo*")</f>
        <v>0</v>
      </c>
      <c r="Q725" s="1">
        <f>COUNTIF(B725,"*eu*")</f>
        <v>0</v>
      </c>
      <c r="R725" s="1">
        <f>COUNTIF(B725,"*ai*")</f>
        <v>0</v>
      </c>
      <c r="S725" s="1">
        <f>COUNTIF(B725,"*ae*")</f>
        <v>0</v>
      </c>
      <c r="T725" s="1">
        <f>COUNTIF(B725,"*ao*")</f>
        <v>0</v>
      </c>
      <c r="U725" s="1">
        <f>COUNTIF(B725,"*au*")</f>
        <v>0</v>
      </c>
      <c r="V725" s="1">
        <f>COUNTIF(B725,"*oi*")</f>
        <v>0</v>
      </c>
      <c r="W725" s="1">
        <f>COUNTIF(B725,"*oe*")</f>
        <v>0</v>
      </c>
      <c r="X725" s="1">
        <f>COUNTIF(B725,"*oa*")</f>
        <v>0</v>
      </c>
      <c r="Y725" s="1">
        <f>COUNTIF(B725,"*ou*")</f>
        <v>0</v>
      </c>
      <c r="Z725" s="1">
        <f>COUNTIF(B725,"*ui*")</f>
        <v>0</v>
      </c>
      <c r="AA725" s="1">
        <f>COUNTIF(B725,"*ua*")</f>
        <v>0</v>
      </c>
      <c r="AB725">
        <f>SUM(G725:AA725)</f>
        <v>0</v>
      </c>
      <c r="AC725">
        <v>2</v>
      </c>
      <c r="AD725">
        <f>COUNTIF(AC725,"2")</f>
        <v>1</v>
      </c>
      <c r="AE725">
        <f>COUNTIF(AC725,"3")</f>
        <v>0</v>
      </c>
      <c r="AF725">
        <f>COUNTIF(AC725,"4")</f>
        <v>0</v>
      </c>
      <c r="AG725">
        <f>COUNTIF(AC725,"5")</f>
        <v>0</v>
      </c>
      <c r="AH725">
        <v>1</v>
      </c>
      <c r="AI725">
        <v>1</v>
      </c>
      <c r="AM725">
        <v>1</v>
      </c>
      <c r="AN725" t="str">
        <f>RIGHT(B725,1)</f>
        <v>ʔ</v>
      </c>
      <c r="AO725" s="1">
        <f>COUNTIF(F725,"CVCV")+COUNTIF(F725,"CVVCV")</f>
        <v>0</v>
      </c>
      <c r="AP725" s="1">
        <f>COUNTIF(F725,"CVCVC")+COUNTIF(F725,"CVVCVC")</f>
        <v>0</v>
      </c>
      <c r="AQ725" s="1">
        <f>COUNTIF(F725,"VCV")+COUNTIF(F725,"VVCV")</f>
        <v>0</v>
      </c>
      <c r="AR725" s="1">
        <f>COUNTIF(F725,"VCVC")+COUNTIF(F725,"VVCVC")</f>
        <v>0</v>
      </c>
      <c r="AS725" s="1">
        <f>COUNTIF(F725,"CVV")</f>
        <v>0</v>
      </c>
      <c r="AT725" s="1">
        <f>COUNTIF(F725,"CVVC")</f>
        <v>0</v>
      </c>
      <c r="AU725" s="1">
        <f>COUNTIF(F725,"VV")</f>
        <v>0</v>
      </c>
      <c r="AV725" s="1">
        <f>COUNTIF(F725,"VVC")</f>
        <v>0</v>
      </c>
      <c r="AW725" s="1">
        <f>COUNTIF(F725,"CVVCVC")+COUNTIF(F725,"VVCVC")+COUNTIF(F725,"CVVCV")+COUNTIF(F725,"VVCV")</f>
        <v>0</v>
      </c>
      <c r="AY725" s="1">
        <f>COUNTIF(F725,"CCVCV")</f>
        <v>0</v>
      </c>
      <c r="AZ725" s="1">
        <f>COUNTIF(F725,"CCVCVC")</f>
        <v>1</v>
      </c>
      <c r="BA725" s="1">
        <f>COUNTIF(F725,"CCVV")</f>
        <v>0</v>
      </c>
      <c r="BB725" s="1">
        <f>COUNTIF(F725,"CCVVC")</f>
        <v>0</v>
      </c>
      <c r="BF725" s="1" t="str">
        <f>RIGHT(F725,4)</f>
        <v>VCVC</v>
      </c>
      <c r="BG725" s="1"/>
      <c r="BJ725">
        <v>1</v>
      </c>
      <c r="BP725" s="1">
        <f>SUM(BG725:BO725)</f>
        <v>1</v>
      </c>
      <c r="BQ725">
        <v>0</v>
      </c>
      <c r="BS725" s="1" t="str">
        <f>LEFT(B725,1)</f>
        <v>s</v>
      </c>
      <c r="BT725" s="1" t="str">
        <f>LEFT(B725,2)</f>
        <v>sb</v>
      </c>
      <c r="BU725" s="1" t="str">
        <f>RIGHT(B725,1)</f>
        <v>ʔ</v>
      </c>
      <c r="BX725" s="10">
        <v>0</v>
      </c>
      <c r="BY725" s="10" t="str">
        <f>LEFT(CA725,1)</f>
        <v>a</v>
      </c>
      <c r="BZ725" s="10" t="str">
        <f>LEFT(CC725,1)</f>
        <v>e</v>
      </c>
      <c r="CA725" s="10" t="str">
        <f>RIGHT(B725,4)</f>
        <v>akeʔ</v>
      </c>
      <c r="CB725" s="10" t="str">
        <f>RIGHT(B725,3)</f>
        <v>keʔ</v>
      </c>
      <c r="CC725" s="10" t="str">
        <f>RIGHT(B725,2)</f>
        <v>eʔ</v>
      </c>
      <c r="CD725" s="10" t="str">
        <f>RIGHT(B725,1)</f>
        <v>ʔ</v>
      </c>
    </row>
    <row r="726" spans="1:82">
      <c r="A726">
        <v>1254</v>
      </c>
      <c r="B726" s="30" t="s">
        <v>3229</v>
      </c>
      <c r="C726" t="s">
        <v>1566</v>
      </c>
      <c r="D726" t="s">
        <v>1141</v>
      </c>
      <c r="E726" t="s">
        <v>1141</v>
      </c>
      <c r="F726" t="s">
        <v>2838</v>
      </c>
      <c r="G726" s="1">
        <f>COUNTIF(B726,"*ii*")</f>
        <v>0</v>
      </c>
      <c r="H726" s="1">
        <f>COUNTIF(B726,"*ee*")</f>
        <v>0</v>
      </c>
      <c r="I726" s="1">
        <f>COUNTIF(B726,"*aa*")</f>
        <v>0</v>
      </c>
      <c r="J726" s="1">
        <f>COUNTIF(B726,"*oo*")</f>
        <v>0</v>
      </c>
      <c r="K726" s="1">
        <f>COUNTIF(B726,"*uu*")</f>
        <v>0</v>
      </c>
      <c r="L726" s="1">
        <f>COUNTIF(B726,"*ia*")</f>
        <v>0</v>
      </c>
      <c r="M726" s="1">
        <f>COUNTIF(B726,"*iu*")</f>
        <v>0</v>
      </c>
      <c r="N726" s="1">
        <f>COUNTIF(B726,"*ei*")</f>
        <v>0</v>
      </c>
      <c r="O726" s="1">
        <f>COUNTIF(B726,"*ea*")</f>
        <v>0</v>
      </c>
      <c r="P726" s="1">
        <f>COUNTIF(B726,"*eo*")</f>
        <v>0</v>
      </c>
      <c r="Q726" s="1">
        <f>COUNTIF(B726,"*eu*")</f>
        <v>0</v>
      </c>
      <c r="R726" s="1">
        <f>COUNTIF(B726,"*ai*")</f>
        <v>0</v>
      </c>
      <c r="S726" s="1">
        <f>COUNTIF(B726,"*ae*")</f>
        <v>0</v>
      </c>
      <c r="T726" s="1">
        <f>COUNTIF(B726,"*ao*")</f>
        <v>0</v>
      </c>
      <c r="U726" s="1">
        <f>COUNTIF(B726,"*au*")</f>
        <v>0</v>
      </c>
      <c r="V726" s="1">
        <f>COUNTIF(B726,"*oi*")</f>
        <v>0</v>
      </c>
      <c r="W726" s="1">
        <f>COUNTIF(B726,"*oe*")</f>
        <v>0</v>
      </c>
      <c r="X726" s="1">
        <f>COUNTIF(B726,"*oa*")</f>
        <v>0</v>
      </c>
      <c r="Y726" s="1">
        <f>COUNTIF(B726,"*ou*")</f>
        <v>0</v>
      </c>
      <c r="Z726" s="1">
        <f>COUNTIF(B726,"*ui*")</f>
        <v>0</v>
      </c>
      <c r="AA726" s="1">
        <f>COUNTIF(B726,"*ua*")</f>
        <v>0</v>
      </c>
      <c r="AB726">
        <f>SUM(G726:AA726)</f>
        <v>0</v>
      </c>
      <c r="AC726">
        <v>2</v>
      </c>
      <c r="AD726">
        <f>COUNTIF(AC726,"2")</f>
        <v>1</v>
      </c>
      <c r="AE726">
        <f>COUNTIF(AC726,"3")</f>
        <v>0</v>
      </c>
      <c r="AF726">
        <f>COUNTIF(AC726,"4")</f>
        <v>0</v>
      </c>
      <c r="AG726">
        <f>COUNTIF(AC726,"5")</f>
        <v>0</v>
      </c>
      <c r="AH726">
        <v>1</v>
      </c>
      <c r="AI726">
        <v>1</v>
      </c>
      <c r="AM726">
        <v>1</v>
      </c>
      <c r="AN726" t="str">
        <f>RIGHT(B726,1)</f>
        <v>ʔ</v>
      </c>
      <c r="AO726" s="1">
        <f>COUNTIF(F726,"CVCV")+COUNTIF(F726,"CVVCV")</f>
        <v>0</v>
      </c>
      <c r="AP726" s="1">
        <f>COUNTIF(F726,"CVCVC")+COUNTIF(F726,"CVVCVC")</f>
        <v>0</v>
      </c>
      <c r="AQ726" s="1">
        <f>COUNTIF(F726,"VCV")+COUNTIF(F726,"VVCV")</f>
        <v>0</v>
      </c>
      <c r="AR726" s="1">
        <f>COUNTIF(F726,"VCVC")+COUNTIF(F726,"VVCVC")</f>
        <v>0</v>
      </c>
      <c r="AS726" s="1">
        <f>COUNTIF(F726,"CVV")</f>
        <v>0</v>
      </c>
      <c r="AT726" s="1">
        <f>COUNTIF(F726,"CVVC")</f>
        <v>0</v>
      </c>
      <c r="AU726" s="1">
        <f>COUNTIF(F726,"VV")</f>
        <v>0</v>
      </c>
      <c r="AV726" s="1">
        <f>COUNTIF(F726,"VVC")</f>
        <v>0</v>
      </c>
      <c r="AW726" s="1">
        <f>COUNTIF(F726,"CVVCVC")+COUNTIF(F726,"VVCVC")+COUNTIF(F726,"CVVCV")+COUNTIF(F726,"VVCV")</f>
        <v>0</v>
      </c>
      <c r="AY726" s="1">
        <f>COUNTIF(F726,"CCVCV")</f>
        <v>0</v>
      </c>
      <c r="AZ726" s="1">
        <f>COUNTIF(F726,"CCVCVC")</f>
        <v>1</v>
      </c>
      <c r="BA726" s="1">
        <f>COUNTIF(F726,"CCVV")</f>
        <v>0</v>
      </c>
      <c r="BB726" s="1">
        <f>COUNTIF(F726,"CCVVC")</f>
        <v>0</v>
      </c>
      <c r="BC726">
        <v>1</v>
      </c>
      <c r="BF726" s="1" t="str">
        <f>RIGHT(F726,4)</f>
        <v>VCVC</v>
      </c>
      <c r="BG726" s="1"/>
      <c r="BJ726">
        <v>1</v>
      </c>
      <c r="BP726" s="1">
        <f>SUM(BG726:BO726)</f>
        <v>1</v>
      </c>
      <c r="BQ726">
        <v>0</v>
      </c>
      <c r="BS726" s="1" t="str">
        <f>LEFT(B726,1)</f>
        <v>ʔ</v>
      </c>
      <c r="BT726" s="1" t="str">
        <f>LEFT(B726,2)</f>
        <v>ʔb</v>
      </c>
      <c r="BU726" s="1" t="str">
        <f>RIGHT(B726,1)</f>
        <v>ʔ</v>
      </c>
      <c r="BX726" s="10">
        <v>0</v>
      </c>
      <c r="BY726" s="10" t="str">
        <f>LEFT(CA726,1)</f>
        <v>a</v>
      </c>
      <c r="BZ726" s="10" t="str">
        <f>LEFT(CC726,1)</f>
        <v>e</v>
      </c>
      <c r="CA726" s="10" t="str">
        <f>RIGHT(B726,4)</f>
        <v>akeʔ</v>
      </c>
      <c r="CB726" s="10" t="str">
        <f>RIGHT(B726,3)</f>
        <v>keʔ</v>
      </c>
      <c r="CC726" s="10" t="str">
        <f>RIGHT(B726,2)</f>
        <v>eʔ</v>
      </c>
      <c r="CD726" s="10" t="str">
        <f>RIGHT(B726,1)</f>
        <v>ʔ</v>
      </c>
    </row>
    <row r="727" spans="1:82">
      <c r="A727">
        <v>1393</v>
      </c>
      <c r="B727" s="30" t="s">
        <v>3353</v>
      </c>
      <c r="C727" t="s">
        <v>1968</v>
      </c>
      <c r="D727" t="s">
        <v>1141</v>
      </c>
      <c r="E727" t="s">
        <v>1141</v>
      </c>
      <c r="F727" t="s">
        <v>2838</v>
      </c>
      <c r="G727" s="1">
        <f>COUNTIF(B727,"*ii*")</f>
        <v>0</v>
      </c>
      <c r="H727" s="1">
        <f>COUNTIF(B727,"*ee*")</f>
        <v>0</v>
      </c>
      <c r="I727" s="1">
        <f>COUNTIF(B727,"*aa*")</f>
        <v>0</v>
      </c>
      <c r="J727" s="1">
        <f>COUNTIF(B727,"*oo*")</f>
        <v>0</v>
      </c>
      <c r="K727" s="1">
        <f>COUNTIF(B727,"*uu*")</f>
        <v>0</v>
      </c>
      <c r="L727" s="1">
        <f>COUNTIF(B727,"*ia*")</f>
        <v>0</v>
      </c>
      <c r="M727" s="1">
        <f>COUNTIF(B727,"*iu*")</f>
        <v>0</v>
      </c>
      <c r="N727" s="1">
        <f>COUNTIF(B727,"*ei*")</f>
        <v>0</v>
      </c>
      <c r="O727" s="1">
        <f>COUNTIF(B727,"*ea*")</f>
        <v>0</v>
      </c>
      <c r="P727" s="1">
        <f>COUNTIF(B727,"*eo*")</f>
        <v>0</v>
      </c>
      <c r="Q727" s="1">
        <f>COUNTIF(B727,"*eu*")</f>
        <v>0</v>
      </c>
      <c r="R727" s="1">
        <f>COUNTIF(B727,"*ai*")</f>
        <v>0</v>
      </c>
      <c r="S727" s="1">
        <f>COUNTIF(B727,"*ae*")</f>
        <v>0</v>
      </c>
      <c r="T727" s="1">
        <f>COUNTIF(B727,"*ao*")</f>
        <v>0</v>
      </c>
      <c r="U727" s="1">
        <f>COUNTIF(B727,"*au*")</f>
        <v>0</v>
      </c>
      <c r="V727" s="1">
        <f>COUNTIF(B727,"*oi*")</f>
        <v>0</v>
      </c>
      <c r="W727" s="1">
        <f>COUNTIF(B727,"*oe*")</f>
        <v>0</v>
      </c>
      <c r="X727" s="1">
        <f>COUNTIF(B727,"*oa*")</f>
        <v>0</v>
      </c>
      <c r="Y727" s="1">
        <f>COUNTIF(B727,"*ou*")</f>
        <v>0</v>
      </c>
      <c r="Z727" s="1">
        <f>COUNTIF(B727,"*ui*")</f>
        <v>0</v>
      </c>
      <c r="AA727" s="1">
        <f>COUNTIF(B727,"*ua*")</f>
        <v>0</v>
      </c>
      <c r="AB727">
        <f>SUM(G727:AA727)</f>
        <v>0</v>
      </c>
      <c r="AC727">
        <v>2</v>
      </c>
      <c r="AD727">
        <f>COUNTIF(AC727,"2")</f>
        <v>1</v>
      </c>
      <c r="AE727">
        <f>COUNTIF(AC727,"3")</f>
        <v>0</v>
      </c>
      <c r="AF727">
        <f>COUNTIF(AC727,"4")</f>
        <v>0</v>
      </c>
      <c r="AG727">
        <f>COUNTIF(AC727,"5")</f>
        <v>0</v>
      </c>
      <c r="AH727">
        <v>1</v>
      </c>
      <c r="AI727">
        <v>1</v>
      </c>
      <c r="AM727">
        <v>1</v>
      </c>
      <c r="AN727" t="str">
        <f>RIGHT(B727,1)</f>
        <v>ʔ</v>
      </c>
      <c r="AO727" s="1">
        <f>COUNTIF(F727,"CVCV")+COUNTIF(F727,"CVVCV")</f>
        <v>0</v>
      </c>
      <c r="AP727" s="1">
        <f>COUNTIF(F727,"CVCVC")+COUNTIF(F727,"CVVCVC")</f>
        <v>0</v>
      </c>
      <c r="AQ727" s="1">
        <f>COUNTIF(F727,"VCV")+COUNTIF(F727,"VVCV")</f>
        <v>0</v>
      </c>
      <c r="AR727" s="1">
        <f>COUNTIF(F727,"VCVC")+COUNTIF(F727,"VVCVC")</f>
        <v>0</v>
      </c>
      <c r="AS727" s="1">
        <f>COUNTIF(F727,"CVV")</f>
        <v>0</v>
      </c>
      <c r="AT727" s="1">
        <f>COUNTIF(F727,"CVVC")</f>
        <v>0</v>
      </c>
      <c r="AU727" s="1">
        <f>COUNTIF(F727,"VV")</f>
        <v>0</v>
      </c>
      <c r="AV727" s="1">
        <f>COUNTIF(F727,"VVC")</f>
        <v>0</v>
      </c>
      <c r="AW727" s="1">
        <f>COUNTIF(F727,"CVVCVC")+COUNTIF(F727,"VVCVC")+COUNTIF(F727,"CVVCV")+COUNTIF(F727,"VVCV")</f>
        <v>0</v>
      </c>
      <c r="AY727" s="1">
        <f>COUNTIF(F727,"CCVCV")</f>
        <v>0</v>
      </c>
      <c r="AZ727" s="1">
        <f>COUNTIF(F727,"CCVCVC")</f>
        <v>1</v>
      </c>
      <c r="BA727" s="1">
        <f>COUNTIF(F727,"CCVV")</f>
        <v>0</v>
      </c>
      <c r="BB727" s="1">
        <f>COUNTIF(F727,"CCVVC")</f>
        <v>0</v>
      </c>
      <c r="BC727">
        <v>1</v>
      </c>
      <c r="BF727" s="1" t="str">
        <f>RIGHT(F727,4)</f>
        <v>VCVC</v>
      </c>
      <c r="BG727" s="1"/>
      <c r="BJ727">
        <v>1</v>
      </c>
      <c r="BP727" s="1">
        <f>SUM(BG727:BO727)</f>
        <v>1</v>
      </c>
      <c r="BQ727">
        <v>0</v>
      </c>
      <c r="BS727" s="1" t="str">
        <f>LEFT(B727,1)</f>
        <v>ʔ</v>
      </c>
      <c r="BT727" s="1" t="str">
        <f>LEFT(B727,2)</f>
        <v>ʔr</v>
      </c>
      <c r="BU727" s="1" t="str">
        <f>RIGHT(B727,1)</f>
        <v>ʔ</v>
      </c>
      <c r="BX727" s="10">
        <v>0</v>
      </c>
      <c r="BY727" s="10" t="str">
        <f>LEFT(CA727,1)</f>
        <v>a</v>
      </c>
      <c r="BZ727" s="10" t="str">
        <f>LEFT(CC727,1)</f>
        <v>e</v>
      </c>
      <c r="CA727" s="10" t="str">
        <f>RIGHT(B727,4)</f>
        <v>akeʔ</v>
      </c>
      <c r="CB727" s="10" t="str">
        <f>RIGHT(B727,3)</f>
        <v>keʔ</v>
      </c>
      <c r="CC727" s="10" t="str">
        <f>RIGHT(B727,2)</f>
        <v>eʔ</v>
      </c>
      <c r="CD727" s="10" t="str">
        <f>RIGHT(B727,1)</f>
        <v>ʔ</v>
      </c>
    </row>
    <row r="728" spans="1:82">
      <c r="A728">
        <v>1293</v>
      </c>
      <c r="B728" s="30" t="s">
        <v>3263</v>
      </c>
      <c r="C728" t="s">
        <v>1347</v>
      </c>
      <c r="D728" t="s">
        <v>1141</v>
      </c>
      <c r="E728" t="s">
        <v>1141</v>
      </c>
      <c r="F728" t="s">
        <v>2838</v>
      </c>
      <c r="G728" s="1">
        <f>COUNTIF(B728,"*ii*")</f>
        <v>0</v>
      </c>
      <c r="H728" s="1">
        <f>COUNTIF(B728,"*ee*")</f>
        <v>0</v>
      </c>
      <c r="I728" s="1">
        <f>COUNTIF(B728,"*aa*")</f>
        <v>0</v>
      </c>
      <c r="J728" s="1">
        <f>COUNTIF(B728,"*oo*")</f>
        <v>0</v>
      </c>
      <c r="K728" s="1">
        <f>COUNTIF(B728,"*uu*")</f>
        <v>0</v>
      </c>
      <c r="L728" s="1">
        <f>COUNTIF(B728,"*ia*")</f>
        <v>0</v>
      </c>
      <c r="M728" s="1">
        <f>COUNTIF(B728,"*iu*")</f>
        <v>0</v>
      </c>
      <c r="N728" s="1">
        <f>COUNTIF(B728,"*ei*")</f>
        <v>0</v>
      </c>
      <c r="O728" s="1">
        <f>COUNTIF(B728,"*ea*")</f>
        <v>0</v>
      </c>
      <c r="P728" s="1">
        <f>COUNTIF(B728,"*eo*")</f>
        <v>0</v>
      </c>
      <c r="Q728" s="1">
        <f>COUNTIF(B728,"*eu*")</f>
        <v>0</v>
      </c>
      <c r="R728" s="1">
        <f>COUNTIF(B728,"*ai*")</f>
        <v>0</v>
      </c>
      <c r="S728" s="1">
        <f>COUNTIF(B728,"*ae*")</f>
        <v>0</v>
      </c>
      <c r="T728" s="1">
        <f>COUNTIF(B728,"*ao*")</f>
        <v>0</v>
      </c>
      <c r="U728" s="1">
        <f>COUNTIF(B728,"*au*")</f>
        <v>0</v>
      </c>
      <c r="V728" s="1">
        <f>COUNTIF(B728,"*oi*")</f>
        <v>0</v>
      </c>
      <c r="W728" s="1">
        <f>COUNTIF(B728,"*oe*")</f>
        <v>0</v>
      </c>
      <c r="X728" s="1">
        <f>COUNTIF(B728,"*oa*")</f>
        <v>0</v>
      </c>
      <c r="Y728" s="1">
        <f>COUNTIF(B728,"*ou*")</f>
        <v>0</v>
      </c>
      <c r="Z728" s="1">
        <f>COUNTIF(B728,"*ui*")</f>
        <v>0</v>
      </c>
      <c r="AA728" s="1">
        <f>COUNTIF(B728,"*ua*")</f>
        <v>0</v>
      </c>
      <c r="AB728">
        <f>SUM(G728:AA728)</f>
        <v>0</v>
      </c>
      <c r="AC728">
        <v>2</v>
      </c>
      <c r="AD728">
        <f>COUNTIF(AC728,"2")</f>
        <v>1</v>
      </c>
      <c r="AE728">
        <f>COUNTIF(AC728,"3")</f>
        <v>0</v>
      </c>
      <c r="AF728">
        <f>COUNTIF(AC728,"4")</f>
        <v>0</v>
      </c>
      <c r="AG728">
        <f>COUNTIF(AC728,"5")</f>
        <v>0</v>
      </c>
      <c r="AH728">
        <v>1</v>
      </c>
      <c r="AI728">
        <v>1</v>
      </c>
      <c r="AM728">
        <v>1</v>
      </c>
      <c r="AN728" t="str">
        <f>RIGHT(B728,1)</f>
        <v>ʔ</v>
      </c>
      <c r="AO728" s="1">
        <f>COUNTIF(F728,"CVCV")+COUNTIF(F728,"CVVCV")</f>
        <v>0</v>
      </c>
      <c r="AP728" s="1">
        <f>COUNTIF(F728,"CVCVC")+COUNTIF(F728,"CVVCVC")</f>
        <v>0</v>
      </c>
      <c r="AQ728" s="1">
        <f>COUNTIF(F728,"VCV")+COUNTIF(F728,"VVCV")</f>
        <v>0</v>
      </c>
      <c r="AR728" s="1">
        <f>COUNTIF(F728,"VCVC")+COUNTIF(F728,"VVCVC")</f>
        <v>0</v>
      </c>
      <c r="AS728" s="1">
        <f>COUNTIF(F728,"CVV")</f>
        <v>0</v>
      </c>
      <c r="AT728" s="1">
        <f>COUNTIF(F728,"CVVC")</f>
        <v>0</v>
      </c>
      <c r="AU728" s="1">
        <f>COUNTIF(F728,"VV")</f>
        <v>0</v>
      </c>
      <c r="AV728" s="1">
        <f>COUNTIF(F728,"VVC")</f>
        <v>0</v>
      </c>
      <c r="AW728" s="1">
        <f>COUNTIF(F728,"CVVCVC")+COUNTIF(F728,"VVCVC")+COUNTIF(F728,"CVVCV")+COUNTIF(F728,"VVCV")</f>
        <v>0</v>
      </c>
      <c r="AY728" s="1">
        <f>COUNTIF(F728,"CCVCV")</f>
        <v>0</v>
      </c>
      <c r="AZ728" s="1">
        <f>COUNTIF(F728,"CCVCVC")</f>
        <v>1</v>
      </c>
      <c r="BA728" s="1">
        <f>COUNTIF(F728,"CCVV")</f>
        <v>0</v>
      </c>
      <c r="BB728" s="1">
        <f>COUNTIF(F728,"CCVVC")</f>
        <v>0</v>
      </c>
      <c r="BC728">
        <v>1</v>
      </c>
      <c r="BF728" s="1" t="str">
        <f>RIGHT(F728,4)</f>
        <v>VCVC</v>
      </c>
      <c r="BG728" s="1"/>
      <c r="BJ728">
        <v>1</v>
      </c>
      <c r="BP728" s="1">
        <f>SUM(BG728:BO728)</f>
        <v>1</v>
      </c>
      <c r="BQ728">
        <v>0</v>
      </c>
      <c r="BS728" s="1" t="str">
        <f>LEFT(B728,1)</f>
        <v>ʔ</v>
      </c>
      <c r="BT728" s="1" t="str">
        <f>LEFT(B728,2)</f>
        <v>ʔf</v>
      </c>
      <c r="BU728" s="1" t="str">
        <f>RIGHT(B728,1)</f>
        <v>ʔ</v>
      </c>
      <c r="BX728" s="10">
        <v>0</v>
      </c>
      <c r="BY728" s="10" t="str">
        <f>LEFT(CA728,1)</f>
        <v>a</v>
      </c>
      <c r="BZ728" s="10" t="str">
        <f>LEFT(CC728,1)</f>
        <v>e</v>
      </c>
      <c r="CA728" s="10" t="str">
        <f>RIGHT(B728,4)</f>
        <v>aneʔ</v>
      </c>
      <c r="CB728" s="10" t="str">
        <f>RIGHT(B728,3)</f>
        <v>neʔ</v>
      </c>
      <c r="CC728" s="10" t="str">
        <f>RIGHT(B728,2)</f>
        <v>eʔ</v>
      </c>
      <c r="CD728" s="10" t="str">
        <f>RIGHT(B728,1)</f>
        <v>ʔ</v>
      </c>
    </row>
    <row r="729" spans="1:82">
      <c r="A729">
        <v>1294</v>
      </c>
      <c r="B729" s="30" t="s">
        <v>3263</v>
      </c>
      <c r="C729" t="s">
        <v>1824</v>
      </c>
      <c r="D729" t="s">
        <v>1141</v>
      </c>
      <c r="E729" t="s">
        <v>1141</v>
      </c>
      <c r="F729" t="s">
        <v>2838</v>
      </c>
      <c r="G729" s="1">
        <f>COUNTIF(B729,"*ii*")</f>
        <v>0</v>
      </c>
      <c r="H729" s="1">
        <f>COUNTIF(B729,"*ee*")</f>
        <v>0</v>
      </c>
      <c r="I729" s="1">
        <f>COUNTIF(B729,"*aa*")</f>
        <v>0</v>
      </c>
      <c r="J729" s="1">
        <f>COUNTIF(B729,"*oo*")</f>
        <v>0</v>
      </c>
      <c r="K729" s="1">
        <f>COUNTIF(B729,"*uu*")</f>
        <v>0</v>
      </c>
      <c r="L729" s="1">
        <f>COUNTIF(B729,"*ia*")</f>
        <v>0</v>
      </c>
      <c r="M729" s="1">
        <f>COUNTIF(B729,"*iu*")</f>
        <v>0</v>
      </c>
      <c r="N729" s="1">
        <f>COUNTIF(B729,"*ei*")</f>
        <v>0</v>
      </c>
      <c r="O729" s="1">
        <f>COUNTIF(B729,"*ea*")</f>
        <v>0</v>
      </c>
      <c r="P729" s="1">
        <f>COUNTIF(B729,"*eo*")</f>
        <v>0</v>
      </c>
      <c r="Q729" s="1">
        <f>COUNTIF(B729,"*eu*")</f>
        <v>0</v>
      </c>
      <c r="R729" s="1">
        <f>COUNTIF(B729,"*ai*")</f>
        <v>0</v>
      </c>
      <c r="S729" s="1">
        <f>COUNTIF(B729,"*ae*")</f>
        <v>0</v>
      </c>
      <c r="T729" s="1">
        <f>COUNTIF(B729,"*ao*")</f>
        <v>0</v>
      </c>
      <c r="U729" s="1">
        <f>COUNTIF(B729,"*au*")</f>
        <v>0</v>
      </c>
      <c r="V729" s="1">
        <f>COUNTIF(B729,"*oi*")</f>
        <v>0</v>
      </c>
      <c r="W729" s="1">
        <f>COUNTIF(B729,"*oe*")</f>
        <v>0</v>
      </c>
      <c r="X729" s="1">
        <f>COUNTIF(B729,"*oa*")</f>
        <v>0</v>
      </c>
      <c r="Y729" s="1">
        <f>COUNTIF(B729,"*ou*")</f>
        <v>0</v>
      </c>
      <c r="Z729" s="1">
        <f>COUNTIF(B729,"*ui*")</f>
        <v>0</v>
      </c>
      <c r="AA729" s="1">
        <f>COUNTIF(B729,"*ua*")</f>
        <v>0</v>
      </c>
      <c r="AB729">
        <f>SUM(G729:AA729)</f>
        <v>0</v>
      </c>
      <c r="AC729">
        <v>2</v>
      </c>
      <c r="AD729">
        <f>COUNTIF(AC729,"2")</f>
        <v>1</v>
      </c>
      <c r="AE729">
        <f>COUNTIF(AC729,"3")</f>
        <v>0</v>
      </c>
      <c r="AF729">
        <f>COUNTIF(AC729,"4")</f>
        <v>0</v>
      </c>
      <c r="AG729">
        <f>COUNTIF(AC729,"5")</f>
        <v>0</v>
      </c>
      <c r="AH729">
        <v>1</v>
      </c>
      <c r="AI729">
        <v>1</v>
      </c>
      <c r="AM729">
        <v>1</v>
      </c>
      <c r="AN729" t="str">
        <f>RIGHT(B729,1)</f>
        <v>ʔ</v>
      </c>
      <c r="AO729" s="1">
        <f>COUNTIF(F729,"CVCV")+COUNTIF(F729,"CVVCV")</f>
        <v>0</v>
      </c>
      <c r="AP729" s="1">
        <f>COUNTIF(F729,"CVCVC")+COUNTIF(F729,"CVVCVC")</f>
        <v>0</v>
      </c>
      <c r="AQ729" s="1">
        <f>COUNTIF(F729,"VCV")+COUNTIF(F729,"VVCV")</f>
        <v>0</v>
      </c>
      <c r="AR729" s="1">
        <f>COUNTIF(F729,"VCVC")+COUNTIF(F729,"VVCVC")</f>
        <v>0</v>
      </c>
      <c r="AS729" s="1">
        <f>COUNTIF(F729,"CVV")</f>
        <v>0</v>
      </c>
      <c r="AT729" s="1">
        <f>COUNTIF(F729,"CVVC")</f>
        <v>0</v>
      </c>
      <c r="AU729" s="1">
        <f>COUNTIF(F729,"VV")</f>
        <v>0</v>
      </c>
      <c r="AV729" s="1">
        <f>COUNTIF(F729,"VVC")</f>
        <v>0</v>
      </c>
      <c r="AW729" s="1">
        <f>COUNTIF(F729,"CVVCVC")+COUNTIF(F729,"VVCVC")+COUNTIF(F729,"CVVCV")+COUNTIF(F729,"VVCV")</f>
        <v>0</v>
      </c>
      <c r="AY729" s="1">
        <f>COUNTIF(F729,"CCVCV")</f>
        <v>0</v>
      </c>
      <c r="AZ729" s="1">
        <f>COUNTIF(F729,"CCVCVC")</f>
        <v>1</v>
      </c>
      <c r="BA729" s="1">
        <f>COUNTIF(F729,"CCVV")</f>
        <v>0</v>
      </c>
      <c r="BB729" s="1">
        <f>COUNTIF(F729,"CCVVC")</f>
        <v>0</v>
      </c>
      <c r="BC729">
        <v>1</v>
      </c>
      <c r="BF729" s="1" t="str">
        <f>RIGHT(F729,4)</f>
        <v>VCVC</v>
      </c>
      <c r="BG729" s="1"/>
      <c r="BJ729">
        <v>1</v>
      </c>
      <c r="BP729" s="1">
        <f>SUM(BG729:BO729)</f>
        <v>1</v>
      </c>
      <c r="BQ729">
        <v>0</v>
      </c>
      <c r="BS729" s="1" t="str">
        <f>LEFT(B729,1)</f>
        <v>ʔ</v>
      </c>
      <c r="BT729" s="1" t="str">
        <f>LEFT(B729,2)</f>
        <v>ʔf</v>
      </c>
      <c r="BU729" s="1" t="str">
        <f>RIGHT(B729,1)</f>
        <v>ʔ</v>
      </c>
      <c r="BX729" s="10">
        <v>0</v>
      </c>
      <c r="BY729" s="10" t="str">
        <f>LEFT(CA729,1)</f>
        <v>a</v>
      </c>
      <c r="BZ729" s="10" t="str">
        <f>LEFT(CC729,1)</f>
        <v>e</v>
      </c>
      <c r="CA729" s="10" t="str">
        <f>RIGHT(B729,4)</f>
        <v>aneʔ</v>
      </c>
      <c r="CB729" s="10" t="str">
        <f>RIGHT(B729,3)</f>
        <v>neʔ</v>
      </c>
      <c r="CC729" s="10" t="str">
        <f>RIGHT(B729,2)</f>
        <v>eʔ</v>
      </c>
      <c r="CD729" s="10" t="str">
        <f>RIGHT(B729,1)</f>
        <v>ʔ</v>
      </c>
    </row>
    <row r="730" spans="1:82">
      <c r="A730">
        <v>506</v>
      </c>
      <c r="B730" s="30" t="s">
        <v>3071</v>
      </c>
      <c r="C730" t="s">
        <v>1814</v>
      </c>
      <c r="D730" t="s">
        <v>1141</v>
      </c>
      <c r="E730" t="s">
        <v>1141</v>
      </c>
      <c r="F730" t="s">
        <v>2838</v>
      </c>
      <c r="G730" s="1">
        <f>COUNTIF(B730,"*ii*")</f>
        <v>0</v>
      </c>
      <c r="H730" s="1">
        <f>COUNTIF(B730,"*ee*")</f>
        <v>0</v>
      </c>
      <c r="I730" s="1">
        <f>COUNTIF(B730,"*aa*")</f>
        <v>0</v>
      </c>
      <c r="J730" s="1">
        <f>COUNTIF(B730,"*oo*")</f>
        <v>0</v>
      </c>
      <c r="K730" s="1">
        <f>COUNTIF(B730,"*uu*")</f>
        <v>0</v>
      </c>
      <c r="L730" s="1">
        <f>COUNTIF(B730,"*ia*")</f>
        <v>0</v>
      </c>
      <c r="M730" s="1">
        <f>COUNTIF(B730,"*iu*")</f>
        <v>0</v>
      </c>
      <c r="N730" s="1">
        <f>COUNTIF(B730,"*ei*")</f>
        <v>0</v>
      </c>
      <c r="O730" s="1">
        <f>COUNTIF(B730,"*ea*")</f>
        <v>0</v>
      </c>
      <c r="P730" s="1">
        <f>COUNTIF(B730,"*eo*")</f>
        <v>0</v>
      </c>
      <c r="Q730" s="1">
        <f>COUNTIF(B730,"*eu*")</f>
        <v>0</v>
      </c>
      <c r="R730" s="1">
        <f>COUNTIF(B730,"*ai*")</f>
        <v>0</v>
      </c>
      <c r="S730" s="1">
        <f>COUNTIF(B730,"*ae*")</f>
        <v>0</v>
      </c>
      <c r="T730" s="1">
        <f>COUNTIF(B730,"*ao*")</f>
        <v>0</v>
      </c>
      <c r="U730" s="1">
        <f>COUNTIF(B730,"*au*")</f>
        <v>0</v>
      </c>
      <c r="V730" s="1">
        <f>COUNTIF(B730,"*oi*")</f>
        <v>0</v>
      </c>
      <c r="W730" s="1">
        <f>COUNTIF(B730,"*oe*")</f>
        <v>0</v>
      </c>
      <c r="X730" s="1">
        <f>COUNTIF(B730,"*oa*")</f>
        <v>0</v>
      </c>
      <c r="Y730" s="1">
        <f>COUNTIF(B730,"*ou*")</f>
        <v>0</v>
      </c>
      <c r="Z730" s="1">
        <f>COUNTIF(B730,"*ui*")</f>
        <v>0</v>
      </c>
      <c r="AA730" s="1">
        <f>COUNTIF(B730,"*ua*")</f>
        <v>0</v>
      </c>
      <c r="AB730">
        <f>SUM(G730:AA730)</f>
        <v>0</v>
      </c>
      <c r="AC730">
        <v>2</v>
      </c>
      <c r="AD730">
        <f>COUNTIF(AC730,"2")</f>
        <v>1</v>
      </c>
      <c r="AE730">
        <f>COUNTIF(AC730,"3")</f>
        <v>0</v>
      </c>
      <c r="AF730">
        <f>COUNTIF(AC730,"4")</f>
        <v>0</v>
      </c>
      <c r="AG730">
        <f>COUNTIF(AC730,"5")</f>
        <v>0</v>
      </c>
      <c r="AH730">
        <v>1</v>
      </c>
      <c r="AI730">
        <v>1</v>
      </c>
      <c r="AM730">
        <v>1</v>
      </c>
      <c r="AN730" t="str">
        <f>RIGHT(B730,1)</f>
        <v>ʔ</v>
      </c>
      <c r="AO730" s="1">
        <f>COUNTIF(F730,"CVCV")+COUNTIF(F730,"CVVCV")</f>
        <v>0</v>
      </c>
      <c r="AP730" s="1">
        <f>COUNTIF(F730,"CVCVC")+COUNTIF(F730,"CVVCVC")</f>
        <v>0</v>
      </c>
      <c r="AQ730" s="1">
        <f>COUNTIF(F730,"VCV")+COUNTIF(F730,"VVCV")</f>
        <v>0</v>
      </c>
      <c r="AR730" s="1">
        <f>COUNTIF(F730,"VCVC")+COUNTIF(F730,"VVCVC")</f>
        <v>0</v>
      </c>
      <c r="AS730" s="1">
        <f>COUNTIF(F730,"CVV")</f>
        <v>0</v>
      </c>
      <c r="AT730" s="1">
        <f>COUNTIF(F730,"CVVC")</f>
        <v>0</v>
      </c>
      <c r="AU730" s="1">
        <f>COUNTIF(F730,"VV")</f>
        <v>0</v>
      </c>
      <c r="AV730" s="1">
        <f>COUNTIF(F730,"VVC")</f>
        <v>0</v>
      </c>
      <c r="AW730" s="1">
        <f>COUNTIF(F730,"CVVCVC")+COUNTIF(F730,"VVCVC")+COUNTIF(F730,"CVVCV")+COUNTIF(F730,"VVCV")</f>
        <v>0</v>
      </c>
      <c r="AY730" s="1">
        <f>COUNTIF(F730,"CCVCV")</f>
        <v>0</v>
      </c>
      <c r="AZ730" s="1">
        <f>COUNTIF(F730,"CCVCVC")</f>
        <v>1</v>
      </c>
      <c r="BA730" s="1">
        <f>COUNTIF(F730,"CCVV")</f>
        <v>0</v>
      </c>
      <c r="BB730" s="1">
        <f>COUNTIF(F730,"CCVVC")</f>
        <v>0</v>
      </c>
      <c r="BF730" s="1" t="str">
        <f>RIGHT(F730,4)</f>
        <v>VCVC</v>
      </c>
      <c r="BG730" s="1"/>
      <c r="BJ730">
        <v>1</v>
      </c>
      <c r="BP730" s="1">
        <f>SUM(BG730:BO730)</f>
        <v>1</v>
      </c>
      <c r="BQ730">
        <v>0</v>
      </c>
      <c r="BS730" s="1" t="str">
        <f>LEFT(B730,1)</f>
        <v>k</v>
      </c>
      <c r="BT730" s="1" t="str">
        <f>LEFT(B730,2)</f>
        <v>kb</v>
      </c>
      <c r="BU730" s="1" t="str">
        <f>RIGHT(B730,1)</f>
        <v>ʔ</v>
      </c>
      <c r="BX730" s="10">
        <v>0</v>
      </c>
      <c r="BY730" s="10" t="str">
        <f>LEFT(CA730,1)</f>
        <v>a</v>
      </c>
      <c r="BZ730" s="10" t="str">
        <f>LEFT(CC730,1)</f>
        <v>e</v>
      </c>
      <c r="CA730" s="10" t="str">
        <f>RIGHT(B730,4)</f>
        <v>ateʔ</v>
      </c>
      <c r="CB730" s="10" t="str">
        <f>RIGHT(B730,3)</f>
        <v>teʔ</v>
      </c>
      <c r="CC730" s="10" t="str">
        <f>RIGHT(B730,2)</f>
        <v>eʔ</v>
      </c>
      <c r="CD730" s="10" t="str">
        <f>RIGHT(B730,1)</f>
        <v>ʔ</v>
      </c>
    </row>
    <row r="731" spans="1:82">
      <c r="A731">
        <v>586</v>
      </c>
      <c r="B731" s="30" t="s">
        <v>3092</v>
      </c>
      <c r="C731" t="s">
        <v>1862</v>
      </c>
      <c r="D731" t="s">
        <v>1141</v>
      </c>
      <c r="E731" t="s">
        <v>1141</v>
      </c>
      <c r="F731" t="s">
        <v>2838</v>
      </c>
      <c r="G731" s="1">
        <f>COUNTIF(B731,"*ii*")</f>
        <v>0</v>
      </c>
      <c r="H731" s="1">
        <f>COUNTIF(B731,"*ee*")</f>
        <v>0</v>
      </c>
      <c r="I731" s="1">
        <f>COUNTIF(B731,"*aa*")</f>
        <v>0</v>
      </c>
      <c r="J731" s="1">
        <f>COUNTIF(B731,"*oo*")</f>
        <v>0</v>
      </c>
      <c r="K731" s="1">
        <f>COUNTIF(B731,"*uu*")</f>
        <v>0</v>
      </c>
      <c r="L731" s="1">
        <f>COUNTIF(B731,"*ia*")</f>
        <v>0</v>
      </c>
      <c r="M731" s="1">
        <f>COUNTIF(B731,"*iu*")</f>
        <v>0</v>
      </c>
      <c r="N731" s="1">
        <f>COUNTIF(B731,"*ei*")</f>
        <v>0</v>
      </c>
      <c r="O731" s="1">
        <f>COUNTIF(B731,"*ea*")</f>
        <v>0</v>
      </c>
      <c r="P731" s="1">
        <f>COUNTIF(B731,"*eo*")</f>
        <v>0</v>
      </c>
      <c r="Q731" s="1">
        <f>COUNTIF(B731,"*eu*")</f>
        <v>0</v>
      </c>
      <c r="R731" s="1">
        <f>COUNTIF(B731,"*ai*")</f>
        <v>0</v>
      </c>
      <c r="S731" s="1">
        <f>COUNTIF(B731,"*ae*")</f>
        <v>0</v>
      </c>
      <c r="T731" s="1">
        <f>COUNTIF(B731,"*ao*")</f>
        <v>0</v>
      </c>
      <c r="U731" s="1">
        <f>COUNTIF(B731,"*au*")</f>
        <v>0</v>
      </c>
      <c r="V731" s="1">
        <f>COUNTIF(B731,"*oi*")</f>
        <v>0</v>
      </c>
      <c r="W731" s="1">
        <f>COUNTIF(B731,"*oe*")</f>
        <v>0</v>
      </c>
      <c r="X731" s="1">
        <f>COUNTIF(B731,"*oa*")</f>
        <v>0</v>
      </c>
      <c r="Y731" s="1">
        <f>COUNTIF(B731,"*ou*")</f>
        <v>0</v>
      </c>
      <c r="Z731" s="1">
        <f>COUNTIF(B731,"*ui*")</f>
        <v>0</v>
      </c>
      <c r="AA731" s="1">
        <f>COUNTIF(B731,"*ua*")</f>
        <v>0</v>
      </c>
      <c r="AB731">
        <f>SUM(G731:AA731)</f>
        <v>0</v>
      </c>
      <c r="AC731">
        <v>2</v>
      </c>
      <c r="AD731">
        <f>COUNTIF(AC731,"2")</f>
        <v>1</v>
      </c>
      <c r="AE731">
        <f>COUNTIF(AC731,"3")</f>
        <v>0</v>
      </c>
      <c r="AF731">
        <f>COUNTIF(AC731,"4")</f>
        <v>0</v>
      </c>
      <c r="AG731">
        <f>COUNTIF(AC731,"5")</f>
        <v>0</v>
      </c>
      <c r="AH731">
        <v>1</v>
      </c>
      <c r="AI731">
        <v>1</v>
      </c>
      <c r="AM731">
        <v>1</v>
      </c>
      <c r="AN731" t="str">
        <f>RIGHT(B731,1)</f>
        <v>ʔ</v>
      </c>
      <c r="AO731" s="1">
        <f>COUNTIF(F731,"CVCV")+COUNTIF(F731,"CVVCV")</f>
        <v>0</v>
      </c>
      <c r="AP731" s="1">
        <f>COUNTIF(F731,"CVCVC")+COUNTIF(F731,"CVVCVC")</f>
        <v>0</v>
      </c>
      <c r="AQ731" s="1">
        <f>COUNTIF(F731,"VCV")+COUNTIF(F731,"VVCV")</f>
        <v>0</v>
      </c>
      <c r="AR731" s="1">
        <f>COUNTIF(F731,"VCVC")+COUNTIF(F731,"VVCVC")</f>
        <v>0</v>
      </c>
      <c r="AS731" s="1">
        <f>COUNTIF(F731,"CVV")</f>
        <v>0</v>
      </c>
      <c r="AT731" s="1">
        <f>COUNTIF(F731,"CVVC")</f>
        <v>0</v>
      </c>
      <c r="AU731" s="1">
        <f>COUNTIF(F731,"VV")</f>
        <v>0</v>
      </c>
      <c r="AV731" s="1">
        <f>COUNTIF(F731,"VVC")</f>
        <v>0</v>
      </c>
      <c r="AW731" s="1">
        <f>COUNTIF(F731,"CVVCVC")+COUNTIF(F731,"VVCVC")+COUNTIF(F731,"CVVCV")+COUNTIF(F731,"VVCV")</f>
        <v>0</v>
      </c>
      <c r="AY731" s="1">
        <f>COUNTIF(F731,"CCVCV")</f>
        <v>0</v>
      </c>
      <c r="AZ731" s="1">
        <f>COUNTIF(F731,"CCVCVC")</f>
        <v>1</v>
      </c>
      <c r="BA731" s="1">
        <f>COUNTIF(F731,"CCVV")</f>
        <v>0</v>
      </c>
      <c r="BB731" s="1">
        <f>COUNTIF(F731,"CCVVC")</f>
        <v>0</v>
      </c>
      <c r="BF731" s="1" t="str">
        <f>RIGHT(F731,4)</f>
        <v>VCVC</v>
      </c>
      <c r="BG731" s="1"/>
      <c r="BJ731">
        <v>1</v>
      </c>
      <c r="BP731" s="1">
        <f>SUM(BG731:BO731)</f>
        <v>1</v>
      </c>
      <c r="BQ731">
        <v>0</v>
      </c>
      <c r="BS731" s="1" t="str">
        <f>LEFT(B731,1)</f>
        <v>k</v>
      </c>
      <c r="BT731" s="1" t="str">
        <f>LEFT(B731,2)</f>
        <v>kn</v>
      </c>
      <c r="BU731" s="1" t="str">
        <f>RIGHT(B731,1)</f>
        <v>ʔ</v>
      </c>
      <c r="BX731" s="10">
        <v>0</v>
      </c>
      <c r="BY731" s="10" t="str">
        <f>LEFT(CA731,1)</f>
        <v>e</v>
      </c>
      <c r="BZ731" s="10" t="str">
        <f>LEFT(CC731,1)</f>
        <v>e</v>
      </c>
      <c r="CA731" s="10" t="str">
        <f>RIGHT(B731,4)</f>
        <v>eteʔ</v>
      </c>
      <c r="CB731" s="10" t="str">
        <f>RIGHT(B731,3)</f>
        <v>teʔ</v>
      </c>
      <c r="CC731" s="10" t="str">
        <f>RIGHT(B731,2)</f>
        <v>eʔ</v>
      </c>
      <c r="CD731" s="10" t="str">
        <f>RIGHT(B731,1)</f>
        <v>ʔ</v>
      </c>
    </row>
    <row r="732" spans="1:82">
      <c r="A732">
        <v>680</v>
      </c>
      <c r="B732" s="30" t="s">
        <v>3122</v>
      </c>
      <c r="C732" t="s">
        <v>2298</v>
      </c>
      <c r="D732" t="s">
        <v>1141</v>
      </c>
      <c r="E732" t="s">
        <v>1141</v>
      </c>
      <c r="F732" t="s">
        <v>2838</v>
      </c>
      <c r="G732" s="1">
        <f>COUNTIF(B732,"*ii*")</f>
        <v>0</v>
      </c>
      <c r="H732" s="1">
        <f>COUNTIF(B732,"*ee*")</f>
        <v>0</v>
      </c>
      <c r="I732" s="1">
        <f>COUNTIF(B732,"*aa*")</f>
        <v>0</v>
      </c>
      <c r="J732" s="1">
        <f>COUNTIF(B732,"*oo*")</f>
        <v>0</v>
      </c>
      <c r="K732" s="1">
        <f>COUNTIF(B732,"*uu*")</f>
        <v>0</v>
      </c>
      <c r="L732" s="1">
        <f>COUNTIF(B732,"*ia*")</f>
        <v>0</v>
      </c>
      <c r="M732" s="1">
        <f>COUNTIF(B732,"*iu*")</f>
        <v>0</v>
      </c>
      <c r="N732" s="1">
        <f>COUNTIF(B732,"*ei*")</f>
        <v>0</v>
      </c>
      <c r="O732" s="1">
        <f>COUNTIF(B732,"*ea*")</f>
        <v>0</v>
      </c>
      <c r="P732" s="1">
        <f>COUNTIF(B732,"*eo*")</f>
        <v>0</v>
      </c>
      <c r="Q732" s="1">
        <f>COUNTIF(B732,"*eu*")</f>
        <v>0</v>
      </c>
      <c r="R732" s="1">
        <f>COUNTIF(B732,"*ai*")</f>
        <v>0</v>
      </c>
      <c r="S732" s="1">
        <f>COUNTIF(B732,"*ae*")</f>
        <v>0</v>
      </c>
      <c r="T732" s="1">
        <f>COUNTIF(B732,"*ao*")</f>
        <v>0</v>
      </c>
      <c r="U732" s="1">
        <f>COUNTIF(B732,"*au*")</f>
        <v>0</v>
      </c>
      <c r="V732" s="1">
        <f>COUNTIF(B732,"*oi*")</f>
        <v>0</v>
      </c>
      <c r="W732" s="1">
        <f>COUNTIF(B732,"*oe*")</f>
        <v>0</v>
      </c>
      <c r="X732" s="1">
        <f>COUNTIF(B732,"*oa*")</f>
        <v>0</v>
      </c>
      <c r="Y732" s="1">
        <f>COUNTIF(B732,"*ou*")</f>
        <v>0</v>
      </c>
      <c r="Z732" s="1">
        <f>COUNTIF(B732,"*ui*")</f>
        <v>0</v>
      </c>
      <c r="AA732" s="1">
        <f>COUNTIF(B732,"*ua*")</f>
        <v>0</v>
      </c>
      <c r="AB732">
        <f>SUM(G732:AA732)</f>
        <v>0</v>
      </c>
      <c r="AC732">
        <v>2</v>
      </c>
      <c r="AD732">
        <f>COUNTIF(AC732,"2")</f>
        <v>1</v>
      </c>
      <c r="AE732">
        <f>COUNTIF(AC732,"3")</f>
        <v>0</v>
      </c>
      <c r="AF732">
        <f>COUNTIF(AC732,"4")</f>
        <v>0</v>
      </c>
      <c r="AG732">
        <f>COUNTIF(AC732,"5")</f>
        <v>0</v>
      </c>
      <c r="AH732">
        <v>1</v>
      </c>
      <c r="AI732">
        <v>1</v>
      </c>
      <c r="AM732">
        <v>1</v>
      </c>
      <c r="AN732" t="str">
        <f>RIGHT(B732,1)</f>
        <v>ʔ</v>
      </c>
      <c r="AO732" s="1">
        <f>COUNTIF(F732,"CVCV")+COUNTIF(F732,"CVVCV")</f>
        <v>0</v>
      </c>
      <c r="AP732" s="1">
        <f>COUNTIF(F732,"CVCVC")+COUNTIF(F732,"CVVCVC")</f>
        <v>0</v>
      </c>
      <c r="AQ732" s="1">
        <f>COUNTIF(F732,"VCV")+COUNTIF(F732,"VVCV")</f>
        <v>0</v>
      </c>
      <c r="AR732" s="1">
        <f>COUNTIF(F732,"VCVC")+COUNTIF(F732,"VVCVC")</f>
        <v>0</v>
      </c>
      <c r="AS732" s="1">
        <f>COUNTIF(F732,"CVV")</f>
        <v>0</v>
      </c>
      <c r="AT732" s="1">
        <f>COUNTIF(F732,"CVVC")</f>
        <v>0</v>
      </c>
      <c r="AU732" s="1">
        <f>COUNTIF(F732,"VV")</f>
        <v>0</v>
      </c>
      <c r="AV732" s="1">
        <f>COUNTIF(F732,"VVC")</f>
        <v>0</v>
      </c>
      <c r="AW732" s="1">
        <f>COUNTIF(F732,"CVVCVC")+COUNTIF(F732,"VVCVC")+COUNTIF(F732,"CVVCV")+COUNTIF(F732,"VVCV")</f>
        <v>0</v>
      </c>
      <c r="AY732" s="1">
        <f>COUNTIF(F732,"CCVCV")</f>
        <v>0</v>
      </c>
      <c r="AZ732" s="1">
        <f>COUNTIF(F732,"CCVCVC")</f>
        <v>1</v>
      </c>
      <c r="BA732" s="1">
        <f>COUNTIF(F732,"CCVV")</f>
        <v>0</v>
      </c>
      <c r="BB732" s="1">
        <f>COUNTIF(F732,"CCVVC")</f>
        <v>0</v>
      </c>
      <c r="BF732" s="1" t="str">
        <f>RIGHT(F732,4)</f>
        <v>VCVC</v>
      </c>
      <c r="BG732" s="1"/>
      <c r="BJ732">
        <v>1</v>
      </c>
      <c r="BP732" s="1">
        <f>SUM(BG732:BO732)</f>
        <v>1</v>
      </c>
      <c r="BQ732">
        <v>0</v>
      </c>
      <c r="BS732" s="1" t="str">
        <f>LEFT(B732,1)</f>
        <v>k</v>
      </c>
      <c r="BT732" s="1" t="str">
        <f>LEFT(B732,2)</f>
        <v>kt</v>
      </c>
      <c r="BU732" s="1" t="str">
        <f>RIGHT(B732,1)</f>
        <v>ʔ</v>
      </c>
      <c r="BX732" s="10">
        <v>0</v>
      </c>
      <c r="BY732" s="10" t="str">
        <f>LEFT(CA732,1)</f>
        <v>e</v>
      </c>
      <c r="BZ732" s="10" t="str">
        <f>LEFT(CC732,1)</f>
        <v>e</v>
      </c>
      <c r="CA732" s="10" t="str">
        <f>RIGHT(B732,4)</f>
        <v>eteʔ</v>
      </c>
      <c r="CB732" s="10" t="str">
        <f>RIGHT(B732,3)</f>
        <v>teʔ</v>
      </c>
      <c r="CC732" s="10" t="str">
        <f>RIGHT(B732,2)</f>
        <v>eʔ</v>
      </c>
      <c r="CD732" s="10" t="str">
        <f>RIGHT(B732,1)</f>
        <v>ʔ</v>
      </c>
    </row>
    <row r="733" spans="1:82">
      <c r="A733">
        <v>1410</v>
      </c>
      <c r="B733" s="30" t="s">
        <v>3369</v>
      </c>
      <c r="C733" t="s">
        <v>1728</v>
      </c>
      <c r="D733" t="s">
        <v>1151</v>
      </c>
      <c r="E733" t="s">
        <v>2821</v>
      </c>
      <c r="F733" t="s">
        <v>2838</v>
      </c>
      <c r="G733" s="1">
        <f>COUNTIF(B733,"*ii*")</f>
        <v>0</v>
      </c>
      <c r="H733" s="1">
        <f>COUNTIF(B733,"*ee*")</f>
        <v>0</v>
      </c>
      <c r="I733" s="1">
        <f>COUNTIF(B733,"*aa*")</f>
        <v>0</v>
      </c>
      <c r="J733" s="1">
        <f>COUNTIF(B733,"*oo*")</f>
        <v>0</v>
      </c>
      <c r="K733" s="1">
        <f>COUNTIF(B733,"*uu*")</f>
        <v>0</v>
      </c>
      <c r="L733" s="1">
        <f>COUNTIF(B733,"*ia*")</f>
        <v>0</v>
      </c>
      <c r="M733" s="1">
        <f>COUNTIF(B733,"*iu*")</f>
        <v>0</v>
      </c>
      <c r="N733" s="1">
        <f>COUNTIF(B733,"*ei*")</f>
        <v>0</v>
      </c>
      <c r="O733" s="1">
        <f>COUNTIF(B733,"*ea*")</f>
        <v>0</v>
      </c>
      <c r="P733" s="1">
        <f>COUNTIF(B733,"*eo*")</f>
        <v>0</v>
      </c>
      <c r="Q733" s="1">
        <f>COUNTIF(B733,"*eu*")</f>
        <v>0</v>
      </c>
      <c r="R733" s="1">
        <f>COUNTIF(B733,"*ai*")</f>
        <v>0</v>
      </c>
      <c r="S733" s="1">
        <f>COUNTIF(B733,"*ae*")</f>
        <v>0</v>
      </c>
      <c r="T733" s="1">
        <f>COUNTIF(B733,"*ao*")</f>
        <v>0</v>
      </c>
      <c r="U733" s="1">
        <f>COUNTIF(B733,"*au*")</f>
        <v>0</v>
      </c>
      <c r="V733" s="1">
        <f>COUNTIF(B733,"*oi*")</f>
        <v>0</v>
      </c>
      <c r="W733" s="1">
        <f>COUNTIF(B733,"*oe*")</f>
        <v>0</v>
      </c>
      <c r="X733" s="1">
        <f>COUNTIF(B733,"*oa*")</f>
        <v>0</v>
      </c>
      <c r="Y733" s="1">
        <f>COUNTIF(B733,"*ou*")</f>
        <v>0</v>
      </c>
      <c r="Z733" s="1">
        <f>COUNTIF(B733,"*ui*")</f>
        <v>0</v>
      </c>
      <c r="AA733" s="1">
        <f>COUNTIF(B733,"*ua*")</f>
        <v>0</v>
      </c>
      <c r="AB733">
        <f>SUM(G733:AA733)</f>
        <v>0</v>
      </c>
      <c r="AC733">
        <v>2</v>
      </c>
      <c r="AD733">
        <f>COUNTIF(AC733,"2")</f>
        <v>1</v>
      </c>
      <c r="AE733">
        <f>COUNTIF(AC733,"3")</f>
        <v>0</v>
      </c>
      <c r="AF733">
        <f>COUNTIF(AC733,"4")</f>
        <v>0</v>
      </c>
      <c r="AG733">
        <f>COUNTIF(AC733,"5")</f>
        <v>0</v>
      </c>
      <c r="AH733">
        <v>1</v>
      </c>
      <c r="AI733">
        <v>1</v>
      </c>
      <c r="AM733">
        <v>1</v>
      </c>
      <c r="AN733" t="str">
        <f>RIGHT(B733,1)</f>
        <v>ʔ</v>
      </c>
      <c r="AO733" s="1">
        <f>COUNTIF(F733,"CVCV")+COUNTIF(F733,"CVVCV")</f>
        <v>0</v>
      </c>
      <c r="AP733" s="1">
        <f>COUNTIF(F733,"CVCVC")+COUNTIF(F733,"CVVCVC")</f>
        <v>0</v>
      </c>
      <c r="AQ733" s="1">
        <f>COUNTIF(F733,"VCV")+COUNTIF(F733,"VVCV")</f>
        <v>0</v>
      </c>
      <c r="AR733" s="1">
        <f>COUNTIF(F733,"VCVC")+COUNTIF(F733,"VVCVC")</f>
        <v>0</v>
      </c>
      <c r="AS733" s="1">
        <f>COUNTIF(F733,"CVV")</f>
        <v>0</v>
      </c>
      <c r="AT733" s="1">
        <f>COUNTIF(F733,"CVVC")</f>
        <v>0</v>
      </c>
      <c r="AU733" s="1">
        <f>COUNTIF(F733,"VV")</f>
        <v>0</v>
      </c>
      <c r="AV733" s="1">
        <f>COUNTIF(F733,"VVC")</f>
        <v>0</v>
      </c>
      <c r="AW733" s="1">
        <f>COUNTIF(F733,"CVVCVC")+COUNTIF(F733,"VVCVC")+COUNTIF(F733,"CVVCV")+COUNTIF(F733,"VVCV")</f>
        <v>0</v>
      </c>
      <c r="AY733" s="1">
        <f>COUNTIF(F733,"CCVCV")</f>
        <v>0</v>
      </c>
      <c r="AZ733" s="1">
        <f>COUNTIF(F733,"CCVCVC")</f>
        <v>1</v>
      </c>
      <c r="BA733" s="1">
        <f>COUNTIF(F733,"CCVV")</f>
        <v>0</v>
      </c>
      <c r="BB733" s="1">
        <f>COUNTIF(F733,"CCVVC")</f>
        <v>0</v>
      </c>
      <c r="BC733">
        <v>1</v>
      </c>
      <c r="BF733" s="1" t="str">
        <f>RIGHT(F733,4)</f>
        <v>VCVC</v>
      </c>
      <c r="BG733" s="1"/>
      <c r="BJ733">
        <v>1</v>
      </c>
      <c r="BP733" s="1">
        <f>SUM(BG733:BO733)</f>
        <v>1</v>
      </c>
      <c r="BQ733">
        <v>0</v>
      </c>
      <c r="BS733" s="1" t="str">
        <f>LEFT(B733,1)</f>
        <v>ʔ</v>
      </c>
      <c r="BT733" s="1" t="str">
        <f>LEFT(B733,2)</f>
        <v>ʔs</v>
      </c>
      <c r="BU733" s="1" t="str">
        <f>RIGHT(B733,1)</f>
        <v>ʔ</v>
      </c>
      <c r="BX733" s="10">
        <v>0</v>
      </c>
      <c r="BY733" s="10" t="str">
        <f>LEFT(CA733,1)</f>
        <v>e</v>
      </c>
      <c r="BZ733" s="10" t="str">
        <f>LEFT(CC733,1)</f>
        <v>e</v>
      </c>
      <c r="CA733" s="10" t="str">
        <f>RIGHT(B733,4)</f>
        <v>ekeʔ</v>
      </c>
      <c r="CB733" s="10" t="str">
        <f>RIGHT(B733,3)</f>
        <v>keʔ</v>
      </c>
      <c r="CC733" s="10" t="str">
        <f>RIGHT(B733,2)</f>
        <v>eʔ</v>
      </c>
      <c r="CD733" s="10" t="str">
        <f>RIGHT(B733,1)</f>
        <v>ʔ</v>
      </c>
    </row>
    <row r="734" spans="1:82">
      <c r="A734">
        <v>1305</v>
      </c>
      <c r="B734" s="30" t="s">
        <v>3273</v>
      </c>
      <c r="C734" t="s">
        <v>2101</v>
      </c>
      <c r="D734" t="s">
        <v>1151</v>
      </c>
      <c r="E734" t="s">
        <v>2821</v>
      </c>
      <c r="F734" t="s">
        <v>2838</v>
      </c>
      <c r="G734" s="1">
        <f>COUNTIF(B734,"*ii*")</f>
        <v>0</v>
      </c>
      <c r="H734" s="1">
        <f>COUNTIF(B734,"*ee*")</f>
        <v>0</v>
      </c>
      <c r="I734" s="1">
        <f>COUNTIF(B734,"*aa*")</f>
        <v>0</v>
      </c>
      <c r="J734" s="1">
        <f>COUNTIF(B734,"*oo*")</f>
        <v>0</v>
      </c>
      <c r="K734" s="1">
        <f>COUNTIF(B734,"*uu*")</f>
        <v>0</v>
      </c>
      <c r="L734" s="1">
        <f>COUNTIF(B734,"*ia*")</f>
        <v>0</v>
      </c>
      <c r="M734" s="1">
        <f>COUNTIF(B734,"*iu*")</f>
        <v>0</v>
      </c>
      <c r="N734" s="1">
        <f>COUNTIF(B734,"*ei*")</f>
        <v>0</v>
      </c>
      <c r="O734" s="1">
        <f>COUNTIF(B734,"*ea*")</f>
        <v>0</v>
      </c>
      <c r="P734" s="1">
        <f>COUNTIF(B734,"*eo*")</f>
        <v>0</v>
      </c>
      <c r="Q734" s="1">
        <f>COUNTIF(B734,"*eu*")</f>
        <v>0</v>
      </c>
      <c r="R734" s="1">
        <f>COUNTIF(B734,"*ai*")</f>
        <v>0</v>
      </c>
      <c r="S734" s="1">
        <f>COUNTIF(B734,"*ae*")</f>
        <v>0</v>
      </c>
      <c r="T734" s="1">
        <f>COUNTIF(B734,"*ao*")</f>
        <v>0</v>
      </c>
      <c r="U734" s="1">
        <f>COUNTIF(B734,"*au*")</f>
        <v>0</v>
      </c>
      <c r="V734" s="1">
        <f>COUNTIF(B734,"*oi*")</f>
        <v>0</v>
      </c>
      <c r="W734" s="1">
        <f>COUNTIF(B734,"*oe*")</f>
        <v>0</v>
      </c>
      <c r="X734" s="1">
        <f>COUNTIF(B734,"*oa*")</f>
        <v>0</v>
      </c>
      <c r="Y734" s="1">
        <f>COUNTIF(B734,"*ou*")</f>
        <v>0</v>
      </c>
      <c r="Z734" s="1">
        <f>COUNTIF(B734,"*ui*")</f>
        <v>0</v>
      </c>
      <c r="AA734" s="1">
        <f>COUNTIF(B734,"*ua*")</f>
        <v>0</v>
      </c>
      <c r="AB734">
        <f>SUM(G734:AA734)</f>
        <v>0</v>
      </c>
      <c r="AC734">
        <v>2</v>
      </c>
      <c r="AD734">
        <f>COUNTIF(AC734,"2")</f>
        <v>1</v>
      </c>
      <c r="AE734">
        <f>COUNTIF(AC734,"3")</f>
        <v>0</v>
      </c>
      <c r="AF734">
        <f>COUNTIF(AC734,"4")</f>
        <v>0</v>
      </c>
      <c r="AG734">
        <f>COUNTIF(AC734,"5")</f>
        <v>0</v>
      </c>
      <c r="AH734">
        <v>1</v>
      </c>
      <c r="AI734">
        <v>1</v>
      </c>
      <c r="AM734">
        <v>1</v>
      </c>
      <c r="AN734" t="str">
        <f>RIGHT(B734,1)</f>
        <v>ʔ</v>
      </c>
      <c r="AO734" s="1">
        <f>COUNTIF(F734,"CVCV")+COUNTIF(F734,"CVVCV")</f>
        <v>0</v>
      </c>
      <c r="AP734" s="1">
        <f>COUNTIF(F734,"CVCVC")+COUNTIF(F734,"CVVCVC")</f>
        <v>0</v>
      </c>
      <c r="AQ734" s="1">
        <f>COUNTIF(F734,"VCV")+COUNTIF(F734,"VVCV")</f>
        <v>0</v>
      </c>
      <c r="AR734" s="1">
        <f>COUNTIF(F734,"VCVC")+COUNTIF(F734,"VVCVC")</f>
        <v>0</v>
      </c>
      <c r="AS734" s="1">
        <f>COUNTIF(F734,"CVV")</f>
        <v>0</v>
      </c>
      <c r="AT734" s="1">
        <f>COUNTIF(F734,"CVVC")</f>
        <v>0</v>
      </c>
      <c r="AU734" s="1">
        <f>COUNTIF(F734,"VV")</f>
        <v>0</v>
      </c>
      <c r="AV734" s="1">
        <f>COUNTIF(F734,"VVC")</f>
        <v>0</v>
      </c>
      <c r="AW734" s="1">
        <f>COUNTIF(F734,"CVVCVC")+COUNTIF(F734,"VVCVC")+COUNTIF(F734,"CVVCV")+COUNTIF(F734,"VVCV")</f>
        <v>0</v>
      </c>
      <c r="AY734" s="1">
        <f>COUNTIF(F734,"CCVCV")</f>
        <v>0</v>
      </c>
      <c r="AZ734" s="1">
        <f>COUNTIF(F734,"CCVCVC")</f>
        <v>1</v>
      </c>
      <c r="BA734" s="1">
        <f>COUNTIF(F734,"CCVV")</f>
        <v>0</v>
      </c>
      <c r="BB734" s="1">
        <f>COUNTIF(F734,"CCVVC")</f>
        <v>0</v>
      </c>
      <c r="BC734">
        <v>1</v>
      </c>
      <c r="BF734" s="1" t="str">
        <f>RIGHT(F734,4)</f>
        <v>VCVC</v>
      </c>
      <c r="BG734" s="1"/>
      <c r="BJ734">
        <v>1</v>
      </c>
      <c r="BP734" s="1">
        <f>SUM(BG734:BO734)</f>
        <v>1</v>
      </c>
      <c r="BQ734">
        <v>0</v>
      </c>
      <c r="BS734" s="1" t="str">
        <f>LEFT(B734,1)</f>
        <v>ʔ</v>
      </c>
      <c r="BT734" s="1" t="str">
        <f>LEFT(B734,2)</f>
        <v>ʔh</v>
      </c>
      <c r="BU734" s="1" t="str">
        <f>RIGHT(B734,1)</f>
        <v>ʔ</v>
      </c>
      <c r="BX734" s="10">
        <v>0</v>
      </c>
      <c r="BY734" s="10" t="str">
        <f>LEFT(CA734,1)</f>
        <v>e</v>
      </c>
      <c r="BZ734" s="10" t="str">
        <f>LEFT(CC734,1)</f>
        <v>e</v>
      </c>
      <c r="CA734" s="10" t="str">
        <f>RIGHT(B734,4)</f>
        <v>eneʔ</v>
      </c>
      <c r="CB734" s="10" t="str">
        <f>RIGHT(B734,3)</f>
        <v>neʔ</v>
      </c>
      <c r="CC734" s="10" t="str">
        <f>RIGHT(B734,2)</f>
        <v>eʔ</v>
      </c>
      <c r="CD734" s="10" t="str">
        <f>RIGHT(B734,1)</f>
        <v>ʔ</v>
      </c>
    </row>
    <row r="735" spans="1:82">
      <c r="A735">
        <v>1419</v>
      </c>
      <c r="B735" s="30" t="s">
        <v>3378</v>
      </c>
      <c r="C735" t="s">
        <v>1833</v>
      </c>
      <c r="D735" t="s">
        <v>1141</v>
      </c>
      <c r="E735" t="s">
        <v>1141</v>
      </c>
      <c r="F735" t="s">
        <v>2838</v>
      </c>
      <c r="G735" s="1">
        <f>COUNTIF(B735,"*ii*")</f>
        <v>0</v>
      </c>
      <c r="H735" s="1">
        <f>COUNTIF(B735,"*ee*")</f>
        <v>0</v>
      </c>
      <c r="I735" s="1">
        <f>COUNTIF(B735,"*aa*")</f>
        <v>0</v>
      </c>
      <c r="J735" s="1">
        <f>COUNTIF(B735,"*oo*")</f>
        <v>0</v>
      </c>
      <c r="K735" s="1">
        <f>COUNTIF(B735,"*uu*")</f>
        <v>0</v>
      </c>
      <c r="L735" s="1">
        <f>COUNTIF(B735,"*ia*")</f>
        <v>0</v>
      </c>
      <c r="M735" s="1">
        <f>COUNTIF(B735,"*iu*")</f>
        <v>0</v>
      </c>
      <c r="N735" s="1">
        <f>COUNTIF(B735,"*ei*")</f>
        <v>0</v>
      </c>
      <c r="O735" s="1">
        <f>COUNTIF(B735,"*ea*")</f>
        <v>0</v>
      </c>
      <c r="P735" s="1">
        <f>COUNTIF(B735,"*eo*")</f>
        <v>0</v>
      </c>
      <c r="Q735" s="1">
        <f>COUNTIF(B735,"*eu*")</f>
        <v>0</v>
      </c>
      <c r="R735" s="1">
        <f>COUNTIF(B735,"*ai*")</f>
        <v>0</v>
      </c>
      <c r="S735" s="1">
        <f>COUNTIF(B735,"*ae*")</f>
        <v>0</v>
      </c>
      <c r="T735" s="1">
        <f>COUNTIF(B735,"*ao*")</f>
        <v>0</v>
      </c>
      <c r="U735" s="1">
        <f>COUNTIF(B735,"*au*")</f>
        <v>0</v>
      </c>
      <c r="V735" s="1">
        <f>COUNTIF(B735,"*oi*")</f>
        <v>0</v>
      </c>
      <c r="W735" s="1">
        <f>COUNTIF(B735,"*oe*")</f>
        <v>0</v>
      </c>
      <c r="X735" s="1">
        <f>COUNTIF(B735,"*oa*")</f>
        <v>0</v>
      </c>
      <c r="Y735" s="1">
        <f>COUNTIF(B735,"*ou*")</f>
        <v>0</v>
      </c>
      <c r="Z735" s="1">
        <f>COUNTIF(B735,"*ui*")</f>
        <v>0</v>
      </c>
      <c r="AA735" s="1">
        <f>COUNTIF(B735,"*ua*")</f>
        <v>0</v>
      </c>
      <c r="AB735">
        <f>SUM(G735:AA735)</f>
        <v>0</v>
      </c>
      <c r="AC735">
        <v>2</v>
      </c>
      <c r="AD735">
        <f>COUNTIF(AC735,"2")</f>
        <v>1</v>
      </c>
      <c r="AE735">
        <f>COUNTIF(AC735,"3")</f>
        <v>0</v>
      </c>
      <c r="AF735">
        <f>COUNTIF(AC735,"4")</f>
        <v>0</v>
      </c>
      <c r="AG735">
        <f>COUNTIF(AC735,"5")</f>
        <v>0</v>
      </c>
      <c r="AH735">
        <v>1</v>
      </c>
      <c r="AI735">
        <v>1</v>
      </c>
      <c r="AM735">
        <v>1</v>
      </c>
      <c r="AN735" t="str">
        <f>RIGHT(B735,1)</f>
        <v>ʔ</v>
      </c>
      <c r="AO735" s="1">
        <f>COUNTIF(F735,"CVCV")+COUNTIF(F735,"CVVCV")</f>
        <v>0</v>
      </c>
      <c r="AP735" s="1">
        <f>COUNTIF(F735,"CVCVC")+COUNTIF(F735,"CVVCVC")</f>
        <v>0</v>
      </c>
      <c r="AQ735" s="1">
        <f>COUNTIF(F735,"VCV")+COUNTIF(F735,"VVCV")</f>
        <v>0</v>
      </c>
      <c r="AR735" s="1">
        <f>COUNTIF(F735,"VCVC")+COUNTIF(F735,"VVCVC")</f>
        <v>0</v>
      </c>
      <c r="AS735" s="1">
        <f>COUNTIF(F735,"CVV")</f>
        <v>0</v>
      </c>
      <c r="AT735" s="1">
        <f>COUNTIF(F735,"CVVC")</f>
        <v>0</v>
      </c>
      <c r="AU735" s="1">
        <f>COUNTIF(F735,"VV")</f>
        <v>0</v>
      </c>
      <c r="AV735" s="1">
        <f>COUNTIF(F735,"VVC")</f>
        <v>0</v>
      </c>
      <c r="AW735" s="1">
        <f>COUNTIF(F735,"CVVCVC")+COUNTIF(F735,"VVCVC")+COUNTIF(F735,"CVVCV")+COUNTIF(F735,"VVCV")</f>
        <v>0</v>
      </c>
      <c r="AY735" s="1">
        <f>COUNTIF(F735,"CCVCV")</f>
        <v>0</v>
      </c>
      <c r="AZ735" s="1">
        <f>COUNTIF(F735,"CCVCVC")</f>
        <v>1</v>
      </c>
      <c r="BA735" s="1">
        <f>COUNTIF(F735,"CCVV")</f>
        <v>0</v>
      </c>
      <c r="BB735" s="1">
        <f>COUNTIF(F735,"CCVVC")</f>
        <v>0</v>
      </c>
      <c r="BC735">
        <v>1</v>
      </c>
      <c r="BF735" s="1" t="str">
        <f>RIGHT(F735,4)</f>
        <v>VCVC</v>
      </c>
      <c r="BG735" s="1"/>
      <c r="BJ735">
        <v>1</v>
      </c>
      <c r="BP735" s="1">
        <f>SUM(BG735:BO735)</f>
        <v>1</v>
      </c>
      <c r="BQ735">
        <v>0</v>
      </c>
      <c r="BS735" s="1" t="str">
        <f>LEFT(B735,1)</f>
        <v>ʔ</v>
      </c>
      <c r="BT735" s="1" t="str">
        <f>LEFT(B735,2)</f>
        <v>ʔs</v>
      </c>
      <c r="BU735" s="1" t="str">
        <f>RIGHT(B735,1)</f>
        <v>ʔ</v>
      </c>
      <c r="BX735" s="10">
        <v>0</v>
      </c>
      <c r="BY735" s="10" t="str">
        <f>LEFT(CA735,1)</f>
        <v>o</v>
      </c>
      <c r="BZ735" s="10" t="str">
        <f>LEFT(CC735,1)</f>
        <v>e</v>
      </c>
      <c r="CA735" s="10" t="str">
        <f>RIGHT(B735,4)</f>
        <v>obeʔ</v>
      </c>
      <c r="CB735" s="10" t="str">
        <f>RIGHT(B735,3)</f>
        <v>beʔ</v>
      </c>
      <c r="CC735" s="10" t="str">
        <f>RIGHT(B735,2)</f>
        <v>eʔ</v>
      </c>
      <c r="CD735" s="10" t="str">
        <f>RIGHT(B735,1)</f>
        <v>ʔ</v>
      </c>
    </row>
    <row r="736" spans="1:82">
      <c r="A736">
        <v>544</v>
      </c>
      <c r="B736" s="30" t="s">
        <v>3080</v>
      </c>
      <c r="C736" t="s">
        <v>2391</v>
      </c>
      <c r="D736" t="s">
        <v>1141</v>
      </c>
      <c r="E736" t="s">
        <v>1141</v>
      </c>
      <c r="F736" t="s">
        <v>2838</v>
      </c>
      <c r="G736" s="1">
        <f>COUNTIF(B736,"*ii*")</f>
        <v>0</v>
      </c>
      <c r="H736" s="1">
        <f>COUNTIF(B736,"*ee*")</f>
        <v>0</v>
      </c>
      <c r="I736" s="1">
        <f>COUNTIF(B736,"*aa*")</f>
        <v>0</v>
      </c>
      <c r="J736" s="1">
        <f>COUNTIF(B736,"*oo*")</f>
        <v>0</v>
      </c>
      <c r="K736" s="1">
        <f>COUNTIF(B736,"*uu*")</f>
        <v>0</v>
      </c>
      <c r="L736" s="1">
        <f>COUNTIF(B736,"*ia*")</f>
        <v>0</v>
      </c>
      <c r="M736" s="1">
        <f>COUNTIF(B736,"*iu*")</f>
        <v>0</v>
      </c>
      <c r="N736" s="1">
        <f>COUNTIF(B736,"*ei*")</f>
        <v>0</v>
      </c>
      <c r="O736" s="1">
        <f>COUNTIF(B736,"*ea*")</f>
        <v>0</v>
      </c>
      <c r="P736" s="1">
        <f>COUNTIF(B736,"*eo*")</f>
        <v>0</v>
      </c>
      <c r="Q736" s="1">
        <f>COUNTIF(B736,"*eu*")</f>
        <v>0</v>
      </c>
      <c r="R736" s="1">
        <f>COUNTIF(B736,"*ai*")</f>
        <v>0</v>
      </c>
      <c r="S736" s="1">
        <f>COUNTIF(B736,"*ae*")</f>
        <v>0</v>
      </c>
      <c r="T736" s="1">
        <f>COUNTIF(B736,"*ao*")</f>
        <v>0</v>
      </c>
      <c r="U736" s="1">
        <f>COUNTIF(B736,"*au*")</f>
        <v>0</v>
      </c>
      <c r="V736" s="1">
        <f>COUNTIF(B736,"*oi*")</f>
        <v>0</v>
      </c>
      <c r="W736" s="1">
        <f>COUNTIF(B736,"*oe*")</f>
        <v>0</v>
      </c>
      <c r="X736" s="1">
        <f>COUNTIF(B736,"*oa*")</f>
        <v>0</v>
      </c>
      <c r="Y736" s="1">
        <f>COUNTIF(B736,"*ou*")</f>
        <v>0</v>
      </c>
      <c r="Z736" s="1">
        <f>COUNTIF(B736,"*ui*")</f>
        <v>0</v>
      </c>
      <c r="AA736" s="1">
        <f>COUNTIF(B736,"*ua*")</f>
        <v>0</v>
      </c>
      <c r="AB736">
        <f>SUM(G736:AA736)</f>
        <v>0</v>
      </c>
      <c r="AC736">
        <v>2</v>
      </c>
      <c r="AD736">
        <f>COUNTIF(AC736,"2")</f>
        <v>1</v>
      </c>
      <c r="AE736">
        <f>COUNTIF(AC736,"3")</f>
        <v>0</v>
      </c>
      <c r="AF736">
        <f>COUNTIF(AC736,"4")</f>
        <v>0</v>
      </c>
      <c r="AG736">
        <f>COUNTIF(AC736,"5")</f>
        <v>0</v>
      </c>
      <c r="AH736">
        <v>1</v>
      </c>
      <c r="AI736">
        <v>1</v>
      </c>
      <c r="AM736">
        <v>1</v>
      </c>
      <c r="AN736" t="str">
        <f>RIGHT(B736,1)</f>
        <v>ʔ</v>
      </c>
      <c r="AO736" s="1">
        <f>COUNTIF(F736,"CVCV")+COUNTIF(F736,"CVVCV")</f>
        <v>0</v>
      </c>
      <c r="AP736" s="1">
        <f>COUNTIF(F736,"CVCVC")+COUNTIF(F736,"CVVCVC")</f>
        <v>0</v>
      </c>
      <c r="AQ736" s="1">
        <f>COUNTIF(F736,"VCV")+COUNTIF(F736,"VVCV")</f>
        <v>0</v>
      </c>
      <c r="AR736" s="1">
        <f>COUNTIF(F736,"VCVC")+COUNTIF(F736,"VVCVC")</f>
        <v>0</v>
      </c>
      <c r="AS736" s="1">
        <f>COUNTIF(F736,"CVV")</f>
        <v>0</v>
      </c>
      <c r="AT736" s="1">
        <f>COUNTIF(F736,"CVVC")</f>
        <v>0</v>
      </c>
      <c r="AU736" s="1">
        <f>COUNTIF(F736,"VV")</f>
        <v>0</v>
      </c>
      <c r="AV736" s="1">
        <f>COUNTIF(F736,"VVC")</f>
        <v>0</v>
      </c>
      <c r="AW736" s="1">
        <f>COUNTIF(F736,"CVVCVC")+COUNTIF(F736,"VVCVC")+COUNTIF(F736,"CVVCV")+COUNTIF(F736,"VVCV")</f>
        <v>0</v>
      </c>
      <c r="AY736" s="1">
        <f>COUNTIF(F736,"CCVCV")</f>
        <v>0</v>
      </c>
      <c r="AZ736" s="1">
        <f>COUNTIF(F736,"CCVCVC")</f>
        <v>1</v>
      </c>
      <c r="BA736" s="1">
        <f>COUNTIF(F736,"CCVV")</f>
        <v>0</v>
      </c>
      <c r="BB736" s="1">
        <f>COUNTIF(F736,"CCVVC")</f>
        <v>0</v>
      </c>
      <c r="BF736" s="1" t="str">
        <f>RIGHT(F736,4)</f>
        <v>VCVC</v>
      </c>
      <c r="BG736" s="1"/>
      <c r="BJ736">
        <v>1</v>
      </c>
      <c r="BP736" s="1">
        <f>SUM(BG736:BO736)</f>
        <v>1</v>
      </c>
      <c r="BQ736">
        <v>0</v>
      </c>
      <c r="BS736" s="1" t="str">
        <f>LEFT(B736,1)</f>
        <v>k</v>
      </c>
      <c r="BT736" s="1" t="str">
        <f>LEFT(B736,2)</f>
        <v>kh</v>
      </c>
      <c r="BU736" s="1" t="str">
        <f>RIGHT(B736,1)</f>
        <v>ʔ</v>
      </c>
      <c r="BX736" s="10">
        <v>0</v>
      </c>
      <c r="BY736" s="10" t="str">
        <f>LEFT(CA736,1)</f>
        <v>o</v>
      </c>
      <c r="BZ736" s="10" t="str">
        <f>LEFT(CC736,1)</f>
        <v>e</v>
      </c>
      <c r="CA736" s="10" t="str">
        <f>RIGHT(B736,4)</f>
        <v>omeʔ</v>
      </c>
      <c r="CB736" s="10" t="str">
        <f>RIGHT(B736,3)</f>
        <v>meʔ</v>
      </c>
      <c r="CC736" s="10" t="str">
        <f>RIGHT(B736,2)</f>
        <v>eʔ</v>
      </c>
      <c r="CD736" s="10" t="str">
        <f>RIGHT(B736,1)</f>
        <v>ʔ</v>
      </c>
    </row>
    <row r="737" spans="1:82">
      <c r="A737">
        <v>1387</v>
      </c>
      <c r="B737" s="30" t="s">
        <v>3347</v>
      </c>
      <c r="C737" t="s">
        <v>1998</v>
      </c>
      <c r="D737" t="s">
        <v>1141</v>
      </c>
      <c r="E737" t="s">
        <v>1141</v>
      </c>
      <c r="F737" t="s">
        <v>2838</v>
      </c>
      <c r="G737" s="1">
        <f>COUNTIF(B737,"*ii*")</f>
        <v>0</v>
      </c>
      <c r="H737" s="1">
        <f>COUNTIF(B737,"*ee*")</f>
        <v>0</v>
      </c>
      <c r="I737" s="1">
        <f>COUNTIF(B737,"*aa*")</f>
        <v>0</v>
      </c>
      <c r="J737" s="1">
        <f>COUNTIF(B737,"*oo*")</f>
        <v>0</v>
      </c>
      <c r="K737" s="1">
        <f>COUNTIF(B737,"*uu*")</f>
        <v>0</v>
      </c>
      <c r="L737" s="1">
        <f>COUNTIF(B737,"*ia*")</f>
        <v>0</v>
      </c>
      <c r="M737" s="1">
        <f>COUNTIF(B737,"*iu*")</f>
        <v>0</v>
      </c>
      <c r="N737" s="1">
        <f>COUNTIF(B737,"*ei*")</f>
        <v>0</v>
      </c>
      <c r="O737" s="1">
        <f>COUNTIF(B737,"*ea*")</f>
        <v>0</v>
      </c>
      <c r="P737" s="1">
        <f>COUNTIF(B737,"*eo*")</f>
        <v>0</v>
      </c>
      <c r="Q737" s="1">
        <f>COUNTIF(B737,"*eu*")</f>
        <v>0</v>
      </c>
      <c r="R737" s="1">
        <f>COUNTIF(B737,"*ai*")</f>
        <v>0</v>
      </c>
      <c r="S737" s="1">
        <f>COUNTIF(B737,"*ae*")</f>
        <v>0</v>
      </c>
      <c r="T737" s="1">
        <f>COUNTIF(B737,"*ao*")</f>
        <v>0</v>
      </c>
      <c r="U737" s="1">
        <f>COUNTIF(B737,"*au*")</f>
        <v>0</v>
      </c>
      <c r="V737" s="1">
        <f>COUNTIF(B737,"*oi*")</f>
        <v>0</v>
      </c>
      <c r="W737" s="1">
        <f>COUNTIF(B737,"*oe*")</f>
        <v>0</v>
      </c>
      <c r="X737" s="1">
        <f>COUNTIF(B737,"*oa*")</f>
        <v>0</v>
      </c>
      <c r="Y737" s="1">
        <f>COUNTIF(B737,"*ou*")</f>
        <v>0</v>
      </c>
      <c r="Z737" s="1">
        <f>COUNTIF(B737,"*ui*")</f>
        <v>0</v>
      </c>
      <c r="AA737" s="1">
        <f>COUNTIF(B737,"*ua*")</f>
        <v>0</v>
      </c>
      <c r="AB737">
        <f>SUM(G737:AA737)</f>
        <v>0</v>
      </c>
      <c r="AC737">
        <v>2</v>
      </c>
      <c r="AD737">
        <f>COUNTIF(AC737,"2")</f>
        <v>1</v>
      </c>
      <c r="AE737">
        <f>COUNTIF(AC737,"3")</f>
        <v>0</v>
      </c>
      <c r="AF737">
        <f>COUNTIF(AC737,"4")</f>
        <v>0</v>
      </c>
      <c r="AG737">
        <f>COUNTIF(AC737,"5")</f>
        <v>0</v>
      </c>
      <c r="AH737">
        <v>1</v>
      </c>
      <c r="AI737">
        <v>1</v>
      </c>
      <c r="AM737">
        <v>1</v>
      </c>
      <c r="AN737" t="str">
        <f>RIGHT(B737,1)</f>
        <v>ʔ</v>
      </c>
      <c r="AO737" s="1">
        <f>COUNTIF(F737,"CVCV")+COUNTIF(F737,"CVVCV")</f>
        <v>0</v>
      </c>
      <c r="AP737" s="1">
        <f>COUNTIF(F737,"CVCVC")+COUNTIF(F737,"CVVCVC")</f>
        <v>0</v>
      </c>
      <c r="AQ737" s="1">
        <f>COUNTIF(F737,"VCV")+COUNTIF(F737,"VVCV")</f>
        <v>0</v>
      </c>
      <c r="AR737" s="1">
        <f>COUNTIF(F737,"VCVC")+COUNTIF(F737,"VVCVC")</f>
        <v>0</v>
      </c>
      <c r="AS737" s="1">
        <f>COUNTIF(F737,"CVV")</f>
        <v>0</v>
      </c>
      <c r="AT737" s="1">
        <f>COUNTIF(F737,"CVVC")</f>
        <v>0</v>
      </c>
      <c r="AU737" s="1">
        <f>COUNTIF(F737,"VV")</f>
        <v>0</v>
      </c>
      <c r="AV737" s="1">
        <f>COUNTIF(F737,"VVC")</f>
        <v>0</v>
      </c>
      <c r="AW737" s="1">
        <f>COUNTIF(F737,"CVVCVC")+COUNTIF(F737,"VVCVC")+COUNTIF(F737,"CVVCV")+COUNTIF(F737,"VVCV")</f>
        <v>0</v>
      </c>
      <c r="AY737" s="1">
        <f>COUNTIF(F737,"CCVCV")</f>
        <v>0</v>
      </c>
      <c r="AZ737" s="1">
        <f>COUNTIF(F737,"CCVCVC")</f>
        <v>1</v>
      </c>
      <c r="BA737" s="1">
        <f>COUNTIF(F737,"CCVV")</f>
        <v>0</v>
      </c>
      <c r="BB737" s="1">
        <f>COUNTIF(F737,"CCVVC")</f>
        <v>0</v>
      </c>
      <c r="BC737">
        <v>1</v>
      </c>
      <c r="BF737" s="1" t="str">
        <f>RIGHT(F737,4)</f>
        <v>VCVC</v>
      </c>
      <c r="BG737" s="1"/>
      <c r="BJ737">
        <v>1</v>
      </c>
      <c r="BP737" s="1">
        <f>SUM(BG737:BO737)</f>
        <v>1</v>
      </c>
      <c r="BQ737">
        <v>0</v>
      </c>
      <c r="BS737" s="1" t="str">
        <f>LEFT(B737,1)</f>
        <v>ʔ</v>
      </c>
      <c r="BT737" s="1" t="str">
        <f>LEFT(B737,2)</f>
        <v>ʔp</v>
      </c>
      <c r="BU737" s="1" t="str">
        <f>RIGHT(B737,1)</f>
        <v>ʔ</v>
      </c>
      <c r="BX737" s="10">
        <v>0</v>
      </c>
      <c r="BY737" s="10" t="str">
        <f>LEFT(CA737,1)</f>
        <v>o</v>
      </c>
      <c r="BZ737" s="10" t="str">
        <f>LEFT(CC737,1)</f>
        <v>e</v>
      </c>
      <c r="CA737" s="10" t="str">
        <f>RIGHT(B737,4)</f>
        <v>opeʔ</v>
      </c>
      <c r="CB737" s="10" t="str">
        <f>RIGHT(B737,3)</f>
        <v>peʔ</v>
      </c>
      <c r="CC737" s="10" t="str">
        <f>RIGHT(B737,2)</f>
        <v>eʔ</v>
      </c>
      <c r="CD737" s="10" t="str">
        <f>RIGHT(B737,1)</f>
        <v>ʔ</v>
      </c>
    </row>
    <row r="738" spans="1:82">
      <c r="A738">
        <v>1440</v>
      </c>
      <c r="B738" s="30" t="s">
        <v>3399</v>
      </c>
      <c r="C738" t="s">
        <v>1648</v>
      </c>
      <c r="D738" t="s">
        <v>1141</v>
      </c>
      <c r="E738" t="s">
        <v>1141</v>
      </c>
      <c r="F738" t="s">
        <v>2838</v>
      </c>
      <c r="G738" s="1">
        <f>COUNTIF(B738,"*ii*")</f>
        <v>0</v>
      </c>
      <c r="H738" s="1">
        <f>COUNTIF(B738,"*ee*")</f>
        <v>0</v>
      </c>
      <c r="I738" s="1">
        <f>COUNTIF(B738,"*aa*")</f>
        <v>0</v>
      </c>
      <c r="J738" s="1">
        <f>COUNTIF(B738,"*oo*")</f>
        <v>0</v>
      </c>
      <c r="K738" s="1">
        <f>COUNTIF(B738,"*uu*")</f>
        <v>0</v>
      </c>
      <c r="L738" s="1">
        <f>COUNTIF(B738,"*ia*")</f>
        <v>0</v>
      </c>
      <c r="M738" s="1">
        <f>COUNTIF(B738,"*iu*")</f>
        <v>0</v>
      </c>
      <c r="N738" s="1">
        <f>COUNTIF(B738,"*ei*")</f>
        <v>0</v>
      </c>
      <c r="O738" s="1">
        <f>COUNTIF(B738,"*ea*")</f>
        <v>0</v>
      </c>
      <c r="P738" s="1">
        <f>COUNTIF(B738,"*eo*")</f>
        <v>0</v>
      </c>
      <c r="Q738" s="1">
        <f>COUNTIF(B738,"*eu*")</f>
        <v>0</v>
      </c>
      <c r="R738" s="1">
        <f>COUNTIF(B738,"*ai*")</f>
        <v>0</v>
      </c>
      <c r="S738" s="1">
        <f>COUNTIF(B738,"*ae*")</f>
        <v>0</v>
      </c>
      <c r="T738" s="1">
        <f>COUNTIF(B738,"*ao*")</f>
        <v>0</v>
      </c>
      <c r="U738" s="1">
        <f>COUNTIF(B738,"*au*")</f>
        <v>0</v>
      </c>
      <c r="V738" s="1">
        <f>COUNTIF(B738,"*oi*")</f>
        <v>0</v>
      </c>
      <c r="W738" s="1">
        <f>COUNTIF(B738,"*oe*")</f>
        <v>0</v>
      </c>
      <c r="X738" s="1">
        <f>COUNTIF(B738,"*oa*")</f>
        <v>0</v>
      </c>
      <c r="Y738" s="1">
        <f>COUNTIF(B738,"*ou*")</f>
        <v>0</v>
      </c>
      <c r="Z738" s="1">
        <f>COUNTIF(B738,"*ui*")</f>
        <v>0</v>
      </c>
      <c r="AA738" s="1">
        <f>COUNTIF(B738,"*ua*")</f>
        <v>0</v>
      </c>
      <c r="AB738">
        <f>SUM(G738:AA738)</f>
        <v>0</v>
      </c>
      <c r="AC738">
        <v>2</v>
      </c>
      <c r="AD738">
        <f>COUNTIF(AC738,"2")</f>
        <v>1</v>
      </c>
      <c r="AE738">
        <f>COUNTIF(AC738,"3")</f>
        <v>0</v>
      </c>
      <c r="AF738">
        <f>COUNTIF(AC738,"4")</f>
        <v>0</v>
      </c>
      <c r="AG738">
        <f>COUNTIF(AC738,"5")</f>
        <v>0</v>
      </c>
      <c r="AH738">
        <v>1</v>
      </c>
      <c r="AI738">
        <v>1</v>
      </c>
      <c r="AM738">
        <v>1</v>
      </c>
      <c r="AN738" t="str">
        <f>RIGHT(B738,1)</f>
        <v>ʔ</v>
      </c>
      <c r="AO738" s="1">
        <f>COUNTIF(F738,"CVCV")+COUNTIF(F738,"CVVCV")</f>
        <v>0</v>
      </c>
      <c r="AP738" s="1">
        <f>COUNTIF(F738,"CVCVC")+COUNTIF(F738,"CVVCVC")</f>
        <v>0</v>
      </c>
      <c r="AQ738" s="1">
        <f>COUNTIF(F738,"VCV")+COUNTIF(F738,"VVCV")</f>
        <v>0</v>
      </c>
      <c r="AR738" s="1">
        <f>COUNTIF(F738,"VCVC")+COUNTIF(F738,"VVCVC")</f>
        <v>0</v>
      </c>
      <c r="AS738" s="1">
        <f>COUNTIF(F738,"CVV")</f>
        <v>0</v>
      </c>
      <c r="AT738" s="1">
        <f>COUNTIF(F738,"CVVC")</f>
        <v>0</v>
      </c>
      <c r="AU738" s="1">
        <f>COUNTIF(F738,"VV")</f>
        <v>0</v>
      </c>
      <c r="AV738" s="1">
        <f>COUNTIF(F738,"VVC")</f>
        <v>0</v>
      </c>
      <c r="AW738" s="1">
        <f>COUNTIF(F738,"CVVCVC")+COUNTIF(F738,"VVCVC")+COUNTIF(F738,"CVVCV")+COUNTIF(F738,"VVCV")</f>
        <v>0</v>
      </c>
      <c r="AY738" s="1">
        <f>COUNTIF(F738,"CCVCV")</f>
        <v>0</v>
      </c>
      <c r="AZ738" s="1">
        <f>COUNTIF(F738,"CCVCVC")</f>
        <v>1</v>
      </c>
      <c r="BA738" s="1">
        <f>COUNTIF(F738,"CCVV")</f>
        <v>0</v>
      </c>
      <c r="BB738" s="1">
        <f>COUNTIF(F738,"CCVVC")</f>
        <v>0</v>
      </c>
      <c r="BC738">
        <v>1</v>
      </c>
      <c r="BF738" s="1" t="str">
        <f>RIGHT(F738,4)</f>
        <v>VCVC</v>
      </c>
      <c r="BG738" s="1"/>
      <c r="BJ738">
        <v>1</v>
      </c>
      <c r="BP738" s="1">
        <f>SUM(BG738:BO738)</f>
        <v>1</v>
      </c>
      <c r="BQ738">
        <v>0</v>
      </c>
      <c r="BS738" s="1" t="str">
        <f>LEFT(B738,1)</f>
        <v>ʔ</v>
      </c>
      <c r="BT738" s="1" t="str">
        <f>LEFT(B738,2)</f>
        <v>ʔt</v>
      </c>
      <c r="BU738" s="1" t="str">
        <f>RIGHT(B738,1)</f>
        <v>ʔ</v>
      </c>
      <c r="BX738" s="10">
        <v>0</v>
      </c>
      <c r="BY738" s="10" t="str">
        <f>LEFT(CA738,1)</f>
        <v>o</v>
      </c>
      <c r="BZ738" s="10" t="str">
        <f>LEFT(CC738,1)</f>
        <v>e</v>
      </c>
      <c r="CA738" s="10" t="str">
        <f>RIGHT(B738,4)</f>
        <v>opeʔ</v>
      </c>
      <c r="CB738" s="10" t="str">
        <f>RIGHT(B738,3)</f>
        <v>peʔ</v>
      </c>
      <c r="CC738" s="10" t="str">
        <f>RIGHT(B738,2)</f>
        <v>eʔ</v>
      </c>
      <c r="CD738" s="10" t="str">
        <f>RIGHT(B738,1)</f>
        <v>ʔ</v>
      </c>
    </row>
    <row r="739" spans="1:82">
      <c r="A739">
        <v>1334</v>
      </c>
      <c r="B739" s="30" t="s">
        <v>3296</v>
      </c>
      <c r="C739" t="s">
        <v>1787</v>
      </c>
      <c r="D739" t="s">
        <v>1141</v>
      </c>
      <c r="E739" t="s">
        <v>1141</v>
      </c>
      <c r="F739" t="s">
        <v>2838</v>
      </c>
      <c r="G739" s="1">
        <f>COUNTIF(B739,"*ii*")</f>
        <v>0</v>
      </c>
      <c r="H739" s="1">
        <f>COUNTIF(B739,"*ee*")</f>
        <v>0</v>
      </c>
      <c r="I739" s="1">
        <f>COUNTIF(B739,"*aa*")</f>
        <v>0</v>
      </c>
      <c r="J739" s="1">
        <f>COUNTIF(B739,"*oo*")</f>
        <v>0</v>
      </c>
      <c r="K739" s="1">
        <f>COUNTIF(B739,"*uu*")</f>
        <v>0</v>
      </c>
      <c r="L739" s="1">
        <f>COUNTIF(B739,"*ia*")</f>
        <v>0</v>
      </c>
      <c r="M739" s="1">
        <f>COUNTIF(B739,"*iu*")</f>
        <v>0</v>
      </c>
      <c r="N739" s="1">
        <f>COUNTIF(B739,"*ei*")</f>
        <v>0</v>
      </c>
      <c r="O739" s="1">
        <f>COUNTIF(B739,"*ea*")</f>
        <v>0</v>
      </c>
      <c r="P739" s="1">
        <f>COUNTIF(B739,"*eo*")</f>
        <v>0</v>
      </c>
      <c r="Q739" s="1">
        <f>COUNTIF(B739,"*eu*")</f>
        <v>0</v>
      </c>
      <c r="R739" s="1">
        <f>COUNTIF(B739,"*ai*")</f>
        <v>0</v>
      </c>
      <c r="S739" s="1">
        <f>COUNTIF(B739,"*ae*")</f>
        <v>0</v>
      </c>
      <c r="T739" s="1">
        <f>COUNTIF(B739,"*ao*")</f>
        <v>0</v>
      </c>
      <c r="U739" s="1">
        <f>COUNTIF(B739,"*au*")</f>
        <v>0</v>
      </c>
      <c r="V739" s="1">
        <f>COUNTIF(B739,"*oi*")</f>
        <v>0</v>
      </c>
      <c r="W739" s="1">
        <f>COUNTIF(B739,"*oe*")</f>
        <v>0</v>
      </c>
      <c r="X739" s="1">
        <f>COUNTIF(B739,"*oa*")</f>
        <v>0</v>
      </c>
      <c r="Y739" s="1">
        <f>COUNTIF(B739,"*ou*")</f>
        <v>0</v>
      </c>
      <c r="Z739" s="1">
        <f>COUNTIF(B739,"*ui*")</f>
        <v>0</v>
      </c>
      <c r="AA739" s="1">
        <f>COUNTIF(B739,"*ua*")</f>
        <v>0</v>
      </c>
      <c r="AB739">
        <f>SUM(G739:AA739)</f>
        <v>0</v>
      </c>
      <c r="AC739">
        <v>2</v>
      </c>
      <c r="AD739">
        <f>COUNTIF(AC739,"2")</f>
        <v>1</v>
      </c>
      <c r="AE739">
        <f>COUNTIF(AC739,"3")</f>
        <v>0</v>
      </c>
      <c r="AF739">
        <f>COUNTIF(AC739,"4")</f>
        <v>0</v>
      </c>
      <c r="AG739">
        <f>COUNTIF(AC739,"5")</f>
        <v>0</v>
      </c>
      <c r="AH739">
        <v>1</v>
      </c>
      <c r="AI739">
        <v>1</v>
      </c>
      <c r="AM739">
        <v>1</v>
      </c>
      <c r="AN739" t="str">
        <f>RIGHT(B739,1)</f>
        <v>ʔ</v>
      </c>
      <c r="AO739" s="1">
        <f>COUNTIF(F739,"CVCV")+COUNTIF(F739,"CVVCV")</f>
        <v>0</v>
      </c>
      <c r="AP739" s="1">
        <f>COUNTIF(F739,"CVCVC")+COUNTIF(F739,"CVVCVC")</f>
        <v>0</v>
      </c>
      <c r="AQ739" s="1">
        <f>COUNTIF(F739,"VCV")+COUNTIF(F739,"VVCV")</f>
        <v>0</v>
      </c>
      <c r="AR739" s="1">
        <f>COUNTIF(F739,"VCVC")+COUNTIF(F739,"VVCVC")</f>
        <v>0</v>
      </c>
      <c r="AS739" s="1">
        <f>COUNTIF(F739,"CVV")</f>
        <v>0</v>
      </c>
      <c r="AT739" s="1">
        <f>COUNTIF(F739,"CVVC")</f>
        <v>0</v>
      </c>
      <c r="AU739" s="1">
        <f>COUNTIF(F739,"VV")</f>
        <v>0</v>
      </c>
      <c r="AV739" s="1">
        <f>COUNTIF(F739,"VVC")</f>
        <v>0</v>
      </c>
      <c r="AW739" s="1">
        <f>COUNTIF(F739,"CVVCVC")+COUNTIF(F739,"VVCVC")+COUNTIF(F739,"CVVCV")+COUNTIF(F739,"VVCV")</f>
        <v>0</v>
      </c>
      <c r="AY739" s="1">
        <f>COUNTIF(F739,"CCVCV")</f>
        <v>0</v>
      </c>
      <c r="AZ739" s="1">
        <f>COUNTIF(F739,"CCVCVC")</f>
        <v>1</v>
      </c>
      <c r="BA739" s="1">
        <f>COUNTIF(F739,"CCVV")</f>
        <v>0</v>
      </c>
      <c r="BB739" s="1">
        <f>COUNTIF(F739,"CCVVC")</f>
        <v>0</v>
      </c>
      <c r="BC739">
        <v>1</v>
      </c>
      <c r="BF739" s="1" t="str">
        <f>RIGHT(F739,4)</f>
        <v>VCVC</v>
      </c>
      <c r="BG739" s="1"/>
      <c r="BJ739">
        <v>1</v>
      </c>
      <c r="BP739" s="1">
        <f>SUM(BG739:BO739)</f>
        <v>1</v>
      </c>
      <c r="BQ739">
        <v>0</v>
      </c>
      <c r="BS739" s="1" t="str">
        <f>LEFT(B739,1)</f>
        <v>ʔ</v>
      </c>
      <c r="BT739" s="1" t="str">
        <f>LEFT(B739,2)</f>
        <v>ʔk</v>
      </c>
      <c r="BU739" s="1" t="str">
        <f>RIGHT(B739,1)</f>
        <v>ʔ</v>
      </c>
      <c r="BX739" s="10">
        <v>0</v>
      </c>
      <c r="BY739" s="10" t="str">
        <f>LEFT(CA739,1)</f>
        <v>o</v>
      </c>
      <c r="BZ739" s="10" t="str">
        <f>LEFT(CC739,1)</f>
        <v>e</v>
      </c>
      <c r="CA739" s="10" t="str">
        <f>RIGHT(B739,4)</f>
        <v>oseʔ</v>
      </c>
      <c r="CB739" s="10" t="str">
        <f>RIGHT(B739,3)</f>
        <v>seʔ</v>
      </c>
      <c r="CC739" s="10" t="str">
        <f>RIGHT(B739,2)</f>
        <v>eʔ</v>
      </c>
      <c r="CD739" s="10" t="str">
        <f>RIGHT(B739,1)</f>
        <v>ʔ</v>
      </c>
    </row>
    <row r="740" spans="1:82">
      <c r="A740">
        <v>1361</v>
      </c>
      <c r="B740" s="30" t="s">
        <v>3321</v>
      </c>
      <c r="C740" t="s">
        <v>2012</v>
      </c>
      <c r="D740" t="s">
        <v>1151</v>
      </c>
      <c r="E740" t="s">
        <v>2821</v>
      </c>
      <c r="F740" t="s">
        <v>2838</v>
      </c>
      <c r="G740" s="1">
        <f>COUNTIF(B740,"*ii*")</f>
        <v>0</v>
      </c>
      <c r="H740" s="1">
        <f>COUNTIF(B740,"*ee*")</f>
        <v>0</v>
      </c>
      <c r="I740" s="1">
        <f>COUNTIF(B740,"*aa*")</f>
        <v>0</v>
      </c>
      <c r="J740" s="1">
        <f>COUNTIF(B740,"*oo*")</f>
        <v>0</v>
      </c>
      <c r="K740" s="1">
        <f>COUNTIF(B740,"*uu*")</f>
        <v>0</v>
      </c>
      <c r="L740" s="1">
        <f>COUNTIF(B740,"*ia*")</f>
        <v>0</v>
      </c>
      <c r="M740" s="1">
        <f>COUNTIF(B740,"*iu*")</f>
        <v>0</v>
      </c>
      <c r="N740" s="1">
        <f>COUNTIF(B740,"*ei*")</f>
        <v>0</v>
      </c>
      <c r="O740" s="1">
        <f>COUNTIF(B740,"*ea*")</f>
        <v>0</v>
      </c>
      <c r="P740" s="1">
        <f>COUNTIF(B740,"*eo*")</f>
        <v>0</v>
      </c>
      <c r="Q740" s="1">
        <f>COUNTIF(B740,"*eu*")</f>
        <v>0</v>
      </c>
      <c r="R740" s="1">
        <f>COUNTIF(B740,"*ai*")</f>
        <v>0</v>
      </c>
      <c r="S740" s="1">
        <f>COUNTIF(B740,"*ae*")</f>
        <v>0</v>
      </c>
      <c r="T740" s="1">
        <f>COUNTIF(B740,"*ao*")</f>
        <v>0</v>
      </c>
      <c r="U740" s="1">
        <f>COUNTIF(B740,"*au*")</f>
        <v>0</v>
      </c>
      <c r="V740" s="1">
        <f>COUNTIF(B740,"*oi*")</f>
        <v>0</v>
      </c>
      <c r="W740" s="1">
        <f>COUNTIF(B740,"*oe*")</f>
        <v>0</v>
      </c>
      <c r="X740" s="1">
        <f>COUNTIF(B740,"*oa*")</f>
        <v>0</v>
      </c>
      <c r="Y740" s="1">
        <f>COUNTIF(B740,"*ou*")</f>
        <v>0</v>
      </c>
      <c r="Z740" s="1">
        <f>COUNTIF(B740,"*ui*")</f>
        <v>0</v>
      </c>
      <c r="AA740" s="1">
        <f>COUNTIF(B740,"*ua*")</f>
        <v>0</v>
      </c>
      <c r="AB740">
        <f>SUM(G740:AA740)</f>
        <v>0</v>
      </c>
      <c r="AC740">
        <v>2</v>
      </c>
      <c r="AD740">
        <f>COUNTIF(AC740,"2")</f>
        <v>1</v>
      </c>
      <c r="AE740">
        <f>COUNTIF(AC740,"3")</f>
        <v>0</v>
      </c>
      <c r="AF740">
        <f>COUNTIF(AC740,"4")</f>
        <v>0</v>
      </c>
      <c r="AG740">
        <f>COUNTIF(AC740,"5")</f>
        <v>0</v>
      </c>
      <c r="AH740">
        <v>1</v>
      </c>
      <c r="AI740">
        <v>1</v>
      </c>
      <c r="AM740">
        <v>1</v>
      </c>
      <c r="AN740" t="str">
        <f>RIGHT(B740,1)</f>
        <v>ʔ</v>
      </c>
      <c r="AO740" s="1">
        <f>COUNTIF(F740,"CVCV")+COUNTIF(F740,"CVVCV")</f>
        <v>0</v>
      </c>
      <c r="AP740" s="1">
        <f>COUNTIF(F740,"CVCVC")+COUNTIF(F740,"CVVCVC")</f>
        <v>0</v>
      </c>
      <c r="AQ740" s="1">
        <f>COUNTIF(F740,"VCV")+COUNTIF(F740,"VVCV")</f>
        <v>0</v>
      </c>
      <c r="AR740" s="1">
        <f>COUNTIF(F740,"VCVC")+COUNTIF(F740,"VVCVC")</f>
        <v>0</v>
      </c>
      <c r="AS740" s="1">
        <f>COUNTIF(F740,"CVV")</f>
        <v>0</v>
      </c>
      <c r="AT740" s="1">
        <f>COUNTIF(F740,"CVVC")</f>
        <v>0</v>
      </c>
      <c r="AU740" s="1">
        <f>COUNTIF(F740,"VV")</f>
        <v>0</v>
      </c>
      <c r="AV740" s="1">
        <f>COUNTIF(F740,"VVC")</f>
        <v>0</v>
      </c>
      <c r="AW740" s="1">
        <f>COUNTIF(F740,"CVVCVC")+COUNTIF(F740,"VVCVC")+COUNTIF(F740,"CVVCV")+COUNTIF(F740,"VVCV")</f>
        <v>0</v>
      </c>
      <c r="AY740" s="1">
        <f>COUNTIF(F740,"CCVCV")</f>
        <v>0</v>
      </c>
      <c r="AZ740" s="1">
        <f>COUNTIF(F740,"CCVCVC")</f>
        <v>1</v>
      </c>
      <c r="BA740" s="1">
        <f>COUNTIF(F740,"CCVV")</f>
        <v>0</v>
      </c>
      <c r="BB740" s="1">
        <f>COUNTIF(F740,"CCVVC")</f>
        <v>0</v>
      </c>
      <c r="BC740">
        <v>1</v>
      </c>
      <c r="BF740" s="1" t="str">
        <f>RIGHT(F740,4)</f>
        <v>VCVC</v>
      </c>
      <c r="BG740" s="1"/>
      <c r="BJ740">
        <v>1</v>
      </c>
      <c r="BP740" s="1">
        <f>SUM(BG740:BO740)</f>
        <v>1</v>
      </c>
      <c r="BQ740">
        <v>0</v>
      </c>
      <c r="BS740" s="1" t="str">
        <f>LEFT(B740,1)</f>
        <v>ʔ</v>
      </c>
      <c r="BT740" s="1" t="str">
        <f>LEFT(B740,2)</f>
        <v>ʔn</v>
      </c>
      <c r="BU740" s="1" t="str">
        <f>RIGHT(B740,1)</f>
        <v>ʔ</v>
      </c>
      <c r="BX740" s="10">
        <v>0</v>
      </c>
      <c r="BY740" s="10" t="str">
        <f>LEFT(CA740,1)</f>
        <v>o</v>
      </c>
      <c r="BZ740" s="10" t="str">
        <f>LEFT(CC740,1)</f>
        <v>e</v>
      </c>
      <c r="CA740" s="10" t="str">
        <f>RIGHT(B740,4)</f>
        <v>oneʔ</v>
      </c>
      <c r="CB740" s="10" t="str">
        <f>RIGHT(B740,3)</f>
        <v>neʔ</v>
      </c>
      <c r="CC740" s="10" t="str">
        <f>RIGHT(B740,2)</f>
        <v>eʔ</v>
      </c>
      <c r="CD740" s="10" t="str">
        <f>RIGHT(B740,1)</f>
        <v>ʔ</v>
      </c>
    </row>
    <row r="741" spans="1:82">
      <c r="A741">
        <v>862</v>
      </c>
      <c r="B741" s="30" t="s">
        <v>3148</v>
      </c>
      <c r="C741" t="s">
        <v>2799</v>
      </c>
      <c r="D741" t="s">
        <v>1141</v>
      </c>
      <c r="E741" t="s">
        <v>1141</v>
      </c>
      <c r="F741" t="s">
        <v>2838</v>
      </c>
      <c r="G741" s="1">
        <f>COUNTIF(B741,"*ii*")</f>
        <v>0</v>
      </c>
      <c r="H741" s="1">
        <f>COUNTIF(B741,"*ee*")</f>
        <v>0</v>
      </c>
      <c r="I741" s="1">
        <f>COUNTIF(B741,"*aa*")</f>
        <v>0</v>
      </c>
      <c r="J741" s="1">
        <f>COUNTIF(B741,"*oo*")</f>
        <v>0</v>
      </c>
      <c r="K741" s="1">
        <f>COUNTIF(B741,"*uu*")</f>
        <v>0</v>
      </c>
      <c r="L741" s="1">
        <f>COUNTIF(B741,"*ia*")</f>
        <v>0</v>
      </c>
      <c r="M741" s="1">
        <f>COUNTIF(B741,"*iu*")</f>
        <v>0</v>
      </c>
      <c r="N741" s="1">
        <f>COUNTIF(B741,"*ei*")</f>
        <v>0</v>
      </c>
      <c r="O741" s="1">
        <f>COUNTIF(B741,"*ea*")</f>
        <v>0</v>
      </c>
      <c r="P741" s="1">
        <f>COUNTIF(B741,"*eo*")</f>
        <v>0</v>
      </c>
      <c r="Q741" s="1">
        <f>COUNTIF(B741,"*eu*")</f>
        <v>0</v>
      </c>
      <c r="R741" s="1">
        <f>COUNTIF(B741,"*ai*")</f>
        <v>0</v>
      </c>
      <c r="S741" s="1">
        <f>COUNTIF(B741,"*ae*")</f>
        <v>0</v>
      </c>
      <c r="T741" s="1">
        <f>COUNTIF(B741,"*ao*")</f>
        <v>0</v>
      </c>
      <c r="U741" s="1">
        <f>COUNTIF(B741,"*au*")</f>
        <v>0</v>
      </c>
      <c r="V741" s="1">
        <f>COUNTIF(B741,"*oi*")</f>
        <v>0</v>
      </c>
      <c r="W741" s="1">
        <f>COUNTIF(B741,"*oe*")</f>
        <v>0</v>
      </c>
      <c r="X741" s="1">
        <f>COUNTIF(B741,"*oa*")</f>
        <v>0</v>
      </c>
      <c r="Y741" s="1">
        <f>COUNTIF(B741,"*ou*")</f>
        <v>0</v>
      </c>
      <c r="Z741" s="1">
        <f>COUNTIF(B741,"*ui*")</f>
        <v>0</v>
      </c>
      <c r="AA741" s="1">
        <f>COUNTIF(B741,"*ua*")</f>
        <v>0</v>
      </c>
      <c r="AB741">
        <f>SUM(G741:AA741)</f>
        <v>0</v>
      </c>
      <c r="AC741">
        <v>2</v>
      </c>
      <c r="AD741">
        <f>COUNTIF(AC741,"2")</f>
        <v>1</v>
      </c>
      <c r="AE741">
        <f>COUNTIF(AC741,"3")</f>
        <v>0</v>
      </c>
      <c r="AF741">
        <f>COUNTIF(AC741,"4")</f>
        <v>0</v>
      </c>
      <c r="AG741">
        <f>COUNTIF(AC741,"5")</f>
        <v>0</v>
      </c>
      <c r="AH741">
        <v>1</v>
      </c>
      <c r="AI741">
        <v>1</v>
      </c>
      <c r="AM741">
        <v>1</v>
      </c>
      <c r="AN741" t="str">
        <f>RIGHT(B741,1)</f>
        <v>r</v>
      </c>
      <c r="AO741" s="1">
        <f>COUNTIF(F741,"CVCV")+COUNTIF(F741,"CVVCV")</f>
        <v>0</v>
      </c>
      <c r="AP741" s="1">
        <f>COUNTIF(F741,"CVCVC")+COUNTIF(F741,"CVVCVC")</f>
        <v>0</v>
      </c>
      <c r="AQ741" s="1">
        <f>COUNTIF(F741,"VCV")+COUNTIF(F741,"VVCV")</f>
        <v>0</v>
      </c>
      <c r="AR741" s="1">
        <f>COUNTIF(F741,"VCVC")+COUNTIF(F741,"VVCVC")</f>
        <v>0</v>
      </c>
      <c r="AS741" s="1">
        <f>COUNTIF(F741,"CVV")</f>
        <v>0</v>
      </c>
      <c r="AT741" s="1">
        <f>COUNTIF(F741,"CVVC")</f>
        <v>0</v>
      </c>
      <c r="AU741" s="1">
        <f>COUNTIF(F741,"VV")</f>
        <v>0</v>
      </c>
      <c r="AV741" s="1">
        <f>COUNTIF(F741,"VVC")</f>
        <v>0</v>
      </c>
      <c r="AW741" s="1">
        <f>COUNTIF(F741,"CVVCVC")+COUNTIF(F741,"VVCVC")+COUNTIF(F741,"CVVCV")+COUNTIF(F741,"VVCV")</f>
        <v>0</v>
      </c>
      <c r="AY741" s="1">
        <f>COUNTIF(F741,"CCVCV")</f>
        <v>0</v>
      </c>
      <c r="AZ741" s="1">
        <f>COUNTIF(F741,"CCVCVC")</f>
        <v>1</v>
      </c>
      <c r="BA741" s="1">
        <f>COUNTIF(F741,"CCVV")</f>
        <v>0</v>
      </c>
      <c r="BB741" s="1">
        <f>COUNTIF(F741,"CCVVC")</f>
        <v>0</v>
      </c>
      <c r="BF741" s="1" t="str">
        <f>RIGHT(F741,4)</f>
        <v>VCVC</v>
      </c>
      <c r="BG741" s="1"/>
      <c r="BJ741">
        <v>1</v>
      </c>
      <c r="BP741" s="1">
        <f>SUM(BG741:BO741)</f>
        <v>1</v>
      </c>
      <c r="BQ741">
        <v>0</v>
      </c>
      <c r="BS741" s="1" t="str">
        <f>LEFT(B741,1)</f>
        <v>m</v>
      </c>
      <c r="BT741" s="1" t="str">
        <f>LEFT(B741,2)</f>
        <v>mn</v>
      </c>
      <c r="BU741" s="1" t="str">
        <f>RIGHT(B741,1)</f>
        <v>r</v>
      </c>
      <c r="BX741" s="10">
        <v>0</v>
      </c>
      <c r="BY741" s="10" t="str">
        <f>LEFT(CA741,1)</f>
        <v>u</v>
      </c>
      <c r="BZ741" s="10" t="str">
        <f>LEFT(CC741,1)</f>
        <v>i</v>
      </c>
      <c r="CA741" s="10" t="str">
        <f>RIGHT(B741,4)</f>
        <v>uʔir</v>
      </c>
      <c r="CB741" s="10" t="str">
        <f>RIGHT(B741,3)</f>
        <v>ʔir</v>
      </c>
      <c r="CC741" s="10" t="str">
        <f>RIGHT(B741,2)</f>
        <v>ir</v>
      </c>
      <c r="CD741" s="10" t="str">
        <f>RIGHT(B741,1)</f>
        <v>r</v>
      </c>
    </row>
    <row r="742" spans="1:82">
      <c r="A742">
        <v>679</v>
      </c>
      <c r="B742" s="30" t="s">
        <v>1110</v>
      </c>
      <c r="C742" t="s">
        <v>2762</v>
      </c>
      <c r="D742" t="s">
        <v>1141</v>
      </c>
      <c r="E742" t="s">
        <v>1141</v>
      </c>
      <c r="F742" t="s">
        <v>2838</v>
      </c>
      <c r="G742" s="1">
        <f>COUNTIF(B742,"*ii*")</f>
        <v>0</v>
      </c>
      <c r="H742" s="1">
        <f>COUNTIF(B742,"*ee*")</f>
        <v>0</v>
      </c>
      <c r="I742" s="1">
        <f>COUNTIF(B742,"*aa*")</f>
        <v>0</v>
      </c>
      <c r="J742" s="1">
        <f>COUNTIF(B742,"*oo*")</f>
        <v>0</v>
      </c>
      <c r="K742" s="1">
        <f>COUNTIF(B742,"*uu*")</f>
        <v>0</v>
      </c>
      <c r="L742" s="1">
        <f>COUNTIF(B742,"*ia*")</f>
        <v>0</v>
      </c>
      <c r="M742" s="1">
        <f>COUNTIF(B742,"*iu*")</f>
        <v>0</v>
      </c>
      <c r="N742" s="1">
        <f>COUNTIF(B742,"*ei*")</f>
        <v>0</v>
      </c>
      <c r="O742" s="1">
        <f>COUNTIF(B742,"*ea*")</f>
        <v>0</v>
      </c>
      <c r="P742" s="1">
        <f>COUNTIF(B742,"*eo*")</f>
        <v>0</v>
      </c>
      <c r="Q742" s="1">
        <f>COUNTIF(B742,"*eu*")</f>
        <v>0</v>
      </c>
      <c r="R742" s="1">
        <f>COUNTIF(B742,"*ai*")</f>
        <v>0</v>
      </c>
      <c r="S742" s="1">
        <f>COUNTIF(B742,"*ae*")</f>
        <v>0</v>
      </c>
      <c r="T742" s="1">
        <f>COUNTIF(B742,"*ao*")</f>
        <v>0</v>
      </c>
      <c r="U742" s="1">
        <f>COUNTIF(B742,"*au*")</f>
        <v>0</v>
      </c>
      <c r="V742" s="1">
        <f>COUNTIF(B742,"*oi*")</f>
        <v>0</v>
      </c>
      <c r="W742" s="1">
        <f>COUNTIF(B742,"*oe*")</f>
        <v>0</v>
      </c>
      <c r="X742" s="1">
        <f>COUNTIF(B742,"*oa*")</f>
        <v>0</v>
      </c>
      <c r="Y742" s="1">
        <f>COUNTIF(B742,"*ou*")</f>
        <v>0</v>
      </c>
      <c r="Z742" s="1">
        <f>COUNTIF(B742,"*ui*")</f>
        <v>0</v>
      </c>
      <c r="AA742" s="1">
        <f>COUNTIF(B742,"*ua*")</f>
        <v>0</v>
      </c>
      <c r="AB742">
        <f>SUM(G742:AA742)</f>
        <v>0</v>
      </c>
      <c r="AC742">
        <v>2</v>
      </c>
      <c r="AD742">
        <f>COUNTIF(AC742,"2")</f>
        <v>1</v>
      </c>
      <c r="AE742">
        <f>COUNTIF(AC742,"3")</f>
        <v>0</v>
      </c>
      <c r="AF742">
        <f>COUNTIF(AC742,"4")</f>
        <v>0</v>
      </c>
      <c r="AG742">
        <f>COUNTIF(AC742,"5")</f>
        <v>0</v>
      </c>
      <c r="AH742">
        <v>1</v>
      </c>
      <c r="AI742">
        <v>1</v>
      </c>
      <c r="AM742">
        <v>1</v>
      </c>
      <c r="AN742" t="str">
        <f>RIGHT(B742,1)</f>
        <v>s</v>
      </c>
      <c r="AO742" s="1">
        <f>COUNTIF(F742,"CVCV")+COUNTIF(F742,"CVVCV")</f>
        <v>0</v>
      </c>
      <c r="AP742" s="1">
        <f>COUNTIF(F742,"CVCVC")+COUNTIF(F742,"CVVCVC")</f>
        <v>0</v>
      </c>
      <c r="AQ742" s="1">
        <f>COUNTIF(F742,"VCV")+COUNTIF(F742,"VVCV")</f>
        <v>0</v>
      </c>
      <c r="AR742" s="1">
        <f>COUNTIF(F742,"VCVC")+COUNTIF(F742,"VVCVC")</f>
        <v>0</v>
      </c>
      <c r="AS742" s="1">
        <f>COUNTIF(F742,"CVV")</f>
        <v>0</v>
      </c>
      <c r="AT742" s="1">
        <f>COUNTIF(F742,"CVVC")</f>
        <v>0</v>
      </c>
      <c r="AU742" s="1">
        <f>COUNTIF(F742,"VV")</f>
        <v>0</v>
      </c>
      <c r="AV742" s="1">
        <f>COUNTIF(F742,"VVC")</f>
        <v>0</v>
      </c>
      <c r="AW742" s="1">
        <f>COUNTIF(F742,"CVVCVC")+COUNTIF(F742,"VVCVC")+COUNTIF(F742,"CVVCV")+COUNTIF(F742,"VVCV")</f>
        <v>0</v>
      </c>
      <c r="AY742" s="1">
        <f>COUNTIF(F742,"CCVCV")</f>
        <v>0</v>
      </c>
      <c r="AZ742" s="1">
        <f>COUNTIF(F742,"CCVCVC")</f>
        <v>1</v>
      </c>
      <c r="BA742" s="1">
        <f>COUNTIF(F742,"CCVV")</f>
        <v>0</v>
      </c>
      <c r="BB742" s="1">
        <f>COUNTIF(F742,"CCVVC")</f>
        <v>0</v>
      </c>
      <c r="BF742" s="1" t="str">
        <f>RIGHT(F742,4)</f>
        <v>VCVC</v>
      </c>
      <c r="BG742" s="1"/>
      <c r="BJ742">
        <v>1</v>
      </c>
      <c r="BP742" s="1">
        <f>SUM(BG742:BO742)</f>
        <v>1</v>
      </c>
      <c r="BQ742">
        <v>0</v>
      </c>
      <c r="BS742" s="1" t="str">
        <f>LEFT(B742,1)</f>
        <v>k</v>
      </c>
      <c r="BT742" s="1" t="str">
        <f>LEFT(B742,2)</f>
        <v>kt</v>
      </c>
      <c r="BU742" s="1" t="str">
        <f>RIGHT(B742,1)</f>
        <v>s</v>
      </c>
      <c r="BX742" s="10">
        <v>0</v>
      </c>
      <c r="BY742" s="10" t="str">
        <f>LEFT(CA742,1)</f>
        <v>e</v>
      </c>
      <c r="BZ742" s="10" t="str">
        <f>LEFT(CC742,1)</f>
        <v>i</v>
      </c>
      <c r="CA742" s="10" t="str">
        <f>RIGHT(B742,4)</f>
        <v>eris</v>
      </c>
      <c r="CB742" s="10" t="str">
        <f>RIGHT(B742,3)</f>
        <v>ris</v>
      </c>
      <c r="CC742" s="10" t="str">
        <f>RIGHT(B742,2)</f>
        <v>is</v>
      </c>
      <c r="CD742" s="10" t="str">
        <f>RIGHT(B742,1)</f>
        <v>s</v>
      </c>
    </row>
    <row r="743" spans="1:82">
      <c r="A743">
        <v>1356</v>
      </c>
      <c r="B743" s="30" t="s">
        <v>3316</v>
      </c>
      <c r="C743" t="s">
        <v>1939</v>
      </c>
      <c r="D743" t="s">
        <v>1141</v>
      </c>
      <c r="E743" t="s">
        <v>1141</v>
      </c>
      <c r="F743" t="s">
        <v>2838</v>
      </c>
      <c r="G743" s="1">
        <f>COUNTIF(B743,"*ii*")</f>
        <v>0</v>
      </c>
      <c r="H743" s="1">
        <f>COUNTIF(B743,"*ee*")</f>
        <v>0</v>
      </c>
      <c r="I743" s="1">
        <f>COUNTIF(B743,"*aa*")</f>
        <v>0</v>
      </c>
      <c r="J743" s="1">
        <f>COUNTIF(B743,"*oo*")</f>
        <v>0</v>
      </c>
      <c r="K743" s="1">
        <f>COUNTIF(B743,"*uu*")</f>
        <v>0</v>
      </c>
      <c r="L743" s="1">
        <f>COUNTIF(B743,"*ia*")</f>
        <v>0</v>
      </c>
      <c r="M743" s="1">
        <f>COUNTIF(B743,"*iu*")</f>
        <v>0</v>
      </c>
      <c r="N743" s="1">
        <f>COUNTIF(B743,"*ei*")</f>
        <v>0</v>
      </c>
      <c r="O743" s="1">
        <f>COUNTIF(B743,"*ea*")</f>
        <v>0</v>
      </c>
      <c r="P743" s="1">
        <f>COUNTIF(B743,"*eo*")</f>
        <v>0</v>
      </c>
      <c r="Q743" s="1">
        <f>COUNTIF(B743,"*eu*")</f>
        <v>0</v>
      </c>
      <c r="R743" s="1">
        <f>COUNTIF(B743,"*ai*")</f>
        <v>0</v>
      </c>
      <c r="S743" s="1">
        <f>COUNTIF(B743,"*ae*")</f>
        <v>0</v>
      </c>
      <c r="T743" s="1">
        <f>COUNTIF(B743,"*ao*")</f>
        <v>0</v>
      </c>
      <c r="U743" s="1">
        <f>COUNTIF(B743,"*au*")</f>
        <v>0</v>
      </c>
      <c r="V743" s="1">
        <f>COUNTIF(B743,"*oi*")</f>
        <v>0</v>
      </c>
      <c r="W743" s="1">
        <f>COUNTIF(B743,"*oe*")</f>
        <v>0</v>
      </c>
      <c r="X743" s="1">
        <f>COUNTIF(B743,"*oa*")</f>
        <v>0</v>
      </c>
      <c r="Y743" s="1">
        <f>COUNTIF(B743,"*ou*")</f>
        <v>0</v>
      </c>
      <c r="Z743" s="1">
        <f>COUNTIF(B743,"*ui*")</f>
        <v>0</v>
      </c>
      <c r="AA743" s="1">
        <f>COUNTIF(B743,"*ua*")</f>
        <v>0</v>
      </c>
      <c r="AB743">
        <f>SUM(G743:AA743)</f>
        <v>0</v>
      </c>
      <c r="AC743">
        <v>2</v>
      </c>
      <c r="AD743">
        <f>COUNTIF(AC743,"2")</f>
        <v>1</v>
      </c>
      <c r="AE743">
        <f>COUNTIF(AC743,"3")</f>
        <v>0</v>
      </c>
      <c r="AF743">
        <f>COUNTIF(AC743,"4")</f>
        <v>0</v>
      </c>
      <c r="AG743">
        <f>COUNTIF(AC743,"5")</f>
        <v>0</v>
      </c>
      <c r="AH743">
        <v>1</v>
      </c>
      <c r="AI743">
        <v>1</v>
      </c>
      <c r="AM743">
        <v>1</v>
      </c>
      <c r="AN743" t="str">
        <f>RIGHT(B743,1)</f>
        <v>s</v>
      </c>
      <c r="AO743" s="1">
        <f>COUNTIF(F743,"CVCV")+COUNTIF(F743,"CVVCV")</f>
        <v>0</v>
      </c>
      <c r="AP743" s="1">
        <f>COUNTIF(F743,"CVCVC")+COUNTIF(F743,"CVVCVC")</f>
        <v>0</v>
      </c>
      <c r="AQ743" s="1">
        <f>COUNTIF(F743,"VCV")+COUNTIF(F743,"VVCV")</f>
        <v>0</v>
      </c>
      <c r="AR743" s="1">
        <f>COUNTIF(F743,"VCVC")+COUNTIF(F743,"VVCVC")</f>
        <v>0</v>
      </c>
      <c r="AS743" s="1">
        <f>COUNTIF(F743,"CVV")</f>
        <v>0</v>
      </c>
      <c r="AT743" s="1">
        <f>COUNTIF(F743,"CVVC")</f>
        <v>0</v>
      </c>
      <c r="AU743" s="1">
        <f>COUNTIF(F743,"VV")</f>
        <v>0</v>
      </c>
      <c r="AV743" s="1">
        <f>COUNTIF(F743,"VVC")</f>
        <v>0</v>
      </c>
      <c r="AW743" s="1">
        <f>COUNTIF(F743,"CVVCVC")+COUNTIF(F743,"VVCVC")+COUNTIF(F743,"CVVCV")+COUNTIF(F743,"VVCV")</f>
        <v>0</v>
      </c>
      <c r="AY743" s="1">
        <f>COUNTIF(F743,"CCVCV")</f>
        <v>0</v>
      </c>
      <c r="AZ743" s="1">
        <f>COUNTIF(F743,"CCVCVC")</f>
        <v>1</v>
      </c>
      <c r="BA743" s="1">
        <f>COUNTIF(F743,"CCVV")</f>
        <v>0</v>
      </c>
      <c r="BB743" s="1">
        <f>COUNTIF(F743,"CCVVC")</f>
        <v>0</v>
      </c>
      <c r="BF743" s="1" t="str">
        <f>RIGHT(F743,4)</f>
        <v>VCVC</v>
      </c>
      <c r="BG743" s="1"/>
      <c r="BJ743">
        <v>1</v>
      </c>
      <c r="BP743" s="1">
        <f>SUM(BG743:BO743)</f>
        <v>1</v>
      </c>
      <c r="BQ743">
        <v>0</v>
      </c>
      <c r="BS743" s="1" t="str">
        <f>LEFT(B743,1)</f>
        <v>ʔ</v>
      </c>
      <c r="BT743" s="1" t="str">
        <f>LEFT(B743,2)</f>
        <v>ʔn</v>
      </c>
      <c r="BU743" s="1" t="str">
        <f>RIGHT(B743,1)</f>
        <v>s</v>
      </c>
      <c r="BX743" s="10">
        <v>0</v>
      </c>
      <c r="BY743" s="10" t="str">
        <f>LEFT(CA743,1)</f>
        <v>i</v>
      </c>
      <c r="BZ743" s="10" t="str">
        <f>LEFT(CC743,1)</f>
        <v>i</v>
      </c>
      <c r="CA743" s="10" t="str">
        <f>RIGHT(B743,4)</f>
        <v>ikis</v>
      </c>
      <c r="CB743" s="10" t="str">
        <f>RIGHT(B743,3)</f>
        <v>kis</v>
      </c>
      <c r="CC743" s="10" t="str">
        <f>RIGHT(B743,2)</f>
        <v>is</v>
      </c>
      <c r="CD743" s="10" t="str">
        <f>RIGHT(B743,1)</f>
        <v>s</v>
      </c>
    </row>
    <row r="744" spans="1:82">
      <c r="A744">
        <v>191</v>
      </c>
      <c r="B744" s="30" t="s">
        <v>1045</v>
      </c>
      <c r="C744" t="s">
        <v>2658</v>
      </c>
      <c r="D744" t="s">
        <v>1141</v>
      </c>
      <c r="E744" t="s">
        <v>1141</v>
      </c>
      <c r="F744" t="s">
        <v>2838</v>
      </c>
      <c r="G744" s="1">
        <f>COUNTIF(B744,"*ii*")</f>
        <v>0</v>
      </c>
      <c r="H744" s="1">
        <f>COUNTIF(B744,"*ee*")</f>
        <v>0</v>
      </c>
      <c r="I744" s="1">
        <f>COUNTIF(B744,"*aa*")</f>
        <v>0</v>
      </c>
      <c r="J744" s="1">
        <f>COUNTIF(B744,"*oo*")</f>
        <v>0</v>
      </c>
      <c r="K744" s="1">
        <f>COUNTIF(B744,"*uu*")</f>
        <v>0</v>
      </c>
      <c r="L744" s="1">
        <f>COUNTIF(B744,"*ia*")</f>
        <v>0</v>
      </c>
      <c r="M744" s="1">
        <f>COUNTIF(B744,"*iu*")</f>
        <v>0</v>
      </c>
      <c r="N744" s="1">
        <f>COUNTIF(B744,"*ei*")</f>
        <v>0</v>
      </c>
      <c r="O744" s="1">
        <f>COUNTIF(B744,"*ea*")</f>
        <v>0</v>
      </c>
      <c r="P744" s="1">
        <f>COUNTIF(B744,"*eo*")</f>
        <v>0</v>
      </c>
      <c r="Q744" s="1">
        <f>COUNTIF(B744,"*eu*")</f>
        <v>0</v>
      </c>
      <c r="R744" s="1">
        <f>COUNTIF(B744,"*ai*")</f>
        <v>0</v>
      </c>
      <c r="S744" s="1">
        <f>COUNTIF(B744,"*ae*")</f>
        <v>0</v>
      </c>
      <c r="T744" s="1">
        <f>COUNTIF(B744,"*ao*")</f>
        <v>0</v>
      </c>
      <c r="U744" s="1">
        <f>COUNTIF(B744,"*au*")</f>
        <v>0</v>
      </c>
      <c r="V744" s="1">
        <f>COUNTIF(B744,"*oi*")</f>
        <v>0</v>
      </c>
      <c r="W744" s="1">
        <f>COUNTIF(B744,"*oe*")</f>
        <v>0</v>
      </c>
      <c r="X744" s="1">
        <f>COUNTIF(B744,"*oa*")</f>
        <v>0</v>
      </c>
      <c r="Y744" s="1">
        <f>COUNTIF(B744,"*ou*")</f>
        <v>0</v>
      </c>
      <c r="Z744" s="1">
        <f>COUNTIF(B744,"*ui*")</f>
        <v>0</v>
      </c>
      <c r="AA744" s="1">
        <f>COUNTIF(B744,"*ua*")</f>
        <v>0</v>
      </c>
      <c r="AB744">
        <f>SUM(G744:AA744)</f>
        <v>0</v>
      </c>
      <c r="AC744">
        <v>2</v>
      </c>
      <c r="AD744">
        <f>COUNTIF(AC744,"2")</f>
        <v>1</v>
      </c>
      <c r="AE744">
        <f>COUNTIF(AC744,"3")</f>
        <v>0</v>
      </c>
      <c r="AF744">
        <f>COUNTIF(AC744,"4")</f>
        <v>0</v>
      </c>
      <c r="AG744">
        <f>COUNTIF(AC744,"5")</f>
        <v>0</v>
      </c>
      <c r="AH744">
        <v>1</v>
      </c>
      <c r="AI744">
        <v>1</v>
      </c>
      <c r="AM744">
        <v>1</v>
      </c>
      <c r="AN744" t="str">
        <f>RIGHT(B744,1)</f>
        <v>s</v>
      </c>
      <c r="AO744" s="1">
        <f>COUNTIF(F744,"CVCV")+COUNTIF(F744,"CVVCV")</f>
        <v>0</v>
      </c>
      <c r="AP744" s="1">
        <f>COUNTIF(F744,"CVCVC")+COUNTIF(F744,"CVVCVC")</f>
        <v>0</v>
      </c>
      <c r="AQ744" s="1">
        <f>COUNTIF(F744,"VCV")+COUNTIF(F744,"VVCV")</f>
        <v>0</v>
      </c>
      <c r="AR744" s="1">
        <f>COUNTIF(F744,"VCVC")+COUNTIF(F744,"VVCVC")</f>
        <v>0</v>
      </c>
      <c r="AS744" s="1">
        <f>COUNTIF(F744,"CVV")</f>
        <v>0</v>
      </c>
      <c r="AT744" s="1">
        <f>COUNTIF(F744,"CVVC")</f>
        <v>0</v>
      </c>
      <c r="AU744" s="1">
        <f>COUNTIF(F744,"VV")</f>
        <v>0</v>
      </c>
      <c r="AV744" s="1">
        <f>COUNTIF(F744,"VVC")</f>
        <v>0</v>
      </c>
      <c r="AW744" s="1">
        <f>COUNTIF(F744,"CVVCVC")+COUNTIF(F744,"VVCVC")+COUNTIF(F744,"CVVCV")+COUNTIF(F744,"VVCV")</f>
        <v>0</v>
      </c>
      <c r="AY744" s="1">
        <f>COUNTIF(F744,"CCVCV")</f>
        <v>0</v>
      </c>
      <c r="AZ744" s="1">
        <f>COUNTIF(F744,"CCVCVC")</f>
        <v>1</v>
      </c>
      <c r="BA744" s="1">
        <f>COUNTIF(F744,"CCVV")</f>
        <v>0</v>
      </c>
      <c r="BB744" s="1">
        <f>COUNTIF(F744,"CCVVC")</f>
        <v>0</v>
      </c>
      <c r="BF744" s="1" t="str">
        <f>RIGHT(F744,4)</f>
        <v>VCVC</v>
      </c>
      <c r="BG744" s="1"/>
      <c r="BJ744">
        <v>1</v>
      </c>
      <c r="BP744" s="1">
        <f>SUM(BG744:BO744)</f>
        <v>1</v>
      </c>
      <c r="BQ744">
        <v>0</v>
      </c>
      <c r="BS744" s="1" t="str">
        <f>LEFT(B744,1)</f>
        <v>b</v>
      </c>
      <c r="BT744" s="1" t="str">
        <f>LEFT(B744,2)</f>
        <v>bn</v>
      </c>
      <c r="BU744" s="1" t="str">
        <f>RIGHT(B744,1)</f>
        <v>s</v>
      </c>
      <c r="BX744" s="10">
        <v>0</v>
      </c>
      <c r="BY744" s="10" t="str">
        <f>LEFT(CA744,1)</f>
        <v>i</v>
      </c>
      <c r="BZ744" s="10" t="str">
        <f>LEFT(CC744,1)</f>
        <v>i</v>
      </c>
      <c r="CA744" s="10" t="str">
        <f>RIGHT(B744,4)</f>
        <v>inis</v>
      </c>
      <c r="CB744" s="10" t="str">
        <f>RIGHT(B744,3)</f>
        <v>nis</v>
      </c>
      <c r="CC744" s="10" t="str">
        <f>RIGHT(B744,2)</f>
        <v>is</v>
      </c>
      <c r="CD744" s="10" t="str">
        <f>RIGHT(B744,1)</f>
        <v>s</v>
      </c>
    </row>
    <row r="745" spans="1:82">
      <c r="A745">
        <v>513</v>
      </c>
      <c r="B745" s="30" t="s">
        <v>955</v>
      </c>
      <c r="C745" t="s">
        <v>2509</v>
      </c>
      <c r="D745" t="s">
        <v>1151</v>
      </c>
      <c r="E745" t="s">
        <v>2821</v>
      </c>
      <c r="F745" t="s">
        <v>2838</v>
      </c>
      <c r="G745" s="1">
        <f>COUNTIF(B745,"*ii*")</f>
        <v>0</v>
      </c>
      <c r="H745" s="1">
        <f>COUNTIF(B745,"*ee*")</f>
        <v>0</v>
      </c>
      <c r="I745" s="1">
        <f>COUNTIF(B745,"*aa*")</f>
        <v>0</v>
      </c>
      <c r="J745" s="1">
        <f>COUNTIF(B745,"*oo*")</f>
        <v>0</v>
      </c>
      <c r="K745" s="1">
        <f>COUNTIF(B745,"*uu*")</f>
        <v>0</v>
      </c>
      <c r="L745" s="1">
        <f>COUNTIF(B745,"*ia*")</f>
        <v>0</v>
      </c>
      <c r="M745" s="1">
        <f>COUNTIF(B745,"*iu*")</f>
        <v>0</v>
      </c>
      <c r="N745" s="1">
        <f>COUNTIF(B745,"*ei*")</f>
        <v>0</v>
      </c>
      <c r="O745" s="1">
        <f>COUNTIF(B745,"*ea*")</f>
        <v>0</v>
      </c>
      <c r="P745" s="1">
        <f>COUNTIF(B745,"*eo*")</f>
        <v>0</v>
      </c>
      <c r="Q745" s="1">
        <f>COUNTIF(B745,"*eu*")</f>
        <v>0</v>
      </c>
      <c r="R745" s="1">
        <f>COUNTIF(B745,"*ai*")</f>
        <v>0</v>
      </c>
      <c r="S745" s="1">
        <f>COUNTIF(B745,"*ae*")</f>
        <v>0</v>
      </c>
      <c r="T745" s="1">
        <f>COUNTIF(B745,"*ao*")</f>
        <v>0</v>
      </c>
      <c r="U745" s="1">
        <f>COUNTIF(B745,"*au*")</f>
        <v>0</v>
      </c>
      <c r="V745" s="1">
        <f>COUNTIF(B745,"*oi*")</f>
        <v>0</v>
      </c>
      <c r="W745" s="1">
        <f>COUNTIF(B745,"*oe*")</f>
        <v>0</v>
      </c>
      <c r="X745" s="1">
        <f>COUNTIF(B745,"*oa*")</f>
        <v>0</v>
      </c>
      <c r="Y745" s="1">
        <f>COUNTIF(B745,"*ou*")</f>
        <v>0</v>
      </c>
      <c r="Z745" s="1">
        <f>COUNTIF(B745,"*ui*")</f>
        <v>0</v>
      </c>
      <c r="AA745" s="1">
        <f>COUNTIF(B745,"*ua*")</f>
        <v>0</v>
      </c>
      <c r="AB745">
        <f>SUM(G745:AA745)</f>
        <v>0</v>
      </c>
      <c r="AC745">
        <v>2</v>
      </c>
      <c r="AD745">
        <f>COUNTIF(AC745,"2")</f>
        <v>1</v>
      </c>
      <c r="AE745">
        <f>COUNTIF(AC745,"3")</f>
        <v>0</v>
      </c>
      <c r="AF745">
        <f>COUNTIF(AC745,"4")</f>
        <v>0</v>
      </c>
      <c r="AG745">
        <f>COUNTIF(AC745,"5")</f>
        <v>0</v>
      </c>
      <c r="AH745">
        <v>1</v>
      </c>
      <c r="AI745">
        <v>1</v>
      </c>
      <c r="AM745">
        <v>1</v>
      </c>
      <c r="AN745" t="str">
        <f>RIGHT(B745,1)</f>
        <v>s</v>
      </c>
      <c r="AO745" s="1">
        <f>COUNTIF(F745,"CVCV")+COUNTIF(F745,"CVVCV")</f>
        <v>0</v>
      </c>
      <c r="AP745" s="1">
        <f>COUNTIF(F745,"CVCVC")+COUNTIF(F745,"CVVCVC")</f>
        <v>0</v>
      </c>
      <c r="AQ745" s="1">
        <f>COUNTIF(F745,"VCV")+COUNTIF(F745,"VVCV")</f>
        <v>0</v>
      </c>
      <c r="AR745" s="1">
        <f>COUNTIF(F745,"VCVC")+COUNTIF(F745,"VVCVC")</f>
        <v>0</v>
      </c>
      <c r="AS745" s="1">
        <f>COUNTIF(F745,"CVV")</f>
        <v>0</v>
      </c>
      <c r="AT745" s="1">
        <f>COUNTIF(F745,"CVVC")</f>
        <v>0</v>
      </c>
      <c r="AU745" s="1">
        <f>COUNTIF(F745,"VV")</f>
        <v>0</v>
      </c>
      <c r="AV745" s="1">
        <f>COUNTIF(F745,"VVC")</f>
        <v>0</v>
      </c>
      <c r="AW745" s="1">
        <f>COUNTIF(F745,"CVVCVC")+COUNTIF(F745,"VVCVC")+COUNTIF(F745,"CVVCV")+COUNTIF(F745,"VVCV")</f>
        <v>0</v>
      </c>
      <c r="AY745" s="1">
        <f>COUNTIF(F745,"CCVCV")</f>
        <v>0</v>
      </c>
      <c r="AZ745" s="1">
        <f>COUNTIF(F745,"CCVCVC")</f>
        <v>1</v>
      </c>
      <c r="BA745" s="1">
        <f>COUNTIF(F745,"CCVV")</f>
        <v>0</v>
      </c>
      <c r="BB745" s="1">
        <f>COUNTIF(F745,"CCVVC")</f>
        <v>0</v>
      </c>
      <c r="BF745" s="1" t="str">
        <f>RIGHT(F745,4)</f>
        <v>VCVC</v>
      </c>
      <c r="BG745" s="1"/>
      <c r="BJ745">
        <v>1</v>
      </c>
      <c r="BP745" s="1">
        <f>SUM(BG745:BO745)</f>
        <v>1</v>
      </c>
      <c r="BQ745">
        <v>0</v>
      </c>
      <c r="BS745" s="1" t="str">
        <f>LEFT(B745,1)</f>
        <v>k</v>
      </c>
      <c r="BT745" s="1" t="str">
        <f>LEFT(B745,2)</f>
        <v>kb</v>
      </c>
      <c r="BU745" s="1" t="str">
        <f>RIGHT(B745,1)</f>
        <v>s</v>
      </c>
      <c r="BX745" s="10">
        <v>0</v>
      </c>
      <c r="BY745" s="10" t="str">
        <f>LEFT(CA745,1)</f>
        <v>i</v>
      </c>
      <c r="BZ745" s="10" t="str">
        <f>LEFT(CC745,1)</f>
        <v>i</v>
      </c>
      <c r="CA745" s="10" t="str">
        <f>RIGHT(B745,4)</f>
        <v>iris</v>
      </c>
      <c r="CB745" s="10" t="str">
        <f>RIGHT(B745,3)</f>
        <v>ris</v>
      </c>
      <c r="CC745" s="10" t="str">
        <f>RIGHT(B745,2)</f>
        <v>is</v>
      </c>
      <c r="CD745" s="10" t="str">
        <f>RIGHT(B745,1)</f>
        <v>s</v>
      </c>
    </row>
    <row r="746" spans="1:82">
      <c r="A746">
        <v>541</v>
      </c>
      <c r="B746" s="30" t="s">
        <v>488</v>
      </c>
      <c r="C746" t="s">
        <v>1826</v>
      </c>
      <c r="D746" t="s">
        <v>1151</v>
      </c>
      <c r="E746" t="s">
        <v>2821</v>
      </c>
      <c r="F746" t="s">
        <v>2838</v>
      </c>
      <c r="G746" s="1">
        <f>COUNTIF(B746,"*ii*")</f>
        <v>0</v>
      </c>
      <c r="H746" s="1">
        <f>COUNTIF(B746,"*ee*")</f>
        <v>0</v>
      </c>
      <c r="I746" s="1">
        <f>COUNTIF(B746,"*aa*")</f>
        <v>0</v>
      </c>
      <c r="J746" s="1">
        <f>COUNTIF(B746,"*oo*")</f>
        <v>0</v>
      </c>
      <c r="K746" s="1">
        <f>COUNTIF(B746,"*uu*")</f>
        <v>0</v>
      </c>
      <c r="L746" s="1">
        <f>COUNTIF(B746,"*ia*")</f>
        <v>0</v>
      </c>
      <c r="M746" s="1">
        <f>COUNTIF(B746,"*iu*")</f>
        <v>0</v>
      </c>
      <c r="N746" s="1">
        <f>COUNTIF(B746,"*ei*")</f>
        <v>0</v>
      </c>
      <c r="O746" s="1">
        <f>COUNTIF(B746,"*ea*")</f>
        <v>0</v>
      </c>
      <c r="P746" s="1">
        <f>COUNTIF(B746,"*eo*")</f>
        <v>0</v>
      </c>
      <c r="Q746" s="1">
        <f>COUNTIF(B746,"*eu*")</f>
        <v>0</v>
      </c>
      <c r="R746" s="1">
        <f>COUNTIF(B746,"*ai*")</f>
        <v>0</v>
      </c>
      <c r="S746" s="1">
        <f>COUNTIF(B746,"*ae*")</f>
        <v>0</v>
      </c>
      <c r="T746" s="1">
        <f>COUNTIF(B746,"*ao*")</f>
        <v>0</v>
      </c>
      <c r="U746" s="1">
        <f>COUNTIF(B746,"*au*")</f>
        <v>0</v>
      </c>
      <c r="V746" s="1">
        <f>COUNTIF(B746,"*oi*")</f>
        <v>0</v>
      </c>
      <c r="W746" s="1">
        <f>COUNTIF(B746,"*oe*")</f>
        <v>0</v>
      </c>
      <c r="X746" s="1">
        <f>COUNTIF(B746,"*oa*")</f>
        <v>0</v>
      </c>
      <c r="Y746" s="1">
        <f>COUNTIF(B746,"*ou*")</f>
        <v>0</v>
      </c>
      <c r="Z746" s="1">
        <f>COUNTIF(B746,"*ui*")</f>
        <v>0</v>
      </c>
      <c r="AA746" s="1">
        <f>COUNTIF(B746,"*ua*")</f>
        <v>0</v>
      </c>
      <c r="AB746">
        <f>SUM(G746:AA746)</f>
        <v>0</v>
      </c>
      <c r="AC746">
        <v>2</v>
      </c>
      <c r="AD746">
        <f>COUNTIF(AC746,"2")</f>
        <v>1</v>
      </c>
      <c r="AE746">
        <f>COUNTIF(AC746,"3")</f>
        <v>0</v>
      </c>
      <c r="AF746">
        <f>COUNTIF(AC746,"4")</f>
        <v>0</v>
      </c>
      <c r="AG746">
        <f>COUNTIF(AC746,"5")</f>
        <v>0</v>
      </c>
      <c r="AH746">
        <v>1</v>
      </c>
      <c r="AI746">
        <v>1</v>
      </c>
      <c r="AM746">
        <v>1</v>
      </c>
      <c r="AN746" t="str">
        <f>RIGHT(B746,1)</f>
        <v>t</v>
      </c>
      <c r="AO746" s="1">
        <f>COUNTIF(F746,"CVCV")+COUNTIF(F746,"CVVCV")</f>
        <v>0</v>
      </c>
      <c r="AP746" s="1">
        <f>COUNTIF(F746,"CVCVC")+COUNTIF(F746,"CVVCVC")</f>
        <v>0</v>
      </c>
      <c r="AQ746" s="1">
        <f>COUNTIF(F746,"VCV")+COUNTIF(F746,"VVCV")</f>
        <v>0</v>
      </c>
      <c r="AR746" s="1">
        <f>COUNTIF(F746,"VCVC")+COUNTIF(F746,"VVCVC")</f>
        <v>0</v>
      </c>
      <c r="AS746" s="1">
        <f>COUNTIF(F746,"CVV")</f>
        <v>0</v>
      </c>
      <c r="AT746" s="1">
        <f>COUNTIF(F746,"CVVC")</f>
        <v>0</v>
      </c>
      <c r="AU746" s="1">
        <f>COUNTIF(F746,"VV")</f>
        <v>0</v>
      </c>
      <c r="AV746" s="1">
        <f>COUNTIF(F746,"VVC")</f>
        <v>0</v>
      </c>
      <c r="AW746" s="1">
        <f>COUNTIF(F746,"CVVCVC")+COUNTIF(F746,"VVCVC")+COUNTIF(F746,"CVVCV")+COUNTIF(F746,"VVCV")</f>
        <v>0</v>
      </c>
      <c r="AY746" s="1">
        <f>COUNTIF(F746,"CCVCV")</f>
        <v>0</v>
      </c>
      <c r="AZ746" s="1">
        <f>COUNTIF(F746,"CCVCVC")</f>
        <v>1</v>
      </c>
      <c r="BA746" s="1">
        <f>COUNTIF(F746,"CCVV")</f>
        <v>0</v>
      </c>
      <c r="BB746" s="1">
        <f>COUNTIF(F746,"CCVVC")</f>
        <v>0</v>
      </c>
      <c r="BF746" s="1" t="str">
        <f>RIGHT(F746,4)</f>
        <v>VCVC</v>
      </c>
      <c r="BG746" s="1"/>
      <c r="BJ746">
        <v>1</v>
      </c>
      <c r="BP746" s="1">
        <f>SUM(BG746:BO746)</f>
        <v>1</v>
      </c>
      <c r="BQ746">
        <v>0</v>
      </c>
      <c r="BS746" s="1" t="str">
        <f>LEFT(B746,1)</f>
        <v>k</v>
      </c>
      <c r="BT746" s="1" t="str">
        <f>LEFT(B746,2)</f>
        <v>kf</v>
      </c>
      <c r="BU746" s="1" t="str">
        <f>RIGHT(B746,1)</f>
        <v>t</v>
      </c>
      <c r="BX746" s="10">
        <v>0</v>
      </c>
      <c r="BY746" s="10" t="str">
        <f>LEFT(CA746,1)</f>
        <v>i</v>
      </c>
      <c r="BZ746" s="10" t="str">
        <f>LEFT(CC746,1)</f>
        <v>i</v>
      </c>
      <c r="CA746" s="10" t="str">
        <f>RIGHT(B746,4)</f>
        <v>irit</v>
      </c>
      <c r="CB746" s="10" t="str">
        <f>RIGHT(B746,3)</f>
        <v>rit</v>
      </c>
      <c r="CC746" s="10" t="str">
        <f>RIGHT(B746,2)</f>
        <v>it</v>
      </c>
      <c r="CD746" s="10" t="str">
        <f>RIGHT(B746,1)</f>
        <v>t</v>
      </c>
    </row>
    <row r="747" spans="1:82">
      <c r="A747">
        <v>1277</v>
      </c>
      <c r="B747" s="30" t="s">
        <v>3249</v>
      </c>
      <c r="C747" t="s">
        <v>1226</v>
      </c>
      <c r="D747" t="s">
        <v>1141</v>
      </c>
      <c r="E747" t="s">
        <v>1141</v>
      </c>
      <c r="F747" t="s">
        <v>2838</v>
      </c>
      <c r="G747" s="1">
        <f>COUNTIF(B747,"*ii*")</f>
        <v>0</v>
      </c>
      <c r="H747" s="1">
        <f>COUNTIF(B747,"*ee*")</f>
        <v>0</v>
      </c>
      <c r="I747" s="1">
        <f>COUNTIF(B747,"*aa*")</f>
        <v>0</v>
      </c>
      <c r="J747" s="1">
        <f>COUNTIF(B747,"*oo*")</f>
        <v>0</v>
      </c>
      <c r="K747" s="1">
        <f>COUNTIF(B747,"*uu*")</f>
        <v>0</v>
      </c>
      <c r="L747" s="1">
        <f>COUNTIF(B747,"*ia*")</f>
        <v>0</v>
      </c>
      <c r="M747" s="1">
        <f>COUNTIF(B747,"*iu*")</f>
        <v>0</v>
      </c>
      <c r="N747" s="1">
        <f>COUNTIF(B747,"*ei*")</f>
        <v>0</v>
      </c>
      <c r="O747" s="1">
        <f>COUNTIF(B747,"*ea*")</f>
        <v>0</v>
      </c>
      <c r="P747" s="1">
        <f>COUNTIF(B747,"*eo*")</f>
        <v>0</v>
      </c>
      <c r="Q747" s="1">
        <f>COUNTIF(B747,"*eu*")</f>
        <v>0</v>
      </c>
      <c r="R747" s="1">
        <f>COUNTIF(B747,"*ai*")</f>
        <v>0</v>
      </c>
      <c r="S747" s="1">
        <f>COUNTIF(B747,"*ae*")</f>
        <v>0</v>
      </c>
      <c r="T747" s="1">
        <f>COUNTIF(B747,"*ao*")</f>
        <v>0</v>
      </c>
      <c r="U747" s="1">
        <f>COUNTIF(B747,"*au*")</f>
        <v>0</v>
      </c>
      <c r="V747" s="1">
        <f>COUNTIF(B747,"*oi*")</f>
        <v>0</v>
      </c>
      <c r="W747" s="1">
        <f>COUNTIF(B747,"*oe*")</f>
        <v>0</v>
      </c>
      <c r="X747" s="1">
        <f>COUNTIF(B747,"*oa*")</f>
        <v>0</v>
      </c>
      <c r="Y747" s="1">
        <f>COUNTIF(B747,"*ou*")</f>
        <v>0</v>
      </c>
      <c r="Z747" s="1">
        <f>COUNTIF(B747,"*ui*")</f>
        <v>0</v>
      </c>
      <c r="AA747" s="1">
        <f>COUNTIF(B747,"*ua*")</f>
        <v>0</v>
      </c>
      <c r="AB747">
        <f>SUM(G747:AA747)</f>
        <v>0</v>
      </c>
      <c r="AC747">
        <v>2</v>
      </c>
      <c r="AD747">
        <f>COUNTIF(AC747,"2")</f>
        <v>1</v>
      </c>
      <c r="AE747">
        <f>COUNTIF(AC747,"3")</f>
        <v>0</v>
      </c>
      <c r="AF747">
        <f>COUNTIF(AC747,"4")</f>
        <v>0</v>
      </c>
      <c r="AG747">
        <f>COUNTIF(AC747,"5")</f>
        <v>0</v>
      </c>
      <c r="AH747">
        <v>1</v>
      </c>
      <c r="AI747">
        <v>1</v>
      </c>
      <c r="AM747">
        <v>1</v>
      </c>
      <c r="AN747" t="str">
        <f>RIGHT(B747,1)</f>
        <v>t</v>
      </c>
      <c r="AO747" s="1">
        <f>COUNTIF(F747,"CVCV")+COUNTIF(F747,"CVVCV")</f>
        <v>0</v>
      </c>
      <c r="AP747" s="1">
        <f>COUNTIF(F747,"CVCVC")+COUNTIF(F747,"CVVCVC")</f>
        <v>0</v>
      </c>
      <c r="AQ747" s="1">
        <f>COUNTIF(F747,"VCV")+COUNTIF(F747,"VVCV")</f>
        <v>0</v>
      </c>
      <c r="AR747" s="1">
        <f>COUNTIF(F747,"VCVC")+COUNTIF(F747,"VVCVC")</f>
        <v>0</v>
      </c>
      <c r="AS747" s="1">
        <f>COUNTIF(F747,"CVV")</f>
        <v>0</v>
      </c>
      <c r="AT747" s="1">
        <f>COUNTIF(F747,"CVVC")</f>
        <v>0</v>
      </c>
      <c r="AU747" s="1">
        <f>COUNTIF(F747,"VV")</f>
        <v>0</v>
      </c>
      <c r="AV747" s="1">
        <f>COUNTIF(F747,"VVC")</f>
        <v>0</v>
      </c>
      <c r="AW747" s="1">
        <f>COUNTIF(F747,"CVVCVC")+COUNTIF(F747,"VVCVC")+COUNTIF(F747,"CVVCV")+COUNTIF(F747,"VVCV")</f>
        <v>0</v>
      </c>
      <c r="AY747" s="1">
        <f>COUNTIF(F747,"CCVCV")</f>
        <v>0</v>
      </c>
      <c r="AZ747" s="1">
        <f>COUNTIF(F747,"CCVCVC")</f>
        <v>1</v>
      </c>
      <c r="BA747" s="1">
        <f>COUNTIF(F747,"CCVV")</f>
        <v>0</v>
      </c>
      <c r="BB747" s="1">
        <f>COUNTIF(F747,"CCVVC")</f>
        <v>0</v>
      </c>
      <c r="BF747" s="1" t="str">
        <f>RIGHT(F747,4)</f>
        <v>VCVC</v>
      </c>
      <c r="BG747" s="1"/>
      <c r="BJ747">
        <v>1</v>
      </c>
      <c r="BP747" s="1">
        <f>SUM(BG747:BO747)</f>
        <v>1</v>
      </c>
      <c r="BQ747">
        <v>0</v>
      </c>
      <c r="BS747" s="1" t="str">
        <f>LEFT(B747,1)</f>
        <v>ʔ</v>
      </c>
      <c r="BT747" s="1" t="str">
        <f>LEFT(B747,2)</f>
        <v>ʔb</v>
      </c>
      <c r="BU747" s="1" t="str">
        <f>RIGHT(B747,1)</f>
        <v>t</v>
      </c>
      <c r="BX747" s="10">
        <v>0</v>
      </c>
      <c r="BY747" s="10" t="str">
        <f>LEFT(CA747,1)</f>
        <v>o</v>
      </c>
      <c r="BZ747" s="10" t="str">
        <f>LEFT(CC747,1)</f>
        <v>i</v>
      </c>
      <c r="CA747" s="10" t="str">
        <f>RIGHT(B747,4)</f>
        <v>onit</v>
      </c>
      <c r="CB747" s="10" t="str">
        <f>RIGHT(B747,3)</f>
        <v>nit</v>
      </c>
      <c r="CC747" s="10" t="str">
        <f>RIGHT(B747,2)</f>
        <v>it</v>
      </c>
      <c r="CD747" s="10" t="str">
        <f>RIGHT(B747,1)</f>
        <v>t</v>
      </c>
    </row>
    <row r="748" spans="1:82">
      <c r="A748">
        <v>672</v>
      </c>
      <c r="B748" s="30" t="s">
        <v>1086</v>
      </c>
      <c r="C748" t="s">
        <v>2722</v>
      </c>
      <c r="D748" t="s">
        <v>1141</v>
      </c>
      <c r="E748" t="s">
        <v>1141</v>
      </c>
      <c r="F748" t="s">
        <v>2838</v>
      </c>
      <c r="G748" s="1">
        <f>COUNTIF(B748,"*ii*")</f>
        <v>0</v>
      </c>
      <c r="H748" s="1">
        <f>COUNTIF(B748,"*ee*")</f>
        <v>0</v>
      </c>
      <c r="I748" s="1">
        <f>COUNTIF(B748,"*aa*")</f>
        <v>0</v>
      </c>
      <c r="J748" s="1">
        <f>COUNTIF(B748,"*oo*")</f>
        <v>0</v>
      </c>
      <c r="K748" s="1">
        <f>COUNTIF(B748,"*uu*")</f>
        <v>0</v>
      </c>
      <c r="L748" s="1">
        <f>COUNTIF(B748,"*ia*")</f>
        <v>0</v>
      </c>
      <c r="M748" s="1">
        <f>COUNTIF(B748,"*iu*")</f>
        <v>0</v>
      </c>
      <c r="N748" s="1">
        <f>COUNTIF(B748,"*ei*")</f>
        <v>0</v>
      </c>
      <c r="O748" s="1">
        <f>COUNTIF(B748,"*ea*")</f>
        <v>0</v>
      </c>
      <c r="P748" s="1">
        <f>COUNTIF(B748,"*eo*")</f>
        <v>0</v>
      </c>
      <c r="Q748" s="1">
        <f>COUNTIF(B748,"*eu*")</f>
        <v>0</v>
      </c>
      <c r="R748" s="1">
        <f>COUNTIF(B748,"*ai*")</f>
        <v>0</v>
      </c>
      <c r="S748" s="1">
        <f>COUNTIF(B748,"*ae*")</f>
        <v>0</v>
      </c>
      <c r="T748" s="1">
        <f>COUNTIF(B748,"*ao*")</f>
        <v>0</v>
      </c>
      <c r="U748" s="1">
        <f>COUNTIF(B748,"*au*")</f>
        <v>0</v>
      </c>
      <c r="V748" s="1">
        <f>COUNTIF(B748,"*oi*")</f>
        <v>0</v>
      </c>
      <c r="W748" s="1">
        <f>COUNTIF(B748,"*oe*")</f>
        <v>0</v>
      </c>
      <c r="X748" s="1">
        <f>COUNTIF(B748,"*oa*")</f>
        <v>0</v>
      </c>
      <c r="Y748" s="1">
        <f>COUNTIF(B748,"*ou*")</f>
        <v>0</v>
      </c>
      <c r="Z748" s="1">
        <f>COUNTIF(B748,"*ui*")</f>
        <v>0</v>
      </c>
      <c r="AA748" s="1">
        <f>COUNTIF(B748,"*ua*")</f>
        <v>0</v>
      </c>
      <c r="AB748">
        <f>SUM(G748:AA748)</f>
        <v>0</v>
      </c>
      <c r="AC748">
        <v>2</v>
      </c>
      <c r="AD748">
        <f>COUNTIF(AC748,"2")</f>
        <v>1</v>
      </c>
      <c r="AE748">
        <f>COUNTIF(AC748,"3")</f>
        <v>0</v>
      </c>
      <c r="AF748">
        <f>COUNTIF(AC748,"4")</f>
        <v>0</v>
      </c>
      <c r="AG748">
        <f>COUNTIF(AC748,"5")</f>
        <v>0</v>
      </c>
      <c r="AH748">
        <v>1</v>
      </c>
      <c r="AI748">
        <v>1</v>
      </c>
      <c r="AM748">
        <v>1</v>
      </c>
      <c r="AN748" t="str">
        <f>RIGHT(B748,1)</f>
        <v>t</v>
      </c>
      <c r="AO748" s="1">
        <f>COUNTIF(F748,"CVCV")+COUNTIF(F748,"CVVCV")</f>
        <v>0</v>
      </c>
      <c r="AP748" s="1">
        <f>COUNTIF(F748,"CVCVC")+COUNTIF(F748,"CVVCVC")</f>
        <v>0</v>
      </c>
      <c r="AQ748" s="1">
        <f>COUNTIF(F748,"VCV")+COUNTIF(F748,"VVCV")</f>
        <v>0</v>
      </c>
      <c r="AR748" s="1">
        <f>COUNTIF(F748,"VCVC")+COUNTIF(F748,"VVCVC")</f>
        <v>0</v>
      </c>
      <c r="AS748" s="1">
        <f>COUNTIF(F748,"CVV")</f>
        <v>0</v>
      </c>
      <c r="AT748" s="1">
        <f>COUNTIF(F748,"CVVC")</f>
        <v>0</v>
      </c>
      <c r="AU748" s="1">
        <f>COUNTIF(F748,"VV")</f>
        <v>0</v>
      </c>
      <c r="AV748" s="1">
        <f>COUNTIF(F748,"VVC")</f>
        <v>0</v>
      </c>
      <c r="AW748" s="1">
        <f>COUNTIF(F748,"CVVCVC")+COUNTIF(F748,"VVCVC")+COUNTIF(F748,"CVVCV")+COUNTIF(F748,"VVCV")</f>
        <v>0</v>
      </c>
      <c r="AY748" s="1">
        <f>COUNTIF(F748,"CCVCV")</f>
        <v>0</v>
      </c>
      <c r="AZ748" s="1">
        <f>COUNTIF(F748,"CCVCVC")</f>
        <v>1</v>
      </c>
      <c r="BA748" s="1">
        <f>COUNTIF(F748,"CCVV")</f>
        <v>0</v>
      </c>
      <c r="BB748" s="1">
        <f>COUNTIF(F748,"CCVVC")</f>
        <v>0</v>
      </c>
      <c r="BF748" s="1" t="str">
        <f>RIGHT(F748,4)</f>
        <v>VCVC</v>
      </c>
      <c r="BG748" s="1"/>
      <c r="BJ748">
        <v>1</v>
      </c>
      <c r="BP748" s="1">
        <f>SUM(BG748:BO748)</f>
        <v>1</v>
      </c>
      <c r="BQ748">
        <v>0</v>
      </c>
      <c r="BS748" s="1" t="str">
        <f>LEFT(B748,1)</f>
        <v>k</v>
      </c>
      <c r="BT748" s="1" t="str">
        <f>LEFT(B748,2)</f>
        <v>kr</v>
      </c>
      <c r="BU748" s="1" t="str">
        <f>RIGHT(B748,1)</f>
        <v>t</v>
      </c>
      <c r="BX748" s="10">
        <v>0</v>
      </c>
      <c r="BY748" s="10" t="str">
        <f>LEFT(CA748,1)</f>
        <v>u</v>
      </c>
      <c r="BZ748" s="10" t="str">
        <f>LEFT(CC748,1)</f>
        <v>i</v>
      </c>
      <c r="CA748" s="10" t="str">
        <f>RIGHT(B748,4)</f>
        <v>upit</v>
      </c>
      <c r="CB748" s="10" t="str">
        <f>RIGHT(B748,3)</f>
        <v>pit</v>
      </c>
      <c r="CC748" s="10" t="str">
        <f>RIGHT(B748,2)</f>
        <v>it</v>
      </c>
      <c r="CD748" s="10" t="str">
        <f>RIGHT(B748,1)</f>
        <v>t</v>
      </c>
    </row>
    <row r="749" spans="1:82">
      <c r="A749">
        <v>1733</v>
      </c>
      <c r="B749" s="30" t="s">
        <v>3469</v>
      </c>
      <c r="C749" t="s">
        <v>1261</v>
      </c>
      <c r="D749" t="s">
        <v>1141</v>
      </c>
      <c r="E749" t="s">
        <v>1141</v>
      </c>
      <c r="F749" t="s">
        <v>2838</v>
      </c>
      <c r="G749" s="1">
        <f>COUNTIF(B749,"*ii*")</f>
        <v>0</v>
      </c>
      <c r="H749" s="1">
        <f>COUNTIF(B749,"*ee*")</f>
        <v>0</v>
      </c>
      <c r="I749" s="1">
        <f>COUNTIF(B749,"*aa*")</f>
        <v>0</v>
      </c>
      <c r="J749" s="1">
        <f>COUNTIF(B749,"*oo*")</f>
        <v>0</v>
      </c>
      <c r="K749" s="1">
        <f>COUNTIF(B749,"*uu*")</f>
        <v>0</v>
      </c>
      <c r="L749" s="1">
        <f>COUNTIF(B749,"*ia*")</f>
        <v>0</v>
      </c>
      <c r="M749" s="1">
        <f>COUNTIF(B749,"*iu*")</f>
        <v>0</v>
      </c>
      <c r="N749" s="1">
        <f>COUNTIF(B749,"*ei*")</f>
        <v>0</v>
      </c>
      <c r="O749" s="1">
        <f>COUNTIF(B749,"*ea*")</f>
        <v>0</v>
      </c>
      <c r="P749" s="1">
        <f>COUNTIF(B749,"*eo*")</f>
        <v>0</v>
      </c>
      <c r="Q749" s="1">
        <f>COUNTIF(B749,"*eu*")</f>
        <v>0</v>
      </c>
      <c r="R749" s="1">
        <f>COUNTIF(B749,"*ai*")</f>
        <v>0</v>
      </c>
      <c r="S749" s="1">
        <f>COUNTIF(B749,"*ae*")</f>
        <v>0</v>
      </c>
      <c r="T749" s="1">
        <f>COUNTIF(B749,"*ao*")</f>
        <v>0</v>
      </c>
      <c r="U749" s="1">
        <f>COUNTIF(B749,"*au*")</f>
        <v>0</v>
      </c>
      <c r="V749" s="1">
        <f>COUNTIF(B749,"*oi*")</f>
        <v>0</v>
      </c>
      <c r="W749" s="1">
        <f>COUNTIF(B749,"*oe*")</f>
        <v>0</v>
      </c>
      <c r="X749" s="1">
        <f>COUNTIF(B749,"*oa*")</f>
        <v>0</v>
      </c>
      <c r="Y749" s="1">
        <f>COUNTIF(B749,"*ou*")</f>
        <v>0</v>
      </c>
      <c r="Z749" s="1">
        <f>COUNTIF(B749,"*ui*")</f>
        <v>0</v>
      </c>
      <c r="AA749" s="1">
        <f>COUNTIF(B749,"*ua*")</f>
        <v>0</v>
      </c>
      <c r="AB749">
        <f>SUM(G749:AA749)</f>
        <v>0</v>
      </c>
      <c r="AC749">
        <v>2</v>
      </c>
      <c r="AD749">
        <f>COUNTIF(AC749,"2")</f>
        <v>1</v>
      </c>
      <c r="AE749">
        <f>COUNTIF(AC749,"3")</f>
        <v>0</v>
      </c>
      <c r="AF749">
        <f>COUNTIF(AC749,"4")</f>
        <v>0</v>
      </c>
      <c r="AG749">
        <f>COUNTIF(AC749,"5")</f>
        <v>0</v>
      </c>
      <c r="AH749">
        <v>1</v>
      </c>
      <c r="AI749">
        <v>1</v>
      </c>
      <c r="AM749">
        <v>1</v>
      </c>
      <c r="AN749" t="str">
        <f>RIGHT(B749,1)</f>
        <v>ʔ</v>
      </c>
      <c r="AO749" s="1">
        <f>COUNTIF(F749,"CVCV")+COUNTIF(F749,"CVVCV")</f>
        <v>0</v>
      </c>
      <c r="AP749" s="1">
        <f>COUNTIF(F749,"CVCVC")+COUNTIF(F749,"CVVCVC")</f>
        <v>0</v>
      </c>
      <c r="AQ749" s="1">
        <f>COUNTIF(F749,"VCV")+COUNTIF(F749,"VVCV")</f>
        <v>0</v>
      </c>
      <c r="AR749" s="1">
        <f>COUNTIF(F749,"VCVC")+COUNTIF(F749,"VVCVC")</f>
        <v>0</v>
      </c>
      <c r="AS749" s="1">
        <f>COUNTIF(F749,"CVV")</f>
        <v>0</v>
      </c>
      <c r="AT749" s="1">
        <f>COUNTIF(F749,"CVVC")</f>
        <v>0</v>
      </c>
      <c r="AU749" s="1">
        <f>COUNTIF(F749,"VV")</f>
        <v>0</v>
      </c>
      <c r="AV749" s="1">
        <f>COUNTIF(F749,"VVC")</f>
        <v>0</v>
      </c>
      <c r="AW749" s="1">
        <f>COUNTIF(F749,"CVVCVC")+COUNTIF(F749,"VVCVC")+COUNTIF(F749,"CVVCV")+COUNTIF(F749,"VVCV")</f>
        <v>0</v>
      </c>
      <c r="AY749" s="1">
        <f>COUNTIF(F749,"CCVCV")</f>
        <v>0</v>
      </c>
      <c r="AZ749" s="1">
        <f>COUNTIF(F749,"CCVCVC")</f>
        <v>1</v>
      </c>
      <c r="BA749" s="1">
        <f>COUNTIF(F749,"CCVV")</f>
        <v>0</v>
      </c>
      <c r="BB749" s="1">
        <f>COUNTIF(F749,"CCVVC")</f>
        <v>0</v>
      </c>
      <c r="BF749" s="1" t="str">
        <f>RIGHT(F749,4)</f>
        <v>VCVC</v>
      </c>
      <c r="BG749" s="1"/>
      <c r="BJ749">
        <v>1</v>
      </c>
      <c r="BP749" s="1">
        <f>SUM(BG749:BO749)</f>
        <v>1</v>
      </c>
      <c r="BQ749">
        <v>0</v>
      </c>
      <c r="BS749" s="1" t="str">
        <f>LEFT(B749,1)</f>
        <v>s</v>
      </c>
      <c r="BT749" s="1" t="str">
        <f>LEFT(B749,2)</f>
        <v>sr</v>
      </c>
      <c r="BU749" s="1" t="str">
        <f>RIGHT(B749,1)</f>
        <v>ʔ</v>
      </c>
      <c r="BX749" s="10">
        <v>0</v>
      </c>
      <c r="BY749" s="10" t="str">
        <f>LEFT(CA749,1)</f>
        <v>a</v>
      </c>
      <c r="BZ749" s="10" t="str">
        <f>LEFT(CC749,1)</f>
        <v>i</v>
      </c>
      <c r="CA749" s="10" t="str">
        <f>RIGHT(B749,4)</f>
        <v>aniʔ</v>
      </c>
      <c r="CB749" s="10" t="str">
        <f>RIGHT(B749,3)</f>
        <v>niʔ</v>
      </c>
      <c r="CC749" s="10" t="str">
        <f>RIGHT(B749,2)</f>
        <v>iʔ</v>
      </c>
      <c r="CD749" s="10" t="str">
        <f>RIGHT(B749,1)</f>
        <v>ʔ</v>
      </c>
    </row>
    <row r="750" spans="1:82">
      <c r="A750">
        <v>1314</v>
      </c>
      <c r="B750" s="30" t="s">
        <v>3279</v>
      </c>
      <c r="C750" t="s">
        <v>2447</v>
      </c>
      <c r="D750" t="s">
        <v>1141</v>
      </c>
      <c r="E750" t="s">
        <v>1141</v>
      </c>
      <c r="F750" t="s">
        <v>2838</v>
      </c>
      <c r="G750" s="1">
        <f>COUNTIF(B750,"*ii*")</f>
        <v>0</v>
      </c>
      <c r="H750" s="1">
        <f>COUNTIF(B750,"*ee*")</f>
        <v>0</v>
      </c>
      <c r="I750" s="1">
        <f>COUNTIF(B750,"*aa*")</f>
        <v>0</v>
      </c>
      <c r="J750" s="1">
        <f>COUNTIF(B750,"*oo*")</f>
        <v>0</v>
      </c>
      <c r="K750" s="1">
        <f>COUNTIF(B750,"*uu*")</f>
        <v>0</v>
      </c>
      <c r="L750" s="1">
        <f>COUNTIF(B750,"*ia*")</f>
        <v>0</v>
      </c>
      <c r="M750" s="1">
        <f>COUNTIF(B750,"*iu*")</f>
        <v>0</v>
      </c>
      <c r="N750" s="1">
        <f>COUNTIF(B750,"*ei*")</f>
        <v>0</v>
      </c>
      <c r="O750" s="1">
        <f>COUNTIF(B750,"*ea*")</f>
        <v>0</v>
      </c>
      <c r="P750" s="1">
        <f>COUNTIF(B750,"*eo*")</f>
        <v>0</v>
      </c>
      <c r="Q750" s="1">
        <f>COUNTIF(B750,"*eu*")</f>
        <v>0</v>
      </c>
      <c r="R750" s="1">
        <f>COUNTIF(B750,"*ai*")</f>
        <v>0</v>
      </c>
      <c r="S750" s="1">
        <f>COUNTIF(B750,"*ae*")</f>
        <v>0</v>
      </c>
      <c r="T750" s="1">
        <f>COUNTIF(B750,"*ao*")</f>
        <v>0</v>
      </c>
      <c r="U750" s="1">
        <f>COUNTIF(B750,"*au*")</f>
        <v>0</v>
      </c>
      <c r="V750" s="1">
        <f>COUNTIF(B750,"*oi*")</f>
        <v>0</v>
      </c>
      <c r="W750" s="1">
        <f>COUNTIF(B750,"*oe*")</f>
        <v>0</v>
      </c>
      <c r="X750" s="1">
        <f>COUNTIF(B750,"*oa*")</f>
        <v>0</v>
      </c>
      <c r="Y750" s="1">
        <f>COUNTIF(B750,"*ou*")</f>
        <v>0</v>
      </c>
      <c r="Z750" s="1">
        <f>COUNTIF(B750,"*ui*")</f>
        <v>0</v>
      </c>
      <c r="AA750" s="1">
        <f>COUNTIF(B750,"*ua*")</f>
        <v>0</v>
      </c>
      <c r="AB750">
        <f>SUM(G750:AA750)</f>
        <v>0</v>
      </c>
      <c r="AC750">
        <v>2</v>
      </c>
      <c r="AD750">
        <f>COUNTIF(AC750,"2")</f>
        <v>1</v>
      </c>
      <c r="AE750">
        <f>COUNTIF(AC750,"3")</f>
        <v>0</v>
      </c>
      <c r="AF750">
        <f>COUNTIF(AC750,"4")</f>
        <v>0</v>
      </c>
      <c r="AG750">
        <f>COUNTIF(AC750,"5")</f>
        <v>0</v>
      </c>
      <c r="AH750">
        <v>1</v>
      </c>
      <c r="AI750">
        <v>1</v>
      </c>
      <c r="AM750">
        <v>1</v>
      </c>
      <c r="AN750" t="str">
        <f>RIGHT(B750,1)</f>
        <v>ʔ</v>
      </c>
      <c r="AO750" s="1">
        <f>COUNTIF(F750,"CVCV")+COUNTIF(F750,"CVVCV")</f>
        <v>0</v>
      </c>
      <c r="AP750" s="1">
        <f>COUNTIF(F750,"CVCVC")+COUNTIF(F750,"CVVCVC")</f>
        <v>0</v>
      </c>
      <c r="AQ750" s="1">
        <f>COUNTIF(F750,"VCV")+COUNTIF(F750,"VVCV")</f>
        <v>0</v>
      </c>
      <c r="AR750" s="1">
        <f>COUNTIF(F750,"VCVC")+COUNTIF(F750,"VVCVC")</f>
        <v>0</v>
      </c>
      <c r="AS750" s="1">
        <f>COUNTIF(F750,"CVV")</f>
        <v>0</v>
      </c>
      <c r="AT750" s="1">
        <f>COUNTIF(F750,"CVVC")</f>
        <v>0</v>
      </c>
      <c r="AU750" s="1">
        <f>COUNTIF(F750,"VV")</f>
        <v>0</v>
      </c>
      <c r="AV750" s="1">
        <f>COUNTIF(F750,"VVC")</f>
        <v>0</v>
      </c>
      <c r="AW750" s="1">
        <f>COUNTIF(F750,"CVVCVC")+COUNTIF(F750,"VVCVC")+COUNTIF(F750,"CVVCV")+COUNTIF(F750,"VVCV")</f>
        <v>0</v>
      </c>
      <c r="AY750" s="1">
        <f>COUNTIF(F750,"CCVCV")</f>
        <v>0</v>
      </c>
      <c r="AZ750" s="1">
        <f>COUNTIF(F750,"CCVCVC")</f>
        <v>1</v>
      </c>
      <c r="BA750" s="1">
        <f>COUNTIF(F750,"CCVV")</f>
        <v>0</v>
      </c>
      <c r="BB750" s="1">
        <f>COUNTIF(F750,"CCVVC")</f>
        <v>0</v>
      </c>
      <c r="BC750">
        <v>1</v>
      </c>
      <c r="BF750" s="1" t="str">
        <f>RIGHT(F750,4)</f>
        <v>VCVC</v>
      </c>
      <c r="BG750" s="1"/>
      <c r="BJ750">
        <v>1</v>
      </c>
      <c r="BP750" s="1">
        <f>SUM(BG750:BO750)</f>
        <v>1</v>
      </c>
      <c r="BQ750">
        <v>0</v>
      </c>
      <c r="BS750" s="1" t="str">
        <f>LEFT(B750,1)</f>
        <v>ʔ</v>
      </c>
      <c r="BT750" s="1" t="str">
        <f>LEFT(B750,2)</f>
        <v>ʔk</v>
      </c>
      <c r="BU750" s="1" t="str">
        <f>RIGHT(B750,1)</f>
        <v>ʔ</v>
      </c>
      <c r="BX750" s="10">
        <v>0</v>
      </c>
      <c r="BY750" s="10" t="str">
        <f>LEFT(CA750,1)</f>
        <v>a</v>
      </c>
      <c r="BZ750" s="10" t="str">
        <f>LEFT(CC750,1)</f>
        <v>i</v>
      </c>
      <c r="CA750" s="10" t="str">
        <f>RIGHT(B750,4)</f>
        <v>apiʔ</v>
      </c>
      <c r="CB750" s="10" t="str">
        <f>RIGHT(B750,3)</f>
        <v>piʔ</v>
      </c>
      <c r="CC750" s="10" t="str">
        <f>RIGHT(B750,2)</f>
        <v>iʔ</v>
      </c>
      <c r="CD750" s="10" t="str">
        <f>RIGHT(B750,1)</f>
        <v>ʔ</v>
      </c>
    </row>
    <row r="751" spans="1:82">
      <c r="A751">
        <v>1351</v>
      </c>
      <c r="B751" s="30" t="s">
        <v>3311</v>
      </c>
      <c r="C751" t="s">
        <v>2597</v>
      </c>
      <c r="D751" t="s">
        <v>1141</v>
      </c>
      <c r="E751" t="s">
        <v>1141</v>
      </c>
      <c r="F751" t="s">
        <v>2838</v>
      </c>
      <c r="G751" s="1">
        <f>COUNTIF(B751,"*ii*")</f>
        <v>0</v>
      </c>
      <c r="H751" s="1">
        <f>COUNTIF(B751,"*ee*")</f>
        <v>0</v>
      </c>
      <c r="I751" s="1">
        <f>COUNTIF(B751,"*aa*")</f>
        <v>0</v>
      </c>
      <c r="J751" s="1">
        <f>COUNTIF(B751,"*oo*")</f>
        <v>0</v>
      </c>
      <c r="K751" s="1">
        <f>COUNTIF(B751,"*uu*")</f>
        <v>0</v>
      </c>
      <c r="L751" s="1">
        <f>COUNTIF(B751,"*ia*")</f>
        <v>0</v>
      </c>
      <c r="M751" s="1">
        <f>COUNTIF(B751,"*iu*")</f>
        <v>0</v>
      </c>
      <c r="N751" s="1">
        <f>COUNTIF(B751,"*ei*")</f>
        <v>0</v>
      </c>
      <c r="O751" s="1">
        <f>COUNTIF(B751,"*ea*")</f>
        <v>0</v>
      </c>
      <c r="P751" s="1">
        <f>COUNTIF(B751,"*eo*")</f>
        <v>0</v>
      </c>
      <c r="Q751" s="1">
        <f>COUNTIF(B751,"*eu*")</f>
        <v>0</v>
      </c>
      <c r="R751" s="1">
        <f>COUNTIF(B751,"*ai*")</f>
        <v>0</v>
      </c>
      <c r="S751" s="1">
        <f>COUNTIF(B751,"*ae*")</f>
        <v>0</v>
      </c>
      <c r="T751" s="1">
        <f>COUNTIF(B751,"*ao*")</f>
        <v>0</v>
      </c>
      <c r="U751" s="1">
        <f>COUNTIF(B751,"*au*")</f>
        <v>0</v>
      </c>
      <c r="V751" s="1">
        <f>COUNTIF(B751,"*oi*")</f>
        <v>0</v>
      </c>
      <c r="W751" s="1">
        <f>COUNTIF(B751,"*oe*")</f>
        <v>0</v>
      </c>
      <c r="X751" s="1">
        <f>COUNTIF(B751,"*oa*")</f>
        <v>0</v>
      </c>
      <c r="Y751" s="1">
        <f>COUNTIF(B751,"*ou*")</f>
        <v>0</v>
      </c>
      <c r="Z751" s="1">
        <f>COUNTIF(B751,"*ui*")</f>
        <v>0</v>
      </c>
      <c r="AA751" s="1">
        <f>COUNTIF(B751,"*ua*")</f>
        <v>0</v>
      </c>
      <c r="AB751">
        <f>SUM(G751:AA751)</f>
        <v>0</v>
      </c>
      <c r="AC751">
        <v>2</v>
      </c>
      <c r="AD751">
        <f>COUNTIF(AC751,"2")</f>
        <v>1</v>
      </c>
      <c r="AE751">
        <f>COUNTIF(AC751,"3")</f>
        <v>0</v>
      </c>
      <c r="AF751">
        <f>COUNTIF(AC751,"4")</f>
        <v>0</v>
      </c>
      <c r="AG751">
        <f>COUNTIF(AC751,"5")</f>
        <v>0</v>
      </c>
      <c r="AH751">
        <v>1</v>
      </c>
      <c r="AI751">
        <v>1</v>
      </c>
      <c r="AM751">
        <v>1</v>
      </c>
      <c r="AN751" t="str">
        <f>RIGHT(B751,1)</f>
        <v>ʔ</v>
      </c>
      <c r="AO751" s="1">
        <f>COUNTIF(F751,"CVCV")+COUNTIF(F751,"CVVCV")</f>
        <v>0</v>
      </c>
      <c r="AP751" s="1">
        <f>COUNTIF(F751,"CVCVC")+COUNTIF(F751,"CVVCVC")</f>
        <v>0</v>
      </c>
      <c r="AQ751" s="1">
        <f>COUNTIF(F751,"VCV")+COUNTIF(F751,"VVCV")</f>
        <v>0</v>
      </c>
      <c r="AR751" s="1">
        <f>COUNTIF(F751,"VCVC")+COUNTIF(F751,"VVCVC")</f>
        <v>0</v>
      </c>
      <c r="AS751" s="1">
        <f>COUNTIF(F751,"CVV")</f>
        <v>0</v>
      </c>
      <c r="AT751" s="1">
        <f>COUNTIF(F751,"CVVC")</f>
        <v>0</v>
      </c>
      <c r="AU751" s="1">
        <f>COUNTIF(F751,"VV")</f>
        <v>0</v>
      </c>
      <c r="AV751" s="1">
        <f>COUNTIF(F751,"VVC")</f>
        <v>0</v>
      </c>
      <c r="AW751" s="1">
        <f>COUNTIF(F751,"CVVCVC")+COUNTIF(F751,"VVCVC")+COUNTIF(F751,"CVVCV")+COUNTIF(F751,"VVCV")</f>
        <v>0</v>
      </c>
      <c r="AY751" s="1">
        <f>COUNTIF(F751,"CCVCV")</f>
        <v>0</v>
      </c>
      <c r="AZ751" s="1">
        <f>COUNTIF(F751,"CCVCVC")</f>
        <v>1</v>
      </c>
      <c r="BA751" s="1">
        <f>COUNTIF(F751,"CCVV")</f>
        <v>0</v>
      </c>
      <c r="BB751" s="1">
        <f>COUNTIF(F751,"CCVVC")</f>
        <v>0</v>
      </c>
      <c r="BC751">
        <v>1</v>
      </c>
      <c r="BF751" s="1" t="str">
        <f>RIGHT(F751,4)</f>
        <v>VCVC</v>
      </c>
      <c r="BG751" s="1"/>
      <c r="BJ751">
        <v>1</v>
      </c>
      <c r="BP751" s="1">
        <f>SUM(BG751:BO751)</f>
        <v>1</v>
      </c>
      <c r="BQ751">
        <v>0</v>
      </c>
      <c r="BS751" s="1" t="str">
        <f>LEFT(B751,1)</f>
        <v>ʔ</v>
      </c>
      <c r="BT751" s="1" t="str">
        <f>LEFT(B751,2)</f>
        <v>ʔn</v>
      </c>
      <c r="BU751" s="1" t="str">
        <f>RIGHT(B751,1)</f>
        <v>ʔ</v>
      </c>
      <c r="BX751" s="10">
        <v>0</v>
      </c>
      <c r="BY751" s="10" t="str">
        <f>LEFT(CA751,1)</f>
        <v>a</v>
      </c>
      <c r="BZ751" s="10" t="str">
        <f>LEFT(CC751,1)</f>
        <v>i</v>
      </c>
      <c r="CA751" s="10" t="str">
        <f>RIGHT(B751,4)</f>
        <v>ariʔ</v>
      </c>
      <c r="CB751" s="10" t="str">
        <f>RIGHT(B751,3)</f>
        <v>riʔ</v>
      </c>
      <c r="CC751" s="10" t="str">
        <f>RIGHT(B751,2)</f>
        <v>iʔ</v>
      </c>
      <c r="CD751" s="10" t="str">
        <f>RIGHT(B751,1)</f>
        <v>ʔ</v>
      </c>
    </row>
    <row r="752" spans="1:82">
      <c r="A752">
        <v>844</v>
      </c>
      <c r="B752" s="30" t="s">
        <v>3143</v>
      </c>
      <c r="C752" t="s">
        <v>2125</v>
      </c>
      <c r="D752" t="s">
        <v>1141</v>
      </c>
      <c r="E752" t="s">
        <v>1141</v>
      </c>
      <c r="F752" t="s">
        <v>2838</v>
      </c>
      <c r="G752" s="1">
        <f>COUNTIF(B752,"*ii*")</f>
        <v>0</v>
      </c>
      <c r="H752" s="1">
        <f>COUNTIF(B752,"*ee*")</f>
        <v>0</v>
      </c>
      <c r="I752" s="1">
        <f>COUNTIF(B752,"*aa*")</f>
        <v>0</v>
      </c>
      <c r="J752" s="1">
        <f>COUNTIF(B752,"*oo*")</f>
        <v>0</v>
      </c>
      <c r="K752" s="1">
        <f>COUNTIF(B752,"*uu*")</f>
        <v>0</v>
      </c>
      <c r="L752" s="1">
        <f>COUNTIF(B752,"*ia*")</f>
        <v>0</v>
      </c>
      <c r="M752" s="1">
        <f>COUNTIF(B752,"*iu*")</f>
        <v>0</v>
      </c>
      <c r="N752" s="1">
        <f>COUNTIF(B752,"*ei*")</f>
        <v>0</v>
      </c>
      <c r="O752" s="1">
        <f>COUNTIF(B752,"*ea*")</f>
        <v>0</v>
      </c>
      <c r="P752" s="1">
        <f>COUNTIF(B752,"*eo*")</f>
        <v>0</v>
      </c>
      <c r="Q752" s="1">
        <f>COUNTIF(B752,"*eu*")</f>
        <v>0</v>
      </c>
      <c r="R752" s="1">
        <f>COUNTIF(B752,"*ai*")</f>
        <v>0</v>
      </c>
      <c r="S752" s="1">
        <f>COUNTIF(B752,"*ae*")</f>
        <v>0</v>
      </c>
      <c r="T752" s="1">
        <f>COUNTIF(B752,"*ao*")</f>
        <v>0</v>
      </c>
      <c r="U752" s="1">
        <f>COUNTIF(B752,"*au*")</f>
        <v>0</v>
      </c>
      <c r="V752" s="1">
        <f>COUNTIF(B752,"*oi*")</f>
        <v>0</v>
      </c>
      <c r="W752" s="1">
        <f>COUNTIF(B752,"*oe*")</f>
        <v>0</v>
      </c>
      <c r="X752" s="1">
        <f>COUNTIF(B752,"*oa*")</f>
        <v>0</v>
      </c>
      <c r="Y752" s="1">
        <f>COUNTIF(B752,"*ou*")</f>
        <v>0</v>
      </c>
      <c r="Z752" s="1">
        <f>COUNTIF(B752,"*ui*")</f>
        <v>0</v>
      </c>
      <c r="AA752" s="1">
        <f>COUNTIF(B752,"*ua*")</f>
        <v>0</v>
      </c>
      <c r="AB752">
        <f>SUM(G752:AA752)</f>
        <v>0</v>
      </c>
      <c r="AC752">
        <v>2</v>
      </c>
      <c r="AD752">
        <f>COUNTIF(AC752,"2")</f>
        <v>1</v>
      </c>
      <c r="AE752">
        <f>COUNTIF(AC752,"3")</f>
        <v>0</v>
      </c>
      <c r="AF752">
        <f>COUNTIF(AC752,"4")</f>
        <v>0</v>
      </c>
      <c r="AG752">
        <f>COUNTIF(AC752,"5")</f>
        <v>0</v>
      </c>
      <c r="AH752">
        <v>1</v>
      </c>
      <c r="AI752">
        <v>1</v>
      </c>
      <c r="AM752">
        <v>1</v>
      </c>
      <c r="AN752" t="str">
        <f>RIGHT(B752,1)</f>
        <v>ʔ</v>
      </c>
      <c r="AO752" s="1">
        <f>COUNTIF(F752,"CVCV")+COUNTIF(F752,"CVVCV")</f>
        <v>0</v>
      </c>
      <c r="AP752" s="1">
        <f>COUNTIF(F752,"CVCVC")+COUNTIF(F752,"CVVCVC")</f>
        <v>0</v>
      </c>
      <c r="AQ752" s="1">
        <f>COUNTIF(F752,"VCV")+COUNTIF(F752,"VVCV")</f>
        <v>0</v>
      </c>
      <c r="AR752" s="1">
        <f>COUNTIF(F752,"VCVC")+COUNTIF(F752,"VVCVC")</f>
        <v>0</v>
      </c>
      <c r="AS752" s="1">
        <f>COUNTIF(F752,"CVV")</f>
        <v>0</v>
      </c>
      <c r="AT752" s="1">
        <f>COUNTIF(F752,"CVVC")</f>
        <v>0</v>
      </c>
      <c r="AU752" s="1">
        <f>COUNTIF(F752,"VV")</f>
        <v>0</v>
      </c>
      <c r="AV752" s="1">
        <f>COUNTIF(F752,"VVC")</f>
        <v>0</v>
      </c>
      <c r="AW752" s="1">
        <f>COUNTIF(F752,"CVVCVC")+COUNTIF(F752,"VVCVC")+COUNTIF(F752,"CVVCV")+COUNTIF(F752,"VVCV")</f>
        <v>0</v>
      </c>
      <c r="AY752" s="1">
        <f>COUNTIF(F752,"CCVCV")</f>
        <v>0</v>
      </c>
      <c r="AZ752" s="1">
        <f>COUNTIF(F752,"CCVCVC")</f>
        <v>1</v>
      </c>
      <c r="BA752" s="1">
        <f>COUNTIF(F752,"CCVV")</f>
        <v>0</v>
      </c>
      <c r="BB752" s="1">
        <f>COUNTIF(F752,"CCVVC")</f>
        <v>0</v>
      </c>
      <c r="BF752" s="1" t="str">
        <f>RIGHT(F752,4)</f>
        <v>VCVC</v>
      </c>
      <c r="BG752" s="1"/>
      <c r="BJ752">
        <v>1</v>
      </c>
      <c r="BP752" s="1">
        <f>SUM(BG752:BO752)</f>
        <v>1</v>
      </c>
      <c r="BQ752">
        <v>0</v>
      </c>
      <c r="BS752" s="1" t="str">
        <f>LEFT(B752,1)</f>
        <v>m</v>
      </c>
      <c r="BT752" s="1" t="str">
        <f>LEFT(B752,2)</f>
        <v>mn</v>
      </c>
      <c r="BU752" s="1" t="str">
        <f>RIGHT(B752,1)</f>
        <v>ʔ</v>
      </c>
      <c r="BX752" s="10">
        <v>0</v>
      </c>
      <c r="BY752" s="10" t="str">
        <f>LEFT(CA752,1)</f>
        <v>a</v>
      </c>
      <c r="BZ752" s="10" t="str">
        <f>LEFT(CC752,1)</f>
        <v>i</v>
      </c>
      <c r="CA752" s="10" t="str">
        <f>RIGHT(B752,4)</f>
        <v>asiʔ</v>
      </c>
      <c r="CB752" s="10" t="str">
        <f>RIGHT(B752,3)</f>
        <v>siʔ</v>
      </c>
      <c r="CC752" s="10" t="str">
        <f>RIGHT(B752,2)</f>
        <v>iʔ</v>
      </c>
      <c r="CD752" s="10" t="str">
        <f>RIGHT(B752,1)</f>
        <v>ʔ</v>
      </c>
    </row>
    <row r="753" spans="1:82">
      <c r="A753">
        <v>653</v>
      </c>
      <c r="B753" s="30" t="s">
        <v>3110</v>
      </c>
      <c r="C753" t="s">
        <v>1558</v>
      </c>
      <c r="D753" t="s">
        <v>1151</v>
      </c>
      <c r="E753" t="s">
        <v>2821</v>
      </c>
      <c r="F753" t="s">
        <v>2838</v>
      </c>
      <c r="G753" s="1">
        <f>COUNTIF(B753,"*ii*")</f>
        <v>0</v>
      </c>
      <c r="H753" s="1">
        <f>COUNTIF(B753,"*ee*")</f>
        <v>0</v>
      </c>
      <c r="I753" s="1">
        <f>COUNTIF(B753,"*aa*")</f>
        <v>0</v>
      </c>
      <c r="J753" s="1">
        <f>COUNTIF(B753,"*oo*")</f>
        <v>0</v>
      </c>
      <c r="K753" s="1">
        <f>COUNTIF(B753,"*uu*")</f>
        <v>0</v>
      </c>
      <c r="L753" s="1">
        <f>COUNTIF(B753,"*ia*")</f>
        <v>0</v>
      </c>
      <c r="M753" s="1">
        <f>COUNTIF(B753,"*iu*")</f>
        <v>0</v>
      </c>
      <c r="N753" s="1">
        <f>COUNTIF(B753,"*ei*")</f>
        <v>0</v>
      </c>
      <c r="O753" s="1">
        <f>COUNTIF(B753,"*ea*")</f>
        <v>0</v>
      </c>
      <c r="P753" s="1">
        <f>COUNTIF(B753,"*eo*")</f>
        <v>0</v>
      </c>
      <c r="Q753" s="1">
        <f>COUNTIF(B753,"*eu*")</f>
        <v>0</v>
      </c>
      <c r="R753" s="1">
        <f>COUNTIF(B753,"*ai*")</f>
        <v>0</v>
      </c>
      <c r="S753" s="1">
        <f>COUNTIF(B753,"*ae*")</f>
        <v>0</v>
      </c>
      <c r="T753" s="1">
        <f>COUNTIF(B753,"*ao*")</f>
        <v>0</v>
      </c>
      <c r="U753" s="1">
        <f>COUNTIF(B753,"*au*")</f>
        <v>0</v>
      </c>
      <c r="V753" s="1">
        <f>COUNTIF(B753,"*oi*")</f>
        <v>0</v>
      </c>
      <c r="W753" s="1">
        <f>COUNTIF(B753,"*oe*")</f>
        <v>0</v>
      </c>
      <c r="X753" s="1">
        <f>COUNTIF(B753,"*oa*")</f>
        <v>0</v>
      </c>
      <c r="Y753" s="1">
        <f>COUNTIF(B753,"*ou*")</f>
        <v>0</v>
      </c>
      <c r="Z753" s="1">
        <f>COUNTIF(B753,"*ui*")</f>
        <v>0</v>
      </c>
      <c r="AA753" s="1">
        <f>COUNTIF(B753,"*ua*")</f>
        <v>0</v>
      </c>
      <c r="AB753">
        <f>SUM(G753:AA753)</f>
        <v>0</v>
      </c>
      <c r="AC753">
        <v>2</v>
      </c>
      <c r="AD753">
        <f>COUNTIF(AC753,"2")</f>
        <v>1</v>
      </c>
      <c r="AE753">
        <f>COUNTIF(AC753,"3")</f>
        <v>0</v>
      </c>
      <c r="AF753">
        <f>COUNTIF(AC753,"4")</f>
        <v>0</v>
      </c>
      <c r="AG753">
        <f>COUNTIF(AC753,"5")</f>
        <v>0</v>
      </c>
      <c r="AH753">
        <v>1</v>
      </c>
      <c r="AI753">
        <v>1</v>
      </c>
      <c r="AM753">
        <v>1</v>
      </c>
      <c r="AN753" t="str">
        <f>RIGHT(B753,1)</f>
        <v>ʔ</v>
      </c>
      <c r="AO753" s="1">
        <f>COUNTIF(F753,"CVCV")+COUNTIF(F753,"CVVCV")</f>
        <v>0</v>
      </c>
      <c r="AP753" s="1">
        <f>COUNTIF(F753,"CVCVC")+COUNTIF(F753,"CVVCVC")</f>
        <v>0</v>
      </c>
      <c r="AQ753" s="1">
        <f>COUNTIF(F753,"VCV")+COUNTIF(F753,"VVCV")</f>
        <v>0</v>
      </c>
      <c r="AR753" s="1">
        <f>COUNTIF(F753,"VCVC")+COUNTIF(F753,"VVCVC")</f>
        <v>0</v>
      </c>
      <c r="AS753" s="1">
        <f>COUNTIF(F753,"CVV")</f>
        <v>0</v>
      </c>
      <c r="AT753" s="1">
        <f>COUNTIF(F753,"CVVC")</f>
        <v>0</v>
      </c>
      <c r="AU753" s="1">
        <f>COUNTIF(F753,"VV")</f>
        <v>0</v>
      </c>
      <c r="AV753" s="1">
        <f>COUNTIF(F753,"VVC")</f>
        <v>0</v>
      </c>
      <c r="AW753" s="1">
        <f>COUNTIF(F753,"CVVCVC")+COUNTIF(F753,"VVCVC")+COUNTIF(F753,"CVVCV")+COUNTIF(F753,"VVCV")</f>
        <v>0</v>
      </c>
      <c r="AY753" s="1">
        <f>COUNTIF(F753,"CCVCV")</f>
        <v>0</v>
      </c>
      <c r="AZ753" s="1">
        <f>COUNTIF(F753,"CCVCVC")</f>
        <v>1</v>
      </c>
      <c r="BA753" s="1">
        <f>COUNTIF(F753,"CCVV")</f>
        <v>0</v>
      </c>
      <c r="BB753" s="1">
        <f>COUNTIF(F753,"CCVVC")</f>
        <v>0</v>
      </c>
      <c r="BF753" s="1" t="str">
        <f>RIGHT(F753,4)</f>
        <v>VCVC</v>
      </c>
      <c r="BG753" s="1"/>
      <c r="BJ753">
        <v>1</v>
      </c>
      <c r="BP753" s="1">
        <f>SUM(BG753:BO753)</f>
        <v>1</v>
      </c>
      <c r="BQ753">
        <v>0</v>
      </c>
      <c r="BS753" s="1" t="str">
        <f>LEFT(B753,1)</f>
        <v>k</v>
      </c>
      <c r="BT753" s="1" t="str">
        <f>LEFT(B753,2)</f>
        <v>kr</v>
      </c>
      <c r="BU753" s="1" t="str">
        <f>RIGHT(B753,1)</f>
        <v>ʔ</v>
      </c>
      <c r="BX753" s="10">
        <v>0</v>
      </c>
      <c r="BY753" s="10" t="str">
        <f>LEFT(CA753,1)</f>
        <v>a</v>
      </c>
      <c r="BZ753" s="10" t="str">
        <f>LEFT(CC753,1)</f>
        <v>i</v>
      </c>
      <c r="CA753" s="10" t="str">
        <f>RIGHT(B753,4)</f>
        <v>atiʔ</v>
      </c>
      <c r="CB753" s="10" t="str">
        <f>RIGHT(B753,3)</f>
        <v>tiʔ</v>
      </c>
      <c r="CC753" s="10" t="str">
        <f>RIGHT(B753,2)</f>
        <v>iʔ</v>
      </c>
      <c r="CD753" s="10" t="str">
        <f>RIGHT(B753,1)</f>
        <v>ʔ</v>
      </c>
    </row>
    <row r="754" spans="1:82">
      <c r="A754">
        <v>657</v>
      </c>
      <c r="B754" s="30" t="s">
        <v>3111</v>
      </c>
      <c r="C754" t="s">
        <v>2606</v>
      </c>
      <c r="D754" t="s">
        <v>1141</v>
      </c>
      <c r="E754" t="s">
        <v>1141</v>
      </c>
      <c r="F754" t="s">
        <v>2838</v>
      </c>
      <c r="G754" s="1">
        <f>COUNTIF(B754,"*ii*")</f>
        <v>0</v>
      </c>
      <c r="H754" s="1">
        <f>COUNTIF(B754,"*ee*")</f>
        <v>0</v>
      </c>
      <c r="I754" s="1">
        <f>COUNTIF(B754,"*aa*")</f>
        <v>0</v>
      </c>
      <c r="J754" s="1">
        <f>COUNTIF(B754,"*oo*")</f>
        <v>0</v>
      </c>
      <c r="K754" s="1">
        <f>COUNTIF(B754,"*uu*")</f>
        <v>0</v>
      </c>
      <c r="L754" s="1">
        <f>COUNTIF(B754,"*ia*")</f>
        <v>0</v>
      </c>
      <c r="M754" s="1">
        <f>COUNTIF(B754,"*iu*")</f>
        <v>0</v>
      </c>
      <c r="N754" s="1">
        <f>COUNTIF(B754,"*ei*")</f>
        <v>0</v>
      </c>
      <c r="O754" s="1">
        <f>COUNTIF(B754,"*ea*")</f>
        <v>0</v>
      </c>
      <c r="P754" s="1">
        <f>COUNTIF(B754,"*eo*")</f>
        <v>0</v>
      </c>
      <c r="Q754" s="1">
        <f>COUNTIF(B754,"*eu*")</f>
        <v>0</v>
      </c>
      <c r="R754" s="1">
        <f>COUNTIF(B754,"*ai*")</f>
        <v>0</v>
      </c>
      <c r="S754" s="1">
        <f>COUNTIF(B754,"*ae*")</f>
        <v>0</v>
      </c>
      <c r="T754" s="1">
        <f>COUNTIF(B754,"*ao*")</f>
        <v>0</v>
      </c>
      <c r="U754" s="1">
        <f>COUNTIF(B754,"*au*")</f>
        <v>0</v>
      </c>
      <c r="V754" s="1">
        <f>COUNTIF(B754,"*oi*")</f>
        <v>0</v>
      </c>
      <c r="W754" s="1">
        <f>COUNTIF(B754,"*oe*")</f>
        <v>0</v>
      </c>
      <c r="X754" s="1">
        <f>COUNTIF(B754,"*oa*")</f>
        <v>0</v>
      </c>
      <c r="Y754" s="1">
        <f>COUNTIF(B754,"*ou*")</f>
        <v>0</v>
      </c>
      <c r="Z754" s="1">
        <f>COUNTIF(B754,"*ui*")</f>
        <v>0</v>
      </c>
      <c r="AA754" s="1">
        <f>COUNTIF(B754,"*ua*")</f>
        <v>0</v>
      </c>
      <c r="AB754">
        <f>SUM(G754:AA754)</f>
        <v>0</v>
      </c>
      <c r="AC754">
        <v>2</v>
      </c>
      <c r="AD754">
        <f>COUNTIF(AC754,"2")</f>
        <v>1</v>
      </c>
      <c r="AE754">
        <f>COUNTIF(AC754,"3")</f>
        <v>0</v>
      </c>
      <c r="AF754">
        <f>COUNTIF(AC754,"4")</f>
        <v>0</v>
      </c>
      <c r="AG754">
        <f>COUNTIF(AC754,"5")</f>
        <v>0</v>
      </c>
      <c r="AH754">
        <v>1</v>
      </c>
      <c r="AI754">
        <v>1</v>
      </c>
      <c r="AM754">
        <v>1</v>
      </c>
      <c r="AN754" t="str">
        <f>RIGHT(B754,1)</f>
        <v>ʔ</v>
      </c>
      <c r="AO754" s="1">
        <f>COUNTIF(F754,"CVCV")+COUNTIF(F754,"CVVCV")</f>
        <v>0</v>
      </c>
      <c r="AP754" s="1">
        <f>COUNTIF(F754,"CVCVC")+COUNTIF(F754,"CVVCVC")</f>
        <v>0</v>
      </c>
      <c r="AQ754" s="1">
        <f>COUNTIF(F754,"VCV")+COUNTIF(F754,"VVCV")</f>
        <v>0</v>
      </c>
      <c r="AR754" s="1">
        <f>COUNTIF(F754,"VCVC")+COUNTIF(F754,"VVCVC")</f>
        <v>0</v>
      </c>
      <c r="AS754" s="1">
        <f>COUNTIF(F754,"CVV")</f>
        <v>0</v>
      </c>
      <c r="AT754" s="1">
        <f>COUNTIF(F754,"CVVC")</f>
        <v>0</v>
      </c>
      <c r="AU754" s="1">
        <f>COUNTIF(F754,"VV")</f>
        <v>0</v>
      </c>
      <c r="AV754" s="1">
        <f>COUNTIF(F754,"VVC")</f>
        <v>0</v>
      </c>
      <c r="AW754" s="1">
        <f>COUNTIF(F754,"CVVCVC")+COUNTIF(F754,"VVCVC")+COUNTIF(F754,"CVVCV")+COUNTIF(F754,"VVCV")</f>
        <v>0</v>
      </c>
      <c r="AY754" s="1">
        <f>COUNTIF(F754,"CCVCV")</f>
        <v>0</v>
      </c>
      <c r="AZ754" s="1">
        <f>COUNTIF(F754,"CCVCVC")</f>
        <v>1</v>
      </c>
      <c r="BA754" s="1">
        <f>COUNTIF(F754,"CCVV")</f>
        <v>0</v>
      </c>
      <c r="BB754" s="1">
        <f>COUNTIF(F754,"CCVVC")</f>
        <v>0</v>
      </c>
      <c r="BF754" s="1" t="str">
        <f>RIGHT(F754,4)</f>
        <v>VCVC</v>
      </c>
      <c r="BG754" s="1"/>
      <c r="BJ754">
        <v>1</v>
      </c>
      <c r="BP754" s="1">
        <f>SUM(BG754:BO754)</f>
        <v>1</v>
      </c>
      <c r="BQ754">
        <v>0</v>
      </c>
      <c r="BS754" s="1" t="str">
        <f>LEFT(B754,1)</f>
        <v>k</v>
      </c>
      <c r="BT754" s="1" t="str">
        <f>LEFT(B754,2)</f>
        <v>kr</v>
      </c>
      <c r="BU754" s="1" t="str">
        <f>RIGHT(B754,1)</f>
        <v>ʔ</v>
      </c>
      <c r="BX754" s="10">
        <v>0</v>
      </c>
      <c r="BY754" s="10" t="str">
        <f>LEFT(CA754,1)</f>
        <v>e</v>
      </c>
      <c r="BZ754" s="10" t="str">
        <f>LEFT(CC754,1)</f>
        <v>i</v>
      </c>
      <c r="CA754" s="10" t="str">
        <f>RIGHT(B754,4)</f>
        <v>eniʔ</v>
      </c>
      <c r="CB754" s="10" t="str">
        <f>RIGHT(B754,3)</f>
        <v>niʔ</v>
      </c>
      <c r="CC754" s="10" t="str">
        <f>RIGHT(B754,2)</f>
        <v>iʔ</v>
      </c>
      <c r="CD754" s="10" t="str">
        <f>RIGHT(B754,1)</f>
        <v>ʔ</v>
      </c>
    </row>
    <row r="755" spans="1:82">
      <c r="A755">
        <v>1378</v>
      </c>
      <c r="B755" s="30" t="s">
        <v>3338</v>
      </c>
      <c r="C755" t="s">
        <v>1265</v>
      </c>
      <c r="D755" t="s">
        <v>1141</v>
      </c>
      <c r="E755" t="s">
        <v>1141</v>
      </c>
      <c r="F755" t="s">
        <v>2838</v>
      </c>
      <c r="G755" s="1">
        <f>COUNTIF(B755,"*ii*")</f>
        <v>0</v>
      </c>
      <c r="H755" s="1">
        <f>COUNTIF(B755,"*ee*")</f>
        <v>0</v>
      </c>
      <c r="I755" s="1">
        <f>COUNTIF(B755,"*aa*")</f>
        <v>0</v>
      </c>
      <c r="J755" s="1">
        <f>COUNTIF(B755,"*oo*")</f>
        <v>0</v>
      </c>
      <c r="K755" s="1">
        <f>COUNTIF(B755,"*uu*")</f>
        <v>0</v>
      </c>
      <c r="L755" s="1">
        <f>COUNTIF(B755,"*ia*")</f>
        <v>0</v>
      </c>
      <c r="M755" s="1">
        <f>COUNTIF(B755,"*iu*")</f>
        <v>0</v>
      </c>
      <c r="N755" s="1">
        <f>COUNTIF(B755,"*ei*")</f>
        <v>0</v>
      </c>
      <c r="O755" s="1">
        <f>COUNTIF(B755,"*ea*")</f>
        <v>0</v>
      </c>
      <c r="P755" s="1">
        <f>COUNTIF(B755,"*eo*")</f>
        <v>0</v>
      </c>
      <c r="Q755" s="1">
        <f>COUNTIF(B755,"*eu*")</f>
        <v>0</v>
      </c>
      <c r="R755" s="1">
        <f>COUNTIF(B755,"*ai*")</f>
        <v>0</v>
      </c>
      <c r="S755" s="1">
        <f>COUNTIF(B755,"*ae*")</f>
        <v>0</v>
      </c>
      <c r="T755" s="1">
        <f>COUNTIF(B755,"*ao*")</f>
        <v>0</v>
      </c>
      <c r="U755" s="1">
        <f>COUNTIF(B755,"*au*")</f>
        <v>0</v>
      </c>
      <c r="V755" s="1">
        <f>COUNTIF(B755,"*oi*")</f>
        <v>0</v>
      </c>
      <c r="W755" s="1">
        <f>COUNTIF(B755,"*oe*")</f>
        <v>0</v>
      </c>
      <c r="X755" s="1">
        <f>COUNTIF(B755,"*oa*")</f>
        <v>0</v>
      </c>
      <c r="Y755" s="1">
        <f>COUNTIF(B755,"*ou*")</f>
        <v>0</v>
      </c>
      <c r="Z755" s="1">
        <f>COUNTIF(B755,"*ui*")</f>
        <v>0</v>
      </c>
      <c r="AA755" s="1">
        <f>COUNTIF(B755,"*ua*")</f>
        <v>0</v>
      </c>
      <c r="AB755">
        <f>SUM(G755:AA755)</f>
        <v>0</v>
      </c>
      <c r="AC755">
        <v>2</v>
      </c>
      <c r="AD755">
        <f>COUNTIF(AC755,"2")</f>
        <v>1</v>
      </c>
      <c r="AE755">
        <f>COUNTIF(AC755,"3")</f>
        <v>0</v>
      </c>
      <c r="AF755">
        <f>COUNTIF(AC755,"4")</f>
        <v>0</v>
      </c>
      <c r="AG755">
        <f>COUNTIF(AC755,"5")</f>
        <v>0</v>
      </c>
      <c r="AH755">
        <v>1</v>
      </c>
      <c r="AI755">
        <v>1</v>
      </c>
      <c r="AM755">
        <v>1</v>
      </c>
      <c r="AN755" t="str">
        <f>RIGHT(B755,1)</f>
        <v>ʔ</v>
      </c>
      <c r="AO755" s="1">
        <f>COUNTIF(F755,"CVCV")+COUNTIF(F755,"CVVCV")</f>
        <v>0</v>
      </c>
      <c r="AP755" s="1">
        <f>COUNTIF(F755,"CVCVC")+COUNTIF(F755,"CVVCVC")</f>
        <v>0</v>
      </c>
      <c r="AQ755" s="1">
        <f>COUNTIF(F755,"VCV")+COUNTIF(F755,"VVCV")</f>
        <v>0</v>
      </c>
      <c r="AR755" s="1">
        <f>COUNTIF(F755,"VCVC")+COUNTIF(F755,"VVCVC")</f>
        <v>0</v>
      </c>
      <c r="AS755" s="1">
        <f>COUNTIF(F755,"CVV")</f>
        <v>0</v>
      </c>
      <c r="AT755" s="1">
        <f>COUNTIF(F755,"CVVC")</f>
        <v>0</v>
      </c>
      <c r="AU755" s="1">
        <f>COUNTIF(F755,"VV")</f>
        <v>0</v>
      </c>
      <c r="AV755" s="1">
        <f>COUNTIF(F755,"VVC")</f>
        <v>0</v>
      </c>
      <c r="AW755" s="1">
        <f>COUNTIF(F755,"CVVCVC")+COUNTIF(F755,"VVCVC")+COUNTIF(F755,"CVVCV")+COUNTIF(F755,"VVCV")</f>
        <v>0</v>
      </c>
      <c r="AY755" s="1">
        <f>COUNTIF(F755,"CCVCV")</f>
        <v>0</v>
      </c>
      <c r="AZ755" s="1">
        <f>COUNTIF(F755,"CCVCVC")</f>
        <v>1</v>
      </c>
      <c r="BA755" s="1">
        <f>COUNTIF(F755,"CCVV")</f>
        <v>0</v>
      </c>
      <c r="BB755" s="1">
        <f>COUNTIF(F755,"CCVVC")</f>
        <v>0</v>
      </c>
      <c r="BC755">
        <v>1</v>
      </c>
      <c r="BF755" s="1" t="str">
        <f>RIGHT(F755,4)</f>
        <v>VCVC</v>
      </c>
      <c r="BG755" s="1"/>
      <c r="BJ755">
        <v>1</v>
      </c>
      <c r="BP755" s="1">
        <f>SUM(BG755:BO755)</f>
        <v>1</v>
      </c>
      <c r="BQ755">
        <v>0</v>
      </c>
      <c r="BS755" s="1" t="str">
        <f>LEFT(B755,1)</f>
        <v>ʔ</v>
      </c>
      <c r="BT755" s="1" t="str">
        <f>LEFT(B755,2)</f>
        <v>ʔp</v>
      </c>
      <c r="BU755" s="1" t="str">
        <f>RIGHT(B755,1)</f>
        <v>ʔ</v>
      </c>
      <c r="BX755" s="10">
        <v>0</v>
      </c>
      <c r="BY755" s="10" t="str">
        <f>LEFT(CA755,1)</f>
        <v>e</v>
      </c>
      <c r="BZ755" s="10" t="str">
        <f>LEFT(CC755,1)</f>
        <v>i</v>
      </c>
      <c r="CA755" s="10" t="str">
        <f>RIGHT(B755,4)</f>
        <v>eniʔ</v>
      </c>
      <c r="CB755" s="10" t="str">
        <f>RIGHT(B755,3)</f>
        <v>niʔ</v>
      </c>
      <c r="CC755" s="10" t="str">
        <f>RIGHT(B755,2)</f>
        <v>iʔ</v>
      </c>
      <c r="CD755" s="10" t="str">
        <f>RIGHT(B755,1)</f>
        <v>ʔ</v>
      </c>
    </row>
    <row r="756" spans="1:82">
      <c r="A756">
        <v>1412</v>
      </c>
      <c r="B756" s="30" t="s">
        <v>3371</v>
      </c>
      <c r="C756" t="s">
        <v>1330</v>
      </c>
      <c r="D756" t="s">
        <v>1141</v>
      </c>
      <c r="E756" t="s">
        <v>1141</v>
      </c>
      <c r="F756" t="s">
        <v>2838</v>
      </c>
      <c r="G756" s="1">
        <f>COUNTIF(B756,"*ii*")</f>
        <v>0</v>
      </c>
      <c r="H756" s="1">
        <f>COUNTIF(B756,"*ee*")</f>
        <v>0</v>
      </c>
      <c r="I756" s="1">
        <f>COUNTIF(B756,"*aa*")</f>
        <v>0</v>
      </c>
      <c r="J756" s="1">
        <f>COUNTIF(B756,"*oo*")</f>
        <v>0</v>
      </c>
      <c r="K756" s="1">
        <f>COUNTIF(B756,"*uu*")</f>
        <v>0</v>
      </c>
      <c r="L756" s="1">
        <f>COUNTIF(B756,"*ia*")</f>
        <v>0</v>
      </c>
      <c r="M756" s="1">
        <f>COUNTIF(B756,"*iu*")</f>
        <v>0</v>
      </c>
      <c r="N756" s="1">
        <f>COUNTIF(B756,"*ei*")</f>
        <v>0</v>
      </c>
      <c r="O756" s="1">
        <f>COUNTIF(B756,"*ea*")</f>
        <v>0</v>
      </c>
      <c r="P756" s="1">
        <f>COUNTIF(B756,"*eo*")</f>
        <v>0</v>
      </c>
      <c r="Q756" s="1">
        <f>COUNTIF(B756,"*eu*")</f>
        <v>0</v>
      </c>
      <c r="R756" s="1">
        <f>COUNTIF(B756,"*ai*")</f>
        <v>0</v>
      </c>
      <c r="S756" s="1">
        <f>COUNTIF(B756,"*ae*")</f>
        <v>0</v>
      </c>
      <c r="T756" s="1">
        <f>COUNTIF(B756,"*ao*")</f>
        <v>0</v>
      </c>
      <c r="U756" s="1">
        <f>COUNTIF(B756,"*au*")</f>
        <v>0</v>
      </c>
      <c r="V756" s="1">
        <f>COUNTIF(B756,"*oi*")</f>
        <v>0</v>
      </c>
      <c r="W756" s="1">
        <f>COUNTIF(B756,"*oe*")</f>
        <v>0</v>
      </c>
      <c r="X756" s="1">
        <f>COUNTIF(B756,"*oa*")</f>
        <v>0</v>
      </c>
      <c r="Y756" s="1">
        <f>COUNTIF(B756,"*ou*")</f>
        <v>0</v>
      </c>
      <c r="Z756" s="1">
        <f>COUNTIF(B756,"*ui*")</f>
        <v>0</v>
      </c>
      <c r="AA756" s="1">
        <f>COUNTIF(B756,"*ua*")</f>
        <v>0</v>
      </c>
      <c r="AB756">
        <f>SUM(G756:AA756)</f>
        <v>0</v>
      </c>
      <c r="AC756">
        <v>2</v>
      </c>
      <c r="AD756">
        <f>COUNTIF(AC756,"2")</f>
        <v>1</v>
      </c>
      <c r="AE756">
        <f>COUNTIF(AC756,"3")</f>
        <v>0</v>
      </c>
      <c r="AF756">
        <f>COUNTIF(AC756,"4")</f>
        <v>0</v>
      </c>
      <c r="AG756">
        <f>COUNTIF(AC756,"5")</f>
        <v>0</v>
      </c>
      <c r="AH756">
        <v>1</v>
      </c>
      <c r="AI756">
        <v>1</v>
      </c>
      <c r="AM756">
        <v>1</v>
      </c>
      <c r="AN756" t="str">
        <f>RIGHT(B756,1)</f>
        <v>ʔ</v>
      </c>
      <c r="AO756" s="1">
        <f>COUNTIF(F756,"CVCV")+COUNTIF(F756,"CVVCV")</f>
        <v>0</v>
      </c>
      <c r="AP756" s="1">
        <f>COUNTIF(F756,"CVCVC")+COUNTIF(F756,"CVVCVC")</f>
        <v>0</v>
      </c>
      <c r="AQ756" s="1">
        <f>COUNTIF(F756,"VCV")+COUNTIF(F756,"VVCV")</f>
        <v>0</v>
      </c>
      <c r="AR756" s="1">
        <f>COUNTIF(F756,"VCVC")+COUNTIF(F756,"VVCVC")</f>
        <v>0</v>
      </c>
      <c r="AS756" s="1">
        <f>COUNTIF(F756,"CVV")</f>
        <v>0</v>
      </c>
      <c r="AT756" s="1">
        <f>COUNTIF(F756,"CVVC")</f>
        <v>0</v>
      </c>
      <c r="AU756" s="1">
        <f>COUNTIF(F756,"VV")</f>
        <v>0</v>
      </c>
      <c r="AV756" s="1">
        <f>COUNTIF(F756,"VVC")</f>
        <v>0</v>
      </c>
      <c r="AW756" s="1">
        <f>COUNTIF(F756,"CVVCVC")+COUNTIF(F756,"VVCVC")+COUNTIF(F756,"CVVCV")+COUNTIF(F756,"VVCV")</f>
        <v>0</v>
      </c>
      <c r="AY756" s="1">
        <f>COUNTIF(F756,"CCVCV")</f>
        <v>0</v>
      </c>
      <c r="AZ756" s="1">
        <f>COUNTIF(F756,"CCVCVC")</f>
        <v>1</v>
      </c>
      <c r="BA756" s="1">
        <f>COUNTIF(F756,"CCVV")</f>
        <v>0</v>
      </c>
      <c r="BB756" s="1">
        <f>COUNTIF(F756,"CCVVC")</f>
        <v>0</v>
      </c>
      <c r="BC756">
        <v>1</v>
      </c>
      <c r="BF756" s="1" t="str">
        <f>RIGHT(F756,4)</f>
        <v>VCVC</v>
      </c>
      <c r="BG756" s="1"/>
      <c r="BJ756">
        <v>1</v>
      </c>
      <c r="BP756" s="1">
        <f>SUM(BG756:BO756)</f>
        <v>1</v>
      </c>
      <c r="BQ756">
        <v>0</v>
      </c>
      <c r="BS756" s="1" t="str">
        <f>LEFT(B756,1)</f>
        <v>ʔ</v>
      </c>
      <c r="BT756" s="1" t="str">
        <f>LEFT(B756,2)</f>
        <v>ʔs</v>
      </c>
      <c r="BU756" s="1" t="str">
        <f>RIGHT(B756,1)</f>
        <v>ʔ</v>
      </c>
      <c r="BX756" s="10">
        <v>0</v>
      </c>
      <c r="BY756" s="10" t="str">
        <f>LEFT(CA756,1)</f>
        <v>e</v>
      </c>
      <c r="BZ756" s="10" t="str">
        <f>LEFT(CC756,1)</f>
        <v>i</v>
      </c>
      <c r="CA756" s="10" t="str">
        <f>RIGHT(B756,4)</f>
        <v>eniʔ</v>
      </c>
      <c r="CB756" s="10" t="str">
        <f>RIGHT(B756,3)</f>
        <v>niʔ</v>
      </c>
      <c r="CC756" s="10" t="str">
        <f>RIGHT(B756,2)</f>
        <v>iʔ</v>
      </c>
      <c r="CD756" s="10" t="str">
        <f>RIGHT(B756,1)</f>
        <v>ʔ</v>
      </c>
    </row>
    <row r="757" spans="1:82">
      <c r="A757">
        <v>1340</v>
      </c>
      <c r="B757" s="30" t="s">
        <v>3302</v>
      </c>
      <c r="C757" t="s">
        <v>1763</v>
      </c>
      <c r="D757" t="s">
        <v>1141</v>
      </c>
      <c r="E757" t="s">
        <v>1141</v>
      </c>
      <c r="F757" t="s">
        <v>2838</v>
      </c>
      <c r="G757" s="1">
        <f>COUNTIF(B757,"*ii*")</f>
        <v>0</v>
      </c>
      <c r="H757" s="1">
        <f>COUNTIF(B757,"*ee*")</f>
        <v>0</v>
      </c>
      <c r="I757" s="1">
        <f>COUNTIF(B757,"*aa*")</f>
        <v>0</v>
      </c>
      <c r="J757" s="1">
        <f>COUNTIF(B757,"*oo*")</f>
        <v>0</v>
      </c>
      <c r="K757" s="1">
        <f>COUNTIF(B757,"*uu*")</f>
        <v>0</v>
      </c>
      <c r="L757" s="1">
        <f>COUNTIF(B757,"*ia*")</f>
        <v>0</v>
      </c>
      <c r="M757" s="1">
        <f>COUNTIF(B757,"*iu*")</f>
        <v>0</v>
      </c>
      <c r="N757" s="1">
        <f>COUNTIF(B757,"*ei*")</f>
        <v>0</v>
      </c>
      <c r="O757" s="1">
        <f>COUNTIF(B757,"*ea*")</f>
        <v>0</v>
      </c>
      <c r="P757" s="1">
        <f>COUNTIF(B757,"*eo*")</f>
        <v>0</v>
      </c>
      <c r="Q757" s="1">
        <f>COUNTIF(B757,"*eu*")</f>
        <v>0</v>
      </c>
      <c r="R757" s="1">
        <f>COUNTIF(B757,"*ai*")</f>
        <v>0</v>
      </c>
      <c r="S757" s="1">
        <f>COUNTIF(B757,"*ae*")</f>
        <v>0</v>
      </c>
      <c r="T757" s="1">
        <f>COUNTIF(B757,"*ao*")</f>
        <v>0</v>
      </c>
      <c r="U757" s="1">
        <f>COUNTIF(B757,"*au*")</f>
        <v>0</v>
      </c>
      <c r="V757" s="1">
        <f>COUNTIF(B757,"*oi*")</f>
        <v>0</v>
      </c>
      <c r="W757" s="1">
        <f>COUNTIF(B757,"*oe*")</f>
        <v>0</v>
      </c>
      <c r="X757" s="1">
        <f>COUNTIF(B757,"*oa*")</f>
        <v>0</v>
      </c>
      <c r="Y757" s="1">
        <f>COUNTIF(B757,"*ou*")</f>
        <v>0</v>
      </c>
      <c r="Z757" s="1">
        <f>COUNTIF(B757,"*ui*")</f>
        <v>0</v>
      </c>
      <c r="AA757" s="1">
        <f>COUNTIF(B757,"*ua*")</f>
        <v>0</v>
      </c>
      <c r="AB757">
        <f>SUM(G757:AA757)</f>
        <v>0</v>
      </c>
      <c r="AC757">
        <v>2</v>
      </c>
      <c r="AD757">
        <f>COUNTIF(AC757,"2")</f>
        <v>1</v>
      </c>
      <c r="AE757">
        <f>COUNTIF(AC757,"3")</f>
        <v>0</v>
      </c>
      <c r="AF757">
        <f>COUNTIF(AC757,"4")</f>
        <v>0</v>
      </c>
      <c r="AG757">
        <f>COUNTIF(AC757,"5")</f>
        <v>0</v>
      </c>
      <c r="AH757">
        <v>1</v>
      </c>
      <c r="AI757">
        <v>1</v>
      </c>
      <c r="AM757">
        <v>1</v>
      </c>
      <c r="AN757" t="str">
        <f>RIGHT(B757,1)</f>
        <v>ʔ</v>
      </c>
      <c r="AO757" s="1">
        <f>COUNTIF(F757,"CVCV")+COUNTIF(F757,"CVVCV")</f>
        <v>0</v>
      </c>
      <c r="AP757" s="1">
        <f>COUNTIF(F757,"CVCVC")+COUNTIF(F757,"CVVCVC")</f>
        <v>0</v>
      </c>
      <c r="AQ757" s="1">
        <f>COUNTIF(F757,"VCV")+COUNTIF(F757,"VVCV")</f>
        <v>0</v>
      </c>
      <c r="AR757" s="1">
        <f>COUNTIF(F757,"VCVC")+COUNTIF(F757,"VVCVC")</f>
        <v>0</v>
      </c>
      <c r="AS757" s="1">
        <f>COUNTIF(F757,"CVV")</f>
        <v>0</v>
      </c>
      <c r="AT757" s="1">
        <f>COUNTIF(F757,"CVVC")</f>
        <v>0</v>
      </c>
      <c r="AU757" s="1">
        <f>COUNTIF(F757,"VV")</f>
        <v>0</v>
      </c>
      <c r="AV757" s="1">
        <f>COUNTIF(F757,"VVC")</f>
        <v>0</v>
      </c>
      <c r="AW757" s="1">
        <f>COUNTIF(F757,"CVVCVC")+COUNTIF(F757,"VVCVC")+COUNTIF(F757,"CVVCV")+COUNTIF(F757,"VVCV")</f>
        <v>0</v>
      </c>
      <c r="AY757" s="1">
        <f>COUNTIF(F757,"CCVCV")</f>
        <v>0</v>
      </c>
      <c r="AZ757" s="1">
        <f>COUNTIF(F757,"CCVCVC")</f>
        <v>1</v>
      </c>
      <c r="BA757" s="1">
        <f>COUNTIF(F757,"CCVV")</f>
        <v>0</v>
      </c>
      <c r="BB757" s="1">
        <f>COUNTIF(F757,"CCVVC")</f>
        <v>0</v>
      </c>
      <c r="BC757">
        <v>1</v>
      </c>
      <c r="BF757" s="1" t="str">
        <f>RIGHT(F757,4)</f>
        <v>VCVC</v>
      </c>
      <c r="BG757" s="1"/>
      <c r="BJ757">
        <v>1</v>
      </c>
      <c r="BP757" s="1">
        <f>SUM(BG757:BO757)</f>
        <v>1</v>
      </c>
      <c r="BQ757">
        <v>0</v>
      </c>
      <c r="BS757" s="1" t="str">
        <f>LEFT(B757,1)</f>
        <v>ʔ</v>
      </c>
      <c r="BT757" s="1" t="str">
        <f>LEFT(B757,2)</f>
        <v>ʔm</v>
      </c>
      <c r="BU757" s="1" t="str">
        <f>RIGHT(B757,1)</f>
        <v>ʔ</v>
      </c>
      <c r="BX757" s="10">
        <v>0</v>
      </c>
      <c r="BY757" s="10" t="str">
        <f>LEFT(CA757,1)</f>
        <v>e</v>
      </c>
      <c r="BZ757" s="10" t="str">
        <f>LEFT(CC757,1)</f>
        <v>i</v>
      </c>
      <c r="CA757" s="10" t="str">
        <f>RIGHT(B757,4)</f>
        <v>etiʔ</v>
      </c>
      <c r="CB757" s="10" t="str">
        <f>RIGHT(B757,3)</f>
        <v>tiʔ</v>
      </c>
      <c r="CC757" s="10" t="str">
        <f>RIGHT(B757,2)</f>
        <v>iʔ</v>
      </c>
      <c r="CD757" s="10" t="str">
        <f>RIGHT(B757,1)</f>
        <v>ʔ</v>
      </c>
    </row>
    <row r="758" spans="1:82">
      <c r="A758">
        <v>1399</v>
      </c>
      <c r="B758" s="30" t="s">
        <v>3358</v>
      </c>
      <c r="C758" t="s">
        <v>2049</v>
      </c>
      <c r="D758" t="s">
        <v>1141</v>
      </c>
      <c r="E758" t="s">
        <v>1141</v>
      </c>
      <c r="F758" t="s">
        <v>2838</v>
      </c>
      <c r="G758" s="1">
        <f>COUNTIF(B758,"*ii*")</f>
        <v>0</v>
      </c>
      <c r="H758" s="1">
        <f>COUNTIF(B758,"*ee*")</f>
        <v>0</v>
      </c>
      <c r="I758" s="1">
        <f>COUNTIF(B758,"*aa*")</f>
        <v>0</v>
      </c>
      <c r="J758" s="1">
        <f>COUNTIF(B758,"*oo*")</f>
        <v>0</v>
      </c>
      <c r="K758" s="1">
        <f>COUNTIF(B758,"*uu*")</f>
        <v>0</v>
      </c>
      <c r="L758" s="1">
        <f>COUNTIF(B758,"*ia*")</f>
        <v>0</v>
      </c>
      <c r="M758" s="1">
        <f>COUNTIF(B758,"*iu*")</f>
        <v>0</v>
      </c>
      <c r="N758" s="1">
        <f>COUNTIF(B758,"*ei*")</f>
        <v>0</v>
      </c>
      <c r="O758" s="1">
        <f>COUNTIF(B758,"*ea*")</f>
        <v>0</v>
      </c>
      <c r="P758" s="1">
        <f>COUNTIF(B758,"*eo*")</f>
        <v>0</v>
      </c>
      <c r="Q758" s="1">
        <f>COUNTIF(B758,"*eu*")</f>
        <v>0</v>
      </c>
      <c r="R758" s="1">
        <f>COUNTIF(B758,"*ai*")</f>
        <v>0</v>
      </c>
      <c r="S758" s="1">
        <f>COUNTIF(B758,"*ae*")</f>
        <v>0</v>
      </c>
      <c r="T758" s="1">
        <f>COUNTIF(B758,"*ao*")</f>
        <v>0</v>
      </c>
      <c r="U758" s="1">
        <f>COUNTIF(B758,"*au*")</f>
        <v>0</v>
      </c>
      <c r="V758" s="1">
        <f>COUNTIF(B758,"*oi*")</f>
        <v>0</v>
      </c>
      <c r="W758" s="1">
        <f>COUNTIF(B758,"*oe*")</f>
        <v>0</v>
      </c>
      <c r="X758" s="1">
        <f>COUNTIF(B758,"*oa*")</f>
        <v>0</v>
      </c>
      <c r="Y758" s="1">
        <f>COUNTIF(B758,"*ou*")</f>
        <v>0</v>
      </c>
      <c r="Z758" s="1">
        <f>COUNTIF(B758,"*ui*")</f>
        <v>0</v>
      </c>
      <c r="AA758" s="1">
        <f>COUNTIF(B758,"*ua*")</f>
        <v>0</v>
      </c>
      <c r="AB758">
        <f>SUM(G758:AA758)</f>
        <v>0</v>
      </c>
      <c r="AC758">
        <v>2</v>
      </c>
      <c r="AD758">
        <f>COUNTIF(AC758,"2")</f>
        <v>1</v>
      </c>
      <c r="AE758">
        <f>COUNTIF(AC758,"3")</f>
        <v>0</v>
      </c>
      <c r="AF758">
        <f>COUNTIF(AC758,"4")</f>
        <v>0</v>
      </c>
      <c r="AG758">
        <f>COUNTIF(AC758,"5")</f>
        <v>0</v>
      </c>
      <c r="AH758">
        <v>1</v>
      </c>
      <c r="AI758">
        <v>1</v>
      </c>
      <c r="AM758">
        <v>1</v>
      </c>
      <c r="AN758" t="str">
        <f>RIGHT(B758,1)</f>
        <v>ʔ</v>
      </c>
      <c r="AO758" s="1">
        <f>COUNTIF(F758,"CVCV")+COUNTIF(F758,"CVVCV")</f>
        <v>0</v>
      </c>
      <c r="AP758" s="1">
        <f>COUNTIF(F758,"CVCVC")+COUNTIF(F758,"CVVCVC")</f>
        <v>0</v>
      </c>
      <c r="AQ758" s="1">
        <f>COUNTIF(F758,"VCV")+COUNTIF(F758,"VVCV")</f>
        <v>0</v>
      </c>
      <c r="AR758" s="1">
        <f>COUNTIF(F758,"VCVC")+COUNTIF(F758,"VVCVC")</f>
        <v>0</v>
      </c>
      <c r="AS758" s="1">
        <f>COUNTIF(F758,"CVV")</f>
        <v>0</v>
      </c>
      <c r="AT758" s="1">
        <f>COUNTIF(F758,"CVVC")</f>
        <v>0</v>
      </c>
      <c r="AU758" s="1">
        <f>COUNTIF(F758,"VV")</f>
        <v>0</v>
      </c>
      <c r="AV758" s="1">
        <f>COUNTIF(F758,"VVC")</f>
        <v>0</v>
      </c>
      <c r="AW758" s="1">
        <f>COUNTIF(F758,"CVVCVC")+COUNTIF(F758,"VVCVC")+COUNTIF(F758,"CVVCV")+COUNTIF(F758,"VVCV")</f>
        <v>0</v>
      </c>
      <c r="AY758" s="1">
        <f>COUNTIF(F758,"CCVCV")</f>
        <v>0</v>
      </c>
      <c r="AZ758" s="1">
        <f>COUNTIF(F758,"CCVCVC")</f>
        <v>1</v>
      </c>
      <c r="BA758" s="1">
        <f>COUNTIF(F758,"CCVV")</f>
        <v>0</v>
      </c>
      <c r="BB758" s="1">
        <f>COUNTIF(F758,"CCVVC")</f>
        <v>0</v>
      </c>
      <c r="BC758">
        <v>1</v>
      </c>
      <c r="BF758" s="1" t="str">
        <f>RIGHT(F758,4)</f>
        <v>VCVC</v>
      </c>
      <c r="BG758" s="1"/>
      <c r="BJ758">
        <v>1</v>
      </c>
      <c r="BP758" s="1">
        <f>SUM(BG758:BO758)</f>
        <v>1</v>
      </c>
      <c r="BQ758">
        <v>0</v>
      </c>
      <c r="BS758" s="1" t="str">
        <f>LEFT(B758,1)</f>
        <v>ʔ</v>
      </c>
      <c r="BT758" s="1" t="str">
        <f>LEFT(B758,2)</f>
        <v>ʔr</v>
      </c>
      <c r="BU758" s="1" t="str">
        <f>RIGHT(B758,1)</f>
        <v>ʔ</v>
      </c>
      <c r="BX758" s="10">
        <v>0</v>
      </c>
      <c r="BY758" s="10" t="str">
        <f>LEFT(CA758,1)</f>
        <v>i</v>
      </c>
      <c r="BZ758" s="10" t="str">
        <f>LEFT(CC758,1)</f>
        <v>i</v>
      </c>
      <c r="CA758" s="10" t="str">
        <f>RIGHT(B758,4)</f>
        <v>iriʔ</v>
      </c>
      <c r="CB758" s="10" t="str">
        <f>RIGHT(B758,3)</f>
        <v>riʔ</v>
      </c>
      <c r="CC758" s="10" t="str">
        <f>RIGHT(B758,2)</f>
        <v>iʔ</v>
      </c>
      <c r="CD758" s="10" t="str">
        <f>RIGHT(B758,1)</f>
        <v>ʔ</v>
      </c>
    </row>
    <row r="759" spans="1:82">
      <c r="A759">
        <v>667</v>
      </c>
      <c r="B759" s="30" t="s">
        <v>3116</v>
      </c>
      <c r="C759" t="s">
        <v>2644</v>
      </c>
      <c r="D759" t="s">
        <v>1141</v>
      </c>
      <c r="E759" t="s">
        <v>1141</v>
      </c>
      <c r="F759" t="s">
        <v>2838</v>
      </c>
      <c r="G759" s="1">
        <f>COUNTIF(B759,"*ii*")</f>
        <v>0</v>
      </c>
      <c r="H759" s="1">
        <f>COUNTIF(B759,"*ee*")</f>
        <v>0</v>
      </c>
      <c r="I759" s="1">
        <f>COUNTIF(B759,"*aa*")</f>
        <v>0</v>
      </c>
      <c r="J759" s="1">
        <f>COUNTIF(B759,"*oo*")</f>
        <v>0</v>
      </c>
      <c r="K759" s="1">
        <f>COUNTIF(B759,"*uu*")</f>
        <v>0</v>
      </c>
      <c r="L759" s="1">
        <f>COUNTIF(B759,"*ia*")</f>
        <v>0</v>
      </c>
      <c r="M759" s="1">
        <f>COUNTIF(B759,"*iu*")</f>
        <v>0</v>
      </c>
      <c r="N759" s="1">
        <f>COUNTIF(B759,"*ei*")</f>
        <v>0</v>
      </c>
      <c r="O759" s="1">
        <f>COUNTIF(B759,"*ea*")</f>
        <v>0</v>
      </c>
      <c r="P759" s="1">
        <f>COUNTIF(B759,"*eo*")</f>
        <v>0</v>
      </c>
      <c r="Q759" s="1">
        <f>COUNTIF(B759,"*eu*")</f>
        <v>0</v>
      </c>
      <c r="R759" s="1">
        <f>COUNTIF(B759,"*ai*")</f>
        <v>0</v>
      </c>
      <c r="S759" s="1">
        <f>COUNTIF(B759,"*ae*")</f>
        <v>0</v>
      </c>
      <c r="T759" s="1">
        <f>COUNTIF(B759,"*ao*")</f>
        <v>0</v>
      </c>
      <c r="U759" s="1">
        <f>COUNTIF(B759,"*au*")</f>
        <v>0</v>
      </c>
      <c r="V759" s="1">
        <f>COUNTIF(B759,"*oi*")</f>
        <v>0</v>
      </c>
      <c r="W759" s="1">
        <f>COUNTIF(B759,"*oe*")</f>
        <v>0</v>
      </c>
      <c r="X759" s="1">
        <f>COUNTIF(B759,"*oa*")</f>
        <v>0</v>
      </c>
      <c r="Y759" s="1">
        <f>COUNTIF(B759,"*ou*")</f>
        <v>0</v>
      </c>
      <c r="Z759" s="1">
        <f>COUNTIF(B759,"*ui*")</f>
        <v>0</v>
      </c>
      <c r="AA759" s="1">
        <f>COUNTIF(B759,"*ua*")</f>
        <v>0</v>
      </c>
      <c r="AB759">
        <f>SUM(G759:AA759)</f>
        <v>0</v>
      </c>
      <c r="AC759">
        <v>2</v>
      </c>
      <c r="AD759">
        <f>COUNTIF(AC759,"2")</f>
        <v>1</v>
      </c>
      <c r="AE759">
        <f>COUNTIF(AC759,"3")</f>
        <v>0</v>
      </c>
      <c r="AF759">
        <f>COUNTIF(AC759,"4")</f>
        <v>0</v>
      </c>
      <c r="AG759">
        <f>COUNTIF(AC759,"5")</f>
        <v>0</v>
      </c>
      <c r="AH759">
        <v>1</v>
      </c>
      <c r="AI759">
        <v>1</v>
      </c>
      <c r="AM759">
        <v>1</v>
      </c>
      <c r="AN759" t="str">
        <f>RIGHT(B759,1)</f>
        <v>ʔ</v>
      </c>
      <c r="AO759" s="1">
        <f>COUNTIF(F759,"CVCV")+COUNTIF(F759,"CVVCV")</f>
        <v>0</v>
      </c>
      <c r="AP759" s="1">
        <f>COUNTIF(F759,"CVCVC")+COUNTIF(F759,"CVVCVC")</f>
        <v>0</v>
      </c>
      <c r="AQ759" s="1">
        <f>COUNTIF(F759,"VCV")+COUNTIF(F759,"VVCV")</f>
        <v>0</v>
      </c>
      <c r="AR759" s="1">
        <f>COUNTIF(F759,"VCVC")+COUNTIF(F759,"VVCVC")</f>
        <v>0</v>
      </c>
      <c r="AS759" s="1">
        <f>COUNTIF(F759,"CVV")</f>
        <v>0</v>
      </c>
      <c r="AT759" s="1">
        <f>COUNTIF(F759,"CVVC")</f>
        <v>0</v>
      </c>
      <c r="AU759" s="1">
        <f>COUNTIF(F759,"VV")</f>
        <v>0</v>
      </c>
      <c r="AV759" s="1">
        <f>COUNTIF(F759,"VVC")</f>
        <v>0</v>
      </c>
      <c r="AW759" s="1">
        <f>COUNTIF(F759,"CVVCVC")+COUNTIF(F759,"VVCVC")+COUNTIF(F759,"CVVCV")+COUNTIF(F759,"VVCV")</f>
        <v>0</v>
      </c>
      <c r="AY759" s="1">
        <f>COUNTIF(F759,"CCVCV")</f>
        <v>0</v>
      </c>
      <c r="AZ759" s="1">
        <f>COUNTIF(F759,"CCVCVC")</f>
        <v>1</v>
      </c>
      <c r="BA759" s="1">
        <f>COUNTIF(F759,"CCVV")</f>
        <v>0</v>
      </c>
      <c r="BB759" s="1">
        <f>COUNTIF(F759,"CCVVC")</f>
        <v>0</v>
      </c>
      <c r="BF759" s="1" t="str">
        <f>RIGHT(F759,4)</f>
        <v>VCVC</v>
      </c>
      <c r="BG759" s="1"/>
      <c r="BJ759">
        <v>1</v>
      </c>
      <c r="BP759" s="1">
        <f>SUM(BG759:BO759)</f>
        <v>1</v>
      </c>
      <c r="BQ759">
        <v>0</v>
      </c>
      <c r="BS759" s="1" t="str">
        <f>LEFT(B759,1)</f>
        <v>k</v>
      </c>
      <c r="BT759" s="1" t="str">
        <f>LEFT(B759,2)</f>
        <v>kr</v>
      </c>
      <c r="BU759" s="1" t="str">
        <f>RIGHT(B759,1)</f>
        <v>ʔ</v>
      </c>
      <c r="BX759" s="10">
        <v>0</v>
      </c>
      <c r="BY759" s="10" t="str">
        <f>LEFT(CA759,1)</f>
        <v>i</v>
      </c>
      <c r="BZ759" s="10" t="str">
        <f>LEFT(CC759,1)</f>
        <v>i</v>
      </c>
      <c r="CA759" s="10" t="str">
        <f>RIGHT(B759,4)</f>
        <v>isiʔ</v>
      </c>
      <c r="CB759" s="10" t="str">
        <f>RIGHT(B759,3)</f>
        <v>siʔ</v>
      </c>
      <c r="CC759" s="10" t="str">
        <f>RIGHT(B759,2)</f>
        <v>iʔ</v>
      </c>
      <c r="CD759" s="10" t="str">
        <f>RIGHT(B759,1)</f>
        <v>ʔ</v>
      </c>
    </row>
    <row r="760" spans="1:82">
      <c r="A760">
        <v>1617</v>
      </c>
      <c r="B760" s="30" t="s">
        <v>3437</v>
      </c>
      <c r="C760" t="s">
        <v>1975</v>
      </c>
      <c r="D760" t="s">
        <v>1151</v>
      </c>
      <c r="E760" t="s">
        <v>2821</v>
      </c>
      <c r="F760" t="s">
        <v>2838</v>
      </c>
      <c r="G760" s="1">
        <f>COUNTIF(B760,"*ii*")</f>
        <v>0</v>
      </c>
      <c r="H760" s="1">
        <f>COUNTIF(B760,"*ee*")</f>
        <v>0</v>
      </c>
      <c r="I760" s="1">
        <f>COUNTIF(B760,"*aa*")</f>
        <v>0</v>
      </c>
      <c r="J760" s="1">
        <f>COUNTIF(B760,"*oo*")</f>
        <v>0</v>
      </c>
      <c r="K760" s="1">
        <f>COUNTIF(B760,"*uu*")</f>
        <v>0</v>
      </c>
      <c r="L760" s="1">
        <f>COUNTIF(B760,"*ia*")</f>
        <v>0</v>
      </c>
      <c r="M760" s="1">
        <f>COUNTIF(B760,"*iu*")</f>
        <v>0</v>
      </c>
      <c r="N760" s="1">
        <f>COUNTIF(B760,"*ei*")</f>
        <v>0</v>
      </c>
      <c r="O760" s="1">
        <f>COUNTIF(B760,"*ea*")</f>
        <v>0</v>
      </c>
      <c r="P760" s="1">
        <f>COUNTIF(B760,"*eo*")</f>
        <v>0</v>
      </c>
      <c r="Q760" s="1">
        <f>COUNTIF(B760,"*eu*")</f>
        <v>0</v>
      </c>
      <c r="R760" s="1">
        <f>COUNTIF(B760,"*ai*")</f>
        <v>0</v>
      </c>
      <c r="S760" s="1">
        <f>COUNTIF(B760,"*ae*")</f>
        <v>0</v>
      </c>
      <c r="T760" s="1">
        <f>COUNTIF(B760,"*ao*")</f>
        <v>0</v>
      </c>
      <c r="U760" s="1">
        <f>COUNTIF(B760,"*au*")</f>
        <v>0</v>
      </c>
      <c r="V760" s="1">
        <f>COUNTIF(B760,"*oi*")</f>
        <v>0</v>
      </c>
      <c r="W760" s="1">
        <f>COUNTIF(B760,"*oe*")</f>
        <v>0</v>
      </c>
      <c r="X760" s="1">
        <f>COUNTIF(B760,"*oa*")</f>
        <v>0</v>
      </c>
      <c r="Y760" s="1">
        <f>COUNTIF(B760,"*ou*")</f>
        <v>0</v>
      </c>
      <c r="Z760" s="1">
        <f>COUNTIF(B760,"*ui*")</f>
        <v>0</v>
      </c>
      <c r="AA760" s="1">
        <f>COUNTIF(B760,"*ua*")</f>
        <v>0</v>
      </c>
      <c r="AB760">
        <f>SUM(G760:AA760)</f>
        <v>0</v>
      </c>
      <c r="AC760">
        <v>2</v>
      </c>
      <c r="AD760">
        <f>COUNTIF(AC760,"2")</f>
        <v>1</v>
      </c>
      <c r="AE760">
        <f>COUNTIF(AC760,"3")</f>
        <v>0</v>
      </c>
      <c r="AF760">
        <f>COUNTIF(AC760,"4")</f>
        <v>0</v>
      </c>
      <c r="AG760">
        <f>COUNTIF(AC760,"5")</f>
        <v>0</v>
      </c>
      <c r="AH760">
        <v>1</v>
      </c>
      <c r="AI760">
        <v>1</v>
      </c>
      <c r="AM760">
        <v>1</v>
      </c>
      <c r="AN760" t="str">
        <f>RIGHT(B760,1)</f>
        <v>ʔ</v>
      </c>
      <c r="AO760" s="1">
        <f>COUNTIF(F760,"CVCV")+COUNTIF(F760,"CVVCV")</f>
        <v>0</v>
      </c>
      <c r="AP760" s="1">
        <f>COUNTIF(F760,"CVCVC")+COUNTIF(F760,"CVVCVC")</f>
        <v>0</v>
      </c>
      <c r="AQ760" s="1">
        <f>COUNTIF(F760,"VCV")+COUNTIF(F760,"VVCV")</f>
        <v>0</v>
      </c>
      <c r="AR760" s="1">
        <f>COUNTIF(F760,"VCVC")+COUNTIF(F760,"VVCVC")</f>
        <v>0</v>
      </c>
      <c r="AS760" s="1">
        <f>COUNTIF(F760,"CVV")</f>
        <v>0</v>
      </c>
      <c r="AT760" s="1">
        <f>COUNTIF(F760,"CVVC")</f>
        <v>0</v>
      </c>
      <c r="AU760" s="1">
        <f>COUNTIF(F760,"VV")</f>
        <v>0</v>
      </c>
      <c r="AV760" s="1">
        <f>COUNTIF(F760,"VVC")</f>
        <v>0</v>
      </c>
      <c r="AW760" s="1">
        <f>COUNTIF(F760,"CVVCVC")+COUNTIF(F760,"VVCVC")+COUNTIF(F760,"CVVCV")+COUNTIF(F760,"VVCV")</f>
        <v>0</v>
      </c>
      <c r="AY760" s="1">
        <f>COUNTIF(F760,"CCVCV")</f>
        <v>0</v>
      </c>
      <c r="AZ760" s="1">
        <f>COUNTIF(F760,"CCVCVC")</f>
        <v>1</v>
      </c>
      <c r="BA760" s="1">
        <f>COUNTIF(F760,"CCVV")</f>
        <v>0</v>
      </c>
      <c r="BB760" s="1">
        <f>COUNTIF(F760,"CCVVC")</f>
        <v>0</v>
      </c>
      <c r="BF760" s="1" t="str">
        <f>RIGHT(F760,4)</f>
        <v>VCVC</v>
      </c>
      <c r="BG760" s="1"/>
      <c r="BJ760">
        <v>1</v>
      </c>
      <c r="BP760" s="1">
        <f>SUM(BG760:BO760)</f>
        <v>1</v>
      </c>
      <c r="BQ760">
        <v>0</v>
      </c>
      <c r="BS760" s="1" t="str">
        <f>LEFT(B760,1)</f>
        <v>s</v>
      </c>
      <c r="BT760" s="1" t="str">
        <f>LEFT(B760,2)</f>
        <v>sb</v>
      </c>
      <c r="BU760" s="1" t="str">
        <f>RIGHT(B760,1)</f>
        <v>ʔ</v>
      </c>
      <c r="BX760" s="10">
        <v>0</v>
      </c>
      <c r="BY760" s="10" t="str">
        <f>LEFT(CA760,1)</f>
        <v>i</v>
      </c>
      <c r="BZ760" s="10" t="str">
        <f>LEFT(CC760,1)</f>
        <v>i</v>
      </c>
      <c r="CA760" s="10" t="str">
        <f>RIGHT(B760,4)</f>
        <v>iniʔ</v>
      </c>
      <c r="CB760" s="10" t="str">
        <f>RIGHT(B760,3)</f>
        <v>niʔ</v>
      </c>
      <c r="CC760" s="10" t="str">
        <f>RIGHT(B760,2)</f>
        <v>iʔ</v>
      </c>
      <c r="CD760" s="10" t="str">
        <f>RIGHT(B760,1)</f>
        <v>ʔ</v>
      </c>
    </row>
    <row r="761" spans="1:82">
      <c r="A761">
        <v>669</v>
      </c>
      <c r="B761" s="30" t="s">
        <v>3118</v>
      </c>
      <c r="C761" t="s">
        <v>1604</v>
      </c>
      <c r="D761" t="s">
        <v>1151</v>
      </c>
      <c r="E761" t="s">
        <v>2821</v>
      </c>
      <c r="F761" t="s">
        <v>2838</v>
      </c>
      <c r="G761" s="1">
        <f>COUNTIF(B761,"*ii*")</f>
        <v>0</v>
      </c>
      <c r="H761" s="1">
        <f>COUNTIF(B761,"*ee*")</f>
        <v>0</v>
      </c>
      <c r="I761" s="1">
        <f>COUNTIF(B761,"*aa*")</f>
        <v>0</v>
      </c>
      <c r="J761" s="1">
        <f>COUNTIF(B761,"*oo*")</f>
        <v>0</v>
      </c>
      <c r="K761" s="1">
        <f>COUNTIF(B761,"*uu*")</f>
        <v>0</v>
      </c>
      <c r="L761" s="1">
        <f>COUNTIF(B761,"*ia*")</f>
        <v>0</v>
      </c>
      <c r="M761" s="1">
        <f>COUNTIF(B761,"*iu*")</f>
        <v>0</v>
      </c>
      <c r="N761" s="1">
        <f>COUNTIF(B761,"*ei*")</f>
        <v>0</v>
      </c>
      <c r="O761" s="1">
        <f>COUNTIF(B761,"*ea*")</f>
        <v>0</v>
      </c>
      <c r="P761" s="1">
        <f>COUNTIF(B761,"*eo*")</f>
        <v>0</v>
      </c>
      <c r="Q761" s="1">
        <f>COUNTIF(B761,"*eu*")</f>
        <v>0</v>
      </c>
      <c r="R761" s="1">
        <f>COUNTIF(B761,"*ai*")</f>
        <v>0</v>
      </c>
      <c r="S761" s="1">
        <f>COUNTIF(B761,"*ae*")</f>
        <v>0</v>
      </c>
      <c r="T761" s="1">
        <f>COUNTIF(B761,"*ao*")</f>
        <v>0</v>
      </c>
      <c r="U761" s="1">
        <f>COUNTIF(B761,"*au*")</f>
        <v>0</v>
      </c>
      <c r="V761" s="1">
        <f>COUNTIF(B761,"*oi*")</f>
        <v>0</v>
      </c>
      <c r="W761" s="1">
        <f>COUNTIF(B761,"*oe*")</f>
        <v>0</v>
      </c>
      <c r="X761" s="1">
        <f>COUNTIF(B761,"*oa*")</f>
        <v>0</v>
      </c>
      <c r="Y761" s="1">
        <f>COUNTIF(B761,"*ou*")</f>
        <v>0</v>
      </c>
      <c r="Z761" s="1">
        <f>COUNTIF(B761,"*ui*")</f>
        <v>0</v>
      </c>
      <c r="AA761" s="1">
        <f>COUNTIF(B761,"*ua*")</f>
        <v>0</v>
      </c>
      <c r="AB761">
        <f>SUM(G761:AA761)</f>
        <v>0</v>
      </c>
      <c r="AC761">
        <v>2</v>
      </c>
      <c r="AD761">
        <f>COUNTIF(AC761,"2")</f>
        <v>1</v>
      </c>
      <c r="AE761">
        <f>COUNTIF(AC761,"3")</f>
        <v>0</v>
      </c>
      <c r="AF761">
        <f>COUNTIF(AC761,"4")</f>
        <v>0</v>
      </c>
      <c r="AG761">
        <f>COUNTIF(AC761,"5")</f>
        <v>0</v>
      </c>
      <c r="AH761">
        <v>1</v>
      </c>
      <c r="AI761">
        <v>1</v>
      </c>
      <c r="AM761">
        <v>1</v>
      </c>
      <c r="AN761" t="str">
        <f>RIGHT(B761,1)</f>
        <v>ʔ</v>
      </c>
      <c r="AO761" s="1">
        <f>COUNTIF(F761,"CVCV")+COUNTIF(F761,"CVVCV")</f>
        <v>0</v>
      </c>
      <c r="AP761" s="1">
        <f>COUNTIF(F761,"CVCVC")+COUNTIF(F761,"CVVCVC")</f>
        <v>0</v>
      </c>
      <c r="AQ761" s="1">
        <f>COUNTIF(F761,"VCV")+COUNTIF(F761,"VVCV")</f>
        <v>0</v>
      </c>
      <c r="AR761" s="1">
        <f>COUNTIF(F761,"VCVC")+COUNTIF(F761,"VVCVC")</f>
        <v>0</v>
      </c>
      <c r="AS761" s="1">
        <f>COUNTIF(F761,"CVV")</f>
        <v>0</v>
      </c>
      <c r="AT761" s="1">
        <f>COUNTIF(F761,"CVVC")</f>
        <v>0</v>
      </c>
      <c r="AU761" s="1">
        <f>COUNTIF(F761,"VV")</f>
        <v>0</v>
      </c>
      <c r="AV761" s="1">
        <f>COUNTIF(F761,"VVC")</f>
        <v>0</v>
      </c>
      <c r="AW761" s="1">
        <f>COUNTIF(F761,"CVVCVC")+COUNTIF(F761,"VVCVC")+COUNTIF(F761,"CVVCV")+COUNTIF(F761,"VVCV")</f>
        <v>0</v>
      </c>
      <c r="AY761" s="1">
        <f>COUNTIF(F761,"CCVCV")</f>
        <v>0</v>
      </c>
      <c r="AZ761" s="1">
        <f>COUNTIF(F761,"CCVCVC")</f>
        <v>1</v>
      </c>
      <c r="BA761" s="1">
        <f>COUNTIF(F761,"CCVV")</f>
        <v>0</v>
      </c>
      <c r="BB761" s="1">
        <f>COUNTIF(F761,"CCVVC")</f>
        <v>0</v>
      </c>
      <c r="BF761" s="1" t="str">
        <f>RIGHT(F761,4)</f>
        <v>VCVC</v>
      </c>
      <c r="BG761" s="1"/>
      <c r="BJ761">
        <v>1</v>
      </c>
      <c r="BP761" s="1">
        <f>SUM(BG761:BO761)</f>
        <v>1</v>
      </c>
      <c r="BQ761">
        <v>0</v>
      </c>
      <c r="BS761" s="1" t="str">
        <f>LEFT(B761,1)</f>
        <v>k</v>
      </c>
      <c r="BT761" s="1" t="str">
        <f>LEFT(B761,2)</f>
        <v>kr</v>
      </c>
      <c r="BU761" s="1" t="str">
        <f>RIGHT(B761,1)</f>
        <v>ʔ</v>
      </c>
      <c r="BX761" s="10">
        <v>0</v>
      </c>
      <c r="BY761" s="10" t="str">
        <f>LEFT(CA761,1)</f>
        <v>o</v>
      </c>
      <c r="BZ761" s="10" t="str">
        <f>LEFT(CC761,1)</f>
        <v>i</v>
      </c>
      <c r="CA761" s="10" t="str">
        <f>RIGHT(B761,4)</f>
        <v>oniʔ</v>
      </c>
      <c r="CB761" s="10" t="str">
        <f>RIGHT(B761,3)</f>
        <v>niʔ</v>
      </c>
      <c r="CC761" s="10" t="str">
        <f>RIGHT(B761,2)</f>
        <v>iʔ</v>
      </c>
      <c r="CD761" s="10" t="str">
        <f>RIGHT(B761,1)</f>
        <v>ʔ</v>
      </c>
    </row>
    <row r="762" spans="1:82">
      <c r="A762">
        <v>1276</v>
      </c>
      <c r="B762" s="30" t="s">
        <v>3248</v>
      </c>
      <c r="C762" t="s">
        <v>1553</v>
      </c>
      <c r="D762" t="s">
        <v>1151</v>
      </c>
      <c r="E762" t="s">
        <v>2821</v>
      </c>
      <c r="F762" t="s">
        <v>2838</v>
      </c>
      <c r="G762" s="1">
        <f>COUNTIF(B762,"*ii*")</f>
        <v>0</v>
      </c>
      <c r="H762" s="1">
        <f>COUNTIF(B762,"*ee*")</f>
        <v>0</v>
      </c>
      <c r="I762" s="1">
        <f>COUNTIF(B762,"*aa*")</f>
        <v>0</v>
      </c>
      <c r="J762" s="1">
        <f>COUNTIF(B762,"*oo*")</f>
        <v>0</v>
      </c>
      <c r="K762" s="1">
        <f>COUNTIF(B762,"*uu*")</f>
        <v>0</v>
      </c>
      <c r="L762" s="1">
        <f>COUNTIF(B762,"*ia*")</f>
        <v>0</v>
      </c>
      <c r="M762" s="1">
        <f>COUNTIF(B762,"*iu*")</f>
        <v>0</v>
      </c>
      <c r="N762" s="1">
        <f>COUNTIF(B762,"*ei*")</f>
        <v>0</v>
      </c>
      <c r="O762" s="1">
        <f>COUNTIF(B762,"*ea*")</f>
        <v>0</v>
      </c>
      <c r="P762" s="1">
        <f>COUNTIF(B762,"*eo*")</f>
        <v>0</v>
      </c>
      <c r="Q762" s="1">
        <f>COUNTIF(B762,"*eu*")</f>
        <v>0</v>
      </c>
      <c r="R762" s="1">
        <f>COUNTIF(B762,"*ai*")</f>
        <v>0</v>
      </c>
      <c r="S762" s="1">
        <f>COUNTIF(B762,"*ae*")</f>
        <v>0</v>
      </c>
      <c r="T762" s="1">
        <f>COUNTIF(B762,"*ao*")</f>
        <v>0</v>
      </c>
      <c r="U762" s="1">
        <f>COUNTIF(B762,"*au*")</f>
        <v>0</v>
      </c>
      <c r="V762" s="1">
        <f>COUNTIF(B762,"*oi*")</f>
        <v>0</v>
      </c>
      <c r="W762" s="1">
        <f>COUNTIF(B762,"*oe*")</f>
        <v>0</v>
      </c>
      <c r="X762" s="1">
        <f>COUNTIF(B762,"*oa*")</f>
        <v>0</v>
      </c>
      <c r="Y762" s="1">
        <f>COUNTIF(B762,"*ou*")</f>
        <v>0</v>
      </c>
      <c r="Z762" s="1">
        <f>COUNTIF(B762,"*ui*")</f>
        <v>0</v>
      </c>
      <c r="AA762" s="1">
        <f>COUNTIF(B762,"*ua*")</f>
        <v>0</v>
      </c>
      <c r="AB762">
        <f>SUM(G762:AA762)</f>
        <v>0</v>
      </c>
      <c r="AC762">
        <v>2</v>
      </c>
      <c r="AD762">
        <f>COUNTIF(AC762,"2")</f>
        <v>1</v>
      </c>
      <c r="AE762">
        <f>COUNTIF(AC762,"3")</f>
        <v>0</v>
      </c>
      <c r="AF762">
        <f>COUNTIF(AC762,"4")</f>
        <v>0</v>
      </c>
      <c r="AG762">
        <f>COUNTIF(AC762,"5")</f>
        <v>0</v>
      </c>
      <c r="AH762">
        <v>1</v>
      </c>
      <c r="AI762">
        <v>1</v>
      </c>
      <c r="AM762">
        <v>1</v>
      </c>
      <c r="AN762" t="str">
        <f>RIGHT(B762,1)</f>
        <v>ʔ</v>
      </c>
      <c r="AO762" s="1">
        <f>COUNTIF(F762,"CVCV")+COUNTIF(F762,"CVVCV")</f>
        <v>0</v>
      </c>
      <c r="AP762" s="1">
        <f>COUNTIF(F762,"CVCVC")+COUNTIF(F762,"CVVCVC")</f>
        <v>0</v>
      </c>
      <c r="AQ762" s="1">
        <f>COUNTIF(F762,"VCV")+COUNTIF(F762,"VVCV")</f>
        <v>0</v>
      </c>
      <c r="AR762" s="1">
        <f>COUNTIF(F762,"VCVC")+COUNTIF(F762,"VVCVC")</f>
        <v>0</v>
      </c>
      <c r="AS762" s="1">
        <f>COUNTIF(F762,"CVV")</f>
        <v>0</v>
      </c>
      <c r="AT762" s="1">
        <f>COUNTIF(F762,"CVVC")</f>
        <v>0</v>
      </c>
      <c r="AU762" s="1">
        <f>COUNTIF(F762,"VV")</f>
        <v>0</v>
      </c>
      <c r="AV762" s="1">
        <f>COUNTIF(F762,"VVC")</f>
        <v>0</v>
      </c>
      <c r="AW762" s="1">
        <f>COUNTIF(F762,"CVVCVC")+COUNTIF(F762,"VVCVC")+COUNTIF(F762,"CVVCV")+COUNTIF(F762,"VVCV")</f>
        <v>0</v>
      </c>
      <c r="AY762" s="1">
        <f>COUNTIF(F762,"CCVCV")</f>
        <v>0</v>
      </c>
      <c r="AZ762" s="1">
        <f>COUNTIF(F762,"CCVCVC")</f>
        <v>1</v>
      </c>
      <c r="BA762" s="1">
        <f>COUNTIF(F762,"CCVV")</f>
        <v>0</v>
      </c>
      <c r="BB762" s="1">
        <f>COUNTIF(F762,"CCVVC")</f>
        <v>0</v>
      </c>
      <c r="BC762">
        <v>1</v>
      </c>
      <c r="BF762" s="1" t="str">
        <f>RIGHT(F762,4)</f>
        <v>VCVC</v>
      </c>
      <c r="BG762" s="1"/>
      <c r="BJ762">
        <v>1</v>
      </c>
      <c r="BP762" s="1">
        <f>SUM(BG762:BO762)</f>
        <v>1</v>
      </c>
      <c r="BQ762">
        <v>0</v>
      </c>
      <c r="BS762" s="1" t="str">
        <f>LEFT(B762,1)</f>
        <v>ʔ</v>
      </c>
      <c r="BT762" s="1" t="str">
        <f>LEFT(B762,2)</f>
        <v>ʔb</v>
      </c>
      <c r="BU762" s="1" t="str">
        <f>RIGHT(B762,1)</f>
        <v>ʔ</v>
      </c>
      <c r="BX762" s="10">
        <v>0</v>
      </c>
      <c r="BY762" s="10" t="str">
        <f>LEFT(CA762,1)</f>
        <v>o</v>
      </c>
      <c r="BZ762" s="10" t="str">
        <f>LEFT(CC762,1)</f>
        <v>i</v>
      </c>
      <c r="CA762" s="10" t="str">
        <f>RIGHT(B762,4)</f>
        <v>oniʔ</v>
      </c>
      <c r="CB762" s="10" t="str">
        <f>RIGHT(B762,3)</f>
        <v>niʔ</v>
      </c>
      <c r="CC762" s="10" t="str">
        <f>RIGHT(B762,2)</f>
        <v>iʔ</v>
      </c>
      <c r="CD762" s="10" t="str">
        <f>RIGHT(B762,1)</f>
        <v>ʔ</v>
      </c>
    </row>
    <row r="763" spans="1:82">
      <c r="A763">
        <v>1916</v>
      </c>
      <c r="B763" s="30" t="s">
        <v>3495</v>
      </c>
      <c r="C763" t="s">
        <v>1463</v>
      </c>
      <c r="D763" t="s">
        <v>1151</v>
      </c>
      <c r="E763" t="s">
        <v>2821</v>
      </c>
      <c r="F763" t="s">
        <v>2838</v>
      </c>
      <c r="G763" s="1">
        <f>COUNTIF(B763,"*ii*")</f>
        <v>0</v>
      </c>
      <c r="H763" s="1">
        <f>COUNTIF(B763,"*ee*")</f>
        <v>0</v>
      </c>
      <c r="I763" s="1">
        <f>COUNTIF(B763,"*aa*")</f>
        <v>0</v>
      </c>
      <c r="J763" s="1">
        <f>COUNTIF(B763,"*oo*")</f>
        <v>0</v>
      </c>
      <c r="K763" s="1">
        <f>COUNTIF(B763,"*uu*")</f>
        <v>0</v>
      </c>
      <c r="L763" s="1">
        <f>COUNTIF(B763,"*ia*")</f>
        <v>0</v>
      </c>
      <c r="M763" s="1">
        <f>COUNTIF(B763,"*iu*")</f>
        <v>0</v>
      </c>
      <c r="N763" s="1">
        <f>COUNTIF(B763,"*ei*")</f>
        <v>0</v>
      </c>
      <c r="O763" s="1">
        <f>COUNTIF(B763,"*ea*")</f>
        <v>0</v>
      </c>
      <c r="P763" s="1">
        <f>COUNTIF(B763,"*eo*")</f>
        <v>0</v>
      </c>
      <c r="Q763" s="1">
        <f>COUNTIF(B763,"*eu*")</f>
        <v>0</v>
      </c>
      <c r="R763" s="1">
        <f>COUNTIF(B763,"*ai*")</f>
        <v>0</v>
      </c>
      <c r="S763" s="1">
        <f>COUNTIF(B763,"*ae*")</f>
        <v>0</v>
      </c>
      <c r="T763" s="1">
        <f>COUNTIF(B763,"*ao*")</f>
        <v>0</v>
      </c>
      <c r="U763" s="1">
        <f>COUNTIF(B763,"*au*")</f>
        <v>0</v>
      </c>
      <c r="V763" s="1">
        <f>COUNTIF(B763,"*oi*")</f>
        <v>0</v>
      </c>
      <c r="W763" s="1">
        <f>COUNTIF(B763,"*oe*")</f>
        <v>0</v>
      </c>
      <c r="X763" s="1">
        <f>COUNTIF(B763,"*oa*")</f>
        <v>0</v>
      </c>
      <c r="Y763" s="1">
        <f>COUNTIF(B763,"*ou*")</f>
        <v>0</v>
      </c>
      <c r="Z763" s="1">
        <f>COUNTIF(B763,"*ui*")</f>
        <v>0</v>
      </c>
      <c r="AA763" s="1">
        <f>COUNTIF(B763,"*ua*")</f>
        <v>0</v>
      </c>
      <c r="AB763">
        <f>SUM(G763:AA763)</f>
        <v>0</v>
      </c>
      <c r="AC763">
        <v>2</v>
      </c>
      <c r="AD763">
        <f>COUNTIF(AC763,"2")</f>
        <v>1</v>
      </c>
      <c r="AE763">
        <f>COUNTIF(AC763,"3")</f>
        <v>0</v>
      </c>
      <c r="AF763">
        <f>COUNTIF(AC763,"4")</f>
        <v>0</v>
      </c>
      <c r="AG763">
        <f>COUNTIF(AC763,"5")</f>
        <v>0</v>
      </c>
      <c r="AH763">
        <v>1</v>
      </c>
      <c r="AI763">
        <v>1</v>
      </c>
      <c r="AM763">
        <v>1</v>
      </c>
      <c r="AN763" t="str">
        <f>RIGHT(B763,1)</f>
        <v>ʔ</v>
      </c>
      <c r="AO763" s="1">
        <f>COUNTIF(F763,"CVCV")+COUNTIF(F763,"CVVCV")</f>
        <v>0</v>
      </c>
      <c r="AP763" s="1">
        <f>COUNTIF(F763,"CVCVC")+COUNTIF(F763,"CVVCVC")</f>
        <v>0</v>
      </c>
      <c r="AQ763" s="1">
        <f>COUNTIF(F763,"VCV")+COUNTIF(F763,"VVCV")</f>
        <v>0</v>
      </c>
      <c r="AR763" s="1">
        <f>COUNTIF(F763,"VCVC")+COUNTIF(F763,"VVCVC")</f>
        <v>0</v>
      </c>
      <c r="AS763" s="1">
        <f>COUNTIF(F763,"CVV")</f>
        <v>0</v>
      </c>
      <c r="AT763" s="1">
        <f>COUNTIF(F763,"CVVC")</f>
        <v>0</v>
      </c>
      <c r="AU763" s="1">
        <f>COUNTIF(F763,"VV")</f>
        <v>0</v>
      </c>
      <c r="AV763" s="1">
        <f>COUNTIF(F763,"VVC")</f>
        <v>0</v>
      </c>
      <c r="AW763" s="1">
        <f>COUNTIF(F763,"CVVCVC")+COUNTIF(F763,"VVCVC")+COUNTIF(F763,"CVVCV")+COUNTIF(F763,"VVCV")</f>
        <v>0</v>
      </c>
      <c r="AY763" s="1">
        <f>COUNTIF(F763,"CCVCV")</f>
        <v>0</v>
      </c>
      <c r="AZ763" s="1">
        <f>COUNTIF(F763,"CCVCVC")</f>
        <v>1</v>
      </c>
      <c r="BA763" s="1">
        <f>COUNTIF(F763,"CCVV")</f>
        <v>0</v>
      </c>
      <c r="BB763" s="1">
        <f>COUNTIF(F763,"CCVVC")</f>
        <v>0</v>
      </c>
      <c r="BF763" s="1" t="str">
        <f>RIGHT(F763,4)</f>
        <v>VCVC</v>
      </c>
      <c r="BG763" s="1"/>
      <c r="BJ763">
        <v>1</v>
      </c>
      <c r="BP763" s="1">
        <f>SUM(BG763:BO763)</f>
        <v>1</v>
      </c>
      <c r="BQ763">
        <v>0</v>
      </c>
      <c r="BS763" s="1" t="str">
        <f>LEFT(B763,1)</f>
        <v>t</v>
      </c>
      <c r="BT763" s="1" t="str">
        <f>LEFT(B763,2)</f>
        <v>tp</v>
      </c>
      <c r="BU763" s="1" t="str">
        <f>RIGHT(B763,1)</f>
        <v>ʔ</v>
      </c>
      <c r="BX763" s="10">
        <v>0</v>
      </c>
      <c r="BY763" s="10" t="str">
        <f>LEFT(CA763,1)</f>
        <v>o</v>
      </c>
      <c r="BZ763" s="10" t="str">
        <f>LEFT(CC763,1)</f>
        <v>i</v>
      </c>
      <c r="CA763" s="10" t="str">
        <f>RIGHT(B763,4)</f>
        <v>osiʔ</v>
      </c>
      <c r="CB763" s="10" t="str">
        <f>RIGHT(B763,3)</f>
        <v>siʔ</v>
      </c>
      <c r="CC763" s="10" t="str">
        <f>RIGHT(B763,2)</f>
        <v>iʔ</v>
      </c>
      <c r="CD763" s="10" t="str">
        <f>RIGHT(B763,1)</f>
        <v>ʔ</v>
      </c>
    </row>
    <row r="764" spans="1:82">
      <c r="A764">
        <v>1344</v>
      </c>
      <c r="B764" s="30" t="s">
        <v>3306</v>
      </c>
      <c r="C764" t="s">
        <v>1986</v>
      </c>
      <c r="D764" t="s">
        <v>1141</v>
      </c>
      <c r="E764" t="s">
        <v>1141</v>
      </c>
      <c r="F764" t="s">
        <v>2838</v>
      </c>
      <c r="G764" s="1">
        <f>COUNTIF(B764,"*ii*")</f>
        <v>0</v>
      </c>
      <c r="H764" s="1">
        <f>COUNTIF(B764,"*ee*")</f>
        <v>0</v>
      </c>
      <c r="I764" s="1">
        <f>COUNTIF(B764,"*aa*")</f>
        <v>0</v>
      </c>
      <c r="J764" s="1">
        <f>COUNTIF(B764,"*oo*")</f>
        <v>0</v>
      </c>
      <c r="K764" s="1">
        <f>COUNTIF(B764,"*uu*")</f>
        <v>0</v>
      </c>
      <c r="L764" s="1">
        <f>COUNTIF(B764,"*ia*")</f>
        <v>0</v>
      </c>
      <c r="M764" s="1">
        <f>COUNTIF(B764,"*iu*")</f>
        <v>0</v>
      </c>
      <c r="N764" s="1">
        <f>COUNTIF(B764,"*ei*")</f>
        <v>0</v>
      </c>
      <c r="O764" s="1">
        <f>COUNTIF(B764,"*ea*")</f>
        <v>0</v>
      </c>
      <c r="P764" s="1">
        <f>COUNTIF(B764,"*eo*")</f>
        <v>0</v>
      </c>
      <c r="Q764" s="1">
        <f>COUNTIF(B764,"*eu*")</f>
        <v>0</v>
      </c>
      <c r="R764" s="1">
        <f>COUNTIF(B764,"*ai*")</f>
        <v>0</v>
      </c>
      <c r="S764" s="1">
        <f>COUNTIF(B764,"*ae*")</f>
        <v>0</v>
      </c>
      <c r="T764" s="1">
        <f>COUNTIF(B764,"*ao*")</f>
        <v>0</v>
      </c>
      <c r="U764" s="1">
        <f>COUNTIF(B764,"*au*")</f>
        <v>0</v>
      </c>
      <c r="V764" s="1">
        <f>COUNTIF(B764,"*oi*")</f>
        <v>0</v>
      </c>
      <c r="W764" s="1">
        <f>COUNTIF(B764,"*oe*")</f>
        <v>0</v>
      </c>
      <c r="X764" s="1">
        <f>COUNTIF(B764,"*oa*")</f>
        <v>0</v>
      </c>
      <c r="Y764" s="1">
        <f>COUNTIF(B764,"*ou*")</f>
        <v>0</v>
      </c>
      <c r="Z764" s="1">
        <f>COUNTIF(B764,"*ui*")</f>
        <v>0</v>
      </c>
      <c r="AA764" s="1">
        <f>COUNTIF(B764,"*ua*")</f>
        <v>0</v>
      </c>
      <c r="AB764">
        <f>SUM(G764:AA764)</f>
        <v>0</v>
      </c>
      <c r="AC764">
        <v>2</v>
      </c>
      <c r="AD764">
        <f>COUNTIF(AC764,"2")</f>
        <v>1</v>
      </c>
      <c r="AE764">
        <f>COUNTIF(AC764,"3")</f>
        <v>0</v>
      </c>
      <c r="AF764">
        <f>COUNTIF(AC764,"4")</f>
        <v>0</v>
      </c>
      <c r="AG764">
        <f>COUNTIF(AC764,"5")</f>
        <v>0</v>
      </c>
      <c r="AH764">
        <v>1</v>
      </c>
      <c r="AI764">
        <v>1</v>
      </c>
      <c r="AM764">
        <v>1</v>
      </c>
      <c r="AN764" t="str">
        <f>RIGHT(B764,1)</f>
        <v>ʔ</v>
      </c>
      <c r="AO764" s="1">
        <f>COUNTIF(F764,"CVCV")+COUNTIF(F764,"CVVCV")</f>
        <v>0</v>
      </c>
      <c r="AP764" s="1">
        <f>COUNTIF(F764,"CVCVC")+COUNTIF(F764,"CVVCVC")</f>
        <v>0</v>
      </c>
      <c r="AQ764" s="1">
        <f>COUNTIF(F764,"VCV")+COUNTIF(F764,"VVCV")</f>
        <v>0</v>
      </c>
      <c r="AR764" s="1">
        <f>COUNTIF(F764,"VCVC")+COUNTIF(F764,"VVCVC")</f>
        <v>0</v>
      </c>
      <c r="AS764" s="1">
        <f>COUNTIF(F764,"CVV")</f>
        <v>0</v>
      </c>
      <c r="AT764" s="1">
        <f>COUNTIF(F764,"CVVC")</f>
        <v>0</v>
      </c>
      <c r="AU764" s="1">
        <f>COUNTIF(F764,"VV")</f>
        <v>0</v>
      </c>
      <c r="AV764" s="1">
        <f>COUNTIF(F764,"VVC")</f>
        <v>0</v>
      </c>
      <c r="AW764" s="1">
        <f>COUNTIF(F764,"CVVCVC")+COUNTIF(F764,"VVCVC")+COUNTIF(F764,"CVVCV")+COUNTIF(F764,"VVCV")</f>
        <v>0</v>
      </c>
      <c r="AY764" s="1">
        <f>COUNTIF(F764,"CCVCV")</f>
        <v>0</v>
      </c>
      <c r="AZ764" s="1">
        <f>COUNTIF(F764,"CCVCVC")</f>
        <v>1</v>
      </c>
      <c r="BA764" s="1">
        <f>COUNTIF(F764,"CCVV")</f>
        <v>0</v>
      </c>
      <c r="BB764" s="1">
        <f>COUNTIF(F764,"CCVVC")</f>
        <v>0</v>
      </c>
      <c r="BC764">
        <v>1</v>
      </c>
      <c r="BF764" s="1" t="str">
        <f>RIGHT(F764,4)</f>
        <v>VCVC</v>
      </c>
      <c r="BG764" s="1"/>
      <c r="BJ764">
        <v>1</v>
      </c>
      <c r="BP764" s="1">
        <f>SUM(BG764:BO764)</f>
        <v>1</v>
      </c>
      <c r="BQ764">
        <v>0</v>
      </c>
      <c r="BS764" s="1" t="str">
        <f>LEFT(B764,1)</f>
        <v>ʔ</v>
      </c>
      <c r="BT764" s="1" t="str">
        <f>LEFT(B764,2)</f>
        <v>ʔm</v>
      </c>
      <c r="BU764" s="1" t="str">
        <f>RIGHT(B764,1)</f>
        <v>ʔ</v>
      </c>
      <c r="BX764" s="10">
        <v>0</v>
      </c>
      <c r="BY764" s="10" t="str">
        <f>LEFT(CA764,1)</f>
        <v>u</v>
      </c>
      <c r="BZ764" s="10" t="str">
        <f>LEFT(CC764,1)</f>
        <v>i</v>
      </c>
      <c r="CA764" s="10" t="str">
        <f>RIGHT(B764,4)</f>
        <v>ukiʔ</v>
      </c>
      <c r="CB764" s="10" t="str">
        <f>RIGHT(B764,3)</f>
        <v>kiʔ</v>
      </c>
      <c r="CC764" s="10" t="str">
        <f>RIGHT(B764,2)</f>
        <v>iʔ</v>
      </c>
      <c r="CD764" s="10" t="str">
        <f>RIGHT(B764,1)</f>
        <v>ʔ</v>
      </c>
    </row>
    <row r="765" spans="1:82">
      <c r="A765">
        <v>1302</v>
      </c>
      <c r="B765" s="30" t="s">
        <v>3270</v>
      </c>
      <c r="C765" t="s">
        <v>1368</v>
      </c>
      <c r="D765" t="s">
        <v>1141</v>
      </c>
      <c r="E765" t="s">
        <v>1141</v>
      </c>
      <c r="F765" t="s">
        <v>2838</v>
      </c>
      <c r="G765" s="1">
        <f>COUNTIF(B765,"*ii*")</f>
        <v>0</v>
      </c>
      <c r="H765" s="1">
        <f>COUNTIF(B765,"*ee*")</f>
        <v>0</v>
      </c>
      <c r="I765" s="1">
        <f>COUNTIF(B765,"*aa*")</f>
        <v>0</v>
      </c>
      <c r="J765" s="1">
        <f>COUNTIF(B765,"*oo*")</f>
        <v>0</v>
      </c>
      <c r="K765" s="1">
        <f>COUNTIF(B765,"*uu*")</f>
        <v>0</v>
      </c>
      <c r="L765" s="1">
        <f>COUNTIF(B765,"*ia*")</f>
        <v>0</v>
      </c>
      <c r="M765" s="1">
        <f>COUNTIF(B765,"*iu*")</f>
        <v>0</v>
      </c>
      <c r="N765" s="1">
        <f>COUNTIF(B765,"*ei*")</f>
        <v>0</v>
      </c>
      <c r="O765" s="1">
        <f>COUNTIF(B765,"*ea*")</f>
        <v>0</v>
      </c>
      <c r="P765" s="1">
        <f>COUNTIF(B765,"*eo*")</f>
        <v>0</v>
      </c>
      <c r="Q765" s="1">
        <f>COUNTIF(B765,"*eu*")</f>
        <v>0</v>
      </c>
      <c r="R765" s="1">
        <f>COUNTIF(B765,"*ai*")</f>
        <v>0</v>
      </c>
      <c r="S765" s="1">
        <f>COUNTIF(B765,"*ae*")</f>
        <v>0</v>
      </c>
      <c r="T765" s="1">
        <f>COUNTIF(B765,"*ao*")</f>
        <v>0</v>
      </c>
      <c r="U765" s="1">
        <f>COUNTIF(B765,"*au*")</f>
        <v>0</v>
      </c>
      <c r="V765" s="1">
        <f>COUNTIF(B765,"*oi*")</f>
        <v>0</v>
      </c>
      <c r="W765" s="1">
        <f>COUNTIF(B765,"*oe*")</f>
        <v>0</v>
      </c>
      <c r="X765" s="1">
        <f>COUNTIF(B765,"*oa*")</f>
        <v>0</v>
      </c>
      <c r="Y765" s="1">
        <f>COUNTIF(B765,"*ou*")</f>
        <v>0</v>
      </c>
      <c r="Z765" s="1">
        <f>COUNTIF(B765,"*ui*")</f>
        <v>0</v>
      </c>
      <c r="AA765" s="1">
        <f>COUNTIF(B765,"*ua*")</f>
        <v>0</v>
      </c>
      <c r="AB765">
        <f>SUM(G765:AA765)</f>
        <v>0</v>
      </c>
      <c r="AC765">
        <v>2</v>
      </c>
      <c r="AD765">
        <f>COUNTIF(AC765,"2")</f>
        <v>1</v>
      </c>
      <c r="AE765">
        <f>COUNTIF(AC765,"3")</f>
        <v>0</v>
      </c>
      <c r="AF765">
        <f>COUNTIF(AC765,"4")</f>
        <v>0</v>
      </c>
      <c r="AG765">
        <f>COUNTIF(AC765,"5")</f>
        <v>0</v>
      </c>
      <c r="AH765">
        <v>1</v>
      </c>
      <c r="AI765">
        <v>1</v>
      </c>
      <c r="AM765">
        <v>1</v>
      </c>
      <c r="AN765" t="str">
        <f>RIGHT(B765,1)</f>
        <v>ʔ</v>
      </c>
      <c r="AO765" s="1">
        <f>COUNTIF(F765,"CVCV")+COUNTIF(F765,"CVVCV")</f>
        <v>0</v>
      </c>
      <c r="AP765" s="1">
        <f>COUNTIF(F765,"CVCVC")+COUNTIF(F765,"CVVCVC")</f>
        <v>0</v>
      </c>
      <c r="AQ765" s="1">
        <f>COUNTIF(F765,"VCV")+COUNTIF(F765,"VVCV")</f>
        <v>0</v>
      </c>
      <c r="AR765" s="1">
        <f>COUNTIF(F765,"VCVC")+COUNTIF(F765,"VVCVC")</f>
        <v>0</v>
      </c>
      <c r="AS765" s="1">
        <f>COUNTIF(F765,"CVV")</f>
        <v>0</v>
      </c>
      <c r="AT765" s="1">
        <f>COUNTIF(F765,"CVVC")</f>
        <v>0</v>
      </c>
      <c r="AU765" s="1">
        <f>COUNTIF(F765,"VV")</f>
        <v>0</v>
      </c>
      <c r="AV765" s="1">
        <f>COUNTIF(F765,"VVC")</f>
        <v>0</v>
      </c>
      <c r="AW765" s="1">
        <f>COUNTIF(F765,"CVVCVC")+COUNTIF(F765,"VVCVC")+COUNTIF(F765,"CVVCV")+COUNTIF(F765,"VVCV")</f>
        <v>0</v>
      </c>
      <c r="AY765" s="1">
        <f>COUNTIF(F765,"CCVCV")</f>
        <v>0</v>
      </c>
      <c r="AZ765" s="1">
        <f>COUNTIF(F765,"CCVCVC")</f>
        <v>1</v>
      </c>
      <c r="BA765" s="1">
        <f>COUNTIF(F765,"CCVV")</f>
        <v>0</v>
      </c>
      <c r="BB765" s="1">
        <f>COUNTIF(F765,"CCVVC")</f>
        <v>0</v>
      </c>
      <c r="BC765">
        <v>1</v>
      </c>
      <c r="BF765" s="1" t="str">
        <f>RIGHT(F765,4)</f>
        <v>VCVC</v>
      </c>
      <c r="BG765" s="1"/>
      <c r="BJ765">
        <v>1</v>
      </c>
      <c r="BP765" s="1">
        <f>SUM(BG765:BO765)</f>
        <v>1</v>
      </c>
      <c r="BQ765">
        <v>0</v>
      </c>
      <c r="BS765" s="1" t="str">
        <f>LEFT(B765,1)</f>
        <v>ʔ</v>
      </c>
      <c r="BT765" s="1" t="str">
        <f>LEFT(B765,2)</f>
        <v>ʔf</v>
      </c>
      <c r="BU765" s="1" t="str">
        <f>RIGHT(B765,1)</f>
        <v>ʔ</v>
      </c>
      <c r="BX765" s="10">
        <v>0</v>
      </c>
      <c r="BY765" s="10" t="str">
        <f>LEFT(CA765,1)</f>
        <v>u</v>
      </c>
      <c r="BZ765" s="10" t="str">
        <f>LEFT(CC765,1)</f>
        <v>i</v>
      </c>
      <c r="CA765" s="10" t="str">
        <f>RIGHT(B765,4)</f>
        <v>uriʔ</v>
      </c>
      <c r="CB765" s="10" t="str">
        <f>RIGHT(B765,3)</f>
        <v>riʔ</v>
      </c>
      <c r="CC765" s="10" t="str">
        <f>RIGHT(B765,2)</f>
        <v>iʔ</v>
      </c>
      <c r="CD765" s="10" t="str">
        <f>RIGHT(B765,1)</f>
        <v>ʔ</v>
      </c>
    </row>
    <row r="766" spans="1:82">
      <c r="A766">
        <v>1426</v>
      </c>
      <c r="B766" s="30" t="s">
        <v>3385</v>
      </c>
      <c r="C766" t="s">
        <v>1682</v>
      </c>
      <c r="D766" t="s">
        <v>1141</v>
      </c>
      <c r="E766" t="s">
        <v>1141</v>
      </c>
      <c r="F766" t="s">
        <v>2838</v>
      </c>
      <c r="G766" s="1">
        <f>COUNTIF(B766,"*ii*")</f>
        <v>0</v>
      </c>
      <c r="H766" s="1">
        <f>COUNTIF(B766,"*ee*")</f>
        <v>0</v>
      </c>
      <c r="I766" s="1">
        <f>COUNTIF(B766,"*aa*")</f>
        <v>0</v>
      </c>
      <c r="J766" s="1">
        <f>COUNTIF(B766,"*oo*")</f>
        <v>0</v>
      </c>
      <c r="K766" s="1">
        <f>COUNTIF(B766,"*uu*")</f>
        <v>0</v>
      </c>
      <c r="L766" s="1">
        <f>COUNTIF(B766,"*ia*")</f>
        <v>0</v>
      </c>
      <c r="M766" s="1">
        <f>COUNTIF(B766,"*iu*")</f>
        <v>0</v>
      </c>
      <c r="N766" s="1">
        <f>COUNTIF(B766,"*ei*")</f>
        <v>0</v>
      </c>
      <c r="O766" s="1">
        <f>COUNTIF(B766,"*ea*")</f>
        <v>0</v>
      </c>
      <c r="P766" s="1">
        <f>COUNTIF(B766,"*eo*")</f>
        <v>0</v>
      </c>
      <c r="Q766" s="1">
        <f>COUNTIF(B766,"*eu*")</f>
        <v>0</v>
      </c>
      <c r="R766" s="1">
        <f>COUNTIF(B766,"*ai*")</f>
        <v>0</v>
      </c>
      <c r="S766" s="1">
        <f>COUNTIF(B766,"*ae*")</f>
        <v>0</v>
      </c>
      <c r="T766" s="1">
        <f>COUNTIF(B766,"*ao*")</f>
        <v>0</v>
      </c>
      <c r="U766" s="1">
        <f>COUNTIF(B766,"*au*")</f>
        <v>0</v>
      </c>
      <c r="V766" s="1">
        <f>COUNTIF(B766,"*oi*")</f>
        <v>0</v>
      </c>
      <c r="W766" s="1">
        <f>COUNTIF(B766,"*oe*")</f>
        <v>0</v>
      </c>
      <c r="X766" s="1">
        <f>COUNTIF(B766,"*oa*")</f>
        <v>0</v>
      </c>
      <c r="Y766" s="1">
        <f>COUNTIF(B766,"*ou*")</f>
        <v>0</v>
      </c>
      <c r="Z766" s="1">
        <f>COUNTIF(B766,"*ui*")</f>
        <v>0</v>
      </c>
      <c r="AA766" s="1">
        <f>COUNTIF(B766,"*ua*")</f>
        <v>0</v>
      </c>
      <c r="AB766">
        <f>SUM(G766:AA766)</f>
        <v>0</v>
      </c>
      <c r="AC766">
        <v>2</v>
      </c>
      <c r="AD766">
        <f>COUNTIF(AC766,"2")</f>
        <v>1</v>
      </c>
      <c r="AE766">
        <f>COUNTIF(AC766,"3")</f>
        <v>0</v>
      </c>
      <c r="AF766">
        <f>COUNTIF(AC766,"4")</f>
        <v>0</v>
      </c>
      <c r="AG766">
        <f>COUNTIF(AC766,"5")</f>
        <v>0</v>
      </c>
      <c r="AH766">
        <v>1</v>
      </c>
      <c r="AI766">
        <v>1</v>
      </c>
      <c r="AM766">
        <v>1</v>
      </c>
      <c r="AN766" t="str">
        <f>RIGHT(B766,1)</f>
        <v>ʔ</v>
      </c>
      <c r="AO766" s="1">
        <f>COUNTIF(F766,"CVCV")+COUNTIF(F766,"CVVCV")</f>
        <v>0</v>
      </c>
      <c r="AP766" s="1">
        <f>COUNTIF(F766,"CVCVC")+COUNTIF(F766,"CVVCVC")</f>
        <v>0</v>
      </c>
      <c r="AQ766" s="1">
        <f>COUNTIF(F766,"VCV")+COUNTIF(F766,"VVCV")</f>
        <v>0</v>
      </c>
      <c r="AR766" s="1">
        <f>COUNTIF(F766,"VCVC")+COUNTIF(F766,"VVCVC")</f>
        <v>0</v>
      </c>
      <c r="AS766" s="1">
        <f>COUNTIF(F766,"CVV")</f>
        <v>0</v>
      </c>
      <c r="AT766" s="1">
        <f>COUNTIF(F766,"CVVC")</f>
        <v>0</v>
      </c>
      <c r="AU766" s="1">
        <f>COUNTIF(F766,"VV")</f>
        <v>0</v>
      </c>
      <c r="AV766" s="1">
        <f>COUNTIF(F766,"VVC")</f>
        <v>0</v>
      </c>
      <c r="AW766" s="1">
        <f>COUNTIF(F766,"CVVCVC")+COUNTIF(F766,"VVCVC")+COUNTIF(F766,"CVVCV")+COUNTIF(F766,"VVCV")</f>
        <v>0</v>
      </c>
      <c r="AY766" s="1">
        <f>COUNTIF(F766,"CCVCV")</f>
        <v>0</v>
      </c>
      <c r="AZ766" s="1">
        <f>COUNTIF(F766,"CCVCVC")</f>
        <v>1</v>
      </c>
      <c r="BA766" s="1">
        <f>COUNTIF(F766,"CCVV")</f>
        <v>0</v>
      </c>
      <c r="BB766" s="1">
        <f>COUNTIF(F766,"CCVVC")</f>
        <v>0</v>
      </c>
      <c r="BC766">
        <v>1</v>
      </c>
      <c r="BF766" s="1" t="str">
        <f>RIGHT(F766,4)</f>
        <v>VCVC</v>
      </c>
      <c r="BG766" s="1"/>
      <c r="BJ766">
        <v>1</v>
      </c>
      <c r="BP766" s="1">
        <f>SUM(BG766:BO766)</f>
        <v>1</v>
      </c>
      <c r="BQ766">
        <v>0</v>
      </c>
      <c r="BS766" s="1" t="str">
        <f>LEFT(B766,1)</f>
        <v>ʔ</v>
      </c>
      <c r="BT766" s="1" t="str">
        <f>LEFT(B766,2)</f>
        <v>ʔs</v>
      </c>
      <c r="BU766" s="1" t="str">
        <f>RIGHT(B766,1)</f>
        <v>ʔ</v>
      </c>
      <c r="BX766" s="10">
        <v>0</v>
      </c>
      <c r="BY766" s="10" t="str">
        <f>LEFT(CA766,1)</f>
        <v>u</v>
      </c>
      <c r="BZ766" s="10" t="str">
        <f>LEFT(CC766,1)</f>
        <v>i</v>
      </c>
      <c r="CA766" s="10" t="str">
        <f>RIGHT(B766,4)</f>
        <v>uriʔ</v>
      </c>
      <c r="CB766" s="10" t="str">
        <f>RIGHT(B766,3)</f>
        <v>riʔ</v>
      </c>
      <c r="CC766" s="10" t="str">
        <f>RIGHT(B766,2)</f>
        <v>iʔ</v>
      </c>
      <c r="CD766" s="10" t="str">
        <f>RIGHT(B766,1)</f>
        <v>ʔ</v>
      </c>
    </row>
    <row r="767" spans="1:82">
      <c r="A767">
        <v>1406</v>
      </c>
      <c r="B767" s="30" t="s">
        <v>3365</v>
      </c>
      <c r="C767" t="s">
        <v>1346</v>
      </c>
      <c r="D767" t="s">
        <v>1151</v>
      </c>
      <c r="E767" t="s">
        <v>2821</v>
      </c>
      <c r="F767" t="s">
        <v>2838</v>
      </c>
      <c r="G767" s="1">
        <f>COUNTIF(B767,"*ii*")</f>
        <v>0</v>
      </c>
      <c r="H767" s="1">
        <f>COUNTIF(B767,"*ee*")</f>
        <v>0</v>
      </c>
      <c r="I767" s="1">
        <f>COUNTIF(B767,"*aa*")</f>
        <v>0</v>
      </c>
      <c r="J767" s="1">
        <f>COUNTIF(B767,"*oo*")</f>
        <v>0</v>
      </c>
      <c r="K767" s="1">
        <f>COUNTIF(B767,"*uu*")</f>
        <v>0</v>
      </c>
      <c r="L767" s="1">
        <f>COUNTIF(B767,"*ia*")</f>
        <v>0</v>
      </c>
      <c r="M767" s="1">
        <f>COUNTIF(B767,"*iu*")</f>
        <v>0</v>
      </c>
      <c r="N767" s="1">
        <f>COUNTIF(B767,"*ei*")</f>
        <v>0</v>
      </c>
      <c r="O767" s="1">
        <f>COUNTIF(B767,"*ea*")</f>
        <v>0</v>
      </c>
      <c r="P767" s="1">
        <f>COUNTIF(B767,"*eo*")</f>
        <v>0</v>
      </c>
      <c r="Q767" s="1">
        <f>COUNTIF(B767,"*eu*")</f>
        <v>0</v>
      </c>
      <c r="R767" s="1">
        <f>COUNTIF(B767,"*ai*")</f>
        <v>0</v>
      </c>
      <c r="S767" s="1">
        <f>COUNTIF(B767,"*ae*")</f>
        <v>0</v>
      </c>
      <c r="T767" s="1">
        <f>COUNTIF(B767,"*ao*")</f>
        <v>0</v>
      </c>
      <c r="U767" s="1">
        <f>COUNTIF(B767,"*au*")</f>
        <v>0</v>
      </c>
      <c r="V767" s="1">
        <f>COUNTIF(B767,"*oi*")</f>
        <v>0</v>
      </c>
      <c r="W767" s="1">
        <f>COUNTIF(B767,"*oe*")</f>
        <v>0</v>
      </c>
      <c r="X767" s="1">
        <f>COUNTIF(B767,"*oa*")</f>
        <v>0</v>
      </c>
      <c r="Y767" s="1">
        <f>COUNTIF(B767,"*ou*")</f>
        <v>0</v>
      </c>
      <c r="Z767" s="1">
        <f>COUNTIF(B767,"*ui*")</f>
        <v>0</v>
      </c>
      <c r="AA767" s="1">
        <f>COUNTIF(B767,"*ua*")</f>
        <v>0</v>
      </c>
      <c r="AB767">
        <f>SUM(G767:AA767)</f>
        <v>0</v>
      </c>
      <c r="AC767">
        <v>2</v>
      </c>
      <c r="AD767">
        <f>COUNTIF(AC767,"2")</f>
        <v>1</v>
      </c>
      <c r="AE767">
        <f>COUNTIF(AC767,"3")</f>
        <v>0</v>
      </c>
      <c r="AF767">
        <f>COUNTIF(AC767,"4")</f>
        <v>0</v>
      </c>
      <c r="AG767">
        <f>COUNTIF(AC767,"5")</f>
        <v>0</v>
      </c>
      <c r="AH767">
        <v>1</v>
      </c>
      <c r="AI767">
        <v>1</v>
      </c>
      <c r="AM767">
        <v>1</v>
      </c>
      <c r="AN767" t="str">
        <f>RIGHT(B767,1)</f>
        <v>ʔ</v>
      </c>
      <c r="AO767" s="1">
        <f>COUNTIF(F767,"CVCV")+COUNTIF(F767,"CVVCV")</f>
        <v>0</v>
      </c>
      <c r="AP767" s="1">
        <f>COUNTIF(F767,"CVCVC")+COUNTIF(F767,"CVVCVC")</f>
        <v>0</v>
      </c>
      <c r="AQ767" s="1">
        <f>COUNTIF(F767,"VCV")+COUNTIF(F767,"VVCV")</f>
        <v>0</v>
      </c>
      <c r="AR767" s="1">
        <f>COUNTIF(F767,"VCVC")+COUNTIF(F767,"VVCVC")</f>
        <v>0</v>
      </c>
      <c r="AS767" s="1">
        <f>COUNTIF(F767,"CVV")</f>
        <v>0</v>
      </c>
      <c r="AT767" s="1">
        <f>COUNTIF(F767,"CVVC")</f>
        <v>0</v>
      </c>
      <c r="AU767" s="1">
        <f>COUNTIF(F767,"VV")</f>
        <v>0</v>
      </c>
      <c r="AV767" s="1">
        <f>COUNTIF(F767,"VVC")</f>
        <v>0</v>
      </c>
      <c r="AW767" s="1">
        <f>COUNTIF(F767,"CVVCVC")+COUNTIF(F767,"VVCVC")+COUNTIF(F767,"CVVCV")+COUNTIF(F767,"VVCV")</f>
        <v>0</v>
      </c>
      <c r="AY767" s="1">
        <f>COUNTIF(F767,"CCVCV")</f>
        <v>0</v>
      </c>
      <c r="AZ767" s="1">
        <f>COUNTIF(F767,"CCVCVC")</f>
        <v>1</v>
      </c>
      <c r="BA767" s="1">
        <f>COUNTIF(F767,"CCVV")</f>
        <v>0</v>
      </c>
      <c r="BB767" s="1">
        <f>COUNTIF(F767,"CCVVC")</f>
        <v>0</v>
      </c>
      <c r="BC767">
        <v>1</v>
      </c>
      <c r="BF767" s="1" t="str">
        <f>RIGHT(F767,4)</f>
        <v>VCVC</v>
      </c>
      <c r="BG767" s="1"/>
      <c r="BJ767">
        <v>1</v>
      </c>
      <c r="BP767" s="1">
        <f>SUM(BG767:BO767)</f>
        <v>1</v>
      </c>
      <c r="BQ767">
        <v>0</v>
      </c>
      <c r="BS767" s="1" t="str">
        <f>LEFT(B767,1)</f>
        <v>ʔ</v>
      </c>
      <c r="BT767" s="1" t="str">
        <f>LEFT(B767,2)</f>
        <v>ʔr</v>
      </c>
      <c r="BU767" s="1" t="str">
        <f>RIGHT(B767,1)</f>
        <v>ʔ</v>
      </c>
      <c r="BX767" s="10">
        <v>0</v>
      </c>
      <c r="BY767" s="10" t="str">
        <f>LEFT(CA767,1)</f>
        <v>u</v>
      </c>
      <c r="BZ767" s="10" t="str">
        <f>LEFT(CC767,1)</f>
        <v>i</v>
      </c>
      <c r="CA767" s="10" t="str">
        <f>RIGHT(B767,4)</f>
        <v>uriʔ</v>
      </c>
      <c r="CB767" s="10" t="str">
        <f>RIGHT(B767,3)</f>
        <v>riʔ</v>
      </c>
      <c r="CC767" s="10" t="str">
        <f>RIGHT(B767,2)</f>
        <v>iʔ</v>
      </c>
      <c r="CD767" s="10" t="str">
        <f>RIGHT(B767,1)</f>
        <v>ʔ</v>
      </c>
    </row>
    <row r="768" spans="1:82">
      <c r="A768">
        <v>1362</v>
      </c>
      <c r="B768" s="30" t="s">
        <v>3322</v>
      </c>
      <c r="C768" t="s">
        <v>2704</v>
      </c>
      <c r="D768" t="s">
        <v>1141</v>
      </c>
      <c r="E768" t="s">
        <v>1141</v>
      </c>
      <c r="F768" t="s">
        <v>2838</v>
      </c>
      <c r="G768" s="1">
        <f>COUNTIF(B768,"*ii*")</f>
        <v>0</v>
      </c>
      <c r="H768" s="1">
        <f>COUNTIF(B768,"*ee*")</f>
        <v>0</v>
      </c>
      <c r="I768" s="1">
        <f>COUNTIF(B768,"*aa*")</f>
        <v>0</v>
      </c>
      <c r="J768" s="1">
        <f>COUNTIF(B768,"*oo*")</f>
        <v>0</v>
      </c>
      <c r="K768" s="1">
        <f>COUNTIF(B768,"*uu*")</f>
        <v>0</v>
      </c>
      <c r="L768" s="1">
        <f>COUNTIF(B768,"*ia*")</f>
        <v>0</v>
      </c>
      <c r="M768" s="1">
        <f>COUNTIF(B768,"*iu*")</f>
        <v>0</v>
      </c>
      <c r="N768" s="1">
        <f>COUNTIF(B768,"*ei*")</f>
        <v>0</v>
      </c>
      <c r="O768" s="1">
        <f>COUNTIF(B768,"*ea*")</f>
        <v>0</v>
      </c>
      <c r="P768" s="1">
        <f>COUNTIF(B768,"*eo*")</f>
        <v>0</v>
      </c>
      <c r="Q768" s="1">
        <f>COUNTIF(B768,"*eu*")</f>
        <v>0</v>
      </c>
      <c r="R768" s="1">
        <f>COUNTIF(B768,"*ai*")</f>
        <v>0</v>
      </c>
      <c r="S768" s="1">
        <f>COUNTIF(B768,"*ae*")</f>
        <v>0</v>
      </c>
      <c r="T768" s="1">
        <f>COUNTIF(B768,"*ao*")</f>
        <v>0</v>
      </c>
      <c r="U768" s="1">
        <f>COUNTIF(B768,"*au*")</f>
        <v>0</v>
      </c>
      <c r="V768" s="1">
        <f>COUNTIF(B768,"*oi*")</f>
        <v>0</v>
      </c>
      <c r="W768" s="1">
        <f>COUNTIF(B768,"*oe*")</f>
        <v>0</v>
      </c>
      <c r="X768" s="1">
        <f>COUNTIF(B768,"*oa*")</f>
        <v>0</v>
      </c>
      <c r="Y768" s="1">
        <f>COUNTIF(B768,"*ou*")</f>
        <v>0</v>
      </c>
      <c r="Z768" s="1">
        <f>COUNTIF(B768,"*ui*")</f>
        <v>0</v>
      </c>
      <c r="AA768" s="1">
        <f>COUNTIF(B768,"*ua*")</f>
        <v>0</v>
      </c>
      <c r="AB768">
        <f>SUM(G768:AA768)</f>
        <v>0</v>
      </c>
      <c r="AC768">
        <v>2</v>
      </c>
      <c r="AD768">
        <f>COUNTIF(AC768,"2")</f>
        <v>1</v>
      </c>
      <c r="AE768">
        <f>COUNTIF(AC768,"3")</f>
        <v>0</v>
      </c>
      <c r="AF768">
        <f>COUNTIF(AC768,"4")</f>
        <v>0</v>
      </c>
      <c r="AG768">
        <f>COUNTIF(AC768,"5")</f>
        <v>0</v>
      </c>
      <c r="AH768">
        <v>1</v>
      </c>
      <c r="AI768">
        <v>1</v>
      </c>
      <c r="AM768">
        <v>1</v>
      </c>
      <c r="AN768" t="str">
        <f>RIGHT(B768,1)</f>
        <v>f</v>
      </c>
      <c r="AO768" s="1">
        <f>COUNTIF(F768,"CVCV")+COUNTIF(F768,"CVVCV")</f>
        <v>0</v>
      </c>
      <c r="AP768" s="1">
        <f>COUNTIF(F768,"CVCVC")+COUNTIF(F768,"CVVCVC")</f>
        <v>0</v>
      </c>
      <c r="AQ768" s="1">
        <f>COUNTIF(F768,"VCV")+COUNTIF(F768,"VVCV")</f>
        <v>0</v>
      </c>
      <c r="AR768" s="1">
        <f>COUNTIF(F768,"VCVC")+COUNTIF(F768,"VVCVC")</f>
        <v>0</v>
      </c>
      <c r="AS768" s="1">
        <f>COUNTIF(F768,"CVV")</f>
        <v>0</v>
      </c>
      <c r="AT768" s="1">
        <f>COUNTIF(F768,"CVVC")</f>
        <v>0</v>
      </c>
      <c r="AU768" s="1">
        <f>COUNTIF(F768,"VV")</f>
        <v>0</v>
      </c>
      <c r="AV768" s="1">
        <f>COUNTIF(F768,"VVC")</f>
        <v>0</v>
      </c>
      <c r="AW768" s="1">
        <f>COUNTIF(F768,"CVVCVC")+COUNTIF(F768,"VVCVC")+COUNTIF(F768,"CVVCV")+COUNTIF(F768,"VVCV")</f>
        <v>0</v>
      </c>
      <c r="AY768" s="1">
        <f>COUNTIF(F768,"CCVCV")</f>
        <v>0</v>
      </c>
      <c r="AZ768" s="1">
        <f>COUNTIF(F768,"CCVCVC")</f>
        <v>1</v>
      </c>
      <c r="BA768" s="1">
        <f>COUNTIF(F768,"CCVV")</f>
        <v>0</v>
      </c>
      <c r="BB768" s="1">
        <f>COUNTIF(F768,"CCVVC")</f>
        <v>0</v>
      </c>
      <c r="BF768" s="1" t="str">
        <f>RIGHT(F768,4)</f>
        <v>VCVC</v>
      </c>
      <c r="BG768" s="1"/>
      <c r="BJ768">
        <v>1</v>
      </c>
      <c r="BP768" s="1">
        <f>SUM(BG768:BO768)</f>
        <v>1</v>
      </c>
      <c r="BQ768">
        <v>0</v>
      </c>
      <c r="BS768" s="1" t="str">
        <f>LEFT(B768,1)</f>
        <v>ʔ</v>
      </c>
      <c r="BT768" s="1" t="str">
        <f>LEFT(B768,2)</f>
        <v>ʔn</v>
      </c>
      <c r="BU768" s="1" t="str">
        <f>RIGHT(B768,1)</f>
        <v>f</v>
      </c>
      <c r="BX768" s="10">
        <v>0</v>
      </c>
      <c r="BY768" s="10" t="str">
        <f>LEFT(CA768,1)</f>
        <v>o</v>
      </c>
      <c r="BZ768" s="10" t="str">
        <f>LEFT(CC768,1)</f>
        <v>o</v>
      </c>
      <c r="CA768" s="10" t="str">
        <f>RIGHT(B768,4)</f>
        <v>onof</v>
      </c>
      <c r="CB768" s="10" t="str">
        <f>RIGHT(B768,3)</f>
        <v>nof</v>
      </c>
      <c r="CC768" s="10" t="str">
        <f>RIGHT(B768,2)</f>
        <v>of</v>
      </c>
      <c r="CD768" s="10" t="str">
        <f>RIGHT(B768,1)</f>
        <v>f</v>
      </c>
    </row>
    <row r="769" spans="1:82">
      <c r="A769">
        <v>1335</v>
      </c>
      <c r="B769" s="30" t="s">
        <v>3297</v>
      </c>
      <c r="C769" t="s">
        <v>1596</v>
      </c>
      <c r="D769" t="s">
        <v>1141</v>
      </c>
      <c r="E769" t="s">
        <v>1141</v>
      </c>
      <c r="F769" t="s">
        <v>2838</v>
      </c>
      <c r="G769" s="1">
        <f>COUNTIF(B769,"*ii*")</f>
        <v>0</v>
      </c>
      <c r="H769" s="1">
        <f>COUNTIF(B769,"*ee*")</f>
        <v>0</v>
      </c>
      <c r="I769" s="1">
        <f>COUNTIF(B769,"*aa*")</f>
        <v>0</v>
      </c>
      <c r="J769" s="1">
        <f>COUNTIF(B769,"*oo*")</f>
        <v>0</v>
      </c>
      <c r="K769" s="1">
        <f>COUNTIF(B769,"*uu*")</f>
        <v>0</v>
      </c>
      <c r="L769" s="1">
        <f>COUNTIF(B769,"*ia*")</f>
        <v>0</v>
      </c>
      <c r="M769" s="1">
        <f>COUNTIF(B769,"*iu*")</f>
        <v>0</v>
      </c>
      <c r="N769" s="1">
        <f>COUNTIF(B769,"*ei*")</f>
        <v>0</v>
      </c>
      <c r="O769" s="1">
        <f>COUNTIF(B769,"*ea*")</f>
        <v>0</v>
      </c>
      <c r="P769" s="1">
        <f>COUNTIF(B769,"*eo*")</f>
        <v>0</v>
      </c>
      <c r="Q769" s="1">
        <f>COUNTIF(B769,"*eu*")</f>
        <v>0</v>
      </c>
      <c r="R769" s="1">
        <f>COUNTIF(B769,"*ai*")</f>
        <v>0</v>
      </c>
      <c r="S769" s="1">
        <f>COUNTIF(B769,"*ae*")</f>
        <v>0</v>
      </c>
      <c r="T769" s="1">
        <f>COUNTIF(B769,"*ao*")</f>
        <v>0</v>
      </c>
      <c r="U769" s="1">
        <f>COUNTIF(B769,"*au*")</f>
        <v>0</v>
      </c>
      <c r="V769" s="1">
        <f>COUNTIF(B769,"*oi*")</f>
        <v>0</v>
      </c>
      <c r="W769" s="1">
        <f>COUNTIF(B769,"*oe*")</f>
        <v>0</v>
      </c>
      <c r="X769" s="1">
        <f>COUNTIF(B769,"*oa*")</f>
        <v>0</v>
      </c>
      <c r="Y769" s="1">
        <f>COUNTIF(B769,"*ou*")</f>
        <v>0</v>
      </c>
      <c r="Z769" s="1">
        <f>COUNTIF(B769,"*ui*")</f>
        <v>0</v>
      </c>
      <c r="AA769" s="1">
        <f>COUNTIF(B769,"*ua*")</f>
        <v>0</v>
      </c>
      <c r="AB769">
        <f>SUM(G769:AA769)</f>
        <v>0</v>
      </c>
      <c r="AC769">
        <v>2</v>
      </c>
      <c r="AD769">
        <f>COUNTIF(AC769,"2")</f>
        <v>1</v>
      </c>
      <c r="AE769">
        <f>COUNTIF(AC769,"3")</f>
        <v>0</v>
      </c>
      <c r="AF769">
        <f>COUNTIF(AC769,"4")</f>
        <v>0</v>
      </c>
      <c r="AG769">
        <f>COUNTIF(AC769,"5")</f>
        <v>0</v>
      </c>
      <c r="AH769">
        <v>1</v>
      </c>
      <c r="AI769">
        <v>1</v>
      </c>
      <c r="AM769">
        <v>1</v>
      </c>
      <c r="AN769" t="str">
        <f>RIGHT(B769,1)</f>
        <v>f</v>
      </c>
      <c r="AO769" s="1">
        <f>COUNTIF(F769,"CVCV")+COUNTIF(F769,"CVVCV")</f>
        <v>0</v>
      </c>
      <c r="AP769" s="1">
        <f>COUNTIF(F769,"CVCVC")+COUNTIF(F769,"CVVCVC")</f>
        <v>0</v>
      </c>
      <c r="AQ769" s="1">
        <f>COUNTIF(F769,"VCV")+COUNTIF(F769,"VVCV")</f>
        <v>0</v>
      </c>
      <c r="AR769" s="1">
        <f>COUNTIF(F769,"VCVC")+COUNTIF(F769,"VVCVC")</f>
        <v>0</v>
      </c>
      <c r="AS769" s="1">
        <f>COUNTIF(F769,"CVV")</f>
        <v>0</v>
      </c>
      <c r="AT769" s="1">
        <f>COUNTIF(F769,"CVVC")</f>
        <v>0</v>
      </c>
      <c r="AU769" s="1">
        <f>COUNTIF(F769,"VV")</f>
        <v>0</v>
      </c>
      <c r="AV769" s="1">
        <f>COUNTIF(F769,"VVC")</f>
        <v>0</v>
      </c>
      <c r="AW769" s="1">
        <f>COUNTIF(F769,"CVVCVC")+COUNTIF(F769,"VVCVC")+COUNTIF(F769,"CVVCV")+COUNTIF(F769,"VVCV")</f>
        <v>0</v>
      </c>
      <c r="AY769" s="1">
        <f>COUNTIF(F769,"CCVCV")</f>
        <v>0</v>
      </c>
      <c r="AZ769" s="1">
        <f>COUNTIF(F769,"CCVCVC")</f>
        <v>1</v>
      </c>
      <c r="BA769" s="1">
        <f>COUNTIF(F769,"CCVV")</f>
        <v>0</v>
      </c>
      <c r="BB769" s="1">
        <f>COUNTIF(F769,"CCVVC")</f>
        <v>0</v>
      </c>
      <c r="BF769" s="1" t="str">
        <f>RIGHT(F769,4)</f>
        <v>VCVC</v>
      </c>
      <c r="BG769" s="1"/>
      <c r="BJ769">
        <v>1</v>
      </c>
      <c r="BP769" s="1">
        <f>SUM(BG769:BO769)</f>
        <v>1</v>
      </c>
      <c r="BQ769">
        <v>0</v>
      </c>
      <c r="BS769" s="1" t="str">
        <f>LEFT(B769,1)</f>
        <v>ʔ</v>
      </c>
      <c r="BT769" s="1" t="str">
        <f>LEFT(B769,2)</f>
        <v>ʔk</v>
      </c>
      <c r="BU769" s="1" t="str">
        <f>RIGHT(B769,1)</f>
        <v>f</v>
      </c>
      <c r="BX769" s="10">
        <v>0</v>
      </c>
      <c r="BY769" s="10" t="str">
        <f>LEFT(CA769,1)</f>
        <v>o</v>
      </c>
      <c r="BZ769" s="10" t="str">
        <f>LEFT(CC769,1)</f>
        <v>o</v>
      </c>
      <c r="CA769" s="10" t="str">
        <f>RIGHT(B769,4)</f>
        <v>otof</v>
      </c>
      <c r="CB769" s="10" t="str">
        <f>RIGHT(B769,3)</f>
        <v>tof</v>
      </c>
      <c r="CC769" s="10" t="str">
        <f>RIGHT(B769,2)</f>
        <v>of</v>
      </c>
      <c r="CD769" s="10" t="str">
        <f>RIGHT(B769,1)</f>
        <v>f</v>
      </c>
    </row>
    <row r="770" spans="1:82">
      <c r="A770">
        <v>570</v>
      </c>
      <c r="B770" s="30" t="s">
        <v>3087</v>
      </c>
      <c r="C770" t="s">
        <v>1257</v>
      </c>
      <c r="D770" t="s">
        <v>1141</v>
      </c>
      <c r="E770" t="s">
        <v>1141</v>
      </c>
      <c r="F770" t="s">
        <v>2838</v>
      </c>
      <c r="G770" s="1">
        <f>COUNTIF(B770,"*ii*")</f>
        <v>0</v>
      </c>
      <c r="H770" s="1">
        <f>COUNTIF(B770,"*ee*")</f>
        <v>0</v>
      </c>
      <c r="I770" s="1">
        <f>COUNTIF(B770,"*aa*")</f>
        <v>0</v>
      </c>
      <c r="J770" s="1">
        <f>COUNTIF(B770,"*oo*")</f>
        <v>0</v>
      </c>
      <c r="K770" s="1">
        <f>COUNTIF(B770,"*uu*")</f>
        <v>0</v>
      </c>
      <c r="L770" s="1">
        <f>COUNTIF(B770,"*ia*")</f>
        <v>0</v>
      </c>
      <c r="M770" s="1">
        <f>COUNTIF(B770,"*iu*")</f>
        <v>0</v>
      </c>
      <c r="N770" s="1">
        <f>COUNTIF(B770,"*ei*")</f>
        <v>0</v>
      </c>
      <c r="O770" s="1">
        <f>COUNTIF(B770,"*ea*")</f>
        <v>0</v>
      </c>
      <c r="P770" s="1">
        <f>COUNTIF(B770,"*eo*")</f>
        <v>0</v>
      </c>
      <c r="Q770" s="1">
        <f>COUNTIF(B770,"*eu*")</f>
        <v>0</v>
      </c>
      <c r="R770" s="1">
        <f>COUNTIF(B770,"*ai*")</f>
        <v>0</v>
      </c>
      <c r="S770" s="1">
        <f>COUNTIF(B770,"*ae*")</f>
        <v>0</v>
      </c>
      <c r="T770" s="1">
        <f>COUNTIF(B770,"*ao*")</f>
        <v>0</v>
      </c>
      <c r="U770" s="1">
        <f>COUNTIF(B770,"*au*")</f>
        <v>0</v>
      </c>
      <c r="V770" s="1">
        <f>COUNTIF(B770,"*oi*")</f>
        <v>0</v>
      </c>
      <c r="W770" s="1">
        <f>COUNTIF(B770,"*oe*")</f>
        <v>0</v>
      </c>
      <c r="X770" s="1">
        <f>COUNTIF(B770,"*oa*")</f>
        <v>0</v>
      </c>
      <c r="Y770" s="1">
        <f>COUNTIF(B770,"*ou*")</f>
        <v>0</v>
      </c>
      <c r="Z770" s="1">
        <f>COUNTIF(B770,"*ui*")</f>
        <v>0</v>
      </c>
      <c r="AA770" s="1">
        <f>COUNTIF(B770,"*ua*")</f>
        <v>0</v>
      </c>
      <c r="AB770">
        <f>SUM(G770:AA770)</f>
        <v>0</v>
      </c>
      <c r="AC770">
        <v>2</v>
      </c>
      <c r="AD770">
        <f>COUNTIF(AC770,"2")</f>
        <v>1</v>
      </c>
      <c r="AE770">
        <f>COUNTIF(AC770,"3")</f>
        <v>0</v>
      </c>
      <c r="AF770">
        <f>COUNTIF(AC770,"4")</f>
        <v>0</v>
      </c>
      <c r="AG770">
        <f>COUNTIF(AC770,"5")</f>
        <v>0</v>
      </c>
      <c r="AH770">
        <v>1</v>
      </c>
      <c r="AI770">
        <v>1</v>
      </c>
      <c r="AM770">
        <v>1</v>
      </c>
      <c r="AN770" t="str">
        <f>RIGHT(B770,1)</f>
        <v>k</v>
      </c>
      <c r="AO770" s="1">
        <f>COUNTIF(F770,"CVCV")+COUNTIF(F770,"CVVCV")</f>
        <v>0</v>
      </c>
      <c r="AP770" s="1">
        <f>COUNTIF(F770,"CVCVC")+COUNTIF(F770,"CVVCVC")</f>
        <v>0</v>
      </c>
      <c r="AQ770" s="1">
        <f>COUNTIF(F770,"VCV")+COUNTIF(F770,"VVCV")</f>
        <v>0</v>
      </c>
      <c r="AR770" s="1">
        <f>COUNTIF(F770,"VCVC")+COUNTIF(F770,"VVCVC")</f>
        <v>0</v>
      </c>
      <c r="AS770" s="1">
        <f>COUNTIF(F770,"CVV")</f>
        <v>0</v>
      </c>
      <c r="AT770" s="1">
        <f>COUNTIF(F770,"CVVC")</f>
        <v>0</v>
      </c>
      <c r="AU770" s="1">
        <f>COUNTIF(F770,"VV")</f>
        <v>0</v>
      </c>
      <c r="AV770" s="1">
        <f>COUNTIF(F770,"VVC")</f>
        <v>0</v>
      </c>
      <c r="AW770" s="1">
        <f>COUNTIF(F770,"CVVCVC")+COUNTIF(F770,"VVCVC")+COUNTIF(F770,"CVVCV")+COUNTIF(F770,"VVCV")</f>
        <v>0</v>
      </c>
      <c r="AY770" s="1">
        <f>COUNTIF(F770,"CCVCV")</f>
        <v>0</v>
      </c>
      <c r="AZ770" s="1">
        <f>COUNTIF(F770,"CCVCVC")</f>
        <v>1</v>
      </c>
      <c r="BA770" s="1">
        <f>COUNTIF(F770,"CCVV")</f>
        <v>0</v>
      </c>
      <c r="BB770" s="1">
        <f>COUNTIF(F770,"CCVVC")</f>
        <v>0</v>
      </c>
      <c r="BF770" s="1" t="str">
        <f>RIGHT(F770,4)</f>
        <v>VCVC</v>
      </c>
      <c r="BG770" s="1"/>
      <c r="BJ770">
        <v>1</v>
      </c>
      <c r="BP770" s="1">
        <f>SUM(BG770:BO770)</f>
        <v>1</v>
      </c>
      <c r="BQ770">
        <v>0</v>
      </c>
      <c r="BS770" s="1" t="str">
        <f>LEFT(B770,1)</f>
        <v>k</v>
      </c>
      <c r="BT770" s="1" t="str">
        <f>LEFT(B770,2)</f>
        <v>km</v>
      </c>
      <c r="BU770" s="1" t="str">
        <f>RIGHT(B770,1)</f>
        <v>k</v>
      </c>
      <c r="BX770" s="10">
        <v>0</v>
      </c>
      <c r="BY770" s="10" t="str">
        <f>LEFT(CA770,1)</f>
        <v>e</v>
      </c>
      <c r="BZ770" s="10" t="str">
        <f>LEFT(CC770,1)</f>
        <v>o</v>
      </c>
      <c r="CA770" s="10" t="str">
        <f>RIGHT(B770,4)</f>
        <v>eʔok</v>
      </c>
      <c r="CB770" s="10" t="str">
        <f>RIGHT(B770,3)</f>
        <v>ʔok</v>
      </c>
      <c r="CC770" s="10" t="str">
        <f>RIGHT(B770,2)</f>
        <v>ok</v>
      </c>
      <c r="CD770" s="10" t="str">
        <f>RIGHT(B770,1)</f>
        <v>k</v>
      </c>
    </row>
    <row r="771" spans="1:82">
      <c r="A771">
        <v>1436</v>
      </c>
      <c r="B771" s="30" t="s">
        <v>3395</v>
      </c>
      <c r="C771" t="s">
        <v>1939</v>
      </c>
      <c r="D771" t="s">
        <v>1141</v>
      </c>
      <c r="E771" t="s">
        <v>1141</v>
      </c>
      <c r="F771" t="s">
        <v>2838</v>
      </c>
      <c r="G771" s="1">
        <f>COUNTIF(B771,"*ii*")</f>
        <v>0</v>
      </c>
      <c r="H771" s="1">
        <f>COUNTIF(B771,"*ee*")</f>
        <v>0</v>
      </c>
      <c r="I771" s="1">
        <f>COUNTIF(B771,"*aa*")</f>
        <v>0</v>
      </c>
      <c r="J771" s="1">
        <f>COUNTIF(B771,"*oo*")</f>
        <v>0</v>
      </c>
      <c r="K771" s="1">
        <f>COUNTIF(B771,"*uu*")</f>
        <v>0</v>
      </c>
      <c r="L771" s="1">
        <f>COUNTIF(B771,"*ia*")</f>
        <v>0</v>
      </c>
      <c r="M771" s="1">
        <f>COUNTIF(B771,"*iu*")</f>
        <v>0</v>
      </c>
      <c r="N771" s="1">
        <f>COUNTIF(B771,"*ei*")</f>
        <v>0</v>
      </c>
      <c r="O771" s="1">
        <f>COUNTIF(B771,"*ea*")</f>
        <v>0</v>
      </c>
      <c r="P771" s="1">
        <f>COUNTIF(B771,"*eo*")</f>
        <v>0</v>
      </c>
      <c r="Q771" s="1">
        <f>COUNTIF(B771,"*eu*")</f>
        <v>0</v>
      </c>
      <c r="R771" s="1">
        <f>COUNTIF(B771,"*ai*")</f>
        <v>0</v>
      </c>
      <c r="S771" s="1">
        <f>COUNTIF(B771,"*ae*")</f>
        <v>0</v>
      </c>
      <c r="T771" s="1">
        <f>COUNTIF(B771,"*ao*")</f>
        <v>0</v>
      </c>
      <c r="U771" s="1">
        <f>COUNTIF(B771,"*au*")</f>
        <v>0</v>
      </c>
      <c r="V771" s="1">
        <f>COUNTIF(B771,"*oi*")</f>
        <v>0</v>
      </c>
      <c r="W771" s="1">
        <f>COUNTIF(B771,"*oe*")</f>
        <v>0</v>
      </c>
      <c r="X771" s="1">
        <f>COUNTIF(B771,"*oa*")</f>
        <v>0</v>
      </c>
      <c r="Y771" s="1">
        <f>COUNTIF(B771,"*ou*")</f>
        <v>0</v>
      </c>
      <c r="Z771" s="1">
        <f>COUNTIF(B771,"*ui*")</f>
        <v>0</v>
      </c>
      <c r="AA771" s="1">
        <f>COUNTIF(B771,"*ua*")</f>
        <v>0</v>
      </c>
      <c r="AB771">
        <f>SUM(G771:AA771)</f>
        <v>0</v>
      </c>
      <c r="AC771">
        <v>2</v>
      </c>
      <c r="AD771">
        <f>COUNTIF(AC771,"2")</f>
        <v>1</v>
      </c>
      <c r="AE771">
        <f>COUNTIF(AC771,"3")</f>
        <v>0</v>
      </c>
      <c r="AF771">
        <f>COUNTIF(AC771,"4")</f>
        <v>0</v>
      </c>
      <c r="AG771">
        <f>COUNTIF(AC771,"5")</f>
        <v>0</v>
      </c>
      <c r="AH771">
        <v>1</v>
      </c>
      <c r="AI771">
        <v>1</v>
      </c>
      <c r="AM771">
        <v>1</v>
      </c>
      <c r="AN771" t="str">
        <f>RIGHT(B771,1)</f>
        <v>k</v>
      </c>
      <c r="AO771" s="1">
        <f>COUNTIF(F771,"CVCV")+COUNTIF(F771,"CVVCV")</f>
        <v>0</v>
      </c>
      <c r="AP771" s="1">
        <f>COUNTIF(F771,"CVCVC")+COUNTIF(F771,"CVVCVC")</f>
        <v>0</v>
      </c>
      <c r="AQ771" s="1">
        <f>COUNTIF(F771,"VCV")+COUNTIF(F771,"VVCV")</f>
        <v>0</v>
      </c>
      <c r="AR771" s="1">
        <f>COUNTIF(F771,"VCVC")+COUNTIF(F771,"VVCVC")</f>
        <v>0</v>
      </c>
      <c r="AS771" s="1">
        <f>COUNTIF(F771,"CVV")</f>
        <v>0</v>
      </c>
      <c r="AT771" s="1">
        <f>COUNTIF(F771,"CVVC")</f>
        <v>0</v>
      </c>
      <c r="AU771" s="1">
        <f>COUNTIF(F771,"VV")</f>
        <v>0</v>
      </c>
      <c r="AV771" s="1">
        <f>COUNTIF(F771,"VVC")</f>
        <v>0</v>
      </c>
      <c r="AW771" s="1">
        <f>COUNTIF(F771,"CVVCVC")+COUNTIF(F771,"VVCVC")+COUNTIF(F771,"CVVCV")+COUNTIF(F771,"VVCV")</f>
        <v>0</v>
      </c>
      <c r="AY771" s="1">
        <f>COUNTIF(F771,"CCVCV")</f>
        <v>0</v>
      </c>
      <c r="AZ771" s="1">
        <f>COUNTIF(F771,"CCVCVC")</f>
        <v>1</v>
      </c>
      <c r="BA771" s="1">
        <f>COUNTIF(F771,"CCVV")</f>
        <v>0</v>
      </c>
      <c r="BB771" s="1">
        <f>COUNTIF(F771,"CCVVC")</f>
        <v>0</v>
      </c>
      <c r="BF771" s="1" t="str">
        <f>RIGHT(F771,4)</f>
        <v>VCVC</v>
      </c>
      <c r="BG771" s="1"/>
      <c r="BI771">
        <f>COUNTIFS(BY771,"i",BZ771,"e")+COUNTIFS(BY771,"i",BZ771,"o")+COUNTIFS(BY771,"u",BZ771,"e")+COUNTIFS(BY771,"u",BZ771,"o")</f>
        <v>1</v>
      </c>
      <c r="BJ771">
        <v>1</v>
      </c>
      <c r="BP771" s="1">
        <f>SUM(BG771:BO771)</f>
        <v>2</v>
      </c>
      <c r="BQ771">
        <v>0</v>
      </c>
      <c r="BS771" s="1" t="str">
        <f>LEFT(B771,1)</f>
        <v>ʔ</v>
      </c>
      <c r="BT771" s="1" t="str">
        <f>LEFT(B771,2)</f>
        <v>ʔt</v>
      </c>
      <c r="BU771" s="1" t="str">
        <f>RIGHT(B771,1)</f>
        <v>k</v>
      </c>
      <c r="BX771" s="10">
        <v>0</v>
      </c>
      <c r="BY771" s="10" t="str">
        <f>LEFT(CA771,1)</f>
        <v>i</v>
      </c>
      <c r="BZ771" s="10" t="str">
        <f>LEFT(CC771,1)</f>
        <v>o</v>
      </c>
      <c r="CA771" s="10" t="str">
        <f>RIGHT(B771,4)</f>
        <v>imok</v>
      </c>
      <c r="CB771" s="10" t="str">
        <f>RIGHT(B771,3)</f>
        <v>mok</v>
      </c>
      <c r="CC771" s="10" t="str">
        <f>RIGHT(B771,2)</f>
        <v>ok</v>
      </c>
      <c r="CD771" s="10" t="str">
        <f>RIGHT(B771,1)</f>
        <v>k</v>
      </c>
    </row>
    <row r="772" spans="1:82">
      <c r="B772" s="30" t="s">
        <v>4022</v>
      </c>
      <c r="C772" t="s">
        <v>4023</v>
      </c>
      <c r="D772" s="1" t="s">
        <v>1151</v>
      </c>
      <c r="E772" s="2" t="s">
        <v>2821</v>
      </c>
      <c r="F772" s="1" t="s">
        <v>2838</v>
      </c>
      <c r="G772" s="1">
        <f>COUNTIF(B772,"*ii*")</f>
        <v>0</v>
      </c>
      <c r="H772" s="1">
        <f>COUNTIF(B772,"*ee*")</f>
        <v>0</v>
      </c>
      <c r="I772" s="1">
        <f>COUNTIF(B772,"*aa*")</f>
        <v>0</v>
      </c>
      <c r="J772" s="1">
        <f>COUNTIF(B772,"*oo*")</f>
        <v>0</v>
      </c>
      <c r="K772" s="1">
        <f>COUNTIF(B772,"*uu*")</f>
        <v>0</v>
      </c>
      <c r="L772" s="1">
        <f>COUNTIF(B772,"*ia*")</f>
        <v>0</v>
      </c>
      <c r="M772" s="1">
        <f>COUNTIF(B772,"*iu*")</f>
        <v>0</v>
      </c>
      <c r="N772" s="1">
        <f>COUNTIF(B772,"*ei*")</f>
        <v>0</v>
      </c>
      <c r="O772" s="1">
        <f>COUNTIF(B772,"*ea*")</f>
        <v>0</v>
      </c>
      <c r="P772" s="1">
        <f>COUNTIF(B772,"*eo*")</f>
        <v>0</v>
      </c>
      <c r="Q772" s="1">
        <f>COUNTIF(B772,"*eu*")</f>
        <v>0</v>
      </c>
      <c r="R772" s="1">
        <f>COUNTIF(B772,"*ai*")</f>
        <v>0</v>
      </c>
      <c r="S772" s="1">
        <f>COUNTIF(B772,"*ae*")</f>
        <v>0</v>
      </c>
      <c r="T772" s="1">
        <f>COUNTIF(B772,"*ao*")</f>
        <v>0</v>
      </c>
      <c r="U772" s="1">
        <f>COUNTIF(B772,"*au*")</f>
        <v>0</v>
      </c>
      <c r="V772" s="1">
        <f>COUNTIF(B772,"*oi*")</f>
        <v>0</v>
      </c>
      <c r="W772" s="1">
        <f>COUNTIF(B772,"*oe*")</f>
        <v>0</v>
      </c>
      <c r="X772" s="1">
        <f>COUNTIF(B772,"*oa*")</f>
        <v>0</v>
      </c>
      <c r="Y772" s="1">
        <f>COUNTIF(B772,"*ou*")</f>
        <v>0</v>
      </c>
      <c r="Z772" s="1">
        <f>COUNTIF(B772,"*ui*")</f>
        <v>0</v>
      </c>
      <c r="AA772" s="1">
        <f>COUNTIF(B772,"*ua*")</f>
        <v>0</v>
      </c>
      <c r="AB772">
        <f>SUM(G772:AA772)</f>
        <v>0</v>
      </c>
      <c r="AC772">
        <v>2</v>
      </c>
      <c r="AD772">
        <f>COUNTIF(AC772,"2")</f>
        <v>1</v>
      </c>
      <c r="AE772">
        <f>COUNTIF(AC772,"3")</f>
        <v>0</v>
      </c>
      <c r="AF772">
        <f>COUNTIF(AC772,"4")</f>
        <v>0</v>
      </c>
      <c r="AG772">
        <f>COUNTIF(AC772,"5")</f>
        <v>0</v>
      </c>
      <c r="AH772">
        <v>1</v>
      </c>
      <c r="AI772">
        <v>1</v>
      </c>
      <c r="AM772">
        <v>1</v>
      </c>
      <c r="AN772" t="str">
        <f>RIGHT(B772,1)</f>
        <v>n</v>
      </c>
      <c r="AO772" s="1">
        <f>COUNTIF(F772,"CVCV")+COUNTIF(F772,"CVVCV")</f>
        <v>0</v>
      </c>
      <c r="AP772" s="1">
        <f>COUNTIF(F772,"CVCVC")+COUNTIF(F772,"CVVCVC")</f>
        <v>0</v>
      </c>
      <c r="AQ772" s="1">
        <f>COUNTIF(F772,"VCV")+COUNTIF(F772,"VVCV")</f>
        <v>0</v>
      </c>
      <c r="AR772" s="1">
        <f>COUNTIF(F772,"VCVC")+COUNTIF(F772,"VVCVC")</f>
        <v>0</v>
      </c>
      <c r="AS772" s="1">
        <f>COUNTIF(F772,"CVV")</f>
        <v>0</v>
      </c>
      <c r="AT772" s="1">
        <f>COUNTIF(F772,"CVVC")</f>
        <v>0</v>
      </c>
      <c r="AU772" s="1">
        <f>COUNTIF(F772,"VV")</f>
        <v>0</v>
      </c>
      <c r="AV772" s="1">
        <f>COUNTIF(F772,"VVC")</f>
        <v>0</v>
      </c>
      <c r="AW772" s="1">
        <f>COUNTIF(F772,"CVVCVC")+COUNTIF(F772,"VVCVC")+COUNTIF(F772,"CVVCV")+COUNTIF(F772,"VVCV")</f>
        <v>0</v>
      </c>
      <c r="AX772" s="1"/>
      <c r="AY772" s="1">
        <f>COUNTIF(F772,"CCVCV")</f>
        <v>0</v>
      </c>
      <c r="AZ772" s="1">
        <f>COUNTIF(F772,"CCVCVC")</f>
        <v>1</v>
      </c>
      <c r="BA772" s="1">
        <f>COUNTIF(F772,"CCVV")</f>
        <v>0</v>
      </c>
      <c r="BB772" s="1">
        <f>COUNTIF(F772,"CCVVC")</f>
        <v>0</v>
      </c>
      <c r="BC772" s="1"/>
      <c r="BF772" s="1" t="str">
        <f>RIGHT(F772,4)</f>
        <v>VCVC</v>
      </c>
      <c r="BG772" s="1"/>
      <c r="BH772" s="1"/>
      <c r="BJ772">
        <v>1</v>
      </c>
      <c r="BP772" s="1">
        <f>SUM(BG772:BO772)</f>
        <v>1</v>
      </c>
      <c r="BQ772">
        <v>0</v>
      </c>
      <c r="BS772" s="1" t="str">
        <f>LEFT(B772,1)</f>
        <v>f</v>
      </c>
      <c r="BT772" s="1" t="str">
        <f>LEFT(B772,2)</f>
        <v>fr</v>
      </c>
      <c r="BU772" s="1" t="str">
        <f>RIGHT(B772,1)</f>
        <v>n</v>
      </c>
      <c r="BW772"/>
      <c r="BX772" s="10">
        <v>0</v>
      </c>
      <c r="BY772" s="10" t="str">
        <f>LEFT(CA772,1)</f>
        <v>o</v>
      </c>
      <c r="BZ772" s="10" t="str">
        <f>LEFT(CC772,1)</f>
        <v>o</v>
      </c>
      <c r="CA772" s="10" t="str">
        <f>RIGHT(B772,4)</f>
        <v>oʔon</v>
      </c>
      <c r="CB772" s="10" t="str">
        <f>RIGHT(B772,3)</f>
        <v>ʔon</v>
      </c>
      <c r="CC772" s="10" t="str">
        <f>RIGHT(B772,2)</f>
        <v>on</v>
      </c>
      <c r="CD772" s="10" t="str">
        <f>RIGHT(B772,1)</f>
        <v>n</v>
      </c>
    </row>
    <row r="773" spans="1:82">
      <c r="A773">
        <v>518</v>
      </c>
      <c r="B773" s="30" t="s">
        <v>62</v>
      </c>
      <c r="C773" t="s">
        <v>1234</v>
      </c>
      <c r="D773" t="s">
        <v>1141</v>
      </c>
      <c r="E773" t="s">
        <v>1141</v>
      </c>
      <c r="F773" t="s">
        <v>2838</v>
      </c>
      <c r="G773" s="1">
        <f>COUNTIF(B773,"*ii*")</f>
        <v>0</v>
      </c>
      <c r="H773" s="1">
        <f>COUNTIF(B773,"*ee*")</f>
        <v>0</v>
      </c>
      <c r="I773" s="1">
        <f>COUNTIF(B773,"*aa*")</f>
        <v>0</v>
      </c>
      <c r="J773" s="1">
        <f>COUNTIF(B773,"*oo*")</f>
        <v>0</v>
      </c>
      <c r="K773" s="1">
        <f>COUNTIF(B773,"*uu*")</f>
        <v>0</v>
      </c>
      <c r="L773" s="1">
        <f>COUNTIF(B773,"*ia*")</f>
        <v>0</v>
      </c>
      <c r="M773" s="1">
        <f>COUNTIF(B773,"*iu*")</f>
        <v>0</v>
      </c>
      <c r="N773" s="1">
        <f>COUNTIF(B773,"*ei*")</f>
        <v>0</v>
      </c>
      <c r="O773" s="1">
        <f>COUNTIF(B773,"*ea*")</f>
        <v>0</v>
      </c>
      <c r="P773" s="1">
        <f>COUNTIF(B773,"*eo*")</f>
        <v>0</v>
      </c>
      <c r="Q773" s="1">
        <f>COUNTIF(B773,"*eu*")</f>
        <v>0</v>
      </c>
      <c r="R773" s="1">
        <f>COUNTIF(B773,"*ai*")</f>
        <v>0</v>
      </c>
      <c r="S773" s="1">
        <f>COUNTIF(B773,"*ae*")</f>
        <v>0</v>
      </c>
      <c r="T773" s="1">
        <f>COUNTIF(B773,"*ao*")</f>
        <v>0</v>
      </c>
      <c r="U773" s="1">
        <f>COUNTIF(B773,"*au*")</f>
        <v>0</v>
      </c>
      <c r="V773" s="1">
        <f>COUNTIF(B773,"*oi*")</f>
        <v>0</v>
      </c>
      <c r="W773" s="1">
        <f>COUNTIF(B773,"*oe*")</f>
        <v>0</v>
      </c>
      <c r="X773" s="1">
        <f>COUNTIF(B773,"*oa*")</f>
        <v>0</v>
      </c>
      <c r="Y773" s="1">
        <f>COUNTIF(B773,"*ou*")</f>
        <v>0</v>
      </c>
      <c r="Z773" s="1">
        <f>COUNTIF(B773,"*ui*")</f>
        <v>0</v>
      </c>
      <c r="AA773" s="1">
        <f>COUNTIF(B773,"*ua*")</f>
        <v>0</v>
      </c>
      <c r="AB773">
        <f>SUM(G773:AA773)</f>
        <v>0</v>
      </c>
      <c r="AC773">
        <v>2</v>
      </c>
      <c r="AD773">
        <f>COUNTIF(AC773,"2")</f>
        <v>1</v>
      </c>
      <c r="AE773">
        <f>COUNTIF(AC773,"3")</f>
        <v>0</v>
      </c>
      <c r="AF773">
        <f>COUNTIF(AC773,"4")</f>
        <v>0</v>
      </c>
      <c r="AG773">
        <f>COUNTIF(AC773,"5")</f>
        <v>0</v>
      </c>
      <c r="AH773">
        <v>1</v>
      </c>
      <c r="AI773">
        <v>1</v>
      </c>
      <c r="AM773">
        <v>1</v>
      </c>
      <c r="AN773" t="str">
        <f>RIGHT(B773,1)</f>
        <v>s</v>
      </c>
      <c r="AO773" s="1">
        <f>COUNTIF(F773,"CVCV")+COUNTIF(F773,"CVVCV")</f>
        <v>0</v>
      </c>
      <c r="AP773" s="1">
        <f>COUNTIF(F773,"CVCVC")+COUNTIF(F773,"CVVCVC")</f>
        <v>0</v>
      </c>
      <c r="AQ773" s="1">
        <f>COUNTIF(F773,"VCV")+COUNTIF(F773,"VVCV")</f>
        <v>0</v>
      </c>
      <c r="AR773" s="1">
        <f>COUNTIF(F773,"VCVC")+COUNTIF(F773,"VVCVC")</f>
        <v>0</v>
      </c>
      <c r="AS773" s="1">
        <f>COUNTIF(F773,"CVV")</f>
        <v>0</v>
      </c>
      <c r="AT773" s="1">
        <f>COUNTIF(F773,"CVVC")</f>
        <v>0</v>
      </c>
      <c r="AU773" s="1">
        <f>COUNTIF(F773,"VV")</f>
        <v>0</v>
      </c>
      <c r="AV773" s="1">
        <f>COUNTIF(F773,"VVC")</f>
        <v>0</v>
      </c>
      <c r="AW773" s="1">
        <f>COUNTIF(F773,"CVVCVC")+COUNTIF(F773,"VVCVC")+COUNTIF(F773,"CVVCV")+COUNTIF(F773,"VVCV")</f>
        <v>0</v>
      </c>
      <c r="AY773" s="1">
        <f>COUNTIF(F773,"CCVCV")</f>
        <v>0</v>
      </c>
      <c r="AZ773" s="1">
        <f>COUNTIF(F773,"CCVCVC")</f>
        <v>1</v>
      </c>
      <c r="BA773" s="1">
        <f>COUNTIF(F773,"CCVV")</f>
        <v>0</v>
      </c>
      <c r="BB773" s="1">
        <f>COUNTIF(F773,"CCVVC")</f>
        <v>0</v>
      </c>
      <c r="BF773" s="1" t="str">
        <f>RIGHT(F773,4)</f>
        <v>VCVC</v>
      </c>
      <c r="BG773" s="1"/>
      <c r="BJ773">
        <v>1</v>
      </c>
      <c r="BP773" s="1">
        <f>SUM(BG773:BO773)</f>
        <v>1</v>
      </c>
      <c r="BQ773">
        <v>0</v>
      </c>
      <c r="BS773" s="1" t="str">
        <f>LEFT(B773,1)</f>
        <v>k</v>
      </c>
      <c r="BT773" s="1" t="str">
        <f>LEFT(B773,2)</f>
        <v>kb</v>
      </c>
      <c r="BU773" s="1" t="str">
        <f>RIGHT(B773,1)</f>
        <v>s</v>
      </c>
      <c r="BX773" s="10">
        <v>0</v>
      </c>
      <c r="BY773" s="10" t="str">
        <f>LEFT(CA773,1)</f>
        <v>o</v>
      </c>
      <c r="BZ773" s="10" t="str">
        <f>LEFT(CC773,1)</f>
        <v>o</v>
      </c>
      <c r="CA773" s="10" t="str">
        <f>RIGHT(B773,4)</f>
        <v>otos</v>
      </c>
      <c r="CB773" s="10" t="str">
        <f>RIGHT(B773,3)</f>
        <v>tos</v>
      </c>
      <c r="CC773" s="10" t="str">
        <f>RIGHT(B773,2)</f>
        <v>os</v>
      </c>
      <c r="CD773" s="10" t="str">
        <f>RIGHT(B773,1)</f>
        <v>s</v>
      </c>
    </row>
    <row r="774" spans="1:82">
      <c r="A774">
        <v>319</v>
      </c>
      <c r="B774" s="30" t="s">
        <v>3047</v>
      </c>
      <c r="C774" t="s">
        <v>1939</v>
      </c>
      <c r="D774" t="s">
        <v>1141</v>
      </c>
      <c r="E774" t="s">
        <v>1141</v>
      </c>
      <c r="F774" t="s">
        <v>2838</v>
      </c>
      <c r="G774" s="1">
        <f>COUNTIF(B774,"*ii*")</f>
        <v>0</v>
      </c>
      <c r="H774" s="1">
        <f>COUNTIF(B774,"*ee*")</f>
        <v>0</v>
      </c>
      <c r="I774" s="1">
        <f>COUNTIF(B774,"*aa*")</f>
        <v>0</v>
      </c>
      <c r="J774" s="1">
        <f>COUNTIF(B774,"*oo*")</f>
        <v>0</v>
      </c>
      <c r="K774" s="1">
        <f>COUNTIF(B774,"*uu*")</f>
        <v>0</v>
      </c>
      <c r="L774" s="1">
        <f>COUNTIF(B774,"*ia*")</f>
        <v>0</v>
      </c>
      <c r="M774" s="1">
        <f>COUNTIF(B774,"*iu*")</f>
        <v>0</v>
      </c>
      <c r="N774" s="1">
        <f>COUNTIF(B774,"*ei*")</f>
        <v>0</v>
      </c>
      <c r="O774" s="1">
        <f>COUNTIF(B774,"*ea*")</f>
        <v>0</v>
      </c>
      <c r="P774" s="1">
        <f>COUNTIF(B774,"*eo*")</f>
        <v>0</v>
      </c>
      <c r="Q774" s="1">
        <f>COUNTIF(B774,"*eu*")</f>
        <v>0</v>
      </c>
      <c r="R774" s="1">
        <f>COUNTIF(B774,"*ai*")</f>
        <v>0</v>
      </c>
      <c r="S774" s="1">
        <f>COUNTIF(B774,"*ae*")</f>
        <v>0</v>
      </c>
      <c r="T774" s="1">
        <f>COUNTIF(B774,"*ao*")</f>
        <v>0</v>
      </c>
      <c r="U774" s="1">
        <f>COUNTIF(B774,"*au*")</f>
        <v>0</v>
      </c>
      <c r="V774" s="1">
        <f>COUNTIF(B774,"*oi*")</f>
        <v>0</v>
      </c>
      <c r="W774" s="1">
        <f>COUNTIF(B774,"*oe*")</f>
        <v>0</v>
      </c>
      <c r="X774" s="1">
        <f>COUNTIF(B774,"*oa*")</f>
        <v>0</v>
      </c>
      <c r="Y774" s="1">
        <f>COUNTIF(B774,"*ou*")</f>
        <v>0</v>
      </c>
      <c r="Z774" s="1">
        <f>COUNTIF(B774,"*ui*")</f>
        <v>0</v>
      </c>
      <c r="AA774" s="1">
        <f>COUNTIF(B774,"*ua*")</f>
        <v>0</v>
      </c>
      <c r="AB774">
        <f>SUM(G774:AA774)</f>
        <v>0</v>
      </c>
      <c r="AC774">
        <v>2</v>
      </c>
      <c r="AD774">
        <f>COUNTIF(AC774,"2")</f>
        <v>1</v>
      </c>
      <c r="AE774">
        <f>COUNTIF(AC774,"3")</f>
        <v>0</v>
      </c>
      <c r="AF774">
        <f>COUNTIF(AC774,"4")</f>
        <v>0</v>
      </c>
      <c r="AG774">
        <f>COUNTIF(AC774,"5")</f>
        <v>0</v>
      </c>
      <c r="AH774">
        <v>1</v>
      </c>
      <c r="AI774">
        <v>1</v>
      </c>
      <c r="AM774">
        <v>1</v>
      </c>
      <c r="AN774" t="str">
        <f>RIGHT(B774,1)</f>
        <v>t</v>
      </c>
      <c r="AO774" s="1">
        <f>COUNTIF(F774,"CVCV")+COUNTIF(F774,"CVVCV")</f>
        <v>0</v>
      </c>
      <c r="AP774" s="1">
        <f>COUNTIF(F774,"CVCVC")+COUNTIF(F774,"CVVCVC")</f>
        <v>0</v>
      </c>
      <c r="AQ774" s="1">
        <f>COUNTIF(F774,"VCV")+COUNTIF(F774,"VVCV")</f>
        <v>0</v>
      </c>
      <c r="AR774" s="1">
        <f>COUNTIF(F774,"VCVC")+COUNTIF(F774,"VVCVC")</f>
        <v>0</v>
      </c>
      <c r="AS774" s="1">
        <f>COUNTIF(F774,"CVV")</f>
        <v>0</v>
      </c>
      <c r="AT774" s="1">
        <f>COUNTIF(F774,"CVVC")</f>
        <v>0</v>
      </c>
      <c r="AU774" s="1">
        <f>COUNTIF(F774,"VV")</f>
        <v>0</v>
      </c>
      <c r="AV774" s="1">
        <f>COUNTIF(F774,"VVC")</f>
        <v>0</v>
      </c>
      <c r="AW774" s="1">
        <f>COUNTIF(F774,"CVVCVC")+COUNTIF(F774,"VVCVC")+COUNTIF(F774,"CVVCV")+COUNTIF(F774,"VVCV")</f>
        <v>0</v>
      </c>
      <c r="AY774" s="1">
        <f>COUNTIF(F774,"CCVCV")</f>
        <v>0</v>
      </c>
      <c r="AZ774" s="1">
        <f>COUNTIF(F774,"CCVCVC")</f>
        <v>1</v>
      </c>
      <c r="BA774" s="1">
        <f>COUNTIF(F774,"CCVV")</f>
        <v>0</v>
      </c>
      <c r="BB774" s="1">
        <f>COUNTIF(F774,"CCVVC")</f>
        <v>0</v>
      </c>
      <c r="BF774" s="1" t="str">
        <f>RIGHT(F774,4)</f>
        <v>VCVC</v>
      </c>
      <c r="BG774" s="1"/>
      <c r="BJ774">
        <v>1</v>
      </c>
      <c r="BP774" s="1">
        <f>SUM(BG774:BO774)</f>
        <v>1</v>
      </c>
      <c r="BQ774">
        <v>0</v>
      </c>
      <c r="BS774" s="1" t="str">
        <f>LEFT(B774,1)</f>
        <v>f</v>
      </c>
      <c r="BT774" s="1" t="str">
        <f>LEFT(B774,2)</f>
        <v>fn</v>
      </c>
      <c r="BU774" s="1" t="str">
        <f>RIGHT(B774,1)</f>
        <v>t</v>
      </c>
      <c r="BX774" s="10">
        <v>0</v>
      </c>
      <c r="BY774" s="10" t="str">
        <f>LEFT(CA774,1)</f>
        <v>o</v>
      </c>
      <c r="BZ774" s="10" t="str">
        <f>LEFT(CC774,1)</f>
        <v>o</v>
      </c>
      <c r="CA774" s="10" t="str">
        <f>RIGHT(B774,4)</f>
        <v>oʔot</v>
      </c>
      <c r="CB774" s="10" t="str">
        <f>RIGHT(B774,3)</f>
        <v>ʔot</v>
      </c>
      <c r="CC774" s="10" t="str">
        <f>RIGHT(B774,2)</f>
        <v>ot</v>
      </c>
      <c r="CD774" s="10" t="str">
        <f>RIGHT(B774,1)</f>
        <v>t</v>
      </c>
    </row>
    <row r="775" spans="1:82">
      <c r="A775">
        <v>1300</v>
      </c>
      <c r="B775" s="30" t="s">
        <v>3268</v>
      </c>
      <c r="C775" t="s">
        <v>2143</v>
      </c>
      <c r="D775" t="s">
        <v>1141</v>
      </c>
      <c r="E775" t="s">
        <v>1141</v>
      </c>
      <c r="F775" t="s">
        <v>2838</v>
      </c>
      <c r="G775" s="1">
        <f>COUNTIF(B775,"*ii*")</f>
        <v>0</v>
      </c>
      <c r="H775" s="1">
        <f>COUNTIF(B775,"*ee*")</f>
        <v>0</v>
      </c>
      <c r="I775" s="1">
        <f>COUNTIF(B775,"*aa*")</f>
        <v>0</v>
      </c>
      <c r="J775" s="1">
        <f>COUNTIF(B775,"*oo*")</f>
        <v>0</v>
      </c>
      <c r="K775" s="1">
        <f>COUNTIF(B775,"*uu*")</f>
        <v>0</v>
      </c>
      <c r="L775" s="1">
        <f>COUNTIF(B775,"*ia*")</f>
        <v>0</v>
      </c>
      <c r="M775" s="1">
        <f>COUNTIF(B775,"*iu*")</f>
        <v>0</v>
      </c>
      <c r="N775" s="1">
        <f>COUNTIF(B775,"*ei*")</f>
        <v>0</v>
      </c>
      <c r="O775" s="1">
        <f>COUNTIF(B775,"*ea*")</f>
        <v>0</v>
      </c>
      <c r="P775" s="1">
        <f>COUNTIF(B775,"*eo*")</f>
        <v>0</v>
      </c>
      <c r="Q775" s="1">
        <f>COUNTIF(B775,"*eu*")</f>
        <v>0</v>
      </c>
      <c r="R775" s="1">
        <f>COUNTIF(B775,"*ai*")</f>
        <v>0</v>
      </c>
      <c r="S775" s="1">
        <f>COUNTIF(B775,"*ae*")</f>
        <v>0</v>
      </c>
      <c r="T775" s="1">
        <f>COUNTIF(B775,"*ao*")</f>
        <v>0</v>
      </c>
      <c r="U775" s="1">
        <f>COUNTIF(B775,"*au*")</f>
        <v>0</v>
      </c>
      <c r="V775" s="1">
        <f>COUNTIF(B775,"*oi*")</f>
        <v>0</v>
      </c>
      <c r="W775" s="1">
        <f>COUNTIF(B775,"*oe*")</f>
        <v>0</v>
      </c>
      <c r="X775" s="1">
        <f>COUNTIF(B775,"*oa*")</f>
        <v>0</v>
      </c>
      <c r="Y775" s="1">
        <f>COUNTIF(B775,"*ou*")</f>
        <v>0</v>
      </c>
      <c r="Z775" s="1">
        <f>COUNTIF(B775,"*ui*")</f>
        <v>0</v>
      </c>
      <c r="AA775" s="1">
        <f>COUNTIF(B775,"*ua*")</f>
        <v>0</v>
      </c>
      <c r="AB775">
        <f>SUM(G775:AA775)</f>
        <v>0</v>
      </c>
      <c r="AC775">
        <v>2</v>
      </c>
      <c r="AD775">
        <f>COUNTIF(AC775,"2")</f>
        <v>1</v>
      </c>
      <c r="AE775">
        <f>COUNTIF(AC775,"3")</f>
        <v>0</v>
      </c>
      <c r="AF775">
        <f>COUNTIF(AC775,"4")</f>
        <v>0</v>
      </c>
      <c r="AG775">
        <f>COUNTIF(AC775,"5")</f>
        <v>0</v>
      </c>
      <c r="AH775">
        <v>1</v>
      </c>
      <c r="AI775">
        <v>1</v>
      </c>
      <c r="AM775">
        <v>1</v>
      </c>
      <c r="AN775" t="str">
        <f>RIGHT(B775,1)</f>
        <v>t</v>
      </c>
      <c r="AO775" s="1">
        <f>COUNTIF(F775,"CVCV")+COUNTIF(F775,"CVVCV")</f>
        <v>0</v>
      </c>
      <c r="AP775" s="1">
        <f>COUNTIF(F775,"CVCVC")+COUNTIF(F775,"CVVCVC")</f>
        <v>0</v>
      </c>
      <c r="AQ775" s="1">
        <f>COUNTIF(F775,"VCV")+COUNTIF(F775,"VVCV")</f>
        <v>0</v>
      </c>
      <c r="AR775" s="1">
        <f>COUNTIF(F775,"VCVC")+COUNTIF(F775,"VVCVC")</f>
        <v>0</v>
      </c>
      <c r="AS775" s="1">
        <f>COUNTIF(F775,"CVV")</f>
        <v>0</v>
      </c>
      <c r="AT775" s="1">
        <f>COUNTIF(F775,"CVVC")</f>
        <v>0</v>
      </c>
      <c r="AU775" s="1">
        <f>COUNTIF(F775,"VV")</f>
        <v>0</v>
      </c>
      <c r="AV775" s="1">
        <f>COUNTIF(F775,"VVC")</f>
        <v>0</v>
      </c>
      <c r="AW775" s="1">
        <f>COUNTIF(F775,"CVVCVC")+COUNTIF(F775,"VVCVC")+COUNTIF(F775,"CVVCV")+COUNTIF(F775,"VVCV")</f>
        <v>0</v>
      </c>
      <c r="AY775" s="1">
        <f>COUNTIF(F775,"CCVCV")</f>
        <v>0</v>
      </c>
      <c r="AZ775" s="1">
        <f>COUNTIF(F775,"CCVCVC")</f>
        <v>1</v>
      </c>
      <c r="BA775" s="1">
        <f>COUNTIF(F775,"CCVV")</f>
        <v>0</v>
      </c>
      <c r="BB775" s="1">
        <f>COUNTIF(F775,"CCVVC")</f>
        <v>0</v>
      </c>
      <c r="BF775" s="1" t="str">
        <f>RIGHT(F775,4)</f>
        <v>VCVC</v>
      </c>
      <c r="BG775" s="1"/>
      <c r="BJ775">
        <v>1</v>
      </c>
      <c r="BP775" s="1">
        <f>SUM(BG775:BO775)</f>
        <v>1</v>
      </c>
      <c r="BQ775">
        <v>0</v>
      </c>
      <c r="BS775" s="1" t="str">
        <f>LEFT(B775,1)</f>
        <v>ʔ</v>
      </c>
      <c r="BT775" s="1" t="str">
        <f>LEFT(B775,2)</f>
        <v>ʔf</v>
      </c>
      <c r="BU775" s="1" t="str">
        <f>RIGHT(B775,1)</f>
        <v>t</v>
      </c>
      <c r="BX775" s="10">
        <v>0</v>
      </c>
      <c r="BY775" s="10" t="str">
        <f>LEFT(CA775,1)</f>
        <v>o</v>
      </c>
      <c r="BZ775" s="10" t="str">
        <f>LEFT(CC775,1)</f>
        <v>o</v>
      </c>
      <c r="CA775" s="10" t="str">
        <f>RIGHT(B775,4)</f>
        <v>oʔot</v>
      </c>
      <c r="CB775" s="10" t="str">
        <f>RIGHT(B775,3)</f>
        <v>ʔot</v>
      </c>
      <c r="CC775" s="10" t="str">
        <f>RIGHT(B775,2)</f>
        <v>ot</v>
      </c>
      <c r="CD775" s="10" t="str">
        <f>RIGHT(B775,1)</f>
        <v>t</v>
      </c>
    </row>
    <row r="776" spans="1:82">
      <c r="A776">
        <v>579</v>
      </c>
      <c r="B776" s="30" t="s">
        <v>3090</v>
      </c>
      <c r="C776" t="s">
        <v>2375</v>
      </c>
      <c r="D776" t="s">
        <v>1141</v>
      </c>
      <c r="E776" t="s">
        <v>1141</v>
      </c>
      <c r="F776" t="s">
        <v>2838</v>
      </c>
      <c r="G776" s="1">
        <f>COUNTIF(B776,"*ii*")</f>
        <v>0</v>
      </c>
      <c r="H776" s="1">
        <f>COUNTIF(B776,"*ee*")</f>
        <v>0</v>
      </c>
      <c r="I776" s="1">
        <f>COUNTIF(B776,"*aa*")</f>
        <v>0</v>
      </c>
      <c r="J776" s="1">
        <f>COUNTIF(B776,"*oo*")</f>
        <v>0</v>
      </c>
      <c r="K776" s="1">
        <f>COUNTIF(B776,"*uu*")</f>
        <v>0</v>
      </c>
      <c r="L776" s="1">
        <f>COUNTIF(B776,"*ia*")</f>
        <v>0</v>
      </c>
      <c r="M776" s="1">
        <f>COUNTIF(B776,"*iu*")</f>
        <v>0</v>
      </c>
      <c r="N776" s="1">
        <f>COUNTIF(B776,"*ei*")</f>
        <v>0</v>
      </c>
      <c r="O776" s="1">
        <f>COUNTIF(B776,"*ea*")</f>
        <v>0</v>
      </c>
      <c r="P776" s="1">
        <f>COUNTIF(B776,"*eo*")</f>
        <v>0</v>
      </c>
      <c r="Q776" s="1">
        <f>COUNTIF(B776,"*eu*")</f>
        <v>0</v>
      </c>
      <c r="R776" s="1">
        <f>COUNTIF(B776,"*ai*")</f>
        <v>0</v>
      </c>
      <c r="S776" s="1">
        <f>COUNTIF(B776,"*ae*")</f>
        <v>0</v>
      </c>
      <c r="T776" s="1">
        <f>COUNTIF(B776,"*ao*")</f>
        <v>0</v>
      </c>
      <c r="U776" s="1">
        <f>COUNTIF(B776,"*au*")</f>
        <v>0</v>
      </c>
      <c r="V776" s="1">
        <f>COUNTIF(B776,"*oi*")</f>
        <v>0</v>
      </c>
      <c r="W776" s="1">
        <f>COUNTIF(B776,"*oe*")</f>
        <v>0</v>
      </c>
      <c r="X776" s="1">
        <f>COUNTIF(B776,"*oa*")</f>
        <v>0</v>
      </c>
      <c r="Y776" s="1">
        <f>COUNTIF(B776,"*ou*")</f>
        <v>0</v>
      </c>
      <c r="Z776" s="1">
        <f>COUNTIF(B776,"*ui*")</f>
        <v>0</v>
      </c>
      <c r="AA776" s="1">
        <f>COUNTIF(B776,"*ua*")</f>
        <v>0</v>
      </c>
      <c r="AB776">
        <f>SUM(G776:AA776)</f>
        <v>0</v>
      </c>
      <c r="AC776">
        <v>2</v>
      </c>
      <c r="AD776">
        <f>COUNTIF(AC776,"2")</f>
        <v>1</v>
      </c>
      <c r="AE776">
        <f>COUNTIF(AC776,"3")</f>
        <v>0</v>
      </c>
      <c r="AF776">
        <f>COUNTIF(AC776,"4")</f>
        <v>0</v>
      </c>
      <c r="AG776">
        <f>COUNTIF(AC776,"5")</f>
        <v>0</v>
      </c>
      <c r="AH776">
        <v>1</v>
      </c>
      <c r="AI776">
        <v>1</v>
      </c>
      <c r="AM776">
        <v>1</v>
      </c>
      <c r="AN776" t="str">
        <f>RIGHT(B776,1)</f>
        <v>ʔ</v>
      </c>
      <c r="AO776" s="1">
        <f>COUNTIF(F776,"CVCV")+COUNTIF(F776,"CVVCV")</f>
        <v>0</v>
      </c>
      <c r="AP776" s="1">
        <f>COUNTIF(F776,"CVCVC")+COUNTIF(F776,"CVVCVC")</f>
        <v>0</v>
      </c>
      <c r="AQ776" s="1">
        <f>COUNTIF(F776,"VCV")+COUNTIF(F776,"VVCV")</f>
        <v>0</v>
      </c>
      <c r="AR776" s="1">
        <f>COUNTIF(F776,"VCVC")+COUNTIF(F776,"VVCVC")</f>
        <v>0</v>
      </c>
      <c r="AS776" s="1">
        <f>COUNTIF(F776,"CVV")</f>
        <v>0</v>
      </c>
      <c r="AT776" s="1">
        <f>COUNTIF(F776,"CVVC")</f>
        <v>0</v>
      </c>
      <c r="AU776" s="1">
        <f>COUNTIF(F776,"VV")</f>
        <v>0</v>
      </c>
      <c r="AV776" s="1">
        <f>COUNTIF(F776,"VVC")</f>
        <v>0</v>
      </c>
      <c r="AW776" s="1">
        <f>COUNTIF(F776,"CVVCVC")+COUNTIF(F776,"VVCVC")+COUNTIF(F776,"CVVCV")+COUNTIF(F776,"VVCV")</f>
        <v>0</v>
      </c>
      <c r="AY776" s="1">
        <f>COUNTIF(F776,"CCVCV")</f>
        <v>0</v>
      </c>
      <c r="AZ776" s="1">
        <f>COUNTIF(F776,"CCVCVC")</f>
        <v>1</v>
      </c>
      <c r="BA776" s="1">
        <f>COUNTIF(F776,"CCVV")</f>
        <v>0</v>
      </c>
      <c r="BB776" s="1">
        <f>COUNTIF(F776,"CCVVC")</f>
        <v>0</v>
      </c>
      <c r="BF776" s="1" t="str">
        <f>RIGHT(F776,4)</f>
        <v>VCVC</v>
      </c>
      <c r="BG776" s="1"/>
      <c r="BJ776">
        <v>1</v>
      </c>
      <c r="BP776" s="1">
        <f>SUM(BG776:BO776)</f>
        <v>1</v>
      </c>
      <c r="BQ776">
        <v>0</v>
      </c>
      <c r="BS776" s="1" t="str">
        <f>LEFT(B776,1)</f>
        <v>k</v>
      </c>
      <c r="BT776" s="1" t="str">
        <f>LEFT(B776,2)</f>
        <v>kn</v>
      </c>
      <c r="BU776" s="1" t="str">
        <f>RIGHT(B776,1)</f>
        <v>ʔ</v>
      </c>
      <c r="BX776" s="10">
        <v>0</v>
      </c>
      <c r="BY776" s="10" t="str">
        <f>LEFT(CA776,1)</f>
        <v>a</v>
      </c>
      <c r="BZ776" s="10" t="str">
        <f>LEFT(CC776,1)</f>
        <v>o</v>
      </c>
      <c r="CA776" s="10" t="str">
        <f>RIGHT(B776,4)</f>
        <v>amoʔ</v>
      </c>
      <c r="CB776" s="10" t="str">
        <f>RIGHT(B776,3)</f>
        <v>moʔ</v>
      </c>
      <c r="CC776" s="10" t="str">
        <f>RIGHT(B776,2)</f>
        <v>oʔ</v>
      </c>
      <c r="CD776" s="10" t="str">
        <f>RIGHT(B776,1)</f>
        <v>ʔ</v>
      </c>
    </row>
    <row r="777" spans="1:82">
      <c r="A777">
        <v>1318</v>
      </c>
      <c r="B777" s="30" t="s">
        <v>3282</v>
      </c>
      <c r="C777" t="s">
        <v>2336</v>
      </c>
      <c r="D777" t="s">
        <v>1141</v>
      </c>
      <c r="E777" t="s">
        <v>1141</v>
      </c>
      <c r="F777" t="s">
        <v>2838</v>
      </c>
      <c r="G777" s="1">
        <f>COUNTIF(B777,"*ii*")</f>
        <v>0</v>
      </c>
      <c r="H777" s="1">
        <f>COUNTIF(B777,"*ee*")</f>
        <v>0</v>
      </c>
      <c r="I777" s="1">
        <f>COUNTIF(B777,"*aa*")</f>
        <v>0</v>
      </c>
      <c r="J777" s="1">
        <f>COUNTIF(B777,"*oo*")</f>
        <v>0</v>
      </c>
      <c r="K777" s="1">
        <f>COUNTIF(B777,"*uu*")</f>
        <v>0</v>
      </c>
      <c r="L777" s="1">
        <f>COUNTIF(B777,"*ia*")</f>
        <v>0</v>
      </c>
      <c r="M777" s="1">
        <f>COUNTIF(B777,"*iu*")</f>
        <v>0</v>
      </c>
      <c r="N777" s="1">
        <f>COUNTIF(B777,"*ei*")</f>
        <v>0</v>
      </c>
      <c r="O777" s="1">
        <f>COUNTIF(B777,"*ea*")</f>
        <v>0</v>
      </c>
      <c r="P777" s="1">
        <f>COUNTIF(B777,"*eo*")</f>
        <v>0</v>
      </c>
      <c r="Q777" s="1">
        <f>COUNTIF(B777,"*eu*")</f>
        <v>0</v>
      </c>
      <c r="R777" s="1">
        <f>COUNTIF(B777,"*ai*")</f>
        <v>0</v>
      </c>
      <c r="S777" s="1">
        <f>COUNTIF(B777,"*ae*")</f>
        <v>0</v>
      </c>
      <c r="T777" s="1">
        <f>COUNTIF(B777,"*ao*")</f>
        <v>0</v>
      </c>
      <c r="U777" s="1">
        <f>COUNTIF(B777,"*au*")</f>
        <v>0</v>
      </c>
      <c r="V777" s="1">
        <f>COUNTIF(B777,"*oi*")</f>
        <v>0</v>
      </c>
      <c r="W777" s="1">
        <f>COUNTIF(B777,"*oe*")</f>
        <v>0</v>
      </c>
      <c r="X777" s="1">
        <f>COUNTIF(B777,"*oa*")</f>
        <v>0</v>
      </c>
      <c r="Y777" s="1">
        <f>COUNTIF(B777,"*ou*")</f>
        <v>0</v>
      </c>
      <c r="Z777" s="1">
        <f>COUNTIF(B777,"*ui*")</f>
        <v>0</v>
      </c>
      <c r="AA777" s="1">
        <f>COUNTIF(B777,"*ua*")</f>
        <v>0</v>
      </c>
      <c r="AB777">
        <f>SUM(G777:AA777)</f>
        <v>0</v>
      </c>
      <c r="AC777">
        <v>2</v>
      </c>
      <c r="AD777">
        <f>COUNTIF(AC777,"2")</f>
        <v>1</v>
      </c>
      <c r="AE777">
        <f>COUNTIF(AC777,"3")</f>
        <v>0</v>
      </c>
      <c r="AF777">
        <f>COUNTIF(AC777,"4")</f>
        <v>0</v>
      </c>
      <c r="AG777">
        <f>COUNTIF(AC777,"5")</f>
        <v>0</v>
      </c>
      <c r="AH777">
        <v>1</v>
      </c>
      <c r="AI777">
        <v>1</v>
      </c>
      <c r="AM777">
        <v>1</v>
      </c>
      <c r="AN777" t="str">
        <f>RIGHT(B777,1)</f>
        <v>ʔ</v>
      </c>
      <c r="AO777" s="1">
        <f>COUNTIF(F777,"CVCV")+COUNTIF(F777,"CVVCV")</f>
        <v>0</v>
      </c>
      <c r="AP777" s="1">
        <f>COUNTIF(F777,"CVCVC")+COUNTIF(F777,"CVVCVC")</f>
        <v>0</v>
      </c>
      <c r="AQ777" s="1">
        <f>COUNTIF(F777,"VCV")+COUNTIF(F777,"VVCV")</f>
        <v>0</v>
      </c>
      <c r="AR777" s="1">
        <f>COUNTIF(F777,"VCVC")+COUNTIF(F777,"VVCVC")</f>
        <v>0</v>
      </c>
      <c r="AS777" s="1">
        <f>COUNTIF(F777,"CVV")</f>
        <v>0</v>
      </c>
      <c r="AT777" s="1">
        <f>COUNTIF(F777,"CVVC")</f>
        <v>0</v>
      </c>
      <c r="AU777" s="1">
        <f>COUNTIF(F777,"VV")</f>
        <v>0</v>
      </c>
      <c r="AV777" s="1">
        <f>COUNTIF(F777,"VVC")</f>
        <v>0</v>
      </c>
      <c r="AW777" s="1">
        <f>COUNTIF(F777,"CVVCVC")+COUNTIF(F777,"VVCVC")+COUNTIF(F777,"CVVCV")+COUNTIF(F777,"VVCV")</f>
        <v>0</v>
      </c>
      <c r="AY777" s="1">
        <f>COUNTIF(F777,"CCVCV")</f>
        <v>0</v>
      </c>
      <c r="AZ777" s="1">
        <f>COUNTIF(F777,"CCVCVC")</f>
        <v>1</v>
      </c>
      <c r="BA777" s="1">
        <f>COUNTIF(F777,"CCVV")</f>
        <v>0</v>
      </c>
      <c r="BB777" s="1">
        <f>COUNTIF(F777,"CCVVC")</f>
        <v>0</v>
      </c>
      <c r="BC777">
        <v>1</v>
      </c>
      <c r="BF777" s="1" t="str">
        <f>RIGHT(F777,4)</f>
        <v>VCVC</v>
      </c>
      <c r="BG777" s="1"/>
      <c r="BJ777">
        <v>1</v>
      </c>
      <c r="BP777" s="1">
        <f>SUM(BG777:BO777)</f>
        <v>1</v>
      </c>
      <c r="BQ777">
        <v>0</v>
      </c>
      <c r="BS777" s="1" t="str">
        <f>LEFT(B777,1)</f>
        <v>ʔ</v>
      </c>
      <c r="BT777" s="1" t="str">
        <f>LEFT(B777,2)</f>
        <v>ʔk</v>
      </c>
      <c r="BU777" s="1" t="str">
        <f>RIGHT(B777,1)</f>
        <v>ʔ</v>
      </c>
      <c r="BX777" s="10">
        <v>0</v>
      </c>
      <c r="BY777" s="10" t="str">
        <f>LEFT(CA777,1)</f>
        <v>a</v>
      </c>
      <c r="BZ777" s="10" t="str">
        <f>LEFT(CC777,1)</f>
        <v>o</v>
      </c>
      <c r="CA777" s="10" t="str">
        <f>RIGHT(B777,4)</f>
        <v>aroʔ</v>
      </c>
      <c r="CB777" s="10" t="str">
        <f>RIGHT(B777,3)</f>
        <v>roʔ</v>
      </c>
      <c r="CC777" s="10" t="str">
        <f>RIGHT(B777,2)</f>
        <v>oʔ</v>
      </c>
      <c r="CD777" s="10" t="str">
        <f>RIGHT(B777,1)</f>
        <v>ʔ</v>
      </c>
    </row>
    <row r="778" spans="1:82">
      <c r="A778">
        <v>676</v>
      </c>
      <c r="B778" s="30" t="s">
        <v>3121</v>
      </c>
      <c r="C778" t="s">
        <v>2619</v>
      </c>
      <c r="D778" t="s">
        <v>1141</v>
      </c>
      <c r="E778" t="s">
        <v>1141</v>
      </c>
      <c r="F778" t="s">
        <v>2838</v>
      </c>
      <c r="G778" s="1">
        <f>COUNTIF(B778,"*ii*")</f>
        <v>0</v>
      </c>
      <c r="H778" s="1">
        <f>COUNTIF(B778,"*ee*")</f>
        <v>0</v>
      </c>
      <c r="I778" s="1">
        <f>COUNTIF(B778,"*aa*")</f>
        <v>0</v>
      </c>
      <c r="J778" s="1">
        <f>COUNTIF(B778,"*oo*")</f>
        <v>0</v>
      </c>
      <c r="K778" s="1">
        <f>COUNTIF(B778,"*uu*")</f>
        <v>0</v>
      </c>
      <c r="L778" s="1">
        <f>COUNTIF(B778,"*ia*")</f>
        <v>0</v>
      </c>
      <c r="M778" s="1">
        <f>COUNTIF(B778,"*iu*")</f>
        <v>0</v>
      </c>
      <c r="N778" s="1">
        <f>COUNTIF(B778,"*ei*")</f>
        <v>0</v>
      </c>
      <c r="O778" s="1">
        <f>COUNTIF(B778,"*ea*")</f>
        <v>0</v>
      </c>
      <c r="P778" s="1">
        <f>COUNTIF(B778,"*eo*")</f>
        <v>0</v>
      </c>
      <c r="Q778" s="1">
        <f>COUNTIF(B778,"*eu*")</f>
        <v>0</v>
      </c>
      <c r="R778" s="1">
        <f>COUNTIF(B778,"*ai*")</f>
        <v>0</v>
      </c>
      <c r="S778" s="1">
        <f>COUNTIF(B778,"*ae*")</f>
        <v>0</v>
      </c>
      <c r="T778" s="1">
        <f>COUNTIF(B778,"*ao*")</f>
        <v>0</v>
      </c>
      <c r="U778" s="1">
        <f>COUNTIF(B778,"*au*")</f>
        <v>0</v>
      </c>
      <c r="V778" s="1">
        <f>COUNTIF(B778,"*oi*")</f>
        <v>0</v>
      </c>
      <c r="W778" s="1">
        <f>COUNTIF(B778,"*oe*")</f>
        <v>0</v>
      </c>
      <c r="X778" s="1">
        <f>COUNTIF(B778,"*oa*")</f>
        <v>0</v>
      </c>
      <c r="Y778" s="1">
        <f>COUNTIF(B778,"*ou*")</f>
        <v>0</v>
      </c>
      <c r="Z778" s="1">
        <f>COUNTIF(B778,"*ui*")</f>
        <v>0</v>
      </c>
      <c r="AA778" s="1">
        <f>COUNTIF(B778,"*ua*")</f>
        <v>0</v>
      </c>
      <c r="AB778">
        <f>SUM(G778:AA778)</f>
        <v>0</v>
      </c>
      <c r="AC778">
        <v>2</v>
      </c>
      <c r="AD778">
        <f>COUNTIF(AC778,"2")</f>
        <v>1</v>
      </c>
      <c r="AE778">
        <f>COUNTIF(AC778,"3")</f>
        <v>0</v>
      </c>
      <c r="AF778">
        <f>COUNTIF(AC778,"4")</f>
        <v>0</v>
      </c>
      <c r="AG778">
        <f>COUNTIF(AC778,"5")</f>
        <v>0</v>
      </c>
      <c r="AH778">
        <v>1</v>
      </c>
      <c r="AI778">
        <v>1</v>
      </c>
      <c r="AM778">
        <v>1</v>
      </c>
      <c r="AN778" t="str">
        <f>RIGHT(B778,1)</f>
        <v>ʔ</v>
      </c>
      <c r="AO778" s="1">
        <f>COUNTIF(F778,"CVCV")+COUNTIF(F778,"CVVCV")</f>
        <v>0</v>
      </c>
      <c r="AP778" s="1">
        <f>COUNTIF(F778,"CVCVC")+COUNTIF(F778,"CVVCVC")</f>
        <v>0</v>
      </c>
      <c r="AQ778" s="1">
        <f>COUNTIF(F778,"VCV")+COUNTIF(F778,"VVCV")</f>
        <v>0</v>
      </c>
      <c r="AR778" s="1">
        <f>COUNTIF(F778,"VCVC")+COUNTIF(F778,"VVCVC")</f>
        <v>0</v>
      </c>
      <c r="AS778" s="1">
        <f>COUNTIF(F778,"CVV")</f>
        <v>0</v>
      </c>
      <c r="AT778" s="1">
        <f>COUNTIF(F778,"CVVC")</f>
        <v>0</v>
      </c>
      <c r="AU778" s="1">
        <f>COUNTIF(F778,"VV")</f>
        <v>0</v>
      </c>
      <c r="AV778" s="1">
        <f>COUNTIF(F778,"VVC")</f>
        <v>0</v>
      </c>
      <c r="AW778" s="1">
        <f>COUNTIF(F778,"CVVCVC")+COUNTIF(F778,"VVCVC")+COUNTIF(F778,"CVVCV")+COUNTIF(F778,"VVCV")</f>
        <v>0</v>
      </c>
      <c r="AY778" s="1">
        <f>COUNTIF(F778,"CCVCV")</f>
        <v>0</v>
      </c>
      <c r="AZ778" s="1">
        <f>COUNTIF(F778,"CCVCVC")</f>
        <v>1</v>
      </c>
      <c r="BA778" s="1">
        <f>COUNTIF(F778,"CCVV")</f>
        <v>0</v>
      </c>
      <c r="BB778" s="1">
        <f>COUNTIF(F778,"CCVVC")</f>
        <v>0</v>
      </c>
      <c r="BF778" s="1" t="str">
        <f>RIGHT(F778,4)</f>
        <v>VCVC</v>
      </c>
      <c r="BG778" s="1"/>
      <c r="BJ778">
        <v>1</v>
      </c>
      <c r="BP778" s="1">
        <f>SUM(BG778:BO778)</f>
        <v>1</v>
      </c>
      <c r="BQ778">
        <v>0</v>
      </c>
      <c r="BS778" s="1" t="str">
        <f>LEFT(B778,1)</f>
        <v>k</v>
      </c>
      <c r="BT778" s="1" t="str">
        <f>LEFT(B778,2)</f>
        <v>ks</v>
      </c>
      <c r="BU778" s="1" t="str">
        <f>RIGHT(B778,1)</f>
        <v>ʔ</v>
      </c>
      <c r="BX778" s="10">
        <v>0</v>
      </c>
      <c r="BY778" s="10" t="str">
        <f>LEFT(CA778,1)</f>
        <v>e</v>
      </c>
      <c r="BZ778" s="10" t="str">
        <f>LEFT(CC778,1)</f>
        <v>o</v>
      </c>
      <c r="CA778" s="10" t="str">
        <f>RIGHT(B778,4)</f>
        <v>enoʔ</v>
      </c>
      <c r="CB778" s="10" t="str">
        <f>RIGHT(B778,3)</f>
        <v>noʔ</v>
      </c>
      <c r="CC778" s="10" t="str">
        <f>RIGHT(B778,2)</f>
        <v>oʔ</v>
      </c>
      <c r="CD778" s="10" t="str">
        <f>RIGHT(B778,1)</f>
        <v>ʔ</v>
      </c>
    </row>
    <row r="779" spans="1:82">
      <c r="A779">
        <v>1395</v>
      </c>
      <c r="B779" s="30" t="s">
        <v>3355</v>
      </c>
      <c r="C779" t="s">
        <v>2579</v>
      </c>
      <c r="D779" t="s">
        <v>1141</v>
      </c>
      <c r="E779" t="s">
        <v>1141</v>
      </c>
      <c r="F779" t="s">
        <v>2838</v>
      </c>
      <c r="G779" s="1">
        <f>COUNTIF(B779,"*ii*")</f>
        <v>0</v>
      </c>
      <c r="H779" s="1">
        <f>COUNTIF(B779,"*ee*")</f>
        <v>0</v>
      </c>
      <c r="I779" s="1">
        <f>COUNTIF(B779,"*aa*")</f>
        <v>0</v>
      </c>
      <c r="J779" s="1">
        <f>COUNTIF(B779,"*oo*")</f>
        <v>0</v>
      </c>
      <c r="K779" s="1">
        <f>COUNTIF(B779,"*uu*")</f>
        <v>0</v>
      </c>
      <c r="L779" s="1">
        <f>COUNTIF(B779,"*ia*")</f>
        <v>0</v>
      </c>
      <c r="M779" s="1">
        <f>COUNTIF(B779,"*iu*")</f>
        <v>0</v>
      </c>
      <c r="N779" s="1">
        <f>COUNTIF(B779,"*ei*")</f>
        <v>0</v>
      </c>
      <c r="O779" s="1">
        <f>COUNTIF(B779,"*ea*")</f>
        <v>0</v>
      </c>
      <c r="P779" s="1">
        <f>COUNTIF(B779,"*eo*")</f>
        <v>0</v>
      </c>
      <c r="Q779" s="1">
        <f>COUNTIF(B779,"*eu*")</f>
        <v>0</v>
      </c>
      <c r="R779" s="1">
        <f>COUNTIF(B779,"*ai*")</f>
        <v>0</v>
      </c>
      <c r="S779" s="1">
        <f>COUNTIF(B779,"*ae*")</f>
        <v>0</v>
      </c>
      <c r="T779" s="1">
        <f>COUNTIF(B779,"*ao*")</f>
        <v>0</v>
      </c>
      <c r="U779" s="1">
        <f>COUNTIF(B779,"*au*")</f>
        <v>0</v>
      </c>
      <c r="V779" s="1">
        <f>COUNTIF(B779,"*oi*")</f>
        <v>0</v>
      </c>
      <c r="W779" s="1">
        <f>COUNTIF(B779,"*oe*")</f>
        <v>0</v>
      </c>
      <c r="X779" s="1">
        <f>COUNTIF(B779,"*oa*")</f>
        <v>0</v>
      </c>
      <c r="Y779" s="1">
        <f>COUNTIF(B779,"*ou*")</f>
        <v>0</v>
      </c>
      <c r="Z779" s="1">
        <f>COUNTIF(B779,"*ui*")</f>
        <v>0</v>
      </c>
      <c r="AA779" s="1">
        <f>COUNTIF(B779,"*ua*")</f>
        <v>0</v>
      </c>
      <c r="AB779">
        <f>SUM(G779:AA779)</f>
        <v>0</v>
      </c>
      <c r="AC779">
        <v>2</v>
      </c>
      <c r="AD779">
        <f>COUNTIF(AC779,"2")</f>
        <v>1</v>
      </c>
      <c r="AE779">
        <f>COUNTIF(AC779,"3")</f>
        <v>0</v>
      </c>
      <c r="AF779">
        <f>COUNTIF(AC779,"4")</f>
        <v>0</v>
      </c>
      <c r="AG779">
        <f>COUNTIF(AC779,"5")</f>
        <v>0</v>
      </c>
      <c r="AH779">
        <v>1</v>
      </c>
      <c r="AI779">
        <v>1</v>
      </c>
      <c r="AM779">
        <v>1</v>
      </c>
      <c r="AN779" t="str">
        <f>RIGHT(B779,1)</f>
        <v>ʔ</v>
      </c>
      <c r="AO779" s="1">
        <f>COUNTIF(F779,"CVCV")+COUNTIF(F779,"CVVCV")</f>
        <v>0</v>
      </c>
      <c r="AP779" s="1">
        <f>COUNTIF(F779,"CVCVC")+COUNTIF(F779,"CVVCVC")</f>
        <v>0</v>
      </c>
      <c r="AQ779" s="1">
        <f>COUNTIF(F779,"VCV")+COUNTIF(F779,"VVCV")</f>
        <v>0</v>
      </c>
      <c r="AR779" s="1">
        <f>COUNTIF(F779,"VCVC")+COUNTIF(F779,"VVCVC")</f>
        <v>0</v>
      </c>
      <c r="AS779" s="1">
        <f>COUNTIF(F779,"CVV")</f>
        <v>0</v>
      </c>
      <c r="AT779" s="1">
        <f>COUNTIF(F779,"CVVC")</f>
        <v>0</v>
      </c>
      <c r="AU779" s="1">
        <f>COUNTIF(F779,"VV")</f>
        <v>0</v>
      </c>
      <c r="AV779" s="1">
        <f>COUNTIF(F779,"VVC")</f>
        <v>0</v>
      </c>
      <c r="AW779" s="1">
        <f>COUNTIF(F779,"CVVCVC")+COUNTIF(F779,"VVCVC")+COUNTIF(F779,"CVVCV")+COUNTIF(F779,"VVCV")</f>
        <v>0</v>
      </c>
      <c r="AY779" s="1">
        <f>COUNTIF(F779,"CCVCV")</f>
        <v>0</v>
      </c>
      <c r="AZ779" s="1">
        <f>COUNTIF(F779,"CCVCVC")</f>
        <v>1</v>
      </c>
      <c r="BA779" s="1">
        <f>COUNTIF(F779,"CCVV")</f>
        <v>0</v>
      </c>
      <c r="BB779" s="1">
        <f>COUNTIF(F779,"CCVVC")</f>
        <v>0</v>
      </c>
      <c r="BC779">
        <v>1</v>
      </c>
      <c r="BF779" s="1" t="str">
        <f>RIGHT(F779,4)</f>
        <v>VCVC</v>
      </c>
      <c r="BG779" s="1"/>
      <c r="BJ779">
        <v>1</v>
      </c>
      <c r="BP779" s="1">
        <f>SUM(BG779:BO779)</f>
        <v>1</v>
      </c>
      <c r="BQ779">
        <v>0</v>
      </c>
      <c r="BS779" s="1" t="str">
        <f>LEFT(B779,1)</f>
        <v>ʔ</v>
      </c>
      <c r="BT779" s="1" t="str">
        <f>LEFT(B779,2)</f>
        <v>ʔr</v>
      </c>
      <c r="BU779" s="1" t="str">
        <f>RIGHT(B779,1)</f>
        <v>ʔ</v>
      </c>
      <c r="BX779" s="10">
        <v>0</v>
      </c>
      <c r="BY779" s="10" t="str">
        <f>LEFT(CA779,1)</f>
        <v>e</v>
      </c>
      <c r="BZ779" s="10" t="str">
        <f>LEFT(CC779,1)</f>
        <v>o</v>
      </c>
      <c r="CA779" s="10" t="str">
        <f>RIGHT(B779,4)</f>
        <v>enoʔ</v>
      </c>
      <c r="CB779" s="10" t="str">
        <f>RIGHT(B779,3)</f>
        <v>noʔ</v>
      </c>
      <c r="CC779" s="10" t="str">
        <f>RIGHT(B779,2)</f>
        <v>oʔ</v>
      </c>
      <c r="CD779" s="10" t="str">
        <f>RIGHT(B779,1)</f>
        <v>ʔ</v>
      </c>
    </row>
    <row r="780" spans="1:82">
      <c r="A780">
        <v>1307</v>
      </c>
      <c r="B780" s="30" t="s">
        <v>3845</v>
      </c>
      <c r="C780" t="s">
        <v>1850</v>
      </c>
      <c r="D780" t="s">
        <v>1141</v>
      </c>
      <c r="E780" t="s">
        <v>1141</v>
      </c>
      <c r="F780" t="s">
        <v>2838</v>
      </c>
      <c r="G780" s="1">
        <f>COUNTIF(B780,"*ii*")</f>
        <v>0</v>
      </c>
      <c r="H780" s="1">
        <f>COUNTIF(B780,"*ee*")</f>
        <v>0</v>
      </c>
      <c r="I780" s="1">
        <f>COUNTIF(B780,"*aa*")</f>
        <v>0</v>
      </c>
      <c r="J780" s="1">
        <f>COUNTIF(B780,"*oo*")</f>
        <v>0</v>
      </c>
      <c r="K780" s="1">
        <f>COUNTIF(B780,"*uu*")</f>
        <v>0</v>
      </c>
      <c r="L780" s="1">
        <f>COUNTIF(B780,"*ia*")</f>
        <v>0</v>
      </c>
      <c r="M780" s="1">
        <f>COUNTIF(B780,"*iu*")</f>
        <v>0</v>
      </c>
      <c r="N780" s="1">
        <f>COUNTIF(B780,"*ei*")</f>
        <v>0</v>
      </c>
      <c r="O780" s="1">
        <f>COUNTIF(B780,"*ea*")</f>
        <v>0</v>
      </c>
      <c r="P780" s="1">
        <f>COUNTIF(B780,"*eo*")</f>
        <v>0</v>
      </c>
      <c r="Q780" s="1">
        <f>COUNTIF(B780,"*eu*")</f>
        <v>0</v>
      </c>
      <c r="R780" s="1">
        <f>COUNTIF(B780,"*ai*")</f>
        <v>0</v>
      </c>
      <c r="S780" s="1">
        <f>COUNTIF(B780,"*ae*")</f>
        <v>0</v>
      </c>
      <c r="T780" s="1">
        <f>COUNTIF(B780,"*ao*")</f>
        <v>0</v>
      </c>
      <c r="U780" s="1">
        <f>COUNTIF(B780,"*au*")</f>
        <v>0</v>
      </c>
      <c r="V780" s="1">
        <f>COUNTIF(B780,"*oi*")</f>
        <v>0</v>
      </c>
      <c r="W780" s="1">
        <f>COUNTIF(B780,"*oe*")</f>
        <v>0</v>
      </c>
      <c r="X780" s="1">
        <f>COUNTIF(B780,"*oa*")</f>
        <v>0</v>
      </c>
      <c r="Y780" s="1">
        <f>COUNTIF(B780,"*ou*")</f>
        <v>0</v>
      </c>
      <c r="Z780" s="1">
        <f>COUNTIF(B780,"*ui*")</f>
        <v>0</v>
      </c>
      <c r="AA780" s="1">
        <f>COUNTIF(B780,"*ua*")</f>
        <v>0</v>
      </c>
      <c r="AB780">
        <f>SUM(G780:AA780)</f>
        <v>0</v>
      </c>
      <c r="AC780">
        <v>2</v>
      </c>
      <c r="AD780">
        <f>COUNTIF(AC780,"2")</f>
        <v>1</v>
      </c>
      <c r="AE780">
        <f>COUNTIF(AC780,"3")</f>
        <v>0</v>
      </c>
      <c r="AF780">
        <f>COUNTIF(AC780,"4")</f>
        <v>0</v>
      </c>
      <c r="AG780">
        <f>COUNTIF(AC780,"5")</f>
        <v>0</v>
      </c>
      <c r="AH780">
        <v>1</v>
      </c>
      <c r="AI780">
        <v>1</v>
      </c>
      <c r="AM780">
        <v>1</v>
      </c>
      <c r="AN780" t="str">
        <f>RIGHT(B780,1)</f>
        <v>ʔ</v>
      </c>
      <c r="AO780" s="1">
        <f>COUNTIF(F780,"CVCV")+COUNTIF(F780,"CVVCV")</f>
        <v>0</v>
      </c>
      <c r="AP780" s="1">
        <f>COUNTIF(F780,"CVCVC")+COUNTIF(F780,"CVVCVC")</f>
        <v>0</v>
      </c>
      <c r="AQ780" s="1">
        <f>COUNTIF(F780,"VCV")+COUNTIF(F780,"VVCV")</f>
        <v>0</v>
      </c>
      <c r="AR780" s="1">
        <f>COUNTIF(F780,"VCVC")+COUNTIF(F780,"VVCVC")</f>
        <v>0</v>
      </c>
      <c r="AS780" s="1">
        <f>COUNTIF(F780,"CVV")</f>
        <v>0</v>
      </c>
      <c r="AT780" s="1">
        <f>COUNTIF(F780,"CVVC")</f>
        <v>0</v>
      </c>
      <c r="AU780" s="1">
        <f>COUNTIF(F780,"VV")</f>
        <v>0</v>
      </c>
      <c r="AV780" s="1">
        <f>COUNTIF(F780,"VVC")</f>
        <v>0</v>
      </c>
      <c r="AW780" s="1">
        <f>COUNTIF(F780,"CVVCVC")+COUNTIF(F780,"VVCVC")+COUNTIF(F780,"CVVCV")+COUNTIF(F780,"VVCV")</f>
        <v>0</v>
      </c>
      <c r="AY780" s="1">
        <f>COUNTIF(F780,"CCVCV")</f>
        <v>0</v>
      </c>
      <c r="AZ780" s="1">
        <f>COUNTIF(F780,"CCVCVC")</f>
        <v>1</v>
      </c>
      <c r="BA780" s="1">
        <f>COUNTIF(F780,"CCVV")</f>
        <v>0</v>
      </c>
      <c r="BB780" s="1">
        <f>COUNTIF(F780,"CCVVC")</f>
        <v>0</v>
      </c>
      <c r="BC780">
        <v>1</v>
      </c>
      <c r="BF780" s="1" t="str">
        <f>RIGHT(F780,4)</f>
        <v>VCVC</v>
      </c>
      <c r="BG780" s="1"/>
      <c r="BJ780">
        <v>1</v>
      </c>
      <c r="BP780" s="1">
        <f>SUM(BG780:BO780)</f>
        <v>1</v>
      </c>
      <c r="BQ780">
        <v>0</v>
      </c>
      <c r="BS780" s="1" t="str">
        <f>LEFT(B780,1)</f>
        <v>ʔ</v>
      </c>
      <c r="BT780" s="1" t="str">
        <f>LEFT(B780,2)</f>
        <v>ʔh</v>
      </c>
      <c r="BU780" s="1" t="str">
        <f>RIGHT(B780,1)</f>
        <v>ʔ</v>
      </c>
      <c r="BX780" s="10">
        <v>0</v>
      </c>
      <c r="BY780" s="10" t="str">
        <f>LEFT(CA780,1)</f>
        <v>e</v>
      </c>
      <c r="BZ780" s="10" t="str">
        <f>LEFT(CC780,1)</f>
        <v>o</v>
      </c>
      <c r="CA780" s="10" t="str">
        <f>RIGHT(B780,4)</f>
        <v>eroʔ</v>
      </c>
      <c r="CB780" s="10" t="str">
        <f>RIGHT(B780,3)</f>
        <v>roʔ</v>
      </c>
      <c r="CC780" s="10" t="str">
        <f>RIGHT(B780,2)</f>
        <v>oʔ</v>
      </c>
      <c r="CD780" s="10" t="str">
        <f>RIGHT(B780,1)</f>
        <v>ʔ</v>
      </c>
    </row>
    <row r="781" spans="1:82">
      <c r="A781">
        <v>512</v>
      </c>
      <c r="B781" s="30" t="s">
        <v>3072</v>
      </c>
      <c r="C781" t="s">
        <v>2072</v>
      </c>
      <c r="D781" t="s">
        <v>1151</v>
      </c>
      <c r="E781" t="s">
        <v>2821</v>
      </c>
      <c r="F781" t="s">
        <v>2838</v>
      </c>
      <c r="G781" s="1">
        <f>COUNTIF(B781,"*ii*")</f>
        <v>0</v>
      </c>
      <c r="H781" s="1">
        <f>COUNTIF(B781,"*ee*")</f>
        <v>0</v>
      </c>
      <c r="I781" s="1">
        <f>COUNTIF(B781,"*aa*")</f>
        <v>0</v>
      </c>
      <c r="J781" s="1">
        <f>COUNTIF(B781,"*oo*")</f>
        <v>0</v>
      </c>
      <c r="K781" s="1">
        <f>COUNTIF(B781,"*uu*")</f>
        <v>0</v>
      </c>
      <c r="L781" s="1">
        <f>COUNTIF(B781,"*ia*")</f>
        <v>0</v>
      </c>
      <c r="M781" s="1">
        <f>COUNTIF(B781,"*iu*")</f>
        <v>0</v>
      </c>
      <c r="N781" s="1">
        <f>COUNTIF(B781,"*ei*")</f>
        <v>0</v>
      </c>
      <c r="O781" s="1">
        <f>COUNTIF(B781,"*ea*")</f>
        <v>0</v>
      </c>
      <c r="P781" s="1">
        <f>COUNTIF(B781,"*eo*")</f>
        <v>0</v>
      </c>
      <c r="Q781" s="1">
        <f>COUNTIF(B781,"*eu*")</f>
        <v>0</v>
      </c>
      <c r="R781" s="1">
        <f>COUNTIF(B781,"*ai*")</f>
        <v>0</v>
      </c>
      <c r="S781" s="1">
        <f>COUNTIF(B781,"*ae*")</f>
        <v>0</v>
      </c>
      <c r="T781" s="1">
        <f>COUNTIF(B781,"*ao*")</f>
        <v>0</v>
      </c>
      <c r="U781" s="1">
        <f>COUNTIF(B781,"*au*")</f>
        <v>0</v>
      </c>
      <c r="V781" s="1">
        <f>COUNTIF(B781,"*oi*")</f>
        <v>0</v>
      </c>
      <c r="W781" s="1">
        <f>COUNTIF(B781,"*oe*")</f>
        <v>0</v>
      </c>
      <c r="X781" s="1">
        <f>COUNTIF(B781,"*oa*")</f>
        <v>0</v>
      </c>
      <c r="Y781" s="1">
        <f>COUNTIF(B781,"*ou*")</f>
        <v>0</v>
      </c>
      <c r="Z781" s="1">
        <f>COUNTIF(B781,"*ui*")</f>
        <v>0</v>
      </c>
      <c r="AA781" s="1">
        <f>COUNTIF(B781,"*ua*")</f>
        <v>0</v>
      </c>
      <c r="AB781">
        <f>SUM(G781:AA781)</f>
        <v>0</v>
      </c>
      <c r="AC781">
        <v>2</v>
      </c>
      <c r="AD781">
        <f>COUNTIF(AC781,"2")</f>
        <v>1</v>
      </c>
      <c r="AE781">
        <f>COUNTIF(AC781,"3")</f>
        <v>0</v>
      </c>
      <c r="AF781">
        <f>COUNTIF(AC781,"4")</f>
        <v>0</v>
      </c>
      <c r="AG781">
        <f>COUNTIF(AC781,"5")</f>
        <v>0</v>
      </c>
      <c r="AH781">
        <v>1</v>
      </c>
      <c r="AI781">
        <v>1</v>
      </c>
      <c r="AM781">
        <v>1</v>
      </c>
      <c r="AN781" t="str">
        <f>RIGHT(B781,1)</f>
        <v>ʔ</v>
      </c>
      <c r="AO781" s="1">
        <f>COUNTIF(F781,"CVCV")+COUNTIF(F781,"CVVCV")</f>
        <v>0</v>
      </c>
      <c r="AP781" s="1">
        <f>COUNTIF(F781,"CVCVC")+COUNTIF(F781,"CVVCVC")</f>
        <v>0</v>
      </c>
      <c r="AQ781" s="1">
        <f>COUNTIF(F781,"VCV")+COUNTIF(F781,"VVCV")</f>
        <v>0</v>
      </c>
      <c r="AR781" s="1">
        <f>COUNTIF(F781,"VCVC")+COUNTIF(F781,"VVCVC")</f>
        <v>0</v>
      </c>
      <c r="AS781" s="1">
        <f>COUNTIF(F781,"CVV")</f>
        <v>0</v>
      </c>
      <c r="AT781" s="1">
        <f>COUNTIF(F781,"CVVC")</f>
        <v>0</v>
      </c>
      <c r="AU781" s="1">
        <f>COUNTIF(F781,"VV")</f>
        <v>0</v>
      </c>
      <c r="AV781" s="1">
        <f>COUNTIF(F781,"VVC")</f>
        <v>0</v>
      </c>
      <c r="AW781" s="1">
        <f>COUNTIF(F781,"CVVCVC")+COUNTIF(F781,"VVCVC")+COUNTIF(F781,"CVVCV")+COUNTIF(F781,"VVCV")</f>
        <v>0</v>
      </c>
      <c r="AY781" s="1">
        <f>COUNTIF(F781,"CCVCV")</f>
        <v>0</v>
      </c>
      <c r="AZ781" s="1">
        <f>COUNTIF(F781,"CCVCVC")</f>
        <v>1</v>
      </c>
      <c r="BA781" s="1">
        <f>COUNTIF(F781,"CCVV")</f>
        <v>0</v>
      </c>
      <c r="BB781" s="1">
        <f>COUNTIF(F781,"CCVVC")</f>
        <v>0</v>
      </c>
      <c r="BF781" s="1" t="str">
        <f>RIGHT(F781,4)</f>
        <v>VCVC</v>
      </c>
      <c r="BG781" s="1"/>
      <c r="BJ781">
        <v>1</v>
      </c>
      <c r="BP781" s="1">
        <f>SUM(BG781:BO781)</f>
        <v>1</v>
      </c>
      <c r="BQ781">
        <v>0</v>
      </c>
      <c r="BS781" s="1" t="str">
        <f>LEFT(B781,1)</f>
        <v>k</v>
      </c>
      <c r="BT781" s="1" t="str">
        <f>LEFT(B781,2)</f>
        <v>kb</v>
      </c>
      <c r="BU781" s="1" t="str">
        <f>RIGHT(B781,1)</f>
        <v>ʔ</v>
      </c>
      <c r="BX781" s="10">
        <v>0</v>
      </c>
      <c r="BY781" s="10" t="str">
        <f>LEFT(CA781,1)</f>
        <v>e</v>
      </c>
      <c r="BZ781" s="10" t="str">
        <f>LEFT(CC781,1)</f>
        <v>o</v>
      </c>
      <c r="CA781" s="10" t="str">
        <f>RIGHT(B781,4)</f>
        <v>eroʔ</v>
      </c>
      <c r="CB781" s="10" t="str">
        <f>RIGHT(B781,3)</f>
        <v>roʔ</v>
      </c>
      <c r="CC781" s="10" t="str">
        <f>RIGHT(B781,2)</f>
        <v>oʔ</v>
      </c>
      <c r="CD781" s="10" t="str">
        <f>RIGHT(B781,1)</f>
        <v>ʔ</v>
      </c>
    </row>
    <row r="782" spans="1:82">
      <c r="A782">
        <v>1728</v>
      </c>
      <c r="B782" s="30" t="s">
        <v>3467</v>
      </c>
      <c r="C782" t="s">
        <v>2440</v>
      </c>
      <c r="D782" t="s">
        <v>1151</v>
      </c>
      <c r="E782" t="s">
        <v>2821</v>
      </c>
      <c r="F782" t="s">
        <v>2838</v>
      </c>
      <c r="G782" s="1">
        <f>COUNTIF(B782,"*ii*")</f>
        <v>0</v>
      </c>
      <c r="H782" s="1">
        <f>COUNTIF(B782,"*ee*")</f>
        <v>0</v>
      </c>
      <c r="I782" s="1">
        <f>COUNTIF(B782,"*aa*")</f>
        <v>0</v>
      </c>
      <c r="J782" s="1">
        <f>COUNTIF(B782,"*oo*")</f>
        <v>0</v>
      </c>
      <c r="K782" s="1">
        <f>COUNTIF(B782,"*uu*")</f>
        <v>0</v>
      </c>
      <c r="L782" s="1">
        <f>COUNTIF(B782,"*ia*")</f>
        <v>0</v>
      </c>
      <c r="M782" s="1">
        <f>COUNTIF(B782,"*iu*")</f>
        <v>0</v>
      </c>
      <c r="N782" s="1">
        <f>COUNTIF(B782,"*ei*")</f>
        <v>0</v>
      </c>
      <c r="O782" s="1">
        <f>COUNTIF(B782,"*ea*")</f>
        <v>0</v>
      </c>
      <c r="P782" s="1">
        <f>COUNTIF(B782,"*eo*")</f>
        <v>0</v>
      </c>
      <c r="Q782" s="1">
        <f>COUNTIF(B782,"*eu*")</f>
        <v>0</v>
      </c>
      <c r="R782" s="1">
        <f>COUNTIF(B782,"*ai*")</f>
        <v>0</v>
      </c>
      <c r="S782" s="1">
        <f>COUNTIF(B782,"*ae*")</f>
        <v>0</v>
      </c>
      <c r="T782" s="1">
        <f>COUNTIF(B782,"*ao*")</f>
        <v>0</v>
      </c>
      <c r="U782" s="1">
        <f>COUNTIF(B782,"*au*")</f>
        <v>0</v>
      </c>
      <c r="V782" s="1">
        <f>COUNTIF(B782,"*oi*")</f>
        <v>0</v>
      </c>
      <c r="W782" s="1">
        <f>COUNTIF(B782,"*oe*")</f>
        <v>0</v>
      </c>
      <c r="X782" s="1">
        <f>COUNTIF(B782,"*oa*")</f>
        <v>0</v>
      </c>
      <c r="Y782" s="1">
        <f>COUNTIF(B782,"*ou*")</f>
        <v>0</v>
      </c>
      <c r="Z782" s="1">
        <f>COUNTIF(B782,"*ui*")</f>
        <v>0</v>
      </c>
      <c r="AA782" s="1">
        <f>COUNTIF(B782,"*ua*")</f>
        <v>0</v>
      </c>
      <c r="AB782">
        <f>SUM(G782:AA782)</f>
        <v>0</v>
      </c>
      <c r="AC782">
        <v>2</v>
      </c>
      <c r="AD782">
        <f>COUNTIF(AC782,"2")</f>
        <v>1</v>
      </c>
      <c r="AE782">
        <f>COUNTIF(AC782,"3")</f>
        <v>0</v>
      </c>
      <c r="AF782">
        <f>COUNTIF(AC782,"4")</f>
        <v>0</v>
      </c>
      <c r="AG782">
        <f>COUNTIF(AC782,"5")</f>
        <v>0</v>
      </c>
      <c r="AH782">
        <v>1</v>
      </c>
      <c r="AI782">
        <v>1</v>
      </c>
      <c r="AM782">
        <v>1</v>
      </c>
      <c r="AN782" t="str">
        <f>RIGHT(B782,1)</f>
        <v>ʔ</v>
      </c>
      <c r="AO782" s="1">
        <f>COUNTIF(F782,"CVCV")+COUNTIF(F782,"CVVCV")</f>
        <v>0</v>
      </c>
      <c r="AP782" s="1">
        <f>COUNTIF(F782,"CVCVC")+COUNTIF(F782,"CVVCVC")</f>
        <v>0</v>
      </c>
      <c r="AQ782" s="1">
        <f>COUNTIF(F782,"VCV")+COUNTIF(F782,"VVCV")</f>
        <v>0</v>
      </c>
      <c r="AR782" s="1">
        <f>COUNTIF(F782,"VCVC")+COUNTIF(F782,"VVCVC")</f>
        <v>0</v>
      </c>
      <c r="AS782" s="1">
        <f>COUNTIF(F782,"CVV")</f>
        <v>0</v>
      </c>
      <c r="AT782" s="1">
        <f>COUNTIF(F782,"CVVC")</f>
        <v>0</v>
      </c>
      <c r="AU782" s="1">
        <f>COUNTIF(F782,"VV")</f>
        <v>0</v>
      </c>
      <c r="AV782" s="1">
        <f>COUNTIF(F782,"VVC")</f>
        <v>0</v>
      </c>
      <c r="AW782" s="1">
        <f>COUNTIF(F782,"CVVCVC")+COUNTIF(F782,"VVCVC")+COUNTIF(F782,"CVVCV")+COUNTIF(F782,"VVCV")</f>
        <v>0</v>
      </c>
      <c r="AY782" s="1">
        <f>COUNTIF(F782,"CCVCV")</f>
        <v>0</v>
      </c>
      <c r="AZ782" s="1">
        <f>COUNTIF(F782,"CCVCVC")</f>
        <v>1</v>
      </c>
      <c r="BA782" s="1">
        <f>COUNTIF(F782,"CCVV")</f>
        <v>0</v>
      </c>
      <c r="BB782" s="1">
        <f>COUNTIF(F782,"CCVVC")</f>
        <v>0</v>
      </c>
      <c r="BF782" s="1" t="str">
        <f>RIGHT(F782,4)</f>
        <v>VCVC</v>
      </c>
      <c r="BG782" s="1"/>
      <c r="BJ782">
        <v>1</v>
      </c>
      <c r="BP782" s="1">
        <f>SUM(BG782:BO782)</f>
        <v>1</v>
      </c>
      <c r="BQ782">
        <v>0</v>
      </c>
      <c r="BS782" s="1" t="str">
        <f>LEFT(B782,1)</f>
        <v>s</v>
      </c>
      <c r="BT782" s="1" t="str">
        <f>LEFT(B782,2)</f>
        <v>sp</v>
      </c>
      <c r="BU782" s="1" t="str">
        <f>RIGHT(B782,1)</f>
        <v>ʔ</v>
      </c>
      <c r="BX782" s="10">
        <v>0</v>
      </c>
      <c r="BY782" s="10" t="str">
        <f>LEFT(CA782,1)</f>
        <v>e</v>
      </c>
      <c r="BZ782" s="10" t="str">
        <f>LEFT(CC782,1)</f>
        <v>o</v>
      </c>
      <c r="CA782" s="10" t="str">
        <f>RIGHT(B782,4)</f>
        <v>eroʔ</v>
      </c>
      <c r="CB782" s="10" t="str">
        <f>RIGHT(B782,3)</f>
        <v>roʔ</v>
      </c>
      <c r="CC782" s="10" t="str">
        <f>RIGHT(B782,2)</f>
        <v>oʔ</v>
      </c>
      <c r="CD782" s="10" t="str">
        <f>RIGHT(B782,1)</f>
        <v>ʔ</v>
      </c>
    </row>
    <row r="783" spans="1:82">
      <c r="A783">
        <v>1437</v>
      </c>
      <c r="B783" s="30" t="s">
        <v>3396</v>
      </c>
      <c r="C783" t="s">
        <v>2521</v>
      </c>
      <c r="D783" t="s">
        <v>1151</v>
      </c>
      <c r="E783" t="s">
        <v>2821</v>
      </c>
      <c r="F783" t="s">
        <v>2838</v>
      </c>
      <c r="G783" s="1">
        <f>COUNTIF(B783,"*ii*")</f>
        <v>0</v>
      </c>
      <c r="H783" s="1">
        <f>COUNTIF(B783,"*ee*")</f>
        <v>0</v>
      </c>
      <c r="I783" s="1">
        <f>COUNTIF(B783,"*aa*")</f>
        <v>0</v>
      </c>
      <c r="J783" s="1">
        <f>COUNTIF(B783,"*oo*")</f>
        <v>0</v>
      </c>
      <c r="K783" s="1">
        <f>COUNTIF(B783,"*uu*")</f>
        <v>0</v>
      </c>
      <c r="L783" s="1">
        <f>COUNTIF(B783,"*ia*")</f>
        <v>0</v>
      </c>
      <c r="M783" s="1">
        <f>COUNTIF(B783,"*iu*")</f>
        <v>0</v>
      </c>
      <c r="N783" s="1">
        <f>COUNTIF(B783,"*ei*")</f>
        <v>0</v>
      </c>
      <c r="O783" s="1">
        <f>COUNTIF(B783,"*ea*")</f>
        <v>0</v>
      </c>
      <c r="P783" s="1">
        <f>COUNTIF(B783,"*eo*")</f>
        <v>0</v>
      </c>
      <c r="Q783" s="1">
        <f>COUNTIF(B783,"*eu*")</f>
        <v>0</v>
      </c>
      <c r="R783" s="1">
        <f>COUNTIF(B783,"*ai*")</f>
        <v>0</v>
      </c>
      <c r="S783" s="1">
        <f>COUNTIF(B783,"*ae*")</f>
        <v>0</v>
      </c>
      <c r="T783" s="1">
        <f>COUNTIF(B783,"*ao*")</f>
        <v>0</v>
      </c>
      <c r="U783" s="1">
        <f>COUNTIF(B783,"*au*")</f>
        <v>0</v>
      </c>
      <c r="V783" s="1">
        <f>COUNTIF(B783,"*oi*")</f>
        <v>0</v>
      </c>
      <c r="W783" s="1">
        <f>COUNTIF(B783,"*oe*")</f>
        <v>0</v>
      </c>
      <c r="X783" s="1">
        <f>COUNTIF(B783,"*oa*")</f>
        <v>0</v>
      </c>
      <c r="Y783" s="1">
        <f>COUNTIF(B783,"*ou*")</f>
        <v>0</v>
      </c>
      <c r="Z783" s="1">
        <f>COUNTIF(B783,"*ui*")</f>
        <v>0</v>
      </c>
      <c r="AA783" s="1">
        <f>COUNTIF(B783,"*ua*")</f>
        <v>0</v>
      </c>
      <c r="AB783">
        <f>SUM(G783:AA783)</f>
        <v>0</v>
      </c>
      <c r="AC783">
        <v>2</v>
      </c>
      <c r="AD783">
        <f>COUNTIF(AC783,"2")</f>
        <v>1</v>
      </c>
      <c r="AE783">
        <f>COUNTIF(AC783,"3")</f>
        <v>0</v>
      </c>
      <c r="AF783">
        <f>COUNTIF(AC783,"4")</f>
        <v>0</v>
      </c>
      <c r="AG783">
        <f>COUNTIF(AC783,"5")</f>
        <v>0</v>
      </c>
      <c r="AH783">
        <v>1</v>
      </c>
      <c r="AI783">
        <v>1</v>
      </c>
      <c r="AM783">
        <v>1</v>
      </c>
      <c r="AN783" t="str">
        <f>RIGHT(B783,1)</f>
        <v>ʔ</v>
      </c>
      <c r="AO783" s="1">
        <f>COUNTIF(F783,"CVCV")+COUNTIF(F783,"CVVCV")</f>
        <v>0</v>
      </c>
      <c r="AP783" s="1">
        <f>COUNTIF(F783,"CVCVC")+COUNTIF(F783,"CVVCVC")</f>
        <v>0</v>
      </c>
      <c r="AQ783" s="1">
        <f>COUNTIF(F783,"VCV")+COUNTIF(F783,"VVCV")</f>
        <v>0</v>
      </c>
      <c r="AR783" s="1">
        <f>COUNTIF(F783,"VCVC")+COUNTIF(F783,"VVCVC")</f>
        <v>0</v>
      </c>
      <c r="AS783" s="1">
        <f>COUNTIF(F783,"CVV")</f>
        <v>0</v>
      </c>
      <c r="AT783" s="1">
        <f>COUNTIF(F783,"CVVC")</f>
        <v>0</v>
      </c>
      <c r="AU783" s="1">
        <f>COUNTIF(F783,"VV")</f>
        <v>0</v>
      </c>
      <c r="AV783" s="1">
        <f>COUNTIF(F783,"VVC")</f>
        <v>0</v>
      </c>
      <c r="AW783" s="1">
        <f>COUNTIF(F783,"CVVCVC")+COUNTIF(F783,"VVCVC")+COUNTIF(F783,"CVVCV")+COUNTIF(F783,"VVCV")</f>
        <v>0</v>
      </c>
      <c r="AY783" s="1">
        <f>COUNTIF(F783,"CCVCV")</f>
        <v>0</v>
      </c>
      <c r="AZ783" s="1">
        <f>COUNTIF(F783,"CCVCVC")</f>
        <v>1</v>
      </c>
      <c r="BA783" s="1">
        <f>COUNTIF(F783,"CCVV")</f>
        <v>0</v>
      </c>
      <c r="BB783" s="1">
        <f>COUNTIF(F783,"CCVVC")</f>
        <v>0</v>
      </c>
      <c r="BC783">
        <v>1</v>
      </c>
      <c r="BF783" s="1" t="str">
        <f>RIGHT(F783,4)</f>
        <v>VCVC</v>
      </c>
      <c r="BG783" s="1"/>
      <c r="BI783">
        <f>COUNTIFS(BY783,"i",BZ783,"e")+COUNTIFS(BY783,"i",BZ783,"o")+COUNTIFS(BY783,"u",BZ783,"e")+COUNTIFS(BY783,"u",BZ783,"o")</f>
        <v>1</v>
      </c>
      <c r="BJ783">
        <v>1</v>
      </c>
      <c r="BP783" s="1">
        <f>SUM(BG783:BO783)</f>
        <v>2</v>
      </c>
      <c r="BQ783">
        <v>0</v>
      </c>
      <c r="BS783" s="1" t="str">
        <f>LEFT(B783,1)</f>
        <v>ʔ</v>
      </c>
      <c r="BT783" s="1" t="str">
        <f>LEFT(B783,2)</f>
        <v>ʔt</v>
      </c>
      <c r="BU783" s="1" t="str">
        <f>RIGHT(B783,1)</f>
        <v>ʔ</v>
      </c>
      <c r="BX783" s="10">
        <v>0</v>
      </c>
      <c r="BY783" s="10" t="str">
        <f>LEFT(CA783,1)</f>
        <v>i</v>
      </c>
      <c r="BZ783" s="10" t="str">
        <f>LEFT(CC783,1)</f>
        <v>o</v>
      </c>
      <c r="CA783" s="10" t="str">
        <f>RIGHT(B783,4)</f>
        <v>iroʔ</v>
      </c>
      <c r="CB783" s="10" t="str">
        <f>RIGHT(B783,3)</f>
        <v>roʔ</v>
      </c>
      <c r="CC783" s="10" t="str">
        <f>RIGHT(B783,2)</f>
        <v>oʔ</v>
      </c>
      <c r="CD783" s="10" t="str">
        <f>RIGHT(B783,1)</f>
        <v>ʔ</v>
      </c>
    </row>
    <row r="784" spans="1:82">
      <c r="A784">
        <v>668</v>
      </c>
      <c r="B784" s="30" t="s">
        <v>3117</v>
      </c>
      <c r="C784" t="s">
        <v>2079</v>
      </c>
      <c r="D784" t="s">
        <v>1141</v>
      </c>
      <c r="E784" t="s">
        <v>1141</v>
      </c>
      <c r="F784" t="s">
        <v>2838</v>
      </c>
      <c r="G784" s="1">
        <f>COUNTIF(B784,"*ii*")</f>
        <v>0</v>
      </c>
      <c r="H784" s="1">
        <f>COUNTIF(B784,"*ee*")</f>
        <v>0</v>
      </c>
      <c r="I784" s="1">
        <f>COUNTIF(B784,"*aa*")</f>
        <v>0</v>
      </c>
      <c r="J784" s="1">
        <f>COUNTIF(B784,"*oo*")</f>
        <v>0</v>
      </c>
      <c r="K784" s="1">
        <f>COUNTIF(B784,"*uu*")</f>
        <v>0</v>
      </c>
      <c r="L784" s="1">
        <f>COUNTIF(B784,"*ia*")</f>
        <v>0</v>
      </c>
      <c r="M784" s="1">
        <f>COUNTIF(B784,"*iu*")</f>
        <v>0</v>
      </c>
      <c r="N784" s="1">
        <f>COUNTIF(B784,"*ei*")</f>
        <v>0</v>
      </c>
      <c r="O784" s="1">
        <f>COUNTIF(B784,"*ea*")</f>
        <v>0</v>
      </c>
      <c r="P784" s="1">
        <f>COUNTIF(B784,"*eo*")</f>
        <v>0</v>
      </c>
      <c r="Q784" s="1">
        <f>COUNTIF(B784,"*eu*")</f>
        <v>0</v>
      </c>
      <c r="R784" s="1">
        <f>COUNTIF(B784,"*ai*")</f>
        <v>0</v>
      </c>
      <c r="S784" s="1">
        <f>COUNTIF(B784,"*ae*")</f>
        <v>0</v>
      </c>
      <c r="T784" s="1">
        <f>COUNTIF(B784,"*ao*")</f>
        <v>0</v>
      </c>
      <c r="U784" s="1">
        <f>COUNTIF(B784,"*au*")</f>
        <v>0</v>
      </c>
      <c r="V784" s="1">
        <f>COUNTIF(B784,"*oi*")</f>
        <v>0</v>
      </c>
      <c r="W784" s="1">
        <f>COUNTIF(B784,"*oe*")</f>
        <v>0</v>
      </c>
      <c r="X784" s="1">
        <f>COUNTIF(B784,"*oa*")</f>
        <v>0</v>
      </c>
      <c r="Y784" s="1">
        <f>COUNTIF(B784,"*ou*")</f>
        <v>0</v>
      </c>
      <c r="Z784" s="1">
        <f>COUNTIF(B784,"*ui*")</f>
        <v>0</v>
      </c>
      <c r="AA784" s="1">
        <f>COUNTIF(B784,"*ua*")</f>
        <v>0</v>
      </c>
      <c r="AB784">
        <f>SUM(G784:AA784)</f>
        <v>0</v>
      </c>
      <c r="AC784">
        <v>2</v>
      </c>
      <c r="AD784">
        <f>COUNTIF(AC784,"2")</f>
        <v>1</v>
      </c>
      <c r="AE784">
        <f>COUNTIF(AC784,"3")</f>
        <v>0</v>
      </c>
      <c r="AF784">
        <f>COUNTIF(AC784,"4")</f>
        <v>0</v>
      </c>
      <c r="AG784">
        <f>COUNTIF(AC784,"5")</f>
        <v>0</v>
      </c>
      <c r="AH784">
        <v>1</v>
      </c>
      <c r="AI784">
        <v>1</v>
      </c>
      <c r="AM784">
        <v>1</v>
      </c>
      <c r="AN784" t="str">
        <f>RIGHT(B784,1)</f>
        <v>ʔ</v>
      </c>
      <c r="AO784" s="1">
        <f>COUNTIF(F784,"CVCV")+COUNTIF(F784,"CVVCV")</f>
        <v>0</v>
      </c>
      <c r="AP784" s="1">
        <f>COUNTIF(F784,"CVCVC")+COUNTIF(F784,"CVVCVC")</f>
        <v>0</v>
      </c>
      <c r="AQ784" s="1">
        <f>COUNTIF(F784,"VCV")+COUNTIF(F784,"VVCV")</f>
        <v>0</v>
      </c>
      <c r="AR784" s="1">
        <f>COUNTIF(F784,"VCVC")+COUNTIF(F784,"VVCVC")</f>
        <v>0</v>
      </c>
      <c r="AS784" s="1">
        <f>COUNTIF(F784,"CVV")</f>
        <v>0</v>
      </c>
      <c r="AT784" s="1">
        <f>COUNTIF(F784,"CVVC")</f>
        <v>0</v>
      </c>
      <c r="AU784" s="1">
        <f>COUNTIF(F784,"VV")</f>
        <v>0</v>
      </c>
      <c r="AV784" s="1">
        <f>COUNTIF(F784,"VVC")</f>
        <v>0</v>
      </c>
      <c r="AW784" s="1">
        <f>COUNTIF(F784,"CVVCVC")+COUNTIF(F784,"VVCVC")+COUNTIF(F784,"CVVCV")+COUNTIF(F784,"VVCV")</f>
        <v>0</v>
      </c>
      <c r="AY784" s="1">
        <f>COUNTIF(F784,"CCVCV")</f>
        <v>0</v>
      </c>
      <c r="AZ784" s="1">
        <f>COUNTIF(F784,"CCVCVC")</f>
        <v>1</v>
      </c>
      <c r="BA784" s="1">
        <f>COUNTIF(F784,"CCVV")</f>
        <v>0</v>
      </c>
      <c r="BB784" s="1">
        <f>COUNTIF(F784,"CCVVC")</f>
        <v>0</v>
      </c>
      <c r="BF784" s="1" t="str">
        <f>RIGHT(F784,4)</f>
        <v>VCVC</v>
      </c>
      <c r="BG784" s="1"/>
      <c r="BJ784">
        <v>1</v>
      </c>
      <c r="BP784" s="1">
        <f>SUM(BG784:BO784)</f>
        <v>1</v>
      </c>
      <c r="BQ784">
        <v>0</v>
      </c>
      <c r="BS784" s="1" t="str">
        <f>LEFT(B784,1)</f>
        <v>k</v>
      </c>
      <c r="BT784" s="1" t="str">
        <f>LEFT(B784,2)</f>
        <v>kr</v>
      </c>
      <c r="BU784" s="1" t="str">
        <f>RIGHT(B784,1)</f>
        <v>ʔ</v>
      </c>
      <c r="BX784" s="10">
        <v>0</v>
      </c>
      <c r="BY784" s="10" t="str">
        <f>LEFT(CA784,1)</f>
        <v>o</v>
      </c>
      <c r="BZ784" s="10" t="str">
        <f>LEFT(CC784,1)</f>
        <v>o</v>
      </c>
      <c r="CA784" s="10" t="str">
        <f>RIGHT(B784,4)</f>
        <v>ofoʔ</v>
      </c>
      <c r="CB784" s="10" t="str">
        <f>RIGHT(B784,3)</f>
        <v>foʔ</v>
      </c>
      <c r="CC784" s="10" t="str">
        <f>RIGHT(B784,2)</f>
        <v>oʔ</v>
      </c>
      <c r="CD784" s="10" t="str">
        <f>RIGHT(B784,1)</f>
        <v>ʔ</v>
      </c>
    </row>
    <row r="785" spans="1:82">
      <c r="A785">
        <v>859</v>
      </c>
      <c r="B785" s="30" t="s">
        <v>3147</v>
      </c>
      <c r="C785" t="s">
        <v>2540</v>
      </c>
      <c r="D785" t="s">
        <v>1141</v>
      </c>
      <c r="E785" t="s">
        <v>1141</v>
      </c>
      <c r="F785" t="s">
        <v>2838</v>
      </c>
      <c r="G785" s="1">
        <f>COUNTIF(B785,"*ii*")</f>
        <v>0</v>
      </c>
      <c r="H785" s="1">
        <f>COUNTIF(B785,"*ee*")</f>
        <v>0</v>
      </c>
      <c r="I785" s="1">
        <f>COUNTIF(B785,"*aa*")</f>
        <v>0</v>
      </c>
      <c r="J785" s="1">
        <f>COUNTIF(B785,"*oo*")</f>
        <v>0</v>
      </c>
      <c r="K785" s="1">
        <f>COUNTIF(B785,"*uu*")</f>
        <v>0</v>
      </c>
      <c r="L785" s="1">
        <f>COUNTIF(B785,"*ia*")</f>
        <v>0</v>
      </c>
      <c r="M785" s="1">
        <f>COUNTIF(B785,"*iu*")</f>
        <v>0</v>
      </c>
      <c r="N785" s="1">
        <f>COUNTIF(B785,"*ei*")</f>
        <v>0</v>
      </c>
      <c r="O785" s="1">
        <f>COUNTIF(B785,"*ea*")</f>
        <v>0</v>
      </c>
      <c r="P785" s="1">
        <f>COUNTIF(B785,"*eo*")</f>
        <v>0</v>
      </c>
      <c r="Q785" s="1">
        <f>COUNTIF(B785,"*eu*")</f>
        <v>0</v>
      </c>
      <c r="R785" s="1">
        <f>COUNTIF(B785,"*ai*")</f>
        <v>0</v>
      </c>
      <c r="S785" s="1">
        <f>COUNTIF(B785,"*ae*")</f>
        <v>0</v>
      </c>
      <c r="T785" s="1">
        <f>COUNTIF(B785,"*ao*")</f>
        <v>0</v>
      </c>
      <c r="U785" s="1">
        <f>COUNTIF(B785,"*au*")</f>
        <v>0</v>
      </c>
      <c r="V785" s="1">
        <f>COUNTIF(B785,"*oi*")</f>
        <v>0</v>
      </c>
      <c r="W785" s="1">
        <f>COUNTIF(B785,"*oe*")</f>
        <v>0</v>
      </c>
      <c r="X785" s="1">
        <f>COUNTIF(B785,"*oa*")</f>
        <v>0</v>
      </c>
      <c r="Y785" s="1">
        <f>COUNTIF(B785,"*ou*")</f>
        <v>0</v>
      </c>
      <c r="Z785" s="1">
        <f>COUNTIF(B785,"*ui*")</f>
        <v>0</v>
      </c>
      <c r="AA785" s="1">
        <f>COUNTIF(B785,"*ua*")</f>
        <v>0</v>
      </c>
      <c r="AB785">
        <f>SUM(G785:AA785)</f>
        <v>0</v>
      </c>
      <c r="AC785">
        <v>2</v>
      </c>
      <c r="AD785">
        <f>COUNTIF(AC785,"2")</f>
        <v>1</v>
      </c>
      <c r="AE785">
        <f>COUNTIF(AC785,"3")</f>
        <v>0</v>
      </c>
      <c r="AF785">
        <f>COUNTIF(AC785,"4")</f>
        <v>0</v>
      </c>
      <c r="AG785">
        <f>COUNTIF(AC785,"5")</f>
        <v>0</v>
      </c>
      <c r="AH785">
        <v>1</v>
      </c>
      <c r="AI785">
        <v>1</v>
      </c>
      <c r="AM785">
        <v>1</v>
      </c>
      <c r="AN785" t="str">
        <f>RIGHT(B785,1)</f>
        <v>ʔ</v>
      </c>
      <c r="AO785" s="1">
        <f>COUNTIF(F785,"CVCV")+COUNTIF(F785,"CVVCV")</f>
        <v>0</v>
      </c>
      <c r="AP785" s="1">
        <f>COUNTIF(F785,"CVCVC")+COUNTIF(F785,"CVVCVC")</f>
        <v>0</v>
      </c>
      <c r="AQ785" s="1">
        <f>COUNTIF(F785,"VCV")+COUNTIF(F785,"VVCV")</f>
        <v>0</v>
      </c>
      <c r="AR785" s="1">
        <f>COUNTIF(F785,"VCVC")+COUNTIF(F785,"VVCVC")</f>
        <v>0</v>
      </c>
      <c r="AS785" s="1">
        <f>COUNTIF(F785,"CVV")</f>
        <v>0</v>
      </c>
      <c r="AT785" s="1">
        <f>COUNTIF(F785,"CVVC")</f>
        <v>0</v>
      </c>
      <c r="AU785" s="1">
        <f>COUNTIF(F785,"VV")</f>
        <v>0</v>
      </c>
      <c r="AV785" s="1">
        <f>COUNTIF(F785,"VVC")</f>
        <v>0</v>
      </c>
      <c r="AW785" s="1">
        <f>COUNTIF(F785,"CVVCVC")+COUNTIF(F785,"VVCVC")+COUNTIF(F785,"CVVCV")+COUNTIF(F785,"VVCV")</f>
        <v>0</v>
      </c>
      <c r="AY785" s="1">
        <f>COUNTIF(F785,"CCVCV")</f>
        <v>0</v>
      </c>
      <c r="AZ785" s="1">
        <f>COUNTIF(F785,"CCVCVC")</f>
        <v>1</v>
      </c>
      <c r="BA785" s="1">
        <f>COUNTIF(F785,"CCVV")</f>
        <v>0</v>
      </c>
      <c r="BB785" s="1">
        <f>COUNTIF(F785,"CCVVC")</f>
        <v>0</v>
      </c>
      <c r="BF785" s="1" t="str">
        <f>RIGHT(F785,4)</f>
        <v>VCVC</v>
      </c>
      <c r="BG785" s="1"/>
      <c r="BJ785">
        <v>1</v>
      </c>
      <c r="BP785" s="1">
        <f>SUM(BG785:BO785)</f>
        <v>1</v>
      </c>
      <c r="BQ785">
        <v>0</v>
      </c>
      <c r="BS785" s="1" t="str">
        <f>LEFT(B785,1)</f>
        <v>m</v>
      </c>
      <c r="BT785" s="1" t="str">
        <f>LEFT(B785,2)</f>
        <v>mn</v>
      </c>
      <c r="BU785" s="1" t="str">
        <f>RIGHT(B785,1)</f>
        <v>ʔ</v>
      </c>
      <c r="BX785" s="10">
        <v>0</v>
      </c>
      <c r="BY785" s="10" t="str">
        <f>LEFT(CA785,1)</f>
        <v>o</v>
      </c>
      <c r="BZ785" s="10" t="str">
        <f>LEFT(CC785,1)</f>
        <v>o</v>
      </c>
      <c r="CA785" s="10" t="str">
        <f>RIGHT(B785,4)</f>
        <v>onoʔ</v>
      </c>
      <c r="CB785" s="10" t="str">
        <f>RIGHT(B785,3)</f>
        <v>noʔ</v>
      </c>
      <c r="CC785" s="10" t="str">
        <f>RIGHT(B785,2)</f>
        <v>oʔ</v>
      </c>
      <c r="CD785" s="10" t="str">
        <f>RIGHT(B785,1)</f>
        <v>ʔ</v>
      </c>
    </row>
    <row r="786" spans="1:82">
      <c r="A786">
        <v>1421</v>
      </c>
      <c r="B786" s="30" t="s">
        <v>3380</v>
      </c>
      <c r="C786" t="s">
        <v>2494</v>
      </c>
      <c r="D786" t="s">
        <v>1141</v>
      </c>
      <c r="E786" t="s">
        <v>1141</v>
      </c>
      <c r="F786" t="s">
        <v>2838</v>
      </c>
      <c r="G786" s="1">
        <f>COUNTIF(B786,"*ii*")</f>
        <v>0</v>
      </c>
      <c r="H786" s="1">
        <f>COUNTIF(B786,"*ee*")</f>
        <v>0</v>
      </c>
      <c r="I786" s="1">
        <f>COUNTIF(B786,"*aa*")</f>
        <v>0</v>
      </c>
      <c r="J786" s="1">
        <f>COUNTIF(B786,"*oo*")</f>
        <v>0</v>
      </c>
      <c r="K786" s="1">
        <f>COUNTIF(B786,"*uu*")</f>
        <v>0</v>
      </c>
      <c r="L786" s="1">
        <f>COUNTIF(B786,"*ia*")</f>
        <v>0</v>
      </c>
      <c r="M786" s="1">
        <f>COUNTIF(B786,"*iu*")</f>
        <v>0</v>
      </c>
      <c r="N786" s="1">
        <f>COUNTIF(B786,"*ei*")</f>
        <v>0</v>
      </c>
      <c r="O786" s="1">
        <f>COUNTIF(B786,"*ea*")</f>
        <v>0</v>
      </c>
      <c r="P786" s="1">
        <f>COUNTIF(B786,"*eo*")</f>
        <v>0</v>
      </c>
      <c r="Q786" s="1">
        <f>COUNTIF(B786,"*eu*")</f>
        <v>0</v>
      </c>
      <c r="R786" s="1">
        <f>COUNTIF(B786,"*ai*")</f>
        <v>0</v>
      </c>
      <c r="S786" s="1">
        <f>COUNTIF(B786,"*ae*")</f>
        <v>0</v>
      </c>
      <c r="T786" s="1">
        <f>COUNTIF(B786,"*ao*")</f>
        <v>0</v>
      </c>
      <c r="U786" s="1">
        <f>COUNTIF(B786,"*au*")</f>
        <v>0</v>
      </c>
      <c r="V786" s="1">
        <f>COUNTIF(B786,"*oi*")</f>
        <v>0</v>
      </c>
      <c r="W786" s="1">
        <f>COUNTIF(B786,"*oe*")</f>
        <v>0</v>
      </c>
      <c r="X786" s="1">
        <f>COUNTIF(B786,"*oa*")</f>
        <v>0</v>
      </c>
      <c r="Y786" s="1">
        <f>COUNTIF(B786,"*ou*")</f>
        <v>0</v>
      </c>
      <c r="Z786" s="1">
        <f>COUNTIF(B786,"*ui*")</f>
        <v>0</v>
      </c>
      <c r="AA786" s="1">
        <f>COUNTIF(B786,"*ua*")</f>
        <v>0</v>
      </c>
      <c r="AB786">
        <f>SUM(G786:AA786)</f>
        <v>0</v>
      </c>
      <c r="AC786">
        <v>2</v>
      </c>
      <c r="AD786">
        <f>COUNTIF(AC786,"2")</f>
        <v>1</v>
      </c>
      <c r="AE786">
        <f>COUNTIF(AC786,"3")</f>
        <v>0</v>
      </c>
      <c r="AF786">
        <f>COUNTIF(AC786,"4")</f>
        <v>0</v>
      </c>
      <c r="AG786">
        <f>COUNTIF(AC786,"5")</f>
        <v>0</v>
      </c>
      <c r="AH786">
        <v>1</v>
      </c>
      <c r="AI786">
        <v>1</v>
      </c>
      <c r="AM786">
        <v>1</v>
      </c>
      <c r="AN786" t="str">
        <f>RIGHT(B786,1)</f>
        <v>ʔ</v>
      </c>
      <c r="AO786" s="1">
        <f>COUNTIF(F786,"CVCV")+COUNTIF(F786,"CVVCV")</f>
        <v>0</v>
      </c>
      <c r="AP786" s="1">
        <f>COUNTIF(F786,"CVCVC")+COUNTIF(F786,"CVVCVC")</f>
        <v>0</v>
      </c>
      <c r="AQ786" s="1">
        <f>COUNTIF(F786,"VCV")+COUNTIF(F786,"VVCV")</f>
        <v>0</v>
      </c>
      <c r="AR786" s="1">
        <f>COUNTIF(F786,"VCVC")+COUNTIF(F786,"VVCVC")</f>
        <v>0</v>
      </c>
      <c r="AS786" s="1">
        <f>COUNTIF(F786,"CVV")</f>
        <v>0</v>
      </c>
      <c r="AT786" s="1">
        <f>COUNTIF(F786,"CVVC")</f>
        <v>0</v>
      </c>
      <c r="AU786" s="1">
        <f>COUNTIF(F786,"VV")</f>
        <v>0</v>
      </c>
      <c r="AV786" s="1">
        <f>COUNTIF(F786,"VVC")</f>
        <v>0</v>
      </c>
      <c r="AW786" s="1">
        <f>COUNTIF(F786,"CVVCVC")+COUNTIF(F786,"VVCVC")+COUNTIF(F786,"CVVCV")+COUNTIF(F786,"VVCV")</f>
        <v>0</v>
      </c>
      <c r="AY786" s="1">
        <f>COUNTIF(F786,"CCVCV")</f>
        <v>0</v>
      </c>
      <c r="AZ786" s="1">
        <f>COUNTIF(F786,"CCVCVC")</f>
        <v>1</v>
      </c>
      <c r="BA786" s="1">
        <f>COUNTIF(F786,"CCVV")</f>
        <v>0</v>
      </c>
      <c r="BB786" s="1">
        <f>COUNTIF(F786,"CCVVC")</f>
        <v>0</v>
      </c>
      <c r="BC786">
        <v>1</v>
      </c>
      <c r="BF786" s="1" t="str">
        <f>RIGHT(F786,4)</f>
        <v>VCVC</v>
      </c>
      <c r="BG786" s="1"/>
      <c r="BJ786">
        <v>1</v>
      </c>
      <c r="BP786" s="1">
        <f>SUM(BG786:BO786)</f>
        <v>1</v>
      </c>
      <c r="BQ786">
        <v>0</v>
      </c>
      <c r="BS786" s="1" t="str">
        <f>LEFT(B786,1)</f>
        <v>ʔ</v>
      </c>
      <c r="BT786" s="1" t="str">
        <f>LEFT(B786,2)</f>
        <v>ʔs</v>
      </c>
      <c r="BU786" s="1" t="str">
        <f>RIGHT(B786,1)</f>
        <v>ʔ</v>
      </c>
      <c r="BX786" s="10">
        <v>0</v>
      </c>
      <c r="BY786" s="10" t="str">
        <f>LEFT(CA786,1)</f>
        <v>o</v>
      </c>
      <c r="BZ786" s="10" t="str">
        <f>LEFT(CC786,1)</f>
        <v>o</v>
      </c>
      <c r="CA786" s="10" t="str">
        <f>RIGHT(B786,4)</f>
        <v>onoʔ</v>
      </c>
      <c r="CB786" s="10" t="str">
        <f>RIGHT(B786,3)</f>
        <v>noʔ</v>
      </c>
      <c r="CC786" s="10" t="str">
        <f>RIGHT(B786,2)</f>
        <v>oʔ</v>
      </c>
      <c r="CD786" s="10" t="str">
        <f>RIGHT(B786,1)</f>
        <v>ʔ</v>
      </c>
    </row>
    <row r="787" spans="1:82">
      <c r="A787">
        <v>1363</v>
      </c>
      <c r="B787" s="30" t="s">
        <v>3323</v>
      </c>
      <c r="C787" t="s">
        <v>1259</v>
      </c>
      <c r="D787" t="s">
        <v>1141</v>
      </c>
      <c r="E787" t="s">
        <v>1141</v>
      </c>
      <c r="F787" t="s">
        <v>2838</v>
      </c>
      <c r="G787" s="1">
        <f>COUNTIF(B787,"*ii*")</f>
        <v>0</v>
      </c>
      <c r="H787" s="1">
        <f>COUNTIF(B787,"*ee*")</f>
        <v>0</v>
      </c>
      <c r="I787" s="1">
        <f>COUNTIF(B787,"*aa*")</f>
        <v>0</v>
      </c>
      <c r="J787" s="1">
        <f>COUNTIF(B787,"*oo*")</f>
        <v>0</v>
      </c>
      <c r="K787" s="1">
        <f>COUNTIF(B787,"*uu*")</f>
        <v>0</v>
      </c>
      <c r="L787" s="1">
        <f>COUNTIF(B787,"*ia*")</f>
        <v>0</v>
      </c>
      <c r="M787" s="1">
        <f>COUNTIF(B787,"*iu*")</f>
        <v>0</v>
      </c>
      <c r="N787" s="1">
        <f>COUNTIF(B787,"*ei*")</f>
        <v>0</v>
      </c>
      <c r="O787" s="1">
        <f>COUNTIF(B787,"*ea*")</f>
        <v>0</v>
      </c>
      <c r="P787" s="1">
        <f>COUNTIF(B787,"*eo*")</f>
        <v>0</v>
      </c>
      <c r="Q787" s="1">
        <f>COUNTIF(B787,"*eu*")</f>
        <v>0</v>
      </c>
      <c r="R787" s="1">
        <f>COUNTIF(B787,"*ai*")</f>
        <v>0</v>
      </c>
      <c r="S787" s="1">
        <f>COUNTIF(B787,"*ae*")</f>
        <v>0</v>
      </c>
      <c r="T787" s="1">
        <f>COUNTIF(B787,"*ao*")</f>
        <v>0</v>
      </c>
      <c r="U787" s="1">
        <f>COUNTIF(B787,"*au*")</f>
        <v>0</v>
      </c>
      <c r="V787" s="1">
        <f>COUNTIF(B787,"*oi*")</f>
        <v>0</v>
      </c>
      <c r="W787" s="1">
        <f>COUNTIF(B787,"*oe*")</f>
        <v>0</v>
      </c>
      <c r="X787" s="1">
        <f>COUNTIF(B787,"*oa*")</f>
        <v>0</v>
      </c>
      <c r="Y787" s="1">
        <f>COUNTIF(B787,"*ou*")</f>
        <v>0</v>
      </c>
      <c r="Z787" s="1">
        <f>COUNTIF(B787,"*ui*")</f>
        <v>0</v>
      </c>
      <c r="AA787" s="1">
        <f>COUNTIF(B787,"*ua*")</f>
        <v>0</v>
      </c>
      <c r="AB787">
        <f>SUM(G787:AA787)</f>
        <v>0</v>
      </c>
      <c r="AC787">
        <v>2</v>
      </c>
      <c r="AD787">
        <f>COUNTIF(AC787,"2")</f>
        <v>1</v>
      </c>
      <c r="AE787">
        <f>COUNTIF(AC787,"3")</f>
        <v>0</v>
      </c>
      <c r="AF787">
        <f>COUNTIF(AC787,"4")</f>
        <v>0</v>
      </c>
      <c r="AG787">
        <f>COUNTIF(AC787,"5")</f>
        <v>0</v>
      </c>
      <c r="AH787">
        <v>1</v>
      </c>
      <c r="AI787">
        <v>1</v>
      </c>
      <c r="AM787">
        <v>1</v>
      </c>
      <c r="AN787" t="str">
        <f>RIGHT(B787,1)</f>
        <v>ʔ</v>
      </c>
      <c r="AO787" s="1">
        <f>COUNTIF(F787,"CVCV")+COUNTIF(F787,"CVVCV")</f>
        <v>0</v>
      </c>
      <c r="AP787" s="1">
        <f>COUNTIF(F787,"CVCVC")+COUNTIF(F787,"CVVCVC")</f>
        <v>0</v>
      </c>
      <c r="AQ787" s="1">
        <f>COUNTIF(F787,"VCV")+COUNTIF(F787,"VVCV")</f>
        <v>0</v>
      </c>
      <c r="AR787" s="1">
        <f>COUNTIF(F787,"VCVC")+COUNTIF(F787,"VVCVC")</f>
        <v>0</v>
      </c>
      <c r="AS787" s="1">
        <f>COUNTIF(F787,"CVV")</f>
        <v>0</v>
      </c>
      <c r="AT787" s="1">
        <f>COUNTIF(F787,"CVVC")</f>
        <v>0</v>
      </c>
      <c r="AU787" s="1">
        <f>COUNTIF(F787,"VV")</f>
        <v>0</v>
      </c>
      <c r="AV787" s="1">
        <f>COUNTIF(F787,"VVC")</f>
        <v>0</v>
      </c>
      <c r="AW787" s="1">
        <f>COUNTIF(F787,"CVVCVC")+COUNTIF(F787,"VVCVC")+COUNTIF(F787,"CVVCV")+COUNTIF(F787,"VVCV")</f>
        <v>0</v>
      </c>
      <c r="AY787" s="1">
        <f>COUNTIF(F787,"CCVCV")</f>
        <v>0</v>
      </c>
      <c r="AZ787" s="1">
        <f>COUNTIF(F787,"CCVCVC")</f>
        <v>1</v>
      </c>
      <c r="BA787" s="1">
        <f>COUNTIF(F787,"CCVV")</f>
        <v>0</v>
      </c>
      <c r="BB787" s="1">
        <f>COUNTIF(F787,"CCVVC")</f>
        <v>0</v>
      </c>
      <c r="BC787">
        <v>1</v>
      </c>
      <c r="BF787" s="1" t="str">
        <f>RIGHT(F787,4)</f>
        <v>VCVC</v>
      </c>
      <c r="BG787" s="1"/>
      <c r="BJ787">
        <v>1</v>
      </c>
      <c r="BP787" s="1">
        <f>SUM(BG787:BO787)</f>
        <v>1</v>
      </c>
      <c r="BQ787">
        <v>0</v>
      </c>
      <c r="BS787" s="1" t="str">
        <f>LEFT(B787,1)</f>
        <v>ʔ</v>
      </c>
      <c r="BT787" s="1" t="str">
        <f>LEFT(B787,2)</f>
        <v>ʔn</v>
      </c>
      <c r="BU787" s="1" t="str">
        <f>RIGHT(B787,1)</f>
        <v>ʔ</v>
      </c>
      <c r="BX787" s="10">
        <v>0</v>
      </c>
      <c r="BY787" s="10" t="str">
        <f>LEFT(CA787,1)</f>
        <v>o</v>
      </c>
      <c r="BZ787" s="10" t="str">
        <f>LEFT(CC787,1)</f>
        <v>o</v>
      </c>
      <c r="CA787" s="10" t="str">
        <f>RIGHT(B787,4)</f>
        <v>opoʔ</v>
      </c>
      <c r="CB787" s="10" t="str">
        <f>RIGHT(B787,3)</f>
        <v>poʔ</v>
      </c>
      <c r="CC787" s="10" t="str">
        <f>RIGHT(B787,2)</f>
        <v>oʔ</v>
      </c>
      <c r="CD787" s="10" t="str">
        <f>RIGHT(B787,1)</f>
        <v>ʔ</v>
      </c>
    </row>
    <row r="788" spans="1:82">
      <c r="A788">
        <v>222</v>
      </c>
      <c r="B788" s="30" t="s">
        <v>3036</v>
      </c>
      <c r="C788" t="s">
        <v>2264</v>
      </c>
      <c r="D788" t="s">
        <v>1141</v>
      </c>
      <c r="E788" t="s">
        <v>1141</v>
      </c>
      <c r="F788" t="s">
        <v>2838</v>
      </c>
      <c r="G788" s="1">
        <f>COUNTIF(B788,"*ii*")</f>
        <v>0</v>
      </c>
      <c r="H788" s="1">
        <f>COUNTIF(B788,"*ee*")</f>
        <v>0</v>
      </c>
      <c r="I788" s="1">
        <f>COUNTIF(B788,"*aa*")</f>
        <v>0</v>
      </c>
      <c r="J788" s="1">
        <f>COUNTIF(B788,"*oo*")</f>
        <v>0</v>
      </c>
      <c r="K788" s="1">
        <f>COUNTIF(B788,"*uu*")</f>
        <v>0</v>
      </c>
      <c r="L788" s="1">
        <f>COUNTIF(B788,"*ia*")</f>
        <v>0</v>
      </c>
      <c r="M788" s="1">
        <f>COUNTIF(B788,"*iu*")</f>
        <v>0</v>
      </c>
      <c r="N788" s="1">
        <f>COUNTIF(B788,"*ei*")</f>
        <v>0</v>
      </c>
      <c r="O788" s="1">
        <f>COUNTIF(B788,"*ea*")</f>
        <v>0</v>
      </c>
      <c r="P788" s="1">
        <f>COUNTIF(B788,"*eo*")</f>
        <v>0</v>
      </c>
      <c r="Q788" s="1">
        <f>COUNTIF(B788,"*eu*")</f>
        <v>0</v>
      </c>
      <c r="R788" s="1">
        <f>COUNTIF(B788,"*ai*")</f>
        <v>0</v>
      </c>
      <c r="S788" s="1">
        <f>COUNTIF(B788,"*ae*")</f>
        <v>0</v>
      </c>
      <c r="T788" s="1">
        <f>COUNTIF(B788,"*ao*")</f>
        <v>0</v>
      </c>
      <c r="U788" s="1">
        <f>COUNTIF(B788,"*au*")</f>
        <v>0</v>
      </c>
      <c r="V788" s="1">
        <f>COUNTIF(B788,"*oi*")</f>
        <v>0</v>
      </c>
      <c r="W788" s="1">
        <f>COUNTIF(B788,"*oe*")</f>
        <v>0</v>
      </c>
      <c r="X788" s="1">
        <f>COUNTIF(B788,"*oa*")</f>
        <v>0</v>
      </c>
      <c r="Y788" s="1">
        <f>COUNTIF(B788,"*ou*")</f>
        <v>0</v>
      </c>
      <c r="Z788" s="1">
        <f>COUNTIF(B788,"*ui*")</f>
        <v>0</v>
      </c>
      <c r="AA788" s="1">
        <f>COUNTIF(B788,"*ua*")</f>
        <v>0</v>
      </c>
      <c r="AB788">
        <f>SUM(G788:AA788)</f>
        <v>0</v>
      </c>
      <c r="AC788">
        <v>2</v>
      </c>
      <c r="AD788">
        <f>COUNTIF(AC788,"2")</f>
        <v>1</v>
      </c>
      <c r="AE788">
        <f>COUNTIF(AC788,"3")</f>
        <v>0</v>
      </c>
      <c r="AF788">
        <f>COUNTIF(AC788,"4")</f>
        <v>0</v>
      </c>
      <c r="AG788">
        <f>COUNTIF(AC788,"5")</f>
        <v>0</v>
      </c>
      <c r="AH788">
        <v>1</v>
      </c>
      <c r="AI788">
        <v>1</v>
      </c>
      <c r="AM788">
        <v>1</v>
      </c>
      <c r="AN788" t="str">
        <f>RIGHT(B788,1)</f>
        <v>ʔ</v>
      </c>
      <c r="AO788" s="1">
        <f>COUNTIF(F788,"CVCV")+COUNTIF(F788,"CVVCV")</f>
        <v>0</v>
      </c>
      <c r="AP788" s="1">
        <f>COUNTIF(F788,"CVCVC")+COUNTIF(F788,"CVVCVC")</f>
        <v>0</v>
      </c>
      <c r="AQ788" s="1">
        <f>COUNTIF(F788,"VCV")+COUNTIF(F788,"VVCV")</f>
        <v>0</v>
      </c>
      <c r="AR788" s="1">
        <f>COUNTIF(F788,"VCVC")+COUNTIF(F788,"VVCVC")</f>
        <v>0</v>
      </c>
      <c r="AS788" s="1">
        <f>COUNTIF(F788,"CVV")</f>
        <v>0</v>
      </c>
      <c r="AT788" s="1">
        <f>COUNTIF(F788,"CVVC")</f>
        <v>0</v>
      </c>
      <c r="AU788" s="1">
        <f>COUNTIF(F788,"VV")</f>
        <v>0</v>
      </c>
      <c r="AV788" s="1">
        <f>COUNTIF(F788,"VVC")</f>
        <v>0</v>
      </c>
      <c r="AW788" s="1">
        <f>COUNTIF(F788,"CVVCVC")+COUNTIF(F788,"VVCVC")+COUNTIF(F788,"CVVCV")+COUNTIF(F788,"VVCV")</f>
        <v>0</v>
      </c>
      <c r="AY788" s="1">
        <f>COUNTIF(F788,"CCVCV")</f>
        <v>0</v>
      </c>
      <c r="AZ788" s="1">
        <f>COUNTIF(F788,"CCVCVC")</f>
        <v>1</v>
      </c>
      <c r="BA788" s="1">
        <f>COUNTIF(F788,"CCVV")</f>
        <v>0</v>
      </c>
      <c r="BB788" s="1">
        <f>COUNTIF(F788,"CCVVC")</f>
        <v>0</v>
      </c>
      <c r="BF788" s="1" t="str">
        <f>RIGHT(F788,4)</f>
        <v>VCVC</v>
      </c>
      <c r="BG788" s="1"/>
      <c r="BJ788">
        <v>1</v>
      </c>
      <c r="BP788" s="1">
        <f>SUM(BG788:BO788)</f>
        <v>1</v>
      </c>
      <c r="BQ788">
        <v>0</v>
      </c>
      <c r="BS788" s="1" t="str">
        <f>LEFT(B788,1)</f>
        <v>b</v>
      </c>
      <c r="BT788" s="1" t="str">
        <f>LEFT(B788,2)</f>
        <v>bt</v>
      </c>
      <c r="BU788" s="1" t="str">
        <f>RIGHT(B788,1)</f>
        <v>ʔ</v>
      </c>
      <c r="BX788" s="10">
        <v>0</v>
      </c>
      <c r="BY788" s="10" t="str">
        <f>LEFT(CA788,1)</f>
        <v>o</v>
      </c>
      <c r="BZ788" s="10" t="str">
        <f>LEFT(CC788,1)</f>
        <v>o</v>
      </c>
      <c r="CA788" s="10" t="str">
        <f>RIGHT(B788,4)</f>
        <v>otoʔ</v>
      </c>
      <c r="CB788" s="10" t="str">
        <f>RIGHT(B788,3)</f>
        <v>toʔ</v>
      </c>
      <c r="CC788" s="10" t="str">
        <f>RIGHT(B788,2)</f>
        <v>oʔ</v>
      </c>
      <c r="CD788" s="10" t="str">
        <f>RIGHT(B788,1)</f>
        <v>ʔ</v>
      </c>
    </row>
    <row r="789" spans="1:82">
      <c r="A789">
        <v>1336</v>
      </c>
      <c r="B789" s="30" t="s">
        <v>3298</v>
      </c>
      <c r="C789" t="s">
        <v>1460</v>
      </c>
      <c r="D789" t="s">
        <v>1141</v>
      </c>
      <c r="E789" t="s">
        <v>1141</v>
      </c>
      <c r="F789" t="s">
        <v>2838</v>
      </c>
      <c r="G789" s="1">
        <f>COUNTIF(B789,"*ii*")</f>
        <v>0</v>
      </c>
      <c r="H789" s="1">
        <f>COUNTIF(B789,"*ee*")</f>
        <v>0</v>
      </c>
      <c r="I789" s="1">
        <f>COUNTIF(B789,"*aa*")</f>
        <v>0</v>
      </c>
      <c r="J789" s="1">
        <f>COUNTIF(B789,"*oo*")</f>
        <v>0</v>
      </c>
      <c r="K789" s="1">
        <f>COUNTIF(B789,"*uu*")</f>
        <v>0</v>
      </c>
      <c r="L789" s="1">
        <f>COUNTIF(B789,"*ia*")</f>
        <v>0</v>
      </c>
      <c r="M789" s="1">
        <f>COUNTIF(B789,"*iu*")</f>
        <v>0</v>
      </c>
      <c r="N789" s="1">
        <f>COUNTIF(B789,"*ei*")</f>
        <v>0</v>
      </c>
      <c r="O789" s="1">
        <f>COUNTIF(B789,"*ea*")</f>
        <v>0</v>
      </c>
      <c r="P789" s="1">
        <f>COUNTIF(B789,"*eo*")</f>
        <v>0</v>
      </c>
      <c r="Q789" s="1">
        <f>COUNTIF(B789,"*eu*")</f>
        <v>0</v>
      </c>
      <c r="R789" s="1">
        <f>COUNTIF(B789,"*ai*")</f>
        <v>0</v>
      </c>
      <c r="S789" s="1">
        <f>COUNTIF(B789,"*ae*")</f>
        <v>0</v>
      </c>
      <c r="T789" s="1">
        <f>COUNTIF(B789,"*ao*")</f>
        <v>0</v>
      </c>
      <c r="U789" s="1">
        <f>COUNTIF(B789,"*au*")</f>
        <v>0</v>
      </c>
      <c r="V789" s="1">
        <f>COUNTIF(B789,"*oi*")</f>
        <v>0</v>
      </c>
      <c r="W789" s="1">
        <f>COUNTIF(B789,"*oe*")</f>
        <v>0</v>
      </c>
      <c r="X789" s="1">
        <f>COUNTIF(B789,"*oa*")</f>
        <v>0</v>
      </c>
      <c r="Y789" s="1">
        <f>COUNTIF(B789,"*ou*")</f>
        <v>0</v>
      </c>
      <c r="Z789" s="1">
        <f>COUNTIF(B789,"*ui*")</f>
        <v>0</v>
      </c>
      <c r="AA789" s="1">
        <f>COUNTIF(B789,"*ua*")</f>
        <v>0</v>
      </c>
      <c r="AB789">
        <f>SUM(G789:AA789)</f>
        <v>0</v>
      </c>
      <c r="AC789">
        <v>2</v>
      </c>
      <c r="AD789">
        <f>COUNTIF(AC789,"2")</f>
        <v>1</v>
      </c>
      <c r="AE789">
        <f>COUNTIF(AC789,"3")</f>
        <v>0</v>
      </c>
      <c r="AF789">
        <f>COUNTIF(AC789,"4")</f>
        <v>0</v>
      </c>
      <c r="AG789">
        <f>COUNTIF(AC789,"5")</f>
        <v>0</v>
      </c>
      <c r="AH789">
        <v>1</v>
      </c>
      <c r="AI789">
        <v>1</v>
      </c>
      <c r="AM789">
        <v>1</v>
      </c>
      <c r="AN789" t="str">
        <f>RIGHT(B789,1)</f>
        <v>ʔ</v>
      </c>
      <c r="AO789" s="1">
        <f>COUNTIF(F789,"CVCV")+COUNTIF(F789,"CVVCV")</f>
        <v>0</v>
      </c>
      <c r="AP789" s="1">
        <f>COUNTIF(F789,"CVCVC")+COUNTIF(F789,"CVVCVC")</f>
        <v>0</v>
      </c>
      <c r="AQ789" s="1">
        <f>COUNTIF(F789,"VCV")+COUNTIF(F789,"VVCV")</f>
        <v>0</v>
      </c>
      <c r="AR789" s="1">
        <f>COUNTIF(F789,"VCVC")+COUNTIF(F789,"VVCVC")</f>
        <v>0</v>
      </c>
      <c r="AS789" s="1">
        <f>COUNTIF(F789,"CVV")</f>
        <v>0</v>
      </c>
      <c r="AT789" s="1">
        <f>COUNTIF(F789,"CVVC")</f>
        <v>0</v>
      </c>
      <c r="AU789" s="1">
        <f>COUNTIF(F789,"VV")</f>
        <v>0</v>
      </c>
      <c r="AV789" s="1">
        <f>COUNTIF(F789,"VVC")</f>
        <v>0</v>
      </c>
      <c r="AW789" s="1">
        <f>COUNTIF(F789,"CVVCVC")+COUNTIF(F789,"VVCVC")+COUNTIF(F789,"CVVCV")+COUNTIF(F789,"VVCV")</f>
        <v>0</v>
      </c>
      <c r="AY789" s="1">
        <f>COUNTIF(F789,"CCVCV")</f>
        <v>0</v>
      </c>
      <c r="AZ789" s="1">
        <f>COUNTIF(F789,"CCVCVC")</f>
        <v>1</v>
      </c>
      <c r="BA789" s="1">
        <f>COUNTIF(F789,"CCVV")</f>
        <v>0</v>
      </c>
      <c r="BB789" s="1">
        <f>COUNTIF(F789,"CCVVC")</f>
        <v>0</v>
      </c>
      <c r="BC789">
        <v>1</v>
      </c>
      <c r="BF789" s="1" t="str">
        <f>RIGHT(F789,4)</f>
        <v>VCVC</v>
      </c>
      <c r="BG789" s="1"/>
      <c r="BJ789">
        <v>1</v>
      </c>
      <c r="BP789" s="1">
        <f>SUM(BG789:BO789)</f>
        <v>1</v>
      </c>
      <c r="BQ789">
        <v>0</v>
      </c>
      <c r="BS789" s="1" t="str">
        <f>LEFT(B789,1)</f>
        <v>ʔ</v>
      </c>
      <c r="BT789" s="1" t="str">
        <f>LEFT(B789,2)</f>
        <v>ʔk</v>
      </c>
      <c r="BU789" s="1" t="str">
        <f>RIGHT(B789,1)</f>
        <v>ʔ</v>
      </c>
      <c r="BX789" s="10">
        <v>0</v>
      </c>
      <c r="BY789" s="10" t="str">
        <f>LEFT(CA789,1)</f>
        <v>o</v>
      </c>
      <c r="BZ789" s="10" t="str">
        <f>LEFT(CC789,1)</f>
        <v>o</v>
      </c>
      <c r="CA789" s="10" t="str">
        <f>RIGHT(B789,4)</f>
        <v>otoʔ</v>
      </c>
      <c r="CB789" s="10" t="str">
        <f>RIGHT(B789,3)</f>
        <v>toʔ</v>
      </c>
      <c r="CC789" s="10" t="str">
        <f>RIGHT(B789,2)</f>
        <v>oʔ</v>
      </c>
      <c r="CD789" s="10" t="str">
        <f>RIGHT(B789,1)</f>
        <v>ʔ</v>
      </c>
    </row>
    <row r="790" spans="1:82">
      <c r="A790">
        <v>1438</v>
      </c>
      <c r="B790" s="30" t="s">
        <v>3397</v>
      </c>
      <c r="C790" t="s">
        <v>2401</v>
      </c>
      <c r="D790" t="s">
        <v>1151</v>
      </c>
      <c r="E790" t="s">
        <v>2821</v>
      </c>
      <c r="F790" t="s">
        <v>2838</v>
      </c>
      <c r="G790" s="1">
        <f>COUNTIF(B790,"*ii*")</f>
        <v>0</v>
      </c>
      <c r="H790" s="1">
        <f>COUNTIF(B790,"*ee*")</f>
        <v>0</v>
      </c>
      <c r="I790" s="1">
        <f>COUNTIF(B790,"*aa*")</f>
        <v>0</v>
      </c>
      <c r="J790" s="1">
        <f>COUNTIF(B790,"*oo*")</f>
        <v>0</v>
      </c>
      <c r="K790" s="1">
        <f>COUNTIF(B790,"*uu*")</f>
        <v>0</v>
      </c>
      <c r="L790" s="1">
        <f>COUNTIF(B790,"*ia*")</f>
        <v>0</v>
      </c>
      <c r="M790" s="1">
        <f>COUNTIF(B790,"*iu*")</f>
        <v>0</v>
      </c>
      <c r="N790" s="1">
        <f>COUNTIF(B790,"*ei*")</f>
        <v>0</v>
      </c>
      <c r="O790" s="1">
        <f>COUNTIF(B790,"*ea*")</f>
        <v>0</v>
      </c>
      <c r="P790" s="1">
        <f>COUNTIF(B790,"*eo*")</f>
        <v>0</v>
      </c>
      <c r="Q790" s="1">
        <f>COUNTIF(B790,"*eu*")</f>
        <v>0</v>
      </c>
      <c r="R790" s="1">
        <f>COUNTIF(B790,"*ai*")</f>
        <v>0</v>
      </c>
      <c r="S790" s="1">
        <f>COUNTIF(B790,"*ae*")</f>
        <v>0</v>
      </c>
      <c r="T790" s="1">
        <f>COUNTIF(B790,"*ao*")</f>
        <v>0</v>
      </c>
      <c r="U790" s="1">
        <f>COUNTIF(B790,"*au*")</f>
        <v>0</v>
      </c>
      <c r="V790" s="1">
        <f>COUNTIF(B790,"*oi*")</f>
        <v>0</v>
      </c>
      <c r="W790" s="1">
        <f>COUNTIF(B790,"*oe*")</f>
        <v>0</v>
      </c>
      <c r="X790" s="1">
        <f>COUNTIF(B790,"*oa*")</f>
        <v>0</v>
      </c>
      <c r="Y790" s="1">
        <f>COUNTIF(B790,"*ou*")</f>
        <v>0</v>
      </c>
      <c r="Z790" s="1">
        <f>COUNTIF(B790,"*ui*")</f>
        <v>0</v>
      </c>
      <c r="AA790" s="1">
        <f>COUNTIF(B790,"*ua*")</f>
        <v>0</v>
      </c>
      <c r="AB790">
        <f>SUM(G790:AA790)</f>
        <v>0</v>
      </c>
      <c r="AC790">
        <v>2</v>
      </c>
      <c r="AD790">
        <f>COUNTIF(AC790,"2")</f>
        <v>1</v>
      </c>
      <c r="AE790">
        <f>COUNTIF(AC790,"3")</f>
        <v>0</v>
      </c>
      <c r="AF790">
        <f>COUNTIF(AC790,"4")</f>
        <v>0</v>
      </c>
      <c r="AG790">
        <f>COUNTIF(AC790,"5")</f>
        <v>0</v>
      </c>
      <c r="AH790">
        <v>1</v>
      </c>
      <c r="AI790">
        <v>1</v>
      </c>
      <c r="AM790">
        <v>1</v>
      </c>
      <c r="AN790" t="str">
        <f>RIGHT(B790,1)</f>
        <v>ʔ</v>
      </c>
      <c r="AO790" s="1">
        <f>COUNTIF(F790,"CVCV")+COUNTIF(F790,"CVVCV")</f>
        <v>0</v>
      </c>
      <c r="AP790" s="1">
        <f>COUNTIF(F790,"CVCVC")+COUNTIF(F790,"CVVCVC")</f>
        <v>0</v>
      </c>
      <c r="AQ790" s="1">
        <f>COUNTIF(F790,"VCV")+COUNTIF(F790,"VVCV")</f>
        <v>0</v>
      </c>
      <c r="AR790" s="1">
        <f>COUNTIF(F790,"VCVC")+COUNTIF(F790,"VVCVC")</f>
        <v>0</v>
      </c>
      <c r="AS790" s="1">
        <f>COUNTIF(F790,"CVV")</f>
        <v>0</v>
      </c>
      <c r="AT790" s="1">
        <f>COUNTIF(F790,"CVVC")</f>
        <v>0</v>
      </c>
      <c r="AU790" s="1">
        <f>COUNTIF(F790,"VV")</f>
        <v>0</v>
      </c>
      <c r="AV790" s="1">
        <f>COUNTIF(F790,"VVC")</f>
        <v>0</v>
      </c>
      <c r="AW790" s="1">
        <f>COUNTIF(F790,"CVVCVC")+COUNTIF(F790,"VVCVC")+COUNTIF(F790,"CVVCV")+COUNTIF(F790,"VVCV")</f>
        <v>0</v>
      </c>
      <c r="AY790" s="1">
        <f>COUNTIF(F790,"CCVCV")</f>
        <v>0</v>
      </c>
      <c r="AZ790" s="1">
        <f>COUNTIF(F790,"CCVCVC")</f>
        <v>1</v>
      </c>
      <c r="BA790" s="1">
        <f>COUNTIF(F790,"CCVV")</f>
        <v>0</v>
      </c>
      <c r="BB790" s="1">
        <f>COUNTIF(F790,"CCVVC")</f>
        <v>0</v>
      </c>
      <c r="BC790">
        <v>1</v>
      </c>
      <c r="BF790" s="1" t="str">
        <f>RIGHT(F790,4)</f>
        <v>VCVC</v>
      </c>
      <c r="BG790" s="1"/>
      <c r="BJ790">
        <v>1</v>
      </c>
      <c r="BP790" s="1">
        <f>SUM(BG790:BO790)</f>
        <v>1</v>
      </c>
      <c r="BQ790">
        <v>0</v>
      </c>
      <c r="BS790" s="1" t="str">
        <f>LEFT(B790,1)</f>
        <v>ʔ</v>
      </c>
      <c r="BT790" s="1" t="str">
        <f>LEFT(B790,2)</f>
        <v>ʔt</v>
      </c>
      <c r="BU790" s="1" t="str">
        <f>RIGHT(B790,1)</f>
        <v>ʔ</v>
      </c>
      <c r="BX790" s="10">
        <v>0</v>
      </c>
      <c r="BY790" s="10" t="str">
        <f>LEFT(CA790,1)</f>
        <v>o</v>
      </c>
      <c r="BZ790" s="10" t="str">
        <f>LEFT(CC790,1)</f>
        <v>o</v>
      </c>
      <c r="CA790" s="10" t="str">
        <f>RIGHT(B790,4)</f>
        <v>oboʔ</v>
      </c>
      <c r="CB790" s="10" t="str">
        <f>RIGHT(B790,3)</f>
        <v>boʔ</v>
      </c>
      <c r="CC790" s="10" t="str">
        <f>RIGHT(B790,2)</f>
        <v>oʔ</v>
      </c>
      <c r="CD790" s="10" t="str">
        <f>RIGHT(B790,1)</f>
        <v>ʔ</v>
      </c>
    </row>
    <row r="791" spans="1:82">
      <c r="A791">
        <v>1400</v>
      </c>
      <c r="B791" s="30" t="s">
        <v>3359</v>
      </c>
      <c r="C791" t="s">
        <v>2019</v>
      </c>
      <c r="D791" t="s">
        <v>1151</v>
      </c>
      <c r="E791" t="s">
        <v>2821</v>
      </c>
      <c r="F791" t="s">
        <v>2838</v>
      </c>
      <c r="G791" s="1">
        <f>COUNTIF(B791,"*ii*")</f>
        <v>0</v>
      </c>
      <c r="H791" s="1">
        <f>COUNTIF(B791,"*ee*")</f>
        <v>0</v>
      </c>
      <c r="I791" s="1">
        <f>COUNTIF(B791,"*aa*")</f>
        <v>0</v>
      </c>
      <c r="J791" s="1">
        <f>COUNTIF(B791,"*oo*")</f>
        <v>0</v>
      </c>
      <c r="K791" s="1">
        <f>COUNTIF(B791,"*uu*")</f>
        <v>0</v>
      </c>
      <c r="L791" s="1">
        <f>COUNTIF(B791,"*ia*")</f>
        <v>0</v>
      </c>
      <c r="M791" s="1">
        <f>COUNTIF(B791,"*iu*")</f>
        <v>0</v>
      </c>
      <c r="N791" s="1">
        <f>COUNTIF(B791,"*ei*")</f>
        <v>0</v>
      </c>
      <c r="O791" s="1">
        <f>COUNTIF(B791,"*ea*")</f>
        <v>0</v>
      </c>
      <c r="P791" s="1">
        <f>COUNTIF(B791,"*eo*")</f>
        <v>0</v>
      </c>
      <c r="Q791" s="1">
        <f>COUNTIF(B791,"*eu*")</f>
        <v>0</v>
      </c>
      <c r="R791" s="1">
        <f>COUNTIF(B791,"*ai*")</f>
        <v>0</v>
      </c>
      <c r="S791" s="1">
        <f>COUNTIF(B791,"*ae*")</f>
        <v>0</v>
      </c>
      <c r="T791" s="1">
        <f>COUNTIF(B791,"*ao*")</f>
        <v>0</v>
      </c>
      <c r="U791" s="1">
        <f>COUNTIF(B791,"*au*")</f>
        <v>0</v>
      </c>
      <c r="V791" s="1">
        <f>COUNTIF(B791,"*oi*")</f>
        <v>0</v>
      </c>
      <c r="W791" s="1">
        <f>COUNTIF(B791,"*oe*")</f>
        <v>0</v>
      </c>
      <c r="X791" s="1">
        <f>COUNTIF(B791,"*oa*")</f>
        <v>0</v>
      </c>
      <c r="Y791" s="1">
        <f>COUNTIF(B791,"*ou*")</f>
        <v>0</v>
      </c>
      <c r="Z791" s="1">
        <f>COUNTIF(B791,"*ui*")</f>
        <v>0</v>
      </c>
      <c r="AA791" s="1">
        <f>COUNTIF(B791,"*ua*")</f>
        <v>0</v>
      </c>
      <c r="AB791">
        <f>SUM(G791:AA791)</f>
        <v>0</v>
      </c>
      <c r="AC791">
        <v>2</v>
      </c>
      <c r="AD791">
        <f>COUNTIF(AC791,"2")</f>
        <v>1</v>
      </c>
      <c r="AE791">
        <f>COUNTIF(AC791,"3")</f>
        <v>0</v>
      </c>
      <c r="AF791">
        <f>COUNTIF(AC791,"4")</f>
        <v>0</v>
      </c>
      <c r="AG791">
        <f>COUNTIF(AC791,"5")</f>
        <v>0</v>
      </c>
      <c r="AH791">
        <v>1</v>
      </c>
      <c r="AI791">
        <v>1</v>
      </c>
      <c r="AM791">
        <v>1</v>
      </c>
      <c r="AN791" t="str">
        <f>RIGHT(B791,1)</f>
        <v>ʔ</v>
      </c>
      <c r="AO791" s="1">
        <f>COUNTIF(F791,"CVCV")+COUNTIF(F791,"CVVCV")</f>
        <v>0</v>
      </c>
      <c r="AP791" s="1">
        <f>COUNTIF(F791,"CVCVC")+COUNTIF(F791,"CVVCVC")</f>
        <v>0</v>
      </c>
      <c r="AQ791" s="1">
        <f>COUNTIF(F791,"VCV")+COUNTIF(F791,"VVCV")</f>
        <v>0</v>
      </c>
      <c r="AR791" s="1">
        <f>COUNTIF(F791,"VCVC")+COUNTIF(F791,"VVCVC")</f>
        <v>0</v>
      </c>
      <c r="AS791" s="1">
        <f>COUNTIF(F791,"CVV")</f>
        <v>0</v>
      </c>
      <c r="AT791" s="1">
        <f>COUNTIF(F791,"CVVC")</f>
        <v>0</v>
      </c>
      <c r="AU791" s="1">
        <f>COUNTIF(F791,"VV")</f>
        <v>0</v>
      </c>
      <c r="AV791" s="1">
        <f>COUNTIF(F791,"VVC")</f>
        <v>0</v>
      </c>
      <c r="AW791" s="1">
        <f>COUNTIF(F791,"CVVCVC")+COUNTIF(F791,"VVCVC")+COUNTIF(F791,"CVVCV")+COUNTIF(F791,"VVCV")</f>
        <v>0</v>
      </c>
      <c r="AY791" s="1">
        <f>COUNTIF(F791,"CCVCV")</f>
        <v>0</v>
      </c>
      <c r="AZ791" s="1">
        <f>COUNTIF(F791,"CCVCVC")</f>
        <v>1</v>
      </c>
      <c r="BA791" s="1">
        <f>COUNTIF(F791,"CCVV")</f>
        <v>0</v>
      </c>
      <c r="BB791" s="1">
        <f>COUNTIF(F791,"CCVVC")</f>
        <v>0</v>
      </c>
      <c r="BC791">
        <v>1</v>
      </c>
      <c r="BF791" s="1" t="str">
        <f>RIGHT(F791,4)</f>
        <v>VCVC</v>
      </c>
      <c r="BG791" s="1"/>
      <c r="BJ791">
        <v>1</v>
      </c>
      <c r="BP791" s="1">
        <f>SUM(BG791:BO791)</f>
        <v>1</v>
      </c>
      <c r="BQ791">
        <v>0</v>
      </c>
      <c r="BS791" s="1" t="str">
        <f>LEFT(B791,1)</f>
        <v>ʔ</v>
      </c>
      <c r="BT791" s="1" t="str">
        <f>LEFT(B791,2)</f>
        <v>ʔr</v>
      </c>
      <c r="BU791" s="1" t="str">
        <f>RIGHT(B791,1)</f>
        <v>ʔ</v>
      </c>
      <c r="BX791" s="10">
        <v>0</v>
      </c>
      <c r="BY791" s="10" t="str">
        <f>LEFT(CA791,1)</f>
        <v>o</v>
      </c>
      <c r="BZ791" s="10" t="str">
        <f>LEFT(CC791,1)</f>
        <v>o</v>
      </c>
      <c r="CA791" s="10" t="str">
        <f>RIGHT(B791,4)</f>
        <v>ofoʔ</v>
      </c>
      <c r="CB791" s="10" t="str">
        <f>RIGHT(B791,3)</f>
        <v>foʔ</v>
      </c>
      <c r="CC791" s="10" t="str">
        <f>RIGHT(B791,2)</f>
        <v>oʔ</v>
      </c>
      <c r="CD791" s="10" t="str">
        <f>RIGHT(B791,1)</f>
        <v>ʔ</v>
      </c>
    </row>
    <row r="792" spans="1:82">
      <c r="A792">
        <v>1330</v>
      </c>
      <c r="B792" s="30" t="s">
        <v>3292</v>
      </c>
      <c r="C792" t="s">
        <v>2527</v>
      </c>
      <c r="D792" t="s">
        <v>1151</v>
      </c>
      <c r="E792" t="s">
        <v>2821</v>
      </c>
      <c r="F792" t="s">
        <v>2838</v>
      </c>
      <c r="G792" s="1">
        <f>COUNTIF(B792,"*ii*")</f>
        <v>0</v>
      </c>
      <c r="H792" s="1">
        <f>COUNTIF(B792,"*ee*")</f>
        <v>0</v>
      </c>
      <c r="I792" s="1">
        <f>COUNTIF(B792,"*aa*")</f>
        <v>0</v>
      </c>
      <c r="J792" s="1">
        <f>COUNTIF(B792,"*oo*")</f>
        <v>0</v>
      </c>
      <c r="K792" s="1">
        <f>COUNTIF(B792,"*uu*")</f>
        <v>0</v>
      </c>
      <c r="L792" s="1">
        <f>COUNTIF(B792,"*ia*")</f>
        <v>0</v>
      </c>
      <c r="M792" s="1">
        <f>COUNTIF(B792,"*iu*")</f>
        <v>0</v>
      </c>
      <c r="N792" s="1">
        <f>COUNTIF(B792,"*ei*")</f>
        <v>0</v>
      </c>
      <c r="O792" s="1">
        <f>COUNTIF(B792,"*ea*")</f>
        <v>0</v>
      </c>
      <c r="P792" s="1">
        <f>COUNTIF(B792,"*eo*")</f>
        <v>0</v>
      </c>
      <c r="Q792" s="1">
        <f>COUNTIF(B792,"*eu*")</f>
        <v>0</v>
      </c>
      <c r="R792" s="1">
        <f>COUNTIF(B792,"*ai*")</f>
        <v>0</v>
      </c>
      <c r="S792" s="1">
        <f>COUNTIF(B792,"*ae*")</f>
        <v>0</v>
      </c>
      <c r="T792" s="1">
        <f>COUNTIF(B792,"*ao*")</f>
        <v>0</v>
      </c>
      <c r="U792" s="1">
        <f>COUNTIF(B792,"*au*")</f>
        <v>0</v>
      </c>
      <c r="V792" s="1">
        <f>COUNTIF(B792,"*oi*")</f>
        <v>0</v>
      </c>
      <c r="W792" s="1">
        <f>COUNTIF(B792,"*oe*")</f>
        <v>0</v>
      </c>
      <c r="X792" s="1">
        <f>COUNTIF(B792,"*oa*")</f>
        <v>0</v>
      </c>
      <c r="Y792" s="1">
        <f>COUNTIF(B792,"*ou*")</f>
        <v>0</v>
      </c>
      <c r="Z792" s="1">
        <f>COUNTIF(B792,"*ui*")</f>
        <v>0</v>
      </c>
      <c r="AA792" s="1">
        <f>COUNTIF(B792,"*ua*")</f>
        <v>0</v>
      </c>
      <c r="AB792">
        <f>SUM(G792:AA792)</f>
        <v>0</v>
      </c>
      <c r="AC792">
        <v>2</v>
      </c>
      <c r="AD792">
        <f>COUNTIF(AC792,"2")</f>
        <v>1</v>
      </c>
      <c r="AE792">
        <f>COUNTIF(AC792,"3")</f>
        <v>0</v>
      </c>
      <c r="AF792">
        <f>COUNTIF(AC792,"4")</f>
        <v>0</v>
      </c>
      <c r="AG792">
        <f>COUNTIF(AC792,"5")</f>
        <v>0</v>
      </c>
      <c r="AH792">
        <v>1</v>
      </c>
      <c r="AI792">
        <v>1</v>
      </c>
      <c r="AM792">
        <v>1</v>
      </c>
      <c r="AN792" t="str">
        <f>RIGHT(B792,1)</f>
        <v>ʔ</v>
      </c>
      <c r="AO792" s="1">
        <f>COUNTIF(F792,"CVCV")+COUNTIF(F792,"CVVCV")</f>
        <v>0</v>
      </c>
      <c r="AP792" s="1">
        <f>COUNTIF(F792,"CVCVC")+COUNTIF(F792,"CVVCVC")</f>
        <v>0</v>
      </c>
      <c r="AQ792" s="1">
        <f>COUNTIF(F792,"VCV")+COUNTIF(F792,"VVCV")</f>
        <v>0</v>
      </c>
      <c r="AR792" s="1">
        <f>COUNTIF(F792,"VCVC")+COUNTIF(F792,"VVCVC")</f>
        <v>0</v>
      </c>
      <c r="AS792" s="1">
        <f>COUNTIF(F792,"CVV")</f>
        <v>0</v>
      </c>
      <c r="AT792" s="1">
        <f>COUNTIF(F792,"CVVC")</f>
        <v>0</v>
      </c>
      <c r="AU792" s="1">
        <f>COUNTIF(F792,"VV")</f>
        <v>0</v>
      </c>
      <c r="AV792" s="1">
        <f>COUNTIF(F792,"VVC")</f>
        <v>0</v>
      </c>
      <c r="AW792" s="1">
        <f>COUNTIF(F792,"CVVCVC")+COUNTIF(F792,"VVCVC")+COUNTIF(F792,"CVVCV")+COUNTIF(F792,"VVCV")</f>
        <v>0</v>
      </c>
      <c r="AY792" s="1">
        <f>COUNTIF(F792,"CCVCV")</f>
        <v>0</v>
      </c>
      <c r="AZ792" s="1">
        <f>COUNTIF(F792,"CCVCVC")</f>
        <v>1</v>
      </c>
      <c r="BA792" s="1">
        <f>COUNTIF(F792,"CCVV")</f>
        <v>0</v>
      </c>
      <c r="BB792" s="1">
        <f>COUNTIF(F792,"CCVVC")</f>
        <v>0</v>
      </c>
      <c r="BC792">
        <v>1</v>
      </c>
      <c r="BF792" s="1" t="str">
        <f>RIGHT(F792,4)</f>
        <v>VCVC</v>
      </c>
      <c r="BG792" s="1"/>
      <c r="BJ792">
        <v>1</v>
      </c>
      <c r="BP792" s="1">
        <f>SUM(BG792:BO792)</f>
        <v>1</v>
      </c>
      <c r="BQ792">
        <v>0</v>
      </c>
      <c r="BS792" s="1" t="str">
        <f>LEFT(B792,1)</f>
        <v>ʔ</v>
      </c>
      <c r="BT792" s="1" t="str">
        <f>LEFT(B792,2)</f>
        <v>ʔk</v>
      </c>
      <c r="BU792" s="1" t="str">
        <f>RIGHT(B792,1)</f>
        <v>ʔ</v>
      </c>
      <c r="BX792" s="10">
        <v>0</v>
      </c>
      <c r="BY792" s="10" t="str">
        <f>LEFT(CA792,1)</f>
        <v>o</v>
      </c>
      <c r="BZ792" s="10" t="str">
        <f>LEFT(CC792,1)</f>
        <v>o</v>
      </c>
      <c r="CA792" s="10" t="str">
        <f>RIGHT(B792,4)</f>
        <v>onoʔ</v>
      </c>
      <c r="CB792" s="10" t="str">
        <f>RIGHT(B792,3)</f>
        <v>noʔ</v>
      </c>
      <c r="CC792" s="10" t="str">
        <f>RIGHT(B792,2)</f>
        <v>oʔ</v>
      </c>
      <c r="CD792" s="10" t="str">
        <f>RIGHT(B792,1)</f>
        <v>ʔ</v>
      </c>
    </row>
    <row r="793" spans="1:82">
      <c r="A793">
        <v>1333</v>
      </c>
      <c r="B793" s="30" t="s">
        <v>3295</v>
      </c>
      <c r="C793" t="s">
        <v>1860</v>
      </c>
      <c r="D793" t="s">
        <v>1151</v>
      </c>
      <c r="E793" t="s">
        <v>2821</v>
      </c>
      <c r="F793" t="s">
        <v>2838</v>
      </c>
      <c r="G793" s="1">
        <f>COUNTIF(B793,"*ii*")</f>
        <v>0</v>
      </c>
      <c r="H793" s="1">
        <f>COUNTIF(B793,"*ee*")</f>
        <v>0</v>
      </c>
      <c r="I793" s="1">
        <f>COUNTIF(B793,"*aa*")</f>
        <v>0</v>
      </c>
      <c r="J793" s="1">
        <f>COUNTIF(B793,"*oo*")</f>
        <v>0</v>
      </c>
      <c r="K793" s="1">
        <f>COUNTIF(B793,"*uu*")</f>
        <v>0</v>
      </c>
      <c r="L793" s="1">
        <f>COUNTIF(B793,"*ia*")</f>
        <v>0</v>
      </c>
      <c r="M793" s="1">
        <f>COUNTIF(B793,"*iu*")</f>
        <v>0</v>
      </c>
      <c r="N793" s="1">
        <f>COUNTIF(B793,"*ei*")</f>
        <v>0</v>
      </c>
      <c r="O793" s="1">
        <f>COUNTIF(B793,"*ea*")</f>
        <v>0</v>
      </c>
      <c r="P793" s="1">
        <f>COUNTIF(B793,"*eo*")</f>
        <v>0</v>
      </c>
      <c r="Q793" s="1">
        <f>COUNTIF(B793,"*eu*")</f>
        <v>0</v>
      </c>
      <c r="R793" s="1">
        <f>COUNTIF(B793,"*ai*")</f>
        <v>0</v>
      </c>
      <c r="S793" s="1">
        <f>COUNTIF(B793,"*ae*")</f>
        <v>0</v>
      </c>
      <c r="T793" s="1">
        <f>COUNTIF(B793,"*ao*")</f>
        <v>0</v>
      </c>
      <c r="U793" s="1">
        <f>COUNTIF(B793,"*au*")</f>
        <v>0</v>
      </c>
      <c r="V793" s="1">
        <f>COUNTIF(B793,"*oi*")</f>
        <v>0</v>
      </c>
      <c r="W793" s="1">
        <f>COUNTIF(B793,"*oe*")</f>
        <v>0</v>
      </c>
      <c r="X793" s="1">
        <f>COUNTIF(B793,"*oa*")</f>
        <v>0</v>
      </c>
      <c r="Y793" s="1">
        <f>COUNTIF(B793,"*ou*")</f>
        <v>0</v>
      </c>
      <c r="Z793" s="1">
        <f>COUNTIF(B793,"*ui*")</f>
        <v>0</v>
      </c>
      <c r="AA793" s="1">
        <f>COUNTIF(B793,"*ua*")</f>
        <v>0</v>
      </c>
      <c r="AB793">
        <f>SUM(G793:AA793)</f>
        <v>0</v>
      </c>
      <c r="AC793">
        <v>2</v>
      </c>
      <c r="AD793">
        <f>COUNTIF(AC793,"2")</f>
        <v>1</v>
      </c>
      <c r="AE793">
        <f>COUNTIF(AC793,"3")</f>
        <v>0</v>
      </c>
      <c r="AF793">
        <f>COUNTIF(AC793,"4")</f>
        <v>0</v>
      </c>
      <c r="AG793">
        <f>COUNTIF(AC793,"5")</f>
        <v>0</v>
      </c>
      <c r="AH793">
        <v>1</v>
      </c>
      <c r="AI793">
        <v>1</v>
      </c>
      <c r="AM793">
        <v>1</v>
      </c>
      <c r="AN793" t="str">
        <f>RIGHT(B793,1)</f>
        <v>ʔ</v>
      </c>
      <c r="AO793" s="1">
        <f>COUNTIF(F793,"CVCV")+COUNTIF(F793,"CVVCV")</f>
        <v>0</v>
      </c>
      <c r="AP793" s="1">
        <f>COUNTIF(F793,"CVCVC")+COUNTIF(F793,"CVVCVC")</f>
        <v>0</v>
      </c>
      <c r="AQ793" s="1">
        <f>COUNTIF(F793,"VCV")+COUNTIF(F793,"VVCV")</f>
        <v>0</v>
      </c>
      <c r="AR793" s="1">
        <f>COUNTIF(F793,"VCVC")+COUNTIF(F793,"VVCVC")</f>
        <v>0</v>
      </c>
      <c r="AS793" s="1">
        <f>COUNTIF(F793,"CVV")</f>
        <v>0</v>
      </c>
      <c r="AT793" s="1">
        <f>COUNTIF(F793,"CVVC")</f>
        <v>0</v>
      </c>
      <c r="AU793" s="1">
        <f>COUNTIF(F793,"VV")</f>
        <v>0</v>
      </c>
      <c r="AV793" s="1">
        <f>COUNTIF(F793,"VVC")</f>
        <v>0</v>
      </c>
      <c r="AW793" s="1">
        <f>COUNTIF(F793,"CVVCVC")+COUNTIF(F793,"VVCVC")+COUNTIF(F793,"CVVCV")+COUNTIF(F793,"VVCV")</f>
        <v>0</v>
      </c>
      <c r="AY793" s="1">
        <f>COUNTIF(F793,"CCVCV")</f>
        <v>0</v>
      </c>
      <c r="AZ793" s="1">
        <f>COUNTIF(F793,"CCVCVC")</f>
        <v>1</v>
      </c>
      <c r="BA793" s="1">
        <f>COUNTIF(F793,"CCVV")</f>
        <v>0</v>
      </c>
      <c r="BB793" s="1">
        <f>COUNTIF(F793,"CCVVC")</f>
        <v>0</v>
      </c>
      <c r="BC793">
        <v>1</v>
      </c>
      <c r="BF793" s="1" t="str">
        <f>RIGHT(F793,4)</f>
        <v>VCVC</v>
      </c>
      <c r="BG793" s="1"/>
      <c r="BJ793">
        <v>1</v>
      </c>
      <c r="BP793" s="1">
        <f>SUM(BG793:BO793)</f>
        <v>1</v>
      </c>
      <c r="BQ793">
        <v>0</v>
      </c>
      <c r="BS793" s="1" t="str">
        <f>LEFT(B793,1)</f>
        <v>ʔ</v>
      </c>
      <c r="BT793" s="1" t="str">
        <f>LEFT(B793,2)</f>
        <v>ʔk</v>
      </c>
      <c r="BU793" s="1" t="str">
        <f>RIGHT(B793,1)</f>
        <v>ʔ</v>
      </c>
      <c r="BX793" s="10">
        <v>0</v>
      </c>
      <c r="BY793" s="10" t="str">
        <f>LEFT(CA793,1)</f>
        <v>o</v>
      </c>
      <c r="BZ793" s="10" t="str">
        <f>LEFT(CC793,1)</f>
        <v>o</v>
      </c>
      <c r="CA793" s="10" t="str">
        <f>RIGHT(B793,4)</f>
        <v>oroʔ</v>
      </c>
      <c r="CB793" s="10" t="str">
        <f>RIGHT(B793,3)</f>
        <v>roʔ</v>
      </c>
      <c r="CC793" s="10" t="str">
        <f>RIGHT(B793,2)</f>
        <v>oʔ</v>
      </c>
      <c r="CD793" s="10" t="str">
        <f>RIGHT(B793,1)</f>
        <v>ʔ</v>
      </c>
    </row>
    <row r="794" spans="1:82">
      <c r="A794">
        <v>1389</v>
      </c>
      <c r="B794" s="30" t="s">
        <v>3349</v>
      </c>
      <c r="C794" t="s">
        <v>2019</v>
      </c>
      <c r="D794" t="s">
        <v>1151</v>
      </c>
      <c r="E794" t="s">
        <v>2821</v>
      </c>
      <c r="F794" t="s">
        <v>2838</v>
      </c>
      <c r="G794" s="1">
        <f>COUNTIF(B794,"*ii*")</f>
        <v>0</v>
      </c>
      <c r="H794" s="1">
        <f>COUNTIF(B794,"*ee*")</f>
        <v>0</v>
      </c>
      <c r="I794" s="1">
        <f>COUNTIF(B794,"*aa*")</f>
        <v>0</v>
      </c>
      <c r="J794" s="1">
        <f>COUNTIF(B794,"*oo*")</f>
        <v>0</v>
      </c>
      <c r="K794" s="1">
        <f>COUNTIF(B794,"*uu*")</f>
        <v>0</v>
      </c>
      <c r="L794" s="1">
        <f>COUNTIF(B794,"*ia*")</f>
        <v>0</v>
      </c>
      <c r="M794" s="1">
        <f>COUNTIF(B794,"*iu*")</f>
        <v>0</v>
      </c>
      <c r="N794" s="1">
        <f>COUNTIF(B794,"*ei*")</f>
        <v>0</v>
      </c>
      <c r="O794" s="1">
        <f>COUNTIF(B794,"*ea*")</f>
        <v>0</v>
      </c>
      <c r="P794" s="1">
        <f>COUNTIF(B794,"*eo*")</f>
        <v>0</v>
      </c>
      <c r="Q794" s="1">
        <f>COUNTIF(B794,"*eu*")</f>
        <v>0</v>
      </c>
      <c r="R794" s="1">
        <f>COUNTIF(B794,"*ai*")</f>
        <v>0</v>
      </c>
      <c r="S794" s="1">
        <f>COUNTIF(B794,"*ae*")</f>
        <v>0</v>
      </c>
      <c r="T794" s="1">
        <f>COUNTIF(B794,"*ao*")</f>
        <v>0</v>
      </c>
      <c r="U794" s="1">
        <f>COUNTIF(B794,"*au*")</f>
        <v>0</v>
      </c>
      <c r="V794" s="1">
        <f>COUNTIF(B794,"*oi*")</f>
        <v>0</v>
      </c>
      <c r="W794" s="1">
        <f>COUNTIF(B794,"*oe*")</f>
        <v>0</v>
      </c>
      <c r="X794" s="1">
        <f>COUNTIF(B794,"*oa*")</f>
        <v>0</v>
      </c>
      <c r="Y794" s="1">
        <f>COUNTIF(B794,"*ou*")</f>
        <v>0</v>
      </c>
      <c r="Z794" s="1">
        <f>COUNTIF(B794,"*ui*")</f>
        <v>0</v>
      </c>
      <c r="AA794" s="1">
        <f>COUNTIF(B794,"*ua*")</f>
        <v>0</v>
      </c>
      <c r="AB794">
        <f>SUM(G794:AA794)</f>
        <v>0</v>
      </c>
      <c r="AC794">
        <v>2</v>
      </c>
      <c r="AD794">
        <f>COUNTIF(AC794,"2")</f>
        <v>1</v>
      </c>
      <c r="AE794">
        <f>COUNTIF(AC794,"3")</f>
        <v>0</v>
      </c>
      <c r="AF794">
        <f>COUNTIF(AC794,"4")</f>
        <v>0</v>
      </c>
      <c r="AG794">
        <f>COUNTIF(AC794,"5")</f>
        <v>0</v>
      </c>
      <c r="AH794">
        <v>1</v>
      </c>
      <c r="AI794">
        <v>1</v>
      </c>
      <c r="AM794">
        <v>1</v>
      </c>
      <c r="AN794" t="str">
        <f>RIGHT(B794,1)</f>
        <v>ʔ</v>
      </c>
      <c r="AO794" s="1">
        <f>COUNTIF(F794,"CVCV")+COUNTIF(F794,"CVVCV")</f>
        <v>0</v>
      </c>
      <c r="AP794" s="1">
        <f>COUNTIF(F794,"CVCVC")+COUNTIF(F794,"CVVCVC")</f>
        <v>0</v>
      </c>
      <c r="AQ794" s="1">
        <f>COUNTIF(F794,"VCV")+COUNTIF(F794,"VVCV")</f>
        <v>0</v>
      </c>
      <c r="AR794" s="1">
        <f>COUNTIF(F794,"VCVC")+COUNTIF(F794,"VVCVC")</f>
        <v>0</v>
      </c>
      <c r="AS794" s="1">
        <f>COUNTIF(F794,"CVV")</f>
        <v>0</v>
      </c>
      <c r="AT794" s="1">
        <f>COUNTIF(F794,"CVVC")</f>
        <v>0</v>
      </c>
      <c r="AU794" s="1">
        <f>COUNTIF(F794,"VV")</f>
        <v>0</v>
      </c>
      <c r="AV794" s="1">
        <f>COUNTIF(F794,"VVC")</f>
        <v>0</v>
      </c>
      <c r="AW794" s="1">
        <f>COUNTIF(F794,"CVVCVC")+COUNTIF(F794,"VVCVC")+COUNTIF(F794,"CVVCV")+COUNTIF(F794,"VVCV")</f>
        <v>0</v>
      </c>
      <c r="AY794" s="1">
        <f>COUNTIF(F794,"CCVCV")</f>
        <v>0</v>
      </c>
      <c r="AZ794" s="1">
        <f>COUNTIF(F794,"CCVCVC")</f>
        <v>1</v>
      </c>
      <c r="BA794" s="1">
        <f>COUNTIF(F794,"CCVV")</f>
        <v>0</v>
      </c>
      <c r="BB794" s="1">
        <f>COUNTIF(F794,"CCVVC")</f>
        <v>0</v>
      </c>
      <c r="BC794">
        <v>1</v>
      </c>
      <c r="BF794" s="1" t="str">
        <f>RIGHT(F794,4)</f>
        <v>VCVC</v>
      </c>
      <c r="BG794" s="1"/>
      <c r="BJ794">
        <v>1</v>
      </c>
      <c r="BP794" s="1">
        <f>SUM(BG794:BO794)</f>
        <v>1</v>
      </c>
      <c r="BQ794">
        <v>0</v>
      </c>
      <c r="BS794" s="1" t="str">
        <f>LEFT(B794,1)</f>
        <v>ʔ</v>
      </c>
      <c r="BT794" s="1" t="str">
        <f>LEFT(B794,2)</f>
        <v>ʔp</v>
      </c>
      <c r="BU794" s="1" t="str">
        <f>RIGHT(B794,1)</f>
        <v>ʔ</v>
      </c>
      <c r="BX794" s="10">
        <v>0</v>
      </c>
      <c r="BY794" s="10" t="str">
        <f>LEFT(CA794,1)</f>
        <v>o</v>
      </c>
      <c r="BZ794" s="10" t="str">
        <f>LEFT(CC794,1)</f>
        <v>o</v>
      </c>
      <c r="CA794" s="10" t="str">
        <f>RIGHT(B794,4)</f>
        <v>oroʔ</v>
      </c>
      <c r="CB794" s="10" t="str">
        <f>RIGHT(B794,3)</f>
        <v>roʔ</v>
      </c>
      <c r="CC794" s="10" t="str">
        <f>RIGHT(B794,2)</f>
        <v>oʔ</v>
      </c>
      <c r="CD794" s="10" t="str">
        <f>RIGHT(B794,1)</f>
        <v>ʔ</v>
      </c>
    </row>
    <row r="795" spans="1:82">
      <c r="A795">
        <v>673</v>
      </c>
      <c r="B795" s="30" t="s">
        <v>3120</v>
      </c>
      <c r="C795" t="s">
        <v>2808</v>
      </c>
      <c r="D795" t="s">
        <v>1152</v>
      </c>
      <c r="E795" t="s">
        <v>1141</v>
      </c>
      <c r="F795" t="s">
        <v>2838</v>
      </c>
      <c r="G795" s="1">
        <f>COUNTIF(B795,"*ii*")</f>
        <v>0</v>
      </c>
      <c r="H795" s="1">
        <f>COUNTIF(B795,"*ee*")</f>
        <v>0</v>
      </c>
      <c r="I795" s="1">
        <f>COUNTIF(B795,"*aa*")</f>
        <v>0</v>
      </c>
      <c r="J795" s="1">
        <f>COUNTIF(B795,"*oo*")</f>
        <v>0</v>
      </c>
      <c r="K795" s="1">
        <f>COUNTIF(B795,"*uu*")</f>
        <v>0</v>
      </c>
      <c r="L795" s="1">
        <f>COUNTIF(B795,"*ia*")</f>
        <v>0</v>
      </c>
      <c r="M795" s="1">
        <f>COUNTIF(B795,"*iu*")</f>
        <v>0</v>
      </c>
      <c r="N795" s="1">
        <f>COUNTIF(B795,"*ei*")</f>
        <v>0</v>
      </c>
      <c r="O795" s="1">
        <f>COUNTIF(B795,"*ea*")</f>
        <v>0</v>
      </c>
      <c r="P795" s="1">
        <f>COUNTIF(B795,"*eo*")</f>
        <v>0</v>
      </c>
      <c r="Q795" s="1">
        <f>COUNTIF(B795,"*eu*")</f>
        <v>0</v>
      </c>
      <c r="R795" s="1">
        <f>COUNTIF(B795,"*ai*")</f>
        <v>0</v>
      </c>
      <c r="S795" s="1">
        <f>COUNTIF(B795,"*ae*")</f>
        <v>0</v>
      </c>
      <c r="T795" s="1">
        <f>COUNTIF(B795,"*ao*")</f>
        <v>0</v>
      </c>
      <c r="U795" s="1">
        <f>COUNTIF(B795,"*au*")</f>
        <v>0</v>
      </c>
      <c r="V795" s="1">
        <f>COUNTIF(B795,"*oi*")</f>
        <v>0</v>
      </c>
      <c r="W795" s="1">
        <f>COUNTIF(B795,"*oe*")</f>
        <v>0</v>
      </c>
      <c r="X795" s="1">
        <f>COUNTIF(B795,"*oa*")</f>
        <v>0</v>
      </c>
      <c r="Y795" s="1">
        <f>COUNTIF(B795,"*ou*")</f>
        <v>0</v>
      </c>
      <c r="Z795" s="1">
        <f>COUNTIF(B795,"*ui*")</f>
        <v>0</v>
      </c>
      <c r="AA795" s="1">
        <f>COUNTIF(B795,"*ua*")</f>
        <v>0</v>
      </c>
      <c r="AB795">
        <f>SUM(G795:AA795)</f>
        <v>0</v>
      </c>
      <c r="AC795">
        <v>2</v>
      </c>
      <c r="AD795">
        <f>COUNTIF(AC795,"2")</f>
        <v>1</v>
      </c>
      <c r="AE795">
        <f>COUNTIF(AC795,"3")</f>
        <v>0</v>
      </c>
      <c r="AF795">
        <f>COUNTIF(AC795,"4")</f>
        <v>0</v>
      </c>
      <c r="AG795">
        <f>COUNTIF(AC795,"5")</f>
        <v>0</v>
      </c>
      <c r="AH795">
        <v>1</v>
      </c>
      <c r="AI795">
        <v>1</v>
      </c>
      <c r="AM795">
        <v>1</v>
      </c>
      <c r="AN795" t="str">
        <f>RIGHT(B795,1)</f>
        <v>f</v>
      </c>
      <c r="AO795" s="1">
        <f>COUNTIF(F795,"CVCV")+COUNTIF(F795,"CVVCV")</f>
        <v>0</v>
      </c>
      <c r="AP795" s="1">
        <f>COUNTIF(F795,"CVCVC")+COUNTIF(F795,"CVVCVC")</f>
        <v>0</v>
      </c>
      <c r="AQ795" s="1">
        <f>COUNTIF(F795,"VCV")+COUNTIF(F795,"VVCV")</f>
        <v>0</v>
      </c>
      <c r="AR795" s="1">
        <f>COUNTIF(F795,"VCVC")+COUNTIF(F795,"VVCVC")</f>
        <v>0</v>
      </c>
      <c r="AS795" s="1">
        <f>COUNTIF(F795,"CVV")</f>
        <v>0</v>
      </c>
      <c r="AT795" s="1">
        <f>COUNTIF(F795,"CVVC")</f>
        <v>0</v>
      </c>
      <c r="AU795" s="1">
        <f>COUNTIF(F795,"VV")</f>
        <v>0</v>
      </c>
      <c r="AV795" s="1">
        <f>COUNTIF(F795,"VVC")</f>
        <v>0</v>
      </c>
      <c r="AW795" s="1">
        <f>COUNTIF(F795,"CVVCVC")+COUNTIF(F795,"VVCVC")+COUNTIF(F795,"CVVCV")+COUNTIF(F795,"VVCV")</f>
        <v>0</v>
      </c>
      <c r="AY795" s="1">
        <f>COUNTIF(F795,"CCVCV")</f>
        <v>0</v>
      </c>
      <c r="AZ795" s="1">
        <f>COUNTIF(F795,"CCVCVC")</f>
        <v>1</v>
      </c>
      <c r="BA795" s="1">
        <f>COUNTIF(F795,"CCVV")</f>
        <v>0</v>
      </c>
      <c r="BB795" s="1">
        <f>COUNTIF(F795,"CCVVC")</f>
        <v>0</v>
      </c>
      <c r="BF795" s="1" t="str">
        <f>RIGHT(F795,4)</f>
        <v>VCVC</v>
      </c>
      <c r="BG795" s="1"/>
      <c r="BJ795">
        <v>1</v>
      </c>
      <c r="BP795" s="1">
        <f>SUM(BG795:BO795)</f>
        <v>1</v>
      </c>
      <c r="BQ795">
        <v>0</v>
      </c>
      <c r="BS795" s="1" t="str">
        <f>LEFT(B795,1)</f>
        <v>k</v>
      </c>
      <c r="BT795" s="1" t="str">
        <f>LEFT(B795,2)</f>
        <v>kr</v>
      </c>
      <c r="BU795" s="1" t="str">
        <f>RIGHT(B795,1)</f>
        <v>f</v>
      </c>
      <c r="BX795" s="10">
        <v>0</v>
      </c>
      <c r="BY795" s="10" t="str">
        <f>LEFT(CA795,1)</f>
        <v>u</v>
      </c>
      <c r="BZ795" s="10" t="str">
        <f>LEFT(CC795,1)</f>
        <v>u</v>
      </c>
      <c r="CA795" s="10" t="str">
        <f>RIGHT(B795,4)</f>
        <v>uʔuf</v>
      </c>
      <c r="CB795" s="10" t="str">
        <f>RIGHT(B795,3)</f>
        <v>ʔuf</v>
      </c>
      <c r="CC795" s="10" t="str">
        <f>RIGHT(B795,2)</f>
        <v>uf</v>
      </c>
      <c r="CD795" s="10" t="str">
        <f>RIGHT(B795,1)</f>
        <v>f</v>
      </c>
    </row>
    <row r="796" spans="1:82">
      <c r="A796">
        <v>1350</v>
      </c>
      <c r="B796" s="30" t="s">
        <v>3310</v>
      </c>
      <c r="C796" t="s">
        <v>1939</v>
      </c>
      <c r="D796" t="s">
        <v>1141</v>
      </c>
      <c r="E796" t="s">
        <v>1141</v>
      </c>
      <c r="F796" t="s">
        <v>2838</v>
      </c>
      <c r="G796" s="1">
        <f>COUNTIF(B796,"*ii*")</f>
        <v>0</v>
      </c>
      <c r="H796" s="1">
        <f>COUNTIF(B796,"*ee*")</f>
        <v>0</v>
      </c>
      <c r="I796" s="1">
        <f>COUNTIF(B796,"*aa*")</f>
        <v>0</v>
      </c>
      <c r="J796" s="1">
        <f>COUNTIF(B796,"*oo*")</f>
        <v>0</v>
      </c>
      <c r="K796" s="1">
        <f>COUNTIF(B796,"*uu*")</f>
        <v>0</v>
      </c>
      <c r="L796" s="1">
        <f>COUNTIF(B796,"*ia*")</f>
        <v>0</v>
      </c>
      <c r="M796" s="1">
        <f>COUNTIF(B796,"*iu*")</f>
        <v>0</v>
      </c>
      <c r="N796" s="1">
        <f>COUNTIF(B796,"*ei*")</f>
        <v>0</v>
      </c>
      <c r="O796" s="1">
        <f>COUNTIF(B796,"*ea*")</f>
        <v>0</v>
      </c>
      <c r="P796" s="1">
        <f>COUNTIF(B796,"*eo*")</f>
        <v>0</v>
      </c>
      <c r="Q796" s="1">
        <f>COUNTIF(B796,"*eu*")</f>
        <v>0</v>
      </c>
      <c r="R796" s="1">
        <f>COUNTIF(B796,"*ai*")</f>
        <v>0</v>
      </c>
      <c r="S796" s="1">
        <f>COUNTIF(B796,"*ae*")</f>
        <v>0</v>
      </c>
      <c r="T796" s="1">
        <f>COUNTIF(B796,"*ao*")</f>
        <v>0</v>
      </c>
      <c r="U796" s="1">
        <f>COUNTIF(B796,"*au*")</f>
        <v>0</v>
      </c>
      <c r="V796" s="1">
        <f>COUNTIF(B796,"*oi*")</f>
        <v>0</v>
      </c>
      <c r="W796" s="1">
        <f>COUNTIF(B796,"*oe*")</f>
        <v>0</v>
      </c>
      <c r="X796" s="1">
        <f>COUNTIF(B796,"*oa*")</f>
        <v>0</v>
      </c>
      <c r="Y796" s="1">
        <f>COUNTIF(B796,"*ou*")</f>
        <v>0</v>
      </c>
      <c r="Z796" s="1">
        <f>COUNTIF(B796,"*ui*")</f>
        <v>0</v>
      </c>
      <c r="AA796" s="1">
        <f>COUNTIF(B796,"*ua*")</f>
        <v>0</v>
      </c>
      <c r="AB796">
        <f>SUM(G796:AA796)</f>
        <v>0</v>
      </c>
      <c r="AC796">
        <v>2</v>
      </c>
      <c r="AD796">
        <f>COUNTIF(AC796,"2")</f>
        <v>1</v>
      </c>
      <c r="AE796">
        <f>COUNTIF(AC796,"3")</f>
        <v>0</v>
      </c>
      <c r="AF796">
        <f>COUNTIF(AC796,"4")</f>
        <v>0</v>
      </c>
      <c r="AG796">
        <f>COUNTIF(AC796,"5")</f>
        <v>0</v>
      </c>
      <c r="AH796">
        <v>1</v>
      </c>
      <c r="AI796">
        <v>1</v>
      </c>
      <c r="AM796">
        <v>1</v>
      </c>
      <c r="AN796" t="str">
        <f>RIGHT(B796,1)</f>
        <v>m</v>
      </c>
      <c r="AO796" s="1">
        <f>COUNTIF(F796,"CVCV")+COUNTIF(F796,"CVVCV")</f>
        <v>0</v>
      </c>
      <c r="AP796" s="1">
        <f>COUNTIF(F796,"CVCVC")+COUNTIF(F796,"CVVCVC")</f>
        <v>0</v>
      </c>
      <c r="AQ796" s="1">
        <f>COUNTIF(F796,"VCV")+COUNTIF(F796,"VVCV")</f>
        <v>0</v>
      </c>
      <c r="AR796" s="1">
        <f>COUNTIF(F796,"VCVC")+COUNTIF(F796,"VVCVC")</f>
        <v>0</v>
      </c>
      <c r="AS796" s="1">
        <f>COUNTIF(F796,"CVV")</f>
        <v>0</v>
      </c>
      <c r="AT796" s="1">
        <f>COUNTIF(F796,"CVVC")</f>
        <v>0</v>
      </c>
      <c r="AU796" s="1">
        <f>COUNTIF(F796,"VV")</f>
        <v>0</v>
      </c>
      <c r="AV796" s="1">
        <f>COUNTIF(F796,"VVC")</f>
        <v>0</v>
      </c>
      <c r="AW796" s="1">
        <f>COUNTIF(F796,"CVVCVC")+COUNTIF(F796,"VVCVC")+COUNTIF(F796,"CVVCV")+COUNTIF(F796,"VVCV")</f>
        <v>0</v>
      </c>
      <c r="AY796" s="1">
        <f>COUNTIF(F796,"CCVCV")</f>
        <v>0</v>
      </c>
      <c r="AZ796" s="1">
        <f>COUNTIF(F796,"CCVCVC")</f>
        <v>1</v>
      </c>
      <c r="BA796" s="1">
        <f>COUNTIF(F796,"CCVV")</f>
        <v>0</v>
      </c>
      <c r="BB796" s="1">
        <f>COUNTIF(F796,"CCVVC")</f>
        <v>0</v>
      </c>
      <c r="BF796" s="1" t="str">
        <f>RIGHT(F796,4)</f>
        <v>VCVC</v>
      </c>
      <c r="BG796" s="1"/>
      <c r="BJ796">
        <v>1</v>
      </c>
      <c r="BP796" s="1">
        <f>SUM(BG796:BO796)</f>
        <v>1</v>
      </c>
      <c r="BQ796">
        <v>0</v>
      </c>
      <c r="BS796" s="1" t="str">
        <f>LEFT(B796,1)</f>
        <v>ʔ</v>
      </c>
      <c r="BT796" s="1" t="str">
        <f>LEFT(B796,2)</f>
        <v>ʔn</v>
      </c>
      <c r="BU796" s="1" t="str">
        <f>RIGHT(B796,1)</f>
        <v>m</v>
      </c>
      <c r="BX796" s="10">
        <v>0</v>
      </c>
      <c r="BY796" s="10" t="str">
        <f>LEFT(CA796,1)</f>
        <v>a</v>
      </c>
      <c r="BZ796" s="10" t="str">
        <f>LEFT(CC796,1)</f>
        <v>u</v>
      </c>
      <c r="CA796" s="10" t="str">
        <f>RIGHT(B796,4)</f>
        <v>anum</v>
      </c>
      <c r="CB796" s="10" t="str">
        <f>RIGHT(B796,3)</f>
        <v>num</v>
      </c>
      <c r="CC796" s="10" t="str">
        <f>RIGHT(B796,2)</f>
        <v>um</v>
      </c>
      <c r="CD796" s="10" t="str">
        <f>RIGHT(B796,1)</f>
        <v>m</v>
      </c>
    </row>
    <row r="797" spans="1:82">
      <c r="A797">
        <v>642</v>
      </c>
      <c r="B797" s="30" t="s">
        <v>3106</v>
      </c>
      <c r="C797" t="s">
        <v>2266</v>
      </c>
      <c r="D797" t="s">
        <v>1141</v>
      </c>
      <c r="E797" t="s">
        <v>1141</v>
      </c>
      <c r="F797" t="s">
        <v>2838</v>
      </c>
      <c r="G797" s="1">
        <f>COUNTIF(B797,"*ii*")</f>
        <v>0</v>
      </c>
      <c r="H797" s="1">
        <f>COUNTIF(B797,"*ee*")</f>
        <v>0</v>
      </c>
      <c r="I797" s="1">
        <f>COUNTIF(B797,"*aa*")</f>
        <v>0</v>
      </c>
      <c r="J797" s="1">
        <f>COUNTIF(B797,"*oo*")</f>
        <v>0</v>
      </c>
      <c r="K797" s="1">
        <f>COUNTIF(B797,"*uu*")</f>
        <v>0</v>
      </c>
      <c r="L797" s="1">
        <f>COUNTIF(B797,"*ia*")</f>
        <v>0</v>
      </c>
      <c r="M797" s="1">
        <f>COUNTIF(B797,"*iu*")</f>
        <v>0</v>
      </c>
      <c r="N797" s="1">
        <f>COUNTIF(B797,"*ei*")</f>
        <v>0</v>
      </c>
      <c r="O797" s="1">
        <f>COUNTIF(B797,"*ea*")</f>
        <v>0</v>
      </c>
      <c r="P797" s="1">
        <f>COUNTIF(B797,"*eo*")</f>
        <v>0</v>
      </c>
      <c r="Q797" s="1">
        <f>COUNTIF(B797,"*eu*")</f>
        <v>0</v>
      </c>
      <c r="R797" s="1">
        <f>COUNTIF(B797,"*ai*")</f>
        <v>0</v>
      </c>
      <c r="S797" s="1">
        <f>COUNTIF(B797,"*ae*")</f>
        <v>0</v>
      </c>
      <c r="T797" s="1">
        <f>COUNTIF(B797,"*ao*")</f>
        <v>0</v>
      </c>
      <c r="U797" s="1">
        <f>COUNTIF(B797,"*au*")</f>
        <v>0</v>
      </c>
      <c r="V797" s="1">
        <f>COUNTIF(B797,"*oi*")</f>
        <v>0</v>
      </c>
      <c r="W797" s="1">
        <f>COUNTIF(B797,"*oe*")</f>
        <v>0</v>
      </c>
      <c r="X797" s="1">
        <f>COUNTIF(B797,"*oa*")</f>
        <v>0</v>
      </c>
      <c r="Y797" s="1">
        <f>COUNTIF(B797,"*ou*")</f>
        <v>0</v>
      </c>
      <c r="Z797" s="1">
        <f>COUNTIF(B797,"*ui*")</f>
        <v>0</v>
      </c>
      <c r="AA797" s="1">
        <f>COUNTIF(B797,"*ua*")</f>
        <v>0</v>
      </c>
      <c r="AB797">
        <f>SUM(G797:AA797)</f>
        <v>0</v>
      </c>
      <c r="AC797">
        <v>2</v>
      </c>
      <c r="AD797">
        <f>COUNTIF(AC797,"2")</f>
        <v>1</v>
      </c>
      <c r="AE797">
        <f>COUNTIF(AC797,"3")</f>
        <v>0</v>
      </c>
      <c r="AF797">
        <f>COUNTIF(AC797,"4")</f>
        <v>0</v>
      </c>
      <c r="AG797">
        <f>COUNTIF(AC797,"5")</f>
        <v>0</v>
      </c>
      <c r="AH797">
        <v>1</v>
      </c>
      <c r="AI797">
        <v>1</v>
      </c>
      <c r="AM797">
        <v>1</v>
      </c>
      <c r="AN797" t="str">
        <f>RIGHT(B797,1)</f>
        <v>m</v>
      </c>
      <c r="AO797" s="1">
        <f>COUNTIF(F797,"CVCV")+COUNTIF(F797,"CVVCV")</f>
        <v>0</v>
      </c>
      <c r="AP797" s="1">
        <f>COUNTIF(F797,"CVCVC")+COUNTIF(F797,"CVVCVC")</f>
        <v>0</v>
      </c>
      <c r="AQ797" s="1">
        <f>COUNTIF(F797,"VCV")+COUNTIF(F797,"VVCV")</f>
        <v>0</v>
      </c>
      <c r="AR797" s="1">
        <f>COUNTIF(F797,"VCVC")+COUNTIF(F797,"VVCVC")</f>
        <v>0</v>
      </c>
      <c r="AS797" s="1">
        <f>COUNTIF(F797,"CVV")</f>
        <v>0</v>
      </c>
      <c r="AT797" s="1">
        <f>COUNTIF(F797,"CVVC")</f>
        <v>0</v>
      </c>
      <c r="AU797" s="1">
        <f>COUNTIF(F797,"VV")</f>
        <v>0</v>
      </c>
      <c r="AV797" s="1">
        <f>COUNTIF(F797,"VVC")</f>
        <v>0</v>
      </c>
      <c r="AW797" s="1">
        <f>COUNTIF(F797,"CVVCVC")+COUNTIF(F797,"VVCVC")+COUNTIF(F797,"CVVCV")+COUNTIF(F797,"VVCV")</f>
        <v>0</v>
      </c>
      <c r="AY797" s="1">
        <f>COUNTIF(F797,"CCVCV")</f>
        <v>0</v>
      </c>
      <c r="AZ797" s="1">
        <f>COUNTIF(F797,"CCVCVC")</f>
        <v>1</v>
      </c>
      <c r="BA797" s="1">
        <f>COUNTIF(F797,"CCVV")</f>
        <v>0</v>
      </c>
      <c r="BB797" s="1">
        <f>COUNTIF(F797,"CCVVC")</f>
        <v>0</v>
      </c>
      <c r="BF797" s="1" t="str">
        <f>RIGHT(F797,4)</f>
        <v>VCVC</v>
      </c>
      <c r="BG797" s="1"/>
      <c r="BJ797">
        <v>1</v>
      </c>
      <c r="BP797" s="1">
        <f>SUM(BG797:BO797)</f>
        <v>1</v>
      </c>
      <c r="BQ797">
        <v>0</v>
      </c>
      <c r="BS797" s="1" t="str">
        <f>LEFT(B797,1)</f>
        <v>k</v>
      </c>
      <c r="BT797" s="1" t="str">
        <f>LEFT(B797,2)</f>
        <v>kp</v>
      </c>
      <c r="BU797" s="1" t="str">
        <f>RIGHT(B797,1)</f>
        <v>m</v>
      </c>
      <c r="BX797" s="10">
        <v>0</v>
      </c>
      <c r="BY797" s="10" t="str">
        <f>LEFT(CA797,1)</f>
        <v>a</v>
      </c>
      <c r="BZ797" s="10" t="str">
        <f>LEFT(CC797,1)</f>
        <v>u</v>
      </c>
      <c r="CA797" s="10" t="str">
        <f>RIGHT(B797,4)</f>
        <v>aʔum</v>
      </c>
      <c r="CB797" s="10" t="str">
        <f>RIGHT(B797,3)</f>
        <v>ʔum</v>
      </c>
      <c r="CC797" s="10" t="str">
        <f>RIGHT(B797,2)</f>
        <v>um</v>
      </c>
      <c r="CD797" s="10" t="str">
        <f>RIGHT(B797,1)</f>
        <v>m</v>
      </c>
    </row>
    <row r="798" spans="1:82">
      <c r="A798">
        <v>650</v>
      </c>
      <c r="B798" s="30" t="s">
        <v>1076</v>
      </c>
      <c r="C798" t="s">
        <v>2702</v>
      </c>
      <c r="D798" t="s">
        <v>1141</v>
      </c>
      <c r="E798" t="s">
        <v>1141</v>
      </c>
      <c r="F798" t="s">
        <v>2838</v>
      </c>
      <c r="G798" s="1">
        <f>COUNTIF(B798,"*ii*")</f>
        <v>0</v>
      </c>
      <c r="H798" s="1">
        <f>COUNTIF(B798,"*ee*")</f>
        <v>0</v>
      </c>
      <c r="I798" s="1">
        <f>COUNTIF(B798,"*aa*")</f>
        <v>0</v>
      </c>
      <c r="J798" s="1">
        <f>COUNTIF(B798,"*oo*")</f>
        <v>0</v>
      </c>
      <c r="K798" s="1">
        <f>COUNTIF(B798,"*uu*")</f>
        <v>0</v>
      </c>
      <c r="L798" s="1">
        <f>COUNTIF(B798,"*ia*")</f>
        <v>0</v>
      </c>
      <c r="M798" s="1">
        <f>COUNTIF(B798,"*iu*")</f>
        <v>0</v>
      </c>
      <c r="N798" s="1">
        <f>COUNTIF(B798,"*ei*")</f>
        <v>0</v>
      </c>
      <c r="O798" s="1">
        <f>COUNTIF(B798,"*ea*")</f>
        <v>0</v>
      </c>
      <c r="P798" s="1">
        <f>COUNTIF(B798,"*eo*")</f>
        <v>0</v>
      </c>
      <c r="Q798" s="1">
        <f>COUNTIF(B798,"*eu*")</f>
        <v>0</v>
      </c>
      <c r="R798" s="1">
        <f>COUNTIF(B798,"*ai*")</f>
        <v>0</v>
      </c>
      <c r="S798" s="1">
        <f>COUNTIF(B798,"*ae*")</f>
        <v>0</v>
      </c>
      <c r="T798" s="1">
        <f>COUNTIF(B798,"*ao*")</f>
        <v>0</v>
      </c>
      <c r="U798" s="1">
        <f>COUNTIF(B798,"*au*")</f>
        <v>0</v>
      </c>
      <c r="V798" s="1">
        <f>COUNTIF(B798,"*oi*")</f>
        <v>0</v>
      </c>
      <c r="W798" s="1">
        <f>COUNTIF(B798,"*oe*")</f>
        <v>0</v>
      </c>
      <c r="X798" s="1">
        <f>COUNTIF(B798,"*oa*")</f>
        <v>0</v>
      </c>
      <c r="Y798" s="1">
        <f>COUNTIF(B798,"*ou*")</f>
        <v>0</v>
      </c>
      <c r="Z798" s="1">
        <f>COUNTIF(B798,"*ui*")</f>
        <v>0</v>
      </c>
      <c r="AA798" s="1">
        <f>COUNTIF(B798,"*ua*")</f>
        <v>0</v>
      </c>
      <c r="AB798">
        <f>SUM(G798:AA798)</f>
        <v>0</v>
      </c>
      <c r="AC798">
        <v>2</v>
      </c>
      <c r="AD798">
        <f>COUNTIF(AC798,"2")</f>
        <v>1</v>
      </c>
      <c r="AE798">
        <f>COUNTIF(AC798,"3")</f>
        <v>0</v>
      </c>
      <c r="AF798">
        <f>COUNTIF(AC798,"4")</f>
        <v>0</v>
      </c>
      <c r="AG798">
        <f>COUNTIF(AC798,"5")</f>
        <v>0</v>
      </c>
      <c r="AH798">
        <v>1</v>
      </c>
      <c r="AI798">
        <v>1</v>
      </c>
      <c r="AM798">
        <v>1</v>
      </c>
      <c r="AN798" t="str">
        <f>RIGHT(B798,1)</f>
        <v>n</v>
      </c>
      <c r="AO798" s="1">
        <f>COUNTIF(F798,"CVCV")+COUNTIF(F798,"CVVCV")</f>
        <v>0</v>
      </c>
      <c r="AP798" s="1">
        <f>COUNTIF(F798,"CVCVC")+COUNTIF(F798,"CVVCVC")</f>
        <v>0</v>
      </c>
      <c r="AQ798" s="1">
        <f>COUNTIF(F798,"VCV")+COUNTIF(F798,"VVCV")</f>
        <v>0</v>
      </c>
      <c r="AR798" s="1">
        <f>COUNTIF(F798,"VCVC")+COUNTIF(F798,"VVCVC")</f>
        <v>0</v>
      </c>
      <c r="AS798" s="1">
        <f>COUNTIF(F798,"CVV")</f>
        <v>0</v>
      </c>
      <c r="AT798" s="1">
        <f>COUNTIF(F798,"CVVC")</f>
        <v>0</v>
      </c>
      <c r="AU798" s="1">
        <f>COUNTIF(F798,"VV")</f>
        <v>0</v>
      </c>
      <c r="AV798" s="1">
        <f>COUNTIF(F798,"VVC")</f>
        <v>0</v>
      </c>
      <c r="AW798" s="1">
        <f>COUNTIF(F798,"CVVCVC")+COUNTIF(F798,"VVCVC")+COUNTIF(F798,"CVVCV")+COUNTIF(F798,"VVCV")</f>
        <v>0</v>
      </c>
      <c r="AY798" s="1">
        <f>COUNTIF(F798,"CCVCV")</f>
        <v>0</v>
      </c>
      <c r="AZ798" s="1">
        <f>COUNTIF(F798,"CCVCVC")</f>
        <v>1</v>
      </c>
      <c r="BA798" s="1">
        <f>COUNTIF(F798,"CCVV")</f>
        <v>0</v>
      </c>
      <c r="BB798" s="1">
        <f>COUNTIF(F798,"CCVVC")</f>
        <v>0</v>
      </c>
      <c r="BF798" s="1" t="str">
        <f>RIGHT(F798,4)</f>
        <v>VCVC</v>
      </c>
      <c r="BG798" s="1"/>
      <c r="BJ798">
        <v>1</v>
      </c>
      <c r="BP798" s="1">
        <f>SUM(BG798:BO798)</f>
        <v>1</v>
      </c>
      <c r="BQ798">
        <v>0</v>
      </c>
      <c r="BS798" s="1" t="str">
        <f>LEFT(B798,1)</f>
        <v>k</v>
      </c>
      <c r="BT798" s="1" t="str">
        <f>LEFT(B798,2)</f>
        <v>kr</v>
      </c>
      <c r="BU798" s="1" t="str">
        <f>RIGHT(B798,1)</f>
        <v>n</v>
      </c>
      <c r="BX798" s="10">
        <v>0</v>
      </c>
      <c r="BY798" s="10" t="str">
        <f>LEFT(CA798,1)</f>
        <v>a</v>
      </c>
      <c r="BZ798" s="10" t="str">
        <f>LEFT(CC798,1)</f>
        <v>u</v>
      </c>
      <c r="CA798" s="10" t="str">
        <f>RIGHT(B798,4)</f>
        <v>afun</v>
      </c>
      <c r="CB798" s="10" t="str">
        <f>RIGHT(B798,3)</f>
        <v>fun</v>
      </c>
      <c r="CC798" s="10" t="str">
        <f>RIGHT(B798,2)</f>
        <v>un</v>
      </c>
      <c r="CD798" s="10" t="str">
        <f>RIGHT(B798,1)</f>
        <v>n</v>
      </c>
    </row>
    <row r="799" spans="1:82">
      <c r="A799">
        <v>675</v>
      </c>
      <c r="B799" s="30" t="s">
        <v>895</v>
      </c>
      <c r="C799" t="s">
        <v>2405</v>
      </c>
      <c r="D799" t="s">
        <v>1141</v>
      </c>
      <c r="E799" t="s">
        <v>1141</v>
      </c>
      <c r="F799" t="s">
        <v>2838</v>
      </c>
      <c r="G799" s="1">
        <f>COUNTIF(B799,"*ii*")</f>
        <v>0</v>
      </c>
      <c r="H799" s="1">
        <f>COUNTIF(B799,"*ee*")</f>
        <v>0</v>
      </c>
      <c r="I799" s="1">
        <f>COUNTIF(B799,"*aa*")</f>
        <v>0</v>
      </c>
      <c r="J799" s="1">
        <f>COUNTIF(B799,"*oo*")</f>
        <v>0</v>
      </c>
      <c r="K799" s="1">
        <f>COUNTIF(B799,"*uu*")</f>
        <v>0</v>
      </c>
      <c r="L799" s="1">
        <f>COUNTIF(B799,"*ia*")</f>
        <v>0</v>
      </c>
      <c r="M799" s="1">
        <f>COUNTIF(B799,"*iu*")</f>
        <v>0</v>
      </c>
      <c r="N799" s="1">
        <f>COUNTIF(B799,"*ei*")</f>
        <v>0</v>
      </c>
      <c r="O799" s="1">
        <f>COUNTIF(B799,"*ea*")</f>
        <v>0</v>
      </c>
      <c r="P799" s="1">
        <f>COUNTIF(B799,"*eo*")</f>
        <v>0</v>
      </c>
      <c r="Q799" s="1">
        <f>COUNTIF(B799,"*eu*")</f>
        <v>0</v>
      </c>
      <c r="R799" s="1">
        <f>COUNTIF(B799,"*ai*")</f>
        <v>0</v>
      </c>
      <c r="S799" s="1">
        <f>COUNTIF(B799,"*ae*")</f>
        <v>0</v>
      </c>
      <c r="T799" s="1">
        <f>COUNTIF(B799,"*ao*")</f>
        <v>0</v>
      </c>
      <c r="U799" s="1">
        <f>COUNTIF(B799,"*au*")</f>
        <v>0</v>
      </c>
      <c r="V799" s="1">
        <f>COUNTIF(B799,"*oi*")</f>
        <v>0</v>
      </c>
      <c r="W799" s="1">
        <f>COUNTIF(B799,"*oe*")</f>
        <v>0</v>
      </c>
      <c r="X799" s="1">
        <f>COUNTIF(B799,"*oa*")</f>
        <v>0</v>
      </c>
      <c r="Y799" s="1">
        <f>COUNTIF(B799,"*ou*")</f>
        <v>0</v>
      </c>
      <c r="Z799" s="1">
        <f>COUNTIF(B799,"*ui*")</f>
        <v>0</v>
      </c>
      <c r="AA799" s="1">
        <f>COUNTIF(B799,"*ua*")</f>
        <v>0</v>
      </c>
      <c r="AB799">
        <f>SUM(G799:AA799)</f>
        <v>0</v>
      </c>
      <c r="AC799">
        <v>2</v>
      </c>
      <c r="AD799">
        <f>COUNTIF(AC799,"2")</f>
        <v>1</v>
      </c>
      <c r="AE799">
        <f>COUNTIF(AC799,"3")</f>
        <v>0</v>
      </c>
      <c r="AF799">
        <f>COUNTIF(AC799,"4")</f>
        <v>0</v>
      </c>
      <c r="AG799">
        <f>COUNTIF(AC799,"5")</f>
        <v>0</v>
      </c>
      <c r="AH799">
        <v>1</v>
      </c>
      <c r="AI799">
        <v>1</v>
      </c>
      <c r="AM799">
        <v>1</v>
      </c>
      <c r="AN799" t="str">
        <f>RIGHT(B799,1)</f>
        <v>n</v>
      </c>
      <c r="AO799" s="1">
        <f>COUNTIF(F799,"CVCV")+COUNTIF(F799,"CVVCV")</f>
        <v>0</v>
      </c>
      <c r="AP799" s="1">
        <f>COUNTIF(F799,"CVCVC")+COUNTIF(F799,"CVVCVC")</f>
        <v>0</v>
      </c>
      <c r="AQ799" s="1">
        <f>COUNTIF(F799,"VCV")+COUNTIF(F799,"VVCV")</f>
        <v>0</v>
      </c>
      <c r="AR799" s="1">
        <f>COUNTIF(F799,"VCVC")+COUNTIF(F799,"VVCVC")</f>
        <v>0</v>
      </c>
      <c r="AS799" s="1">
        <f>COUNTIF(F799,"CVV")</f>
        <v>0</v>
      </c>
      <c r="AT799" s="1">
        <f>COUNTIF(F799,"CVVC")</f>
        <v>0</v>
      </c>
      <c r="AU799" s="1">
        <f>COUNTIF(F799,"VV")</f>
        <v>0</v>
      </c>
      <c r="AV799" s="1">
        <f>COUNTIF(F799,"VVC")</f>
        <v>0</v>
      </c>
      <c r="AW799" s="1">
        <f>COUNTIF(F799,"CVVCVC")+COUNTIF(F799,"VVCVC")+COUNTIF(F799,"CVVCV")+COUNTIF(F799,"VVCV")</f>
        <v>0</v>
      </c>
      <c r="AY799" s="1">
        <f>COUNTIF(F799,"CCVCV")</f>
        <v>0</v>
      </c>
      <c r="AZ799" s="1">
        <f>COUNTIF(F799,"CCVCVC")</f>
        <v>1</v>
      </c>
      <c r="BA799" s="1">
        <f>COUNTIF(F799,"CCVV")</f>
        <v>0</v>
      </c>
      <c r="BB799" s="1">
        <f>COUNTIF(F799,"CCVVC")</f>
        <v>0</v>
      </c>
      <c r="BF799" s="1" t="str">
        <f>RIGHT(F799,4)</f>
        <v>VCVC</v>
      </c>
      <c r="BG799" s="1"/>
      <c r="BJ799">
        <v>1</v>
      </c>
      <c r="BP799" s="1">
        <f>SUM(BG799:BO799)</f>
        <v>1</v>
      </c>
      <c r="BQ799">
        <v>0</v>
      </c>
      <c r="BS799" s="1" t="str">
        <f>LEFT(B799,1)</f>
        <v>k</v>
      </c>
      <c r="BT799" s="1" t="str">
        <f>LEFT(B799,2)</f>
        <v>ks</v>
      </c>
      <c r="BU799" s="1" t="str">
        <f>RIGHT(B799,1)</f>
        <v>n</v>
      </c>
      <c r="BX799" s="10">
        <v>0</v>
      </c>
      <c r="BY799" s="10" t="str">
        <f>LEFT(CA799,1)</f>
        <v>a</v>
      </c>
      <c r="BZ799" s="10" t="str">
        <f>LEFT(CC799,1)</f>
        <v>u</v>
      </c>
      <c r="CA799" s="10" t="str">
        <f>RIGHT(B799,4)</f>
        <v>amun</v>
      </c>
      <c r="CB799" s="10" t="str">
        <f>RIGHT(B799,3)</f>
        <v>mun</v>
      </c>
      <c r="CC799" s="10" t="str">
        <f>RIGHT(B799,2)</f>
        <v>un</v>
      </c>
      <c r="CD799" s="10" t="str">
        <f>RIGHT(B799,1)</f>
        <v>n</v>
      </c>
    </row>
    <row r="800" spans="1:82">
      <c r="A800">
        <v>338</v>
      </c>
      <c r="B800" s="30" t="s">
        <v>1037</v>
      </c>
      <c r="C800" t="s">
        <v>2647</v>
      </c>
      <c r="D800" t="s">
        <v>1151</v>
      </c>
      <c r="E800" t="s">
        <v>2821</v>
      </c>
      <c r="F800" t="s">
        <v>2838</v>
      </c>
      <c r="G800" s="1">
        <f>COUNTIF(B800,"*ii*")</f>
        <v>0</v>
      </c>
      <c r="H800" s="1">
        <f>COUNTIF(B800,"*ee*")</f>
        <v>0</v>
      </c>
      <c r="I800" s="1">
        <f>COUNTIF(B800,"*aa*")</f>
        <v>0</v>
      </c>
      <c r="J800" s="1">
        <f>COUNTIF(B800,"*oo*")</f>
        <v>0</v>
      </c>
      <c r="K800" s="1">
        <f>COUNTIF(B800,"*uu*")</f>
        <v>0</v>
      </c>
      <c r="L800" s="1">
        <f>COUNTIF(B800,"*ia*")</f>
        <v>0</v>
      </c>
      <c r="M800" s="1">
        <f>COUNTIF(B800,"*iu*")</f>
        <v>0</v>
      </c>
      <c r="N800" s="1">
        <f>COUNTIF(B800,"*ei*")</f>
        <v>0</v>
      </c>
      <c r="O800" s="1">
        <f>COUNTIF(B800,"*ea*")</f>
        <v>0</v>
      </c>
      <c r="P800" s="1">
        <f>COUNTIF(B800,"*eo*")</f>
        <v>0</v>
      </c>
      <c r="Q800" s="1">
        <f>COUNTIF(B800,"*eu*")</f>
        <v>0</v>
      </c>
      <c r="R800" s="1">
        <f>COUNTIF(B800,"*ai*")</f>
        <v>0</v>
      </c>
      <c r="S800" s="1">
        <f>COUNTIF(B800,"*ae*")</f>
        <v>0</v>
      </c>
      <c r="T800" s="1">
        <f>COUNTIF(B800,"*ao*")</f>
        <v>0</v>
      </c>
      <c r="U800" s="1">
        <f>COUNTIF(B800,"*au*")</f>
        <v>0</v>
      </c>
      <c r="V800" s="1">
        <f>COUNTIF(B800,"*oi*")</f>
        <v>0</v>
      </c>
      <c r="W800" s="1">
        <f>COUNTIF(B800,"*oe*")</f>
        <v>0</v>
      </c>
      <c r="X800" s="1">
        <f>COUNTIF(B800,"*oa*")</f>
        <v>0</v>
      </c>
      <c r="Y800" s="1">
        <f>COUNTIF(B800,"*ou*")</f>
        <v>0</v>
      </c>
      <c r="Z800" s="1">
        <f>COUNTIF(B800,"*ui*")</f>
        <v>0</v>
      </c>
      <c r="AA800" s="1">
        <f>COUNTIF(B800,"*ua*")</f>
        <v>0</v>
      </c>
      <c r="AB800">
        <f>SUM(G800:AA800)</f>
        <v>0</v>
      </c>
      <c r="AC800">
        <v>2</v>
      </c>
      <c r="AD800">
        <f>COUNTIF(AC800,"2")</f>
        <v>1</v>
      </c>
      <c r="AE800">
        <f>COUNTIF(AC800,"3")</f>
        <v>0</v>
      </c>
      <c r="AF800">
        <f>COUNTIF(AC800,"4")</f>
        <v>0</v>
      </c>
      <c r="AG800">
        <f>COUNTIF(AC800,"5")</f>
        <v>0</v>
      </c>
      <c r="AH800">
        <v>1</v>
      </c>
      <c r="AI800">
        <v>1</v>
      </c>
      <c r="AM800">
        <v>1</v>
      </c>
      <c r="AN800" t="str">
        <f>RIGHT(B800,1)</f>
        <v>n</v>
      </c>
      <c r="AO800" s="1">
        <f>COUNTIF(F800,"CVCV")+COUNTIF(F800,"CVVCV")</f>
        <v>0</v>
      </c>
      <c r="AP800" s="1">
        <f>COUNTIF(F800,"CVCVC")+COUNTIF(F800,"CVVCVC")</f>
        <v>0</v>
      </c>
      <c r="AQ800" s="1">
        <f>COUNTIF(F800,"VCV")+COUNTIF(F800,"VVCV")</f>
        <v>0</v>
      </c>
      <c r="AR800" s="1">
        <f>COUNTIF(F800,"VCVC")+COUNTIF(F800,"VVCVC")</f>
        <v>0</v>
      </c>
      <c r="AS800" s="1">
        <f>COUNTIF(F800,"CVV")</f>
        <v>0</v>
      </c>
      <c r="AT800" s="1">
        <f>COUNTIF(F800,"CVVC")</f>
        <v>0</v>
      </c>
      <c r="AU800" s="1">
        <f>COUNTIF(F800,"VV")</f>
        <v>0</v>
      </c>
      <c r="AV800" s="1">
        <f>COUNTIF(F800,"VVC")</f>
        <v>0</v>
      </c>
      <c r="AW800" s="1">
        <f>COUNTIF(F800,"CVVCVC")+COUNTIF(F800,"VVCVC")+COUNTIF(F800,"CVVCV")+COUNTIF(F800,"VVCV")</f>
        <v>0</v>
      </c>
      <c r="AY800" s="1">
        <f>COUNTIF(F800,"CCVCV")</f>
        <v>0</v>
      </c>
      <c r="AZ800" s="1">
        <f>COUNTIF(F800,"CCVCVC")</f>
        <v>1</v>
      </c>
      <c r="BA800" s="1">
        <f>COUNTIF(F800,"CCVV")</f>
        <v>0</v>
      </c>
      <c r="BB800" s="1">
        <f>COUNTIF(F800,"CCVVC")</f>
        <v>0</v>
      </c>
      <c r="BF800" s="1" t="str">
        <f>RIGHT(F800,4)</f>
        <v>VCVC</v>
      </c>
      <c r="BG800" s="1"/>
      <c r="BJ800">
        <v>1</v>
      </c>
      <c r="BP800" s="1">
        <f>SUM(BG800:BO800)</f>
        <v>1</v>
      </c>
      <c r="BQ800">
        <v>0</v>
      </c>
      <c r="BS800" s="1" t="str">
        <f>LEFT(B800,1)</f>
        <v>f</v>
      </c>
      <c r="BT800" s="1" t="str">
        <f>LEFT(B800,2)</f>
        <v>fr</v>
      </c>
      <c r="BU800" s="1" t="str">
        <f>RIGHT(B800,1)</f>
        <v>n</v>
      </c>
      <c r="BX800" s="10">
        <v>0</v>
      </c>
      <c r="BY800" s="10" t="str">
        <f>LEFT(CA800,1)</f>
        <v>e</v>
      </c>
      <c r="BZ800" s="10" t="str">
        <f>LEFT(CC800,1)</f>
        <v>u</v>
      </c>
      <c r="CA800" s="10" t="str">
        <f>RIGHT(B800,4)</f>
        <v>etun</v>
      </c>
      <c r="CB800" s="10" t="str">
        <f>RIGHT(B800,3)</f>
        <v>tun</v>
      </c>
      <c r="CC800" s="10" t="str">
        <f>RIGHT(B800,2)</f>
        <v>un</v>
      </c>
      <c r="CD800" s="10" t="str">
        <f>RIGHT(B800,1)</f>
        <v>n</v>
      </c>
    </row>
    <row r="801" spans="1:82">
      <c r="A801">
        <v>1683</v>
      </c>
      <c r="B801" s="30" t="s">
        <v>671</v>
      </c>
      <c r="C801" t="s">
        <v>2075</v>
      </c>
      <c r="D801" t="s">
        <v>1151</v>
      </c>
      <c r="E801" t="s">
        <v>2821</v>
      </c>
      <c r="F801" t="s">
        <v>2838</v>
      </c>
      <c r="G801" s="1">
        <f>COUNTIF(B801,"*ii*")</f>
        <v>0</v>
      </c>
      <c r="H801" s="1">
        <f>COUNTIF(B801,"*ee*")</f>
        <v>0</v>
      </c>
      <c r="I801" s="1">
        <f>COUNTIF(B801,"*aa*")</f>
        <v>0</v>
      </c>
      <c r="J801" s="1">
        <f>COUNTIF(B801,"*oo*")</f>
        <v>0</v>
      </c>
      <c r="K801" s="1">
        <f>COUNTIF(B801,"*uu*")</f>
        <v>0</v>
      </c>
      <c r="L801" s="1">
        <f>COUNTIF(B801,"*ia*")</f>
        <v>0</v>
      </c>
      <c r="M801" s="1">
        <f>COUNTIF(B801,"*iu*")</f>
        <v>0</v>
      </c>
      <c r="N801" s="1">
        <f>COUNTIF(B801,"*ei*")</f>
        <v>0</v>
      </c>
      <c r="O801" s="1">
        <f>COUNTIF(B801,"*ea*")</f>
        <v>0</v>
      </c>
      <c r="P801" s="1">
        <f>COUNTIF(B801,"*eo*")</f>
        <v>0</v>
      </c>
      <c r="Q801" s="1">
        <f>COUNTIF(B801,"*eu*")</f>
        <v>0</v>
      </c>
      <c r="R801" s="1">
        <f>COUNTIF(B801,"*ai*")</f>
        <v>0</v>
      </c>
      <c r="S801" s="1">
        <f>COUNTIF(B801,"*ae*")</f>
        <v>0</v>
      </c>
      <c r="T801" s="1">
        <f>COUNTIF(B801,"*ao*")</f>
        <v>0</v>
      </c>
      <c r="U801" s="1">
        <f>COUNTIF(B801,"*au*")</f>
        <v>0</v>
      </c>
      <c r="V801" s="1">
        <f>COUNTIF(B801,"*oi*")</f>
        <v>0</v>
      </c>
      <c r="W801" s="1">
        <f>COUNTIF(B801,"*oe*")</f>
        <v>0</v>
      </c>
      <c r="X801" s="1">
        <f>COUNTIF(B801,"*oa*")</f>
        <v>0</v>
      </c>
      <c r="Y801" s="1">
        <f>COUNTIF(B801,"*ou*")</f>
        <v>0</v>
      </c>
      <c r="Z801" s="1">
        <f>COUNTIF(B801,"*ui*")</f>
        <v>0</v>
      </c>
      <c r="AA801" s="1">
        <f>COUNTIF(B801,"*ua*")</f>
        <v>0</v>
      </c>
      <c r="AB801">
        <f>SUM(G801:AA801)</f>
        <v>0</v>
      </c>
      <c r="AC801">
        <v>2</v>
      </c>
      <c r="AD801">
        <f>COUNTIF(AC801,"2")</f>
        <v>1</v>
      </c>
      <c r="AE801">
        <f>COUNTIF(AC801,"3")</f>
        <v>0</v>
      </c>
      <c r="AF801">
        <f>COUNTIF(AC801,"4")</f>
        <v>0</v>
      </c>
      <c r="AG801">
        <f>COUNTIF(AC801,"5")</f>
        <v>0</v>
      </c>
      <c r="AH801">
        <v>1</v>
      </c>
      <c r="AI801">
        <v>1</v>
      </c>
      <c r="AM801">
        <v>1</v>
      </c>
      <c r="AN801" t="str">
        <f>RIGHT(B801,1)</f>
        <v>n</v>
      </c>
      <c r="AO801" s="1">
        <f>COUNTIF(F801,"CVCV")+COUNTIF(F801,"CVVCV")</f>
        <v>0</v>
      </c>
      <c r="AP801" s="1">
        <f>COUNTIF(F801,"CVCVC")+COUNTIF(F801,"CVVCVC")</f>
        <v>0</v>
      </c>
      <c r="AQ801" s="1">
        <f>COUNTIF(F801,"VCV")+COUNTIF(F801,"VVCV")</f>
        <v>0</v>
      </c>
      <c r="AR801" s="1">
        <f>COUNTIF(F801,"VCVC")+COUNTIF(F801,"VVCVC")</f>
        <v>0</v>
      </c>
      <c r="AS801" s="1">
        <f>COUNTIF(F801,"CVV")</f>
        <v>0</v>
      </c>
      <c r="AT801" s="1">
        <f>COUNTIF(F801,"CVVC")</f>
        <v>0</v>
      </c>
      <c r="AU801" s="1">
        <f>COUNTIF(F801,"VV")</f>
        <v>0</v>
      </c>
      <c r="AV801" s="1">
        <f>COUNTIF(F801,"VVC")</f>
        <v>0</v>
      </c>
      <c r="AW801" s="1">
        <f>COUNTIF(F801,"CVVCVC")+COUNTIF(F801,"VVCVC")+COUNTIF(F801,"CVVCV")+COUNTIF(F801,"VVCV")</f>
        <v>0</v>
      </c>
      <c r="AY801" s="1">
        <f>COUNTIF(F801,"CCVCV")</f>
        <v>0</v>
      </c>
      <c r="AZ801" s="1">
        <f>COUNTIF(F801,"CCVCVC")</f>
        <v>1</v>
      </c>
      <c r="BA801" s="1">
        <f>COUNTIF(F801,"CCVV")</f>
        <v>0</v>
      </c>
      <c r="BB801" s="1">
        <f>COUNTIF(F801,"CCVVC")</f>
        <v>0</v>
      </c>
      <c r="BF801" s="1" t="str">
        <f>RIGHT(F801,4)</f>
        <v>VCVC</v>
      </c>
      <c r="BG801" s="1"/>
      <c r="BJ801">
        <v>1</v>
      </c>
      <c r="BP801" s="1">
        <f>SUM(BG801:BO801)</f>
        <v>1</v>
      </c>
      <c r="BQ801">
        <v>0</v>
      </c>
      <c r="BS801" s="1" t="str">
        <f>LEFT(B801,1)</f>
        <v>s</v>
      </c>
      <c r="BT801" s="1" t="str">
        <f>LEFT(B801,2)</f>
        <v>sk</v>
      </c>
      <c r="BU801" s="1" t="str">
        <f>RIGHT(B801,1)</f>
        <v>n</v>
      </c>
      <c r="BX801" s="10">
        <v>0</v>
      </c>
      <c r="BY801" s="10" t="str">
        <f>LEFT(CA801,1)</f>
        <v>o</v>
      </c>
      <c r="BZ801" s="10" t="str">
        <f>LEFT(CC801,1)</f>
        <v>u</v>
      </c>
      <c r="CA801" s="10" t="str">
        <f>RIGHT(B801,4)</f>
        <v>otun</v>
      </c>
      <c r="CB801" s="10" t="str">
        <f>RIGHT(B801,3)</f>
        <v>tun</v>
      </c>
      <c r="CC801" s="10" t="str">
        <f>RIGHT(B801,2)</f>
        <v>un</v>
      </c>
      <c r="CD801" s="10" t="str">
        <f>RIGHT(B801,1)</f>
        <v>n</v>
      </c>
    </row>
    <row r="802" spans="1:82">
      <c r="A802">
        <v>1738</v>
      </c>
      <c r="B802" s="30" t="s">
        <v>973</v>
      </c>
      <c r="C802" t="s">
        <v>2557</v>
      </c>
      <c r="D802" t="s">
        <v>1156</v>
      </c>
      <c r="E802" t="s">
        <v>1156</v>
      </c>
      <c r="F802" t="s">
        <v>2838</v>
      </c>
      <c r="G802" s="1">
        <f>COUNTIF(B802,"*ii*")</f>
        <v>0</v>
      </c>
      <c r="H802" s="1">
        <f>COUNTIF(B802,"*ee*")</f>
        <v>0</v>
      </c>
      <c r="I802" s="1">
        <f>COUNTIF(B802,"*aa*")</f>
        <v>0</v>
      </c>
      <c r="J802" s="1">
        <f>COUNTIF(B802,"*oo*")</f>
        <v>0</v>
      </c>
      <c r="K802" s="1">
        <f>COUNTIF(B802,"*uu*")</f>
        <v>0</v>
      </c>
      <c r="L802" s="1">
        <f>COUNTIF(B802,"*ia*")</f>
        <v>0</v>
      </c>
      <c r="M802" s="1">
        <f>COUNTIF(B802,"*iu*")</f>
        <v>0</v>
      </c>
      <c r="N802" s="1">
        <f>COUNTIF(B802,"*ei*")</f>
        <v>0</v>
      </c>
      <c r="O802" s="1">
        <f>COUNTIF(B802,"*ea*")</f>
        <v>0</v>
      </c>
      <c r="P802" s="1">
        <f>COUNTIF(B802,"*eo*")</f>
        <v>0</v>
      </c>
      <c r="Q802" s="1">
        <f>COUNTIF(B802,"*eu*")</f>
        <v>0</v>
      </c>
      <c r="R802" s="1">
        <f>COUNTIF(B802,"*ai*")</f>
        <v>0</v>
      </c>
      <c r="S802" s="1">
        <f>COUNTIF(B802,"*ae*")</f>
        <v>0</v>
      </c>
      <c r="T802" s="1">
        <f>COUNTIF(B802,"*ao*")</f>
        <v>0</v>
      </c>
      <c r="U802" s="1">
        <f>COUNTIF(B802,"*au*")</f>
        <v>0</v>
      </c>
      <c r="V802" s="1">
        <f>COUNTIF(B802,"*oi*")</f>
        <v>0</v>
      </c>
      <c r="W802" s="1">
        <f>COUNTIF(B802,"*oe*")</f>
        <v>0</v>
      </c>
      <c r="X802" s="1">
        <f>COUNTIF(B802,"*oa*")</f>
        <v>0</v>
      </c>
      <c r="Y802" s="1">
        <f>COUNTIF(B802,"*ou*")</f>
        <v>0</v>
      </c>
      <c r="Z802" s="1">
        <f>COUNTIF(B802,"*ui*")</f>
        <v>0</v>
      </c>
      <c r="AA802" s="1">
        <f>COUNTIF(B802,"*ua*")</f>
        <v>0</v>
      </c>
      <c r="AB802">
        <f>SUM(G802:AA802)</f>
        <v>0</v>
      </c>
      <c r="AC802">
        <v>2</v>
      </c>
      <c r="AD802">
        <f>COUNTIF(AC802,"2")</f>
        <v>1</v>
      </c>
      <c r="AE802">
        <f>COUNTIF(AC802,"3")</f>
        <v>0</v>
      </c>
      <c r="AF802">
        <f>COUNTIF(AC802,"4")</f>
        <v>0</v>
      </c>
      <c r="AG802">
        <f>COUNTIF(AC802,"5")</f>
        <v>0</v>
      </c>
      <c r="AH802">
        <v>1</v>
      </c>
      <c r="AI802">
        <v>1</v>
      </c>
      <c r="AM802">
        <v>1</v>
      </c>
      <c r="AN802" t="str">
        <f>RIGHT(B802,1)</f>
        <v>n</v>
      </c>
      <c r="AO802" s="1">
        <f>COUNTIF(F802,"CVCV")+COUNTIF(F802,"CVVCV")</f>
        <v>0</v>
      </c>
      <c r="AP802" s="1">
        <f>COUNTIF(F802,"CVCVC")+COUNTIF(F802,"CVVCVC")</f>
        <v>0</v>
      </c>
      <c r="AQ802" s="1">
        <f>COUNTIF(F802,"VCV")+COUNTIF(F802,"VVCV")</f>
        <v>0</v>
      </c>
      <c r="AR802" s="1">
        <f>COUNTIF(F802,"VCVC")+COUNTIF(F802,"VVCVC")</f>
        <v>0</v>
      </c>
      <c r="AS802" s="1">
        <f>COUNTIF(F802,"CVV")</f>
        <v>0</v>
      </c>
      <c r="AT802" s="1">
        <f>COUNTIF(F802,"CVVC")</f>
        <v>0</v>
      </c>
      <c r="AU802" s="1">
        <f>COUNTIF(F802,"VV")</f>
        <v>0</v>
      </c>
      <c r="AV802" s="1">
        <f>COUNTIF(F802,"VVC")</f>
        <v>0</v>
      </c>
      <c r="AW802" s="1">
        <f>COUNTIF(F802,"CVVCVC")+COUNTIF(F802,"VVCVC")+COUNTIF(F802,"CVVCV")+COUNTIF(F802,"VVCV")</f>
        <v>0</v>
      </c>
      <c r="AY802" s="1">
        <f>COUNTIF(F802,"CCVCV")</f>
        <v>0</v>
      </c>
      <c r="AZ802" s="1">
        <f>COUNTIF(F802,"CCVCVC")</f>
        <v>1</v>
      </c>
      <c r="BA802" s="1">
        <f>COUNTIF(F802,"CCVV")</f>
        <v>0</v>
      </c>
      <c r="BB802" s="1">
        <f>COUNTIF(F802,"CCVVC")</f>
        <v>0</v>
      </c>
      <c r="BF802" s="1" t="str">
        <f>RIGHT(F802,4)</f>
        <v>VCVC</v>
      </c>
      <c r="BG802" s="1"/>
      <c r="BJ802">
        <v>1</v>
      </c>
      <c r="BP802" s="1">
        <f>SUM(BG802:BO802)</f>
        <v>1</v>
      </c>
      <c r="BQ802">
        <v>0</v>
      </c>
      <c r="BS802" s="1" t="str">
        <f>LEFT(B802,1)</f>
        <v>s</v>
      </c>
      <c r="BT802" s="1" t="str">
        <f>LEFT(B802,2)</f>
        <v>sr</v>
      </c>
      <c r="BU802" s="1" t="str">
        <f>RIGHT(B802,1)</f>
        <v>n</v>
      </c>
      <c r="BX802" s="10">
        <v>0</v>
      </c>
      <c r="BY802" s="10" t="str">
        <f>LEFT(CA802,1)</f>
        <v>u</v>
      </c>
      <c r="BZ802" s="10" t="str">
        <f>LEFT(CC802,1)</f>
        <v>u</v>
      </c>
      <c r="CA802" s="10" t="str">
        <f>RIGHT(B802,4)</f>
        <v>utun</v>
      </c>
      <c r="CB802" s="10" t="str">
        <f>RIGHT(B802,3)</f>
        <v>tun</v>
      </c>
      <c r="CC802" s="10" t="str">
        <f>RIGHT(B802,2)</f>
        <v>un</v>
      </c>
      <c r="CD802" s="10" t="str">
        <f>RIGHT(B802,1)</f>
        <v>n</v>
      </c>
    </row>
    <row r="803" spans="1:82">
      <c r="B803" s="30" t="s">
        <v>4024</v>
      </c>
      <c r="C803" t="s">
        <v>4025</v>
      </c>
      <c r="D803" s="1" t="s">
        <v>1141</v>
      </c>
      <c r="E803" s="2" t="s">
        <v>1141</v>
      </c>
      <c r="F803" s="1" t="s">
        <v>2838</v>
      </c>
      <c r="G803" s="1">
        <f>COUNTIF(B803,"*ii*")</f>
        <v>0</v>
      </c>
      <c r="H803" s="1">
        <f>COUNTIF(B803,"*ee*")</f>
        <v>0</v>
      </c>
      <c r="I803" s="1">
        <f>COUNTIF(B803,"*aa*")</f>
        <v>0</v>
      </c>
      <c r="J803" s="1">
        <f>COUNTIF(B803,"*oo*")</f>
        <v>0</v>
      </c>
      <c r="K803" s="1">
        <f>COUNTIF(B803,"*uu*")</f>
        <v>0</v>
      </c>
      <c r="L803" s="1">
        <f>COUNTIF(B803,"*ia*")</f>
        <v>0</v>
      </c>
      <c r="M803" s="1">
        <f>COUNTIF(B803,"*iu*")</f>
        <v>0</v>
      </c>
      <c r="N803" s="1">
        <f>COUNTIF(B803,"*ei*")</f>
        <v>0</v>
      </c>
      <c r="O803" s="1">
        <f>COUNTIF(B803,"*ea*")</f>
        <v>0</v>
      </c>
      <c r="P803" s="1">
        <f>COUNTIF(B803,"*eo*")</f>
        <v>0</v>
      </c>
      <c r="Q803" s="1">
        <f>COUNTIF(B803,"*eu*")</f>
        <v>0</v>
      </c>
      <c r="R803" s="1">
        <f>COUNTIF(B803,"*ai*")</f>
        <v>0</v>
      </c>
      <c r="S803" s="1">
        <f>COUNTIF(B803,"*ae*")</f>
        <v>0</v>
      </c>
      <c r="T803" s="1">
        <f>COUNTIF(B803,"*ao*")</f>
        <v>0</v>
      </c>
      <c r="U803" s="1">
        <f>COUNTIF(B803,"*au*")</f>
        <v>0</v>
      </c>
      <c r="V803" s="1">
        <f>COUNTIF(B803,"*oi*")</f>
        <v>0</v>
      </c>
      <c r="W803" s="1">
        <f>COUNTIF(B803,"*oe*")</f>
        <v>0</v>
      </c>
      <c r="X803" s="1">
        <f>COUNTIF(B803,"*oa*")</f>
        <v>0</v>
      </c>
      <c r="Y803" s="1">
        <f>COUNTIF(B803,"*ou*")</f>
        <v>0</v>
      </c>
      <c r="Z803" s="1">
        <f>COUNTIF(B803,"*ui*")</f>
        <v>0</v>
      </c>
      <c r="AA803" s="1">
        <f>COUNTIF(B803,"*ua*")</f>
        <v>0</v>
      </c>
      <c r="AB803">
        <f>SUM(G803:AA803)</f>
        <v>0</v>
      </c>
      <c r="AC803">
        <v>2</v>
      </c>
      <c r="AD803">
        <f>COUNTIF(AC803,"2")</f>
        <v>1</v>
      </c>
      <c r="AE803">
        <f>COUNTIF(AC803,"3")</f>
        <v>0</v>
      </c>
      <c r="AF803">
        <f>COUNTIF(AC803,"4")</f>
        <v>0</v>
      </c>
      <c r="AG803">
        <f>COUNTIF(AC803,"5")</f>
        <v>0</v>
      </c>
      <c r="AH803">
        <v>1</v>
      </c>
      <c r="AI803">
        <v>1</v>
      </c>
      <c r="AM803">
        <v>1</v>
      </c>
      <c r="AN803" t="str">
        <f>RIGHT(B803,1)</f>
        <v>n</v>
      </c>
      <c r="AO803" s="1">
        <f>COUNTIF(F803,"CVCV")+COUNTIF(F803,"CVVCV")</f>
        <v>0</v>
      </c>
      <c r="AP803" s="1">
        <f>COUNTIF(F803,"CVCVC")+COUNTIF(F803,"CVVCVC")</f>
        <v>0</v>
      </c>
      <c r="AQ803" s="1">
        <f>COUNTIF(F803,"VCV")+COUNTIF(F803,"VVCV")</f>
        <v>0</v>
      </c>
      <c r="AR803" s="1">
        <f>COUNTIF(F803,"VCVC")+COUNTIF(F803,"VVCVC")</f>
        <v>0</v>
      </c>
      <c r="AS803" s="1">
        <f>COUNTIF(F803,"CVV")</f>
        <v>0</v>
      </c>
      <c r="AT803" s="1">
        <f>COUNTIF(F803,"CVVC")</f>
        <v>0</v>
      </c>
      <c r="AU803" s="1">
        <f>COUNTIF(F803,"VV")</f>
        <v>0</v>
      </c>
      <c r="AV803" s="1">
        <f>COUNTIF(F803,"VVC")</f>
        <v>0</v>
      </c>
      <c r="AW803" s="1">
        <f>COUNTIF(F803,"CVVCVC")+COUNTIF(F803,"VVCVC")+COUNTIF(F803,"CVVCV")+COUNTIF(F803,"VVCV")</f>
        <v>0</v>
      </c>
      <c r="AX803" s="1"/>
      <c r="AY803" s="1">
        <f>COUNTIF(F803,"CCVCV")</f>
        <v>0</v>
      </c>
      <c r="AZ803" s="1">
        <f>COUNTIF(F803,"CCVCVC")</f>
        <v>1</v>
      </c>
      <c r="BA803" s="1">
        <f>COUNTIF(F803,"CCVV")</f>
        <v>0</v>
      </c>
      <c r="BB803" s="1">
        <f>COUNTIF(F803,"CCVVC")</f>
        <v>0</v>
      </c>
      <c r="BC803" s="1"/>
      <c r="BF803" s="1" t="str">
        <f>RIGHT(F803,4)</f>
        <v>VCVC</v>
      </c>
      <c r="BG803" s="1"/>
      <c r="BH803" s="1"/>
      <c r="BJ803">
        <v>1</v>
      </c>
      <c r="BP803" s="1">
        <f>SUM(BG803:BO803)</f>
        <v>1</v>
      </c>
      <c r="BQ803">
        <v>0</v>
      </c>
      <c r="BS803" s="1" t="str">
        <f>LEFT(B803,1)</f>
        <v>f</v>
      </c>
      <c r="BT803" s="1" t="str">
        <f>LEFT(B803,2)</f>
        <v>ft</v>
      </c>
      <c r="BU803" s="1" t="str">
        <f>RIGHT(B803,1)</f>
        <v>n</v>
      </c>
      <c r="BW803"/>
      <c r="BX803" s="10">
        <v>0</v>
      </c>
      <c r="BY803" s="10" t="str">
        <f>LEFT(CA803,1)</f>
        <v>u</v>
      </c>
      <c r="BZ803" s="10" t="str">
        <f>LEFT(CC803,1)</f>
        <v>u</v>
      </c>
      <c r="CA803" s="10" t="str">
        <f>RIGHT(B803,4)</f>
        <v>utun</v>
      </c>
      <c r="CB803" s="10" t="str">
        <f>RIGHT(B803,3)</f>
        <v>tun</v>
      </c>
      <c r="CC803" s="10" t="str">
        <f>RIGHT(B803,2)</f>
        <v>un</v>
      </c>
      <c r="CD803" s="10" t="str">
        <f>RIGHT(B803,1)</f>
        <v>n</v>
      </c>
    </row>
    <row r="804" spans="1:82">
      <c r="A804">
        <v>507</v>
      </c>
      <c r="B804" s="30" t="s">
        <v>568</v>
      </c>
      <c r="C804" t="s">
        <v>1939</v>
      </c>
      <c r="D804" t="s">
        <v>1141</v>
      </c>
      <c r="E804" t="s">
        <v>1141</v>
      </c>
      <c r="F804" t="s">
        <v>2838</v>
      </c>
      <c r="G804" s="1">
        <f>COUNTIF(B804,"*ii*")</f>
        <v>0</v>
      </c>
      <c r="H804" s="1">
        <f>COUNTIF(B804,"*ee*")</f>
        <v>0</v>
      </c>
      <c r="I804" s="1">
        <f>COUNTIF(B804,"*aa*")</f>
        <v>0</v>
      </c>
      <c r="J804" s="1">
        <f>COUNTIF(B804,"*oo*")</f>
        <v>0</v>
      </c>
      <c r="K804" s="1">
        <f>COUNTIF(B804,"*uu*")</f>
        <v>0</v>
      </c>
      <c r="L804" s="1">
        <f>COUNTIF(B804,"*ia*")</f>
        <v>0</v>
      </c>
      <c r="M804" s="1">
        <f>COUNTIF(B804,"*iu*")</f>
        <v>0</v>
      </c>
      <c r="N804" s="1">
        <f>COUNTIF(B804,"*ei*")</f>
        <v>0</v>
      </c>
      <c r="O804" s="1">
        <f>COUNTIF(B804,"*ea*")</f>
        <v>0</v>
      </c>
      <c r="P804" s="1">
        <f>COUNTIF(B804,"*eo*")</f>
        <v>0</v>
      </c>
      <c r="Q804" s="1">
        <f>COUNTIF(B804,"*eu*")</f>
        <v>0</v>
      </c>
      <c r="R804" s="1">
        <f>COUNTIF(B804,"*ai*")</f>
        <v>0</v>
      </c>
      <c r="S804" s="1">
        <f>COUNTIF(B804,"*ae*")</f>
        <v>0</v>
      </c>
      <c r="T804" s="1">
        <f>COUNTIF(B804,"*ao*")</f>
        <v>0</v>
      </c>
      <c r="U804" s="1">
        <f>COUNTIF(B804,"*au*")</f>
        <v>0</v>
      </c>
      <c r="V804" s="1">
        <f>COUNTIF(B804,"*oi*")</f>
        <v>0</v>
      </c>
      <c r="W804" s="1">
        <f>COUNTIF(B804,"*oe*")</f>
        <v>0</v>
      </c>
      <c r="X804" s="1">
        <f>COUNTIF(B804,"*oa*")</f>
        <v>0</v>
      </c>
      <c r="Y804" s="1">
        <f>COUNTIF(B804,"*ou*")</f>
        <v>0</v>
      </c>
      <c r="Z804" s="1">
        <f>COUNTIF(B804,"*ui*")</f>
        <v>0</v>
      </c>
      <c r="AA804" s="1">
        <f>COUNTIF(B804,"*ua*")</f>
        <v>0</v>
      </c>
      <c r="AB804">
        <f>SUM(G804:AA804)</f>
        <v>0</v>
      </c>
      <c r="AC804">
        <v>2</v>
      </c>
      <c r="AD804">
        <f>COUNTIF(AC804,"2")</f>
        <v>1</v>
      </c>
      <c r="AE804">
        <f>COUNTIF(AC804,"3")</f>
        <v>0</v>
      </c>
      <c r="AF804">
        <f>COUNTIF(AC804,"4")</f>
        <v>0</v>
      </c>
      <c r="AG804">
        <f>COUNTIF(AC804,"5")</f>
        <v>0</v>
      </c>
      <c r="AH804">
        <v>1</v>
      </c>
      <c r="AI804">
        <v>1</v>
      </c>
      <c r="AM804">
        <v>1</v>
      </c>
      <c r="AN804" t="str">
        <f>RIGHT(B804,1)</f>
        <v>s</v>
      </c>
      <c r="AO804" s="1">
        <f>COUNTIF(F804,"CVCV")+COUNTIF(F804,"CVVCV")</f>
        <v>0</v>
      </c>
      <c r="AP804" s="1">
        <f>COUNTIF(F804,"CVCVC")+COUNTIF(F804,"CVVCVC")</f>
        <v>0</v>
      </c>
      <c r="AQ804" s="1">
        <f>COUNTIF(F804,"VCV")+COUNTIF(F804,"VVCV")</f>
        <v>0</v>
      </c>
      <c r="AR804" s="1">
        <f>COUNTIF(F804,"VCVC")+COUNTIF(F804,"VVCVC")</f>
        <v>0</v>
      </c>
      <c r="AS804" s="1">
        <f>COUNTIF(F804,"CVV")</f>
        <v>0</v>
      </c>
      <c r="AT804" s="1">
        <f>COUNTIF(F804,"CVVC")</f>
        <v>0</v>
      </c>
      <c r="AU804" s="1">
        <f>COUNTIF(F804,"VV")</f>
        <v>0</v>
      </c>
      <c r="AV804" s="1">
        <f>COUNTIF(F804,"VVC")</f>
        <v>0</v>
      </c>
      <c r="AW804" s="1">
        <f>COUNTIF(F804,"CVVCVC")+COUNTIF(F804,"VVCVC")+COUNTIF(F804,"CVVCV")+COUNTIF(F804,"VVCV")</f>
        <v>0</v>
      </c>
      <c r="AY804" s="1">
        <f>COUNTIF(F804,"CCVCV")</f>
        <v>0</v>
      </c>
      <c r="AZ804" s="1">
        <f>COUNTIF(F804,"CCVCVC")</f>
        <v>1</v>
      </c>
      <c r="BA804" s="1">
        <f>COUNTIF(F804,"CCVV")</f>
        <v>0</v>
      </c>
      <c r="BB804" s="1">
        <f>COUNTIF(F804,"CCVVC")</f>
        <v>0</v>
      </c>
      <c r="BF804" s="1" t="str">
        <f>RIGHT(F804,4)</f>
        <v>VCVC</v>
      </c>
      <c r="BG804" s="1"/>
      <c r="BJ804">
        <v>1</v>
      </c>
      <c r="BP804" s="1">
        <f>SUM(BG804:BO804)</f>
        <v>1</v>
      </c>
      <c r="BQ804">
        <v>0</v>
      </c>
      <c r="BS804" s="1" t="str">
        <f>LEFT(B804,1)</f>
        <v>k</v>
      </c>
      <c r="BT804" s="1" t="str">
        <f>LEFT(B804,2)</f>
        <v>kb</v>
      </c>
      <c r="BU804" s="1" t="str">
        <f>RIGHT(B804,1)</f>
        <v>s</v>
      </c>
      <c r="BX804" s="10">
        <v>0</v>
      </c>
      <c r="BY804" s="10" t="str">
        <f>LEFT(CA804,1)</f>
        <v>a</v>
      </c>
      <c r="BZ804" s="10" t="str">
        <f>LEFT(CC804,1)</f>
        <v>u</v>
      </c>
      <c r="CA804" s="10" t="str">
        <f>RIGHT(B804,4)</f>
        <v>atus</v>
      </c>
      <c r="CB804" s="10" t="str">
        <f>RIGHT(B804,3)</f>
        <v>tus</v>
      </c>
      <c r="CC804" s="10" t="str">
        <f>RIGHT(B804,2)</f>
        <v>us</v>
      </c>
      <c r="CD804" s="10" t="str">
        <f>RIGHT(B804,1)</f>
        <v>s</v>
      </c>
    </row>
    <row r="805" spans="1:82">
      <c r="A805">
        <v>508</v>
      </c>
      <c r="B805" s="30" t="s">
        <v>568</v>
      </c>
      <c r="C805" t="s">
        <v>2363</v>
      </c>
      <c r="D805" t="s">
        <v>1141</v>
      </c>
      <c r="E805" t="s">
        <v>1141</v>
      </c>
      <c r="F805" t="s">
        <v>2838</v>
      </c>
      <c r="G805" s="1">
        <f>COUNTIF(B805,"*ii*")</f>
        <v>0</v>
      </c>
      <c r="H805" s="1">
        <f>COUNTIF(B805,"*ee*")</f>
        <v>0</v>
      </c>
      <c r="I805" s="1">
        <f>COUNTIF(B805,"*aa*")</f>
        <v>0</v>
      </c>
      <c r="J805" s="1">
        <f>COUNTIF(B805,"*oo*")</f>
        <v>0</v>
      </c>
      <c r="K805" s="1">
        <f>COUNTIF(B805,"*uu*")</f>
        <v>0</v>
      </c>
      <c r="L805" s="1">
        <f>COUNTIF(B805,"*ia*")</f>
        <v>0</v>
      </c>
      <c r="M805" s="1">
        <f>COUNTIF(B805,"*iu*")</f>
        <v>0</v>
      </c>
      <c r="N805" s="1">
        <f>COUNTIF(B805,"*ei*")</f>
        <v>0</v>
      </c>
      <c r="O805" s="1">
        <f>COUNTIF(B805,"*ea*")</f>
        <v>0</v>
      </c>
      <c r="P805" s="1">
        <f>COUNTIF(B805,"*eo*")</f>
        <v>0</v>
      </c>
      <c r="Q805" s="1">
        <f>COUNTIF(B805,"*eu*")</f>
        <v>0</v>
      </c>
      <c r="R805" s="1">
        <f>COUNTIF(B805,"*ai*")</f>
        <v>0</v>
      </c>
      <c r="S805" s="1">
        <f>COUNTIF(B805,"*ae*")</f>
        <v>0</v>
      </c>
      <c r="T805" s="1">
        <f>COUNTIF(B805,"*ao*")</f>
        <v>0</v>
      </c>
      <c r="U805" s="1">
        <f>COUNTIF(B805,"*au*")</f>
        <v>0</v>
      </c>
      <c r="V805" s="1">
        <f>COUNTIF(B805,"*oi*")</f>
        <v>0</v>
      </c>
      <c r="W805" s="1">
        <f>COUNTIF(B805,"*oe*")</f>
        <v>0</v>
      </c>
      <c r="X805" s="1">
        <f>COUNTIF(B805,"*oa*")</f>
        <v>0</v>
      </c>
      <c r="Y805" s="1">
        <f>COUNTIF(B805,"*ou*")</f>
        <v>0</v>
      </c>
      <c r="Z805" s="1">
        <f>COUNTIF(B805,"*ui*")</f>
        <v>0</v>
      </c>
      <c r="AA805" s="1">
        <f>COUNTIF(B805,"*ua*")</f>
        <v>0</v>
      </c>
      <c r="AB805">
        <f>SUM(G805:AA805)</f>
        <v>0</v>
      </c>
      <c r="AC805">
        <v>2</v>
      </c>
      <c r="AD805">
        <f>COUNTIF(AC805,"2")</f>
        <v>1</v>
      </c>
      <c r="AE805">
        <f>COUNTIF(AC805,"3")</f>
        <v>0</v>
      </c>
      <c r="AF805">
        <f>COUNTIF(AC805,"4")</f>
        <v>0</v>
      </c>
      <c r="AG805">
        <f>COUNTIF(AC805,"5")</f>
        <v>0</v>
      </c>
      <c r="AH805">
        <v>1</v>
      </c>
      <c r="AI805">
        <v>1</v>
      </c>
      <c r="AM805">
        <v>1</v>
      </c>
      <c r="AN805" t="str">
        <f>RIGHT(B805,1)</f>
        <v>s</v>
      </c>
      <c r="AO805" s="1">
        <f>COUNTIF(F805,"CVCV")+COUNTIF(F805,"CVVCV")</f>
        <v>0</v>
      </c>
      <c r="AP805" s="1">
        <f>COUNTIF(F805,"CVCVC")+COUNTIF(F805,"CVVCVC")</f>
        <v>0</v>
      </c>
      <c r="AQ805" s="1">
        <f>COUNTIF(F805,"VCV")+COUNTIF(F805,"VVCV")</f>
        <v>0</v>
      </c>
      <c r="AR805" s="1">
        <f>COUNTIF(F805,"VCVC")+COUNTIF(F805,"VVCVC")</f>
        <v>0</v>
      </c>
      <c r="AS805" s="1">
        <f>COUNTIF(F805,"CVV")</f>
        <v>0</v>
      </c>
      <c r="AT805" s="1">
        <f>COUNTIF(F805,"CVVC")</f>
        <v>0</v>
      </c>
      <c r="AU805" s="1">
        <f>COUNTIF(F805,"VV")</f>
        <v>0</v>
      </c>
      <c r="AV805" s="1">
        <f>COUNTIF(F805,"VVC")</f>
        <v>0</v>
      </c>
      <c r="AW805" s="1">
        <f>COUNTIF(F805,"CVVCVC")+COUNTIF(F805,"VVCVC")+COUNTIF(F805,"CVVCV")+COUNTIF(F805,"VVCV")</f>
        <v>0</v>
      </c>
      <c r="AY805" s="1">
        <f>COUNTIF(F805,"CCVCV")</f>
        <v>0</v>
      </c>
      <c r="AZ805" s="1">
        <f>COUNTIF(F805,"CCVCVC")</f>
        <v>1</v>
      </c>
      <c r="BA805" s="1">
        <f>COUNTIF(F805,"CCVV")</f>
        <v>0</v>
      </c>
      <c r="BB805" s="1">
        <f>COUNTIF(F805,"CCVVC")</f>
        <v>0</v>
      </c>
      <c r="BF805" s="1" t="str">
        <f>RIGHT(F805,4)</f>
        <v>VCVC</v>
      </c>
      <c r="BG805" s="1"/>
      <c r="BJ805">
        <v>1</v>
      </c>
      <c r="BP805" s="1">
        <f>SUM(BG805:BO805)</f>
        <v>1</v>
      </c>
      <c r="BQ805">
        <v>0</v>
      </c>
      <c r="BS805" s="1" t="str">
        <f>LEFT(B805,1)</f>
        <v>k</v>
      </c>
      <c r="BT805" s="1" t="str">
        <f>LEFT(B805,2)</f>
        <v>kb</v>
      </c>
      <c r="BU805" s="1" t="str">
        <f>RIGHT(B805,1)</f>
        <v>s</v>
      </c>
      <c r="BX805" s="10">
        <v>0</v>
      </c>
      <c r="BY805" s="10" t="str">
        <f>LEFT(CA805,1)</f>
        <v>a</v>
      </c>
      <c r="BZ805" s="10" t="str">
        <f>LEFT(CC805,1)</f>
        <v>u</v>
      </c>
      <c r="CA805" s="10" t="str">
        <f>RIGHT(B805,4)</f>
        <v>atus</v>
      </c>
      <c r="CB805" s="10" t="str">
        <f>RIGHT(B805,3)</f>
        <v>tus</v>
      </c>
      <c r="CC805" s="10" t="str">
        <f>RIGHT(B805,2)</f>
        <v>us</v>
      </c>
      <c r="CD805" s="10" t="str">
        <f>RIGHT(B805,1)</f>
        <v>s</v>
      </c>
    </row>
    <row r="806" spans="1:82">
      <c r="A806">
        <v>571</v>
      </c>
      <c r="B806" s="30" t="s">
        <v>561</v>
      </c>
      <c r="C806" t="s">
        <v>1935</v>
      </c>
      <c r="D806" t="s">
        <v>1141</v>
      </c>
      <c r="E806" t="s">
        <v>1141</v>
      </c>
      <c r="F806" t="s">
        <v>2838</v>
      </c>
      <c r="G806" s="1">
        <f>COUNTIF(B806,"*ii*")</f>
        <v>0</v>
      </c>
      <c r="H806" s="1">
        <f>COUNTIF(B806,"*ee*")</f>
        <v>0</v>
      </c>
      <c r="I806" s="1">
        <f>COUNTIF(B806,"*aa*")</f>
        <v>0</v>
      </c>
      <c r="J806" s="1">
        <f>COUNTIF(B806,"*oo*")</f>
        <v>0</v>
      </c>
      <c r="K806" s="1">
        <f>COUNTIF(B806,"*uu*")</f>
        <v>0</v>
      </c>
      <c r="L806" s="1">
        <f>COUNTIF(B806,"*ia*")</f>
        <v>0</v>
      </c>
      <c r="M806" s="1">
        <f>COUNTIF(B806,"*iu*")</f>
        <v>0</v>
      </c>
      <c r="N806" s="1">
        <f>COUNTIF(B806,"*ei*")</f>
        <v>0</v>
      </c>
      <c r="O806" s="1">
        <f>COUNTIF(B806,"*ea*")</f>
        <v>0</v>
      </c>
      <c r="P806" s="1">
        <f>COUNTIF(B806,"*eo*")</f>
        <v>0</v>
      </c>
      <c r="Q806" s="1">
        <f>COUNTIF(B806,"*eu*")</f>
        <v>0</v>
      </c>
      <c r="R806" s="1">
        <f>COUNTIF(B806,"*ai*")</f>
        <v>0</v>
      </c>
      <c r="S806" s="1">
        <f>COUNTIF(B806,"*ae*")</f>
        <v>0</v>
      </c>
      <c r="T806" s="1">
        <f>COUNTIF(B806,"*ao*")</f>
        <v>0</v>
      </c>
      <c r="U806" s="1">
        <f>COUNTIF(B806,"*au*")</f>
        <v>0</v>
      </c>
      <c r="V806" s="1">
        <f>COUNTIF(B806,"*oi*")</f>
        <v>0</v>
      </c>
      <c r="W806" s="1">
        <f>COUNTIF(B806,"*oe*")</f>
        <v>0</v>
      </c>
      <c r="X806" s="1">
        <f>COUNTIF(B806,"*oa*")</f>
        <v>0</v>
      </c>
      <c r="Y806" s="1">
        <f>COUNTIF(B806,"*ou*")</f>
        <v>0</v>
      </c>
      <c r="Z806" s="1">
        <f>COUNTIF(B806,"*ui*")</f>
        <v>0</v>
      </c>
      <c r="AA806" s="1">
        <f>COUNTIF(B806,"*ua*")</f>
        <v>0</v>
      </c>
      <c r="AB806">
        <f>SUM(G806:AA806)</f>
        <v>0</v>
      </c>
      <c r="AC806">
        <v>2</v>
      </c>
      <c r="AD806">
        <f>COUNTIF(AC806,"2")</f>
        <v>1</v>
      </c>
      <c r="AE806">
        <f>COUNTIF(AC806,"3")</f>
        <v>0</v>
      </c>
      <c r="AF806">
        <f>COUNTIF(AC806,"4")</f>
        <v>0</v>
      </c>
      <c r="AG806">
        <f>COUNTIF(AC806,"5")</f>
        <v>0</v>
      </c>
      <c r="AH806">
        <v>1</v>
      </c>
      <c r="AI806">
        <v>1</v>
      </c>
      <c r="AM806">
        <v>1</v>
      </c>
      <c r="AN806" t="str">
        <f>RIGHT(B806,1)</f>
        <v>s</v>
      </c>
      <c r="AO806" s="1">
        <f>COUNTIF(F806,"CVCV")+COUNTIF(F806,"CVVCV")</f>
        <v>0</v>
      </c>
      <c r="AP806" s="1">
        <f>COUNTIF(F806,"CVCVC")+COUNTIF(F806,"CVVCVC")</f>
        <v>0</v>
      </c>
      <c r="AQ806" s="1">
        <f>COUNTIF(F806,"VCV")+COUNTIF(F806,"VVCV")</f>
        <v>0</v>
      </c>
      <c r="AR806" s="1">
        <f>COUNTIF(F806,"VCVC")+COUNTIF(F806,"VVCVC")</f>
        <v>0</v>
      </c>
      <c r="AS806" s="1">
        <f>COUNTIF(F806,"CVV")</f>
        <v>0</v>
      </c>
      <c r="AT806" s="1">
        <f>COUNTIF(F806,"CVVC")</f>
        <v>0</v>
      </c>
      <c r="AU806" s="1">
        <f>COUNTIF(F806,"VV")</f>
        <v>0</v>
      </c>
      <c r="AV806" s="1">
        <f>COUNTIF(F806,"VVC")</f>
        <v>0</v>
      </c>
      <c r="AW806" s="1">
        <f>COUNTIF(F806,"CVVCVC")+COUNTIF(F806,"VVCVC")+COUNTIF(F806,"CVVCV")+COUNTIF(F806,"VVCV")</f>
        <v>0</v>
      </c>
      <c r="AY806" s="1">
        <f>COUNTIF(F806,"CCVCV")</f>
        <v>0</v>
      </c>
      <c r="AZ806" s="1">
        <f>COUNTIF(F806,"CCVCVC")</f>
        <v>1</v>
      </c>
      <c r="BA806" s="1">
        <f>COUNTIF(F806,"CCVV")</f>
        <v>0</v>
      </c>
      <c r="BB806" s="1">
        <f>COUNTIF(F806,"CCVVC")</f>
        <v>0</v>
      </c>
      <c r="BF806" s="1" t="str">
        <f>RIGHT(F806,4)</f>
        <v>VCVC</v>
      </c>
      <c r="BG806" s="1"/>
      <c r="BJ806">
        <v>1</v>
      </c>
      <c r="BP806" s="1">
        <f>SUM(BG806:BO806)</f>
        <v>1</v>
      </c>
      <c r="BQ806">
        <v>0</v>
      </c>
      <c r="BS806" s="1" t="str">
        <f>LEFT(B806,1)</f>
        <v>k</v>
      </c>
      <c r="BT806" s="1" t="str">
        <f>LEFT(B806,2)</f>
        <v>km</v>
      </c>
      <c r="BU806" s="1" t="str">
        <f>RIGHT(B806,1)</f>
        <v>s</v>
      </c>
      <c r="BX806" s="10">
        <v>0</v>
      </c>
      <c r="BY806" s="10" t="str">
        <f>LEFT(CA806,1)</f>
        <v>e</v>
      </c>
      <c r="BZ806" s="10" t="str">
        <f>LEFT(CC806,1)</f>
        <v>u</v>
      </c>
      <c r="CA806" s="10" t="str">
        <f>RIGHT(B806,4)</f>
        <v>erus</v>
      </c>
      <c r="CB806" s="10" t="str">
        <f>RIGHT(B806,3)</f>
        <v>rus</v>
      </c>
      <c r="CC806" s="10" t="str">
        <f>RIGHT(B806,2)</f>
        <v>us</v>
      </c>
      <c r="CD806" s="10" t="str">
        <f>RIGHT(B806,1)</f>
        <v>s</v>
      </c>
    </row>
    <row r="807" spans="1:82">
      <c r="A807">
        <v>1727</v>
      </c>
      <c r="B807" s="30" t="s">
        <v>3466</v>
      </c>
      <c r="C807" t="s">
        <v>2772</v>
      </c>
      <c r="D807" t="s">
        <v>1141</v>
      </c>
      <c r="E807" t="s">
        <v>1141</v>
      </c>
      <c r="F807" t="s">
        <v>2838</v>
      </c>
      <c r="G807" s="1">
        <f>COUNTIF(B807,"*ii*")</f>
        <v>0</v>
      </c>
      <c r="H807" s="1">
        <f>COUNTIF(B807,"*ee*")</f>
        <v>0</v>
      </c>
      <c r="I807" s="1">
        <f>COUNTIF(B807,"*aa*")</f>
        <v>0</v>
      </c>
      <c r="J807" s="1">
        <f>COUNTIF(B807,"*oo*")</f>
        <v>0</v>
      </c>
      <c r="K807" s="1">
        <f>COUNTIF(B807,"*uu*")</f>
        <v>0</v>
      </c>
      <c r="L807" s="1">
        <f>COUNTIF(B807,"*ia*")</f>
        <v>0</v>
      </c>
      <c r="M807" s="1">
        <f>COUNTIF(B807,"*iu*")</f>
        <v>0</v>
      </c>
      <c r="N807" s="1">
        <f>COUNTIF(B807,"*ei*")</f>
        <v>0</v>
      </c>
      <c r="O807" s="1">
        <f>COUNTIF(B807,"*ea*")</f>
        <v>0</v>
      </c>
      <c r="P807" s="1">
        <f>COUNTIF(B807,"*eo*")</f>
        <v>0</v>
      </c>
      <c r="Q807" s="1">
        <f>COUNTIF(B807,"*eu*")</f>
        <v>0</v>
      </c>
      <c r="R807" s="1">
        <f>COUNTIF(B807,"*ai*")</f>
        <v>0</v>
      </c>
      <c r="S807" s="1">
        <f>COUNTIF(B807,"*ae*")</f>
        <v>0</v>
      </c>
      <c r="T807" s="1">
        <f>COUNTIF(B807,"*ao*")</f>
        <v>0</v>
      </c>
      <c r="U807" s="1">
        <f>COUNTIF(B807,"*au*")</f>
        <v>0</v>
      </c>
      <c r="V807" s="1">
        <f>COUNTIF(B807,"*oi*")</f>
        <v>0</v>
      </c>
      <c r="W807" s="1">
        <f>COUNTIF(B807,"*oe*")</f>
        <v>0</v>
      </c>
      <c r="X807" s="1">
        <f>COUNTIF(B807,"*oa*")</f>
        <v>0</v>
      </c>
      <c r="Y807" s="1">
        <f>COUNTIF(B807,"*ou*")</f>
        <v>0</v>
      </c>
      <c r="Z807" s="1">
        <f>COUNTIF(B807,"*ui*")</f>
        <v>0</v>
      </c>
      <c r="AA807" s="1">
        <f>COUNTIF(B807,"*ua*")</f>
        <v>0</v>
      </c>
      <c r="AB807">
        <f>SUM(G807:AA807)</f>
        <v>0</v>
      </c>
      <c r="AC807">
        <v>2</v>
      </c>
      <c r="AD807">
        <f>COUNTIF(AC807,"2")</f>
        <v>1</v>
      </c>
      <c r="AE807">
        <f>COUNTIF(AC807,"3")</f>
        <v>0</v>
      </c>
      <c r="AF807">
        <f>COUNTIF(AC807,"4")</f>
        <v>0</v>
      </c>
      <c r="AG807">
        <f>COUNTIF(AC807,"5")</f>
        <v>0</v>
      </c>
      <c r="AH807">
        <v>1</v>
      </c>
      <c r="AI807">
        <v>1</v>
      </c>
      <c r="AM807">
        <v>1</v>
      </c>
      <c r="AN807" t="str">
        <f>RIGHT(B807,1)</f>
        <v>t</v>
      </c>
      <c r="AO807" s="1">
        <f>COUNTIF(F807,"CVCV")+COUNTIF(F807,"CVVCV")</f>
        <v>0</v>
      </c>
      <c r="AP807" s="1">
        <f>COUNTIF(F807,"CVCVC")+COUNTIF(F807,"CVVCVC")</f>
        <v>0</v>
      </c>
      <c r="AQ807" s="1">
        <f>COUNTIF(F807,"VCV")+COUNTIF(F807,"VVCV")</f>
        <v>0</v>
      </c>
      <c r="AR807" s="1">
        <f>COUNTIF(F807,"VCVC")+COUNTIF(F807,"VVCVC")</f>
        <v>0</v>
      </c>
      <c r="AS807" s="1">
        <f>COUNTIF(F807,"CVV")</f>
        <v>0</v>
      </c>
      <c r="AT807" s="1">
        <f>COUNTIF(F807,"CVVC")</f>
        <v>0</v>
      </c>
      <c r="AU807" s="1">
        <f>COUNTIF(F807,"VV")</f>
        <v>0</v>
      </c>
      <c r="AV807" s="1">
        <f>COUNTIF(F807,"VVC")</f>
        <v>0</v>
      </c>
      <c r="AW807" s="1">
        <f>COUNTIF(F807,"CVVCVC")+COUNTIF(F807,"VVCVC")+COUNTIF(F807,"CVVCV")+COUNTIF(F807,"VVCV")</f>
        <v>0</v>
      </c>
      <c r="AY807" s="1">
        <f>COUNTIF(F807,"CCVCV")</f>
        <v>0</v>
      </c>
      <c r="AZ807" s="1">
        <f>COUNTIF(F807,"CCVCVC")</f>
        <v>1</v>
      </c>
      <c r="BA807" s="1">
        <f>COUNTIF(F807,"CCVV")</f>
        <v>0</v>
      </c>
      <c r="BB807" s="1">
        <f>COUNTIF(F807,"CCVVC")</f>
        <v>0</v>
      </c>
      <c r="BF807" s="1" t="str">
        <f>RIGHT(F807,4)</f>
        <v>VCVC</v>
      </c>
      <c r="BG807" s="1"/>
      <c r="BJ807">
        <v>1</v>
      </c>
      <c r="BP807" s="1">
        <f>SUM(BG807:BO807)</f>
        <v>1</v>
      </c>
      <c r="BQ807">
        <v>0</v>
      </c>
      <c r="BS807" s="1" t="str">
        <f>LEFT(B807,1)</f>
        <v>s</v>
      </c>
      <c r="BT807" s="1" t="str">
        <f>LEFT(B807,2)</f>
        <v>sp</v>
      </c>
      <c r="BU807" s="1" t="str">
        <f>RIGHT(B807,1)</f>
        <v>t</v>
      </c>
      <c r="BX807" s="10">
        <v>0</v>
      </c>
      <c r="BY807" s="10" t="str">
        <f>LEFT(CA807,1)</f>
        <v>e</v>
      </c>
      <c r="BZ807" s="10" t="str">
        <f>LEFT(CC807,1)</f>
        <v>u</v>
      </c>
      <c r="CA807" s="10" t="str">
        <f>RIGHT(B807,4)</f>
        <v>eʔut</v>
      </c>
      <c r="CB807" s="10" t="str">
        <f>RIGHT(B807,3)</f>
        <v>ʔut</v>
      </c>
      <c r="CC807" s="10" t="str">
        <f>RIGHT(B807,2)</f>
        <v>ut</v>
      </c>
      <c r="CD807" s="10" t="str">
        <f>RIGHT(B807,1)</f>
        <v>t</v>
      </c>
    </row>
    <row r="808" spans="1:82">
      <c r="A808">
        <v>860</v>
      </c>
      <c r="B808" s="30" t="s">
        <v>823</v>
      </c>
      <c r="C808" t="s">
        <v>2297</v>
      </c>
      <c r="D808" t="s">
        <v>1141</v>
      </c>
      <c r="E808" t="s">
        <v>1141</v>
      </c>
      <c r="F808" t="s">
        <v>2838</v>
      </c>
      <c r="G808" s="1">
        <f>COUNTIF(B808,"*ii*")</f>
        <v>0</v>
      </c>
      <c r="H808" s="1">
        <f>COUNTIF(B808,"*ee*")</f>
        <v>0</v>
      </c>
      <c r="I808" s="1">
        <f>COUNTIF(B808,"*aa*")</f>
        <v>0</v>
      </c>
      <c r="J808" s="1">
        <f>COUNTIF(B808,"*oo*")</f>
        <v>0</v>
      </c>
      <c r="K808" s="1">
        <f>COUNTIF(B808,"*uu*")</f>
        <v>0</v>
      </c>
      <c r="L808" s="1">
        <f>COUNTIF(B808,"*ia*")</f>
        <v>0</v>
      </c>
      <c r="M808" s="1">
        <f>COUNTIF(B808,"*iu*")</f>
        <v>0</v>
      </c>
      <c r="N808" s="1">
        <f>COUNTIF(B808,"*ei*")</f>
        <v>0</v>
      </c>
      <c r="O808" s="1">
        <f>COUNTIF(B808,"*ea*")</f>
        <v>0</v>
      </c>
      <c r="P808" s="1">
        <f>COUNTIF(B808,"*eo*")</f>
        <v>0</v>
      </c>
      <c r="Q808" s="1">
        <f>COUNTIF(B808,"*eu*")</f>
        <v>0</v>
      </c>
      <c r="R808" s="1">
        <f>COUNTIF(B808,"*ai*")</f>
        <v>0</v>
      </c>
      <c r="S808" s="1">
        <f>COUNTIF(B808,"*ae*")</f>
        <v>0</v>
      </c>
      <c r="T808" s="1">
        <f>COUNTIF(B808,"*ao*")</f>
        <v>0</v>
      </c>
      <c r="U808" s="1">
        <f>COUNTIF(B808,"*au*")</f>
        <v>0</v>
      </c>
      <c r="V808" s="1">
        <f>COUNTIF(B808,"*oi*")</f>
        <v>0</v>
      </c>
      <c r="W808" s="1">
        <f>COUNTIF(B808,"*oe*")</f>
        <v>0</v>
      </c>
      <c r="X808" s="1">
        <f>COUNTIF(B808,"*oa*")</f>
        <v>0</v>
      </c>
      <c r="Y808" s="1">
        <f>COUNTIF(B808,"*ou*")</f>
        <v>0</v>
      </c>
      <c r="Z808" s="1">
        <f>COUNTIF(B808,"*ui*")</f>
        <v>0</v>
      </c>
      <c r="AA808" s="1">
        <f>COUNTIF(B808,"*ua*")</f>
        <v>0</v>
      </c>
      <c r="AB808">
        <f>SUM(G808:AA808)</f>
        <v>0</v>
      </c>
      <c r="AC808">
        <v>2</v>
      </c>
      <c r="AD808">
        <f>COUNTIF(AC808,"2")</f>
        <v>1</v>
      </c>
      <c r="AE808">
        <f>COUNTIF(AC808,"3")</f>
        <v>0</v>
      </c>
      <c r="AF808">
        <f>COUNTIF(AC808,"4")</f>
        <v>0</v>
      </c>
      <c r="AG808">
        <f>COUNTIF(AC808,"5")</f>
        <v>0</v>
      </c>
      <c r="AH808">
        <v>1</v>
      </c>
      <c r="AI808">
        <v>1</v>
      </c>
      <c r="AM808">
        <v>1</v>
      </c>
      <c r="AN808" t="str">
        <f>RIGHT(B808,1)</f>
        <v>t</v>
      </c>
      <c r="AO808" s="1">
        <f>COUNTIF(F808,"CVCV")+COUNTIF(F808,"CVVCV")</f>
        <v>0</v>
      </c>
      <c r="AP808" s="1">
        <f>COUNTIF(F808,"CVCVC")+COUNTIF(F808,"CVVCVC")</f>
        <v>0</v>
      </c>
      <c r="AQ808" s="1">
        <f>COUNTIF(F808,"VCV")+COUNTIF(F808,"VVCV")</f>
        <v>0</v>
      </c>
      <c r="AR808" s="1">
        <f>COUNTIF(F808,"VCVC")+COUNTIF(F808,"VVCVC")</f>
        <v>0</v>
      </c>
      <c r="AS808" s="1">
        <f>COUNTIF(F808,"CVV")</f>
        <v>0</v>
      </c>
      <c r="AT808" s="1">
        <f>COUNTIF(F808,"CVVC")</f>
        <v>0</v>
      </c>
      <c r="AU808" s="1">
        <f>COUNTIF(F808,"VV")</f>
        <v>0</v>
      </c>
      <c r="AV808" s="1">
        <f>COUNTIF(F808,"VVC")</f>
        <v>0</v>
      </c>
      <c r="AW808" s="1">
        <f>COUNTIF(F808,"CVVCVC")+COUNTIF(F808,"VVCVC")+COUNTIF(F808,"CVVCV")+COUNTIF(F808,"VVCV")</f>
        <v>0</v>
      </c>
      <c r="AY808" s="1">
        <f>COUNTIF(F808,"CCVCV")</f>
        <v>0</v>
      </c>
      <c r="AZ808" s="1">
        <f>COUNTIF(F808,"CCVCVC")</f>
        <v>1</v>
      </c>
      <c r="BA808" s="1">
        <f>COUNTIF(F808,"CCVV")</f>
        <v>0</v>
      </c>
      <c r="BB808" s="1">
        <f>COUNTIF(F808,"CCVVC")</f>
        <v>0</v>
      </c>
      <c r="BF808" s="1" t="str">
        <f>RIGHT(F808,4)</f>
        <v>VCVC</v>
      </c>
      <c r="BG808" s="1"/>
      <c r="BJ808">
        <v>1</v>
      </c>
      <c r="BP808" s="1">
        <f>SUM(BG808:BO808)</f>
        <v>1</v>
      </c>
      <c r="BQ808">
        <v>0</v>
      </c>
      <c r="BS808" s="1" t="str">
        <f>LEFT(B808,1)</f>
        <v>m</v>
      </c>
      <c r="BT808" s="1" t="str">
        <f>LEFT(B808,2)</f>
        <v>mn</v>
      </c>
      <c r="BU808" s="1" t="str">
        <f>RIGHT(B808,1)</f>
        <v>t</v>
      </c>
      <c r="BX808" s="10">
        <v>0</v>
      </c>
      <c r="BY808" s="10" t="str">
        <f>LEFT(CA808,1)</f>
        <v>o</v>
      </c>
      <c r="BZ808" s="10" t="str">
        <f>LEFT(CC808,1)</f>
        <v>u</v>
      </c>
      <c r="CA808" s="10" t="str">
        <f>RIGHT(B808,4)</f>
        <v>onut</v>
      </c>
      <c r="CB808" s="10" t="str">
        <f>RIGHT(B808,3)</f>
        <v>nut</v>
      </c>
      <c r="CC808" s="10" t="str">
        <f>RIGHT(B808,2)</f>
        <v>ut</v>
      </c>
      <c r="CD808" s="10" t="str">
        <f>RIGHT(B808,1)</f>
        <v>t</v>
      </c>
    </row>
    <row r="809" spans="1:82">
      <c r="A809">
        <v>187</v>
      </c>
      <c r="B809" s="30" t="s">
        <v>3031</v>
      </c>
      <c r="C809" t="s">
        <v>1926</v>
      </c>
      <c r="D809" t="s">
        <v>1141</v>
      </c>
      <c r="E809" t="s">
        <v>1141</v>
      </c>
      <c r="F809" t="s">
        <v>2838</v>
      </c>
      <c r="G809" s="1">
        <f>COUNTIF(B809,"*ii*")</f>
        <v>0</v>
      </c>
      <c r="H809" s="1">
        <f>COUNTIF(B809,"*ee*")</f>
        <v>0</v>
      </c>
      <c r="I809" s="1">
        <f>COUNTIF(B809,"*aa*")</f>
        <v>0</v>
      </c>
      <c r="J809" s="1">
        <f>COUNTIF(B809,"*oo*")</f>
        <v>0</v>
      </c>
      <c r="K809" s="1">
        <f>COUNTIF(B809,"*uu*")</f>
        <v>0</v>
      </c>
      <c r="L809" s="1">
        <f>COUNTIF(B809,"*ia*")</f>
        <v>0</v>
      </c>
      <c r="M809" s="1">
        <f>COUNTIF(B809,"*iu*")</f>
        <v>0</v>
      </c>
      <c r="N809" s="1">
        <f>COUNTIF(B809,"*ei*")</f>
        <v>0</v>
      </c>
      <c r="O809" s="1">
        <f>COUNTIF(B809,"*ea*")</f>
        <v>0</v>
      </c>
      <c r="P809" s="1">
        <f>COUNTIF(B809,"*eo*")</f>
        <v>0</v>
      </c>
      <c r="Q809" s="1">
        <f>COUNTIF(B809,"*eu*")</f>
        <v>0</v>
      </c>
      <c r="R809" s="1">
        <f>COUNTIF(B809,"*ai*")</f>
        <v>0</v>
      </c>
      <c r="S809" s="1">
        <f>COUNTIF(B809,"*ae*")</f>
        <v>0</v>
      </c>
      <c r="T809" s="1">
        <f>COUNTIF(B809,"*ao*")</f>
        <v>0</v>
      </c>
      <c r="U809" s="1">
        <f>COUNTIF(B809,"*au*")</f>
        <v>0</v>
      </c>
      <c r="V809" s="1">
        <f>COUNTIF(B809,"*oi*")</f>
        <v>0</v>
      </c>
      <c r="W809" s="1">
        <f>COUNTIF(B809,"*oe*")</f>
        <v>0</v>
      </c>
      <c r="X809" s="1">
        <f>COUNTIF(B809,"*oa*")</f>
        <v>0</v>
      </c>
      <c r="Y809" s="1">
        <f>COUNTIF(B809,"*ou*")</f>
        <v>0</v>
      </c>
      <c r="Z809" s="1">
        <f>COUNTIF(B809,"*ui*")</f>
        <v>0</v>
      </c>
      <c r="AA809" s="1">
        <f>COUNTIF(B809,"*ua*")</f>
        <v>0</v>
      </c>
      <c r="AB809">
        <f>SUM(G809:AA809)</f>
        <v>0</v>
      </c>
      <c r="AC809">
        <v>2</v>
      </c>
      <c r="AD809">
        <f>COUNTIF(AC809,"2")</f>
        <v>1</v>
      </c>
      <c r="AE809">
        <f>COUNTIF(AC809,"3")</f>
        <v>0</v>
      </c>
      <c r="AF809">
        <f>COUNTIF(AC809,"4")</f>
        <v>0</v>
      </c>
      <c r="AG809">
        <f>COUNTIF(AC809,"5")</f>
        <v>0</v>
      </c>
      <c r="AH809">
        <v>1</v>
      </c>
      <c r="AI809">
        <v>1</v>
      </c>
      <c r="AM809">
        <v>1</v>
      </c>
      <c r="AN809" t="str">
        <f>RIGHT(B809,1)</f>
        <v>ʔ</v>
      </c>
      <c r="AO809" s="1">
        <f>COUNTIF(F809,"CVCV")+COUNTIF(F809,"CVVCV")</f>
        <v>0</v>
      </c>
      <c r="AP809" s="1">
        <f>COUNTIF(F809,"CVCVC")+COUNTIF(F809,"CVVCVC")</f>
        <v>0</v>
      </c>
      <c r="AQ809" s="1">
        <f>COUNTIF(F809,"VCV")+COUNTIF(F809,"VVCV")</f>
        <v>0</v>
      </c>
      <c r="AR809" s="1">
        <f>COUNTIF(F809,"VCVC")+COUNTIF(F809,"VVCVC")</f>
        <v>0</v>
      </c>
      <c r="AS809" s="1">
        <f>COUNTIF(F809,"CVV")</f>
        <v>0</v>
      </c>
      <c r="AT809" s="1">
        <f>COUNTIF(F809,"CVVC")</f>
        <v>0</v>
      </c>
      <c r="AU809" s="1">
        <f>COUNTIF(F809,"VV")</f>
        <v>0</v>
      </c>
      <c r="AV809" s="1">
        <f>COUNTIF(F809,"VVC")</f>
        <v>0</v>
      </c>
      <c r="AW809" s="1">
        <f>COUNTIF(F809,"CVVCVC")+COUNTIF(F809,"VVCVC")+COUNTIF(F809,"CVVCV")+COUNTIF(F809,"VVCV")</f>
        <v>0</v>
      </c>
      <c r="AY809" s="1">
        <f>COUNTIF(F809,"CCVCV")</f>
        <v>0</v>
      </c>
      <c r="AZ809" s="1">
        <f>COUNTIF(F809,"CCVCVC")</f>
        <v>1</v>
      </c>
      <c r="BA809" s="1">
        <f>COUNTIF(F809,"CCVV")</f>
        <v>0</v>
      </c>
      <c r="BB809" s="1">
        <f>COUNTIF(F809,"CCVVC")</f>
        <v>0</v>
      </c>
      <c r="BF809" s="1" t="str">
        <f>RIGHT(F809,4)</f>
        <v>VCVC</v>
      </c>
      <c r="BG809" s="1"/>
      <c r="BJ809">
        <v>1</v>
      </c>
      <c r="BP809" s="1">
        <f>SUM(BG809:BO809)</f>
        <v>1</v>
      </c>
      <c r="BQ809">
        <v>0</v>
      </c>
      <c r="BS809" s="1" t="str">
        <f>LEFT(B809,1)</f>
        <v>b</v>
      </c>
      <c r="BT809" s="1" t="str">
        <f>LEFT(B809,2)</f>
        <v>bn</v>
      </c>
      <c r="BU809" s="1" t="str">
        <f>RIGHT(B809,1)</f>
        <v>ʔ</v>
      </c>
      <c r="BX809" s="10">
        <v>0</v>
      </c>
      <c r="BY809" s="10" t="str">
        <f>LEFT(CA809,1)</f>
        <v>a</v>
      </c>
      <c r="BZ809" s="10" t="str">
        <f>LEFT(CC809,1)</f>
        <v>u</v>
      </c>
      <c r="CA809" s="10" t="str">
        <f>RIGHT(B809,4)</f>
        <v>afuʔ</v>
      </c>
      <c r="CB809" s="10" t="str">
        <f>RIGHT(B809,3)</f>
        <v>fuʔ</v>
      </c>
      <c r="CC809" s="10" t="str">
        <f>RIGHT(B809,2)</f>
        <v>uʔ</v>
      </c>
      <c r="CD809" s="10" t="str">
        <f>RIGHT(B809,1)</f>
        <v>ʔ</v>
      </c>
    </row>
    <row r="810" spans="1:82">
      <c r="A810">
        <v>188</v>
      </c>
      <c r="B810" s="30" t="s">
        <v>3031</v>
      </c>
      <c r="C810" t="s">
        <v>2761</v>
      </c>
      <c r="D810" t="s">
        <v>1141</v>
      </c>
      <c r="E810" t="s">
        <v>1141</v>
      </c>
      <c r="F810" t="s">
        <v>2838</v>
      </c>
      <c r="G810" s="1">
        <f>COUNTIF(B810,"*ii*")</f>
        <v>0</v>
      </c>
      <c r="H810" s="1">
        <f>COUNTIF(B810,"*ee*")</f>
        <v>0</v>
      </c>
      <c r="I810" s="1">
        <f>COUNTIF(B810,"*aa*")</f>
        <v>0</v>
      </c>
      <c r="J810" s="1">
        <f>COUNTIF(B810,"*oo*")</f>
        <v>0</v>
      </c>
      <c r="K810" s="1">
        <f>COUNTIF(B810,"*uu*")</f>
        <v>0</v>
      </c>
      <c r="L810" s="1">
        <f>COUNTIF(B810,"*ia*")</f>
        <v>0</v>
      </c>
      <c r="M810" s="1">
        <f>COUNTIF(B810,"*iu*")</f>
        <v>0</v>
      </c>
      <c r="N810" s="1">
        <f>COUNTIF(B810,"*ei*")</f>
        <v>0</v>
      </c>
      <c r="O810" s="1">
        <f>COUNTIF(B810,"*ea*")</f>
        <v>0</v>
      </c>
      <c r="P810" s="1">
        <f>COUNTIF(B810,"*eo*")</f>
        <v>0</v>
      </c>
      <c r="Q810" s="1">
        <f>COUNTIF(B810,"*eu*")</f>
        <v>0</v>
      </c>
      <c r="R810" s="1">
        <f>COUNTIF(B810,"*ai*")</f>
        <v>0</v>
      </c>
      <c r="S810" s="1">
        <f>COUNTIF(B810,"*ae*")</f>
        <v>0</v>
      </c>
      <c r="T810" s="1">
        <f>COUNTIF(B810,"*ao*")</f>
        <v>0</v>
      </c>
      <c r="U810" s="1">
        <f>COUNTIF(B810,"*au*")</f>
        <v>0</v>
      </c>
      <c r="V810" s="1">
        <f>COUNTIF(B810,"*oi*")</f>
        <v>0</v>
      </c>
      <c r="W810" s="1">
        <f>COUNTIF(B810,"*oe*")</f>
        <v>0</v>
      </c>
      <c r="X810" s="1">
        <f>COUNTIF(B810,"*oa*")</f>
        <v>0</v>
      </c>
      <c r="Y810" s="1">
        <f>COUNTIF(B810,"*ou*")</f>
        <v>0</v>
      </c>
      <c r="Z810" s="1">
        <f>COUNTIF(B810,"*ui*")</f>
        <v>0</v>
      </c>
      <c r="AA810" s="1">
        <f>COUNTIF(B810,"*ua*")</f>
        <v>0</v>
      </c>
      <c r="AB810">
        <f>SUM(G810:AA810)</f>
        <v>0</v>
      </c>
      <c r="AC810">
        <v>2</v>
      </c>
      <c r="AD810">
        <f>COUNTIF(AC810,"2")</f>
        <v>1</v>
      </c>
      <c r="AE810">
        <f>COUNTIF(AC810,"3")</f>
        <v>0</v>
      </c>
      <c r="AF810">
        <f>COUNTIF(AC810,"4")</f>
        <v>0</v>
      </c>
      <c r="AG810">
        <f>COUNTIF(AC810,"5")</f>
        <v>0</v>
      </c>
      <c r="AH810">
        <v>1</v>
      </c>
      <c r="AI810">
        <v>1</v>
      </c>
      <c r="AM810">
        <v>1</v>
      </c>
      <c r="AN810" t="str">
        <f>RIGHT(B810,1)</f>
        <v>ʔ</v>
      </c>
      <c r="AO810" s="1">
        <f>COUNTIF(F810,"CVCV")+COUNTIF(F810,"CVVCV")</f>
        <v>0</v>
      </c>
      <c r="AP810" s="1">
        <f>COUNTIF(F810,"CVCVC")+COUNTIF(F810,"CVVCVC")</f>
        <v>0</v>
      </c>
      <c r="AQ810" s="1">
        <f>COUNTIF(F810,"VCV")+COUNTIF(F810,"VVCV")</f>
        <v>0</v>
      </c>
      <c r="AR810" s="1">
        <f>COUNTIF(F810,"VCVC")+COUNTIF(F810,"VVCVC")</f>
        <v>0</v>
      </c>
      <c r="AS810" s="1">
        <f>COUNTIF(F810,"CVV")</f>
        <v>0</v>
      </c>
      <c r="AT810" s="1">
        <f>COUNTIF(F810,"CVVC")</f>
        <v>0</v>
      </c>
      <c r="AU810" s="1">
        <f>COUNTIF(F810,"VV")</f>
        <v>0</v>
      </c>
      <c r="AV810" s="1">
        <f>COUNTIF(F810,"VVC")</f>
        <v>0</v>
      </c>
      <c r="AW810" s="1">
        <f>COUNTIF(F810,"CVVCVC")+COUNTIF(F810,"VVCVC")+COUNTIF(F810,"CVVCV")+COUNTIF(F810,"VVCV")</f>
        <v>0</v>
      </c>
      <c r="AY810" s="1">
        <f>COUNTIF(F810,"CCVCV")</f>
        <v>0</v>
      </c>
      <c r="AZ810" s="1">
        <f>COUNTIF(F810,"CCVCVC")</f>
        <v>1</v>
      </c>
      <c r="BA810" s="1">
        <f>COUNTIF(F810,"CCVV")</f>
        <v>0</v>
      </c>
      <c r="BB810" s="1">
        <f>COUNTIF(F810,"CCVVC")</f>
        <v>0</v>
      </c>
      <c r="BF810" s="1" t="str">
        <f>RIGHT(F810,4)</f>
        <v>VCVC</v>
      </c>
      <c r="BG810" s="1"/>
      <c r="BJ810">
        <v>1</v>
      </c>
      <c r="BP810" s="1">
        <f>SUM(BG810:BO810)</f>
        <v>1</v>
      </c>
      <c r="BQ810">
        <v>0</v>
      </c>
      <c r="BS810" s="1" t="str">
        <f>LEFT(B810,1)</f>
        <v>b</v>
      </c>
      <c r="BT810" s="1" t="str">
        <f>LEFT(B810,2)</f>
        <v>bn</v>
      </c>
      <c r="BU810" s="1" t="str">
        <f>RIGHT(B810,1)</f>
        <v>ʔ</v>
      </c>
      <c r="BX810" s="10">
        <v>0</v>
      </c>
      <c r="BY810" s="10" t="str">
        <f>LEFT(CA810,1)</f>
        <v>a</v>
      </c>
      <c r="BZ810" s="10" t="str">
        <f>LEFT(CC810,1)</f>
        <v>u</v>
      </c>
      <c r="CA810" s="10" t="str">
        <f>RIGHT(B810,4)</f>
        <v>afuʔ</v>
      </c>
      <c r="CB810" s="10" t="str">
        <f>RIGHT(B810,3)</f>
        <v>fuʔ</v>
      </c>
      <c r="CC810" s="10" t="str">
        <f>RIGHT(B810,2)</f>
        <v>uʔ</v>
      </c>
      <c r="CD810" s="10" t="str">
        <f>RIGHT(B810,1)</f>
        <v>ʔ</v>
      </c>
    </row>
    <row r="811" spans="1:82">
      <c r="A811">
        <v>843</v>
      </c>
      <c r="B811" s="30" t="s">
        <v>3142</v>
      </c>
      <c r="C811" t="s">
        <v>1996</v>
      </c>
      <c r="D811" t="s">
        <v>1141</v>
      </c>
      <c r="E811" t="s">
        <v>1141</v>
      </c>
      <c r="F811" t="s">
        <v>2838</v>
      </c>
      <c r="G811" s="1">
        <f>COUNTIF(B811,"*ii*")</f>
        <v>0</v>
      </c>
      <c r="H811" s="1">
        <f>COUNTIF(B811,"*ee*")</f>
        <v>0</v>
      </c>
      <c r="I811" s="1">
        <f>COUNTIF(B811,"*aa*")</f>
        <v>0</v>
      </c>
      <c r="J811" s="1">
        <f>COUNTIF(B811,"*oo*")</f>
        <v>0</v>
      </c>
      <c r="K811" s="1">
        <f>COUNTIF(B811,"*uu*")</f>
        <v>0</v>
      </c>
      <c r="L811" s="1">
        <f>COUNTIF(B811,"*ia*")</f>
        <v>0</v>
      </c>
      <c r="M811" s="1">
        <f>COUNTIF(B811,"*iu*")</f>
        <v>0</v>
      </c>
      <c r="N811" s="1">
        <f>COUNTIF(B811,"*ei*")</f>
        <v>0</v>
      </c>
      <c r="O811" s="1">
        <f>COUNTIF(B811,"*ea*")</f>
        <v>0</v>
      </c>
      <c r="P811" s="1">
        <f>COUNTIF(B811,"*eo*")</f>
        <v>0</v>
      </c>
      <c r="Q811" s="1">
        <f>COUNTIF(B811,"*eu*")</f>
        <v>0</v>
      </c>
      <c r="R811" s="1">
        <f>COUNTIF(B811,"*ai*")</f>
        <v>0</v>
      </c>
      <c r="S811" s="1">
        <f>COUNTIF(B811,"*ae*")</f>
        <v>0</v>
      </c>
      <c r="T811" s="1">
        <f>COUNTIF(B811,"*ao*")</f>
        <v>0</v>
      </c>
      <c r="U811" s="1">
        <f>COUNTIF(B811,"*au*")</f>
        <v>0</v>
      </c>
      <c r="V811" s="1">
        <f>COUNTIF(B811,"*oi*")</f>
        <v>0</v>
      </c>
      <c r="W811" s="1">
        <f>COUNTIF(B811,"*oe*")</f>
        <v>0</v>
      </c>
      <c r="X811" s="1">
        <f>COUNTIF(B811,"*oa*")</f>
        <v>0</v>
      </c>
      <c r="Y811" s="1">
        <f>COUNTIF(B811,"*ou*")</f>
        <v>0</v>
      </c>
      <c r="Z811" s="1">
        <f>COUNTIF(B811,"*ui*")</f>
        <v>0</v>
      </c>
      <c r="AA811" s="1">
        <f>COUNTIF(B811,"*ua*")</f>
        <v>0</v>
      </c>
      <c r="AB811">
        <f>SUM(G811:AA811)</f>
        <v>0</v>
      </c>
      <c r="AC811">
        <v>2</v>
      </c>
      <c r="AD811">
        <f>COUNTIF(AC811,"2")</f>
        <v>1</v>
      </c>
      <c r="AE811">
        <f>COUNTIF(AC811,"3")</f>
        <v>0</v>
      </c>
      <c r="AF811">
        <f>COUNTIF(AC811,"4")</f>
        <v>0</v>
      </c>
      <c r="AG811">
        <f>COUNTIF(AC811,"5")</f>
        <v>0</v>
      </c>
      <c r="AH811">
        <v>1</v>
      </c>
      <c r="AI811">
        <v>1</v>
      </c>
      <c r="AM811">
        <v>1</v>
      </c>
      <c r="AN811" t="str">
        <f>RIGHT(B811,1)</f>
        <v>ʔ</v>
      </c>
      <c r="AO811" s="1">
        <f>COUNTIF(F811,"CVCV")+COUNTIF(F811,"CVVCV")</f>
        <v>0</v>
      </c>
      <c r="AP811" s="1">
        <f>COUNTIF(F811,"CVCVC")+COUNTIF(F811,"CVVCVC")</f>
        <v>0</v>
      </c>
      <c r="AQ811" s="1">
        <f>COUNTIF(F811,"VCV")+COUNTIF(F811,"VVCV")</f>
        <v>0</v>
      </c>
      <c r="AR811" s="1">
        <f>COUNTIF(F811,"VCVC")+COUNTIF(F811,"VVCVC")</f>
        <v>0</v>
      </c>
      <c r="AS811" s="1">
        <f>COUNTIF(F811,"CVV")</f>
        <v>0</v>
      </c>
      <c r="AT811" s="1">
        <f>COUNTIF(F811,"CVVC")</f>
        <v>0</v>
      </c>
      <c r="AU811" s="1">
        <f>COUNTIF(F811,"VV")</f>
        <v>0</v>
      </c>
      <c r="AV811" s="1">
        <f>COUNTIF(F811,"VVC")</f>
        <v>0</v>
      </c>
      <c r="AW811" s="1">
        <f>COUNTIF(F811,"CVVCVC")+COUNTIF(F811,"VVCVC")+COUNTIF(F811,"CVVCV")+COUNTIF(F811,"VVCV")</f>
        <v>0</v>
      </c>
      <c r="AY811" s="1">
        <f>COUNTIF(F811,"CCVCV")</f>
        <v>0</v>
      </c>
      <c r="AZ811" s="1">
        <f>COUNTIF(F811,"CCVCVC")</f>
        <v>1</v>
      </c>
      <c r="BA811" s="1">
        <f>COUNTIF(F811,"CCVV")</f>
        <v>0</v>
      </c>
      <c r="BB811" s="1">
        <f>COUNTIF(F811,"CCVVC")</f>
        <v>0</v>
      </c>
      <c r="BF811" s="1" t="str">
        <f>RIGHT(F811,4)</f>
        <v>VCVC</v>
      </c>
      <c r="BG811" s="1"/>
      <c r="BJ811">
        <v>1</v>
      </c>
      <c r="BP811" s="1">
        <f>SUM(BG811:BO811)</f>
        <v>1</v>
      </c>
      <c r="BQ811">
        <v>0</v>
      </c>
      <c r="BS811" s="1" t="str">
        <f>LEFT(B811,1)</f>
        <v>m</v>
      </c>
      <c r="BT811" s="1" t="str">
        <f>LEFT(B811,2)</f>
        <v>mn</v>
      </c>
      <c r="BU811" s="1" t="str">
        <f>RIGHT(B811,1)</f>
        <v>ʔ</v>
      </c>
      <c r="BX811" s="10">
        <v>0</v>
      </c>
      <c r="BY811" s="10" t="str">
        <f>LEFT(CA811,1)</f>
        <v>a</v>
      </c>
      <c r="BZ811" s="10" t="str">
        <f>LEFT(CC811,1)</f>
        <v>u</v>
      </c>
      <c r="CA811" s="10" t="str">
        <f>RIGHT(B811,4)</f>
        <v>anuʔ</v>
      </c>
      <c r="CB811" s="10" t="str">
        <f>RIGHT(B811,3)</f>
        <v>nuʔ</v>
      </c>
      <c r="CC811" s="10" t="str">
        <f>RIGHT(B811,2)</f>
        <v>uʔ</v>
      </c>
      <c r="CD811" s="10" t="str">
        <f>RIGHT(B811,1)</f>
        <v>ʔ</v>
      </c>
    </row>
    <row r="812" spans="1:82">
      <c r="A812">
        <v>1375</v>
      </c>
      <c r="B812" s="30" t="s">
        <v>3335</v>
      </c>
      <c r="C812" t="s">
        <v>1455</v>
      </c>
      <c r="D812" t="s">
        <v>1141</v>
      </c>
      <c r="E812" t="s">
        <v>1141</v>
      </c>
      <c r="F812" t="s">
        <v>2838</v>
      </c>
      <c r="G812" s="1">
        <f>COUNTIF(B812,"*ii*")</f>
        <v>0</v>
      </c>
      <c r="H812" s="1">
        <f>COUNTIF(B812,"*ee*")</f>
        <v>0</v>
      </c>
      <c r="I812" s="1">
        <f>COUNTIF(B812,"*aa*")</f>
        <v>0</v>
      </c>
      <c r="J812" s="1">
        <f>COUNTIF(B812,"*oo*")</f>
        <v>0</v>
      </c>
      <c r="K812" s="1">
        <f>COUNTIF(B812,"*uu*")</f>
        <v>0</v>
      </c>
      <c r="L812" s="1">
        <f>COUNTIF(B812,"*ia*")</f>
        <v>0</v>
      </c>
      <c r="M812" s="1">
        <f>COUNTIF(B812,"*iu*")</f>
        <v>0</v>
      </c>
      <c r="N812" s="1">
        <f>COUNTIF(B812,"*ei*")</f>
        <v>0</v>
      </c>
      <c r="O812" s="1">
        <f>COUNTIF(B812,"*ea*")</f>
        <v>0</v>
      </c>
      <c r="P812" s="1">
        <f>COUNTIF(B812,"*eo*")</f>
        <v>0</v>
      </c>
      <c r="Q812" s="1">
        <f>COUNTIF(B812,"*eu*")</f>
        <v>0</v>
      </c>
      <c r="R812" s="1">
        <f>COUNTIF(B812,"*ai*")</f>
        <v>0</v>
      </c>
      <c r="S812" s="1">
        <f>COUNTIF(B812,"*ae*")</f>
        <v>0</v>
      </c>
      <c r="T812" s="1">
        <f>COUNTIF(B812,"*ao*")</f>
        <v>0</v>
      </c>
      <c r="U812" s="1">
        <f>COUNTIF(B812,"*au*")</f>
        <v>0</v>
      </c>
      <c r="V812" s="1">
        <f>COUNTIF(B812,"*oi*")</f>
        <v>0</v>
      </c>
      <c r="W812" s="1">
        <f>COUNTIF(B812,"*oe*")</f>
        <v>0</v>
      </c>
      <c r="X812" s="1">
        <f>COUNTIF(B812,"*oa*")</f>
        <v>0</v>
      </c>
      <c r="Y812" s="1">
        <f>COUNTIF(B812,"*ou*")</f>
        <v>0</v>
      </c>
      <c r="Z812" s="1">
        <f>COUNTIF(B812,"*ui*")</f>
        <v>0</v>
      </c>
      <c r="AA812" s="1">
        <f>COUNTIF(B812,"*ua*")</f>
        <v>0</v>
      </c>
      <c r="AB812">
        <f>SUM(G812:AA812)</f>
        <v>0</v>
      </c>
      <c r="AC812">
        <v>2</v>
      </c>
      <c r="AD812">
        <f>COUNTIF(AC812,"2")</f>
        <v>1</v>
      </c>
      <c r="AE812">
        <f>COUNTIF(AC812,"3")</f>
        <v>0</v>
      </c>
      <c r="AF812">
        <f>COUNTIF(AC812,"4")</f>
        <v>0</v>
      </c>
      <c r="AG812">
        <f>COUNTIF(AC812,"5")</f>
        <v>0</v>
      </c>
      <c r="AH812">
        <v>1</v>
      </c>
      <c r="AI812">
        <v>1</v>
      </c>
      <c r="AM812">
        <v>1</v>
      </c>
      <c r="AN812" t="str">
        <f>RIGHT(B812,1)</f>
        <v>ʔ</v>
      </c>
      <c r="AO812" s="1">
        <f>COUNTIF(F812,"CVCV")+COUNTIF(F812,"CVVCV")</f>
        <v>0</v>
      </c>
      <c r="AP812" s="1">
        <f>COUNTIF(F812,"CVCVC")+COUNTIF(F812,"CVVCVC")</f>
        <v>0</v>
      </c>
      <c r="AQ812" s="1">
        <f>COUNTIF(F812,"VCV")+COUNTIF(F812,"VVCV")</f>
        <v>0</v>
      </c>
      <c r="AR812" s="1">
        <f>COUNTIF(F812,"VCVC")+COUNTIF(F812,"VVCVC")</f>
        <v>0</v>
      </c>
      <c r="AS812" s="1">
        <f>COUNTIF(F812,"CVV")</f>
        <v>0</v>
      </c>
      <c r="AT812" s="1">
        <f>COUNTIF(F812,"CVVC")</f>
        <v>0</v>
      </c>
      <c r="AU812" s="1">
        <f>COUNTIF(F812,"VV")</f>
        <v>0</v>
      </c>
      <c r="AV812" s="1">
        <f>COUNTIF(F812,"VVC")</f>
        <v>0</v>
      </c>
      <c r="AW812" s="1">
        <f>COUNTIF(F812,"CVVCVC")+COUNTIF(F812,"VVCVC")+COUNTIF(F812,"CVVCV")+COUNTIF(F812,"VVCV")</f>
        <v>0</v>
      </c>
      <c r="AY812" s="1">
        <f>COUNTIF(F812,"CCVCV")</f>
        <v>0</v>
      </c>
      <c r="AZ812" s="1">
        <f>COUNTIF(F812,"CCVCVC")</f>
        <v>1</v>
      </c>
      <c r="BA812" s="1">
        <f>COUNTIF(F812,"CCVV")</f>
        <v>0</v>
      </c>
      <c r="BB812" s="1">
        <f>COUNTIF(F812,"CCVVC")</f>
        <v>0</v>
      </c>
      <c r="BC812">
        <v>1</v>
      </c>
      <c r="BF812" s="1" t="str">
        <f>RIGHT(F812,4)</f>
        <v>VCVC</v>
      </c>
      <c r="BG812" s="1"/>
      <c r="BJ812">
        <v>1</v>
      </c>
      <c r="BP812" s="1">
        <f>SUM(BG812:BO812)</f>
        <v>1</v>
      </c>
      <c r="BQ812">
        <v>0</v>
      </c>
      <c r="BS812" s="1" t="str">
        <f>LEFT(B812,1)</f>
        <v>ʔ</v>
      </c>
      <c r="BT812" s="1" t="str">
        <f>LEFT(B812,2)</f>
        <v>ʔp</v>
      </c>
      <c r="BU812" s="1" t="str">
        <f>RIGHT(B812,1)</f>
        <v>ʔ</v>
      </c>
      <c r="BX812" s="10">
        <v>0</v>
      </c>
      <c r="BY812" s="10" t="str">
        <f>LEFT(CA812,1)</f>
        <v>a</v>
      </c>
      <c r="BZ812" s="10" t="str">
        <f>LEFT(CC812,1)</f>
        <v>u</v>
      </c>
      <c r="CA812" s="10" t="str">
        <f>RIGHT(B812,4)</f>
        <v>anuʔ</v>
      </c>
      <c r="CB812" s="10" t="str">
        <f>RIGHT(B812,3)</f>
        <v>nuʔ</v>
      </c>
      <c r="CC812" s="10" t="str">
        <f>RIGHT(B812,2)</f>
        <v>uʔ</v>
      </c>
      <c r="CD812" s="10" t="str">
        <f>RIGHT(B812,1)</f>
        <v>ʔ</v>
      </c>
    </row>
    <row r="813" spans="1:82">
      <c r="A813">
        <v>317</v>
      </c>
      <c r="B813" s="30" t="s">
        <v>3046</v>
      </c>
      <c r="C813" t="s">
        <v>1779</v>
      </c>
      <c r="D813" t="s">
        <v>1141</v>
      </c>
      <c r="E813" t="s">
        <v>1141</v>
      </c>
      <c r="F813" t="s">
        <v>2838</v>
      </c>
      <c r="G813" s="1">
        <f>COUNTIF(B813,"*ii*")</f>
        <v>0</v>
      </c>
      <c r="H813" s="1">
        <f>COUNTIF(B813,"*ee*")</f>
        <v>0</v>
      </c>
      <c r="I813" s="1">
        <f>COUNTIF(B813,"*aa*")</f>
        <v>0</v>
      </c>
      <c r="J813" s="1">
        <f>COUNTIF(B813,"*oo*")</f>
        <v>0</v>
      </c>
      <c r="K813" s="1">
        <f>COUNTIF(B813,"*uu*")</f>
        <v>0</v>
      </c>
      <c r="L813" s="1">
        <f>COUNTIF(B813,"*ia*")</f>
        <v>0</v>
      </c>
      <c r="M813" s="1">
        <f>COUNTIF(B813,"*iu*")</f>
        <v>0</v>
      </c>
      <c r="N813" s="1">
        <f>COUNTIF(B813,"*ei*")</f>
        <v>0</v>
      </c>
      <c r="O813" s="1">
        <f>COUNTIF(B813,"*ea*")</f>
        <v>0</v>
      </c>
      <c r="P813" s="1">
        <f>COUNTIF(B813,"*eo*")</f>
        <v>0</v>
      </c>
      <c r="Q813" s="1">
        <f>COUNTIF(B813,"*eu*")</f>
        <v>0</v>
      </c>
      <c r="R813" s="1">
        <f>COUNTIF(B813,"*ai*")</f>
        <v>0</v>
      </c>
      <c r="S813" s="1">
        <f>COUNTIF(B813,"*ae*")</f>
        <v>0</v>
      </c>
      <c r="T813" s="1">
        <f>COUNTIF(B813,"*ao*")</f>
        <v>0</v>
      </c>
      <c r="U813" s="1">
        <f>COUNTIF(B813,"*au*")</f>
        <v>0</v>
      </c>
      <c r="V813" s="1">
        <f>COUNTIF(B813,"*oi*")</f>
        <v>0</v>
      </c>
      <c r="W813" s="1">
        <f>COUNTIF(B813,"*oe*")</f>
        <v>0</v>
      </c>
      <c r="X813" s="1">
        <f>COUNTIF(B813,"*oa*")</f>
        <v>0</v>
      </c>
      <c r="Y813" s="1">
        <f>COUNTIF(B813,"*ou*")</f>
        <v>0</v>
      </c>
      <c r="Z813" s="1">
        <f>COUNTIF(B813,"*ui*")</f>
        <v>0</v>
      </c>
      <c r="AA813" s="1">
        <f>COUNTIF(B813,"*ua*")</f>
        <v>0</v>
      </c>
      <c r="AB813">
        <f>SUM(G813:AA813)</f>
        <v>0</v>
      </c>
      <c r="AC813">
        <v>2</v>
      </c>
      <c r="AD813">
        <f>COUNTIF(AC813,"2")</f>
        <v>1</v>
      </c>
      <c r="AE813">
        <f>COUNTIF(AC813,"3")</f>
        <v>0</v>
      </c>
      <c r="AF813">
        <f>COUNTIF(AC813,"4")</f>
        <v>0</v>
      </c>
      <c r="AG813">
        <f>COUNTIF(AC813,"5")</f>
        <v>0</v>
      </c>
      <c r="AH813">
        <v>1</v>
      </c>
      <c r="AI813">
        <v>1</v>
      </c>
      <c r="AM813">
        <v>1</v>
      </c>
      <c r="AN813" t="str">
        <f>RIGHT(B813,1)</f>
        <v>ʔ</v>
      </c>
      <c r="AO813" s="1">
        <f>COUNTIF(F813,"CVCV")+COUNTIF(F813,"CVVCV")</f>
        <v>0</v>
      </c>
      <c r="AP813" s="1">
        <f>COUNTIF(F813,"CVCVC")+COUNTIF(F813,"CVVCVC")</f>
        <v>0</v>
      </c>
      <c r="AQ813" s="1">
        <f>COUNTIF(F813,"VCV")+COUNTIF(F813,"VVCV")</f>
        <v>0</v>
      </c>
      <c r="AR813" s="1">
        <f>COUNTIF(F813,"VCVC")+COUNTIF(F813,"VVCVC")</f>
        <v>0</v>
      </c>
      <c r="AS813" s="1">
        <f>COUNTIF(F813,"CVV")</f>
        <v>0</v>
      </c>
      <c r="AT813" s="1">
        <f>COUNTIF(F813,"CVVC")</f>
        <v>0</v>
      </c>
      <c r="AU813" s="1">
        <f>COUNTIF(F813,"VV")</f>
        <v>0</v>
      </c>
      <c r="AV813" s="1">
        <f>COUNTIF(F813,"VVC")</f>
        <v>0</v>
      </c>
      <c r="AW813" s="1">
        <f>COUNTIF(F813,"CVVCVC")+COUNTIF(F813,"VVCVC")+COUNTIF(F813,"CVVCV")+COUNTIF(F813,"VVCV")</f>
        <v>0</v>
      </c>
      <c r="AY813" s="1">
        <f>COUNTIF(F813,"CCVCV")</f>
        <v>0</v>
      </c>
      <c r="AZ813" s="1">
        <f>COUNTIF(F813,"CCVCVC")</f>
        <v>1</v>
      </c>
      <c r="BA813" s="1">
        <f>COUNTIF(F813,"CCVV")</f>
        <v>0</v>
      </c>
      <c r="BB813" s="1">
        <f>COUNTIF(F813,"CCVVC")</f>
        <v>0</v>
      </c>
      <c r="BF813" s="1" t="str">
        <f>RIGHT(F813,4)</f>
        <v>VCVC</v>
      </c>
      <c r="BG813" s="1"/>
      <c r="BJ813">
        <v>1</v>
      </c>
      <c r="BP813" s="1">
        <f>SUM(BG813:BO813)</f>
        <v>1</v>
      </c>
      <c r="BQ813">
        <v>0</v>
      </c>
      <c r="BS813" s="1" t="str">
        <f>LEFT(B813,1)</f>
        <v>f</v>
      </c>
      <c r="BT813" s="1" t="str">
        <f>LEFT(B813,2)</f>
        <v>fn</v>
      </c>
      <c r="BU813" s="1" t="str">
        <f>RIGHT(B813,1)</f>
        <v>ʔ</v>
      </c>
      <c r="BX813" s="10">
        <v>0</v>
      </c>
      <c r="BY813" s="10" t="str">
        <f>LEFT(CA813,1)</f>
        <v>a</v>
      </c>
      <c r="BZ813" s="10" t="str">
        <f>LEFT(CC813,1)</f>
        <v>u</v>
      </c>
      <c r="CA813" s="10" t="str">
        <f>RIGHT(B813,4)</f>
        <v>aruʔ</v>
      </c>
      <c r="CB813" s="10" t="str">
        <f>RIGHT(B813,3)</f>
        <v>ruʔ</v>
      </c>
      <c r="CC813" s="10" t="str">
        <f>RIGHT(B813,2)</f>
        <v>uʔ</v>
      </c>
      <c r="CD813" s="10" t="str">
        <f>RIGHT(B813,1)</f>
        <v>ʔ</v>
      </c>
    </row>
    <row r="814" spans="1:82">
      <c r="A814">
        <v>1409</v>
      </c>
      <c r="B814" s="30" t="s">
        <v>3368</v>
      </c>
      <c r="C814" t="s">
        <v>1269</v>
      </c>
      <c r="D814" t="s">
        <v>1141</v>
      </c>
      <c r="E814" t="s">
        <v>1141</v>
      </c>
      <c r="F814" t="s">
        <v>2838</v>
      </c>
      <c r="G814" s="1">
        <f>COUNTIF(B814,"*ii*")</f>
        <v>0</v>
      </c>
      <c r="H814" s="1">
        <f>COUNTIF(B814,"*ee*")</f>
        <v>0</v>
      </c>
      <c r="I814" s="1">
        <f>COUNTIF(B814,"*aa*")</f>
        <v>0</v>
      </c>
      <c r="J814" s="1">
        <f>COUNTIF(B814,"*oo*")</f>
        <v>0</v>
      </c>
      <c r="K814" s="1">
        <f>COUNTIF(B814,"*uu*")</f>
        <v>0</v>
      </c>
      <c r="L814" s="1">
        <f>COUNTIF(B814,"*ia*")</f>
        <v>0</v>
      </c>
      <c r="M814" s="1">
        <f>COUNTIF(B814,"*iu*")</f>
        <v>0</v>
      </c>
      <c r="N814" s="1">
        <f>COUNTIF(B814,"*ei*")</f>
        <v>0</v>
      </c>
      <c r="O814" s="1">
        <f>COUNTIF(B814,"*ea*")</f>
        <v>0</v>
      </c>
      <c r="P814" s="1">
        <f>COUNTIF(B814,"*eo*")</f>
        <v>0</v>
      </c>
      <c r="Q814" s="1">
        <f>COUNTIF(B814,"*eu*")</f>
        <v>0</v>
      </c>
      <c r="R814" s="1">
        <f>COUNTIF(B814,"*ai*")</f>
        <v>0</v>
      </c>
      <c r="S814" s="1">
        <f>COUNTIF(B814,"*ae*")</f>
        <v>0</v>
      </c>
      <c r="T814" s="1">
        <f>COUNTIF(B814,"*ao*")</f>
        <v>0</v>
      </c>
      <c r="U814" s="1">
        <f>COUNTIF(B814,"*au*")</f>
        <v>0</v>
      </c>
      <c r="V814" s="1">
        <f>COUNTIF(B814,"*oi*")</f>
        <v>0</v>
      </c>
      <c r="W814" s="1">
        <f>COUNTIF(B814,"*oe*")</f>
        <v>0</v>
      </c>
      <c r="X814" s="1">
        <f>COUNTIF(B814,"*oa*")</f>
        <v>0</v>
      </c>
      <c r="Y814" s="1">
        <f>COUNTIF(B814,"*ou*")</f>
        <v>0</v>
      </c>
      <c r="Z814" s="1">
        <f>COUNTIF(B814,"*ui*")</f>
        <v>0</v>
      </c>
      <c r="AA814" s="1">
        <f>COUNTIF(B814,"*ua*")</f>
        <v>0</v>
      </c>
      <c r="AB814">
        <f>SUM(G814:AA814)</f>
        <v>0</v>
      </c>
      <c r="AC814">
        <v>2</v>
      </c>
      <c r="AD814">
        <f>COUNTIF(AC814,"2")</f>
        <v>1</v>
      </c>
      <c r="AE814">
        <f>COUNTIF(AC814,"3")</f>
        <v>0</v>
      </c>
      <c r="AF814">
        <f>COUNTIF(AC814,"4")</f>
        <v>0</v>
      </c>
      <c r="AG814">
        <f>COUNTIF(AC814,"5")</f>
        <v>0</v>
      </c>
      <c r="AH814">
        <v>1</v>
      </c>
      <c r="AI814">
        <v>1</v>
      </c>
      <c r="AM814">
        <v>1</v>
      </c>
      <c r="AN814" t="str">
        <f>RIGHT(B814,1)</f>
        <v>ʔ</v>
      </c>
      <c r="AO814" s="1">
        <f>COUNTIF(F814,"CVCV")+COUNTIF(F814,"CVVCV")</f>
        <v>0</v>
      </c>
      <c r="AP814" s="1">
        <f>COUNTIF(F814,"CVCVC")+COUNTIF(F814,"CVVCVC")</f>
        <v>0</v>
      </c>
      <c r="AQ814" s="1">
        <f>COUNTIF(F814,"VCV")+COUNTIF(F814,"VVCV")</f>
        <v>0</v>
      </c>
      <c r="AR814" s="1">
        <f>COUNTIF(F814,"VCVC")+COUNTIF(F814,"VVCVC")</f>
        <v>0</v>
      </c>
      <c r="AS814" s="1">
        <f>COUNTIF(F814,"CVV")</f>
        <v>0</v>
      </c>
      <c r="AT814" s="1">
        <f>COUNTIF(F814,"CVVC")</f>
        <v>0</v>
      </c>
      <c r="AU814" s="1">
        <f>COUNTIF(F814,"VV")</f>
        <v>0</v>
      </c>
      <c r="AV814" s="1">
        <f>COUNTIF(F814,"VVC")</f>
        <v>0</v>
      </c>
      <c r="AW814" s="1">
        <f>COUNTIF(F814,"CVVCVC")+COUNTIF(F814,"VVCVC")+COUNTIF(F814,"CVVCV")+COUNTIF(F814,"VVCV")</f>
        <v>0</v>
      </c>
      <c r="AY814" s="1">
        <f>COUNTIF(F814,"CCVCV")</f>
        <v>0</v>
      </c>
      <c r="AZ814" s="1">
        <f>COUNTIF(F814,"CCVCVC")</f>
        <v>1</v>
      </c>
      <c r="BA814" s="1">
        <f>COUNTIF(F814,"CCVV")</f>
        <v>0</v>
      </c>
      <c r="BB814" s="1">
        <f>COUNTIF(F814,"CCVVC")</f>
        <v>0</v>
      </c>
      <c r="BC814">
        <v>1</v>
      </c>
      <c r="BF814" s="1" t="str">
        <f>RIGHT(F814,4)</f>
        <v>VCVC</v>
      </c>
      <c r="BG814" s="1"/>
      <c r="BJ814">
        <v>1</v>
      </c>
      <c r="BP814" s="1">
        <f>SUM(BG814:BO814)</f>
        <v>1</v>
      </c>
      <c r="BQ814">
        <v>0</v>
      </c>
      <c r="BS814" s="1" t="str">
        <f>LEFT(B814,1)</f>
        <v>ʔ</v>
      </c>
      <c r="BT814" s="1" t="str">
        <f>LEFT(B814,2)</f>
        <v>ʔs</v>
      </c>
      <c r="BU814" s="1" t="str">
        <f>RIGHT(B814,1)</f>
        <v>ʔ</v>
      </c>
      <c r="BX814" s="10">
        <v>0</v>
      </c>
      <c r="BY814" s="10" t="str">
        <f>LEFT(CA814,1)</f>
        <v>a</v>
      </c>
      <c r="BZ814" s="10" t="str">
        <f>LEFT(CC814,1)</f>
        <v>u</v>
      </c>
      <c r="CA814" s="10" t="str">
        <f>RIGHT(B814,4)</f>
        <v>asuʔ</v>
      </c>
      <c r="CB814" s="10" t="str">
        <f>RIGHT(B814,3)</f>
        <v>suʔ</v>
      </c>
      <c r="CC814" s="10" t="str">
        <f>RIGHT(B814,2)</f>
        <v>uʔ</v>
      </c>
      <c r="CD814" s="10" t="str">
        <f>RIGHT(B814,1)</f>
        <v>ʔ</v>
      </c>
    </row>
    <row r="815" spans="1:82">
      <c r="A815">
        <v>1394</v>
      </c>
      <c r="B815" s="30" t="s">
        <v>3354</v>
      </c>
      <c r="C815" t="s">
        <v>1922</v>
      </c>
      <c r="D815" t="s">
        <v>1151</v>
      </c>
      <c r="E815" t="s">
        <v>2821</v>
      </c>
      <c r="F815" t="s">
        <v>2838</v>
      </c>
      <c r="G815" s="1">
        <f>COUNTIF(B815,"*ii*")</f>
        <v>0</v>
      </c>
      <c r="H815" s="1">
        <f>COUNTIF(B815,"*ee*")</f>
        <v>0</v>
      </c>
      <c r="I815" s="1">
        <f>COUNTIF(B815,"*aa*")</f>
        <v>0</v>
      </c>
      <c r="J815" s="1">
        <f>COUNTIF(B815,"*oo*")</f>
        <v>0</v>
      </c>
      <c r="K815" s="1">
        <f>COUNTIF(B815,"*uu*")</f>
        <v>0</v>
      </c>
      <c r="L815" s="1">
        <f>COUNTIF(B815,"*ia*")</f>
        <v>0</v>
      </c>
      <c r="M815" s="1">
        <f>COUNTIF(B815,"*iu*")</f>
        <v>0</v>
      </c>
      <c r="N815" s="1">
        <f>COUNTIF(B815,"*ei*")</f>
        <v>0</v>
      </c>
      <c r="O815" s="1">
        <f>COUNTIF(B815,"*ea*")</f>
        <v>0</v>
      </c>
      <c r="P815" s="1">
        <f>COUNTIF(B815,"*eo*")</f>
        <v>0</v>
      </c>
      <c r="Q815" s="1">
        <f>COUNTIF(B815,"*eu*")</f>
        <v>0</v>
      </c>
      <c r="R815" s="1">
        <f>COUNTIF(B815,"*ai*")</f>
        <v>0</v>
      </c>
      <c r="S815" s="1">
        <f>COUNTIF(B815,"*ae*")</f>
        <v>0</v>
      </c>
      <c r="T815" s="1">
        <f>COUNTIF(B815,"*ao*")</f>
        <v>0</v>
      </c>
      <c r="U815" s="1">
        <f>COUNTIF(B815,"*au*")</f>
        <v>0</v>
      </c>
      <c r="V815" s="1">
        <f>COUNTIF(B815,"*oi*")</f>
        <v>0</v>
      </c>
      <c r="W815" s="1">
        <f>COUNTIF(B815,"*oe*")</f>
        <v>0</v>
      </c>
      <c r="X815" s="1">
        <f>COUNTIF(B815,"*oa*")</f>
        <v>0</v>
      </c>
      <c r="Y815" s="1">
        <f>COUNTIF(B815,"*ou*")</f>
        <v>0</v>
      </c>
      <c r="Z815" s="1">
        <f>COUNTIF(B815,"*ui*")</f>
        <v>0</v>
      </c>
      <c r="AA815" s="1">
        <f>COUNTIF(B815,"*ua*")</f>
        <v>0</v>
      </c>
      <c r="AB815">
        <f>SUM(G815:AA815)</f>
        <v>0</v>
      </c>
      <c r="AC815">
        <v>2</v>
      </c>
      <c r="AD815">
        <f>COUNTIF(AC815,"2")</f>
        <v>1</v>
      </c>
      <c r="AE815">
        <f>COUNTIF(AC815,"3")</f>
        <v>0</v>
      </c>
      <c r="AF815">
        <f>COUNTIF(AC815,"4")</f>
        <v>0</v>
      </c>
      <c r="AG815">
        <f>COUNTIF(AC815,"5")</f>
        <v>0</v>
      </c>
      <c r="AH815">
        <v>1</v>
      </c>
      <c r="AI815">
        <v>1</v>
      </c>
      <c r="AM815">
        <v>1</v>
      </c>
      <c r="AN815" t="str">
        <f>RIGHT(B815,1)</f>
        <v>ʔ</v>
      </c>
      <c r="AO815" s="1">
        <f>COUNTIF(F815,"CVCV")+COUNTIF(F815,"CVVCV")</f>
        <v>0</v>
      </c>
      <c r="AP815" s="1">
        <f>COUNTIF(F815,"CVCVC")+COUNTIF(F815,"CVVCVC")</f>
        <v>0</v>
      </c>
      <c r="AQ815" s="1">
        <f>COUNTIF(F815,"VCV")+COUNTIF(F815,"VVCV")</f>
        <v>0</v>
      </c>
      <c r="AR815" s="1">
        <f>COUNTIF(F815,"VCVC")+COUNTIF(F815,"VVCVC")</f>
        <v>0</v>
      </c>
      <c r="AS815" s="1">
        <f>COUNTIF(F815,"CVV")</f>
        <v>0</v>
      </c>
      <c r="AT815" s="1">
        <f>COUNTIF(F815,"CVVC")</f>
        <v>0</v>
      </c>
      <c r="AU815" s="1">
        <f>COUNTIF(F815,"VV")</f>
        <v>0</v>
      </c>
      <c r="AV815" s="1">
        <f>COUNTIF(F815,"VVC")</f>
        <v>0</v>
      </c>
      <c r="AW815" s="1">
        <f>COUNTIF(F815,"CVVCVC")+COUNTIF(F815,"VVCVC")+COUNTIF(F815,"CVVCV")+COUNTIF(F815,"VVCV")</f>
        <v>0</v>
      </c>
      <c r="AY815" s="1">
        <f>COUNTIF(F815,"CCVCV")</f>
        <v>0</v>
      </c>
      <c r="AZ815" s="1">
        <f>COUNTIF(F815,"CCVCVC")</f>
        <v>1</v>
      </c>
      <c r="BA815" s="1">
        <f>COUNTIF(F815,"CCVV")</f>
        <v>0</v>
      </c>
      <c r="BB815" s="1">
        <f>COUNTIF(F815,"CCVVC")</f>
        <v>0</v>
      </c>
      <c r="BC815">
        <v>1</v>
      </c>
      <c r="BF815" s="1" t="str">
        <f>RIGHT(F815,4)</f>
        <v>VCVC</v>
      </c>
      <c r="BG815" s="1"/>
      <c r="BJ815">
        <v>1</v>
      </c>
      <c r="BP815" s="1">
        <f>SUM(BG815:BO815)</f>
        <v>1</v>
      </c>
      <c r="BQ815">
        <v>0</v>
      </c>
      <c r="BS815" s="1" t="str">
        <f>LEFT(B815,1)</f>
        <v>ʔ</v>
      </c>
      <c r="BT815" s="1" t="str">
        <f>LEFT(B815,2)</f>
        <v>ʔr</v>
      </c>
      <c r="BU815" s="1" t="str">
        <f>RIGHT(B815,1)</f>
        <v>ʔ</v>
      </c>
      <c r="BX815" s="10">
        <v>0</v>
      </c>
      <c r="BY815" s="10" t="str">
        <f>LEFT(CA815,1)</f>
        <v>a</v>
      </c>
      <c r="BZ815" s="10" t="str">
        <f>LEFT(CC815,1)</f>
        <v>u</v>
      </c>
      <c r="CA815" s="10" t="str">
        <f>RIGHT(B815,4)</f>
        <v>aruʔ</v>
      </c>
      <c r="CB815" s="10" t="str">
        <f>RIGHT(B815,3)</f>
        <v>ruʔ</v>
      </c>
      <c r="CC815" s="10" t="str">
        <f>RIGHT(B815,2)</f>
        <v>uʔ</v>
      </c>
      <c r="CD815" s="10" t="str">
        <f>RIGHT(B815,1)</f>
        <v>ʔ</v>
      </c>
    </row>
    <row r="816" spans="1:82">
      <c r="A816">
        <v>845</v>
      </c>
      <c r="B816" s="30" t="s">
        <v>3144</v>
      </c>
      <c r="C816" t="s">
        <v>2303</v>
      </c>
      <c r="D816" t="s">
        <v>1151</v>
      </c>
      <c r="E816" t="s">
        <v>2821</v>
      </c>
      <c r="F816" t="s">
        <v>2838</v>
      </c>
      <c r="G816" s="1">
        <f>COUNTIF(B816,"*ii*")</f>
        <v>0</v>
      </c>
      <c r="H816" s="1">
        <f>COUNTIF(B816,"*ee*")</f>
        <v>0</v>
      </c>
      <c r="I816" s="1">
        <f>COUNTIF(B816,"*aa*")</f>
        <v>0</v>
      </c>
      <c r="J816" s="1">
        <f>COUNTIF(B816,"*oo*")</f>
        <v>0</v>
      </c>
      <c r="K816" s="1">
        <f>COUNTIF(B816,"*uu*")</f>
        <v>0</v>
      </c>
      <c r="L816" s="1">
        <f>COUNTIF(B816,"*ia*")</f>
        <v>0</v>
      </c>
      <c r="M816" s="1">
        <f>COUNTIF(B816,"*iu*")</f>
        <v>0</v>
      </c>
      <c r="N816" s="1">
        <f>COUNTIF(B816,"*ei*")</f>
        <v>0</v>
      </c>
      <c r="O816" s="1">
        <f>COUNTIF(B816,"*ea*")</f>
        <v>0</v>
      </c>
      <c r="P816" s="1">
        <f>COUNTIF(B816,"*eo*")</f>
        <v>0</v>
      </c>
      <c r="Q816" s="1">
        <f>COUNTIF(B816,"*eu*")</f>
        <v>0</v>
      </c>
      <c r="R816" s="1">
        <f>COUNTIF(B816,"*ai*")</f>
        <v>0</v>
      </c>
      <c r="S816" s="1">
        <f>COUNTIF(B816,"*ae*")</f>
        <v>0</v>
      </c>
      <c r="T816" s="1">
        <f>COUNTIF(B816,"*ao*")</f>
        <v>0</v>
      </c>
      <c r="U816" s="1">
        <f>COUNTIF(B816,"*au*")</f>
        <v>0</v>
      </c>
      <c r="V816" s="1">
        <f>COUNTIF(B816,"*oi*")</f>
        <v>0</v>
      </c>
      <c r="W816" s="1">
        <f>COUNTIF(B816,"*oe*")</f>
        <v>0</v>
      </c>
      <c r="X816" s="1">
        <f>COUNTIF(B816,"*oa*")</f>
        <v>0</v>
      </c>
      <c r="Y816" s="1">
        <f>COUNTIF(B816,"*ou*")</f>
        <v>0</v>
      </c>
      <c r="Z816" s="1">
        <f>COUNTIF(B816,"*ui*")</f>
        <v>0</v>
      </c>
      <c r="AA816" s="1">
        <f>COUNTIF(B816,"*ua*")</f>
        <v>0</v>
      </c>
      <c r="AB816">
        <f>SUM(G816:AA816)</f>
        <v>0</v>
      </c>
      <c r="AC816">
        <v>2</v>
      </c>
      <c r="AD816">
        <f>COUNTIF(AC816,"2")</f>
        <v>1</v>
      </c>
      <c r="AE816">
        <f>COUNTIF(AC816,"3")</f>
        <v>0</v>
      </c>
      <c r="AF816">
        <f>COUNTIF(AC816,"4")</f>
        <v>0</v>
      </c>
      <c r="AG816">
        <f>COUNTIF(AC816,"5")</f>
        <v>0</v>
      </c>
      <c r="AH816">
        <v>1</v>
      </c>
      <c r="AI816">
        <v>1</v>
      </c>
      <c r="AM816">
        <v>1</v>
      </c>
      <c r="AN816" t="str">
        <f>RIGHT(B816,1)</f>
        <v>ʔ</v>
      </c>
      <c r="AO816" s="1">
        <f>COUNTIF(F816,"CVCV")+COUNTIF(F816,"CVVCV")</f>
        <v>0</v>
      </c>
      <c r="AP816" s="1">
        <f>COUNTIF(F816,"CVCVC")+COUNTIF(F816,"CVVCVC")</f>
        <v>0</v>
      </c>
      <c r="AQ816" s="1">
        <f>COUNTIF(F816,"VCV")+COUNTIF(F816,"VVCV")</f>
        <v>0</v>
      </c>
      <c r="AR816" s="1">
        <f>COUNTIF(F816,"VCVC")+COUNTIF(F816,"VVCVC")</f>
        <v>0</v>
      </c>
      <c r="AS816" s="1">
        <f>COUNTIF(F816,"CVV")</f>
        <v>0</v>
      </c>
      <c r="AT816" s="1">
        <f>COUNTIF(F816,"CVVC")</f>
        <v>0</v>
      </c>
      <c r="AU816" s="1">
        <f>COUNTIF(F816,"VV")</f>
        <v>0</v>
      </c>
      <c r="AV816" s="1">
        <f>COUNTIF(F816,"VVC")</f>
        <v>0</v>
      </c>
      <c r="AW816" s="1">
        <f>COUNTIF(F816,"CVVCVC")+COUNTIF(F816,"VVCVC")+COUNTIF(F816,"CVVCV")+COUNTIF(F816,"VVCV")</f>
        <v>0</v>
      </c>
      <c r="AY816" s="1">
        <f>COUNTIF(F816,"CCVCV")</f>
        <v>0</v>
      </c>
      <c r="AZ816" s="1">
        <f>COUNTIF(F816,"CCVCVC")</f>
        <v>1</v>
      </c>
      <c r="BA816" s="1">
        <f>COUNTIF(F816,"CCVV")</f>
        <v>0</v>
      </c>
      <c r="BB816" s="1">
        <f>COUNTIF(F816,"CCVVC")</f>
        <v>0</v>
      </c>
      <c r="BF816" s="1" t="str">
        <f>RIGHT(F816,4)</f>
        <v>VCVC</v>
      </c>
      <c r="BG816" s="1"/>
      <c r="BJ816">
        <v>1</v>
      </c>
      <c r="BP816" s="1">
        <f>SUM(BG816:BO816)</f>
        <v>1</v>
      </c>
      <c r="BQ816">
        <v>0</v>
      </c>
      <c r="BS816" s="1" t="str">
        <f>LEFT(B816,1)</f>
        <v>m</v>
      </c>
      <c r="BT816" s="1" t="str">
        <f>LEFT(B816,2)</f>
        <v>mn</v>
      </c>
      <c r="BU816" s="1" t="str">
        <f>RIGHT(B816,1)</f>
        <v>ʔ</v>
      </c>
      <c r="BX816" s="10">
        <v>0</v>
      </c>
      <c r="BY816" s="10" t="str">
        <f>LEFT(CA816,1)</f>
        <v>a</v>
      </c>
      <c r="BZ816" s="10" t="str">
        <f>LEFT(CC816,1)</f>
        <v>u</v>
      </c>
      <c r="CA816" s="10" t="str">
        <f>RIGHT(B816,4)</f>
        <v>atuʔ</v>
      </c>
      <c r="CB816" s="10" t="str">
        <f>RIGHT(B816,3)</f>
        <v>tuʔ</v>
      </c>
      <c r="CC816" s="10" t="str">
        <f>RIGHT(B816,2)</f>
        <v>uʔ</v>
      </c>
      <c r="CD816" s="10" t="str">
        <f>RIGHT(B816,1)</f>
        <v>ʔ</v>
      </c>
    </row>
    <row r="817" spans="1:82">
      <c r="A817">
        <v>1295</v>
      </c>
      <c r="B817" s="30" t="s">
        <v>3720</v>
      </c>
      <c r="C817" t="s">
        <v>1939</v>
      </c>
      <c r="D817" t="s">
        <v>1141</v>
      </c>
      <c r="E817" t="s">
        <v>1141</v>
      </c>
      <c r="F817" s="1" t="s">
        <v>2838</v>
      </c>
      <c r="G817" s="1">
        <f>COUNTIF(B817,"*ii*")</f>
        <v>0</v>
      </c>
      <c r="H817" s="1">
        <f>COUNTIF(B817,"*ee*")</f>
        <v>0</v>
      </c>
      <c r="I817" s="1">
        <f>COUNTIF(B817,"*aa*")</f>
        <v>0</v>
      </c>
      <c r="J817" s="1">
        <f>COUNTIF(B817,"*oo*")</f>
        <v>0</v>
      </c>
      <c r="K817" s="1">
        <f>COUNTIF(B817,"*uu*")</f>
        <v>0</v>
      </c>
      <c r="L817" s="1">
        <f>COUNTIF(B817,"*ia*")</f>
        <v>0</v>
      </c>
      <c r="M817" s="1">
        <f>COUNTIF(B817,"*iu*")</f>
        <v>0</v>
      </c>
      <c r="N817" s="1">
        <f>COUNTIF(B817,"*ei*")</f>
        <v>0</v>
      </c>
      <c r="O817" s="1">
        <f>COUNTIF(B817,"*ea*")</f>
        <v>0</v>
      </c>
      <c r="P817" s="1">
        <f>COUNTIF(B817,"*eo*")</f>
        <v>0</v>
      </c>
      <c r="Q817" s="1">
        <f>COUNTIF(B817,"*eu*")</f>
        <v>0</v>
      </c>
      <c r="R817" s="1">
        <f>COUNTIF(B817,"*ai*")</f>
        <v>0</v>
      </c>
      <c r="S817" s="1">
        <f>COUNTIF(B817,"*ae*")</f>
        <v>0</v>
      </c>
      <c r="T817" s="1">
        <f>COUNTIF(B817,"*ao*")</f>
        <v>0</v>
      </c>
      <c r="U817" s="1">
        <f>COUNTIF(B817,"*au*")</f>
        <v>0</v>
      </c>
      <c r="V817" s="1">
        <f>COUNTIF(B817,"*oi*")</f>
        <v>0</v>
      </c>
      <c r="W817" s="1">
        <f>COUNTIF(B817,"*oe*")</f>
        <v>0</v>
      </c>
      <c r="X817" s="1">
        <f>COUNTIF(B817,"*oa*")</f>
        <v>0</v>
      </c>
      <c r="Y817" s="1">
        <f>COUNTIF(B817,"*ou*")</f>
        <v>0</v>
      </c>
      <c r="Z817" s="1">
        <f>COUNTIF(B817,"*ui*")</f>
        <v>0</v>
      </c>
      <c r="AA817" s="1">
        <f>COUNTIF(B817,"*ua*")</f>
        <v>0</v>
      </c>
      <c r="AB817">
        <f>SUM(G817:AA817)</f>
        <v>0</v>
      </c>
      <c r="AC817" s="1">
        <v>2</v>
      </c>
      <c r="AD817">
        <f>COUNTIF(AC817,"2")</f>
        <v>1</v>
      </c>
      <c r="AE817">
        <f>COUNTIF(AC817,"3")</f>
        <v>0</v>
      </c>
      <c r="AF817">
        <f>COUNTIF(AC817,"4")</f>
        <v>0</v>
      </c>
      <c r="AG817">
        <f>COUNTIF(AC817,"5")</f>
        <v>0</v>
      </c>
      <c r="AH817">
        <v>1</v>
      </c>
      <c r="AI817">
        <v>1</v>
      </c>
      <c r="AM817">
        <v>1</v>
      </c>
      <c r="AN817" t="str">
        <f>RIGHT(B817,1)</f>
        <v>ʔ</v>
      </c>
      <c r="AO817" s="1">
        <f>COUNTIF(F817,"CVCV")+COUNTIF(F817,"CVVCV")</f>
        <v>0</v>
      </c>
      <c r="AP817" s="1">
        <f>COUNTIF(F817,"CVCVC")+COUNTIF(F817,"CVVCVC")</f>
        <v>0</v>
      </c>
      <c r="AQ817" s="1">
        <f>COUNTIF(F817,"VCV")+COUNTIF(F817,"VVCV")</f>
        <v>0</v>
      </c>
      <c r="AR817" s="1">
        <f>COUNTIF(F817,"VCVC")+COUNTIF(F817,"VVCVC")</f>
        <v>0</v>
      </c>
      <c r="AS817" s="1">
        <f>COUNTIF(F817,"CVV")</f>
        <v>0</v>
      </c>
      <c r="AT817" s="1">
        <f>COUNTIF(F817,"CVVC")</f>
        <v>0</v>
      </c>
      <c r="AU817" s="1">
        <f>COUNTIF(F817,"VV")</f>
        <v>0</v>
      </c>
      <c r="AV817" s="1">
        <f>COUNTIF(F817,"VVC")</f>
        <v>0</v>
      </c>
      <c r="AW817" s="1">
        <f>COUNTIF(F817,"CVVCVC")+COUNTIF(F817,"VVCVC")+COUNTIF(F817,"CVVCV")+COUNTIF(F817,"VVCV")</f>
        <v>0</v>
      </c>
      <c r="AY817" s="1">
        <f>COUNTIF(F817,"CCVCV")</f>
        <v>0</v>
      </c>
      <c r="AZ817" s="1">
        <f>COUNTIF(F817,"CCVCVC")</f>
        <v>1</v>
      </c>
      <c r="BA817" s="1">
        <f>COUNTIF(F817,"CCVV")</f>
        <v>0</v>
      </c>
      <c r="BB817" s="1">
        <f>COUNTIF(F817,"CCVVC")</f>
        <v>0</v>
      </c>
      <c r="BC817">
        <v>1</v>
      </c>
      <c r="BE817" s="30" t="s">
        <v>3559</v>
      </c>
      <c r="BF817" s="1" t="str">
        <f>RIGHT(F817,4)</f>
        <v>VCVC</v>
      </c>
      <c r="BG817" s="1"/>
      <c r="BJ817">
        <v>1</v>
      </c>
      <c r="BP817" s="1">
        <f>SUM(BG817:BO817)</f>
        <v>1</v>
      </c>
      <c r="BQ817">
        <v>0</v>
      </c>
      <c r="BS817" s="1" t="str">
        <f>LEFT(B817,1)</f>
        <v>ʔ</v>
      </c>
      <c r="BT817" s="1" t="str">
        <f>LEFT(B817,2)</f>
        <v>ʔf</v>
      </c>
      <c r="BU817" s="1" t="str">
        <f>RIGHT(B817,1)</f>
        <v>ʔ</v>
      </c>
      <c r="BX817" s="10">
        <v>0</v>
      </c>
      <c r="BY817" s="10" t="str">
        <f>LEFT(CA817,1)</f>
        <v>e</v>
      </c>
      <c r="BZ817" s="10" t="str">
        <f>LEFT(CC817,1)</f>
        <v>u</v>
      </c>
      <c r="CA817" s="10" t="str">
        <f>RIGHT(B817,4)</f>
        <v>ekuʔ</v>
      </c>
      <c r="CB817" s="10" t="str">
        <f>RIGHT(B817,3)</f>
        <v>kuʔ</v>
      </c>
      <c r="CC817" s="10" t="str">
        <f>RIGHT(B817,2)</f>
        <v>uʔ</v>
      </c>
      <c r="CD817" s="10" t="str">
        <f>RIGHT(B817,1)</f>
        <v>ʔ</v>
      </c>
    </row>
    <row r="818" spans="1:82">
      <c r="A818">
        <v>881</v>
      </c>
      <c r="B818" s="30" t="s">
        <v>3155</v>
      </c>
      <c r="C818" t="s">
        <v>2157</v>
      </c>
      <c r="D818" t="s">
        <v>1141</v>
      </c>
      <c r="E818" t="s">
        <v>1141</v>
      </c>
      <c r="F818" t="s">
        <v>2838</v>
      </c>
      <c r="G818" s="1">
        <f>COUNTIF(B818,"*ii*")</f>
        <v>0</v>
      </c>
      <c r="H818" s="1">
        <f>COUNTIF(B818,"*ee*")</f>
        <v>0</v>
      </c>
      <c r="I818" s="1">
        <f>COUNTIF(B818,"*aa*")</f>
        <v>0</v>
      </c>
      <c r="J818" s="1">
        <f>COUNTIF(B818,"*oo*")</f>
        <v>0</v>
      </c>
      <c r="K818" s="1">
        <f>COUNTIF(B818,"*uu*")</f>
        <v>0</v>
      </c>
      <c r="L818" s="1">
        <f>COUNTIF(B818,"*ia*")</f>
        <v>0</v>
      </c>
      <c r="M818" s="1">
        <f>COUNTIF(B818,"*iu*")</f>
        <v>0</v>
      </c>
      <c r="N818" s="1">
        <f>COUNTIF(B818,"*ei*")</f>
        <v>0</v>
      </c>
      <c r="O818" s="1">
        <f>COUNTIF(B818,"*ea*")</f>
        <v>0</v>
      </c>
      <c r="P818" s="1">
        <f>COUNTIF(B818,"*eo*")</f>
        <v>0</v>
      </c>
      <c r="Q818" s="1">
        <f>COUNTIF(B818,"*eu*")</f>
        <v>0</v>
      </c>
      <c r="R818" s="1">
        <f>COUNTIF(B818,"*ai*")</f>
        <v>0</v>
      </c>
      <c r="S818" s="1">
        <f>COUNTIF(B818,"*ae*")</f>
        <v>0</v>
      </c>
      <c r="T818" s="1">
        <f>COUNTIF(B818,"*ao*")</f>
        <v>0</v>
      </c>
      <c r="U818" s="1">
        <f>COUNTIF(B818,"*au*")</f>
        <v>0</v>
      </c>
      <c r="V818" s="1">
        <f>COUNTIF(B818,"*oi*")</f>
        <v>0</v>
      </c>
      <c r="W818" s="1">
        <f>COUNTIF(B818,"*oe*")</f>
        <v>0</v>
      </c>
      <c r="X818" s="1">
        <f>COUNTIF(B818,"*oa*")</f>
        <v>0</v>
      </c>
      <c r="Y818" s="1">
        <f>COUNTIF(B818,"*ou*")</f>
        <v>0</v>
      </c>
      <c r="Z818" s="1">
        <f>COUNTIF(B818,"*ui*")</f>
        <v>0</v>
      </c>
      <c r="AA818" s="1">
        <f>COUNTIF(B818,"*ua*")</f>
        <v>0</v>
      </c>
      <c r="AB818">
        <f>SUM(G818:AA818)</f>
        <v>0</v>
      </c>
      <c r="AC818">
        <v>2</v>
      </c>
      <c r="AD818">
        <f>COUNTIF(AC818,"2")</f>
        <v>1</v>
      </c>
      <c r="AE818">
        <f>COUNTIF(AC818,"3")</f>
        <v>0</v>
      </c>
      <c r="AF818">
        <f>COUNTIF(AC818,"4")</f>
        <v>0</v>
      </c>
      <c r="AG818">
        <f>COUNTIF(AC818,"5")</f>
        <v>0</v>
      </c>
      <c r="AH818">
        <v>1</v>
      </c>
      <c r="AI818">
        <v>1</v>
      </c>
      <c r="AM818">
        <v>1</v>
      </c>
      <c r="AN818" t="str">
        <f>RIGHT(B818,1)</f>
        <v>ʔ</v>
      </c>
      <c r="AO818" s="1">
        <f>COUNTIF(F818,"CVCV")+COUNTIF(F818,"CVVCV")</f>
        <v>0</v>
      </c>
      <c r="AP818" s="1">
        <f>COUNTIF(F818,"CVCVC")+COUNTIF(F818,"CVVCVC")</f>
        <v>0</v>
      </c>
      <c r="AQ818" s="1">
        <f>COUNTIF(F818,"VCV")+COUNTIF(F818,"VVCV")</f>
        <v>0</v>
      </c>
      <c r="AR818" s="1">
        <f>COUNTIF(F818,"VCVC")+COUNTIF(F818,"VVCVC")</f>
        <v>0</v>
      </c>
      <c r="AS818" s="1">
        <f>COUNTIF(F818,"CVV")</f>
        <v>0</v>
      </c>
      <c r="AT818" s="1">
        <f>COUNTIF(F818,"CVVC")</f>
        <v>0</v>
      </c>
      <c r="AU818" s="1">
        <f>COUNTIF(F818,"VV")</f>
        <v>0</v>
      </c>
      <c r="AV818" s="1">
        <f>COUNTIF(F818,"VVC")</f>
        <v>0</v>
      </c>
      <c r="AW818" s="1">
        <f>COUNTIF(F818,"CVVCVC")+COUNTIF(F818,"VVCVC")+COUNTIF(F818,"CVVCV")+COUNTIF(F818,"VVCV")</f>
        <v>0</v>
      </c>
      <c r="AY818" s="1">
        <f>COUNTIF(F818,"CCVCV")</f>
        <v>0</v>
      </c>
      <c r="AZ818" s="1">
        <f>COUNTIF(F818,"CCVCVC")</f>
        <v>1</v>
      </c>
      <c r="BA818" s="1">
        <f>COUNTIF(F818,"CCVV")</f>
        <v>0</v>
      </c>
      <c r="BB818" s="1">
        <f>COUNTIF(F818,"CCVVC")</f>
        <v>0</v>
      </c>
      <c r="BF818" s="1" t="str">
        <f>RIGHT(F818,4)</f>
        <v>VCVC</v>
      </c>
      <c r="BG818" s="1"/>
      <c r="BJ818">
        <v>1</v>
      </c>
      <c r="BP818" s="1">
        <f>SUM(BG818:BO818)</f>
        <v>1</v>
      </c>
      <c r="BQ818">
        <v>0</v>
      </c>
      <c r="BS818" s="1" t="str">
        <f>LEFT(B818,1)</f>
        <v>m</v>
      </c>
      <c r="BT818" s="1" t="str">
        <f>LEFT(B818,2)</f>
        <v>mt</v>
      </c>
      <c r="BU818" s="1" t="str">
        <f>RIGHT(B818,1)</f>
        <v>ʔ</v>
      </c>
      <c r="BX818" s="10">
        <v>0</v>
      </c>
      <c r="BY818" s="10" t="str">
        <f>LEFT(CA818,1)</f>
        <v>e</v>
      </c>
      <c r="BZ818" s="10" t="str">
        <f>LEFT(CC818,1)</f>
        <v>u</v>
      </c>
      <c r="CA818" s="10" t="str">
        <f>RIGHT(B818,4)</f>
        <v>etuʔ</v>
      </c>
      <c r="CB818" s="10" t="str">
        <f>RIGHT(B818,3)</f>
        <v>tuʔ</v>
      </c>
      <c r="CC818" s="10" t="str">
        <f>RIGHT(B818,2)</f>
        <v>uʔ</v>
      </c>
      <c r="CD818" s="10" t="str">
        <f>RIGHT(B818,1)</f>
        <v>ʔ</v>
      </c>
    </row>
    <row r="819" spans="1:82">
      <c r="A819">
        <v>1396</v>
      </c>
      <c r="B819" s="30" t="s">
        <v>3356</v>
      </c>
      <c r="C819" t="s">
        <v>1929</v>
      </c>
      <c r="D819" t="s">
        <v>1141</v>
      </c>
      <c r="E819" t="s">
        <v>1141</v>
      </c>
      <c r="F819" t="s">
        <v>2838</v>
      </c>
      <c r="G819" s="1">
        <f>COUNTIF(B819,"*ii*")</f>
        <v>0</v>
      </c>
      <c r="H819" s="1">
        <f>COUNTIF(B819,"*ee*")</f>
        <v>0</v>
      </c>
      <c r="I819" s="1">
        <f>COUNTIF(B819,"*aa*")</f>
        <v>0</v>
      </c>
      <c r="J819" s="1">
        <f>COUNTIF(B819,"*oo*")</f>
        <v>0</v>
      </c>
      <c r="K819" s="1">
        <f>COUNTIF(B819,"*uu*")</f>
        <v>0</v>
      </c>
      <c r="L819" s="1">
        <f>COUNTIF(B819,"*ia*")</f>
        <v>0</v>
      </c>
      <c r="M819" s="1">
        <f>COUNTIF(B819,"*iu*")</f>
        <v>0</v>
      </c>
      <c r="N819" s="1">
        <f>COUNTIF(B819,"*ei*")</f>
        <v>0</v>
      </c>
      <c r="O819" s="1">
        <f>COUNTIF(B819,"*ea*")</f>
        <v>0</v>
      </c>
      <c r="P819" s="1">
        <f>COUNTIF(B819,"*eo*")</f>
        <v>0</v>
      </c>
      <c r="Q819" s="1">
        <f>COUNTIF(B819,"*eu*")</f>
        <v>0</v>
      </c>
      <c r="R819" s="1">
        <f>COUNTIF(B819,"*ai*")</f>
        <v>0</v>
      </c>
      <c r="S819" s="1">
        <f>COUNTIF(B819,"*ae*")</f>
        <v>0</v>
      </c>
      <c r="T819" s="1">
        <f>COUNTIF(B819,"*ao*")</f>
        <v>0</v>
      </c>
      <c r="U819" s="1">
        <f>COUNTIF(B819,"*au*")</f>
        <v>0</v>
      </c>
      <c r="V819" s="1">
        <f>COUNTIF(B819,"*oi*")</f>
        <v>0</v>
      </c>
      <c r="W819" s="1">
        <f>COUNTIF(B819,"*oe*")</f>
        <v>0</v>
      </c>
      <c r="X819" s="1">
        <f>COUNTIF(B819,"*oa*")</f>
        <v>0</v>
      </c>
      <c r="Y819" s="1">
        <f>COUNTIF(B819,"*ou*")</f>
        <v>0</v>
      </c>
      <c r="Z819" s="1">
        <f>COUNTIF(B819,"*ui*")</f>
        <v>0</v>
      </c>
      <c r="AA819" s="1">
        <f>COUNTIF(B819,"*ua*")</f>
        <v>0</v>
      </c>
      <c r="AB819">
        <f>SUM(G819:AA819)</f>
        <v>0</v>
      </c>
      <c r="AC819">
        <v>2</v>
      </c>
      <c r="AD819">
        <f>COUNTIF(AC819,"2")</f>
        <v>1</v>
      </c>
      <c r="AE819">
        <f>COUNTIF(AC819,"3")</f>
        <v>0</v>
      </c>
      <c r="AF819">
        <f>COUNTIF(AC819,"4")</f>
        <v>0</v>
      </c>
      <c r="AG819">
        <f>COUNTIF(AC819,"5")</f>
        <v>0</v>
      </c>
      <c r="AH819">
        <v>1</v>
      </c>
      <c r="AI819">
        <v>1</v>
      </c>
      <c r="AM819">
        <v>1</v>
      </c>
      <c r="AN819" t="str">
        <f>RIGHT(B819,1)</f>
        <v>ʔ</v>
      </c>
      <c r="AO819" s="1">
        <f>COUNTIF(F819,"CVCV")+COUNTIF(F819,"CVVCV")</f>
        <v>0</v>
      </c>
      <c r="AP819" s="1">
        <f>COUNTIF(F819,"CVCVC")+COUNTIF(F819,"CVVCVC")</f>
        <v>0</v>
      </c>
      <c r="AQ819" s="1">
        <f>COUNTIF(F819,"VCV")+COUNTIF(F819,"VVCV")</f>
        <v>0</v>
      </c>
      <c r="AR819" s="1">
        <f>COUNTIF(F819,"VCVC")+COUNTIF(F819,"VVCVC")</f>
        <v>0</v>
      </c>
      <c r="AS819" s="1">
        <f>COUNTIF(F819,"CVV")</f>
        <v>0</v>
      </c>
      <c r="AT819" s="1">
        <f>COUNTIF(F819,"CVVC")</f>
        <v>0</v>
      </c>
      <c r="AU819" s="1">
        <f>COUNTIF(F819,"VV")</f>
        <v>0</v>
      </c>
      <c r="AV819" s="1">
        <f>COUNTIF(F819,"VVC")</f>
        <v>0</v>
      </c>
      <c r="AW819" s="1">
        <f>COUNTIF(F819,"CVVCVC")+COUNTIF(F819,"VVCVC")+COUNTIF(F819,"CVVCV")+COUNTIF(F819,"VVCV")</f>
        <v>0</v>
      </c>
      <c r="AY819" s="1">
        <f>COUNTIF(F819,"CCVCV")</f>
        <v>0</v>
      </c>
      <c r="AZ819" s="1">
        <f>COUNTIF(F819,"CCVCVC")</f>
        <v>1</v>
      </c>
      <c r="BA819" s="1">
        <f>COUNTIF(F819,"CCVV")</f>
        <v>0</v>
      </c>
      <c r="BB819" s="1">
        <f>COUNTIF(F819,"CCVVC")</f>
        <v>0</v>
      </c>
      <c r="BC819">
        <v>1</v>
      </c>
      <c r="BF819" s="1" t="str">
        <f>RIGHT(F819,4)</f>
        <v>VCVC</v>
      </c>
      <c r="BG819" s="1"/>
      <c r="BJ819">
        <v>1</v>
      </c>
      <c r="BP819" s="1">
        <f>SUM(BG819:BO819)</f>
        <v>1</v>
      </c>
      <c r="BQ819">
        <v>0</v>
      </c>
      <c r="BS819" s="1" t="str">
        <f>LEFT(B819,1)</f>
        <v>ʔ</v>
      </c>
      <c r="BT819" s="1" t="str">
        <f>LEFT(B819,2)</f>
        <v>ʔr</v>
      </c>
      <c r="BU819" s="1" t="str">
        <f>RIGHT(B819,1)</f>
        <v>ʔ</v>
      </c>
      <c r="BX819" s="10">
        <v>0</v>
      </c>
      <c r="BY819" s="10" t="str">
        <f>LEFT(CA819,1)</f>
        <v>e</v>
      </c>
      <c r="BZ819" s="10" t="str">
        <f>LEFT(CC819,1)</f>
        <v>u</v>
      </c>
      <c r="CA819" s="10" t="str">
        <f>RIGHT(B819,4)</f>
        <v>etuʔ</v>
      </c>
      <c r="CB819" s="10" t="str">
        <f>RIGHT(B819,3)</f>
        <v>tuʔ</v>
      </c>
      <c r="CC819" s="10" t="str">
        <f>RIGHT(B819,2)</f>
        <v>uʔ</v>
      </c>
      <c r="CD819" s="10" t="str">
        <f>RIGHT(B819,1)</f>
        <v>ʔ</v>
      </c>
    </row>
    <row r="820" spans="1:82">
      <c r="A820">
        <v>1696</v>
      </c>
      <c r="B820" s="30" t="s">
        <v>3459</v>
      </c>
      <c r="C820" t="s">
        <v>1089</v>
      </c>
      <c r="D820" t="s">
        <v>1151</v>
      </c>
      <c r="E820" t="s">
        <v>2821</v>
      </c>
      <c r="F820" t="s">
        <v>2838</v>
      </c>
      <c r="G820" s="1">
        <f>COUNTIF(B820,"*ii*")</f>
        <v>0</v>
      </c>
      <c r="H820" s="1">
        <f>COUNTIF(B820,"*ee*")</f>
        <v>0</v>
      </c>
      <c r="I820" s="1">
        <f>COUNTIF(B820,"*aa*")</f>
        <v>0</v>
      </c>
      <c r="J820" s="1">
        <f>COUNTIF(B820,"*oo*")</f>
        <v>0</v>
      </c>
      <c r="K820" s="1">
        <f>COUNTIF(B820,"*uu*")</f>
        <v>0</v>
      </c>
      <c r="L820" s="1">
        <f>COUNTIF(B820,"*ia*")</f>
        <v>0</v>
      </c>
      <c r="M820" s="1">
        <f>COUNTIF(B820,"*iu*")</f>
        <v>0</v>
      </c>
      <c r="N820" s="1">
        <f>COUNTIF(B820,"*ei*")</f>
        <v>0</v>
      </c>
      <c r="O820" s="1">
        <f>COUNTIF(B820,"*ea*")</f>
        <v>0</v>
      </c>
      <c r="P820" s="1">
        <f>COUNTIF(B820,"*eo*")</f>
        <v>0</v>
      </c>
      <c r="Q820" s="1">
        <f>COUNTIF(B820,"*eu*")</f>
        <v>0</v>
      </c>
      <c r="R820" s="1">
        <f>COUNTIF(B820,"*ai*")</f>
        <v>0</v>
      </c>
      <c r="S820" s="1">
        <f>COUNTIF(B820,"*ae*")</f>
        <v>0</v>
      </c>
      <c r="T820" s="1">
        <f>COUNTIF(B820,"*ao*")</f>
        <v>0</v>
      </c>
      <c r="U820" s="1">
        <f>COUNTIF(B820,"*au*")</f>
        <v>0</v>
      </c>
      <c r="V820" s="1">
        <f>COUNTIF(B820,"*oi*")</f>
        <v>0</v>
      </c>
      <c r="W820" s="1">
        <f>COUNTIF(B820,"*oe*")</f>
        <v>0</v>
      </c>
      <c r="X820" s="1">
        <f>COUNTIF(B820,"*oa*")</f>
        <v>0</v>
      </c>
      <c r="Y820" s="1">
        <f>COUNTIF(B820,"*ou*")</f>
        <v>0</v>
      </c>
      <c r="Z820" s="1">
        <f>COUNTIF(B820,"*ui*")</f>
        <v>0</v>
      </c>
      <c r="AA820" s="1">
        <f>COUNTIF(B820,"*ua*")</f>
        <v>0</v>
      </c>
      <c r="AB820">
        <f>SUM(G820:AA820)</f>
        <v>0</v>
      </c>
      <c r="AC820">
        <v>2</v>
      </c>
      <c r="AD820">
        <f>COUNTIF(AC820,"2")</f>
        <v>1</v>
      </c>
      <c r="AE820">
        <f>COUNTIF(AC820,"3")</f>
        <v>0</v>
      </c>
      <c r="AF820">
        <f>COUNTIF(AC820,"4")</f>
        <v>0</v>
      </c>
      <c r="AG820">
        <f>COUNTIF(AC820,"5")</f>
        <v>0</v>
      </c>
      <c r="AH820">
        <v>1</v>
      </c>
      <c r="AI820">
        <v>1</v>
      </c>
      <c r="AM820">
        <v>1</v>
      </c>
      <c r="AN820" t="str">
        <f>RIGHT(B820,1)</f>
        <v>ʔ</v>
      </c>
      <c r="AO820" s="1">
        <f>COUNTIF(F820,"CVCV")+COUNTIF(F820,"CVVCV")</f>
        <v>0</v>
      </c>
      <c r="AP820" s="1">
        <f>COUNTIF(F820,"CVCVC")+COUNTIF(F820,"CVVCVC")</f>
        <v>0</v>
      </c>
      <c r="AQ820" s="1">
        <f>COUNTIF(F820,"VCV")+COUNTIF(F820,"VVCV")</f>
        <v>0</v>
      </c>
      <c r="AR820" s="1">
        <f>COUNTIF(F820,"VCVC")+COUNTIF(F820,"VVCVC")</f>
        <v>0</v>
      </c>
      <c r="AS820" s="1">
        <f>COUNTIF(F820,"CVV")</f>
        <v>0</v>
      </c>
      <c r="AT820" s="1">
        <f>COUNTIF(F820,"CVVC")</f>
        <v>0</v>
      </c>
      <c r="AU820" s="1">
        <f>COUNTIF(F820,"VV")</f>
        <v>0</v>
      </c>
      <c r="AV820" s="1">
        <f>COUNTIF(F820,"VVC")</f>
        <v>0</v>
      </c>
      <c r="AW820" s="1">
        <f>COUNTIF(F820,"CVVCVC")+COUNTIF(F820,"VVCVC")+COUNTIF(F820,"CVVCV")+COUNTIF(F820,"VVCV")</f>
        <v>0</v>
      </c>
      <c r="AY820" s="1">
        <f>COUNTIF(F820,"CCVCV")</f>
        <v>0</v>
      </c>
      <c r="AZ820" s="1">
        <f>COUNTIF(F820,"CCVCVC")</f>
        <v>1</v>
      </c>
      <c r="BA820" s="1">
        <f>COUNTIF(F820,"CCVV")</f>
        <v>0</v>
      </c>
      <c r="BB820" s="1">
        <f>COUNTIF(F820,"CCVVC")</f>
        <v>0</v>
      </c>
      <c r="BF820" s="1" t="str">
        <f>RIGHT(F820,4)</f>
        <v>VCVC</v>
      </c>
      <c r="BG820" s="1"/>
      <c r="BJ820">
        <v>1</v>
      </c>
      <c r="BP820" s="1">
        <f>SUM(BG820:BO820)</f>
        <v>1</v>
      </c>
      <c r="BQ820">
        <v>0</v>
      </c>
      <c r="BS820" s="1" t="str">
        <f>LEFT(B820,1)</f>
        <v>s</v>
      </c>
      <c r="BT820" s="1" t="str">
        <f>LEFT(B820,2)</f>
        <v>sn</v>
      </c>
      <c r="BU820" s="1" t="str">
        <f>RIGHT(B820,1)</f>
        <v>ʔ</v>
      </c>
      <c r="BX820" s="10">
        <v>0</v>
      </c>
      <c r="BY820" s="10" t="str">
        <f>LEFT(CA820,1)</f>
        <v>e</v>
      </c>
      <c r="BZ820" s="10" t="str">
        <f>LEFT(CC820,1)</f>
        <v>u</v>
      </c>
      <c r="CA820" s="10" t="str">
        <f>RIGHT(B820,4)</f>
        <v>ekuʔ</v>
      </c>
      <c r="CB820" s="10" t="str">
        <f>RIGHT(B820,3)</f>
        <v>kuʔ</v>
      </c>
      <c r="CC820" s="10" t="str">
        <f>RIGHT(B820,2)</f>
        <v>uʔ</v>
      </c>
      <c r="CD820" s="10" t="str">
        <f>RIGHT(B820,1)</f>
        <v>ʔ</v>
      </c>
    </row>
    <row r="821" spans="1:82">
      <c r="A821">
        <v>1353</v>
      </c>
      <c r="B821" s="30" t="s">
        <v>3313</v>
      </c>
      <c r="C821" t="s">
        <v>2680</v>
      </c>
      <c r="D821" t="s">
        <v>1151</v>
      </c>
      <c r="E821" t="s">
        <v>2821</v>
      </c>
      <c r="F821" t="s">
        <v>2838</v>
      </c>
      <c r="G821" s="1">
        <f>COUNTIF(B821,"*ii*")</f>
        <v>0</v>
      </c>
      <c r="H821" s="1">
        <f>COUNTIF(B821,"*ee*")</f>
        <v>0</v>
      </c>
      <c r="I821" s="1">
        <f>COUNTIF(B821,"*aa*")</f>
        <v>0</v>
      </c>
      <c r="J821" s="1">
        <f>COUNTIF(B821,"*oo*")</f>
        <v>0</v>
      </c>
      <c r="K821" s="1">
        <f>COUNTIF(B821,"*uu*")</f>
        <v>0</v>
      </c>
      <c r="L821" s="1">
        <f>COUNTIF(B821,"*ia*")</f>
        <v>0</v>
      </c>
      <c r="M821" s="1">
        <f>COUNTIF(B821,"*iu*")</f>
        <v>0</v>
      </c>
      <c r="N821" s="1">
        <f>COUNTIF(B821,"*ei*")</f>
        <v>0</v>
      </c>
      <c r="O821" s="1">
        <f>COUNTIF(B821,"*ea*")</f>
        <v>0</v>
      </c>
      <c r="P821" s="1">
        <f>COUNTIF(B821,"*eo*")</f>
        <v>0</v>
      </c>
      <c r="Q821" s="1">
        <f>COUNTIF(B821,"*eu*")</f>
        <v>0</v>
      </c>
      <c r="R821" s="1">
        <f>COUNTIF(B821,"*ai*")</f>
        <v>0</v>
      </c>
      <c r="S821" s="1">
        <f>COUNTIF(B821,"*ae*")</f>
        <v>0</v>
      </c>
      <c r="T821" s="1">
        <f>COUNTIF(B821,"*ao*")</f>
        <v>0</v>
      </c>
      <c r="U821" s="1">
        <f>COUNTIF(B821,"*au*")</f>
        <v>0</v>
      </c>
      <c r="V821" s="1">
        <f>COUNTIF(B821,"*oi*")</f>
        <v>0</v>
      </c>
      <c r="W821" s="1">
        <f>COUNTIF(B821,"*oe*")</f>
        <v>0</v>
      </c>
      <c r="X821" s="1">
        <f>COUNTIF(B821,"*oa*")</f>
        <v>0</v>
      </c>
      <c r="Y821" s="1">
        <f>COUNTIF(B821,"*ou*")</f>
        <v>0</v>
      </c>
      <c r="Z821" s="1">
        <f>COUNTIF(B821,"*ui*")</f>
        <v>0</v>
      </c>
      <c r="AA821" s="1">
        <f>COUNTIF(B821,"*ua*")</f>
        <v>0</v>
      </c>
      <c r="AB821">
        <f>SUM(G821:AA821)</f>
        <v>0</v>
      </c>
      <c r="AC821">
        <v>2</v>
      </c>
      <c r="AD821">
        <f>COUNTIF(AC821,"2")</f>
        <v>1</v>
      </c>
      <c r="AE821">
        <f>COUNTIF(AC821,"3")</f>
        <v>0</v>
      </c>
      <c r="AF821">
        <f>COUNTIF(AC821,"4")</f>
        <v>0</v>
      </c>
      <c r="AG821">
        <f>COUNTIF(AC821,"5")</f>
        <v>0</v>
      </c>
      <c r="AH821">
        <v>1</v>
      </c>
      <c r="AI821">
        <v>1</v>
      </c>
      <c r="AM821">
        <v>1</v>
      </c>
      <c r="AN821" t="str">
        <f>RIGHT(B821,1)</f>
        <v>ʔ</v>
      </c>
      <c r="AO821" s="1">
        <f>COUNTIF(F821,"CVCV")+COUNTIF(F821,"CVVCV")</f>
        <v>0</v>
      </c>
      <c r="AP821" s="1">
        <f>COUNTIF(F821,"CVCVC")+COUNTIF(F821,"CVVCVC")</f>
        <v>0</v>
      </c>
      <c r="AQ821" s="1">
        <f>COUNTIF(F821,"VCV")+COUNTIF(F821,"VVCV")</f>
        <v>0</v>
      </c>
      <c r="AR821" s="1">
        <f>COUNTIF(F821,"VCVC")+COUNTIF(F821,"VVCVC")</f>
        <v>0</v>
      </c>
      <c r="AS821" s="1">
        <f>COUNTIF(F821,"CVV")</f>
        <v>0</v>
      </c>
      <c r="AT821" s="1">
        <f>COUNTIF(F821,"CVVC")</f>
        <v>0</v>
      </c>
      <c r="AU821" s="1">
        <f>COUNTIF(F821,"VV")</f>
        <v>0</v>
      </c>
      <c r="AV821" s="1">
        <f>COUNTIF(F821,"VVC")</f>
        <v>0</v>
      </c>
      <c r="AW821" s="1">
        <f>COUNTIF(F821,"CVVCVC")+COUNTIF(F821,"VVCVC")+COUNTIF(F821,"CVVCV")+COUNTIF(F821,"VVCV")</f>
        <v>0</v>
      </c>
      <c r="AY821" s="1">
        <f>COUNTIF(F821,"CCVCV")</f>
        <v>0</v>
      </c>
      <c r="AZ821" s="1">
        <f>COUNTIF(F821,"CCVCVC")</f>
        <v>1</v>
      </c>
      <c r="BA821" s="1">
        <f>COUNTIF(F821,"CCVV")</f>
        <v>0</v>
      </c>
      <c r="BB821" s="1">
        <f>COUNTIF(F821,"CCVVC")</f>
        <v>0</v>
      </c>
      <c r="BC821">
        <v>1</v>
      </c>
      <c r="BF821" s="1" t="str">
        <f>RIGHT(F821,4)</f>
        <v>VCVC</v>
      </c>
      <c r="BG821" s="1"/>
      <c r="BJ821">
        <v>1</v>
      </c>
      <c r="BP821" s="1">
        <f>SUM(BG821:BO821)</f>
        <v>1</v>
      </c>
      <c r="BQ821">
        <v>0</v>
      </c>
      <c r="BS821" s="1" t="str">
        <f>LEFT(B821,1)</f>
        <v>ʔ</v>
      </c>
      <c r="BT821" s="1" t="str">
        <f>LEFT(B821,2)</f>
        <v>ʔn</v>
      </c>
      <c r="BU821" s="1" t="str">
        <f>RIGHT(B821,1)</f>
        <v>ʔ</v>
      </c>
      <c r="BX821" s="10">
        <v>0</v>
      </c>
      <c r="BY821" s="10" t="str">
        <f>LEFT(CA821,1)</f>
        <v>e</v>
      </c>
      <c r="BZ821" s="10" t="str">
        <f>LEFT(CC821,1)</f>
        <v>u</v>
      </c>
      <c r="CA821" s="10" t="str">
        <f>RIGHT(B821,4)</f>
        <v>enuʔ</v>
      </c>
      <c r="CB821" s="10" t="str">
        <f>RIGHT(B821,3)</f>
        <v>nuʔ</v>
      </c>
      <c r="CC821" s="10" t="str">
        <f>RIGHT(B821,2)</f>
        <v>uʔ</v>
      </c>
      <c r="CD821" s="10" t="str">
        <f>RIGHT(B821,1)</f>
        <v>ʔ</v>
      </c>
    </row>
    <row r="822" spans="1:82">
      <c r="A822">
        <v>1690</v>
      </c>
      <c r="B822" s="30" t="s">
        <v>3458</v>
      </c>
      <c r="C822" t="s">
        <v>2515</v>
      </c>
      <c r="D822" t="s">
        <v>1151</v>
      </c>
      <c r="E822" t="s">
        <v>2821</v>
      </c>
      <c r="F822" t="s">
        <v>2838</v>
      </c>
      <c r="G822" s="1">
        <f>COUNTIF(B822,"*ii*")</f>
        <v>0</v>
      </c>
      <c r="H822" s="1">
        <f>COUNTIF(B822,"*ee*")</f>
        <v>0</v>
      </c>
      <c r="I822" s="1">
        <f>COUNTIF(B822,"*aa*")</f>
        <v>0</v>
      </c>
      <c r="J822" s="1">
        <f>COUNTIF(B822,"*oo*")</f>
        <v>0</v>
      </c>
      <c r="K822" s="1">
        <f>COUNTIF(B822,"*uu*")</f>
        <v>0</v>
      </c>
      <c r="L822" s="1">
        <f>COUNTIF(B822,"*ia*")</f>
        <v>0</v>
      </c>
      <c r="M822" s="1">
        <f>COUNTIF(B822,"*iu*")</f>
        <v>0</v>
      </c>
      <c r="N822" s="1">
        <f>COUNTIF(B822,"*ei*")</f>
        <v>0</v>
      </c>
      <c r="O822" s="1">
        <f>COUNTIF(B822,"*ea*")</f>
        <v>0</v>
      </c>
      <c r="P822" s="1">
        <f>COUNTIF(B822,"*eo*")</f>
        <v>0</v>
      </c>
      <c r="Q822" s="1">
        <f>COUNTIF(B822,"*eu*")</f>
        <v>0</v>
      </c>
      <c r="R822" s="1">
        <f>COUNTIF(B822,"*ai*")</f>
        <v>0</v>
      </c>
      <c r="S822" s="1">
        <f>COUNTIF(B822,"*ae*")</f>
        <v>0</v>
      </c>
      <c r="T822" s="1">
        <f>COUNTIF(B822,"*ao*")</f>
        <v>0</v>
      </c>
      <c r="U822" s="1">
        <f>COUNTIF(B822,"*au*")</f>
        <v>0</v>
      </c>
      <c r="V822" s="1">
        <f>COUNTIF(B822,"*oi*")</f>
        <v>0</v>
      </c>
      <c r="W822" s="1">
        <f>COUNTIF(B822,"*oe*")</f>
        <v>0</v>
      </c>
      <c r="X822" s="1">
        <f>COUNTIF(B822,"*oa*")</f>
        <v>0</v>
      </c>
      <c r="Y822" s="1">
        <f>COUNTIF(B822,"*ou*")</f>
        <v>0</v>
      </c>
      <c r="Z822" s="1">
        <f>COUNTIF(B822,"*ui*")</f>
        <v>0</v>
      </c>
      <c r="AA822" s="1">
        <f>COUNTIF(B822,"*ua*")</f>
        <v>0</v>
      </c>
      <c r="AB822">
        <f>SUM(G822:AA822)</f>
        <v>0</v>
      </c>
      <c r="AC822">
        <v>2</v>
      </c>
      <c r="AD822">
        <f>COUNTIF(AC822,"2")</f>
        <v>1</v>
      </c>
      <c r="AE822">
        <f>COUNTIF(AC822,"3")</f>
        <v>0</v>
      </c>
      <c r="AF822">
        <f>COUNTIF(AC822,"4")</f>
        <v>0</v>
      </c>
      <c r="AG822">
        <f>COUNTIF(AC822,"5")</f>
        <v>0</v>
      </c>
      <c r="AH822">
        <v>1</v>
      </c>
      <c r="AI822">
        <v>1</v>
      </c>
      <c r="AM822">
        <v>1</v>
      </c>
      <c r="AN822" t="str">
        <f>RIGHT(B822,1)</f>
        <v>ʔ</v>
      </c>
      <c r="AO822" s="1">
        <f>COUNTIF(F822,"CVCV")+COUNTIF(F822,"CVVCV")</f>
        <v>0</v>
      </c>
      <c r="AP822" s="1">
        <f>COUNTIF(F822,"CVCVC")+COUNTIF(F822,"CVVCVC")</f>
        <v>0</v>
      </c>
      <c r="AQ822" s="1">
        <f>COUNTIF(F822,"VCV")+COUNTIF(F822,"VVCV")</f>
        <v>0</v>
      </c>
      <c r="AR822" s="1">
        <f>COUNTIF(F822,"VCVC")+COUNTIF(F822,"VVCVC")</f>
        <v>0</v>
      </c>
      <c r="AS822" s="1">
        <f>COUNTIF(F822,"CVV")</f>
        <v>0</v>
      </c>
      <c r="AT822" s="1">
        <f>COUNTIF(F822,"CVVC")</f>
        <v>0</v>
      </c>
      <c r="AU822" s="1">
        <f>COUNTIF(F822,"VV")</f>
        <v>0</v>
      </c>
      <c r="AV822" s="1">
        <f>COUNTIF(F822,"VVC")</f>
        <v>0</v>
      </c>
      <c r="AW822" s="1">
        <f>COUNTIF(F822,"CVVCVC")+COUNTIF(F822,"VVCVC")+COUNTIF(F822,"CVVCV")+COUNTIF(F822,"VVCV")</f>
        <v>0</v>
      </c>
      <c r="AY822" s="1">
        <f>COUNTIF(F822,"CCVCV")</f>
        <v>0</v>
      </c>
      <c r="AZ822" s="1">
        <f>COUNTIF(F822,"CCVCVC")</f>
        <v>1</v>
      </c>
      <c r="BA822" s="1">
        <f>COUNTIF(F822,"CCVV")</f>
        <v>0</v>
      </c>
      <c r="BB822" s="1">
        <f>COUNTIF(F822,"CCVVC")</f>
        <v>0</v>
      </c>
      <c r="BF822" s="1" t="str">
        <f>RIGHT(F822,4)</f>
        <v>VCVC</v>
      </c>
      <c r="BG822" s="1"/>
      <c r="BJ822">
        <v>1</v>
      </c>
      <c r="BP822" s="1">
        <f>SUM(BG822:BO822)</f>
        <v>1</v>
      </c>
      <c r="BQ822">
        <v>0</v>
      </c>
      <c r="BS822" s="1" t="str">
        <f>LEFT(B822,1)</f>
        <v>s</v>
      </c>
      <c r="BT822" s="1" t="str">
        <f>LEFT(B822,2)</f>
        <v>sm</v>
      </c>
      <c r="BU822" s="1" t="str">
        <f>RIGHT(B822,1)</f>
        <v>ʔ</v>
      </c>
      <c r="BX822" s="10">
        <v>0</v>
      </c>
      <c r="BY822" s="10" t="str">
        <f>LEFT(CA822,1)</f>
        <v>e</v>
      </c>
      <c r="BZ822" s="10" t="str">
        <f>LEFT(CC822,1)</f>
        <v>u</v>
      </c>
      <c r="CA822" s="10" t="str">
        <f>RIGHT(B822,4)</f>
        <v>eruʔ</v>
      </c>
      <c r="CB822" s="10" t="str">
        <f>RIGHT(B822,3)</f>
        <v>ruʔ</v>
      </c>
      <c r="CC822" s="10" t="str">
        <f>RIGHT(B822,2)</f>
        <v>uʔ</v>
      </c>
      <c r="CD822" s="10" t="str">
        <f>RIGHT(B822,1)</f>
        <v>ʔ</v>
      </c>
    </row>
    <row r="823" spans="1:82">
      <c r="A823">
        <v>1383</v>
      </c>
      <c r="B823" s="30" t="s">
        <v>3343</v>
      </c>
      <c r="C823" t="s">
        <v>1445</v>
      </c>
      <c r="D823" t="s">
        <v>1141</v>
      </c>
      <c r="E823" t="s">
        <v>1141</v>
      </c>
      <c r="F823" t="s">
        <v>2838</v>
      </c>
      <c r="G823" s="1">
        <f>COUNTIF(B823,"*ii*")</f>
        <v>0</v>
      </c>
      <c r="H823" s="1">
        <f>COUNTIF(B823,"*ee*")</f>
        <v>0</v>
      </c>
      <c r="I823" s="1">
        <f>COUNTIF(B823,"*aa*")</f>
        <v>0</v>
      </c>
      <c r="J823" s="1">
        <f>COUNTIF(B823,"*oo*")</f>
        <v>0</v>
      </c>
      <c r="K823" s="1">
        <f>COUNTIF(B823,"*uu*")</f>
        <v>0</v>
      </c>
      <c r="L823" s="1">
        <f>COUNTIF(B823,"*ia*")</f>
        <v>0</v>
      </c>
      <c r="M823" s="1">
        <f>COUNTIF(B823,"*iu*")</f>
        <v>0</v>
      </c>
      <c r="N823" s="1">
        <f>COUNTIF(B823,"*ei*")</f>
        <v>0</v>
      </c>
      <c r="O823" s="1">
        <f>COUNTIF(B823,"*ea*")</f>
        <v>0</v>
      </c>
      <c r="P823" s="1">
        <f>COUNTIF(B823,"*eo*")</f>
        <v>0</v>
      </c>
      <c r="Q823" s="1">
        <f>COUNTIF(B823,"*eu*")</f>
        <v>0</v>
      </c>
      <c r="R823" s="1">
        <f>COUNTIF(B823,"*ai*")</f>
        <v>0</v>
      </c>
      <c r="S823" s="1">
        <f>COUNTIF(B823,"*ae*")</f>
        <v>0</v>
      </c>
      <c r="T823" s="1">
        <f>COUNTIF(B823,"*ao*")</f>
        <v>0</v>
      </c>
      <c r="U823" s="1">
        <f>COUNTIF(B823,"*au*")</f>
        <v>0</v>
      </c>
      <c r="V823" s="1">
        <f>COUNTIF(B823,"*oi*")</f>
        <v>0</v>
      </c>
      <c r="W823" s="1">
        <f>COUNTIF(B823,"*oe*")</f>
        <v>0</v>
      </c>
      <c r="X823" s="1">
        <f>COUNTIF(B823,"*oa*")</f>
        <v>0</v>
      </c>
      <c r="Y823" s="1">
        <f>COUNTIF(B823,"*ou*")</f>
        <v>0</v>
      </c>
      <c r="Z823" s="1">
        <f>COUNTIF(B823,"*ui*")</f>
        <v>0</v>
      </c>
      <c r="AA823" s="1">
        <f>COUNTIF(B823,"*ua*")</f>
        <v>0</v>
      </c>
      <c r="AB823">
        <f>SUM(G823:AA823)</f>
        <v>0</v>
      </c>
      <c r="AC823">
        <v>2</v>
      </c>
      <c r="AD823">
        <f>COUNTIF(AC823,"2")</f>
        <v>1</v>
      </c>
      <c r="AE823">
        <f>COUNTIF(AC823,"3")</f>
        <v>0</v>
      </c>
      <c r="AF823">
        <f>COUNTIF(AC823,"4")</f>
        <v>0</v>
      </c>
      <c r="AG823">
        <f>COUNTIF(AC823,"5")</f>
        <v>0</v>
      </c>
      <c r="AH823">
        <v>1</v>
      </c>
      <c r="AI823">
        <v>1</v>
      </c>
      <c r="AM823">
        <v>1</v>
      </c>
      <c r="AN823" t="str">
        <f>RIGHT(B823,1)</f>
        <v>ʔ</v>
      </c>
      <c r="AO823" s="1">
        <f>COUNTIF(F823,"CVCV")+COUNTIF(F823,"CVVCV")</f>
        <v>0</v>
      </c>
      <c r="AP823" s="1">
        <f>COUNTIF(F823,"CVCVC")+COUNTIF(F823,"CVVCVC")</f>
        <v>0</v>
      </c>
      <c r="AQ823" s="1">
        <f>COUNTIF(F823,"VCV")+COUNTIF(F823,"VVCV")</f>
        <v>0</v>
      </c>
      <c r="AR823" s="1">
        <f>COUNTIF(F823,"VCVC")+COUNTIF(F823,"VVCVC")</f>
        <v>0</v>
      </c>
      <c r="AS823" s="1">
        <f>COUNTIF(F823,"CVV")</f>
        <v>0</v>
      </c>
      <c r="AT823" s="1">
        <f>COUNTIF(F823,"CVVC")</f>
        <v>0</v>
      </c>
      <c r="AU823" s="1">
        <f>COUNTIF(F823,"VV")</f>
        <v>0</v>
      </c>
      <c r="AV823" s="1">
        <f>COUNTIF(F823,"VVC")</f>
        <v>0</v>
      </c>
      <c r="AW823" s="1">
        <f>COUNTIF(F823,"CVVCVC")+COUNTIF(F823,"VVCVC")+COUNTIF(F823,"CVVCV")+COUNTIF(F823,"VVCV")</f>
        <v>0</v>
      </c>
      <c r="AY823" s="1">
        <f>COUNTIF(F823,"CCVCV")</f>
        <v>0</v>
      </c>
      <c r="AZ823" s="1">
        <f>COUNTIF(F823,"CCVCVC")</f>
        <v>1</v>
      </c>
      <c r="BA823" s="1">
        <f>COUNTIF(F823,"CCVV")</f>
        <v>0</v>
      </c>
      <c r="BB823" s="1">
        <f>COUNTIF(F823,"CCVVC")</f>
        <v>0</v>
      </c>
      <c r="BC823">
        <v>1</v>
      </c>
      <c r="BF823" s="1" t="str">
        <f>RIGHT(F823,4)</f>
        <v>VCVC</v>
      </c>
      <c r="BG823" s="1"/>
      <c r="BJ823">
        <v>1</v>
      </c>
      <c r="BP823" s="1">
        <f>SUM(BG823:BO823)</f>
        <v>1</v>
      </c>
      <c r="BQ823">
        <v>0</v>
      </c>
      <c r="BS823" s="1" t="str">
        <f>LEFT(B823,1)</f>
        <v>ʔ</v>
      </c>
      <c r="BT823" s="1" t="str">
        <f>LEFT(B823,2)</f>
        <v>ʔp</v>
      </c>
      <c r="BU823" s="1" t="str">
        <f>RIGHT(B823,1)</f>
        <v>ʔ</v>
      </c>
      <c r="BX823" s="10">
        <v>0</v>
      </c>
      <c r="BY823" s="10" t="str">
        <f>LEFT(CA823,1)</f>
        <v>i</v>
      </c>
      <c r="BZ823" s="10" t="str">
        <f>LEFT(CC823,1)</f>
        <v>u</v>
      </c>
      <c r="CA823" s="10" t="str">
        <f>RIGHT(B823,4)</f>
        <v>iruʔ</v>
      </c>
      <c r="CB823" s="10" t="str">
        <f>RIGHT(B823,3)</f>
        <v>ruʔ</v>
      </c>
      <c r="CC823" s="10" t="str">
        <f>RIGHT(B823,2)</f>
        <v>uʔ</v>
      </c>
      <c r="CD823" s="10" t="str">
        <f>RIGHT(B823,1)</f>
        <v>ʔ</v>
      </c>
    </row>
    <row r="824" spans="1:82">
      <c r="A824">
        <v>590</v>
      </c>
      <c r="B824" s="30" t="s">
        <v>3093</v>
      </c>
      <c r="C824" t="s">
        <v>1436</v>
      </c>
      <c r="D824" t="s">
        <v>1151</v>
      </c>
      <c r="E824" t="s">
        <v>2821</v>
      </c>
      <c r="F824" t="s">
        <v>2838</v>
      </c>
      <c r="G824" s="1">
        <f>COUNTIF(B824,"*ii*")</f>
        <v>0</v>
      </c>
      <c r="H824" s="1">
        <f>COUNTIF(B824,"*ee*")</f>
        <v>0</v>
      </c>
      <c r="I824" s="1">
        <f>COUNTIF(B824,"*aa*")</f>
        <v>0</v>
      </c>
      <c r="J824" s="1">
        <f>COUNTIF(B824,"*oo*")</f>
        <v>0</v>
      </c>
      <c r="K824" s="1">
        <f>COUNTIF(B824,"*uu*")</f>
        <v>0</v>
      </c>
      <c r="L824" s="1">
        <f>COUNTIF(B824,"*ia*")</f>
        <v>0</v>
      </c>
      <c r="M824" s="1">
        <f>COUNTIF(B824,"*iu*")</f>
        <v>0</v>
      </c>
      <c r="N824" s="1">
        <f>COUNTIF(B824,"*ei*")</f>
        <v>0</v>
      </c>
      <c r="O824" s="1">
        <f>COUNTIF(B824,"*ea*")</f>
        <v>0</v>
      </c>
      <c r="P824" s="1">
        <f>COUNTIF(B824,"*eo*")</f>
        <v>0</v>
      </c>
      <c r="Q824" s="1">
        <f>COUNTIF(B824,"*eu*")</f>
        <v>0</v>
      </c>
      <c r="R824" s="1">
        <f>COUNTIF(B824,"*ai*")</f>
        <v>0</v>
      </c>
      <c r="S824" s="1">
        <f>COUNTIF(B824,"*ae*")</f>
        <v>0</v>
      </c>
      <c r="T824" s="1">
        <f>COUNTIF(B824,"*ao*")</f>
        <v>0</v>
      </c>
      <c r="U824" s="1">
        <f>COUNTIF(B824,"*au*")</f>
        <v>0</v>
      </c>
      <c r="V824" s="1">
        <f>COUNTIF(B824,"*oi*")</f>
        <v>0</v>
      </c>
      <c r="W824" s="1">
        <f>COUNTIF(B824,"*oe*")</f>
        <v>0</v>
      </c>
      <c r="X824" s="1">
        <f>COUNTIF(B824,"*oa*")</f>
        <v>0</v>
      </c>
      <c r="Y824" s="1">
        <f>COUNTIF(B824,"*ou*")</f>
        <v>0</v>
      </c>
      <c r="Z824" s="1">
        <f>COUNTIF(B824,"*ui*")</f>
        <v>0</v>
      </c>
      <c r="AA824" s="1">
        <f>COUNTIF(B824,"*ua*")</f>
        <v>0</v>
      </c>
      <c r="AB824">
        <f>SUM(G824:AA824)</f>
        <v>0</v>
      </c>
      <c r="AC824">
        <v>2</v>
      </c>
      <c r="AD824">
        <f>COUNTIF(AC824,"2")</f>
        <v>1</v>
      </c>
      <c r="AE824">
        <f>COUNTIF(AC824,"3")</f>
        <v>0</v>
      </c>
      <c r="AF824">
        <f>COUNTIF(AC824,"4")</f>
        <v>0</v>
      </c>
      <c r="AG824">
        <f>COUNTIF(AC824,"5")</f>
        <v>0</v>
      </c>
      <c r="AH824">
        <v>1</v>
      </c>
      <c r="AI824">
        <v>1</v>
      </c>
      <c r="AM824">
        <v>1</v>
      </c>
      <c r="AN824" t="str">
        <f>RIGHT(B824,1)</f>
        <v>ʔ</v>
      </c>
      <c r="AO824" s="1">
        <f>COUNTIF(F824,"CVCV")+COUNTIF(F824,"CVVCV")</f>
        <v>0</v>
      </c>
      <c r="AP824" s="1">
        <f>COUNTIF(F824,"CVCVC")+COUNTIF(F824,"CVVCVC")</f>
        <v>0</v>
      </c>
      <c r="AQ824" s="1">
        <f>COUNTIF(F824,"VCV")+COUNTIF(F824,"VVCV")</f>
        <v>0</v>
      </c>
      <c r="AR824" s="1">
        <f>COUNTIF(F824,"VCVC")+COUNTIF(F824,"VVCVC")</f>
        <v>0</v>
      </c>
      <c r="AS824" s="1">
        <f>COUNTIF(F824,"CVV")</f>
        <v>0</v>
      </c>
      <c r="AT824" s="1">
        <f>COUNTIF(F824,"CVVC")</f>
        <v>0</v>
      </c>
      <c r="AU824" s="1">
        <f>COUNTIF(F824,"VV")</f>
        <v>0</v>
      </c>
      <c r="AV824" s="1">
        <f>COUNTIF(F824,"VVC")</f>
        <v>0</v>
      </c>
      <c r="AW824" s="1">
        <f>COUNTIF(F824,"CVVCVC")+COUNTIF(F824,"VVCVC")+COUNTIF(F824,"CVVCV")+COUNTIF(F824,"VVCV")</f>
        <v>0</v>
      </c>
      <c r="AY824" s="1">
        <f>COUNTIF(F824,"CCVCV")</f>
        <v>0</v>
      </c>
      <c r="AZ824" s="1">
        <f>COUNTIF(F824,"CCVCVC")</f>
        <v>1</v>
      </c>
      <c r="BA824" s="1">
        <f>COUNTIF(F824,"CCVV")</f>
        <v>0</v>
      </c>
      <c r="BB824" s="1">
        <f>COUNTIF(F824,"CCVVC")</f>
        <v>0</v>
      </c>
      <c r="BF824" s="1" t="str">
        <f>RIGHT(F824,4)</f>
        <v>VCVC</v>
      </c>
      <c r="BG824" s="1"/>
      <c r="BJ824">
        <v>1</v>
      </c>
      <c r="BP824" s="1">
        <f>SUM(BG824:BO824)</f>
        <v>1</v>
      </c>
      <c r="BQ824">
        <v>0</v>
      </c>
      <c r="BS824" s="1" t="str">
        <f>LEFT(B824,1)</f>
        <v>k</v>
      </c>
      <c r="BT824" s="1" t="str">
        <f>LEFT(B824,2)</f>
        <v>kn</v>
      </c>
      <c r="BU824" s="1" t="str">
        <f>RIGHT(B824,1)</f>
        <v>ʔ</v>
      </c>
      <c r="BX824" s="10">
        <v>0</v>
      </c>
      <c r="BY824" s="10" t="str">
        <f>LEFT(CA824,1)</f>
        <v>i</v>
      </c>
      <c r="BZ824" s="10" t="str">
        <f>LEFT(CC824,1)</f>
        <v>u</v>
      </c>
      <c r="CA824" s="10" t="str">
        <f>RIGHT(B824,4)</f>
        <v>inuʔ</v>
      </c>
      <c r="CB824" s="10" t="str">
        <f>RIGHT(B824,3)</f>
        <v>nuʔ</v>
      </c>
      <c r="CC824" s="10" t="str">
        <f>RIGHT(B824,2)</f>
        <v>uʔ</v>
      </c>
      <c r="CD824" s="10" t="str">
        <f>RIGHT(B824,1)</f>
        <v>ʔ</v>
      </c>
    </row>
    <row r="825" spans="1:82">
      <c r="A825">
        <v>857</v>
      </c>
      <c r="B825" s="30" t="s">
        <v>3146</v>
      </c>
      <c r="C825" t="s">
        <v>1277</v>
      </c>
      <c r="D825" t="s">
        <v>1151</v>
      </c>
      <c r="E825" t="s">
        <v>2821</v>
      </c>
      <c r="F825" t="s">
        <v>2838</v>
      </c>
      <c r="G825" s="1">
        <f>COUNTIF(B825,"*ii*")</f>
        <v>0</v>
      </c>
      <c r="H825" s="1">
        <f>COUNTIF(B825,"*ee*")</f>
        <v>0</v>
      </c>
      <c r="I825" s="1">
        <f>COUNTIF(B825,"*aa*")</f>
        <v>0</v>
      </c>
      <c r="J825" s="1">
        <f>COUNTIF(B825,"*oo*")</f>
        <v>0</v>
      </c>
      <c r="K825" s="1">
        <f>COUNTIF(B825,"*uu*")</f>
        <v>0</v>
      </c>
      <c r="L825" s="1">
        <f>COUNTIF(B825,"*ia*")</f>
        <v>0</v>
      </c>
      <c r="M825" s="1">
        <f>COUNTIF(B825,"*iu*")</f>
        <v>0</v>
      </c>
      <c r="N825" s="1">
        <f>COUNTIF(B825,"*ei*")</f>
        <v>0</v>
      </c>
      <c r="O825" s="1">
        <f>COUNTIF(B825,"*ea*")</f>
        <v>0</v>
      </c>
      <c r="P825" s="1">
        <f>COUNTIF(B825,"*eo*")</f>
        <v>0</v>
      </c>
      <c r="Q825" s="1">
        <f>COUNTIF(B825,"*eu*")</f>
        <v>0</v>
      </c>
      <c r="R825" s="1">
        <f>COUNTIF(B825,"*ai*")</f>
        <v>0</v>
      </c>
      <c r="S825" s="1">
        <f>COUNTIF(B825,"*ae*")</f>
        <v>0</v>
      </c>
      <c r="T825" s="1">
        <f>COUNTIF(B825,"*ao*")</f>
        <v>0</v>
      </c>
      <c r="U825" s="1">
        <f>COUNTIF(B825,"*au*")</f>
        <v>0</v>
      </c>
      <c r="V825" s="1">
        <f>COUNTIF(B825,"*oi*")</f>
        <v>0</v>
      </c>
      <c r="W825" s="1">
        <f>COUNTIF(B825,"*oe*")</f>
        <v>0</v>
      </c>
      <c r="X825" s="1">
        <f>COUNTIF(B825,"*oa*")</f>
        <v>0</v>
      </c>
      <c r="Y825" s="1">
        <f>COUNTIF(B825,"*ou*")</f>
        <v>0</v>
      </c>
      <c r="Z825" s="1">
        <f>COUNTIF(B825,"*ui*")</f>
        <v>0</v>
      </c>
      <c r="AA825" s="1">
        <f>COUNTIF(B825,"*ua*")</f>
        <v>0</v>
      </c>
      <c r="AB825">
        <f>SUM(G825:AA825)</f>
        <v>0</v>
      </c>
      <c r="AC825">
        <v>2</v>
      </c>
      <c r="AD825">
        <f>COUNTIF(AC825,"2")</f>
        <v>1</v>
      </c>
      <c r="AE825">
        <f>COUNTIF(AC825,"3")</f>
        <v>0</v>
      </c>
      <c r="AF825">
        <f>COUNTIF(AC825,"4")</f>
        <v>0</v>
      </c>
      <c r="AG825">
        <f>COUNTIF(AC825,"5")</f>
        <v>0</v>
      </c>
      <c r="AH825">
        <v>1</v>
      </c>
      <c r="AI825">
        <v>1</v>
      </c>
      <c r="AM825">
        <v>1</v>
      </c>
      <c r="AN825" t="str">
        <f>RIGHT(B825,1)</f>
        <v>ʔ</v>
      </c>
      <c r="AO825" s="1">
        <f>COUNTIF(F825,"CVCV")+COUNTIF(F825,"CVVCV")</f>
        <v>0</v>
      </c>
      <c r="AP825" s="1">
        <f>COUNTIF(F825,"CVCVC")+COUNTIF(F825,"CVVCVC")</f>
        <v>0</v>
      </c>
      <c r="AQ825" s="1">
        <f>COUNTIF(F825,"VCV")+COUNTIF(F825,"VVCV")</f>
        <v>0</v>
      </c>
      <c r="AR825" s="1">
        <f>COUNTIF(F825,"VCVC")+COUNTIF(F825,"VVCVC")</f>
        <v>0</v>
      </c>
      <c r="AS825" s="1">
        <f>COUNTIF(F825,"CVV")</f>
        <v>0</v>
      </c>
      <c r="AT825" s="1">
        <f>COUNTIF(F825,"CVVC")</f>
        <v>0</v>
      </c>
      <c r="AU825" s="1">
        <f>COUNTIF(F825,"VV")</f>
        <v>0</v>
      </c>
      <c r="AV825" s="1">
        <f>COUNTIF(F825,"VVC")</f>
        <v>0</v>
      </c>
      <c r="AW825" s="1">
        <f>COUNTIF(F825,"CVVCVC")+COUNTIF(F825,"VVCVC")+COUNTIF(F825,"CVVCV")+COUNTIF(F825,"VVCV")</f>
        <v>0</v>
      </c>
      <c r="AY825" s="1">
        <f>COUNTIF(F825,"CCVCV")</f>
        <v>0</v>
      </c>
      <c r="AZ825" s="1">
        <f>COUNTIF(F825,"CCVCVC")</f>
        <v>1</v>
      </c>
      <c r="BA825" s="1">
        <f>COUNTIF(F825,"CCVV")</f>
        <v>0</v>
      </c>
      <c r="BB825" s="1">
        <f>COUNTIF(F825,"CCVVC")</f>
        <v>0</v>
      </c>
      <c r="BF825" s="1" t="str">
        <f>RIGHT(F825,4)</f>
        <v>VCVC</v>
      </c>
      <c r="BG825" s="1"/>
      <c r="BJ825">
        <v>1</v>
      </c>
      <c r="BP825" s="1">
        <f>SUM(BG825:BO825)</f>
        <v>1</v>
      </c>
      <c r="BQ825">
        <v>0</v>
      </c>
      <c r="BS825" s="1" t="str">
        <f>LEFT(B825,1)</f>
        <v>m</v>
      </c>
      <c r="BT825" s="1" t="str">
        <f>LEFT(B825,2)</f>
        <v>mn</v>
      </c>
      <c r="BU825" s="1" t="str">
        <f>RIGHT(B825,1)</f>
        <v>ʔ</v>
      </c>
      <c r="BX825" s="10">
        <v>0</v>
      </c>
      <c r="BY825" s="10" t="str">
        <f>LEFT(CA825,1)</f>
        <v>i</v>
      </c>
      <c r="BZ825" s="10" t="str">
        <f>LEFT(CC825,1)</f>
        <v>u</v>
      </c>
      <c r="CA825" s="10" t="str">
        <f>RIGHT(B825,4)</f>
        <v>inuʔ</v>
      </c>
      <c r="CB825" s="10" t="str">
        <f>RIGHT(B825,3)</f>
        <v>nuʔ</v>
      </c>
      <c r="CC825" s="10" t="str">
        <f>RIGHT(B825,2)</f>
        <v>uʔ</v>
      </c>
      <c r="CD825" s="10" t="str">
        <f>RIGHT(B825,1)</f>
        <v>ʔ</v>
      </c>
    </row>
    <row r="826" spans="1:82">
      <c r="A826">
        <v>1417</v>
      </c>
      <c r="B826" s="30" t="s">
        <v>3376</v>
      </c>
      <c r="C826" t="s">
        <v>1337</v>
      </c>
      <c r="D826" t="s">
        <v>1151</v>
      </c>
      <c r="E826" t="s">
        <v>2821</v>
      </c>
      <c r="F826" t="s">
        <v>2838</v>
      </c>
      <c r="G826" s="1">
        <f>COUNTIF(B826,"*ii*")</f>
        <v>0</v>
      </c>
      <c r="H826" s="1">
        <f>COUNTIF(B826,"*ee*")</f>
        <v>0</v>
      </c>
      <c r="I826" s="1">
        <f>COUNTIF(B826,"*aa*")</f>
        <v>0</v>
      </c>
      <c r="J826" s="1">
        <f>COUNTIF(B826,"*oo*")</f>
        <v>0</v>
      </c>
      <c r="K826" s="1">
        <f>COUNTIF(B826,"*uu*")</f>
        <v>0</v>
      </c>
      <c r="L826" s="1">
        <f>COUNTIF(B826,"*ia*")</f>
        <v>0</v>
      </c>
      <c r="M826" s="1">
        <f>COUNTIF(B826,"*iu*")</f>
        <v>0</v>
      </c>
      <c r="N826" s="1">
        <f>COUNTIF(B826,"*ei*")</f>
        <v>0</v>
      </c>
      <c r="O826" s="1">
        <f>COUNTIF(B826,"*ea*")</f>
        <v>0</v>
      </c>
      <c r="P826" s="1">
        <f>COUNTIF(B826,"*eo*")</f>
        <v>0</v>
      </c>
      <c r="Q826" s="1">
        <f>COUNTIF(B826,"*eu*")</f>
        <v>0</v>
      </c>
      <c r="R826" s="1">
        <f>COUNTIF(B826,"*ai*")</f>
        <v>0</v>
      </c>
      <c r="S826" s="1">
        <f>COUNTIF(B826,"*ae*")</f>
        <v>0</v>
      </c>
      <c r="T826" s="1">
        <f>COUNTIF(B826,"*ao*")</f>
        <v>0</v>
      </c>
      <c r="U826" s="1">
        <f>COUNTIF(B826,"*au*")</f>
        <v>0</v>
      </c>
      <c r="V826" s="1">
        <f>COUNTIF(B826,"*oi*")</f>
        <v>0</v>
      </c>
      <c r="W826" s="1">
        <f>COUNTIF(B826,"*oe*")</f>
        <v>0</v>
      </c>
      <c r="X826" s="1">
        <f>COUNTIF(B826,"*oa*")</f>
        <v>0</v>
      </c>
      <c r="Y826" s="1">
        <f>COUNTIF(B826,"*ou*")</f>
        <v>0</v>
      </c>
      <c r="Z826" s="1">
        <f>COUNTIF(B826,"*ui*")</f>
        <v>0</v>
      </c>
      <c r="AA826" s="1">
        <f>COUNTIF(B826,"*ua*")</f>
        <v>0</v>
      </c>
      <c r="AB826">
        <f>SUM(G826:AA826)</f>
        <v>0</v>
      </c>
      <c r="AC826">
        <v>2</v>
      </c>
      <c r="AD826">
        <f>COUNTIF(AC826,"2")</f>
        <v>1</v>
      </c>
      <c r="AE826">
        <f>COUNTIF(AC826,"3")</f>
        <v>0</v>
      </c>
      <c r="AF826">
        <f>COUNTIF(AC826,"4")</f>
        <v>0</v>
      </c>
      <c r="AG826">
        <f>COUNTIF(AC826,"5")</f>
        <v>0</v>
      </c>
      <c r="AH826">
        <v>1</v>
      </c>
      <c r="AI826">
        <v>1</v>
      </c>
      <c r="AM826">
        <v>1</v>
      </c>
      <c r="AN826" t="str">
        <f>RIGHT(B826,1)</f>
        <v>ʔ</v>
      </c>
      <c r="AO826" s="1">
        <f>COUNTIF(F826,"CVCV")+COUNTIF(F826,"CVVCV")</f>
        <v>0</v>
      </c>
      <c r="AP826" s="1">
        <f>COUNTIF(F826,"CVCVC")+COUNTIF(F826,"CVVCVC")</f>
        <v>0</v>
      </c>
      <c r="AQ826" s="1">
        <f>COUNTIF(F826,"VCV")+COUNTIF(F826,"VVCV")</f>
        <v>0</v>
      </c>
      <c r="AR826" s="1">
        <f>COUNTIF(F826,"VCVC")+COUNTIF(F826,"VVCVC")</f>
        <v>0</v>
      </c>
      <c r="AS826" s="1">
        <f>COUNTIF(F826,"CVV")</f>
        <v>0</v>
      </c>
      <c r="AT826" s="1">
        <f>COUNTIF(F826,"CVVC")</f>
        <v>0</v>
      </c>
      <c r="AU826" s="1">
        <f>COUNTIF(F826,"VV")</f>
        <v>0</v>
      </c>
      <c r="AV826" s="1">
        <f>COUNTIF(F826,"VVC")</f>
        <v>0</v>
      </c>
      <c r="AW826" s="1">
        <f>COUNTIF(F826,"CVVCVC")+COUNTIF(F826,"VVCVC")+COUNTIF(F826,"CVVCV")+COUNTIF(F826,"VVCV")</f>
        <v>0</v>
      </c>
      <c r="AY826" s="1">
        <f>COUNTIF(F826,"CCVCV")</f>
        <v>0</v>
      </c>
      <c r="AZ826" s="1">
        <f>COUNTIF(F826,"CCVCVC")</f>
        <v>1</v>
      </c>
      <c r="BA826" s="1">
        <f>COUNTIF(F826,"CCVV")</f>
        <v>0</v>
      </c>
      <c r="BB826" s="1">
        <f>COUNTIF(F826,"CCVVC")</f>
        <v>0</v>
      </c>
      <c r="BC826">
        <v>1</v>
      </c>
      <c r="BF826" s="1" t="str">
        <f>RIGHT(F826,4)</f>
        <v>VCVC</v>
      </c>
      <c r="BG826" s="1"/>
      <c r="BJ826">
        <v>1</v>
      </c>
      <c r="BP826" s="1">
        <f>SUM(BG826:BO826)</f>
        <v>1</v>
      </c>
      <c r="BQ826">
        <v>0</v>
      </c>
      <c r="BS826" s="1" t="str">
        <f>LEFT(B826,1)</f>
        <v>ʔ</v>
      </c>
      <c r="BT826" s="1" t="str">
        <f>LEFT(B826,2)</f>
        <v>ʔs</v>
      </c>
      <c r="BU826" s="1" t="str">
        <f>RIGHT(B826,1)</f>
        <v>ʔ</v>
      </c>
      <c r="BX826" s="10">
        <v>0</v>
      </c>
      <c r="BY826" s="10" t="str">
        <f>LEFT(CA826,1)</f>
        <v>i</v>
      </c>
      <c r="BZ826" s="10" t="str">
        <f>LEFT(CC826,1)</f>
        <v>u</v>
      </c>
      <c r="CA826" s="10" t="str">
        <f>RIGHT(B826,4)</f>
        <v>isuʔ</v>
      </c>
      <c r="CB826" s="10" t="str">
        <f>RIGHT(B826,3)</f>
        <v>suʔ</v>
      </c>
      <c r="CC826" s="10" t="str">
        <f>RIGHT(B826,2)</f>
        <v>uʔ</v>
      </c>
      <c r="CD826" s="10" t="str">
        <f>RIGHT(B826,1)</f>
        <v>ʔ</v>
      </c>
    </row>
    <row r="827" spans="1:82">
      <c r="A827">
        <v>1271</v>
      </c>
      <c r="B827" s="30" t="s">
        <v>3243</v>
      </c>
      <c r="C827" t="s">
        <v>1826</v>
      </c>
      <c r="D827" t="s">
        <v>1141</v>
      </c>
      <c r="E827" t="s">
        <v>1141</v>
      </c>
      <c r="F827" t="s">
        <v>2838</v>
      </c>
      <c r="G827" s="1">
        <f>COUNTIF(B827,"*ii*")</f>
        <v>0</v>
      </c>
      <c r="H827" s="1">
        <f>COUNTIF(B827,"*ee*")</f>
        <v>0</v>
      </c>
      <c r="I827" s="1">
        <f>COUNTIF(B827,"*aa*")</f>
        <v>0</v>
      </c>
      <c r="J827" s="1">
        <f>COUNTIF(B827,"*oo*")</f>
        <v>0</v>
      </c>
      <c r="K827" s="1">
        <f>COUNTIF(B827,"*uu*")</f>
        <v>0</v>
      </c>
      <c r="L827" s="1">
        <f>COUNTIF(B827,"*ia*")</f>
        <v>0</v>
      </c>
      <c r="M827" s="1">
        <f>COUNTIF(B827,"*iu*")</f>
        <v>0</v>
      </c>
      <c r="N827" s="1">
        <f>COUNTIF(B827,"*ei*")</f>
        <v>0</v>
      </c>
      <c r="O827" s="1">
        <f>COUNTIF(B827,"*ea*")</f>
        <v>0</v>
      </c>
      <c r="P827" s="1">
        <f>COUNTIF(B827,"*eo*")</f>
        <v>0</v>
      </c>
      <c r="Q827" s="1">
        <f>COUNTIF(B827,"*eu*")</f>
        <v>0</v>
      </c>
      <c r="R827" s="1">
        <f>COUNTIF(B827,"*ai*")</f>
        <v>0</v>
      </c>
      <c r="S827" s="1">
        <f>COUNTIF(B827,"*ae*")</f>
        <v>0</v>
      </c>
      <c r="T827" s="1">
        <f>COUNTIF(B827,"*ao*")</f>
        <v>0</v>
      </c>
      <c r="U827" s="1">
        <f>COUNTIF(B827,"*au*")</f>
        <v>0</v>
      </c>
      <c r="V827" s="1">
        <f>COUNTIF(B827,"*oi*")</f>
        <v>0</v>
      </c>
      <c r="W827" s="1">
        <f>COUNTIF(B827,"*oe*")</f>
        <v>0</v>
      </c>
      <c r="X827" s="1">
        <f>COUNTIF(B827,"*oa*")</f>
        <v>0</v>
      </c>
      <c r="Y827" s="1">
        <f>COUNTIF(B827,"*ou*")</f>
        <v>0</v>
      </c>
      <c r="Z827" s="1">
        <f>COUNTIF(B827,"*ui*")</f>
        <v>0</v>
      </c>
      <c r="AA827" s="1">
        <f>COUNTIF(B827,"*ua*")</f>
        <v>0</v>
      </c>
      <c r="AB827">
        <f>SUM(G827:AA827)</f>
        <v>0</v>
      </c>
      <c r="AC827">
        <v>2</v>
      </c>
      <c r="AD827">
        <f>COUNTIF(AC827,"2")</f>
        <v>1</v>
      </c>
      <c r="AE827">
        <f>COUNTIF(AC827,"3")</f>
        <v>0</v>
      </c>
      <c r="AF827">
        <f>COUNTIF(AC827,"4")</f>
        <v>0</v>
      </c>
      <c r="AG827">
        <f>COUNTIF(AC827,"5")</f>
        <v>0</v>
      </c>
      <c r="AH827">
        <v>1</v>
      </c>
      <c r="AI827">
        <v>1</v>
      </c>
      <c r="AM827">
        <v>1</v>
      </c>
      <c r="AN827" t="str">
        <f>RIGHT(B827,1)</f>
        <v>ʔ</v>
      </c>
      <c r="AO827" s="1">
        <f>COUNTIF(F827,"CVCV")+COUNTIF(F827,"CVVCV")</f>
        <v>0</v>
      </c>
      <c r="AP827" s="1">
        <f>COUNTIF(F827,"CVCVC")+COUNTIF(F827,"CVVCVC")</f>
        <v>0</v>
      </c>
      <c r="AQ827" s="1">
        <f>COUNTIF(F827,"VCV")+COUNTIF(F827,"VVCV")</f>
        <v>0</v>
      </c>
      <c r="AR827" s="1">
        <f>COUNTIF(F827,"VCVC")+COUNTIF(F827,"VVCVC")</f>
        <v>0</v>
      </c>
      <c r="AS827" s="1">
        <f>COUNTIF(F827,"CVV")</f>
        <v>0</v>
      </c>
      <c r="AT827" s="1">
        <f>COUNTIF(F827,"CVVC")</f>
        <v>0</v>
      </c>
      <c r="AU827" s="1">
        <f>COUNTIF(F827,"VV")</f>
        <v>0</v>
      </c>
      <c r="AV827" s="1">
        <f>COUNTIF(F827,"VVC")</f>
        <v>0</v>
      </c>
      <c r="AW827" s="1">
        <f>COUNTIF(F827,"CVVCVC")+COUNTIF(F827,"VVCVC")+COUNTIF(F827,"CVVCV")+COUNTIF(F827,"VVCV")</f>
        <v>0</v>
      </c>
      <c r="AY827" s="1">
        <f>COUNTIF(F827,"CCVCV")</f>
        <v>0</v>
      </c>
      <c r="AZ827" s="1">
        <f>COUNTIF(F827,"CCVCVC")</f>
        <v>1</v>
      </c>
      <c r="BA827" s="1">
        <f>COUNTIF(F827,"CCVV")</f>
        <v>0</v>
      </c>
      <c r="BB827" s="1">
        <f>COUNTIF(F827,"CCVVC")</f>
        <v>0</v>
      </c>
      <c r="BC827">
        <v>1</v>
      </c>
      <c r="BF827" s="1" t="str">
        <f>RIGHT(F827,4)</f>
        <v>VCVC</v>
      </c>
      <c r="BG827" s="1"/>
      <c r="BJ827">
        <v>1</v>
      </c>
      <c r="BP827" s="1">
        <f>SUM(BG827:BO827)</f>
        <v>1</v>
      </c>
      <c r="BQ827">
        <v>0</v>
      </c>
      <c r="BS827" s="1" t="str">
        <f>LEFT(B827,1)</f>
        <v>ʔ</v>
      </c>
      <c r="BT827" s="1" t="str">
        <f>LEFT(B827,2)</f>
        <v>ʔb</v>
      </c>
      <c r="BU827" s="1" t="str">
        <f>RIGHT(B827,1)</f>
        <v>ʔ</v>
      </c>
      <c r="BX827" s="10">
        <v>0</v>
      </c>
      <c r="BY827" s="10" t="str">
        <f>LEFT(CA827,1)</f>
        <v>o</v>
      </c>
      <c r="BZ827" s="10" t="str">
        <f>LEFT(CC827,1)</f>
        <v>u</v>
      </c>
      <c r="CA827" s="10" t="str">
        <f>RIGHT(B827,4)</f>
        <v>ofuʔ</v>
      </c>
      <c r="CB827" s="10" t="str">
        <f>RIGHT(B827,3)</f>
        <v>fuʔ</v>
      </c>
      <c r="CC827" s="10" t="str">
        <f>RIGHT(B827,2)</f>
        <v>uʔ</v>
      </c>
      <c r="CD827" s="10" t="str">
        <f>RIGHT(B827,1)</f>
        <v>ʔ</v>
      </c>
    </row>
    <row r="828" spans="1:82">
      <c r="A828">
        <v>1343</v>
      </c>
      <c r="B828" s="30" t="s">
        <v>3305</v>
      </c>
      <c r="C828" t="s">
        <v>2144</v>
      </c>
      <c r="D828" t="s">
        <v>1141</v>
      </c>
      <c r="E828" t="s">
        <v>1141</v>
      </c>
      <c r="F828" t="s">
        <v>2838</v>
      </c>
      <c r="G828" s="1">
        <f>COUNTIF(B828,"*ii*")</f>
        <v>0</v>
      </c>
      <c r="H828" s="1">
        <f>COUNTIF(B828,"*ee*")</f>
        <v>0</v>
      </c>
      <c r="I828" s="1">
        <f>COUNTIF(B828,"*aa*")</f>
        <v>0</v>
      </c>
      <c r="J828" s="1">
        <f>COUNTIF(B828,"*oo*")</f>
        <v>0</v>
      </c>
      <c r="K828" s="1">
        <f>COUNTIF(B828,"*uu*")</f>
        <v>0</v>
      </c>
      <c r="L828" s="1">
        <f>COUNTIF(B828,"*ia*")</f>
        <v>0</v>
      </c>
      <c r="M828" s="1">
        <f>COUNTIF(B828,"*iu*")</f>
        <v>0</v>
      </c>
      <c r="N828" s="1">
        <f>COUNTIF(B828,"*ei*")</f>
        <v>0</v>
      </c>
      <c r="O828" s="1">
        <f>COUNTIF(B828,"*ea*")</f>
        <v>0</v>
      </c>
      <c r="P828" s="1">
        <f>COUNTIF(B828,"*eo*")</f>
        <v>0</v>
      </c>
      <c r="Q828" s="1">
        <f>COUNTIF(B828,"*eu*")</f>
        <v>0</v>
      </c>
      <c r="R828" s="1">
        <f>COUNTIF(B828,"*ai*")</f>
        <v>0</v>
      </c>
      <c r="S828" s="1">
        <f>COUNTIF(B828,"*ae*")</f>
        <v>0</v>
      </c>
      <c r="T828" s="1">
        <f>COUNTIF(B828,"*ao*")</f>
        <v>0</v>
      </c>
      <c r="U828" s="1">
        <f>COUNTIF(B828,"*au*")</f>
        <v>0</v>
      </c>
      <c r="V828" s="1">
        <f>COUNTIF(B828,"*oi*")</f>
        <v>0</v>
      </c>
      <c r="W828" s="1">
        <f>COUNTIF(B828,"*oe*")</f>
        <v>0</v>
      </c>
      <c r="X828" s="1">
        <f>COUNTIF(B828,"*oa*")</f>
        <v>0</v>
      </c>
      <c r="Y828" s="1">
        <f>COUNTIF(B828,"*ou*")</f>
        <v>0</v>
      </c>
      <c r="Z828" s="1">
        <f>COUNTIF(B828,"*ui*")</f>
        <v>0</v>
      </c>
      <c r="AA828" s="1">
        <f>COUNTIF(B828,"*ua*")</f>
        <v>0</v>
      </c>
      <c r="AB828">
        <f>SUM(G828:AA828)</f>
        <v>0</v>
      </c>
      <c r="AC828">
        <v>2</v>
      </c>
      <c r="AD828">
        <f>COUNTIF(AC828,"2")</f>
        <v>1</v>
      </c>
      <c r="AE828">
        <f>COUNTIF(AC828,"3")</f>
        <v>0</v>
      </c>
      <c r="AF828">
        <f>COUNTIF(AC828,"4")</f>
        <v>0</v>
      </c>
      <c r="AG828">
        <f>COUNTIF(AC828,"5")</f>
        <v>0</v>
      </c>
      <c r="AH828">
        <v>1</v>
      </c>
      <c r="AI828">
        <v>1</v>
      </c>
      <c r="AM828">
        <v>1</v>
      </c>
      <c r="AN828" t="str">
        <f>RIGHT(B828,1)</f>
        <v>ʔ</v>
      </c>
      <c r="AO828" s="1">
        <f>COUNTIF(F828,"CVCV")+COUNTIF(F828,"CVVCV")</f>
        <v>0</v>
      </c>
      <c r="AP828" s="1">
        <f>COUNTIF(F828,"CVCVC")+COUNTIF(F828,"CVVCVC")</f>
        <v>0</v>
      </c>
      <c r="AQ828" s="1">
        <f>COUNTIF(F828,"VCV")+COUNTIF(F828,"VVCV")</f>
        <v>0</v>
      </c>
      <c r="AR828" s="1">
        <f>COUNTIF(F828,"VCVC")+COUNTIF(F828,"VVCVC")</f>
        <v>0</v>
      </c>
      <c r="AS828" s="1">
        <f>COUNTIF(F828,"CVV")</f>
        <v>0</v>
      </c>
      <c r="AT828" s="1">
        <f>COUNTIF(F828,"CVVC")</f>
        <v>0</v>
      </c>
      <c r="AU828" s="1">
        <f>COUNTIF(F828,"VV")</f>
        <v>0</v>
      </c>
      <c r="AV828" s="1">
        <f>COUNTIF(F828,"VVC")</f>
        <v>0</v>
      </c>
      <c r="AW828" s="1">
        <f>COUNTIF(F828,"CVVCVC")+COUNTIF(F828,"VVCVC")+COUNTIF(F828,"CVVCV")+COUNTIF(F828,"VVCV")</f>
        <v>0</v>
      </c>
      <c r="AY828" s="1">
        <f>COUNTIF(F828,"CCVCV")</f>
        <v>0</v>
      </c>
      <c r="AZ828" s="1">
        <f>COUNTIF(F828,"CCVCVC")</f>
        <v>1</v>
      </c>
      <c r="BA828" s="1">
        <f>COUNTIF(F828,"CCVV")</f>
        <v>0</v>
      </c>
      <c r="BB828" s="1">
        <f>COUNTIF(F828,"CCVVC")</f>
        <v>0</v>
      </c>
      <c r="BC828">
        <v>1</v>
      </c>
      <c r="BF828" s="1" t="str">
        <f>RIGHT(F828,4)</f>
        <v>VCVC</v>
      </c>
      <c r="BG828" s="1"/>
      <c r="BJ828">
        <v>1</v>
      </c>
      <c r="BP828" s="1">
        <f>SUM(BG828:BO828)</f>
        <v>1</v>
      </c>
      <c r="BQ828">
        <v>0</v>
      </c>
      <c r="BS828" s="1" t="str">
        <f>LEFT(B828,1)</f>
        <v>ʔ</v>
      </c>
      <c r="BT828" s="1" t="str">
        <f>LEFT(B828,2)</f>
        <v>ʔm</v>
      </c>
      <c r="BU828" s="1" t="str">
        <f>RIGHT(B828,1)</f>
        <v>ʔ</v>
      </c>
      <c r="BX828" s="10">
        <v>0</v>
      </c>
      <c r="BY828" s="10" t="str">
        <f>LEFT(CA828,1)</f>
        <v>o</v>
      </c>
      <c r="BZ828" s="10" t="str">
        <f>LEFT(CC828,1)</f>
        <v>u</v>
      </c>
      <c r="CA828" s="10" t="str">
        <f>RIGHT(B828,4)</f>
        <v>opuʔ</v>
      </c>
      <c r="CB828" s="10" t="str">
        <f>RIGHT(B828,3)</f>
        <v>puʔ</v>
      </c>
      <c r="CC828" s="10" t="str">
        <f>RIGHT(B828,2)</f>
        <v>uʔ</v>
      </c>
      <c r="CD828" s="10" t="str">
        <f>RIGHT(B828,1)</f>
        <v>ʔ</v>
      </c>
    </row>
    <row r="829" spans="1:82">
      <c r="A829">
        <v>1867</v>
      </c>
      <c r="B829" s="30" t="s">
        <v>3488</v>
      </c>
      <c r="C829" t="s">
        <v>2284</v>
      </c>
      <c r="D829" t="s">
        <v>1151</v>
      </c>
      <c r="E829" t="s">
        <v>2821</v>
      </c>
      <c r="F829" t="s">
        <v>2838</v>
      </c>
      <c r="G829" s="1">
        <f>COUNTIF(B829,"*ii*")</f>
        <v>0</v>
      </c>
      <c r="H829" s="1">
        <f>COUNTIF(B829,"*ee*")</f>
        <v>0</v>
      </c>
      <c r="I829" s="1">
        <f>COUNTIF(B829,"*aa*")</f>
        <v>0</v>
      </c>
      <c r="J829" s="1">
        <f>COUNTIF(B829,"*oo*")</f>
        <v>0</v>
      </c>
      <c r="K829" s="1">
        <f>COUNTIF(B829,"*uu*")</f>
        <v>0</v>
      </c>
      <c r="L829" s="1">
        <f>COUNTIF(B829,"*ia*")</f>
        <v>0</v>
      </c>
      <c r="M829" s="1">
        <f>COUNTIF(B829,"*iu*")</f>
        <v>0</v>
      </c>
      <c r="N829" s="1">
        <f>COUNTIF(B829,"*ei*")</f>
        <v>0</v>
      </c>
      <c r="O829" s="1">
        <f>COUNTIF(B829,"*ea*")</f>
        <v>0</v>
      </c>
      <c r="P829" s="1">
        <f>COUNTIF(B829,"*eo*")</f>
        <v>0</v>
      </c>
      <c r="Q829" s="1">
        <f>COUNTIF(B829,"*eu*")</f>
        <v>0</v>
      </c>
      <c r="R829" s="1">
        <f>COUNTIF(B829,"*ai*")</f>
        <v>0</v>
      </c>
      <c r="S829" s="1">
        <f>COUNTIF(B829,"*ae*")</f>
        <v>0</v>
      </c>
      <c r="T829" s="1">
        <f>COUNTIF(B829,"*ao*")</f>
        <v>0</v>
      </c>
      <c r="U829" s="1">
        <f>COUNTIF(B829,"*au*")</f>
        <v>0</v>
      </c>
      <c r="V829" s="1">
        <f>COUNTIF(B829,"*oi*")</f>
        <v>0</v>
      </c>
      <c r="W829" s="1">
        <f>COUNTIF(B829,"*oe*")</f>
        <v>0</v>
      </c>
      <c r="X829" s="1">
        <f>COUNTIF(B829,"*oa*")</f>
        <v>0</v>
      </c>
      <c r="Y829" s="1">
        <f>COUNTIF(B829,"*ou*")</f>
        <v>0</v>
      </c>
      <c r="Z829" s="1">
        <f>COUNTIF(B829,"*ui*")</f>
        <v>0</v>
      </c>
      <c r="AA829" s="1">
        <f>COUNTIF(B829,"*ua*")</f>
        <v>0</v>
      </c>
      <c r="AB829">
        <f>SUM(G829:AA829)</f>
        <v>0</v>
      </c>
      <c r="AC829">
        <v>2</v>
      </c>
      <c r="AD829">
        <f>COUNTIF(AC829,"2")</f>
        <v>1</v>
      </c>
      <c r="AE829">
        <f>COUNTIF(AC829,"3")</f>
        <v>0</v>
      </c>
      <c r="AF829">
        <f>COUNTIF(AC829,"4")</f>
        <v>0</v>
      </c>
      <c r="AG829">
        <f>COUNTIF(AC829,"5")</f>
        <v>0</v>
      </c>
      <c r="AH829">
        <v>1</v>
      </c>
      <c r="AI829">
        <v>1</v>
      </c>
      <c r="AM829">
        <v>1</v>
      </c>
      <c r="AN829" t="str">
        <f>RIGHT(B829,1)</f>
        <v>ʔ</v>
      </c>
      <c r="AO829" s="1">
        <f>COUNTIF(F829,"CVCV")+COUNTIF(F829,"CVVCV")</f>
        <v>0</v>
      </c>
      <c r="AP829" s="1">
        <f>COUNTIF(F829,"CVCVC")+COUNTIF(F829,"CVVCVC")</f>
        <v>0</v>
      </c>
      <c r="AQ829" s="1">
        <f>COUNTIF(F829,"VCV")+COUNTIF(F829,"VVCV")</f>
        <v>0</v>
      </c>
      <c r="AR829" s="1">
        <f>COUNTIF(F829,"VCVC")+COUNTIF(F829,"VVCVC")</f>
        <v>0</v>
      </c>
      <c r="AS829" s="1">
        <f>COUNTIF(F829,"CVV")</f>
        <v>0</v>
      </c>
      <c r="AT829" s="1">
        <f>COUNTIF(F829,"CVVC")</f>
        <v>0</v>
      </c>
      <c r="AU829" s="1">
        <f>COUNTIF(F829,"VV")</f>
        <v>0</v>
      </c>
      <c r="AV829" s="1">
        <f>COUNTIF(F829,"VVC")</f>
        <v>0</v>
      </c>
      <c r="AW829" s="1">
        <f>COUNTIF(F829,"CVVCVC")+COUNTIF(F829,"VVCVC")+COUNTIF(F829,"CVVCV")+COUNTIF(F829,"VVCV")</f>
        <v>0</v>
      </c>
      <c r="AY829" s="1">
        <f>COUNTIF(F829,"CCVCV")</f>
        <v>0</v>
      </c>
      <c r="AZ829" s="1">
        <f>COUNTIF(F829,"CCVCVC")</f>
        <v>1</v>
      </c>
      <c r="BA829" s="1">
        <f>COUNTIF(F829,"CCVV")</f>
        <v>0</v>
      </c>
      <c r="BB829" s="1">
        <f>COUNTIF(F829,"CCVVC")</f>
        <v>0</v>
      </c>
      <c r="BF829" s="1" t="str">
        <f>RIGHT(F829,4)</f>
        <v>VCVC</v>
      </c>
      <c r="BG829" s="1"/>
      <c r="BJ829">
        <v>1</v>
      </c>
      <c r="BP829" s="1">
        <f>SUM(BG829:BO829)</f>
        <v>1</v>
      </c>
      <c r="BQ829">
        <v>0</v>
      </c>
      <c r="BS829" s="1" t="str">
        <f>LEFT(B829,1)</f>
        <v>t</v>
      </c>
      <c r="BT829" s="1" t="str">
        <f>LEFT(B829,2)</f>
        <v>th</v>
      </c>
      <c r="BU829" s="1" t="str">
        <f>RIGHT(B829,1)</f>
        <v>ʔ</v>
      </c>
      <c r="BX829" s="10">
        <v>0</v>
      </c>
      <c r="BY829" s="10" t="str">
        <f>LEFT(CA829,1)</f>
        <v>o</v>
      </c>
      <c r="BZ829" s="10" t="str">
        <f>LEFT(CC829,1)</f>
        <v>u</v>
      </c>
      <c r="CA829" s="10" t="str">
        <f>RIGHT(B829,4)</f>
        <v>onuʔ</v>
      </c>
      <c r="CB829" s="10" t="str">
        <f>RIGHT(B829,3)</f>
        <v>nuʔ</v>
      </c>
      <c r="CC829" s="10" t="str">
        <f>RIGHT(B829,2)</f>
        <v>uʔ</v>
      </c>
      <c r="CD829" s="10" t="str">
        <f>RIGHT(B829,1)</f>
        <v>ʔ</v>
      </c>
    </row>
    <row r="830" spans="1:82">
      <c r="A830">
        <v>519</v>
      </c>
      <c r="B830" s="30" t="s">
        <v>3075</v>
      </c>
      <c r="C830" t="s">
        <v>2326</v>
      </c>
      <c r="D830" t="s">
        <v>1141</v>
      </c>
      <c r="E830" t="s">
        <v>1141</v>
      </c>
      <c r="F830" t="s">
        <v>2838</v>
      </c>
      <c r="G830" s="1">
        <f>COUNTIF(B830,"*ii*")</f>
        <v>0</v>
      </c>
      <c r="H830" s="1">
        <f>COUNTIF(B830,"*ee*")</f>
        <v>0</v>
      </c>
      <c r="I830" s="1">
        <f>COUNTIF(B830,"*aa*")</f>
        <v>0</v>
      </c>
      <c r="J830" s="1">
        <f>COUNTIF(B830,"*oo*")</f>
        <v>0</v>
      </c>
      <c r="K830" s="1">
        <f>COUNTIF(B830,"*uu*")</f>
        <v>0</v>
      </c>
      <c r="L830" s="1">
        <f>COUNTIF(B830,"*ia*")</f>
        <v>0</v>
      </c>
      <c r="M830" s="1">
        <f>COUNTIF(B830,"*iu*")</f>
        <v>0</v>
      </c>
      <c r="N830" s="1">
        <f>COUNTIF(B830,"*ei*")</f>
        <v>0</v>
      </c>
      <c r="O830" s="1">
        <f>COUNTIF(B830,"*ea*")</f>
        <v>0</v>
      </c>
      <c r="P830" s="1">
        <f>COUNTIF(B830,"*eo*")</f>
        <v>0</v>
      </c>
      <c r="Q830" s="1">
        <f>COUNTIF(B830,"*eu*")</f>
        <v>0</v>
      </c>
      <c r="R830" s="1">
        <f>COUNTIF(B830,"*ai*")</f>
        <v>0</v>
      </c>
      <c r="S830" s="1">
        <f>COUNTIF(B830,"*ae*")</f>
        <v>0</v>
      </c>
      <c r="T830" s="1">
        <f>COUNTIF(B830,"*ao*")</f>
        <v>0</v>
      </c>
      <c r="U830" s="1">
        <f>COUNTIF(B830,"*au*")</f>
        <v>0</v>
      </c>
      <c r="V830" s="1">
        <f>COUNTIF(B830,"*oi*")</f>
        <v>0</v>
      </c>
      <c r="W830" s="1">
        <f>COUNTIF(B830,"*oe*")</f>
        <v>0</v>
      </c>
      <c r="X830" s="1">
        <f>COUNTIF(B830,"*oa*")</f>
        <v>0</v>
      </c>
      <c r="Y830" s="1">
        <f>COUNTIF(B830,"*ou*")</f>
        <v>0</v>
      </c>
      <c r="Z830" s="1">
        <f>COUNTIF(B830,"*ui*")</f>
        <v>0</v>
      </c>
      <c r="AA830" s="1">
        <f>COUNTIF(B830,"*ua*")</f>
        <v>0</v>
      </c>
      <c r="AB830">
        <f>SUM(G830:AA830)</f>
        <v>0</v>
      </c>
      <c r="AC830">
        <v>2</v>
      </c>
      <c r="AD830">
        <f>COUNTIF(AC830,"2")</f>
        <v>1</v>
      </c>
      <c r="AE830">
        <f>COUNTIF(AC830,"3")</f>
        <v>0</v>
      </c>
      <c r="AF830">
        <f>COUNTIF(AC830,"4")</f>
        <v>0</v>
      </c>
      <c r="AG830">
        <f>COUNTIF(AC830,"5")</f>
        <v>0</v>
      </c>
      <c r="AH830">
        <v>1</v>
      </c>
      <c r="AI830">
        <v>1</v>
      </c>
      <c r="AM830">
        <v>1</v>
      </c>
      <c r="AN830" t="str">
        <f>RIGHT(B830,1)</f>
        <v>ʔ</v>
      </c>
      <c r="AO830" s="1">
        <f>COUNTIF(F830,"CVCV")+COUNTIF(F830,"CVVCV")</f>
        <v>0</v>
      </c>
      <c r="AP830" s="1">
        <f>COUNTIF(F830,"CVCVC")+COUNTIF(F830,"CVVCVC")</f>
        <v>0</v>
      </c>
      <c r="AQ830" s="1">
        <f>COUNTIF(F830,"VCV")+COUNTIF(F830,"VVCV")</f>
        <v>0</v>
      </c>
      <c r="AR830" s="1">
        <f>COUNTIF(F830,"VCVC")+COUNTIF(F830,"VVCVC")</f>
        <v>0</v>
      </c>
      <c r="AS830" s="1">
        <f>COUNTIF(F830,"CVV")</f>
        <v>0</v>
      </c>
      <c r="AT830" s="1">
        <f>COUNTIF(F830,"CVVC")</f>
        <v>0</v>
      </c>
      <c r="AU830" s="1">
        <f>COUNTIF(F830,"VV")</f>
        <v>0</v>
      </c>
      <c r="AV830" s="1">
        <f>COUNTIF(F830,"VVC")</f>
        <v>0</v>
      </c>
      <c r="AW830" s="1">
        <f>COUNTIF(F830,"CVVCVC")+COUNTIF(F830,"VVCVC")+COUNTIF(F830,"CVVCV")+COUNTIF(F830,"VVCV")</f>
        <v>0</v>
      </c>
      <c r="AY830" s="1">
        <f>COUNTIF(F830,"CCVCV")</f>
        <v>0</v>
      </c>
      <c r="AZ830" s="1">
        <f>COUNTIF(F830,"CCVCVC")</f>
        <v>1</v>
      </c>
      <c r="BA830" s="1">
        <f>COUNTIF(F830,"CCVV")</f>
        <v>0</v>
      </c>
      <c r="BB830" s="1">
        <f>COUNTIF(F830,"CCVVC")</f>
        <v>0</v>
      </c>
      <c r="BF830" s="1" t="str">
        <f>RIGHT(F830,4)</f>
        <v>VCVC</v>
      </c>
      <c r="BG830" s="1"/>
      <c r="BJ830">
        <v>1</v>
      </c>
      <c r="BP830" s="1">
        <f>SUM(BG830:BO830)</f>
        <v>1</v>
      </c>
      <c r="BQ830">
        <v>0</v>
      </c>
      <c r="BS830" s="1" t="str">
        <f>LEFT(B830,1)</f>
        <v>k</v>
      </c>
      <c r="BT830" s="1" t="str">
        <f>LEFT(B830,2)</f>
        <v>kb</v>
      </c>
      <c r="BU830" s="1" t="str">
        <f>RIGHT(B830,1)</f>
        <v>ʔ</v>
      </c>
      <c r="BX830" s="10">
        <v>0</v>
      </c>
      <c r="BY830" s="10" t="str">
        <f>LEFT(CA830,1)</f>
        <v>u</v>
      </c>
      <c r="BZ830" s="10" t="str">
        <f>LEFT(CC830,1)</f>
        <v>u</v>
      </c>
      <c r="CA830" s="10" t="str">
        <f>RIGHT(B830,4)</f>
        <v>ubuʔ</v>
      </c>
      <c r="CB830" s="10" t="str">
        <f>RIGHT(B830,3)</f>
        <v>buʔ</v>
      </c>
      <c r="CC830" s="10" t="str">
        <f>RIGHT(B830,2)</f>
        <v>uʔ</v>
      </c>
      <c r="CD830" s="10" t="str">
        <f>RIGHT(B830,1)</f>
        <v>ʔ</v>
      </c>
    </row>
    <row r="831" spans="1:82">
      <c r="A831">
        <v>1301</v>
      </c>
      <c r="B831" s="30" t="s">
        <v>3269</v>
      </c>
      <c r="C831" t="s">
        <v>2748</v>
      </c>
      <c r="D831" t="s">
        <v>1141</v>
      </c>
      <c r="E831" t="s">
        <v>1141</v>
      </c>
      <c r="F831" t="s">
        <v>2838</v>
      </c>
      <c r="G831" s="1">
        <f>COUNTIF(B831,"*ii*")</f>
        <v>0</v>
      </c>
      <c r="H831" s="1">
        <f>COUNTIF(B831,"*ee*")</f>
        <v>0</v>
      </c>
      <c r="I831" s="1">
        <f>COUNTIF(B831,"*aa*")</f>
        <v>0</v>
      </c>
      <c r="J831" s="1">
        <f>COUNTIF(B831,"*oo*")</f>
        <v>0</v>
      </c>
      <c r="K831" s="1">
        <f>COUNTIF(B831,"*uu*")</f>
        <v>0</v>
      </c>
      <c r="L831" s="1">
        <f>COUNTIF(B831,"*ia*")</f>
        <v>0</v>
      </c>
      <c r="M831" s="1">
        <f>COUNTIF(B831,"*iu*")</f>
        <v>0</v>
      </c>
      <c r="N831" s="1">
        <f>COUNTIF(B831,"*ei*")</f>
        <v>0</v>
      </c>
      <c r="O831" s="1">
        <f>COUNTIF(B831,"*ea*")</f>
        <v>0</v>
      </c>
      <c r="P831" s="1">
        <f>COUNTIF(B831,"*eo*")</f>
        <v>0</v>
      </c>
      <c r="Q831" s="1">
        <f>COUNTIF(B831,"*eu*")</f>
        <v>0</v>
      </c>
      <c r="R831" s="1">
        <f>COUNTIF(B831,"*ai*")</f>
        <v>0</v>
      </c>
      <c r="S831" s="1">
        <f>COUNTIF(B831,"*ae*")</f>
        <v>0</v>
      </c>
      <c r="T831" s="1">
        <f>COUNTIF(B831,"*ao*")</f>
        <v>0</v>
      </c>
      <c r="U831" s="1">
        <f>COUNTIF(B831,"*au*")</f>
        <v>0</v>
      </c>
      <c r="V831" s="1">
        <f>COUNTIF(B831,"*oi*")</f>
        <v>0</v>
      </c>
      <c r="W831" s="1">
        <f>COUNTIF(B831,"*oe*")</f>
        <v>0</v>
      </c>
      <c r="X831" s="1">
        <f>COUNTIF(B831,"*oa*")</f>
        <v>0</v>
      </c>
      <c r="Y831" s="1">
        <f>COUNTIF(B831,"*ou*")</f>
        <v>0</v>
      </c>
      <c r="Z831" s="1">
        <f>COUNTIF(B831,"*ui*")</f>
        <v>0</v>
      </c>
      <c r="AA831" s="1">
        <f>COUNTIF(B831,"*ua*")</f>
        <v>0</v>
      </c>
      <c r="AB831">
        <f>SUM(G831:AA831)</f>
        <v>0</v>
      </c>
      <c r="AC831">
        <v>2</v>
      </c>
      <c r="AD831">
        <f>COUNTIF(AC831,"2")</f>
        <v>1</v>
      </c>
      <c r="AE831">
        <f>COUNTIF(AC831,"3")</f>
        <v>0</v>
      </c>
      <c r="AF831">
        <f>COUNTIF(AC831,"4")</f>
        <v>0</v>
      </c>
      <c r="AG831">
        <f>COUNTIF(AC831,"5")</f>
        <v>0</v>
      </c>
      <c r="AH831">
        <v>1</v>
      </c>
      <c r="AI831">
        <v>1</v>
      </c>
      <c r="AM831">
        <v>1</v>
      </c>
      <c r="AN831" t="str">
        <f>RIGHT(B831,1)</f>
        <v>ʔ</v>
      </c>
      <c r="AO831" s="1">
        <f>COUNTIF(F831,"CVCV")+COUNTIF(F831,"CVVCV")</f>
        <v>0</v>
      </c>
      <c r="AP831" s="1">
        <f>COUNTIF(F831,"CVCVC")+COUNTIF(F831,"CVVCVC")</f>
        <v>0</v>
      </c>
      <c r="AQ831" s="1">
        <f>COUNTIF(F831,"VCV")+COUNTIF(F831,"VVCV")</f>
        <v>0</v>
      </c>
      <c r="AR831" s="1">
        <f>COUNTIF(F831,"VCVC")+COUNTIF(F831,"VVCVC")</f>
        <v>0</v>
      </c>
      <c r="AS831" s="1">
        <f>COUNTIF(F831,"CVV")</f>
        <v>0</v>
      </c>
      <c r="AT831" s="1">
        <f>COUNTIF(F831,"CVVC")</f>
        <v>0</v>
      </c>
      <c r="AU831" s="1">
        <f>COUNTIF(F831,"VV")</f>
        <v>0</v>
      </c>
      <c r="AV831" s="1">
        <f>COUNTIF(F831,"VVC")</f>
        <v>0</v>
      </c>
      <c r="AW831" s="1">
        <f>COUNTIF(F831,"CVVCVC")+COUNTIF(F831,"VVCVC")+COUNTIF(F831,"CVVCV")+COUNTIF(F831,"VVCV")</f>
        <v>0</v>
      </c>
      <c r="AY831" s="1">
        <f>COUNTIF(F831,"CCVCV")</f>
        <v>0</v>
      </c>
      <c r="AZ831" s="1">
        <f>COUNTIF(F831,"CCVCVC")</f>
        <v>1</v>
      </c>
      <c r="BA831" s="1">
        <f>COUNTIF(F831,"CCVV")</f>
        <v>0</v>
      </c>
      <c r="BB831" s="1">
        <f>COUNTIF(F831,"CCVVC")</f>
        <v>0</v>
      </c>
      <c r="BC831">
        <v>1</v>
      </c>
      <c r="BF831" s="1" t="str">
        <f>RIGHT(F831,4)</f>
        <v>VCVC</v>
      </c>
      <c r="BG831" s="1"/>
      <c r="BJ831">
        <v>1</v>
      </c>
      <c r="BP831" s="1">
        <f>SUM(BG831:BO831)</f>
        <v>1</v>
      </c>
      <c r="BQ831">
        <v>0</v>
      </c>
      <c r="BS831" s="1" t="str">
        <f>LEFT(B831,1)</f>
        <v>ʔ</v>
      </c>
      <c r="BT831" s="1" t="str">
        <f>LEFT(B831,2)</f>
        <v>ʔf</v>
      </c>
      <c r="BU831" s="1" t="str">
        <f>RIGHT(B831,1)</f>
        <v>ʔ</v>
      </c>
      <c r="BX831" s="10">
        <v>0</v>
      </c>
      <c r="BY831" s="10" t="str">
        <f>LEFT(CA831,1)</f>
        <v>u</v>
      </c>
      <c r="BZ831" s="10" t="str">
        <f>LEFT(CC831,1)</f>
        <v>u</v>
      </c>
      <c r="CA831" s="10" t="str">
        <f>RIGHT(B831,4)</f>
        <v>ufuʔ</v>
      </c>
      <c r="CB831" s="10" t="str">
        <f>RIGHT(B831,3)</f>
        <v>fuʔ</v>
      </c>
      <c r="CC831" s="10" t="str">
        <f>RIGHT(B831,2)</f>
        <v>uʔ</v>
      </c>
      <c r="CD831" s="10" t="str">
        <f>RIGHT(B831,1)</f>
        <v>ʔ</v>
      </c>
    </row>
    <row r="832" spans="1:82">
      <c r="A832">
        <v>1684</v>
      </c>
      <c r="B832" s="30" t="s">
        <v>3453</v>
      </c>
      <c r="C832" t="s">
        <v>1616</v>
      </c>
      <c r="D832" t="s">
        <v>1141</v>
      </c>
      <c r="E832" t="s">
        <v>1141</v>
      </c>
      <c r="F832" t="s">
        <v>2838</v>
      </c>
      <c r="G832" s="1">
        <f>COUNTIF(B832,"*ii*")</f>
        <v>0</v>
      </c>
      <c r="H832" s="1">
        <f>COUNTIF(B832,"*ee*")</f>
        <v>0</v>
      </c>
      <c r="I832" s="1">
        <f>COUNTIF(B832,"*aa*")</f>
        <v>0</v>
      </c>
      <c r="J832" s="1">
        <f>COUNTIF(B832,"*oo*")</f>
        <v>0</v>
      </c>
      <c r="K832" s="1">
        <f>COUNTIF(B832,"*uu*")</f>
        <v>0</v>
      </c>
      <c r="L832" s="1">
        <f>COUNTIF(B832,"*ia*")</f>
        <v>0</v>
      </c>
      <c r="M832" s="1">
        <f>COUNTIF(B832,"*iu*")</f>
        <v>0</v>
      </c>
      <c r="N832" s="1">
        <f>COUNTIF(B832,"*ei*")</f>
        <v>0</v>
      </c>
      <c r="O832" s="1">
        <f>COUNTIF(B832,"*ea*")</f>
        <v>0</v>
      </c>
      <c r="P832" s="1">
        <f>COUNTIF(B832,"*eo*")</f>
        <v>0</v>
      </c>
      <c r="Q832" s="1">
        <f>COUNTIF(B832,"*eu*")</f>
        <v>0</v>
      </c>
      <c r="R832" s="1">
        <f>COUNTIF(B832,"*ai*")</f>
        <v>0</v>
      </c>
      <c r="S832" s="1">
        <f>COUNTIF(B832,"*ae*")</f>
        <v>0</v>
      </c>
      <c r="T832" s="1">
        <f>COUNTIF(B832,"*ao*")</f>
        <v>0</v>
      </c>
      <c r="U832" s="1">
        <f>COUNTIF(B832,"*au*")</f>
        <v>0</v>
      </c>
      <c r="V832" s="1">
        <f>COUNTIF(B832,"*oi*")</f>
        <v>0</v>
      </c>
      <c r="W832" s="1">
        <f>COUNTIF(B832,"*oe*")</f>
        <v>0</v>
      </c>
      <c r="X832" s="1">
        <f>COUNTIF(B832,"*oa*")</f>
        <v>0</v>
      </c>
      <c r="Y832" s="1">
        <f>COUNTIF(B832,"*ou*")</f>
        <v>0</v>
      </c>
      <c r="Z832" s="1">
        <f>COUNTIF(B832,"*ui*")</f>
        <v>0</v>
      </c>
      <c r="AA832" s="1">
        <f>COUNTIF(B832,"*ua*")</f>
        <v>0</v>
      </c>
      <c r="AB832">
        <f>SUM(G832:AA832)</f>
        <v>0</v>
      </c>
      <c r="AC832">
        <v>2</v>
      </c>
      <c r="AD832">
        <f>COUNTIF(AC832,"2")</f>
        <v>1</v>
      </c>
      <c r="AE832">
        <f>COUNTIF(AC832,"3")</f>
        <v>0</v>
      </c>
      <c r="AF832">
        <f>COUNTIF(AC832,"4")</f>
        <v>0</v>
      </c>
      <c r="AG832">
        <f>COUNTIF(AC832,"5")</f>
        <v>0</v>
      </c>
      <c r="AH832">
        <v>1</v>
      </c>
      <c r="AI832">
        <v>1</v>
      </c>
      <c r="AM832">
        <v>1</v>
      </c>
      <c r="AN832" t="str">
        <f>RIGHT(B832,1)</f>
        <v>ʔ</v>
      </c>
      <c r="AO832" s="1">
        <f>COUNTIF(F832,"CVCV")+COUNTIF(F832,"CVVCV")</f>
        <v>0</v>
      </c>
      <c r="AP832" s="1">
        <f>COUNTIF(F832,"CVCVC")+COUNTIF(F832,"CVVCVC")</f>
        <v>0</v>
      </c>
      <c r="AQ832" s="1">
        <f>COUNTIF(F832,"VCV")+COUNTIF(F832,"VVCV")</f>
        <v>0</v>
      </c>
      <c r="AR832" s="1">
        <f>COUNTIF(F832,"VCVC")+COUNTIF(F832,"VVCVC")</f>
        <v>0</v>
      </c>
      <c r="AS832" s="1">
        <f>COUNTIF(F832,"CVV")</f>
        <v>0</v>
      </c>
      <c r="AT832" s="1">
        <f>COUNTIF(F832,"CVVC")</f>
        <v>0</v>
      </c>
      <c r="AU832" s="1">
        <f>COUNTIF(F832,"VV")</f>
        <v>0</v>
      </c>
      <c r="AV832" s="1">
        <f>COUNTIF(F832,"VVC")</f>
        <v>0</v>
      </c>
      <c r="AW832" s="1">
        <f>COUNTIF(F832,"CVVCVC")+COUNTIF(F832,"VVCVC")+COUNTIF(F832,"CVVCV")+COUNTIF(F832,"VVCV")</f>
        <v>0</v>
      </c>
      <c r="AY832" s="1">
        <f>COUNTIF(F832,"CCVCV")</f>
        <v>0</v>
      </c>
      <c r="AZ832" s="1">
        <f>COUNTIF(F832,"CCVCVC")</f>
        <v>1</v>
      </c>
      <c r="BA832" s="1">
        <f>COUNTIF(F832,"CCVV")</f>
        <v>0</v>
      </c>
      <c r="BB832" s="1">
        <f>COUNTIF(F832,"CCVVC")</f>
        <v>0</v>
      </c>
      <c r="BF832" s="1" t="str">
        <f>RIGHT(F832,4)</f>
        <v>VCVC</v>
      </c>
      <c r="BG832" s="1"/>
      <c r="BJ832">
        <v>1</v>
      </c>
      <c r="BP832" s="1">
        <f>SUM(BG832:BO832)</f>
        <v>1</v>
      </c>
      <c r="BQ832">
        <v>0</v>
      </c>
      <c r="BS832" s="1" t="str">
        <f>LEFT(B832,1)</f>
        <v>s</v>
      </c>
      <c r="BT832" s="1" t="str">
        <f>LEFT(B832,2)</f>
        <v>sk</v>
      </c>
      <c r="BU832" s="1" t="str">
        <f>RIGHT(B832,1)</f>
        <v>ʔ</v>
      </c>
      <c r="BX832" s="10">
        <v>0</v>
      </c>
      <c r="BY832" s="10" t="str">
        <f>LEFT(CA832,1)</f>
        <v>u</v>
      </c>
      <c r="BZ832" s="10" t="str">
        <f>LEFT(CC832,1)</f>
        <v>u</v>
      </c>
      <c r="CA832" s="10" t="str">
        <f>RIGHT(B832,4)</f>
        <v>ukuʔ</v>
      </c>
      <c r="CB832" s="10" t="str">
        <f>RIGHT(B832,3)</f>
        <v>kuʔ</v>
      </c>
      <c r="CC832" s="10" t="str">
        <f>RIGHT(B832,2)</f>
        <v>uʔ</v>
      </c>
      <c r="CD832" s="10" t="str">
        <f>RIGHT(B832,1)</f>
        <v>ʔ</v>
      </c>
    </row>
    <row r="833" spans="1:82">
      <c r="A833">
        <v>1345</v>
      </c>
      <c r="B833" s="30" t="s">
        <v>3719</v>
      </c>
      <c r="C833" t="s">
        <v>1939</v>
      </c>
      <c r="D833" t="s">
        <v>1141</v>
      </c>
      <c r="E833" t="s">
        <v>1141</v>
      </c>
      <c r="F833" s="1" t="s">
        <v>2838</v>
      </c>
      <c r="G833" s="1">
        <f>COUNTIF(B833,"*ii*")</f>
        <v>0</v>
      </c>
      <c r="H833" s="1">
        <f>COUNTIF(B833,"*ee*")</f>
        <v>0</v>
      </c>
      <c r="I833" s="1">
        <f>COUNTIF(B833,"*aa*")</f>
        <v>0</v>
      </c>
      <c r="J833" s="1">
        <f>COUNTIF(B833,"*oo*")</f>
        <v>0</v>
      </c>
      <c r="K833" s="1">
        <f>COUNTIF(B833,"*uu*")</f>
        <v>0</v>
      </c>
      <c r="L833" s="1">
        <f>COUNTIF(B833,"*ia*")</f>
        <v>0</v>
      </c>
      <c r="M833" s="1">
        <f>COUNTIF(B833,"*iu*")</f>
        <v>0</v>
      </c>
      <c r="N833" s="1">
        <f>COUNTIF(B833,"*ei*")</f>
        <v>0</v>
      </c>
      <c r="O833" s="1">
        <f>COUNTIF(B833,"*ea*")</f>
        <v>0</v>
      </c>
      <c r="P833" s="1">
        <f>COUNTIF(B833,"*eo*")</f>
        <v>0</v>
      </c>
      <c r="Q833" s="1">
        <f>COUNTIF(B833,"*eu*")</f>
        <v>0</v>
      </c>
      <c r="R833" s="1">
        <f>COUNTIF(B833,"*ai*")</f>
        <v>0</v>
      </c>
      <c r="S833" s="1">
        <f>COUNTIF(B833,"*ae*")</f>
        <v>0</v>
      </c>
      <c r="T833" s="1">
        <f>COUNTIF(B833,"*ao*")</f>
        <v>0</v>
      </c>
      <c r="U833" s="1">
        <f>COUNTIF(B833,"*au*")</f>
        <v>0</v>
      </c>
      <c r="V833" s="1">
        <f>COUNTIF(B833,"*oi*")</f>
        <v>0</v>
      </c>
      <c r="W833" s="1">
        <f>COUNTIF(B833,"*oe*")</f>
        <v>0</v>
      </c>
      <c r="X833" s="1">
        <f>COUNTIF(B833,"*oa*")</f>
        <v>0</v>
      </c>
      <c r="Y833" s="1">
        <f>COUNTIF(B833,"*ou*")</f>
        <v>0</v>
      </c>
      <c r="Z833" s="1">
        <f>COUNTIF(B833,"*ui*")</f>
        <v>0</v>
      </c>
      <c r="AA833" s="1">
        <f>COUNTIF(B833,"*ua*")</f>
        <v>0</v>
      </c>
      <c r="AB833">
        <f>SUM(G833:AA833)</f>
        <v>0</v>
      </c>
      <c r="AC833" s="1">
        <v>2</v>
      </c>
      <c r="AD833">
        <f>COUNTIF(AC833,"2")</f>
        <v>1</v>
      </c>
      <c r="AE833">
        <f>COUNTIF(AC833,"3")</f>
        <v>0</v>
      </c>
      <c r="AF833">
        <f>COUNTIF(AC833,"4")</f>
        <v>0</v>
      </c>
      <c r="AG833">
        <f>COUNTIF(AC833,"5")</f>
        <v>0</v>
      </c>
      <c r="AH833">
        <v>1</v>
      </c>
      <c r="AI833">
        <v>1</v>
      </c>
      <c r="AM833">
        <v>1</v>
      </c>
      <c r="AN833" t="str">
        <f>RIGHT(B833,1)</f>
        <v>ʔ</v>
      </c>
      <c r="AO833" s="1">
        <f>COUNTIF(F833,"CVCV")+COUNTIF(F833,"CVVCV")</f>
        <v>0</v>
      </c>
      <c r="AP833" s="1">
        <f>COUNTIF(F833,"CVCVC")+COUNTIF(F833,"CVVCVC")</f>
        <v>0</v>
      </c>
      <c r="AQ833" s="1">
        <f>COUNTIF(F833,"VCV")+COUNTIF(F833,"VVCV")</f>
        <v>0</v>
      </c>
      <c r="AR833" s="1">
        <f>COUNTIF(F833,"VCVC")+COUNTIF(F833,"VVCVC")</f>
        <v>0</v>
      </c>
      <c r="AS833" s="1">
        <f>COUNTIF(F833,"CVV")</f>
        <v>0</v>
      </c>
      <c r="AT833" s="1">
        <f>COUNTIF(F833,"CVVC")</f>
        <v>0</v>
      </c>
      <c r="AU833" s="1">
        <f>COUNTIF(F833,"VV")</f>
        <v>0</v>
      </c>
      <c r="AV833" s="1">
        <f>COUNTIF(F833,"VVC")</f>
        <v>0</v>
      </c>
      <c r="AW833" s="1">
        <f>COUNTIF(F833,"CVVCVC")+COUNTIF(F833,"VVCVC")+COUNTIF(F833,"CVVCV")+COUNTIF(F833,"VVCV")</f>
        <v>0</v>
      </c>
      <c r="AY833" s="1">
        <f>COUNTIF(F833,"CCVCV")</f>
        <v>0</v>
      </c>
      <c r="AZ833" s="1">
        <f>COUNTIF(F833,"CCVCVC")</f>
        <v>1</v>
      </c>
      <c r="BA833" s="1">
        <f>COUNTIF(F833,"CCVV")</f>
        <v>0</v>
      </c>
      <c r="BB833" s="1">
        <f>COUNTIF(F833,"CCVVC")</f>
        <v>0</v>
      </c>
      <c r="BC833">
        <v>1</v>
      </c>
      <c r="BE833" s="30" t="s">
        <v>3560</v>
      </c>
      <c r="BF833" s="1" t="str">
        <f>RIGHT(F833,4)</f>
        <v>VCVC</v>
      </c>
      <c r="BG833" s="1"/>
      <c r="BJ833">
        <v>1</v>
      </c>
      <c r="BP833" s="1">
        <f>SUM(BG833:BO833)</f>
        <v>1</v>
      </c>
      <c r="BQ833">
        <v>0</v>
      </c>
      <c r="BS833" s="1" t="str">
        <f>LEFT(B833,1)</f>
        <v>ʔ</v>
      </c>
      <c r="BT833" s="1" t="str">
        <f>LEFT(B833,2)</f>
        <v>ʔm</v>
      </c>
      <c r="BU833" s="1" t="str">
        <f>RIGHT(B833,1)</f>
        <v>ʔ</v>
      </c>
      <c r="BX833" s="10">
        <v>0</v>
      </c>
      <c r="BY833" s="10" t="str">
        <f>LEFT(CA833,1)</f>
        <v>u</v>
      </c>
      <c r="BZ833" s="10" t="str">
        <f>LEFT(CC833,1)</f>
        <v>u</v>
      </c>
      <c r="CA833" s="10" t="str">
        <f>RIGHT(B833,4)</f>
        <v>unuʔ</v>
      </c>
      <c r="CB833" s="10" t="str">
        <f>RIGHT(B833,3)</f>
        <v>nuʔ</v>
      </c>
      <c r="CC833" s="10" t="str">
        <f>RIGHT(B833,2)</f>
        <v>uʔ</v>
      </c>
      <c r="CD833" s="10" t="str">
        <f>RIGHT(B833,1)</f>
        <v>ʔ</v>
      </c>
    </row>
    <row r="834" spans="1:82">
      <c r="A834">
        <v>1391</v>
      </c>
      <c r="B834" s="30" t="s">
        <v>3351</v>
      </c>
      <c r="C834" t="s">
        <v>1454</v>
      </c>
      <c r="D834" t="s">
        <v>1141</v>
      </c>
      <c r="E834" t="s">
        <v>1141</v>
      </c>
      <c r="F834" t="s">
        <v>2838</v>
      </c>
      <c r="G834" s="1">
        <f>COUNTIF(B834,"*ii*")</f>
        <v>0</v>
      </c>
      <c r="H834" s="1">
        <f>COUNTIF(B834,"*ee*")</f>
        <v>0</v>
      </c>
      <c r="I834" s="1">
        <f>COUNTIF(B834,"*aa*")</f>
        <v>0</v>
      </c>
      <c r="J834" s="1">
        <f>COUNTIF(B834,"*oo*")</f>
        <v>0</v>
      </c>
      <c r="K834" s="1">
        <f>COUNTIF(B834,"*uu*")</f>
        <v>0</v>
      </c>
      <c r="L834" s="1">
        <f>COUNTIF(B834,"*ia*")</f>
        <v>0</v>
      </c>
      <c r="M834" s="1">
        <f>COUNTIF(B834,"*iu*")</f>
        <v>0</v>
      </c>
      <c r="N834" s="1">
        <f>COUNTIF(B834,"*ei*")</f>
        <v>0</v>
      </c>
      <c r="O834" s="1">
        <f>COUNTIF(B834,"*ea*")</f>
        <v>0</v>
      </c>
      <c r="P834" s="1">
        <f>COUNTIF(B834,"*eo*")</f>
        <v>0</v>
      </c>
      <c r="Q834" s="1">
        <f>COUNTIF(B834,"*eu*")</f>
        <v>0</v>
      </c>
      <c r="R834" s="1">
        <f>COUNTIF(B834,"*ai*")</f>
        <v>0</v>
      </c>
      <c r="S834" s="1">
        <f>COUNTIF(B834,"*ae*")</f>
        <v>0</v>
      </c>
      <c r="T834" s="1">
        <f>COUNTIF(B834,"*ao*")</f>
        <v>0</v>
      </c>
      <c r="U834" s="1">
        <f>COUNTIF(B834,"*au*")</f>
        <v>0</v>
      </c>
      <c r="V834" s="1">
        <f>COUNTIF(B834,"*oi*")</f>
        <v>0</v>
      </c>
      <c r="W834" s="1">
        <f>COUNTIF(B834,"*oe*")</f>
        <v>0</v>
      </c>
      <c r="X834" s="1">
        <f>COUNTIF(B834,"*oa*")</f>
        <v>0</v>
      </c>
      <c r="Y834" s="1">
        <f>COUNTIF(B834,"*ou*")</f>
        <v>0</v>
      </c>
      <c r="Z834" s="1">
        <f>COUNTIF(B834,"*ui*")</f>
        <v>0</v>
      </c>
      <c r="AA834" s="1">
        <f>COUNTIF(B834,"*ua*")</f>
        <v>0</v>
      </c>
      <c r="AB834">
        <f>SUM(G834:AA834)</f>
        <v>0</v>
      </c>
      <c r="AC834">
        <v>2</v>
      </c>
      <c r="AD834">
        <f>COUNTIF(AC834,"2")</f>
        <v>1</v>
      </c>
      <c r="AE834">
        <f>COUNTIF(AC834,"3")</f>
        <v>0</v>
      </c>
      <c r="AF834">
        <f>COUNTIF(AC834,"4")</f>
        <v>0</v>
      </c>
      <c r="AG834">
        <f>COUNTIF(AC834,"5")</f>
        <v>0</v>
      </c>
      <c r="AH834">
        <v>1</v>
      </c>
      <c r="AI834">
        <v>1</v>
      </c>
      <c r="AM834">
        <v>1</v>
      </c>
      <c r="AN834" t="str">
        <f>RIGHT(B834,1)</f>
        <v>ʔ</v>
      </c>
      <c r="AO834" s="1">
        <f>COUNTIF(F834,"CVCV")+COUNTIF(F834,"CVVCV")</f>
        <v>0</v>
      </c>
      <c r="AP834" s="1">
        <f>COUNTIF(F834,"CVCVC")+COUNTIF(F834,"CVVCVC")</f>
        <v>0</v>
      </c>
      <c r="AQ834" s="1">
        <f>COUNTIF(F834,"VCV")+COUNTIF(F834,"VVCV")</f>
        <v>0</v>
      </c>
      <c r="AR834" s="1">
        <f>COUNTIF(F834,"VCVC")+COUNTIF(F834,"VVCVC")</f>
        <v>0</v>
      </c>
      <c r="AS834" s="1">
        <f>COUNTIF(F834,"CVV")</f>
        <v>0</v>
      </c>
      <c r="AT834" s="1">
        <f>COUNTIF(F834,"CVVC")</f>
        <v>0</v>
      </c>
      <c r="AU834" s="1">
        <f>COUNTIF(F834,"VV")</f>
        <v>0</v>
      </c>
      <c r="AV834" s="1">
        <f>COUNTIF(F834,"VVC")</f>
        <v>0</v>
      </c>
      <c r="AW834" s="1">
        <f>COUNTIF(F834,"CVVCVC")+COUNTIF(F834,"VVCVC")+COUNTIF(F834,"CVVCV")+COUNTIF(F834,"VVCV")</f>
        <v>0</v>
      </c>
      <c r="AY834" s="1">
        <f>COUNTIF(F834,"CCVCV")</f>
        <v>0</v>
      </c>
      <c r="AZ834" s="1">
        <f>COUNTIF(F834,"CCVCVC")</f>
        <v>1</v>
      </c>
      <c r="BA834" s="1">
        <f>COUNTIF(F834,"CCVV")</f>
        <v>0</v>
      </c>
      <c r="BB834" s="1">
        <f>COUNTIF(F834,"CCVVC")</f>
        <v>0</v>
      </c>
      <c r="BC834">
        <v>1</v>
      </c>
      <c r="BF834" s="1" t="str">
        <f>RIGHT(F834,4)</f>
        <v>VCVC</v>
      </c>
      <c r="BG834" s="1"/>
      <c r="BH834" s="49"/>
      <c r="BJ834">
        <v>1</v>
      </c>
      <c r="BP834" s="1">
        <f>SUM(BG834:BO834)</f>
        <v>1</v>
      </c>
      <c r="BQ834">
        <v>0</v>
      </c>
      <c r="BS834" s="1" t="str">
        <f>LEFT(B834,1)</f>
        <v>ʔ</v>
      </c>
      <c r="BT834" s="1" t="str">
        <f>LEFT(B834,2)</f>
        <v>ʔp</v>
      </c>
      <c r="BU834" s="1" t="str">
        <f>RIGHT(B834,1)</f>
        <v>ʔ</v>
      </c>
      <c r="BX834" s="10">
        <v>0</v>
      </c>
      <c r="BY834" s="10" t="str">
        <f>LEFT(CA834,1)</f>
        <v>u</v>
      </c>
      <c r="BZ834" s="10" t="str">
        <f>LEFT(CC834,1)</f>
        <v>u</v>
      </c>
      <c r="CA834" s="10" t="str">
        <f>RIGHT(B834,4)</f>
        <v>unuʔ</v>
      </c>
      <c r="CB834" s="10" t="str">
        <f>RIGHT(B834,3)</f>
        <v>nuʔ</v>
      </c>
      <c r="CC834" s="10" t="str">
        <f>RIGHT(B834,2)</f>
        <v>uʔ</v>
      </c>
      <c r="CD834" s="10" t="str">
        <f>RIGHT(B834,1)</f>
        <v>ʔ</v>
      </c>
    </row>
    <row r="835" spans="1:82">
      <c r="A835">
        <v>863</v>
      </c>
      <c r="B835" s="30" t="s">
        <v>3149</v>
      </c>
      <c r="C835" t="s">
        <v>1693</v>
      </c>
      <c r="D835" t="s">
        <v>1141</v>
      </c>
      <c r="E835" t="s">
        <v>1141</v>
      </c>
      <c r="F835" t="s">
        <v>2838</v>
      </c>
      <c r="G835" s="1">
        <f>COUNTIF(B835,"*ii*")</f>
        <v>0</v>
      </c>
      <c r="H835" s="1">
        <f>COUNTIF(B835,"*ee*")</f>
        <v>0</v>
      </c>
      <c r="I835" s="1">
        <f>COUNTIF(B835,"*aa*")</f>
        <v>0</v>
      </c>
      <c r="J835" s="1">
        <f>COUNTIF(B835,"*oo*")</f>
        <v>0</v>
      </c>
      <c r="K835" s="1">
        <f>COUNTIF(B835,"*uu*")</f>
        <v>0</v>
      </c>
      <c r="L835" s="1">
        <f>COUNTIF(B835,"*ia*")</f>
        <v>0</v>
      </c>
      <c r="M835" s="1">
        <f>COUNTIF(B835,"*iu*")</f>
        <v>0</v>
      </c>
      <c r="N835" s="1">
        <f>COUNTIF(B835,"*ei*")</f>
        <v>0</v>
      </c>
      <c r="O835" s="1">
        <f>COUNTIF(B835,"*ea*")</f>
        <v>0</v>
      </c>
      <c r="P835" s="1">
        <f>COUNTIF(B835,"*eo*")</f>
        <v>0</v>
      </c>
      <c r="Q835" s="1">
        <f>COUNTIF(B835,"*eu*")</f>
        <v>0</v>
      </c>
      <c r="R835" s="1">
        <f>COUNTIF(B835,"*ai*")</f>
        <v>0</v>
      </c>
      <c r="S835" s="1">
        <f>COUNTIF(B835,"*ae*")</f>
        <v>0</v>
      </c>
      <c r="T835" s="1">
        <f>COUNTIF(B835,"*ao*")</f>
        <v>0</v>
      </c>
      <c r="U835" s="1">
        <f>COUNTIF(B835,"*au*")</f>
        <v>0</v>
      </c>
      <c r="V835" s="1">
        <f>COUNTIF(B835,"*oi*")</f>
        <v>0</v>
      </c>
      <c r="W835" s="1">
        <f>COUNTIF(B835,"*oe*")</f>
        <v>0</v>
      </c>
      <c r="X835" s="1">
        <f>COUNTIF(B835,"*oa*")</f>
        <v>0</v>
      </c>
      <c r="Y835" s="1">
        <f>COUNTIF(B835,"*ou*")</f>
        <v>0</v>
      </c>
      <c r="Z835" s="1">
        <f>COUNTIF(B835,"*ui*")</f>
        <v>0</v>
      </c>
      <c r="AA835" s="1">
        <f>COUNTIF(B835,"*ua*")</f>
        <v>0</v>
      </c>
      <c r="AB835">
        <f>SUM(G835:AA835)</f>
        <v>0</v>
      </c>
      <c r="AC835">
        <v>2</v>
      </c>
      <c r="AD835">
        <f>COUNTIF(AC835,"2")</f>
        <v>1</v>
      </c>
      <c r="AE835">
        <f>COUNTIF(AC835,"3")</f>
        <v>0</v>
      </c>
      <c r="AF835">
        <f>COUNTIF(AC835,"4")</f>
        <v>0</v>
      </c>
      <c r="AG835">
        <f>COUNTIF(AC835,"5")</f>
        <v>0</v>
      </c>
      <c r="AH835">
        <v>1</v>
      </c>
      <c r="AI835">
        <v>1</v>
      </c>
      <c r="AM835">
        <v>1</v>
      </c>
      <c r="AN835" t="str">
        <f>RIGHT(B835,1)</f>
        <v>ʔ</v>
      </c>
      <c r="AO835" s="1">
        <f>COUNTIF(F835,"CVCV")+COUNTIF(F835,"CVVCV")</f>
        <v>0</v>
      </c>
      <c r="AP835" s="1">
        <f>COUNTIF(F835,"CVCVC")+COUNTIF(F835,"CVVCVC")</f>
        <v>0</v>
      </c>
      <c r="AQ835" s="1">
        <f>COUNTIF(F835,"VCV")+COUNTIF(F835,"VVCV")</f>
        <v>0</v>
      </c>
      <c r="AR835" s="1">
        <f>COUNTIF(F835,"VCVC")+COUNTIF(F835,"VVCVC")</f>
        <v>0</v>
      </c>
      <c r="AS835" s="1">
        <f>COUNTIF(F835,"CVV")</f>
        <v>0</v>
      </c>
      <c r="AT835" s="1">
        <f>COUNTIF(F835,"CVVC")</f>
        <v>0</v>
      </c>
      <c r="AU835" s="1">
        <f>COUNTIF(F835,"VV")</f>
        <v>0</v>
      </c>
      <c r="AV835" s="1">
        <f>COUNTIF(F835,"VVC")</f>
        <v>0</v>
      </c>
      <c r="AW835" s="1">
        <f>COUNTIF(F835,"CVVCVC")+COUNTIF(F835,"VVCVC")+COUNTIF(F835,"CVVCV")+COUNTIF(F835,"VVCV")</f>
        <v>0</v>
      </c>
      <c r="AY835" s="1">
        <f>COUNTIF(F835,"CCVCV")</f>
        <v>0</v>
      </c>
      <c r="AZ835" s="1">
        <f>COUNTIF(F835,"CCVCVC")</f>
        <v>1</v>
      </c>
      <c r="BA835" s="1">
        <f>COUNTIF(F835,"CCVV")</f>
        <v>0</v>
      </c>
      <c r="BB835" s="1">
        <f>COUNTIF(F835,"CCVVC")</f>
        <v>0</v>
      </c>
      <c r="BF835" s="1" t="str">
        <f>RIGHT(F835,4)</f>
        <v>VCVC</v>
      </c>
      <c r="BG835" s="1"/>
      <c r="BJ835">
        <v>1</v>
      </c>
      <c r="BP835" s="1">
        <f>SUM(BG835:BO835)</f>
        <v>1</v>
      </c>
      <c r="BQ835">
        <v>0</v>
      </c>
      <c r="BS835" s="1" t="str">
        <f>LEFT(B835,1)</f>
        <v>m</v>
      </c>
      <c r="BT835" s="1" t="str">
        <f>LEFT(B835,2)</f>
        <v>mn</v>
      </c>
      <c r="BU835" s="1" t="str">
        <f>RIGHT(B835,1)</f>
        <v>ʔ</v>
      </c>
      <c r="BX835" s="10">
        <v>0</v>
      </c>
      <c r="BY835" s="10" t="str">
        <f>LEFT(CA835,1)</f>
        <v>u</v>
      </c>
      <c r="BZ835" s="10" t="str">
        <f>LEFT(CC835,1)</f>
        <v>u</v>
      </c>
      <c r="CA835" s="10" t="str">
        <f>RIGHT(B835,4)</f>
        <v>utuʔ</v>
      </c>
      <c r="CB835" s="10" t="str">
        <f>RIGHT(B835,3)</f>
        <v>tuʔ</v>
      </c>
      <c r="CC835" s="10" t="str">
        <f>RIGHT(B835,2)</f>
        <v>uʔ</v>
      </c>
      <c r="CD835" s="10" t="str">
        <f>RIGHT(B835,1)</f>
        <v>ʔ</v>
      </c>
    </row>
    <row r="836" spans="1:82">
      <c r="A836">
        <v>1686</v>
      </c>
      <c r="B836" s="30" t="s">
        <v>3455</v>
      </c>
      <c r="C836" t="s">
        <v>2453</v>
      </c>
      <c r="D836" t="s">
        <v>1151</v>
      </c>
      <c r="E836" t="s">
        <v>2821</v>
      </c>
      <c r="F836" t="s">
        <v>2838</v>
      </c>
      <c r="G836" s="1">
        <f>COUNTIF(B836,"*ii*")</f>
        <v>0</v>
      </c>
      <c r="H836" s="1">
        <f>COUNTIF(B836,"*ee*")</f>
        <v>0</v>
      </c>
      <c r="I836" s="1">
        <f>COUNTIF(B836,"*aa*")</f>
        <v>0</v>
      </c>
      <c r="J836" s="1">
        <f>COUNTIF(B836,"*oo*")</f>
        <v>0</v>
      </c>
      <c r="K836" s="1">
        <f>COUNTIF(B836,"*uu*")</f>
        <v>0</v>
      </c>
      <c r="L836" s="1">
        <f>COUNTIF(B836,"*ia*")</f>
        <v>0</v>
      </c>
      <c r="M836" s="1">
        <f>COUNTIF(B836,"*iu*")</f>
        <v>0</v>
      </c>
      <c r="N836" s="1">
        <f>COUNTIF(B836,"*ei*")</f>
        <v>0</v>
      </c>
      <c r="O836" s="1">
        <f>COUNTIF(B836,"*ea*")</f>
        <v>0</v>
      </c>
      <c r="P836" s="1">
        <f>COUNTIF(B836,"*eo*")</f>
        <v>0</v>
      </c>
      <c r="Q836" s="1">
        <f>COUNTIF(B836,"*eu*")</f>
        <v>0</v>
      </c>
      <c r="R836" s="1">
        <f>COUNTIF(B836,"*ai*")</f>
        <v>0</v>
      </c>
      <c r="S836" s="1">
        <f>COUNTIF(B836,"*ae*")</f>
        <v>0</v>
      </c>
      <c r="T836" s="1">
        <f>COUNTIF(B836,"*ao*")</f>
        <v>0</v>
      </c>
      <c r="U836" s="1">
        <f>COUNTIF(B836,"*au*")</f>
        <v>0</v>
      </c>
      <c r="V836" s="1">
        <f>COUNTIF(B836,"*oi*")</f>
        <v>0</v>
      </c>
      <c r="W836" s="1">
        <f>COUNTIF(B836,"*oe*")</f>
        <v>0</v>
      </c>
      <c r="X836" s="1">
        <f>COUNTIF(B836,"*oa*")</f>
        <v>0</v>
      </c>
      <c r="Y836" s="1">
        <f>COUNTIF(B836,"*ou*")</f>
        <v>0</v>
      </c>
      <c r="Z836" s="1">
        <f>COUNTIF(B836,"*ui*")</f>
        <v>0</v>
      </c>
      <c r="AA836" s="1">
        <f>COUNTIF(B836,"*ua*")</f>
        <v>0</v>
      </c>
      <c r="AB836">
        <f>SUM(G836:AA836)</f>
        <v>0</v>
      </c>
      <c r="AC836">
        <v>2</v>
      </c>
      <c r="AD836">
        <f>COUNTIF(AC836,"2")</f>
        <v>1</v>
      </c>
      <c r="AE836">
        <f>COUNTIF(AC836,"3")</f>
        <v>0</v>
      </c>
      <c r="AF836">
        <f>COUNTIF(AC836,"4")</f>
        <v>0</v>
      </c>
      <c r="AG836">
        <f>COUNTIF(AC836,"5")</f>
        <v>0</v>
      </c>
      <c r="AH836">
        <v>1</v>
      </c>
      <c r="AI836">
        <v>1</v>
      </c>
      <c r="AM836">
        <v>1</v>
      </c>
      <c r="AN836" t="str">
        <f>RIGHT(B836,1)</f>
        <v>ʔ</v>
      </c>
      <c r="AO836" s="1">
        <f>COUNTIF(F836,"CVCV")+COUNTIF(F836,"CVVCV")</f>
        <v>0</v>
      </c>
      <c r="AP836" s="1">
        <f>COUNTIF(F836,"CVCVC")+COUNTIF(F836,"CVVCVC")</f>
        <v>0</v>
      </c>
      <c r="AQ836" s="1">
        <f>COUNTIF(F836,"VCV")+COUNTIF(F836,"VVCV")</f>
        <v>0</v>
      </c>
      <c r="AR836" s="1">
        <f>COUNTIF(F836,"VCVC")+COUNTIF(F836,"VVCVC")</f>
        <v>0</v>
      </c>
      <c r="AS836" s="1">
        <f>COUNTIF(F836,"CVV")</f>
        <v>0</v>
      </c>
      <c r="AT836" s="1">
        <f>COUNTIF(F836,"CVVC")</f>
        <v>0</v>
      </c>
      <c r="AU836" s="1">
        <f>COUNTIF(F836,"VV")</f>
        <v>0</v>
      </c>
      <c r="AV836" s="1">
        <f>COUNTIF(F836,"VVC")</f>
        <v>0</v>
      </c>
      <c r="AW836" s="1">
        <f>COUNTIF(F836,"CVVCVC")+COUNTIF(F836,"VVCVC")+COUNTIF(F836,"CVVCV")+COUNTIF(F836,"VVCV")</f>
        <v>0</v>
      </c>
      <c r="AY836" s="1">
        <f>COUNTIF(F836,"CCVCV")</f>
        <v>0</v>
      </c>
      <c r="AZ836" s="1">
        <f>COUNTIF(F836,"CCVCVC")</f>
        <v>1</v>
      </c>
      <c r="BA836" s="1">
        <f>COUNTIF(F836,"CCVV")</f>
        <v>0</v>
      </c>
      <c r="BB836" s="1">
        <f>COUNTIF(F836,"CCVVC")</f>
        <v>0</v>
      </c>
      <c r="BF836" s="1" t="str">
        <f>RIGHT(F836,4)</f>
        <v>VCVC</v>
      </c>
      <c r="BG836" s="1"/>
      <c r="BJ836">
        <v>1</v>
      </c>
      <c r="BP836" s="1">
        <f>SUM(BG836:BO836)</f>
        <v>1</v>
      </c>
      <c r="BQ836">
        <v>0</v>
      </c>
      <c r="BS836" s="1" t="str">
        <f>LEFT(B836,1)</f>
        <v>s</v>
      </c>
      <c r="BT836" s="1" t="str">
        <f>LEFT(B836,2)</f>
        <v>sk</v>
      </c>
      <c r="BU836" s="1" t="str">
        <f>RIGHT(B836,1)</f>
        <v>ʔ</v>
      </c>
      <c r="BX836" s="10">
        <v>0</v>
      </c>
      <c r="BY836" s="10" t="str">
        <f>LEFT(CA836,1)</f>
        <v>u</v>
      </c>
      <c r="BZ836" s="10" t="str">
        <f>LEFT(CC836,1)</f>
        <v>u</v>
      </c>
      <c r="CA836" s="10" t="str">
        <f>RIGHT(B836,4)</f>
        <v>unuʔ</v>
      </c>
      <c r="CB836" s="10" t="str">
        <f>RIGHT(B836,3)</f>
        <v>nuʔ</v>
      </c>
      <c r="CC836" s="10" t="str">
        <f>RIGHT(B836,2)</f>
        <v>uʔ</v>
      </c>
      <c r="CD836" s="10" t="str">
        <f>RIGHT(B836,1)</f>
        <v>ʔ</v>
      </c>
    </row>
    <row r="837" spans="1:82">
      <c r="A837">
        <v>1445</v>
      </c>
      <c r="B837" s="30" t="s">
        <v>3404</v>
      </c>
      <c r="C837" t="s">
        <v>1362</v>
      </c>
      <c r="D837" t="s">
        <v>1151</v>
      </c>
      <c r="E837" t="s">
        <v>2821</v>
      </c>
      <c r="F837" t="s">
        <v>2838</v>
      </c>
      <c r="G837" s="1">
        <f>COUNTIF(B837,"*ii*")</f>
        <v>0</v>
      </c>
      <c r="H837" s="1">
        <f>COUNTIF(B837,"*ee*")</f>
        <v>0</v>
      </c>
      <c r="I837" s="1">
        <f>COUNTIF(B837,"*aa*")</f>
        <v>0</v>
      </c>
      <c r="J837" s="1">
        <f>COUNTIF(B837,"*oo*")</f>
        <v>0</v>
      </c>
      <c r="K837" s="1">
        <f>COUNTIF(B837,"*uu*")</f>
        <v>0</v>
      </c>
      <c r="L837" s="1">
        <f>COUNTIF(B837,"*ia*")</f>
        <v>0</v>
      </c>
      <c r="M837" s="1">
        <f>COUNTIF(B837,"*iu*")</f>
        <v>0</v>
      </c>
      <c r="N837" s="1">
        <f>COUNTIF(B837,"*ei*")</f>
        <v>0</v>
      </c>
      <c r="O837" s="1">
        <f>COUNTIF(B837,"*ea*")</f>
        <v>0</v>
      </c>
      <c r="P837" s="1">
        <f>COUNTIF(B837,"*eo*")</f>
        <v>0</v>
      </c>
      <c r="Q837" s="1">
        <f>COUNTIF(B837,"*eu*")</f>
        <v>0</v>
      </c>
      <c r="R837" s="1">
        <f>COUNTIF(B837,"*ai*")</f>
        <v>0</v>
      </c>
      <c r="S837" s="1">
        <f>COUNTIF(B837,"*ae*")</f>
        <v>0</v>
      </c>
      <c r="T837" s="1">
        <f>COUNTIF(B837,"*ao*")</f>
        <v>0</v>
      </c>
      <c r="U837" s="1">
        <f>COUNTIF(B837,"*au*")</f>
        <v>0</v>
      </c>
      <c r="V837" s="1">
        <f>COUNTIF(B837,"*oi*")</f>
        <v>0</v>
      </c>
      <c r="W837" s="1">
        <f>COUNTIF(B837,"*oe*")</f>
        <v>0</v>
      </c>
      <c r="X837" s="1">
        <f>COUNTIF(B837,"*oa*")</f>
        <v>0</v>
      </c>
      <c r="Y837" s="1">
        <f>COUNTIF(B837,"*ou*")</f>
        <v>0</v>
      </c>
      <c r="Z837" s="1">
        <f>COUNTIF(B837,"*ui*")</f>
        <v>0</v>
      </c>
      <c r="AA837" s="1">
        <f>COUNTIF(B837,"*ua*")</f>
        <v>0</v>
      </c>
      <c r="AB837">
        <f>SUM(G837:AA837)</f>
        <v>0</v>
      </c>
      <c r="AC837">
        <v>2</v>
      </c>
      <c r="AD837">
        <f>COUNTIF(AC837,"2")</f>
        <v>1</v>
      </c>
      <c r="AE837">
        <f>COUNTIF(AC837,"3")</f>
        <v>0</v>
      </c>
      <c r="AF837">
        <f>COUNTIF(AC837,"4")</f>
        <v>0</v>
      </c>
      <c r="AG837">
        <f>COUNTIF(AC837,"5")</f>
        <v>0</v>
      </c>
      <c r="AH837">
        <v>1</v>
      </c>
      <c r="AI837">
        <v>1</v>
      </c>
      <c r="AM837">
        <v>1</v>
      </c>
      <c r="AN837" t="str">
        <f>RIGHT(B837,1)</f>
        <v>ʔ</v>
      </c>
      <c r="AO837" s="1">
        <f>COUNTIF(F837,"CVCV")+COUNTIF(F837,"CVVCV")</f>
        <v>0</v>
      </c>
      <c r="AP837" s="1">
        <f>COUNTIF(F837,"CVCVC")+COUNTIF(F837,"CVVCVC")</f>
        <v>0</v>
      </c>
      <c r="AQ837" s="1">
        <f>COUNTIF(F837,"VCV")+COUNTIF(F837,"VVCV")</f>
        <v>0</v>
      </c>
      <c r="AR837" s="1">
        <f>COUNTIF(F837,"VCVC")+COUNTIF(F837,"VVCVC")</f>
        <v>0</v>
      </c>
      <c r="AS837" s="1">
        <f>COUNTIF(F837,"CVV")</f>
        <v>0</v>
      </c>
      <c r="AT837" s="1">
        <f>COUNTIF(F837,"CVVC")</f>
        <v>0</v>
      </c>
      <c r="AU837" s="1">
        <f>COUNTIF(F837,"VV")</f>
        <v>0</v>
      </c>
      <c r="AV837" s="1">
        <f>COUNTIF(F837,"VVC")</f>
        <v>0</v>
      </c>
      <c r="AW837" s="1">
        <f>COUNTIF(F837,"CVVCVC")+COUNTIF(F837,"VVCVC")+COUNTIF(F837,"CVVCV")+COUNTIF(F837,"VVCV")</f>
        <v>0</v>
      </c>
      <c r="AY837" s="1">
        <f>COUNTIF(F837,"CCVCV")</f>
        <v>0</v>
      </c>
      <c r="AZ837" s="1">
        <f>COUNTIF(F837,"CCVCVC")</f>
        <v>1</v>
      </c>
      <c r="BA837" s="1">
        <f>COUNTIF(F837,"CCVV")</f>
        <v>0</v>
      </c>
      <c r="BB837" s="1">
        <f>COUNTIF(F837,"CCVVC")</f>
        <v>0</v>
      </c>
      <c r="BC837">
        <v>1</v>
      </c>
      <c r="BF837" s="1" t="str">
        <f>RIGHT(F837,4)</f>
        <v>VCVC</v>
      </c>
      <c r="BG837" s="1"/>
      <c r="BJ837">
        <v>1</v>
      </c>
      <c r="BP837" s="1">
        <f>SUM(BG837:BO837)</f>
        <v>1</v>
      </c>
      <c r="BQ837">
        <v>0</v>
      </c>
      <c r="BS837" s="1" t="str">
        <f>LEFT(B837,1)</f>
        <v>ʔ</v>
      </c>
      <c r="BT837" s="1" t="str">
        <f>LEFT(B837,2)</f>
        <v>ʔt</v>
      </c>
      <c r="BU837" s="1" t="str">
        <f>RIGHT(B837,1)</f>
        <v>ʔ</v>
      </c>
      <c r="BX837" s="10">
        <v>0</v>
      </c>
      <c r="BY837" s="10" t="str">
        <f>LEFT(CA837,1)</f>
        <v>u</v>
      </c>
      <c r="BZ837" s="10" t="str">
        <f>LEFT(CC837,1)</f>
        <v>u</v>
      </c>
      <c r="CA837" s="10" t="str">
        <f>RIGHT(B837,4)</f>
        <v>uruʔ</v>
      </c>
      <c r="CB837" s="10" t="str">
        <f>RIGHT(B837,3)</f>
        <v>ruʔ</v>
      </c>
      <c r="CC837" s="10" t="str">
        <f>RIGHT(B837,2)</f>
        <v>uʔ</v>
      </c>
      <c r="CD837" s="10" t="str">
        <f>RIGHT(B837,1)</f>
        <v>ʔ</v>
      </c>
    </row>
    <row r="838" spans="1:82">
      <c r="A838">
        <v>595</v>
      </c>
      <c r="B838" s="30" t="s">
        <v>3094</v>
      </c>
      <c r="C838" t="s">
        <v>2278</v>
      </c>
      <c r="D838" t="s">
        <v>1151</v>
      </c>
      <c r="E838" t="s">
        <v>2821</v>
      </c>
      <c r="F838" t="s">
        <v>2838</v>
      </c>
      <c r="G838" s="1">
        <f>COUNTIF(B838,"*ii*")</f>
        <v>0</v>
      </c>
      <c r="H838" s="1">
        <f>COUNTIF(B838,"*ee*")</f>
        <v>0</v>
      </c>
      <c r="I838" s="1">
        <f>COUNTIF(B838,"*aa*")</f>
        <v>0</v>
      </c>
      <c r="J838" s="1">
        <f>COUNTIF(B838,"*oo*")</f>
        <v>0</v>
      </c>
      <c r="K838" s="1">
        <f>COUNTIF(B838,"*uu*")</f>
        <v>0</v>
      </c>
      <c r="L838" s="1">
        <f>COUNTIF(B838,"*ia*")</f>
        <v>0</v>
      </c>
      <c r="M838" s="1">
        <f>COUNTIF(B838,"*iu*")</f>
        <v>0</v>
      </c>
      <c r="N838" s="1">
        <f>COUNTIF(B838,"*ei*")</f>
        <v>0</v>
      </c>
      <c r="O838" s="1">
        <f>COUNTIF(B838,"*ea*")</f>
        <v>0</v>
      </c>
      <c r="P838" s="1">
        <f>COUNTIF(B838,"*eo*")</f>
        <v>0</v>
      </c>
      <c r="Q838" s="1">
        <f>COUNTIF(B838,"*eu*")</f>
        <v>0</v>
      </c>
      <c r="R838" s="1">
        <f>COUNTIF(B838,"*ai*")</f>
        <v>0</v>
      </c>
      <c r="S838" s="1">
        <f>COUNTIF(B838,"*ae*")</f>
        <v>0</v>
      </c>
      <c r="T838" s="1">
        <f>COUNTIF(B838,"*ao*")</f>
        <v>0</v>
      </c>
      <c r="U838" s="1">
        <f>COUNTIF(B838,"*au*")</f>
        <v>0</v>
      </c>
      <c r="V838" s="1">
        <f>COUNTIF(B838,"*oi*")</f>
        <v>0</v>
      </c>
      <c r="W838" s="1">
        <f>COUNTIF(B838,"*oe*")</f>
        <v>0</v>
      </c>
      <c r="X838" s="1">
        <f>COUNTIF(B838,"*oa*")</f>
        <v>0</v>
      </c>
      <c r="Y838" s="1">
        <f>COUNTIF(B838,"*ou*")</f>
        <v>0</v>
      </c>
      <c r="Z838" s="1">
        <f>COUNTIF(B838,"*ui*")</f>
        <v>0</v>
      </c>
      <c r="AA838" s="1">
        <f>COUNTIF(B838,"*ua*")</f>
        <v>0</v>
      </c>
      <c r="AB838">
        <f>SUM(G838:AA838)</f>
        <v>0</v>
      </c>
      <c r="AC838">
        <v>2</v>
      </c>
      <c r="AD838">
        <f>COUNTIF(AC838,"2")</f>
        <v>1</v>
      </c>
      <c r="AE838">
        <f>COUNTIF(AC838,"3")</f>
        <v>0</v>
      </c>
      <c r="AF838">
        <f>COUNTIF(AC838,"4")</f>
        <v>0</v>
      </c>
      <c r="AG838">
        <f>COUNTIF(AC838,"5")</f>
        <v>0</v>
      </c>
      <c r="AH838">
        <v>1</v>
      </c>
      <c r="AI838">
        <v>1</v>
      </c>
      <c r="AM838">
        <v>1</v>
      </c>
      <c r="AN838" t="str">
        <f>RIGHT(B838,1)</f>
        <v>ʔ</v>
      </c>
      <c r="AO838" s="1">
        <f>COUNTIF(F838,"CVCV")+COUNTIF(F838,"CVVCV")</f>
        <v>0</v>
      </c>
      <c r="AP838" s="1">
        <f>COUNTIF(F838,"CVCVC")+COUNTIF(F838,"CVVCVC")</f>
        <v>0</v>
      </c>
      <c r="AQ838" s="1">
        <f>COUNTIF(F838,"VCV")+COUNTIF(F838,"VVCV")</f>
        <v>0</v>
      </c>
      <c r="AR838" s="1">
        <f>COUNTIF(F838,"VCVC")+COUNTIF(F838,"VVCVC")</f>
        <v>0</v>
      </c>
      <c r="AS838" s="1">
        <f>COUNTIF(F838,"CVV")</f>
        <v>0</v>
      </c>
      <c r="AT838" s="1">
        <f>COUNTIF(F838,"CVVC")</f>
        <v>0</v>
      </c>
      <c r="AU838" s="1">
        <f>COUNTIF(F838,"VV")</f>
        <v>0</v>
      </c>
      <c r="AV838" s="1">
        <f>COUNTIF(F838,"VVC")</f>
        <v>0</v>
      </c>
      <c r="AW838" s="1">
        <f>COUNTIF(F838,"CVVCVC")+COUNTIF(F838,"VVCVC")+COUNTIF(F838,"CVVCV")+COUNTIF(F838,"VVCV")</f>
        <v>0</v>
      </c>
      <c r="AY838" s="1">
        <f>COUNTIF(F838,"CCVCV")</f>
        <v>0</v>
      </c>
      <c r="AZ838" s="1">
        <f>COUNTIF(F838,"CCVCVC")</f>
        <v>1</v>
      </c>
      <c r="BA838" s="1">
        <f>COUNTIF(F838,"CCVV")</f>
        <v>0</v>
      </c>
      <c r="BB838" s="1">
        <f>COUNTIF(F838,"CCVVC")</f>
        <v>0</v>
      </c>
      <c r="BF838" s="1" t="str">
        <f>RIGHT(F838,4)</f>
        <v>VCVC</v>
      </c>
      <c r="BG838" s="1"/>
      <c r="BJ838">
        <v>1</v>
      </c>
      <c r="BP838" s="1">
        <f>SUM(BG838:BO838)</f>
        <v>1</v>
      </c>
      <c r="BQ838">
        <v>0</v>
      </c>
      <c r="BS838" s="1" t="str">
        <f>LEFT(B838,1)</f>
        <v>k</v>
      </c>
      <c r="BT838" s="1" t="str">
        <f>LEFT(B838,2)</f>
        <v>kn</v>
      </c>
      <c r="BU838" s="1" t="str">
        <f>RIGHT(B838,1)</f>
        <v>ʔ</v>
      </c>
      <c r="BX838" s="10">
        <v>0</v>
      </c>
      <c r="BY838" s="10" t="str">
        <f>LEFT(CA838,1)</f>
        <v>u</v>
      </c>
      <c r="BZ838" s="10" t="str">
        <f>LEFT(CC838,1)</f>
        <v>u</v>
      </c>
      <c r="CA838" s="10" t="str">
        <f>RIGHT(B838,4)</f>
        <v>utuʔ</v>
      </c>
      <c r="CB838" s="10" t="str">
        <f>RIGHT(B838,3)</f>
        <v>tuʔ</v>
      </c>
      <c r="CC838" s="10" t="str">
        <f>RIGHT(B838,2)</f>
        <v>uʔ</v>
      </c>
      <c r="CD838" s="10" t="str">
        <f>RIGHT(B838,1)</f>
        <v>ʔ</v>
      </c>
    </row>
    <row r="839" spans="1:82">
      <c r="B839" s="30" t="s">
        <v>4065</v>
      </c>
      <c r="C839" t="s">
        <v>4066</v>
      </c>
      <c r="D839" s="1" t="s">
        <v>1141</v>
      </c>
      <c r="E839" s="2" t="s">
        <v>1141</v>
      </c>
      <c r="F839" s="1" t="s">
        <v>2838</v>
      </c>
      <c r="G839" s="1">
        <f>COUNTIF(B839,"*ii*")</f>
        <v>0</v>
      </c>
      <c r="H839" s="1">
        <f>COUNTIF(B839,"*ee*")</f>
        <v>0</v>
      </c>
      <c r="I839" s="1">
        <f>COUNTIF(B839,"*aa*")</f>
        <v>0</v>
      </c>
      <c r="J839" s="1">
        <f>COUNTIF(B839,"*oo*")</f>
        <v>0</v>
      </c>
      <c r="K839" s="1">
        <f>COUNTIF(B839,"*uu*")</f>
        <v>0</v>
      </c>
      <c r="L839" s="1">
        <f>COUNTIF(B839,"*ia*")</f>
        <v>0</v>
      </c>
      <c r="M839" s="1">
        <f>COUNTIF(B839,"*iu*")</f>
        <v>0</v>
      </c>
      <c r="N839" s="1">
        <f>COUNTIF(B839,"*ei*")</f>
        <v>0</v>
      </c>
      <c r="O839" s="1">
        <f>COUNTIF(B839,"*ea*")</f>
        <v>0</v>
      </c>
      <c r="P839" s="1">
        <f>COUNTIF(B839,"*eo*")</f>
        <v>0</v>
      </c>
      <c r="Q839" s="1">
        <f>COUNTIF(B839,"*eu*")</f>
        <v>0</v>
      </c>
      <c r="R839" s="1">
        <f>COUNTIF(B839,"*ai*")</f>
        <v>0</v>
      </c>
      <c r="S839" s="1">
        <f>COUNTIF(B839,"*ae*")</f>
        <v>0</v>
      </c>
      <c r="T839" s="1">
        <f>COUNTIF(B839,"*ao*")</f>
        <v>0</v>
      </c>
      <c r="U839" s="1">
        <f>COUNTIF(B839,"*au*")</f>
        <v>0</v>
      </c>
      <c r="V839" s="1">
        <f>COUNTIF(B839,"*oi*")</f>
        <v>0</v>
      </c>
      <c r="W839" s="1">
        <f>COUNTIF(B839,"*oe*")</f>
        <v>0</v>
      </c>
      <c r="X839" s="1">
        <f>COUNTIF(B839,"*oa*")</f>
        <v>0</v>
      </c>
      <c r="Y839" s="1">
        <f>COUNTIF(B839,"*ou*")</f>
        <v>0</v>
      </c>
      <c r="Z839" s="1">
        <f>COUNTIF(B839,"*ui*")</f>
        <v>0</v>
      </c>
      <c r="AA839" s="1">
        <f>COUNTIF(B839,"*ua*")</f>
        <v>0</v>
      </c>
      <c r="AB839">
        <f>SUM(G839:AA839)</f>
        <v>0</v>
      </c>
      <c r="AC839">
        <v>2</v>
      </c>
      <c r="AD839">
        <f>COUNTIF(AC839,"2")</f>
        <v>1</v>
      </c>
      <c r="AE839">
        <f>COUNTIF(AC839,"3")</f>
        <v>0</v>
      </c>
      <c r="AF839">
        <f>COUNTIF(AC839,"4")</f>
        <v>0</v>
      </c>
      <c r="AG839">
        <f>COUNTIF(AC839,"5")</f>
        <v>0</v>
      </c>
      <c r="AH839">
        <v>1</v>
      </c>
      <c r="AI839">
        <v>1</v>
      </c>
      <c r="AM839">
        <v>1</v>
      </c>
      <c r="AN839" t="str">
        <f>RIGHT(B839,1)</f>
        <v>ʔ</v>
      </c>
      <c r="AO839" s="1">
        <f>COUNTIF(F839,"CVCV")+COUNTIF(F839,"CVVCV")</f>
        <v>0</v>
      </c>
      <c r="AP839" s="1">
        <f>COUNTIF(F839,"CVCVC")+COUNTIF(F839,"CVVCVC")</f>
        <v>0</v>
      </c>
      <c r="AQ839" s="1">
        <f>COUNTIF(F839,"VCV")+COUNTIF(F839,"VVCV")</f>
        <v>0</v>
      </c>
      <c r="AR839" s="1">
        <f>COUNTIF(F839,"VCVC")+COUNTIF(F839,"VVCVC")</f>
        <v>0</v>
      </c>
      <c r="AS839" s="1">
        <f>COUNTIF(F839,"CVV")</f>
        <v>0</v>
      </c>
      <c r="AT839" s="1">
        <f>COUNTIF(F839,"CVVC")</f>
        <v>0</v>
      </c>
      <c r="AU839" s="1">
        <f>COUNTIF(F839,"VV")</f>
        <v>0</v>
      </c>
      <c r="AV839" s="1">
        <f>COUNTIF(F839,"VVC")</f>
        <v>0</v>
      </c>
      <c r="AW839" s="1">
        <f>COUNTIF(F839,"CVVCVC")+COUNTIF(F839,"VVCVC")+COUNTIF(F839,"CVVCV")+COUNTIF(F839,"VVCV")</f>
        <v>0</v>
      </c>
      <c r="AX839" s="1"/>
      <c r="AY839" s="1">
        <f>COUNTIF(F839,"CCVCV")</f>
        <v>0</v>
      </c>
      <c r="AZ839" s="1">
        <f>COUNTIF(F839,"CCVCVC")</f>
        <v>1</v>
      </c>
      <c r="BA839" s="1">
        <f>COUNTIF(F839,"CCVV")</f>
        <v>0</v>
      </c>
      <c r="BB839" s="1">
        <f>COUNTIF(F839,"CCVVC")</f>
        <v>0</v>
      </c>
      <c r="BC839" s="1"/>
      <c r="BF839" s="1" t="str">
        <f>RIGHT(F839,4)</f>
        <v>VCVC</v>
      </c>
      <c r="BG839" s="1"/>
      <c r="BH839" s="1"/>
      <c r="BJ839">
        <v>1</v>
      </c>
      <c r="BP839" s="1">
        <f>SUM(BG839:BO839)</f>
        <v>1</v>
      </c>
      <c r="BQ839">
        <v>0</v>
      </c>
      <c r="BS839" s="1" t="str">
        <f>LEFT(B839,1)</f>
        <v>t</v>
      </c>
      <c r="BT839" s="1" t="str">
        <f>LEFT(B839,2)</f>
        <v>tn</v>
      </c>
      <c r="BU839" s="1" t="str">
        <f>RIGHT(B839,1)</f>
        <v>ʔ</v>
      </c>
      <c r="BW839"/>
      <c r="BX839" s="10">
        <v>0</v>
      </c>
      <c r="BY839" s="10" t="str">
        <f>LEFT(CA839,1)</f>
        <v>o</v>
      </c>
      <c r="BZ839" s="10" t="str">
        <f>RIGHT(B839,1)</f>
        <v>ʔ</v>
      </c>
      <c r="CA839" s="10" t="str">
        <f>RIGHT(B839,2)</f>
        <v>oʔ</v>
      </c>
      <c r="CB839" s="10" t="str">
        <f>RIGHT(B839,3)</f>
        <v>poʔ</v>
      </c>
      <c r="CC839" s="10" t="str">
        <f>RIGHT(B839,2)</f>
        <v>oʔ</v>
      </c>
      <c r="CD839" s="10" t="str">
        <f>RIGHT(B839,1)</f>
        <v>ʔ</v>
      </c>
    </row>
    <row r="840" spans="1:82">
      <c r="A840">
        <v>1252</v>
      </c>
      <c r="B840" s="30" t="s">
        <v>3555</v>
      </c>
      <c r="C840" t="s">
        <v>1939</v>
      </c>
      <c r="D840" t="s">
        <v>1141</v>
      </c>
      <c r="E840" t="s">
        <v>1141</v>
      </c>
      <c r="F840" t="s">
        <v>2883</v>
      </c>
      <c r="G840" s="1">
        <f>COUNTIF(B840,"*ii*")</f>
        <v>0</v>
      </c>
      <c r="H840" s="1">
        <f>COUNTIF(B840,"*ee*")</f>
        <v>0</v>
      </c>
      <c r="I840" s="1">
        <f>COUNTIF(B840,"*aa*")</f>
        <v>0</v>
      </c>
      <c r="J840" s="1">
        <f>COUNTIF(B840,"*oo*")</f>
        <v>0</v>
      </c>
      <c r="K840" s="1">
        <f>COUNTIF(B840,"*uu*")</f>
        <v>0</v>
      </c>
      <c r="L840" s="1">
        <f>COUNTIF(B840,"*ia*")</f>
        <v>0</v>
      </c>
      <c r="M840" s="1">
        <f>COUNTIF(B840,"*iu*")</f>
        <v>0</v>
      </c>
      <c r="N840" s="1">
        <f>COUNTIF(B840,"*ei*")</f>
        <v>0</v>
      </c>
      <c r="O840" s="1">
        <f>COUNTIF(B840,"*ea*")</f>
        <v>0</v>
      </c>
      <c r="P840" s="1">
        <f>COUNTIF(B840,"*eo*")</f>
        <v>0</v>
      </c>
      <c r="Q840" s="1">
        <f>COUNTIF(B840,"*eu*")</f>
        <v>0</v>
      </c>
      <c r="R840" s="1">
        <f>COUNTIF(B840,"*ai*")</f>
        <v>0</v>
      </c>
      <c r="S840" s="1">
        <f>COUNTIF(B840,"*ae*")</f>
        <v>0</v>
      </c>
      <c r="T840" s="1">
        <f>COUNTIF(B840,"*ao*")</f>
        <v>0</v>
      </c>
      <c r="U840" s="1">
        <f>COUNTIF(B840,"*au*")</f>
        <v>0</v>
      </c>
      <c r="V840" s="1">
        <f>COUNTIF(B840,"*oi*")</f>
        <v>0</v>
      </c>
      <c r="W840" s="1">
        <f>COUNTIF(B840,"*oe*")</f>
        <v>0</v>
      </c>
      <c r="X840" s="1">
        <f>COUNTIF(B840,"*oa*")</f>
        <v>0</v>
      </c>
      <c r="Y840" s="1">
        <f>COUNTIF(B840,"*ou*")</f>
        <v>0</v>
      </c>
      <c r="Z840" s="1">
        <f>COUNTIF(B840,"*ui*")</f>
        <v>0</v>
      </c>
      <c r="AA840" s="1">
        <f>COUNTIF(B840,"*ua*")</f>
        <v>0</v>
      </c>
      <c r="AB840">
        <f>SUM(G840:AA840)</f>
        <v>0</v>
      </c>
      <c r="AC840">
        <v>3</v>
      </c>
      <c r="AD840">
        <f>COUNTIF(AC840,"2")</f>
        <v>0</v>
      </c>
      <c r="AE840">
        <f>COUNTIF(AC840,"3")</f>
        <v>1</v>
      </c>
      <c r="AF840">
        <f>COUNTIF(AC840,"4")</f>
        <v>0</v>
      </c>
      <c r="AG840">
        <f>COUNTIF(AC840,"5")</f>
        <v>0</v>
      </c>
      <c r="AH840">
        <v>1</v>
      </c>
      <c r="AI840">
        <v>0.5</v>
      </c>
      <c r="AL840">
        <v>1</v>
      </c>
      <c r="AO840" s="1">
        <f>COUNTIF(F840,"CVCV")+COUNTIF(F840,"CVVCV")</f>
        <v>0</v>
      </c>
      <c r="AP840" s="1">
        <f>COUNTIF(F840,"CVCVC")+COUNTIF(F840,"CVVCVC")</f>
        <v>0</v>
      </c>
      <c r="AQ840" s="1">
        <f>COUNTIF(F840,"VCV")+COUNTIF(F840,"VVCV")</f>
        <v>0</v>
      </c>
      <c r="AR840" s="1">
        <f>COUNTIF(F840,"VCVC")+COUNTIF(F840,"VVCVC")</f>
        <v>0</v>
      </c>
      <c r="AS840" s="1">
        <f>COUNTIF(F840,"CVV")</f>
        <v>0</v>
      </c>
      <c r="AT840" s="1">
        <f>COUNTIF(F840,"CVVC")</f>
        <v>0</v>
      </c>
      <c r="AU840" s="1">
        <f>COUNTIF(F840,"VV")</f>
        <v>0</v>
      </c>
      <c r="AV840" s="1">
        <f>COUNTIF(F840,"VVC")</f>
        <v>0</v>
      </c>
      <c r="AW840" s="1">
        <f>COUNTIF(F840,"CVVCVC")+COUNTIF(F840,"VVCVC")+COUNTIF(F840,"CVVCV")+COUNTIF(F840,"VVCV")</f>
        <v>0</v>
      </c>
      <c r="AY840" s="1">
        <f>COUNTIF(F840,"CCVCV")</f>
        <v>0</v>
      </c>
      <c r="AZ840" s="1">
        <f>COUNTIF(F840,"CCVCVC")</f>
        <v>0</v>
      </c>
      <c r="BA840" s="1">
        <f>COUNTIF(F840,"CCVV")</f>
        <v>0</v>
      </c>
      <c r="BB840" s="1">
        <f>COUNTIF(F840,"CCVVC")</f>
        <v>0</v>
      </c>
      <c r="BF840" s="1" t="str">
        <f>RIGHT(F840,4)</f>
        <v>CVCV</v>
      </c>
      <c r="BG840" s="1">
        <v>1</v>
      </c>
      <c r="BP840" s="1">
        <f>SUM(BG840:BO840)</f>
        <v>1</v>
      </c>
      <c r="BQ840">
        <v>1</v>
      </c>
      <c r="BS840" s="1" t="str">
        <f>LEFT(B840,1)</f>
        <v>ʔ</v>
      </c>
      <c r="BT840" s="1" t="str">
        <f>LEFT(B840,2)</f>
        <v>ʔb</v>
      </c>
      <c r="BU840" s="1" t="str">
        <f>RIGHT(B840,1)</f>
        <v>i</v>
      </c>
      <c r="BX840" s="10">
        <v>0</v>
      </c>
      <c r="BY840" s="10" t="str">
        <f>LEFT(CA840,1)</f>
        <v>u</v>
      </c>
      <c r="BZ840" s="10" t="str">
        <f>RIGHT(B840,1)</f>
        <v>i</v>
      </c>
      <c r="CA840" s="10" t="str">
        <f>RIGHT(B840,3)</f>
        <v>uʔi</v>
      </c>
      <c r="CB840" s="10" t="str">
        <f>RIGHT(B840,3)</f>
        <v>uʔi</v>
      </c>
      <c r="CC840" s="10" t="str">
        <f>RIGHT(B840,2)</f>
        <v>ʔi</v>
      </c>
      <c r="CD840" s="10" t="str">
        <f>RIGHT(B840,1)</f>
        <v>i</v>
      </c>
    </row>
    <row r="841" spans="1:82">
      <c r="A841">
        <v>18</v>
      </c>
      <c r="B841" s="30" t="s">
        <v>3841</v>
      </c>
      <c r="C841" t="s">
        <v>1623</v>
      </c>
      <c r="D841" t="s">
        <v>1151</v>
      </c>
      <c r="E841" t="s">
        <v>2821</v>
      </c>
      <c r="F841" t="s">
        <v>2843</v>
      </c>
      <c r="G841" s="1">
        <f>COUNTIF(B841,"*ii*")</f>
        <v>0</v>
      </c>
      <c r="H841" s="1">
        <f>COUNTIF(B841,"*ee*")</f>
        <v>0</v>
      </c>
      <c r="I841" s="1">
        <f>COUNTIF(B841,"*aa*")</f>
        <v>0</v>
      </c>
      <c r="J841" s="1">
        <f>COUNTIF(B841,"*oo*")</f>
        <v>0</v>
      </c>
      <c r="K841" s="1">
        <f>COUNTIF(B841,"*uu*")</f>
        <v>0</v>
      </c>
      <c r="L841" s="1">
        <f>COUNTIF(B841,"*ia*")</f>
        <v>0</v>
      </c>
      <c r="M841" s="1">
        <f>COUNTIF(B841,"*iu*")</f>
        <v>0</v>
      </c>
      <c r="N841" s="1">
        <f>COUNTIF(B841,"*ei*")</f>
        <v>0</v>
      </c>
      <c r="O841" s="1">
        <f>COUNTIF(B841,"*ea*")</f>
        <v>0</v>
      </c>
      <c r="P841" s="1">
        <f>COUNTIF(B841,"*eo*")</f>
        <v>0</v>
      </c>
      <c r="Q841" s="1">
        <f>COUNTIF(B841,"*eu*")</f>
        <v>0</v>
      </c>
      <c r="R841" s="1">
        <f>COUNTIF(B841,"*ai*")</f>
        <v>0</v>
      </c>
      <c r="S841" s="1">
        <f>COUNTIF(B841,"*ae*")</f>
        <v>0</v>
      </c>
      <c r="T841" s="1">
        <f>COUNTIF(B841,"*ao*")</f>
        <v>0</v>
      </c>
      <c r="U841" s="1">
        <f>COUNTIF(B841,"*au*")</f>
        <v>0</v>
      </c>
      <c r="V841" s="1">
        <f>COUNTIF(B841,"*oi*")</f>
        <v>0</v>
      </c>
      <c r="W841" s="1">
        <f>COUNTIF(B841,"*oe*")</f>
        <v>0</v>
      </c>
      <c r="X841" s="1">
        <f>COUNTIF(B841,"*oa*")</f>
        <v>0</v>
      </c>
      <c r="Y841" s="1">
        <f>COUNTIF(B841,"*ou*")</f>
        <v>0</v>
      </c>
      <c r="Z841" s="1">
        <f>COUNTIF(B841,"*ui*")</f>
        <v>0</v>
      </c>
      <c r="AA841" s="1">
        <f>COUNTIF(B841,"*ua*")</f>
        <v>0</v>
      </c>
      <c r="AB841">
        <f>SUM(G841:AA841)</f>
        <v>0</v>
      </c>
      <c r="AC841">
        <v>1</v>
      </c>
      <c r="AD841">
        <f>COUNTIF(AC841,"2")</f>
        <v>0</v>
      </c>
      <c r="AE841">
        <f>COUNTIF(AC841,"3")</f>
        <v>0</v>
      </c>
      <c r="AF841">
        <f>COUNTIF(AC841,"4")</f>
        <v>0</v>
      </c>
      <c r="AG841">
        <f>COUNTIF(AC841,"5")</f>
        <v>0</v>
      </c>
      <c r="AH841">
        <v>1</v>
      </c>
      <c r="AI841">
        <v>0</v>
      </c>
      <c r="AL841">
        <v>1</v>
      </c>
      <c r="AO841" s="1">
        <f>COUNTIF(F841,"CVCV")+COUNTIF(F841,"CVVCV")</f>
        <v>0</v>
      </c>
      <c r="AP841" s="1">
        <f>COUNTIF(F841,"CVCVC")+COUNTIF(F841,"CVVCVC")</f>
        <v>0</v>
      </c>
      <c r="AQ841" s="1">
        <f>COUNTIF(F841,"VCV")+COUNTIF(F841,"VVCV")</f>
        <v>0</v>
      </c>
      <c r="AR841" s="1">
        <f>COUNTIF(F841,"VCVC")+COUNTIF(F841,"VVCVC")</f>
        <v>0</v>
      </c>
      <c r="AS841" s="1">
        <f>COUNTIF(F841,"CVV")</f>
        <v>0</v>
      </c>
      <c r="AT841" s="1">
        <f>COUNTIF(F841,"CVVC")</f>
        <v>0</v>
      </c>
      <c r="AU841" s="1">
        <f>COUNTIF(F841,"VV")</f>
        <v>0</v>
      </c>
      <c r="AV841" s="1">
        <f>COUNTIF(F841,"VVC")</f>
        <v>0</v>
      </c>
      <c r="AW841" s="1">
        <f>COUNTIF(F841,"CVVCVC")+COUNTIF(F841,"VVCVC")+COUNTIF(F841,"CVVCV")+COUNTIF(F841,"VVCV")</f>
        <v>0</v>
      </c>
      <c r="AY841" s="1">
        <f>COUNTIF(F841,"CCVCV")</f>
        <v>0</v>
      </c>
      <c r="AZ841" s="1">
        <f>COUNTIF(F841,"CCVCVC")</f>
        <v>0</v>
      </c>
      <c r="BA841" s="1">
        <f>COUNTIF(F841,"CCVV")</f>
        <v>0</v>
      </c>
      <c r="BB841" s="1">
        <f>COUNTIF(F841,"CCVVC")</f>
        <v>0</v>
      </c>
      <c r="BF841" s="1" t="str">
        <f>RIGHT(F841,4)</f>
        <v>CV</v>
      </c>
      <c r="BG841" s="1">
        <v>1</v>
      </c>
      <c r="BH841">
        <v>1</v>
      </c>
      <c r="BP841" s="1">
        <f>SUM(BG841:BO841)</f>
        <v>2</v>
      </c>
      <c r="BQ841">
        <v>1</v>
      </c>
      <c r="BS841" s="1" t="str">
        <f>LEFT(B841,1)</f>
        <v>h</v>
      </c>
      <c r="BT841" s="1" t="str">
        <f>LEFT(B841,2)</f>
        <v>ha</v>
      </c>
      <c r="BU841" s="1" t="str">
        <f>RIGHT(B841,1)</f>
        <v>a</v>
      </c>
      <c r="BX841" s="10">
        <v>0</v>
      </c>
      <c r="BY841" s="10" t="str">
        <f>LEFT(CA841,1)</f>
        <v>h</v>
      </c>
      <c r="BZ841" s="10" t="str">
        <f>RIGHT(B841,1)</f>
        <v>a</v>
      </c>
      <c r="CA841" s="10" t="str">
        <f>RIGHT(B841,2)</f>
        <v>ha</v>
      </c>
      <c r="CB841" s="10" t="str">
        <f>RIGHT(B841,3)</f>
        <v>ha</v>
      </c>
      <c r="CC841" s="10" t="str">
        <f>RIGHT(B841,2)</f>
        <v>ha</v>
      </c>
      <c r="CD841" s="10" t="str">
        <f>RIGHT(B841,1)</f>
        <v>a</v>
      </c>
    </row>
    <row r="842" spans="1:82">
      <c r="A842">
        <v>1594</v>
      </c>
      <c r="B842" s="30" t="s">
        <v>55</v>
      </c>
      <c r="C842" t="s">
        <v>1223</v>
      </c>
      <c r="D842" t="s">
        <v>1150</v>
      </c>
      <c r="E842" t="s">
        <v>2821</v>
      </c>
      <c r="F842" t="s">
        <v>2858</v>
      </c>
      <c r="G842" s="1">
        <f>COUNTIF(B842,"*ii*")</f>
        <v>0</v>
      </c>
      <c r="H842" s="1">
        <f>COUNTIF(B842,"*ee*")</f>
        <v>0</v>
      </c>
      <c r="I842" s="1">
        <f>COUNTIF(B842,"*aa*")</f>
        <v>0</v>
      </c>
      <c r="J842" s="1">
        <f>COUNTIF(B842,"*oo*")</f>
        <v>0</v>
      </c>
      <c r="K842" s="1">
        <f>COUNTIF(B842,"*uu*")</f>
        <v>0</v>
      </c>
      <c r="L842" s="1">
        <f>COUNTIF(B842,"*ia*")</f>
        <v>0</v>
      </c>
      <c r="M842" s="1">
        <f>COUNTIF(B842,"*iu*")</f>
        <v>0</v>
      </c>
      <c r="N842" s="1">
        <f>COUNTIF(B842,"*ei*")</f>
        <v>0</v>
      </c>
      <c r="O842" s="1">
        <f>COUNTIF(B842,"*ea*")</f>
        <v>0</v>
      </c>
      <c r="P842" s="1">
        <f>COUNTIF(B842,"*eo*")</f>
        <v>0</v>
      </c>
      <c r="Q842" s="1">
        <f>COUNTIF(B842,"*eu*")</f>
        <v>0</v>
      </c>
      <c r="R842" s="1">
        <f>COUNTIF(B842,"*ai*")</f>
        <v>0</v>
      </c>
      <c r="S842" s="1">
        <f>COUNTIF(B842,"*ae*")</f>
        <v>0</v>
      </c>
      <c r="T842" s="1">
        <f>COUNTIF(B842,"*ao*")</f>
        <v>0</v>
      </c>
      <c r="U842" s="1">
        <f>COUNTIF(B842,"*au*")</f>
        <v>0</v>
      </c>
      <c r="V842" s="1">
        <f>COUNTIF(B842,"*oi*")</f>
        <v>0</v>
      </c>
      <c r="W842" s="1">
        <f>COUNTIF(B842,"*oe*")</f>
        <v>0</v>
      </c>
      <c r="X842" s="1">
        <f>COUNTIF(B842,"*oa*")</f>
        <v>0</v>
      </c>
      <c r="Y842" s="1">
        <f>COUNTIF(B842,"*ou*")</f>
        <v>0</v>
      </c>
      <c r="Z842" s="1">
        <f>COUNTIF(B842,"*ui*")</f>
        <v>0</v>
      </c>
      <c r="AA842" s="1">
        <f>COUNTIF(B842,"*ua*")</f>
        <v>0</v>
      </c>
      <c r="AB842">
        <f>SUM(G842:AA842)</f>
        <v>0</v>
      </c>
      <c r="AC842">
        <v>3</v>
      </c>
      <c r="AD842">
        <f>COUNTIF(AC842,"2")</f>
        <v>0</v>
      </c>
      <c r="AE842">
        <f>COUNTIF(AC842,"3")</f>
        <v>1</v>
      </c>
      <c r="AF842">
        <f>COUNTIF(AC842,"4")</f>
        <v>0</v>
      </c>
      <c r="AG842">
        <f>COUNTIF(AC842,"5")</f>
        <v>0</v>
      </c>
      <c r="AH842">
        <v>1</v>
      </c>
      <c r="AI842">
        <v>0</v>
      </c>
      <c r="AL842">
        <v>1</v>
      </c>
      <c r="AO842" s="1">
        <f>COUNTIF(F842,"CVCV")+COUNTIF(F842,"CVVCV")</f>
        <v>0</v>
      </c>
      <c r="AP842" s="1">
        <f>COUNTIF(F842,"CVCVC")+COUNTIF(F842,"CVVCVC")</f>
        <v>0</v>
      </c>
      <c r="AQ842" s="1">
        <f>COUNTIF(F842,"VCV")+COUNTIF(F842,"VVCV")</f>
        <v>0</v>
      </c>
      <c r="AR842" s="1">
        <f>COUNTIF(F842,"VCVC")+COUNTIF(F842,"VVCVC")</f>
        <v>0</v>
      </c>
      <c r="AS842" s="1">
        <f>COUNTIF(F842,"CVV")</f>
        <v>0</v>
      </c>
      <c r="AT842" s="1">
        <f>COUNTIF(F842,"CVVC")</f>
        <v>0</v>
      </c>
      <c r="AU842" s="1">
        <f>COUNTIF(F842,"VV")</f>
        <v>0</v>
      </c>
      <c r="AV842" s="1">
        <f>COUNTIF(F842,"VVC")</f>
        <v>0</v>
      </c>
      <c r="AW842" s="1">
        <f>COUNTIF(F842,"CVVCVC")+COUNTIF(F842,"VVCVC")+COUNTIF(F842,"CVVCV")+COUNTIF(F842,"VVCV")</f>
        <v>0</v>
      </c>
      <c r="AY842" s="1">
        <f>COUNTIF(F842,"CCVCV")</f>
        <v>0</v>
      </c>
      <c r="AZ842" s="1">
        <f>COUNTIF(F842,"CCVCVC")</f>
        <v>0</v>
      </c>
      <c r="BA842" s="1">
        <f>COUNTIF(F842,"CCVV")</f>
        <v>0</v>
      </c>
      <c r="BB842" s="1">
        <f>COUNTIF(F842,"CCVVC")</f>
        <v>0</v>
      </c>
      <c r="BD842" t="s">
        <v>3727</v>
      </c>
      <c r="BF842" s="1" t="str">
        <f>RIGHT(F842,4)</f>
        <v>CVCV</v>
      </c>
      <c r="BG842" s="1">
        <v>1</v>
      </c>
      <c r="BH842">
        <v>1</v>
      </c>
      <c r="BP842" s="1">
        <f>SUM(BG842:BO842)</f>
        <v>2</v>
      </c>
      <c r="BQ842">
        <v>0</v>
      </c>
      <c r="BS842" s="1" t="str">
        <f>LEFT(B842,1)</f>
        <v>s</v>
      </c>
      <c r="BT842" s="1" t="str">
        <f>LEFT(B842,2)</f>
        <v>sa</v>
      </c>
      <c r="BU842" s="1" t="str">
        <f>RIGHT(B842,1)</f>
        <v>a</v>
      </c>
      <c r="BV842" t="s">
        <v>3727</v>
      </c>
      <c r="BX842" s="10">
        <v>0</v>
      </c>
      <c r="BY842" s="10" t="str">
        <f>LEFT(CA842,1)</f>
        <v>a</v>
      </c>
      <c r="BZ842" s="10" t="str">
        <f>RIGHT(B842,1)</f>
        <v>a</v>
      </c>
      <c r="CA842" s="10" t="str">
        <f>RIGHT(B842,3)</f>
        <v>aka</v>
      </c>
      <c r="CB842" s="10" t="str">
        <f>RIGHT(B842,3)</f>
        <v>aka</v>
      </c>
      <c r="CC842" s="10" t="str">
        <f>RIGHT(B842,2)</f>
        <v>ka</v>
      </c>
      <c r="CD842" s="10" t="str">
        <f>RIGHT(B842,1)</f>
        <v>a</v>
      </c>
    </row>
    <row r="843" spans="1:82">
      <c r="A843">
        <v>1662</v>
      </c>
      <c r="B843" s="30" t="s">
        <v>466</v>
      </c>
      <c r="C843" t="s">
        <v>1799</v>
      </c>
      <c r="D843" t="s">
        <v>1150</v>
      </c>
      <c r="E843" t="s">
        <v>2821</v>
      </c>
      <c r="F843" t="s">
        <v>2858</v>
      </c>
      <c r="G843" s="1">
        <f>COUNTIF(B843,"*ii*")</f>
        <v>0</v>
      </c>
      <c r="H843" s="1">
        <f>COUNTIF(B843,"*ee*")</f>
        <v>0</v>
      </c>
      <c r="I843" s="1">
        <f>COUNTIF(B843,"*aa*")</f>
        <v>0</v>
      </c>
      <c r="J843" s="1">
        <f>COUNTIF(B843,"*oo*")</f>
        <v>0</v>
      </c>
      <c r="K843" s="1">
        <f>COUNTIF(B843,"*uu*")</f>
        <v>0</v>
      </c>
      <c r="L843" s="1">
        <f>COUNTIF(B843,"*ia*")</f>
        <v>0</v>
      </c>
      <c r="M843" s="1">
        <f>COUNTIF(B843,"*iu*")</f>
        <v>0</v>
      </c>
      <c r="N843" s="1">
        <f>COUNTIF(B843,"*ei*")</f>
        <v>0</v>
      </c>
      <c r="O843" s="1">
        <f>COUNTIF(B843,"*ea*")</f>
        <v>0</v>
      </c>
      <c r="P843" s="1">
        <f>COUNTIF(B843,"*eo*")</f>
        <v>0</v>
      </c>
      <c r="Q843" s="1">
        <f>COUNTIF(B843,"*eu*")</f>
        <v>0</v>
      </c>
      <c r="R843" s="1">
        <f>COUNTIF(B843,"*ai*")</f>
        <v>0</v>
      </c>
      <c r="S843" s="1">
        <f>COUNTIF(B843,"*ae*")</f>
        <v>0</v>
      </c>
      <c r="T843" s="1">
        <f>COUNTIF(B843,"*ao*")</f>
        <v>0</v>
      </c>
      <c r="U843" s="1">
        <f>COUNTIF(B843,"*au*")</f>
        <v>0</v>
      </c>
      <c r="V843" s="1">
        <f>COUNTIF(B843,"*oi*")</f>
        <v>0</v>
      </c>
      <c r="W843" s="1">
        <f>COUNTIF(B843,"*oe*")</f>
        <v>0</v>
      </c>
      <c r="X843" s="1">
        <f>COUNTIF(B843,"*oa*")</f>
        <v>0</v>
      </c>
      <c r="Y843" s="1">
        <f>COUNTIF(B843,"*ou*")</f>
        <v>0</v>
      </c>
      <c r="Z843" s="1">
        <f>COUNTIF(B843,"*ui*")</f>
        <v>0</v>
      </c>
      <c r="AA843" s="1">
        <f>COUNTIF(B843,"*ua*")</f>
        <v>0</v>
      </c>
      <c r="AB843">
        <f>SUM(G843:AA843)</f>
        <v>0</v>
      </c>
      <c r="AC843">
        <v>3</v>
      </c>
      <c r="AD843">
        <f>COUNTIF(AC843,"2")</f>
        <v>0</v>
      </c>
      <c r="AE843">
        <f>COUNTIF(AC843,"3")</f>
        <v>1</v>
      </c>
      <c r="AF843">
        <f>COUNTIF(AC843,"4")</f>
        <v>0</v>
      </c>
      <c r="AG843">
        <f>COUNTIF(AC843,"5")</f>
        <v>0</v>
      </c>
      <c r="AH843">
        <v>1</v>
      </c>
      <c r="AI843">
        <v>0</v>
      </c>
      <c r="AL843">
        <v>1</v>
      </c>
      <c r="AO843" s="1">
        <f>COUNTIF(F843,"CVCV")+COUNTIF(F843,"CVVCV")</f>
        <v>0</v>
      </c>
      <c r="AP843" s="1">
        <f>COUNTIF(F843,"CVCVC")+COUNTIF(F843,"CVVCVC")</f>
        <v>0</v>
      </c>
      <c r="AQ843" s="1">
        <f>COUNTIF(F843,"VCV")+COUNTIF(F843,"VVCV")</f>
        <v>0</v>
      </c>
      <c r="AR843" s="1">
        <f>COUNTIF(F843,"VCVC")+COUNTIF(F843,"VVCVC")</f>
        <v>0</v>
      </c>
      <c r="AS843" s="1">
        <f>COUNTIF(F843,"CVV")</f>
        <v>0</v>
      </c>
      <c r="AT843" s="1">
        <f>COUNTIF(F843,"CVVC")</f>
        <v>0</v>
      </c>
      <c r="AU843" s="1">
        <f>COUNTIF(F843,"VV")</f>
        <v>0</v>
      </c>
      <c r="AV843" s="1">
        <f>COUNTIF(F843,"VVC")</f>
        <v>0</v>
      </c>
      <c r="AW843" s="1">
        <f>COUNTIF(F843,"CVVCVC")+COUNTIF(F843,"VVCVC")+COUNTIF(F843,"CVVCV")+COUNTIF(F843,"VVCV")</f>
        <v>0</v>
      </c>
      <c r="AY843" s="1">
        <f>COUNTIF(F843,"CCVCV")</f>
        <v>0</v>
      </c>
      <c r="AZ843" s="1">
        <f>COUNTIF(F843,"CCVCVC")</f>
        <v>0</v>
      </c>
      <c r="BA843" s="1">
        <f>COUNTIF(F843,"CCVV")</f>
        <v>0</v>
      </c>
      <c r="BB843" s="1">
        <f>COUNTIF(F843,"CCVVC")</f>
        <v>0</v>
      </c>
      <c r="BD843" t="s">
        <v>3727</v>
      </c>
      <c r="BF843" s="1" t="str">
        <f>RIGHT(F843,4)</f>
        <v>CVCV</v>
      </c>
      <c r="BG843" s="1">
        <v>1</v>
      </c>
      <c r="BH843">
        <v>1</v>
      </c>
      <c r="BP843" s="1">
        <f>SUM(BG843:BO843)</f>
        <v>2</v>
      </c>
      <c r="BQ843">
        <v>0</v>
      </c>
      <c r="BS843" s="1" t="str">
        <f>LEFT(B843,1)</f>
        <v>s</v>
      </c>
      <c r="BT843" s="1" t="str">
        <f>LEFT(B843,2)</f>
        <v>si</v>
      </c>
      <c r="BU843" s="1" t="str">
        <f>RIGHT(B843,1)</f>
        <v>a</v>
      </c>
      <c r="BV843" t="s">
        <v>3727</v>
      </c>
      <c r="BX843" s="10">
        <v>0</v>
      </c>
      <c r="BY843" s="10" t="str">
        <f>LEFT(CA843,1)</f>
        <v>a</v>
      </c>
      <c r="BZ843" s="10" t="str">
        <f>RIGHT(B843,1)</f>
        <v>a</v>
      </c>
      <c r="CA843" s="10" t="str">
        <f>RIGHT(B843,3)</f>
        <v>aka</v>
      </c>
      <c r="CB843" s="10" t="str">
        <f>RIGHT(B843,3)</f>
        <v>aka</v>
      </c>
      <c r="CC843" s="10" t="str">
        <f>RIGHT(B843,2)</f>
        <v>ka</v>
      </c>
      <c r="CD843" s="10" t="str">
        <f>RIGHT(B843,1)</f>
        <v>a</v>
      </c>
    </row>
    <row r="844" spans="1:82">
      <c r="A844">
        <v>1909</v>
      </c>
      <c r="B844" s="30" t="s">
        <v>189</v>
      </c>
      <c r="C844" t="s">
        <v>1397</v>
      </c>
      <c r="D844" t="s">
        <v>1150</v>
      </c>
      <c r="E844" t="s">
        <v>2821</v>
      </c>
      <c r="F844" t="s">
        <v>2858</v>
      </c>
      <c r="G844" s="1">
        <f>COUNTIF(B844,"*ii*")</f>
        <v>0</v>
      </c>
      <c r="H844" s="1">
        <f>COUNTIF(B844,"*ee*")</f>
        <v>0</v>
      </c>
      <c r="I844" s="1">
        <f>COUNTIF(B844,"*aa*")</f>
        <v>0</v>
      </c>
      <c r="J844" s="1">
        <f>COUNTIF(B844,"*oo*")</f>
        <v>0</v>
      </c>
      <c r="K844" s="1">
        <f>COUNTIF(B844,"*uu*")</f>
        <v>0</v>
      </c>
      <c r="L844" s="1">
        <f>COUNTIF(B844,"*ia*")</f>
        <v>0</v>
      </c>
      <c r="M844" s="1">
        <f>COUNTIF(B844,"*iu*")</f>
        <v>0</v>
      </c>
      <c r="N844" s="1">
        <f>COUNTIF(B844,"*ei*")</f>
        <v>0</v>
      </c>
      <c r="O844" s="1">
        <f>COUNTIF(B844,"*ea*")</f>
        <v>0</v>
      </c>
      <c r="P844" s="1">
        <f>COUNTIF(B844,"*eo*")</f>
        <v>0</v>
      </c>
      <c r="Q844" s="1">
        <f>COUNTIF(B844,"*eu*")</f>
        <v>0</v>
      </c>
      <c r="R844" s="1">
        <f>COUNTIF(B844,"*ai*")</f>
        <v>0</v>
      </c>
      <c r="S844" s="1">
        <f>COUNTIF(B844,"*ae*")</f>
        <v>0</v>
      </c>
      <c r="T844" s="1">
        <f>COUNTIF(B844,"*ao*")</f>
        <v>0</v>
      </c>
      <c r="U844" s="1">
        <f>COUNTIF(B844,"*au*")</f>
        <v>0</v>
      </c>
      <c r="V844" s="1">
        <f>COUNTIF(B844,"*oi*")</f>
        <v>0</v>
      </c>
      <c r="W844" s="1">
        <f>COUNTIF(B844,"*oe*")</f>
        <v>0</v>
      </c>
      <c r="X844" s="1">
        <f>COUNTIF(B844,"*oa*")</f>
        <v>0</v>
      </c>
      <c r="Y844" s="1">
        <f>COUNTIF(B844,"*ou*")</f>
        <v>0</v>
      </c>
      <c r="Z844" s="1">
        <f>COUNTIF(B844,"*ui*")</f>
        <v>0</v>
      </c>
      <c r="AA844" s="1">
        <f>COUNTIF(B844,"*ua*")</f>
        <v>0</v>
      </c>
      <c r="AB844">
        <f>SUM(G844:AA844)</f>
        <v>0</v>
      </c>
      <c r="AC844">
        <v>3</v>
      </c>
      <c r="AD844">
        <f>COUNTIF(AC844,"2")</f>
        <v>0</v>
      </c>
      <c r="AE844">
        <f>COUNTIF(AC844,"3")</f>
        <v>1</v>
      </c>
      <c r="AF844">
        <f>COUNTIF(AC844,"4")</f>
        <v>0</v>
      </c>
      <c r="AG844">
        <f>COUNTIF(AC844,"5")</f>
        <v>0</v>
      </c>
      <c r="AH844">
        <v>1</v>
      </c>
      <c r="AI844">
        <v>0</v>
      </c>
      <c r="AL844">
        <v>1</v>
      </c>
      <c r="AO844" s="1">
        <f>COUNTIF(F844,"CVCV")+COUNTIF(F844,"CVVCV")</f>
        <v>0</v>
      </c>
      <c r="AP844" s="1">
        <f>COUNTIF(F844,"CVCVC")+COUNTIF(F844,"CVVCVC")</f>
        <v>0</v>
      </c>
      <c r="AQ844" s="1">
        <f>COUNTIF(F844,"VCV")+COUNTIF(F844,"VVCV")</f>
        <v>0</v>
      </c>
      <c r="AR844" s="1">
        <f>COUNTIF(F844,"VCVC")+COUNTIF(F844,"VVCVC")</f>
        <v>0</v>
      </c>
      <c r="AS844" s="1">
        <f>COUNTIF(F844,"CVV")</f>
        <v>0</v>
      </c>
      <c r="AT844" s="1">
        <f>COUNTIF(F844,"CVVC")</f>
        <v>0</v>
      </c>
      <c r="AU844" s="1">
        <f>COUNTIF(F844,"VV")</f>
        <v>0</v>
      </c>
      <c r="AV844" s="1">
        <f>COUNTIF(F844,"VVC")</f>
        <v>0</v>
      </c>
      <c r="AW844" s="1">
        <f>COUNTIF(F844,"CVVCVC")+COUNTIF(F844,"VVCVC")+COUNTIF(F844,"CVVCV")+COUNTIF(F844,"VVCV")</f>
        <v>0</v>
      </c>
      <c r="AY844" s="1">
        <f>COUNTIF(F844,"CCVCV")</f>
        <v>0</v>
      </c>
      <c r="AZ844" s="1">
        <f>COUNTIF(F844,"CCVCVC")</f>
        <v>0</v>
      </c>
      <c r="BA844" s="1">
        <f>COUNTIF(F844,"CCVV")</f>
        <v>0</v>
      </c>
      <c r="BB844" s="1">
        <f>COUNTIF(F844,"CCVVC")</f>
        <v>0</v>
      </c>
      <c r="BD844" t="s">
        <v>3763</v>
      </c>
      <c r="BF844" s="1" t="str">
        <f>RIGHT(F844,4)</f>
        <v>CVCV</v>
      </c>
      <c r="BG844" s="1">
        <v>1</v>
      </c>
      <c r="BH844">
        <v>1</v>
      </c>
      <c r="BP844" s="1">
        <f>SUM(BG844:BO844)</f>
        <v>2</v>
      </c>
      <c r="BQ844">
        <v>0</v>
      </c>
      <c r="BS844" s="1" t="str">
        <f>LEFT(B844,1)</f>
        <v>t</v>
      </c>
      <c r="BT844" s="1" t="str">
        <f>LEFT(B844,2)</f>
        <v>to</v>
      </c>
      <c r="BU844" s="1" t="str">
        <f>RIGHT(B844,1)</f>
        <v>a</v>
      </c>
      <c r="BV844" t="s">
        <v>3743</v>
      </c>
      <c r="BW844" s="10" t="str">
        <f>LEFT(BD844,1)</f>
        <v>r</v>
      </c>
      <c r="BX844" s="10">
        <v>0</v>
      </c>
      <c r="BY844" s="10" t="str">
        <f>LEFT(CA844,1)</f>
        <v>a</v>
      </c>
      <c r="BZ844" s="10" t="str">
        <f>RIGHT(B844,1)</f>
        <v>a</v>
      </c>
      <c r="CA844" s="10" t="str">
        <f>RIGHT(B844,3)</f>
        <v>ata</v>
      </c>
      <c r="CB844" s="10" t="str">
        <f>RIGHT(B844,3)</f>
        <v>ata</v>
      </c>
      <c r="CC844" s="10" t="str">
        <f>RIGHT(B844,2)</f>
        <v>ta</v>
      </c>
      <c r="CD844" s="10" t="str">
        <f>RIGHT(B844,1)</f>
        <v>a</v>
      </c>
    </row>
    <row r="845" spans="1:82">
      <c r="A845">
        <v>175</v>
      </c>
      <c r="B845" s="30" t="s">
        <v>252</v>
      </c>
      <c r="C845" t="s">
        <v>1496</v>
      </c>
      <c r="D845" t="s">
        <v>1141</v>
      </c>
      <c r="E845" t="s">
        <v>1141</v>
      </c>
      <c r="F845" t="s">
        <v>2858</v>
      </c>
      <c r="G845" s="1">
        <f>COUNTIF(B845,"*ii*")</f>
        <v>0</v>
      </c>
      <c r="H845" s="1">
        <f>COUNTIF(B845,"*ee*")</f>
        <v>0</v>
      </c>
      <c r="I845" s="1">
        <f>COUNTIF(B845,"*aa*")</f>
        <v>0</v>
      </c>
      <c r="J845" s="1">
        <f>COUNTIF(B845,"*oo*")</f>
        <v>0</v>
      </c>
      <c r="K845" s="1">
        <f>COUNTIF(B845,"*uu*")</f>
        <v>0</v>
      </c>
      <c r="L845" s="1">
        <f>COUNTIF(B845,"*ia*")</f>
        <v>0</v>
      </c>
      <c r="M845" s="1">
        <f>COUNTIF(B845,"*iu*")</f>
        <v>0</v>
      </c>
      <c r="N845" s="1">
        <f>COUNTIF(B845,"*ei*")</f>
        <v>0</v>
      </c>
      <c r="O845" s="1">
        <f>COUNTIF(B845,"*ea*")</f>
        <v>0</v>
      </c>
      <c r="P845" s="1">
        <f>COUNTIF(B845,"*eo*")</f>
        <v>0</v>
      </c>
      <c r="Q845" s="1">
        <f>COUNTIF(B845,"*eu*")</f>
        <v>0</v>
      </c>
      <c r="R845" s="1">
        <f>COUNTIF(B845,"*ai*")</f>
        <v>0</v>
      </c>
      <c r="S845" s="1">
        <f>COUNTIF(B845,"*ae*")</f>
        <v>0</v>
      </c>
      <c r="T845" s="1">
        <f>COUNTIF(B845,"*ao*")</f>
        <v>0</v>
      </c>
      <c r="U845" s="1">
        <f>COUNTIF(B845,"*au*")</f>
        <v>0</v>
      </c>
      <c r="V845" s="1">
        <f>COUNTIF(B845,"*oi*")</f>
        <v>0</v>
      </c>
      <c r="W845" s="1">
        <f>COUNTIF(B845,"*oe*")</f>
        <v>0</v>
      </c>
      <c r="X845" s="1">
        <f>COUNTIF(B845,"*oa*")</f>
        <v>0</v>
      </c>
      <c r="Y845" s="1">
        <f>COUNTIF(B845,"*ou*")</f>
        <v>0</v>
      </c>
      <c r="Z845" s="1">
        <f>COUNTIF(B845,"*ui*")</f>
        <v>0</v>
      </c>
      <c r="AA845" s="1">
        <f>COUNTIF(B845,"*ua*")</f>
        <v>0</v>
      </c>
      <c r="AB845">
        <f>SUM(G845:AA845)</f>
        <v>0</v>
      </c>
      <c r="AC845">
        <v>3</v>
      </c>
      <c r="AD845">
        <f>COUNTIF(AC845,"2")</f>
        <v>0</v>
      </c>
      <c r="AE845">
        <f>COUNTIF(AC845,"3")</f>
        <v>1</v>
      </c>
      <c r="AF845">
        <f>COUNTIF(AC845,"4")</f>
        <v>0</v>
      </c>
      <c r="AG845">
        <f>COUNTIF(AC845,"5")</f>
        <v>0</v>
      </c>
      <c r="AH845">
        <v>1</v>
      </c>
      <c r="AI845">
        <v>0</v>
      </c>
      <c r="AL845">
        <v>1</v>
      </c>
      <c r="AO845" s="1">
        <f>COUNTIF(F845,"CVCV")+COUNTIF(F845,"CVVCV")</f>
        <v>0</v>
      </c>
      <c r="AP845" s="1">
        <f>COUNTIF(F845,"CVCVC")+COUNTIF(F845,"CVVCVC")</f>
        <v>0</v>
      </c>
      <c r="AQ845" s="1">
        <f>COUNTIF(F845,"VCV")+COUNTIF(F845,"VVCV")</f>
        <v>0</v>
      </c>
      <c r="AR845" s="1">
        <f>COUNTIF(F845,"VCVC")+COUNTIF(F845,"VVCVC")</f>
        <v>0</v>
      </c>
      <c r="AS845" s="1">
        <f>COUNTIF(F845,"CVV")</f>
        <v>0</v>
      </c>
      <c r="AT845" s="1">
        <f>COUNTIF(F845,"CVVC")</f>
        <v>0</v>
      </c>
      <c r="AU845" s="1">
        <f>COUNTIF(F845,"VV")</f>
        <v>0</v>
      </c>
      <c r="AV845" s="1">
        <f>COUNTIF(F845,"VVC")</f>
        <v>0</v>
      </c>
      <c r="AW845" s="1">
        <f>COUNTIF(F845,"CVVCVC")+COUNTIF(F845,"VVCVC")+COUNTIF(F845,"CVVCV")+COUNTIF(F845,"VVCV")</f>
        <v>0</v>
      </c>
      <c r="AY845" s="1">
        <f>COUNTIF(F845,"CCVCV")</f>
        <v>0</v>
      </c>
      <c r="AZ845" s="1">
        <f>COUNTIF(F845,"CCVCVC")</f>
        <v>0</v>
      </c>
      <c r="BA845" s="1">
        <f>COUNTIF(F845,"CCVV")</f>
        <v>0</v>
      </c>
      <c r="BB845" s="1">
        <f>COUNTIF(F845,"CCVVC")</f>
        <v>0</v>
      </c>
      <c r="BD845" t="s">
        <v>3685</v>
      </c>
      <c r="BF845" s="1" t="str">
        <f>RIGHT(F845,4)</f>
        <v>CVCV</v>
      </c>
      <c r="BG845" s="1">
        <v>1</v>
      </c>
      <c r="BP845" s="1">
        <f>SUM(BG845:BO845)</f>
        <v>1</v>
      </c>
      <c r="BQ845">
        <v>0</v>
      </c>
      <c r="BS845" s="1" t="str">
        <f>LEFT(B845,1)</f>
        <v>b</v>
      </c>
      <c r="BT845" s="1" t="str">
        <f>LEFT(B845,2)</f>
        <v>bi</v>
      </c>
      <c r="BU845" s="1" t="str">
        <f>RIGHT(B845,1)</f>
        <v>e</v>
      </c>
      <c r="BV845" t="s">
        <v>3685</v>
      </c>
      <c r="BX845" s="10">
        <v>0</v>
      </c>
      <c r="BY845" s="10" t="str">
        <f>LEFT(CA845,1)</f>
        <v>o</v>
      </c>
      <c r="BZ845" s="10" t="str">
        <f>RIGHT(B845,1)</f>
        <v>e</v>
      </c>
      <c r="CA845" s="10" t="str">
        <f>RIGHT(B845,3)</f>
        <v>obe</v>
      </c>
      <c r="CB845" s="10" t="str">
        <f>RIGHT(B845,3)</f>
        <v>obe</v>
      </c>
      <c r="CC845" s="10" t="str">
        <f>RIGHT(B845,2)</f>
        <v>be</v>
      </c>
      <c r="CD845" s="10" t="str">
        <f>RIGHT(B845,1)</f>
        <v>e</v>
      </c>
    </row>
    <row r="846" spans="1:82">
      <c r="A846">
        <v>1109</v>
      </c>
      <c r="B846" s="30" t="s">
        <v>3552</v>
      </c>
      <c r="C846" t="s">
        <v>1528</v>
      </c>
      <c r="D846" t="s">
        <v>1150</v>
      </c>
      <c r="E846" t="s">
        <v>2821</v>
      </c>
      <c r="F846" t="s">
        <v>2858</v>
      </c>
      <c r="G846" s="1">
        <f>COUNTIF(B846,"*ii*")</f>
        <v>0</v>
      </c>
      <c r="H846" s="1">
        <f>COUNTIF(B846,"*ee*")</f>
        <v>0</v>
      </c>
      <c r="I846" s="1">
        <f>COUNTIF(B846,"*aa*")</f>
        <v>0</v>
      </c>
      <c r="J846" s="1">
        <f>COUNTIF(B846,"*oo*")</f>
        <v>0</v>
      </c>
      <c r="K846" s="1">
        <f>COUNTIF(B846,"*uu*")</f>
        <v>0</v>
      </c>
      <c r="L846" s="1">
        <f>COUNTIF(B846,"*ia*")</f>
        <v>0</v>
      </c>
      <c r="M846" s="1">
        <f>COUNTIF(B846,"*iu*")</f>
        <v>0</v>
      </c>
      <c r="N846" s="1">
        <f>COUNTIF(B846,"*ei*")</f>
        <v>0</v>
      </c>
      <c r="O846" s="1">
        <f>COUNTIF(B846,"*ea*")</f>
        <v>0</v>
      </c>
      <c r="P846" s="1">
        <f>COUNTIF(B846,"*eo*")</f>
        <v>0</v>
      </c>
      <c r="Q846" s="1">
        <f>COUNTIF(B846,"*eu*")</f>
        <v>0</v>
      </c>
      <c r="R846" s="1">
        <f>COUNTIF(B846,"*ai*")</f>
        <v>0</v>
      </c>
      <c r="S846" s="1">
        <f>COUNTIF(B846,"*ae*")</f>
        <v>0</v>
      </c>
      <c r="T846" s="1">
        <f>COUNTIF(B846,"*ao*")</f>
        <v>0</v>
      </c>
      <c r="U846" s="1">
        <f>COUNTIF(B846,"*au*")</f>
        <v>0</v>
      </c>
      <c r="V846" s="1">
        <f>COUNTIF(B846,"*oi*")</f>
        <v>0</v>
      </c>
      <c r="W846" s="1">
        <f>COUNTIF(B846,"*oe*")</f>
        <v>0</v>
      </c>
      <c r="X846" s="1">
        <f>COUNTIF(B846,"*oa*")</f>
        <v>0</v>
      </c>
      <c r="Y846" s="1">
        <f>COUNTIF(B846,"*ou*")</f>
        <v>0</v>
      </c>
      <c r="Z846" s="1">
        <f>COUNTIF(B846,"*ui*")</f>
        <v>0</v>
      </c>
      <c r="AA846" s="1">
        <f>COUNTIF(B846,"*ua*")</f>
        <v>0</v>
      </c>
      <c r="AB846">
        <f>SUM(G846:AA846)</f>
        <v>0</v>
      </c>
      <c r="AC846">
        <v>3</v>
      </c>
      <c r="AD846">
        <f>COUNTIF(AC846,"2")</f>
        <v>0</v>
      </c>
      <c r="AE846">
        <f>COUNTIF(AC846,"3")</f>
        <v>1</v>
      </c>
      <c r="AF846">
        <f>COUNTIF(AC846,"4")</f>
        <v>0</v>
      </c>
      <c r="AG846">
        <f>COUNTIF(AC846,"5")</f>
        <v>0</v>
      </c>
      <c r="AH846">
        <v>1</v>
      </c>
      <c r="AI846">
        <v>0</v>
      </c>
      <c r="AL846">
        <v>1</v>
      </c>
      <c r="AO846" s="1">
        <f>COUNTIF(F846,"CVCV")+COUNTIF(F846,"CVVCV")</f>
        <v>0</v>
      </c>
      <c r="AP846" s="1">
        <f>COUNTIF(F846,"CVCVC")+COUNTIF(F846,"CVVCVC")</f>
        <v>0</v>
      </c>
      <c r="AQ846" s="1">
        <f>COUNTIF(F846,"VCV")+COUNTIF(F846,"VVCV")</f>
        <v>0</v>
      </c>
      <c r="AR846" s="1">
        <f>COUNTIF(F846,"VCVC")+COUNTIF(F846,"VVCVC")</f>
        <v>0</v>
      </c>
      <c r="AS846" s="1">
        <f>COUNTIF(F846,"CVV")</f>
        <v>0</v>
      </c>
      <c r="AT846" s="1">
        <f>COUNTIF(F846,"CVVC")</f>
        <v>0</v>
      </c>
      <c r="AU846" s="1">
        <f>COUNTIF(F846,"VV")</f>
        <v>0</v>
      </c>
      <c r="AV846" s="1">
        <f>COUNTIF(F846,"VVC")</f>
        <v>0</v>
      </c>
      <c r="AW846" s="1">
        <f>COUNTIF(F846,"CVVCVC")+COUNTIF(F846,"VVCVC")+COUNTIF(F846,"CVVCV")+COUNTIF(F846,"VVCV")</f>
        <v>0</v>
      </c>
      <c r="AY846" s="1">
        <f>COUNTIF(F846,"CCVCV")</f>
        <v>0</v>
      </c>
      <c r="AZ846" s="1">
        <f>COUNTIF(F846,"CCVCVC")</f>
        <v>0</v>
      </c>
      <c r="BA846" s="1">
        <f>COUNTIF(F846,"CCVV")</f>
        <v>0</v>
      </c>
      <c r="BB846" s="1">
        <f>COUNTIF(F846,"CCVVC")</f>
        <v>0</v>
      </c>
      <c r="BD846" t="s">
        <v>3694</v>
      </c>
      <c r="BF846" s="1" t="str">
        <f>RIGHT(F846,4)</f>
        <v>CVCV</v>
      </c>
      <c r="BG846" s="1">
        <v>1</v>
      </c>
      <c r="BP846" s="1">
        <f>SUM(BG846:BO846)</f>
        <v>1</v>
      </c>
      <c r="BQ846">
        <v>0</v>
      </c>
      <c r="BS846" s="1" t="str">
        <f>LEFT(B846,1)</f>
        <v>p</v>
      </c>
      <c r="BT846" s="1" t="str">
        <f>LEFT(B846,2)</f>
        <v>pa</v>
      </c>
      <c r="BU846" s="1" t="str">
        <f>RIGHT(B846,1)</f>
        <v>e</v>
      </c>
      <c r="BV846" t="s">
        <v>3694</v>
      </c>
      <c r="BX846" s="10">
        <v>0</v>
      </c>
      <c r="BY846" s="10" t="str">
        <f>LEFT(CA846,1)</f>
        <v>e</v>
      </c>
      <c r="BZ846" s="10" t="str">
        <f>RIGHT(B846,1)</f>
        <v>e</v>
      </c>
      <c r="CA846" s="10" t="str">
        <f>RIGHT(B846,3)</f>
        <v>ene</v>
      </c>
      <c r="CB846" s="10" t="str">
        <f>RIGHT(B846,3)</f>
        <v>ene</v>
      </c>
      <c r="CC846" s="10" t="str">
        <f>RIGHT(B846,2)</f>
        <v>ne</v>
      </c>
      <c r="CD846" s="10" t="str">
        <f>RIGHT(B846,1)</f>
        <v>e</v>
      </c>
    </row>
    <row r="847" spans="1:82">
      <c r="A847">
        <v>560</v>
      </c>
      <c r="B847" s="30" t="s">
        <v>656</v>
      </c>
      <c r="C847" t="s">
        <v>2055</v>
      </c>
      <c r="D847" t="s">
        <v>1141</v>
      </c>
      <c r="E847" t="s">
        <v>1141</v>
      </c>
      <c r="F847" t="s">
        <v>2858</v>
      </c>
      <c r="G847" s="1">
        <f>COUNTIF(B847,"*ii*")</f>
        <v>0</v>
      </c>
      <c r="H847" s="1">
        <f>COUNTIF(B847,"*ee*")</f>
        <v>0</v>
      </c>
      <c r="I847" s="1">
        <f>COUNTIF(B847,"*aa*")</f>
        <v>0</v>
      </c>
      <c r="J847" s="1">
        <f>COUNTIF(B847,"*oo*")</f>
        <v>0</v>
      </c>
      <c r="K847" s="1">
        <f>COUNTIF(B847,"*uu*")</f>
        <v>0</v>
      </c>
      <c r="L847" s="1">
        <f>COUNTIF(B847,"*ia*")</f>
        <v>0</v>
      </c>
      <c r="M847" s="1">
        <f>COUNTIF(B847,"*iu*")</f>
        <v>0</v>
      </c>
      <c r="N847" s="1">
        <f>COUNTIF(B847,"*ei*")</f>
        <v>0</v>
      </c>
      <c r="O847" s="1">
        <f>COUNTIF(B847,"*ea*")</f>
        <v>0</v>
      </c>
      <c r="P847" s="1">
        <f>COUNTIF(B847,"*eo*")</f>
        <v>0</v>
      </c>
      <c r="Q847" s="1">
        <f>COUNTIF(B847,"*eu*")</f>
        <v>0</v>
      </c>
      <c r="R847" s="1">
        <f>COUNTIF(B847,"*ai*")</f>
        <v>0</v>
      </c>
      <c r="S847" s="1">
        <f>COUNTIF(B847,"*ae*")</f>
        <v>0</v>
      </c>
      <c r="T847" s="1">
        <f>COUNTIF(B847,"*ao*")</f>
        <v>0</v>
      </c>
      <c r="U847" s="1">
        <f>COUNTIF(B847,"*au*")</f>
        <v>0</v>
      </c>
      <c r="V847" s="1">
        <f>COUNTIF(B847,"*oi*")</f>
        <v>0</v>
      </c>
      <c r="W847" s="1">
        <f>COUNTIF(B847,"*oe*")</f>
        <v>0</v>
      </c>
      <c r="X847" s="1">
        <f>COUNTIF(B847,"*oa*")</f>
        <v>0</v>
      </c>
      <c r="Y847" s="1">
        <f>COUNTIF(B847,"*ou*")</f>
        <v>0</v>
      </c>
      <c r="Z847" s="1">
        <f>COUNTIF(B847,"*ui*")</f>
        <v>0</v>
      </c>
      <c r="AA847" s="1">
        <f>COUNTIF(B847,"*ua*")</f>
        <v>0</v>
      </c>
      <c r="AB847">
        <f>SUM(G847:AA847)</f>
        <v>0</v>
      </c>
      <c r="AC847">
        <v>3</v>
      </c>
      <c r="AD847">
        <f>COUNTIF(AC847,"2")</f>
        <v>0</v>
      </c>
      <c r="AE847">
        <f>COUNTIF(AC847,"3")</f>
        <v>1</v>
      </c>
      <c r="AF847">
        <f>COUNTIF(AC847,"4")</f>
        <v>0</v>
      </c>
      <c r="AG847">
        <f>COUNTIF(AC847,"5")</f>
        <v>0</v>
      </c>
      <c r="AH847">
        <v>1</v>
      </c>
      <c r="AI847">
        <v>0</v>
      </c>
      <c r="AL847">
        <v>1</v>
      </c>
      <c r="AO847" s="1">
        <f>COUNTIF(F847,"CVCV")+COUNTIF(F847,"CVVCV")</f>
        <v>0</v>
      </c>
      <c r="AP847" s="1">
        <f>COUNTIF(F847,"CVCVC")+COUNTIF(F847,"CVVCVC")</f>
        <v>0</v>
      </c>
      <c r="AQ847" s="1">
        <f>COUNTIF(F847,"VCV")+COUNTIF(F847,"VVCV")</f>
        <v>0</v>
      </c>
      <c r="AR847" s="1">
        <f>COUNTIF(F847,"VCVC")+COUNTIF(F847,"VVCVC")</f>
        <v>0</v>
      </c>
      <c r="AS847" s="1">
        <f>COUNTIF(F847,"CVV")</f>
        <v>0</v>
      </c>
      <c r="AT847" s="1">
        <f>COUNTIF(F847,"CVVC")</f>
        <v>0</v>
      </c>
      <c r="AU847" s="1">
        <f>COUNTIF(F847,"VV")</f>
        <v>0</v>
      </c>
      <c r="AV847" s="1">
        <f>COUNTIF(F847,"VVC")</f>
        <v>0</v>
      </c>
      <c r="AW847" s="1">
        <f>COUNTIF(F847,"CVVCVC")+COUNTIF(F847,"VVCVC")+COUNTIF(F847,"CVVCV")+COUNTIF(F847,"VVCV")</f>
        <v>0</v>
      </c>
      <c r="AY847" s="1">
        <f>COUNTIF(F847,"CCVCV")</f>
        <v>0</v>
      </c>
      <c r="AZ847" s="1">
        <f>COUNTIF(F847,"CCVCVC")</f>
        <v>0</v>
      </c>
      <c r="BA847" s="1">
        <f>COUNTIF(F847,"CCVV")</f>
        <v>0</v>
      </c>
      <c r="BB847" s="1">
        <f>COUNTIF(F847,"CCVVC")</f>
        <v>0</v>
      </c>
      <c r="BD847" t="s">
        <v>3761</v>
      </c>
      <c r="BF847" s="1" t="str">
        <f>RIGHT(F847,4)</f>
        <v>CVCV</v>
      </c>
      <c r="BG847" s="1">
        <v>1</v>
      </c>
      <c r="BP847" s="1">
        <f>SUM(BG847:BO847)</f>
        <v>1</v>
      </c>
      <c r="BQ847">
        <v>0</v>
      </c>
      <c r="BS847" s="1" t="str">
        <f>LEFT(B847,1)</f>
        <v>k</v>
      </c>
      <c r="BT847" s="1" t="str">
        <f>LEFT(B847,2)</f>
        <v>ki</v>
      </c>
      <c r="BU847" s="1" t="str">
        <f>RIGHT(B847,1)</f>
        <v>i</v>
      </c>
      <c r="BV847" t="s">
        <v>3737</v>
      </c>
      <c r="BW847" s="10" t="str">
        <f>LEFT(BD847,1)</f>
        <v>r</v>
      </c>
      <c r="BX847" s="10">
        <v>0</v>
      </c>
      <c r="BY847" s="10" t="str">
        <f>LEFT(CA847,1)</f>
        <v>a</v>
      </c>
      <c r="BZ847" s="10" t="str">
        <f>RIGHT(B847,1)</f>
        <v>i</v>
      </c>
      <c r="CA847" s="10" t="str">
        <f>RIGHT(B847,3)</f>
        <v>ani</v>
      </c>
      <c r="CB847" s="10" t="str">
        <f>RIGHT(B847,3)</f>
        <v>ani</v>
      </c>
      <c r="CC847" s="10" t="str">
        <f>RIGHT(B847,2)</f>
        <v>ni</v>
      </c>
      <c r="CD847" s="10" t="str">
        <f>RIGHT(B847,1)</f>
        <v>i</v>
      </c>
    </row>
    <row r="848" spans="1:82">
      <c r="A848">
        <v>1609</v>
      </c>
      <c r="B848" s="30" t="s">
        <v>628</v>
      </c>
      <c r="C848" t="s">
        <v>2020</v>
      </c>
      <c r="D848" t="s">
        <v>1141</v>
      </c>
      <c r="E848" t="s">
        <v>1141</v>
      </c>
      <c r="F848" t="s">
        <v>2858</v>
      </c>
      <c r="G848" s="1">
        <f>COUNTIF(B848,"*ii*")</f>
        <v>0</v>
      </c>
      <c r="H848" s="1">
        <f>COUNTIF(B848,"*ee*")</f>
        <v>0</v>
      </c>
      <c r="I848" s="1">
        <f>COUNTIF(B848,"*aa*")</f>
        <v>0</v>
      </c>
      <c r="J848" s="1">
        <f>COUNTIF(B848,"*oo*")</f>
        <v>0</v>
      </c>
      <c r="K848" s="1">
        <f>COUNTIF(B848,"*uu*")</f>
        <v>0</v>
      </c>
      <c r="L848" s="1">
        <f>COUNTIF(B848,"*ia*")</f>
        <v>0</v>
      </c>
      <c r="M848" s="1">
        <f>COUNTIF(B848,"*iu*")</f>
        <v>0</v>
      </c>
      <c r="N848" s="1">
        <f>COUNTIF(B848,"*ei*")</f>
        <v>0</v>
      </c>
      <c r="O848" s="1">
        <f>COUNTIF(B848,"*ea*")</f>
        <v>0</v>
      </c>
      <c r="P848" s="1">
        <f>COUNTIF(B848,"*eo*")</f>
        <v>0</v>
      </c>
      <c r="Q848" s="1">
        <f>COUNTIF(B848,"*eu*")</f>
        <v>0</v>
      </c>
      <c r="R848" s="1">
        <f>COUNTIF(B848,"*ai*")</f>
        <v>0</v>
      </c>
      <c r="S848" s="1">
        <f>COUNTIF(B848,"*ae*")</f>
        <v>0</v>
      </c>
      <c r="T848" s="1">
        <f>COUNTIF(B848,"*ao*")</f>
        <v>0</v>
      </c>
      <c r="U848" s="1">
        <f>COUNTIF(B848,"*au*")</f>
        <v>0</v>
      </c>
      <c r="V848" s="1">
        <f>COUNTIF(B848,"*oi*")</f>
        <v>0</v>
      </c>
      <c r="W848" s="1">
        <f>COUNTIF(B848,"*oe*")</f>
        <v>0</v>
      </c>
      <c r="X848" s="1">
        <f>COUNTIF(B848,"*oa*")</f>
        <v>0</v>
      </c>
      <c r="Y848" s="1">
        <f>COUNTIF(B848,"*ou*")</f>
        <v>0</v>
      </c>
      <c r="Z848" s="1">
        <f>COUNTIF(B848,"*ui*")</f>
        <v>0</v>
      </c>
      <c r="AA848" s="1">
        <f>COUNTIF(B848,"*ua*")</f>
        <v>0</v>
      </c>
      <c r="AB848">
        <f>SUM(G848:AA848)</f>
        <v>0</v>
      </c>
      <c r="AC848">
        <v>3</v>
      </c>
      <c r="AD848">
        <f>COUNTIF(AC848,"2")</f>
        <v>0</v>
      </c>
      <c r="AE848">
        <f>COUNTIF(AC848,"3")</f>
        <v>1</v>
      </c>
      <c r="AF848">
        <f>COUNTIF(AC848,"4")</f>
        <v>0</v>
      </c>
      <c r="AG848">
        <f>COUNTIF(AC848,"5")</f>
        <v>0</v>
      </c>
      <c r="AH848">
        <v>1</v>
      </c>
      <c r="AI848">
        <v>0</v>
      </c>
      <c r="AL848">
        <v>1</v>
      </c>
      <c r="AO848" s="1">
        <f>COUNTIF(F848,"CVCV")+COUNTIF(F848,"CVVCV")</f>
        <v>0</v>
      </c>
      <c r="AP848" s="1">
        <f>COUNTIF(F848,"CVCVC")+COUNTIF(F848,"CVVCVC")</f>
        <v>0</v>
      </c>
      <c r="AQ848" s="1">
        <f>COUNTIF(F848,"VCV")+COUNTIF(F848,"VVCV")</f>
        <v>0</v>
      </c>
      <c r="AR848" s="1">
        <f>COUNTIF(F848,"VCVC")+COUNTIF(F848,"VVCVC")</f>
        <v>0</v>
      </c>
      <c r="AS848" s="1">
        <f>COUNTIF(F848,"CVV")</f>
        <v>0</v>
      </c>
      <c r="AT848" s="1">
        <f>COUNTIF(F848,"CVVC")</f>
        <v>0</v>
      </c>
      <c r="AU848" s="1">
        <f>COUNTIF(F848,"VV")</f>
        <v>0</v>
      </c>
      <c r="AV848" s="1">
        <f>COUNTIF(F848,"VVC")</f>
        <v>0</v>
      </c>
      <c r="AW848" s="1">
        <f>COUNTIF(F848,"CVVCVC")+COUNTIF(F848,"VVCVC")+COUNTIF(F848,"CVVCV")+COUNTIF(F848,"VVCV")</f>
        <v>0</v>
      </c>
      <c r="AY848" s="1">
        <f>COUNTIF(F848,"CCVCV")</f>
        <v>0</v>
      </c>
      <c r="AZ848" s="1">
        <f>COUNTIF(F848,"CCVCVC")</f>
        <v>0</v>
      </c>
      <c r="BA848" s="1">
        <f>COUNTIF(F848,"CCVV")</f>
        <v>0</v>
      </c>
      <c r="BB848" s="1">
        <f>COUNTIF(F848,"CCVVC")</f>
        <v>0</v>
      </c>
      <c r="BD848" t="s">
        <v>3762</v>
      </c>
      <c r="BF848" s="1" t="str">
        <f>RIGHT(F848,4)</f>
        <v>CVCV</v>
      </c>
      <c r="BG848" s="1">
        <v>1</v>
      </c>
      <c r="BP848" s="1">
        <f>SUM(BG848:BO848)</f>
        <v>1</v>
      </c>
      <c r="BQ848">
        <v>0</v>
      </c>
      <c r="BS848" s="1" t="str">
        <f>LEFT(B848,1)</f>
        <v>s</v>
      </c>
      <c r="BT848" s="1" t="str">
        <f>LEFT(B848,2)</f>
        <v>sa</v>
      </c>
      <c r="BU848" s="1" t="str">
        <f>RIGHT(B848,1)</f>
        <v>i</v>
      </c>
      <c r="BV848" t="s">
        <v>3746</v>
      </c>
      <c r="BW848" s="10" t="str">
        <f>LEFT(BD848,1)</f>
        <v>r</v>
      </c>
      <c r="BX848" s="10">
        <v>0</v>
      </c>
      <c r="BY848" s="10" t="str">
        <f>LEFT(CA848,1)</f>
        <v>e</v>
      </c>
      <c r="BZ848" s="10" t="str">
        <f>RIGHT(B848,1)</f>
        <v>i</v>
      </c>
      <c r="CA848" s="10" t="str">
        <f>RIGHT(B848,3)</f>
        <v>eri</v>
      </c>
      <c r="CB848" s="10" t="str">
        <f>RIGHT(B848,3)</f>
        <v>eri</v>
      </c>
      <c r="CC848" s="10" t="str">
        <f>RIGHT(B848,2)</f>
        <v>ri</v>
      </c>
      <c r="CD848" s="10" t="str">
        <f>RIGHT(B848,1)</f>
        <v>i</v>
      </c>
    </row>
    <row r="849" spans="1:82">
      <c r="A849">
        <v>792</v>
      </c>
      <c r="B849" s="30" t="s">
        <v>1135</v>
      </c>
      <c r="C849" t="s">
        <v>2801</v>
      </c>
      <c r="D849" t="s">
        <v>1150</v>
      </c>
      <c r="E849" t="s">
        <v>2821</v>
      </c>
      <c r="F849" t="s">
        <v>2858</v>
      </c>
      <c r="G849" s="1">
        <f>COUNTIF(B849,"*ii*")</f>
        <v>0</v>
      </c>
      <c r="H849" s="1">
        <f>COUNTIF(B849,"*ee*")</f>
        <v>0</v>
      </c>
      <c r="I849" s="1">
        <f>COUNTIF(B849,"*aa*")</f>
        <v>0</v>
      </c>
      <c r="J849" s="1">
        <f>COUNTIF(B849,"*oo*")</f>
        <v>0</v>
      </c>
      <c r="K849" s="1">
        <f>COUNTIF(B849,"*uu*")</f>
        <v>0</v>
      </c>
      <c r="L849" s="1">
        <f>COUNTIF(B849,"*ia*")</f>
        <v>0</v>
      </c>
      <c r="M849" s="1">
        <f>COUNTIF(B849,"*iu*")</f>
        <v>0</v>
      </c>
      <c r="N849" s="1">
        <f>COUNTIF(B849,"*ei*")</f>
        <v>0</v>
      </c>
      <c r="O849" s="1">
        <f>COUNTIF(B849,"*ea*")</f>
        <v>0</v>
      </c>
      <c r="P849" s="1">
        <f>COUNTIF(B849,"*eo*")</f>
        <v>0</v>
      </c>
      <c r="Q849" s="1">
        <f>COUNTIF(B849,"*eu*")</f>
        <v>0</v>
      </c>
      <c r="R849" s="1">
        <f>COUNTIF(B849,"*ai*")</f>
        <v>0</v>
      </c>
      <c r="S849" s="1">
        <f>COUNTIF(B849,"*ae*")</f>
        <v>0</v>
      </c>
      <c r="T849" s="1">
        <f>COUNTIF(B849,"*ao*")</f>
        <v>0</v>
      </c>
      <c r="U849" s="1">
        <f>COUNTIF(B849,"*au*")</f>
        <v>0</v>
      </c>
      <c r="V849" s="1">
        <f>COUNTIF(B849,"*oi*")</f>
        <v>0</v>
      </c>
      <c r="W849" s="1">
        <f>COUNTIF(B849,"*oe*")</f>
        <v>0</v>
      </c>
      <c r="X849" s="1">
        <f>COUNTIF(B849,"*oa*")</f>
        <v>0</v>
      </c>
      <c r="Y849" s="1">
        <f>COUNTIF(B849,"*ou*")</f>
        <v>0</v>
      </c>
      <c r="Z849" s="1">
        <f>COUNTIF(B849,"*ui*")</f>
        <v>0</v>
      </c>
      <c r="AA849" s="1">
        <f>COUNTIF(B849,"*ua*")</f>
        <v>0</v>
      </c>
      <c r="AB849">
        <f>SUM(G849:AA849)</f>
        <v>0</v>
      </c>
      <c r="AC849">
        <v>3</v>
      </c>
      <c r="AD849">
        <f>COUNTIF(AC849,"2")</f>
        <v>0</v>
      </c>
      <c r="AE849">
        <f>COUNTIF(AC849,"3")</f>
        <v>1</v>
      </c>
      <c r="AF849">
        <f>COUNTIF(AC849,"4")</f>
        <v>0</v>
      </c>
      <c r="AG849">
        <f>COUNTIF(AC849,"5")</f>
        <v>0</v>
      </c>
      <c r="AH849">
        <v>1</v>
      </c>
      <c r="AI849">
        <v>0</v>
      </c>
      <c r="AL849">
        <v>1</v>
      </c>
      <c r="AO849" s="1">
        <f>COUNTIF(F849,"CVCV")+COUNTIF(F849,"CVVCV")</f>
        <v>0</v>
      </c>
      <c r="AP849" s="1">
        <f>COUNTIF(F849,"CVCVC")+COUNTIF(F849,"CVVCVC")</f>
        <v>0</v>
      </c>
      <c r="AQ849" s="1">
        <f>COUNTIF(F849,"VCV")+COUNTIF(F849,"VVCV")</f>
        <v>0</v>
      </c>
      <c r="AR849" s="1">
        <f>COUNTIF(F849,"VCVC")+COUNTIF(F849,"VVCVC")</f>
        <v>0</v>
      </c>
      <c r="AS849" s="1">
        <f>COUNTIF(F849,"CVV")</f>
        <v>0</v>
      </c>
      <c r="AT849" s="1">
        <f>COUNTIF(F849,"CVVC")</f>
        <v>0</v>
      </c>
      <c r="AU849" s="1">
        <f>COUNTIF(F849,"VV")</f>
        <v>0</v>
      </c>
      <c r="AV849" s="1">
        <f>COUNTIF(F849,"VVC")</f>
        <v>0</v>
      </c>
      <c r="AW849" s="1">
        <f>COUNTIF(F849,"CVVCVC")+COUNTIF(F849,"VVCVC")+COUNTIF(F849,"CVVCV")+COUNTIF(F849,"VVCV")</f>
        <v>0</v>
      </c>
      <c r="AY849" s="1">
        <f>COUNTIF(F849,"CCVCV")</f>
        <v>0</v>
      </c>
      <c r="AZ849" s="1">
        <f>COUNTIF(F849,"CCVCVC")</f>
        <v>0</v>
      </c>
      <c r="BA849" s="1">
        <f>COUNTIF(F849,"CCVV")</f>
        <v>0</v>
      </c>
      <c r="BB849" s="1">
        <f>COUNTIF(F849,"CCVVC")</f>
        <v>0</v>
      </c>
      <c r="BD849" t="s">
        <v>3768</v>
      </c>
      <c r="BF849" s="1" t="str">
        <f>RIGHT(F849,4)</f>
        <v>CVCV</v>
      </c>
      <c r="BG849" s="1">
        <v>1</v>
      </c>
      <c r="BP849" s="1">
        <f>SUM(BG849:BO849)</f>
        <v>1</v>
      </c>
      <c r="BQ849">
        <v>0</v>
      </c>
      <c r="BS849" s="1" t="str">
        <f>LEFT(B849,1)</f>
        <v>m</v>
      </c>
      <c r="BT849" s="1" t="str">
        <f>LEFT(B849,2)</f>
        <v>ma</v>
      </c>
      <c r="BU849" s="1" t="str">
        <f>RIGHT(B849,1)</f>
        <v>i</v>
      </c>
      <c r="BV849" t="s">
        <v>3672</v>
      </c>
      <c r="BX849" s="10">
        <v>0</v>
      </c>
      <c r="BY849" s="10" t="str">
        <f>LEFT(CA849,1)</f>
        <v>e</v>
      </c>
      <c r="BZ849" s="10" t="str">
        <f>RIGHT(B849,1)</f>
        <v>i</v>
      </c>
      <c r="CA849" s="10" t="str">
        <f>RIGHT(B849,3)</f>
        <v>eti</v>
      </c>
      <c r="CB849" s="10" t="str">
        <f>RIGHT(B849,3)</f>
        <v>eti</v>
      </c>
      <c r="CC849" s="10" t="str">
        <f>RIGHT(B849,2)</f>
        <v>ti</v>
      </c>
      <c r="CD849" s="10" t="str">
        <f>RIGHT(B849,1)</f>
        <v>i</v>
      </c>
    </row>
    <row r="850" spans="1:82">
      <c r="A850">
        <v>1034</v>
      </c>
      <c r="B850" s="30" t="s">
        <v>3549</v>
      </c>
      <c r="C850" t="s">
        <v>1939</v>
      </c>
      <c r="D850" t="s">
        <v>1141</v>
      </c>
      <c r="E850" t="s">
        <v>1141</v>
      </c>
      <c r="F850" t="s">
        <v>2858</v>
      </c>
      <c r="G850" s="1">
        <f>COUNTIF(B850,"*ii*")</f>
        <v>0</v>
      </c>
      <c r="H850" s="1">
        <f>COUNTIF(B850,"*ee*")</f>
        <v>0</v>
      </c>
      <c r="I850" s="1">
        <f>COUNTIF(B850,"*aa*")</f>
        <v>0</v>
      </c>
      <c r="J850" s="1">
        <f>COUNTIF(B850,"*oo*")</f>
        <v>0</v>
      </c>
      <c r="K850" s="1">
        <f>COUNTIF(B850,"*uu*")</f>
        <v>0</v>
      </c>
      <c r="L850" s="1">
        <f>COUNTIF(B850,"*ia*")</f>
        <v>0</v>
      </c>
      <c r="M850" s="1">
        <f>COUNTIF(B850,"*iu*")</f>
        <v>0</v>
      </c>
      <c r="N850" s="1">
        <f>COUNTIF(B850,"*ei*")</f>
        <v>0</v>
      </c>
      <c r="O850" s="1">
        <f>COUNTIF(B850,"*ea*")</f>
        <v>0</v>
      </c>
      <c r="P850" s="1">
        <f>COUNTIF(B850,"*eo*")</f>
        <v>0</v>
      </c>
      <c r="Q850" s="1">
        <f>COUNTIF(B850,"*eu*")</f>
        <v>0</v>
      </c>
      <c r="R850" s="1">
        <f>COUNTIF(B850,"*ai*")</f>
        <v>0</v>
      </c>
      <c r="S850" s="1">
        <f>COUNTIF(B850,"*ae*")</f>
        <v>0</v>
      </c>
      <c r="T850" s="1">
        <f>COUNTIF(B850,"*ao*")</f>
        <v>0</v>
      </c>
      <c r="U850" s="1">
        <f>COUNTIF(B850,"*au*")</f>
        <v>0</v>
      </c>
      <c r="V850" s="1">
        <f>COUNTIF(B850,"*oi*")</f>
        <v>0</v>
      </c>
      <c r="W850" s="1">
        <f>COUNTIF(B850,"*oe*")</f>
        <v>0</v>
      </c>
      <c r="X850" s="1">
        <f>COUNTIF(B850,"*oa*")</f>
        <v>0</v>
      </c>
      <c r="Y850" s="1">
        <f>COUNTIF(B850,"*ou*")</f>
        <v>0</v>
      </c>
      <c r="Z850" s="1">
        <f>COUNTIF(B850,"*ui*")</f>
        <v>0</v>
      </c>
      <c r="AA850" s="1">
        <f>COUNTIF(B850,"*ua*")</f>
        <v>0</v>
      </c>
      <c r="AB850">
        <f>SUM(G850:AA850)</f>
        <v>0</v>
      </c>
      <c r="AC850">
        <v>3</v>
      </c>
      <c r="AD850">
        <f>COUNTIF(AC850,"2")</f>
        <v>0</v>
      </c>
      <c r="AE850">
        <f>COUNTIF(AC850,"3")</f>
        <v>1</v>
      </c>
      <c r="AF850">
        <f>COUNTIF(AC850,"4")</f>
        <v>0</v>
      </c>
      <c r="AG850">
        <f>COUNTIF(AC850,"5")</f>
        <v>0</v>
      </c>
      <c r="AH850">
        <v>1</v>
      </c>
      <c r="AI850">
        <v>0</v>
      </c>
      <c r="AL850">
        <v>1</v>
      </c>
      <c r="AO850" s="1">
        <f>COUNTIF(F850,"CVCV")+COUNTIF(F850,"CVVCV")</f>
        <v>0</v>
      </c>
      <c r="AP850" s="1">
        <f>COUNTIF(F850,"CVCVC")+COUNTIF(F850,"CVVCVC")</f>
        <v>0</v>
      </c>
      <c r="AQ850" s="1">
        <f>COUNTIF(F850,"VCV")+COUNTIF(F850,"VVCV")</f>
        <v>0</v>
      </c>
      <c r="AR850" s="1">
        <f>COUNTIF(F850,"VCVC")+COUNTIF(F850,"VVCVC")</f>
        <v>0</v>
      </c>
      <c r="AS850" s="1">
        <f>COUNTIF(F850,"CVV")</f>
        <v>0</v>
      </c>
      <c r="AT850" s="1">
        <f>COUNTIF(F850,"CVVC")</f>
        <v>0</v>
      </c>
      <c r="AU850" s="1">
        <f>COUNTIF(F850,"VV")</f>
        <v>0</v>
      </c>
      <c r="AV850" s="1">
        <f>COUNTIF(F850,"VVC")</f>
        <v>0</v>
      </c>
      <c r="AW850" s="1">
        <f>COUNTIF(F850,"CVVCVC")+COUNTIF(F850,"VVCVC")+COUNTIF(F850,"CVVCV")+COUNTIF(F850,"VVCV")</f>
        <v>0</v>
      </c>
      <c r="AY850" s="1">
        <f>COUNTIF(F850,"CCVCV")</f>
        <v>0</v>
      </c>
      <c r="AZ850" s="1">
        <f>COUNTIF(F850,"CCVCVC")</f>
        <v>0</v>
      </c>
      <c r="BA850" s="1">
        <f>COUNTIF(F850,"CCVV")</f>
        <v>0</v>
      </c>
      <c r="BB850" s="1">
        <f>COUNTIF(F850,"CCVVC")</f>
        <v>0</v>
      </c>
      <c r="BD850" t="s">
        <v>3681</v>
      </c>
      <c r="BF850" s="1" t="str">
        <f>RIGHT(F850,4)</f>
        <v>CVCV</v>
      </c>
      <c r="BG850" s="1">
        <v>1</v>
      </c>
      <c r="BP850" s="1">
        <f>SUM(BG850:BO850)</f>
        <v>1</v>
      </c>
      <c r="BQ850">
        <v>0</v>
      </c>
      <c r="BS850" s="1" t="str">
        <f>LEFT(B850,1)</f>
        <v>n</v>
      </c>
      <c r="BT850" s="1" t="str">
        <f>LEFT(B850,2)</f>
        <v>nu</v>
      </c>
      <c r="BU850" s="1" t="str">
        <f>RIGHT(B850,1)</f>
        <v>i</v>
      </c>
      <c r="BV850" t="s">
        <v>3681</v>
      </c>
      <c r="BX850" s="10">
        <v>0</v>
      </c>
      <c r="BY850" s="10" t="str">
        <f>LEFT(CA850,1)</f>
        <v>a</v>
      </c>
      <c r="BZ850" s="10" t="str">
        <f>RIGHT(B850,1)</f>
        <v>i</v>
      </c>
      <c r="CA850" s="10" t="str">
        <f>RIGHT(B850,3)</f>
        <v>aʔi</v>
      </c>
      <c r="CB850" s="10" t="str">
        <f>RIGHT(B850,3)</f>
        <v>aʔi</v>
      </c>
      <c r="CC850" s="10" t="str">
        <f>RIGHT(B850,2)</f>
        <v>ʔi</v>
      </c>
      <c r="CD850" s="10" t="str">
        <f>RIGHT(B850,1)</f>
        <v>i</v>
      </c>
    </row>
    <row r="851" spans="1:82">
      <c r="A851">
        <v>1710</v>
      </c>
      <c r="B851" s="30" t="s">
        <v>3571</v>
      </c>
      <c r="C851" t="s">
        <v>2112</v>
      </c>
      <c r="D851" t="s">
        <v>1158</v>
      </c>
      <c r="E851" t="s">
        <v>1141</v>
      </c>
      <c r="F851" t="s">
        <v>2858</v>
      </c>
      <c r="G851" s="1">
        <f>COUNTIF(B851,"*ii*")</f>
        <v>0</v>
      </c>
      <c r="H851" s="1">
        <f>COUNTIF(B851,"*ee*")</f>
        <v>0</v>
      </c>
      <c r="I851" s="1">
        <f>COUNTIF(B851,"*aa*")</f>
        <v>0</v>
      </c>
      <c r="J851" s="1">
        <f>COUNTIF(B851,"*oo*")</f>
        <v>0</v>
      </c>
      <c r="K851" s="1">
        <f>COUNTIF(B851,"*uu*")</f>
        <v>0</v>
      </c>
      <c r="L851" s="1">
        <f>COUNTIF(B851,"*ia*")</f>
        <v>0</v>
      </c>
      <c r="M851" s="1">
        <f>COUNTIF(B851,"*iu*")</f>
        <v>0</v>
      </c>
      <c r="N851" s="1">
        <f>COUNTIF(B851,"*ei*")</f>
        <v>0</v>
      </c>
      <c r="O851" s="1">
        <f>COUNTIF(B851,"*ea*")</f>
        <v>0</v>
      </c>
      <c r="P851" s="1">
        <f>COUNTIF(B851,"*eo*")</f>
        <v>0</v>
      </c>
      <c r="Q851" s="1">
        <f>COUNTIF(B851,"*eu*")</f>
        <v>0</v>
      </c>
      <c r="R851" s="1">
        <f>COUNTIF(B851,"*ai*")</f>
        <v>0</v>
      </c>
      <c r="S851" s="1">
        <f>COUNTIF(B851,"*ae*")</f>
        <v>0</v>
      </c>
      <c r="T851" s="1">
        <f>COUNTIF(B851,"*ao*")</f>
        <v>0</v>
      </c>
      <c r="U851" s="1">
        <f>COUNTIF(B851,"*au*")</f>
        <v>0</v>
      </c>
      <c r="V851" s="1">
        <f>COUNTIF(B851,"*oi*")</f>
        <v>0</v>
      </c>
      <c r="W851" s="1">
        <f>COUNTIF(B851,"*oe*")</f>
        <v>0</v>
      </c>
      <c r="X851" s="1">
        <f>COUNTIF(B851,"*oa*")</f>
        <v>0</v>
      </c>
      <c r="Y851" s="1">
        <f>COUNTIF(B851,"*ou*")</f>
        <v>0</v>
      </c>
      <c r="Z851" s="1">
        <f>COUNTIF(B851,"*ui*")</f>
        <v>0</v>
      </c>
      <c r="AA851" s="1">
        <f>COUNTIF(B851,"*ua*")</f>
        <v>0</v>
      </c>
      <c r="AB851">
        <f>SUM(G851:AA851)</f>
        <v>0</v>
      </c>
      <c r="AC851">
        <v>3</v>
      </c>
      <c r="AD851">
        <f>COUNTIF(AC851,"2")</f>
        <v>0</v>
      </c>
      <c r="AE851">
        <f>COUNTIF(AC851,"3")</f>
        <v>1</v>
      </c>
      <c r="AF851">
        <f>COUNTIF(AC851,"4")</f>
        <v>0</v>
      </c>
      <c r="AG851">
        <f>COUNTIF(AC851,"5")</f>
        <v>0</v>
      </c>
      <c r="AH851">
        <v>1</v>
      </c>
      <c r="AI851">
        <v>0</v>
      </c>
      <c r="AL851">
        <v>1</v>
      </c>
      <c r="AO851" s="1">
        <f>COUNTIF(F851,"CVCV")+COUNTIF(F851,"CVVCV")</f>
        <v>0</v>
      </c>
      <c r="AP851" s="1">
        <f>COUNTIF(F851,"CVCVC")+COUNTIF(F851,"CVVCVC")</f>
        <v>0</v>
      </c>
      <c r="AQ851" s="1">
        <f>COUNTIF(F851,"VCV")+COUNTIF(F851,"VVCV")</f>
        <v>0</v>
      </c>
      <c r="AR851" s="1">
        <f>COUNTIF(F851,"VCVC")+COUNTIF(F851,"VVCVC")</f>
        <v>0</v>
      </c>
      <c r="AS851" s="1">
        <f>COUNTIF(F851,"CVV")</f>
        <v>0</v>
      </c>
      <c r="AT851" s="1">
        <f>COUNTIF(F851,"CVVC")</f>
        <v>0</v>
      </c>
      <c r="AU851" s="1">
        <f>COUNTIF(F851,"VV")</f>
        <v>0</v>
      </c>
      <c r="AV851" s="1">
        <f>COUNTIF(F851,"VVC")</f>
        <v>0</v>
      </c>
      <c r="AW851" s="1">
        <f>COUNTIF(F851,"CVVCVC")+COUNTIF(F851,"VVCVC")+COUNTIF(F851,"CVVCV")+COUNTIF(F851,"VVCV")</f>
        <v>0</v>
      </c>
      <c r="AY851" s="1">
        <f>COUNTIF(F851,"CCVCV")</f>
        <v>0</v>
      </c>
      <c r="AZ851" s="1">
        <f>COUNTIF(F851,"CCVCVC")</f>
        <v>0</v>
      </c>
      <c r="BA851" s="1">
        <f>COUNTIF(F851,"CCVV")</f>
        <v>0</v>
      </c>
      <c r="BB851" s="1">
        <f>COUNTIF(F851,"CCVVC")</f>
        <v>0</v>
      </c>
      <c r="BD851" t="s">
        <v>3754</v>
      </c>
      <c r="BF851" s="1" t="str">
        <f>RIGHT(F851,4)</f>
        <v>CVCV</v>
      </c>
      <c r="BG851" s="1">
        <v>1</v>
      </c>
      <c r="BP851" s="1">
        <f>SUM(BG851:BO851)</f>
        <v>1</v>
      </c>
      <c r="BQ851">
        <v>0</v>
      </c>
      <c r="BS851" s="1" t="str">
        <f>LEFT(B851,1)</f>
        <v>S</v>
      </c>
      <c r="BT851" s="1" t="str">
        <f>LEFT(B851,2)</f>
        <v>So</v>
      </c>
      <c r="BU851" s="1" t="str">
        <f>RIGHT(B851,1)</f>
        <v>i</v>
      </c>
      <c r="BV851" t="s">
        <v>3740</v>
      </c>
      <c r="BW851" s="10" t="str">
        <f>LEFT(BD851,1)</f>
        <v>n</v>
      </c>
      <c r="BX851" s="10">
        <v>0</v>
      </c>
      <c r="BY851" s="10" t="str">
        <f>LEFT(CA851,1)</f>
        <v>a</v>
      </c>
      <c r="BZ851" s="10" t="str">
        <f>RIGHT(B851,1)</f>
        <v>i</v>
      </c>
      <c r="CA851" s="10" t="str">
        <f>RIGHT(B851,3)</f>
        <v>aʔi</v>
      </c>
      <c r="CB851" s="10" t="str">
        <f>RIGHT(B851,3)</f>
        <v>aʔi</v>
      </c>
      <c r="CC851" s="10" t="str">
        <f>RIGHT(B851,2)</f>
        <v>ʔi</v>
      </c>
      <c r="CD851" s="10" t="str">
        <f>RIGHT(B851,1)</f>
        <v>i</v>
      </c>
    </row>
    <row r="852" spans="1:82">
      <c r="A852">
        <v>776</v>
      </c>
      <c r="B852" s="30" t="s">
        <v>3539</v>
      </c>
      <c r="C852" t="s">
        <v>2205</v>
      </c>
      <c r="D852" t="s">
        <v>1141</v>
      </c>
      <c r="E852" t="s">
        <v>1141</v>
      </c>
      <c r="F852" t="s">
        <v>2858</v>
      </c>
      <c r="G852" s="1">
        <f>COUNTIF(B852,"*ii*")</f>
        <v>0</v>
      </c>
      <c r="H852" s="1">
        <f>COUNTIF(B852,"*ee*")</f>
        <v>0</v>
      </c>
      <c r="I852" s="1">
        <f>COUNTIF(B852,"*aa*")</f>
        <v>0</v>
      </c>
      <c r="J852" s="1">
        <f>COUNTIF(B852,"*oo*")</f>
        <v>0</v>
      </c>
      <c r="K852" s="1">
        <f>COUNTIF(B852,"*uu*")</f>
        <v>0</v>
      </c>
      <c r="L852" s="1">
        <f>COUNTIF(B852,"*ia*")</f>
        <v>0</v>
      </c>
      <c r="M852" s="1">
        <f>COUNTIF(B852,"*iu*")</f>
        <v>0</v>
      </c>
      <c r="N852" s="1">
        <f>COUNTIF(B852,"*ei*")</f>
        <v>0</v>
      </c>
      <c r="O852" s="1">
        <f>COUNTIF(B852,"*ea*")</f>
        <v>0</v>
      </c>
      <c r="P852" s="1">
        <f>COUNTIF(B852,"*eo*")</f>
        <v>0</v>
      </c>
      <c r="Q852" s="1">
        <f>COUNTIF(B852,"*eu*")</f>
        <v>0</v>
      </c>
      <c r="R852" s="1">
        <f>COUNTIF(B852,"*ai*")</f>
        <v>0</v>
      </c>
      <c r="S852" s="1">
        <f>COUNTIF(B852,"*ae*")</f>
        <v>0</v>
      </c>
      <c r="T852" s="1">
        <f>COUNTIF(B852,"*ao*")</f>
        <v>0</v>
      </c>
      <c r="U852" s="1">
        <f>COUNTIF(B852,"*au*")</f>
        <v>0</v>
      </c>
      <c r="V852" s="1">
        <f>COUNTIF(B852,"*oi*")</f>
        <v>0</v>
      </c>
      <c r="W852" s="1">
        <f>COUNTIF(B852,"*oe*")</f>
        <v>0</v>
      </c>
      <c r="X852" s="1">
        <f>COUNTIF(B852,"*oa*")</f>
        <v>0</v>
      </c>
      <c r="Y852" s="1">
        <f>COUNTIF(B852,"*ou*")</f>
        <v>0</v>
      </c>
      <c r="Z852" s="1">
        <f>COUNTIF(B852,"*ui*")</f>
        <v>0</v>
      </c>
      <c r="AA852" s="1">
        <f>COUNTIF(B852,"*ua*")</f>
        <v>0</v>
      </c>
      <c r="AB852">
        <f>SUM(G852:AA852)</f>
        <v>0</v>
      </c>
      <c r="AC852">
        <v>3</v>
      </c>
      <c r="AD852">
        <f>COUNTIF(AC852,"2")</f>
        <v>0</v>
      </c>
      <c r="AE852">
        <f>COUNTIF(AC852,"3")</f>
        <v>1</v>
      </c>
      <c r="AF852">
        <f>COUNTIF(AC852,"4")</f>
        <v>0</v>
      </c>
      <c r="AG852">
        <f>COUNTIF(AC852,"5")</f>
        <v>0</v>
      </c>
      <c r="AH852">
        <v>1</v>
      </c>
      <c r="AI852">
        <v>0</v>
      </c>
      <c r="AL852">
        <v>1</v>
      </c>
      <c r="AO852" s="1">
        <f>COUNTIF(F852,"CVCV")+COUNTIF(F852,"CVVCV")</f>
        <v>0</v>
      </c>
      <c r="AP852" s="1">
        <f>COUNTIF(F852,"CVCVC")+COUNTIF(F852,"CVVCVC")</f>
        <v>0</v>
      </c>
      <c r="AQ852" s="1">
        <f>COUNTIF(F852,"VCV")+COUNTIF(F852,"VVCV")</f>
        <v>0</v>
      </c>
      <c r="AR852" s="1">
        <f>COUNTIF(F852,"VCVC")+COUNTIF(F852,"VVCVC")</f>
        <v>0</v>
      </c>
      <c r="AS852" s="1">
        <f>COUNTIF(F852,"CVV")</f>
        <v>0</v>
      </c>
      <c r="AT852" s="1">
        <f>COUNTIF(F852,"CVVC")</f>
        <v>0</v>
      </c>
      <c r="AU852" s="1">
        <f>COUNTIF(F852,"VV")</f>
        <v>0</v>
      </c>
      <c r="AV852" s="1">
        <f>COUNTIF(F852,"VVC")</f>
        <v>0</v>
      </c>
      <c r="AW852" s="1">
        <f>COUNTIF(F852,"CVVCVC")+COUNTIF(F852,"VVCVC")+COUNTIF(F852,"CVVCV")+COUNTIF(F852,"VVCV")</f>
        <v>0</v>
      </c>
      <c r="AY852" s="1">
        <f>COUNTIF(F852,"CCVCV")</f>
        <v>0</v>
      </c>
      <c r="AZ852" s="1">
        <f>COUNTIF(F852,"CCVCVC")</f>
        <v>0</v>
      </c>
      <c r="BA852" s="1">
        <f>COUNTIF(F852,"CCVV")</f>
        <v>0</v>
      </c>
      <c r="BB852" s="1">
        <f>COUNTIF(F852,"CCVVC")</f>
        <v>0</v>
      </c>
      <c r="BD852" t="s">
        <v>3691</v>
      </c>
      <c r="BF852" s="1" t="str">
        <f>RIGHT(F852,4)</f>
        <v>CVCV</v>
      </c>
      <c r="BG852" s="1">
        <v>1</v>
      </c>
      <c r="BP852" s="1">
        <f>SUM(BG852:BO852)</f>
        <v>1</v>
      </c>
      <c r="BQ852">
        <v>0</v>
      </c>
      <c r="BS852" s="1" t="str">
        <f>LEFT(B852,1)</f>
        <v>m</v>
      </c>
      <c r="BT852" s="1" t="str">
        <f>LEFT(B852,2)</f>
        <v>ma</v>
      </c>
      <c r="BU852" s="1" t="str">
        <f>RIGHT(B852,1)</f>
        <v>i</v>
      </c>
      <c r="BV852" t="s">
        <v>3691</v>
      </c>
      <c r="BX852" s="10">
        <v>0</v>
      </c>
      <c r="BY852" s="10" t="str">
        <f>LEFT(CA852,1)</f>
        <v>u</v>
      </c>
      <c r="BZ852" s="10" t="str">
        <f>RIGHT(B852,1)</f>
        <v>i</v>
      </c>
      <c r="CA852" s="10" t="str">
        <f>RIGHT(B852,3)</f>
        <v>uʔi</v>
      </c>
      <c r="CB852" s="10" t="str">
        <f>RIGHT(B852,3)</f>
        <v>uʔi</v>
      </c>
      <c r="CC852" s="10" t="str">
        <f>RIGHT(B852,2)</f>
        <v>ʔi</v>
      </c>
      <c r="CD852" s="10" t="str">
        <f>RIGHT(B852,1)</f>
        <v>i</v>
      </c>
    </row>
    <row r="853" spans="1:82">
      <c r="A853">
        <v>378</v>
      </c>
      <c r="B853" s="30" t="s">
        <v>3514</v>
      </c>
      <c r="C853" t="s">
        <v>2662</v>
      </c>
      <c r="D853" t="s">
        <v>1150</v>
      </c>
      <c r="E853" t="s">
        <v>2821</v>
      </c>
      <c r="F853" t="s">
        <v>2858</v>
      </c>
      <c r="G853" s="1">
        <f>COUNTIF(B853,"*ii*")</f>
        <v>0</v>
      </c>
      <c r="H853" s="1">
        <f>COUNTIF(B853,"*ee*")</f>
        <v>0</v>
      </c>
      <c r="I853" s="1">
        <f>COUNTIF(B853,"*aa*")</f>
        <v>0</v>
      </c>
      <c r="J853" s="1">
        <f>COUNTIF(B853,"*oo*")</f>
        <v>0</v>
      </c>
      <c r="K853" s="1">
        <f>COUNTIF(B853,"*uu*")</f>
        <v>0</v>
      </c>
      <c r="L853" s="1">
        <f>COUNTIF(B853,"*ia*")</f>
        <v>0</v>
      </c>
      <c r="M853" s="1">
        <f>COUNTIF(B853,"*iu*")</f>
        <v>0</v>
      </c>
      <c r="N853" s="1">
        <f>COUNTIF(B853,"*ei*")</f>
        <v>0</v>
      </c>
      <c r="O853" s="1">
        <f>COUNTIF(B853,"*ea*")</f>
        <v>0</v>
      </c>
      <c r="P853" s="1">
        <f>COUNTIF(B853,"*eo*")</f>
        <v>0</v>
      </c>
      <c r="Q853" s="1">
        <f>COUNTIF(B853,"*eu*")</f>
        <v>0</v>
      </c>
      <c r="R853" s="1">
        <f>COUNTIF(B853,"*ai*")</f>
        <v>0</v>
      </c>
      <c r="S853" s="1">
        <f>COUNTIF(B853,"*ae*")</f>
        <v>0</v>
      </c>
      <c r="T853" s="1">
        <f>COUNTIF(B853,"*ao*")</f>
        <v>0</v>
      </c>
      <c r="U853" s="1">
        <f>COUNTIF(B853,"*au*")</f>
        <v>0</v>
      </c>
      <c r="V853" s="1">
        <f>COUNTIF(B853,"*oi*")</f>
        <v>0</v>
      </c>
      <c r="W853" s="1">
        <f>COUNTIF(B853,"*oe*")</f>
        <v>0</v>
      </c>
      <c r="X853" s="1">
        <f>COUNTIF(B853,"*oa*")</f>
        <v>0</v>
      </c>
      <c r="Y853" s="1">
        <f>COUNTIF(B853,"*ou*")</f>
        <v>0</v>
      </c>
      <c r="Z853" s="1">
        <f>COUNTIF(B853,"*ui*")</f>
        <v>0</v>
      </c>
      <c r="AA853" s="1">
        <f>COUNTIF(B853,"*ua*")</f>
        <v>0</v>
      </c>
      <c r="AB853">
        <f>SUM(G853:AA853)</f>
        <v>0</v>
      </c>
      <c r="AC853">
        <v>3</v>
      </c>
      <c r="AD853">
        <f>COUNTIF(AC853,"2")</f>
        <v>0</v>
      </c>
      <c r="AE853">
        <f>COUNTIF(AC853,"3")</f>
        <v>1</v>
      </c>
      <c r="AF853">
        <f>COUNTIF(AC853,"4")</f>
        <v>0</v>
      </c>
      <c r="AG853">
        <f>COUNTIF(AC853,"5")</f>
        <v>0</v>
      </c>
      <c r="AH853">
        <v>1</v>
      </c>
      <c r="AI853">
        <v>0</v>
      </c>
      <c r="AL853">
        <v>1</v>
      </c>
      <c r="AO853" s="1">
        <f>COUNTIF(F853,"CVCV")+COUNTIF(F853,"CVVCV")</f>
        <v>0</v>
      </c>
      <c r="AP853" s="1">
        <f>COUNTIF(F853,"CVCVC")+COUNTIF(F853,"CVVCVC")</f>
        <v>0</v>
      </c>
      <c r="AQ853" s="1">
        <f>COUNTIF(F853,"VCV")+COUNTIF(F853,"VVCV")</f>
        <v>0</v>
      </c>
      <c r="AR853" s="1">
        <f>COUNTIF(F853,"VCVC")+COUNTIF(F853,"VVCVC")</f>
        <v>0</v>
      </c>
      <c r="AS853" s="1">
        <f>COUNTIF(F853,"CVV")</f>
        <v>0</v>
      </c>
      <c r="AT853" s="1">
        <f>COUNTIF(F853,"CVVC")</f>
        <v>0</v>
      </c>
      <c r="AU853" s="1">
        <f>COUNTIF(F853,"VV")</f>
        <v>0</v>
      </c>
      <c r="AV853" s="1">
        <f>COUNTIF(F853,"VVC")</f>
        <v>0</v>
      </c>
      <c r="AW853" s="1">
        <f>COUNTIF(F853,"CVVCVC")+COUNTIF(F853,"VVCVC")+COUNTIF(F853,"CVVCV")+COUNTIF(F853,"VVCV")</f>
        <v>0</v>
      </c>
      <c r="AY853" s="1">
        <f>COUNTIF(F853,"CCVCV")</f>
        <v>0</v>
      </c>
      <c r="AZ853" s="1">
        <f>COUNTIF(F853,"CCVCVC")</f>
        <v>0</v>
      </c>
      <c r="BA853" s="1">
        <f>COUNTIF(F853,"CCVV")</f>
        <v>0</v>
      </c>
      <c r="BB853" s="1">
        <f>COUNTIF(F853,"CCVVC")</f>
        <v>0</v>
      </c>
      <c r="BD853" t="s">
        <v>3691</v>
      </c>
      <c r="BF853" s="1" t="str">
        <f>RIGHT(F853,4)</f>
        <v>CVCV</v>
      </c>
      <c r="BG853" s="1">
        <v>1</v>
      </c>
      <c r="BP853" s="1">
        <f>SUM(BG853:BO853)</f>
        <v>1</v>
      </c>
      <c r="BQ853">
        <v>0</v>
      </c>
      <c r="BS853" s="1" t="str">
        <f>LEFT(B853,1)</f>
        <v>h</v>
      </c>
      <c r="BT853" s="1" t="str">
        <f>LEFT(B853,2)</f>
        <v>ha</v>
      </c>
      <c r="BU853" s="1" t="str">
        <f>RIGHT(B853,1)</f>
        <v>i</v>
      </c>
      <c r="BV853" t="s">
        <v>3691</v>
      </c>
      <c r="BX853" s="10">
        <v>0</v>
      </c>
      <c r="BY853" s="10" t="str">
        <f>LEFT(CA853,1)</f>
        <v>u</v>
      </c>
      <c r="BZ853" s="10" t="str">
        <f>RIGHT(B853,1)</f>
        <v>i</v>
      </c>
      <c r="CA853" s="10" t="str">
        <f>RIGHT(B853,3)</f>
        <v>uʔi</v>
      </c>
      <c r="CB853" s="10" t="str">
        <f>RIGHT(B853,3)</f>
        <v>uʔi</v>
      </c>
      <c r="CC853" s="10" t="str">
        <f>RIGHT(B853,2)</f>
        <v>ʔi</v>
      </c>
      <c r="CD853" s="10" t="str">
        <f>RIGHT(B853,1)</f>
        <v>i</v>
      </c>
    </row>
    <row r="854" spans="1:82">
      <c r="A854">
        <v>1808</v>
      </c>
      <c r="B854" s="30" t="s">
        <v>803</v>
      </c>
      <c r="C854" t="s">
        <v>2261</v>
      </c>
      <c r="D854" t="s">
        <v>1150</v>
      </c>
      <c r="E854" t="s">
        <v>2821</v>
      </c>
      <c r="F854" t="s">
        <v>2858</v>
      </c>
      <c r="G854" s="1">
        <f>COUNTIF(B854,"*ii*")</f>
        <v>0</v>
      </c>
      <c r="H854" s="1">
        <f>COUNTIF(B854,"*ee*")</f>
        <v>0</v>
      </c>
      <c r="I854" s="1">
        <f>COUNTIF(B854,"*aa*")</f>
        <v>0</v>
      </c>
      <c r="J854" s="1">
        <f>COUNTIF(B854,"*oo*")</f>
        <v>0</v>
      </c>
      <c r="K854" s="1">
        <f>COUNTIF(B854,"*uu*")</f>
        <v>0</v>
      </c>
      <c r="L854" s="1">
        <f>COUNTIF(B854,"*ia*")</f>
        <v>0</v>
      </c>
      <c r="M854" s="1">
        <f>COUNTIF(B854,"*iu*")</f>
        <v>0</v>
      </c>
      <c r="N854" s="1">
        <f>COUNTIF(B854,"*ei*")</f>
        <v>0</v>
      </c>
      <c r="O854" s="1">
        <f>COUNTIF(B854,"*ea*")</f>
        <v>0</v>
      </c>
      <c r="P854" s="1">
        <f>COUNTIF(B854,"*eo*")</f>
        <v>0</v>
      </c>
      <c r="Q854" s="1">
        <f>COUNTIF(B854,"*eu*")</f>
        <v>0</v>
      </c>
      <c r="R854" s="1">
        <f>COUNTIF(B854,"*ai*")</f>
        <v>0</v>
      </c>
      <c r="S854" s="1">
        <f>COUNTIF(B854,"*ae*")</f>
        <v>0</v>
      </c>
      <c r="T854" s="1">
        <f>COUNTIF(B854,"*ao*")</f>
        <v>0</v>
      </c>
      <c r="U854" s="1">
        <f>COUNTIF(B854,"*au*")</f>
        <v>0</v>
      </c>
      <c r="V854" s="1">
        <f>COUNTIF(B854,"*oi*")</f>
        <v>0</v>
      </c>
      <c r="W854" s="1">
        <f>COUNTIF(B854,"*oe*")</f>
        <v>0</v>
      </c>
      <c r="X854" s="1">
        <f>COUNTIF(B854,"*oa*")</f>
        <v>0</v>
      </c>
      <c r="Y854" s="1">
        <f>COUNTIF(B854,"*ou*")</f>
        <v>0</v>
      </c>
      <c r="Z854" s="1">
        <f>COUNTIF(B854,"*ui*")</f>
        <v>0</v>
      </c>
      <c r="AA854" s="1">
        <f>COUNTIF(B854,"*ua*")</f>
        <v>0</v>
      </c>
      <c r="AB854">
        <f>SUM(G854:AA854)</f>
        <v>0</v>
      </c>
      <c r="AC854">
        <v>3</v>
      </c>
      <c r="AD854">
        <f>COUNTIF(AC854,"2")</f>
        <v>0</v>
      </c>
      <c r="AE854">
        <f>COUNTIF(AC854,"3")</f>
        <v>1</v>
      </c>
      <c r="AF854">
        <f>COUNTIF(AC854,"4")</f>
        <v>0</v>
      </c>
      <c r="AG854">
        <f>COUNTIF(AC854,"5")</f>
        <v>0</v>
      </c>
      <c r="AH854">
        <v>1</v>
      </c>
      <c r="AI854">
        <v>0</v>
      </c>
      <c r="AL854">
        <v>1</v>
      </c>
      <c r="AO854" s="1">
        <f>COUNTIF(F854,"CVCV")+COUNTIF(F854,"CVVCV")</f>
        <v>0</v>
      </c>
      <c r="AP854" s="1">
        <f>COUNTIF(F854,"CVCVC")+COUNTIF(F854,"CVVCVC")</f>
        <v>0</v>
      </c>
      <c r="AQ854" s="1">
        <f>COUNTIF(F854,"VCV")+COUNTIF(F854,"VVCV")</f>
        <v>0</v>
      </c>
      <c r="AR854" s="1">
        <f>COUNTIF(F854,"VCVC")+COUNTIF(F854,"VVCVC")</f>
        <v>0</v>
      </c>
      <c r="AS854" s="1">
        <f>COUNTIF(F854,"CVV")</f>
        <v>0</v>
      </c>
      <c r="AT854" s="1">
        <f>COUNTIF(F854,"CVVC")</f>
        <v>0</v>
      </c>
      <c r="AU854" s="1">
        <f>COUNTIF(F854,"VV")</f>
        <v>0</v>
      </c>
      <c r="AV854" s="1">
        <f>COUNTIF(F854,"VVC")</f>
        <v>0</v>
      </c>
      <c r="AW854" s="1">
        <f>COUNTIF(F854,"CVVCVC")+COUNTIF(F854,"VVCVC")+COUNTIF(F854,"CVVCV")+COUNTIF(F854,"VVCV")</f>
        <v>0</v>
      </c>
      <c r="AY854" s="1">
        <f>COUNTIF(F854,"CCVCV")</f>
        <v>0</v>
      </c>
      <c r="AZ854" s="1">
        <f>COUNTIF(F854,"CCVCVC")</f>
        <v>0</v>
      </c>
      <c r="BA854" s="1">
        <f>COUNTIF(F854,"CCVV")</f>
        <v>0</v>
      </c>
      <c r="BB854" s="1">
        <f>COUNTIF(F854,"CCVVC")</f>
        <v>0</v>
      </c>
      <c r="BD854" t="s">
        <v>3758</v>
      </c>
      <c r="BF854" s="1" t="str">
        <f>RIGHT(F854,4)</f>
        <v>CVCV</v>
      </c>
      <c r="BG854" s="1">
        <v>1</v>
      </c>
      <c r="BP854" s="1">
        <f>SUM(BG854:BO854)</f>
        <v>1</v>
      </c>
      <c r="BQ854">
        <v>0</v>
      </c>
      <c r="BS854" s="1" t="str">
        <f>LEFT(B854,1)</f>
        <v>t</v>
      </c>
      <c r="BT854" s="1" t="str">
        <f>LEFT(B854,2)</f>
        <v>ta</v>
      </c>
      <c r="BU854" s="1" t="str">
        <f>RIGHT(B854,1)</f>
        <v>o</v>
      </c>
      <c r="BV854" t="s">
        <v>3732</v>
      </c>
      <c r="BW854" s="10" t="str">
        <f>LEFT(BD854,1)</f>
        <v>n</v>
      </c>
      <c r="BX854" s="10">
        <v>0</v>
      </c>
      <c r="BY854" s="10" t="str">
        <f>LEFT(CA854,1)</f>
        <v>o</v>
      </c>
      <c r="BZ854" s="10" t="str">
        <f>RIGHT(B854,1)</f>
        <v>o</v>
      </c>
      <c r="CA854" s="10" t="str">
        <f>RIGHT(B854,3)</f>
        <v>ofo</v>
      </c>
      <c r="CB854" s="10" t="str">
        <f>RIGHT(B854,3)</f>
        <v>ofo</v>
      </c>
      <c r="CC854" s="10" t="str">
        <f>RIGHT(B854,2)</f>
        <v>fo</v>
      </c>
      <c r="CD854" s="10" t="str">
        <f>RIGHT(B854,1)</f>
        <v>o</v>
      </c>
    </row>
    <row r="855" spans="1:82">
      <c r="A855">
        <v>609</v>
      </c>
      <c r="B855" s="30" t="s">
        <v>3520</v>
      </c>
      <c r="C855" t="s">
        <v>1517</v>
      </c>
      <c r="D855" t="s">
        <v>1150</v>
      </c>
      <c r="E855" t="s">
        <v>2821</v>
      </c>
      <c r="F855" t="s">
        <v>2858</v>
      </c>
      <c r="G855" s="1">
        <f>COUNTIF(B855,"*ii*")</f>
        <v>0</v>
      </c>
      <c r="H855" s="1">
        <f>COUNTIF(B855,"*ee*")</f>
        <v>0</v>
      </c>
      <c r="I855" s="1">
        <f>COUNTIF(B855,"*aa*")</f>
        <v>0</v>
      </c>
      <c r="J855" s="1">
        <f>COUNTIF(B855,"*oo*")</f>
        <v>0</v>
      </c>
      <c r="K855" s="1">
        <f>COUNTIF(B855,"*uu*")</f>
        <v>0</v>
      </c>
      <c r="L855" s="1">
        <f>COUNTIF(B855,"*ia*")</f>
        <v>0</v>
      </c>
      <c r="M855" s="1">
        <f>COUNTIF(B855,"*iu*")</f>
        <v>0</v>
      </c>
      <c r="N855" s="1">
        <f>COUNTIF(B855,"*ei*")</f>
        <v>0</v>
      </c>
      <c r="O855" s="1">
        <f>COUNTIF(B855,"*ea*")</f>
        <v>0</v>
      </c>
      <c r="P855" s="1">
        <f>COUNTIF(B855,"*eo*")</f>
        <v>0</v>
      </c>
      <c r="Q855" s="1">
        <f>COUNTIF(B855,"*eu*")</f>
        <v>0</v>
      </c>
      <c r="R855" s="1">
        <f>COUNTIF(B855,"*ai*")</f>
        <v>0</v>
      </c>
      <c r="S855" s="1">
        <f>COUNTIF(B855,"*ae*")</f>
        <v>0</v>
      </c>
      <c r="T855" s="1">
        <f>COUNTIF(B855,"*ao*")</f>
        <v>0</v>
      </c>
      <c r="U855" s="1">
        <f>COUNTIF(B855,"*au*")</f>
        <v>0</v>
      </c>
      <c r="V855" s="1">
        <f>COUNTIF(B855,"*oi*")</f>
        <v>0</v>
      </c>
      <c r="W855" s="1">
        <f>COUNTIF(B855,"*oe*")</f>
        <v>0</v>
      </c>
      <c r="X855" s="1">
        <f>COUNTIF(B855,"*oa*")</f>
        <v>0</v>
      </c>
      <c r="Y855" s="1">
        <f>COUNTIF(B855,"*ou*")</f>
        <v>0</v>
      </c>
      <c r="Z855" s="1">
        <f>COUNTIF(B855,"*ui*")</f>
        <v>0</v>
      </c>
      <c r="AA855" s="1">
        <f>COUNTIF(B855,"*ua*")</f>
        <v>0</v>
      </c>
      <c r="AB855">
        <f>SUM(G855:AA855)</f>
        <v>0</v>
      </c>
      <c r="AC855">
        <v>3</v>
      </c>
      <c r="AD855">
        <f>COUNTIF(AC855,"2")</f>
        <v>0</v>
      </c>
      <c r="AE855">
        <f>COUNTIF(AC855,"3")</f>
        <v>1</v>
      </c>
      <c r="AF855">
        <f>COUNTIF(AC855,"4")</f>
        <v>0</v>
      </c>
      <c r="AG855">
        <f>COUNTIF(AC855,"5")</f>
        <v>0</v>
      </c>
      <c r="AH855">
        <v>1</v>
      </c>
      <c r="AI855">
        <v>0</v>
      </c>
      <c r="AL855">
        <v>1</v>
      </c>
      <c r="AO855" s="1">
        <f>COUNTIF(F855,"CVCV")+COUNTIF(F855,"CVVCV")</f>
        <v>0</v>
      </c>
      <c r="AP855" s="1">
        <f>COUNTIF(F855,"CVCVC")+COUNTIF(F855,"CVVCVC")</f>
        <v>0</v>
      </c>
      <c r="AQ855" s="1">
        <f>COUNTIF(F855,"VCV")+COUNTIF(F855,"VVCV")</f>
        <v>0</v>
      </c>
      <c r="AR855" s="1">
        <f>COUNTIF(F855,"VCVC")+COUNTIF(F855,"VVCVC")</f>
        <v>0</v>
      </c>
      <c r="AS855" s="1">
        <f>COUNTIF(F855,"CVV")</f>
        <v>0</v>
      </c>
      <c r="AT855" s="1">
        <f>COUNTIF(F855,"CVVC")</f>
        <v>0</v>
      </c>
      <c r="AU855" s="1">
        <f>COUNTIF(F855,"VV")</f>
        <v>0</v>
      </c>
      <c r="AV855" s="1">
        <f>COUNTIF(F855,"VVC")</f>
        <v>0</v>
      </c>
      <c r="AW855" s="1">
        <f>COUNTIF(F855,"CVVCVC")+COUNTIF(F855,"VVCVC")+COUNTIF(F855,"CVVCV")+COUNTIF(F855,"VVCV")</f>
        <v>0</v>
      </c>
      <c r="AY855" s="1">
        <f>COUNTIF(F855,"CCVCV")</f>
        <v>0</v>
      </c>
      <c r="AZ855" s="1">
        <f>COUNTIF(F855,"CCVCVC")</f>
        <v>0</v>
      </c>
      <c r="BA855" s="1">
        <f>COUNTIF(F855,"CCVV")</f>
        <v>0</v>
      </c>
      <c r="BB855" s="1">
        <f>COUNTIF(F855,"CCVVC")</f>
        <v>0</v>
      </c>
      <c r="BD855" t="s">
        <v>3686</v>
      </c>
      <c r="BF855" s="1" t="str">
        <f>RIGHT(F855,4)</f>
        <v>CVCV</v>
      </c>
      <c r="BG855" s="1">
        <v>1</v>
      </c>
      <c r="BP855" s="1">
        <f>SUM(BG855:BO855)</f>
        <v>1</v>
      </c>
      <c r="BQ855">
        <v>0</v>
      </c>
      <c r="BS855" s="1" t="str">
        <f>LEFT(B855,1)</f>
        <v>k</v>
      </c>
      <c r="BT855" s="1" t="str">
        <f>LEFT(B855,2)</f>
        <v>ko</v>
      </c>
      <c r="BU855" s="1" t="str">
        <f>RIGHT(B855,1)</f>
        <v>o</v>
      </c>
      <c r="BV855" t="s">
        <v>3686</v>
      </c>
      <c r="BX855" s="10">
        <v>0</v>
      </c>
      <c r="BY855" s="10" t="str">
        <f>LEFT(CA855,1)</f>
        <v>e</v>
      </c>
      <c r="BZ855" s="10" t="str">
        <f>RIGHT(B855,1)</f>
        <v>o</v>
      </c>
      <c r="CA855" s="10" t="str">
        <f>RIGHT(B855,3)</f>
        <v>eʔo</v>
      </c>
      <c r="CB855" s="10" t="str">
        <f>RIGHT(B855,3)</f>
        <v>eʔo</v>
      </c>
      <c r="CC855" s="10" t="str">
        <f>RIGHT(B855,2)</f>
        <v>ʔo</v>
      </c>
      <c r="CD855" s="10" t="str">
        <f>RIGHT(B855,1)</f>
        <v>o</v>
      </c>
    </row>
    <row r="856" spans="1:82">
      <c r="A856">
        <v>1947</v>
      </c>
      <c r="B856" s="30" t="s">
        <v>482</v>
      </c>
      <c r="C856" t="s">
        <v>1816</v>
      </c>
      <c r="D856" t="s">
        <v>1150</v>
      </c>
      <c r="E856" t="s">
        <v>2821</v>
      </c>
      <c r="F856" t="s">
        <v>2858</v>
      </c>
      <c r="G856" s="1">
        <f>COUNTIF(B856,"*ii*")</f>
        <v>0</v>
      </c>
      <c r="H856" s="1">
        <f>COUNTIF(B856,"*ee*")</f>
        <v>0</v>
      </c>
      <c r="I856" s="1">
        <f>COUNTIF(B856,"*aa*")</f>
        <v>0</v>
      </c>
      <c r="J856" s="1">
        <f>COUNTIF(B856,"*oo*")</f>
        <v>0</v>
      </c>
      <c r="K856" s="1">
        <f>COUNTIF(B856,"*uu*")</f>
        <v>0</v>
      </c>
      <c r="L856" s="1">
        <f>COUNTIF(B856,"*ia*")</f>
        <v>0</v>
      </c>
      <c r="M856" s="1">
        <f>COUNTIF(B856,"*iu*")</f>
        <v>0</v>
      </c>
      <c r="N856" s="1">
        <f>COUNTIF(B856,"*ei*")</f>
        <v>0</v>
      </c>
      <c r="O856" s="1">
        <f>COUNTIF(B856,"*ea*")</f>
        <v>0</v>
      </c>
      <c r="P856" s="1">
        <f>COUNTIF(B856,"*eo*")</f>
        <v>0</v>
      </c>
      <c r="Q856" s="1">
        <f>COUNTIF(B856,"*eu*")</f>
        <v>0</v>
      </c>
      <c r="R856" s="1">
        <f>COUNTIF(B856,"*ai*")</f>
        <v>0</v>
      </c>
      <c r="S856" s="1">
        <f>COUNTIF(B856,"*ae*")</f>
        <v>0</v>
      </c>
      <c r="T856" s="1">
        <f>COUNTIF(B856,"*ao*")</f>
        <v>0</v>
      </c>
      <c r="U856" s="1">
        <f>COUNTIF(B856,"*au*")</f>
        <v>0</v>
      </c>
      <c r="V856" s="1">
        <f>COUNTIF(B856,"*oi*")</f>
        <v>0</v>
      </c>
      <c r="W856" s="1">
        <f>COUNTIF(B856,"*oe*")</f>
        <v>0</v>
      </c>
      <c r="X856" s="1">
        <f>COUNTIF(B856,"*oa*")</f>
        <v>0</v>
      </c>
      <c r="Y856" s="1">
        <f>COUNTIF(B856,"*ou*")</f>
        <v>0</v>
      </c>
      <c r="Z856" s="1">
        <f>COUNTIF(B856,"*ui*")</f>
        <v>0</v>
      </c>
      <c r="AA856" s="1">
        <f>COUNTIF(B856,"*ua*")</f>
        <v>0</v>
      </c>
      <c r="AB856">
        <f>SUM(G856:AA856)</f>
        <v>0</v>
      </c>
      <c r="AC856">
        <v>3</v>
      </c>
      <c r="AD856">
        <f>COUNTIF(AC856,"2")</f>
        <v>0</v>
      </c>
      <c r="AE856">
        <f>COUNTIF(AC856,"3")</f>
        <v>1</v>
      </c>
      <c r="AF856">
        <f>COUNTIF(AC856,"4")</f>
        <v>0</v>
      </c>
      <c r="AG856">
        <f>COUNTIF(AC856,"5")</f>
        <v>0</v>
      </c>
      <c r="AH856">
        <v>1</v>
      </c>
      <c r="AI856">
        <v>0</v>
      </c>
      <c r="AL856">
        <v>1</v>
      </c>
      <c r="AO856" s="1">
        <f>COUNTIF(F856,"CVCV")+COUNTIF(F856,"CVVCV")</f>
        <v>0</v>
      </c>
      <c r="AP856" s="1">
        <f>COUNTIF(F856,"CVCVC")+COUNTIF(F856,"CVVCVC")</f>
        <v>0</v>
      </c>
      <c r="AQ856" s="1">
        <f>COUNTIF(F856,"VCV")+COUNTIF(F856,"VVCV")</f>
        <v>0</v>
      </c>
      <c r="AR856" s="1">
        <f>COUNTIF(F856,"VCVC")+COUNTIF(F856,"VVCVC")</f>
        <v>0</v>
      </c>
      <c r="AS856" s="1">
        <f>COUNTIF(F856,"CVV")</f>
        <v>0</v>
      </c>
      <c r="AT856" s="1">
        <f>COUNTIF(F856,"CVVC")</f>
        <v>0</v>
      </c>
      <c r="AU856" s="1">
        <f>COUNTIF(F856,"VV")</f>
        <v>0</v>
      </c>
      <c r="AV856" s="1">
        <f>COUNTIF(F856,"VVC")</f>
        <v>0</v>
      </c>
      <c r="AW856" s="1">
        <f>COUNTIF(F856,"CVVCVC")+COUNTIF(F856,"VVCVC")+COUNTIF(F856,"CVVCV")+COUNTIF(F856,"VVCV")</f>
        <v>0</v>
      </c>
      <c r="AY856" s="1">
        <f>COUNTIF(F856,"CCVCV")</f>
        <v>0</v>
      </c>
      <c r="AZ856" s="1">
        <f>COUNTIF(F856,"CCVCVC")</f>
        <v>0</v>
      </c>
      <c r="BA856" s="1">
        <f>COUNTIF(F856,"CCVV")</f>
        <v>0</v>
      </c>
      <c r="BB856" s="1">
        <f>COUNTIF(F856,"CCVVC")</f>
        <v>0</v>
      </c>
      <c r="BD856" t="s">
        <v>3759</v>
      </c>
      <c r="BF856" s="1" t="str">
        <f>RIGHT(F856,4)</f>
        <v>CVCV</v>
      </c>
      <c r="BG856" s="1">
        <v>1</v>
      </c>
      <c r="BP856" s="1">
        <f>SUM(BG856:BO856)</f>
        <v>1</v>
      </c>
      <c r="BQ856">
        <v>0</v>
      </c>
      <c r="BS856" s="1" t="str">
        <f>LEFT(B856,1)</f>
        <v>t</v>
      </c>
      <c r="BT856" s="1" t="str">
        <f>LEFT(B856,2)</f>
        <v>tu</v>
      </c>
      <c r="BU856" s="1" t="str">
        <f>RIGHT(B856,1)</f>
        <v>u</v>
      </c>
      <c r="BV856" t="s">
        <v>3733</v>
      </c>
      <c r="BW856" s="10" t="str">
        <f>LEFT(BD856,1)</f>
        <v>n</v>
      </c>
      <c r="BX856" s="10">
        <v>0</v>
      </c>
      <c r="BY856" s="10" t="str">
        <f>LEFT(CA856,1)</f>
        <v>a</v>
      </c>
      <c r="BZ856" s="10" t="str">
        <f>RIGHT(B856,1)</f>
        <v>u</v>
      </c>
      <c r="CA856" s="10" t="str">
        <f>RIGHT(B856,3)</f>
        <v>aku</v>
      </c>
      <c r="CB856" s="10" t="str">
        <f>RIGHT(B856,3)</f>
        <v>aku</v>
      </c>
      <c r="CC856" s="10" t="str">
        <f>RIGHT(B856,2)</f>
        <v>ku</v>
      </c>
      <c r="CD856" s="10" t="str">
        <f>RIGHT(B856,1)</f>
        <v>u</v>
      </c>
    </row>
    <row r="857" spans="1:82">
      <c r="A857">
        <v>1587</v>
      </c>
      <c r="B857" s="30" t="s">
        <v>2942</v>
      </c>
      <c r="C857" t="s">
        <v>2396</v>
      </c>
      <c r="D857" t="s">
        <v>1150</v>
      </c>
      <c r="E857" t="s">
        <v>2821</v>
      </c>
      <c r="F857" t="s">
        <v>2858</v>
      </c>
      <c r="G857" s="1">
        <f>COUNTIF(B857,"*ii*")</f>
        <v>0</v>
      </c>
      <c r="H857" s="1">
        <f>COUNTIF(B857,"*ee*")</f>
        <v>0</v>
      </c>
      <c r="I857" s="1">
        <f>COUNTIF(B857,"*aa*")</f>
        <v>0</v>
      </c>
      <c r="J857" s="1">
        <f>COUNTIF(B857,"*oo*")</f>
        <v>0</v>
      </c>
      <c r="K857" s="1">
        <f>COUNTIF(B857,"*uu*")</f>
        <v>0</v>
      </c>
      <c r="L857" s="1">
        <f>COUNTIF(B857,"*ia*")</f>
        <v>0</v>
      </c>
      <c r="M857" s="1">
        <f>COUNTIF(B857,"*iu*")</f>
        <v>0</v>
      </c>
      <c r="N857" s="1">
        <f>COUNTIF(B857,"*ei*")</f>
        <v>0</v>
      </c>
      <c r="O857" s="1">
        <f>COUNTIF(B857,"*ea*")</f>
        <v>0</v>
      </c>
      <c r="P857" s="1">
        <f>COUNTIF(B857,"*eo*")</f>
        <v>0</v>
      </c>
      <c r="Q857" s="1">
        <f>COUNTIF(B857,"*eu*")</f>
        <v>0</v>
      </c>
      <c r="R857" s="1">
        <f>COUNTIF(B857,"*ai*")</f>
        <v>0</v>
      </c>
      <c r="S857" s="1">
        <f>COUNTIF(B857,"*ae*")</f>
        <v>0</v>
      </c>
      <c r="T857" s="1">
        <f>COUNTIF(B857,"*ao*")</f>
        <v>0</v>
      </c>
      <c r="U857" s="1">
        <f>COUNTIF(B857,"*au*")</f>
        <v>0</v>
      </c>
      <c r="V857" s="1">
        <f>COUNTIF(B857,"*oi*")</f>
        <v>0</v>
      </c>
      <c r="W857" s="1">
        <f>COUNTIF(B857,"*oe*")</f>
        <v>0</v>
      </c>
      <c r="X857" s="1">
        <f>COUNTIF(B857,"*oa*")</f>
        <v>0</v>
      </c>
      <c r="Y857" s="1">
        <f>COUNTIF(B857,"*ou*")</f>
        <v>0</v>
      </c>
      <c r="Z857" s="1">
        <f>COUNTIF(B857,"*ui*")</f>
        <v>0</v>
      </c>
      <c r="AA857" s="1">
        <f>COUNTIF(B857,"*ua*")</f>
        <v>0</v>
      </c>
      <c r="AB857">
        <f>SUM(G857:AA857)</f>
        <v>0</v>
      </c>
      <c r="AC857">
        <v>3</v>
      </c>
      <c r="AD857">
        <f>COUNTIF(AC857,"2")</f>
        <v>0</v>
      </c>
      <c r="AE857">
        <f>COUNTIF(AC857,"3")</f>
        <v>1</v>
      </c>
      <c r="AF857">
        <f>COUNTIF(AC857,"4")</f>
        <v>0</v>
      </c>
      <c r="AG857">
        <f>COUNTIF(AC857,"5")</f>
        <v>0</v>
      </c>
      <c r="AH857">
        <v>1</v>
      </c>
      <c r="AI857">
        <v>0</v>
      </c>
      <c r="AL857">
        <v>1</v>
      </c>
      <c r="AO857" s="1">
        <f>COUNTIF(F857,"CVCV")+COUNTIF(F857,"CVVCV")</f>
        <v>0</v>
      </c>
      <c r="AP857" s="1">
        <f>COUNTIF(F857,"CVCVC")+COUNTIF(F857,"CVVCVC")</f>
        <v>0</v>
      </c>
      <c r="AQ857" s="1">
        <f>COUNTIF(F857,"VCV")+COUNTIF(F857,"VVCV")</f>
        <v>0</v>
      </c>
      <c r="AR857" s="1">
        <f>COUNTIF(F857,"VCVC")+COUNTIF(F857,"VVCVC")</f>
        <v>0</v>
      </c>
      <c r="AS857" s="1">
        <f>COUNTIF(F857,"CVV")</f>
        <v>0</v>
      </c>
      <c r="AT857" s="1">
        <f>COUNTIF(F857,"CVVC")</f>
        <v>0</v>
      </c>
      <c r="AU857" s="1">
        <f>COUNTIF(F857,"VV")</f>
        <v>0</v>
      </c>
      <c r="AV857" s="1">
        <f>COUNTIF(F857,"VVC")</f>
        <v>0</v>
      </c>
      <c r="AW857" s="1">
        <f>COUNTIF(F857,"CVVCVC")+COUNTIF(F857,"VVCVC")+COUNTIF(F857,"CVVCV")+COUNTIF(F857,"VVCV")</f>
        <v>0</v>
      </c>
      <c r="AY857" s="1">
        <f>COUNTIF(F857,"CCVCV")</f>
        <v>0</v>
      </c>
      <c r="AZ857" s="1">
        <f>COUNTIF(F857,"CCVCVC")</f>
        <v>0</v>
      </c>
      <c r="BA857" s="1">
        <f>COUNTIF(F857,"CCVV")</f>
        <v>0</v>
      </c>
      <c r="BB857" s="1">
        <f>COUNTIF(F857,"CCVVC")</f>
        <v>0</v>
      </c>
      <c r="BD857" t="s">
        <v>3684</v>
      </c>
      <c r="BF857" s="1" t="str">
        <f>RIGHT(F857,4)</f>
        <v>CVCV</v>
      </c>
      <c r="BG857" s="1">
        <v>1</v>
      </c>
      <c r="BP857" s="1">
        <f>SUM(BG857:BO857)</f>
        <v>1</v>
      </c>
      <c r="BQ857">
        <v>0</v>
      </c>
      <c r="BS857" s="1" t="str">
        <f>LEFT(B857,1)</f>
        <v>s</v>
      </c>
      <c r="BT857" s="1" t="str">
        <f>LEFT(B857,2)</f>
        <v>sa</v>
      </c>
      <c r="BU857" s="1" t="str">
        <f>RIGHT(B857,1)</f>
        <v>u</v>
      </c>
      <c r="BV857" t="s">
        <v>3684</v>
      </c>
      <c r="BX857" s="10">
        <v>0</v>
      </c>
      <c r="BY857" s="10" t="str">
        <f>LEFT(CA857,1)</f>
        <v>e</v>
      </c>
      <c r="BZ857" s="10" t="str">
        <f>RIGHT(B857,1)</f>
        <v>u</v>
      </c>
      <c r="CA857" s="10" t="str">
        <f>RIGHT(B857,3)</f>
        <v>enu</v>
      </c>
      <c r="CB857" s="10" t="str">
        <f>RIGHT(B857,3)</f>
        <v>enu</v>
      </c>
      <c r="CC857" s="10" t="str">
        <f>RIGHT(B857,2)</f>
        <v>nu</v>
      </c>
      <c r="CD857" s="10" t="str">
        <f>RIGHT(B857,1)</f>
        <v>u</v>
      </c>
    </row>
    <row r="858" spans="1:82">
      <c r="A858">
        <v>747</v>
      </c>
      <c r="B858" s="30" t="s">
        <v>3528</v>
      </c>
      <c r="C858" t="s">
        <v>1873</v>
      </c>
      <c r="D858" t="s">
        <v>1141</v>
      </c>
      <c r="E858" t="s">
        <v>1141</v>
      </c>
      <c r="F858" t="s">
        <v>2858</v>
      </c>
      <c r="G858" s="1">
        <f>COUNTIF(B858,"*ii*")</f>
        <v>0</v>
      </c>
      <c r="H858" s="1">
        <f>COUNTIF(B858,"*ee*")</f>
        <v>0</v>
      </c>
      <c r="I858" s="1">
        <f>COUNTIF(B858,"*aa*")</f>
        <v>0</v>
      </c>
      <c r="J858" s="1">
        <f>COUNTIF(B858,"*oo*")</f>
        <v>0</v>
      </c>
      <c r="K858" s="1">
        <f>COUNTIF(B858,"*uu*")</f>
        <v>0</v>
      </c>
      <c r="L858" s="1">
        <f>COUNTIF(B858,"*ia*")</f>
        <v>0</v>
      </c>
      <c r="M858" s="1">
        <f>COUNTIF(B858,"*iu*")</f>
        <v>0</v>
      </c>
      <c r="N858" s="1">
        <f>COUNTIF(B858,"*ei*")</f>
        <v>0</v>
      </c>
      <c r="O858" s="1">
        <f>COUNTIF(B858,"*ea*")</f>
        <v>0</v>
      </c>
      <c r="P858" s="1">
        <f>COUNTIF(B858,"*eo*")</f>
        <v>0</v>
      </c>
      <c r="Q858" s="1">
        <f>COUNTIF(B858,"*eu*")</f>
        <v>0</v>
      </c>
      <c r="R858" s="1">
        <f>COUNTIF(B858,"*ai*")</f>
        <v>0</v>
      </c>
      <c r="S858" s="1">
        <f>COUNTIF(B858,"*ae*")</f>
        <v>0</v>
      </c>
      <c r="T858" s="1">
        <f>COUNTIF(B858,"*ao*")</f>
        <v>0</v>
      </c>
      <c r="U858" s="1">
        <f>COUNTIF(B858,"*au*")</f>
        <v>0</v>
      </c>
      <c r="V858" s="1">
        <f>COUNTIF(B858,"*oi*")</f>
        <v>0</v>
      </c>
      <c r="W858" s="1">
        <f>COUNTIF(B858,"*oe*")</f>
        <v>0</v>
      </c>
      <c r="X858" s="1">
        <f>COUNTIF(B858,"*oa*")</f>
        <v>0</v>
      </c>
      <c r="Y858" s="1">
        <f>COUNTIF(B858,"*ou*")</f>
        <v>0</v>
      </c>
      <c r="Z858" s="1">
        <f>COUNTIF(B858,"*ui*")</f>
        <v>0</v>
      </c>
      <c r="AA858" s="1">
        <f>COUNTIF(B858,"*ua*")</f>
        <v>0</v>
      </c>
      <c r="AB858">
        <f>SUM(G858:AA858)</f>
        <v>0</v>
      </c>
      <c r="AC858">
        <v>3</v>
      </c>
      <c r="AD858">
        <f>COUNTIF(AC858,"2")</f>
        <v>0</v>
      </c>
      <c r="AE858">
        <f>COUNTIF(AC858,"3")</f>
        <v>1</v>
      </c>
      <c r="AF858">
        <f>COUNTIF(AC858,"4")</f>
        <v>0</v>
      </c>
      <c r="AG858">
        <f>COUNTIF(AC858,"5")</f>
        <v>0</v>
      </c>
      <c r="AH858">
        <v>1</v>
      </c>
      <c r="AI858">
        <v>0</v>
      </c>
      <c r="AL858">
        <v>1</v>
      </c>
      <c r="AO858" s="1">
        <f>COUNTIF(F858,"CVCV")+COUNTIF(F858,"CVVCV")</f>
        <v>0</v>
      </c>
      <c r="AP858" s="1">
        <f>COUNTIF(F858,"CVCVC")+COUNTIF(F858,"CVVCVC")</f>
        <v>0</v>
      </c>
      <c r="AQ858" s="1">
        <f>COUNTIF(F858,"VCV")+COUNTIF(F858,"VVCV")</f>
        <v>0</v>
      </c>
      <c r="AR858" s="1">
        <f>COUNTIF(F858,"VCVC")+COUNTIF(F858,"VVCVC")</f>
        <v>0</v>
      </c>
      <c r="AS858" s="1">
        <f>COUNTIF(F858,"CVV")</f>
        <v>0</v>
      </c>
      <c r="AT858" s="1">
        <f>COUNTIF(F858,"CVVC")</f>
        <v>0</v>
      </c>
      <c r="AU858" s="1">
        <f>COUNTIF(F858,"VV")</f>
        <v>0</v>
      </c>
      <c r="AV858" s="1">
        <f>COUNTIF(F858,"VVC")</f>
        <v>0</v>
      </c>
      <c r="AW858" s="1">
        <f>COUNTIF(F858,"CVVCVC")+COUNTIF(F858,"VVCVC")+COUNTIF(F858,"CVVCV")+COUNTIF(F858,"VVCV")</f>
        <v>0</v>
      </c>
      <c r="AY858" s="1">
        <f>COUNTIF(F858,"CCVCV")</f>
        <v>0</v>
      </c>
      <c r="AZ858" s="1">
        <f>COUNTIF(F858,"CCVCVC")</f>
        <v>0</v>
      </c>
      <c r="BA858" s="1">
        <f>COUNTIF(F858,"CCVV")</f>
        <v>0</v>
      </c>
      <c r="BB858" s="1">
        <f>COUNTIF(F858,"CCVVC")</f>
        <v>0</v>
      </c>
      <c r="BD858" t="s">
        <v>3769</v>
      </c>
      <c r="BF858" s="1" t="str">
        <f>RIGHT(F858,4)</f>
        <v>CVCV</v>
      </c>
      <c r="BG858" s="1">
        <v>1</v>
      </c>
      <c r="BP858" s="1">
        <f>SUM(BG858:BO858)</f>
        <v>1</v>
      </c>
      <c r="BQ858">
        <v>0</v>
      </c>
      <c r="BS858" s="1" t="str">
        <f>LEFT(B858,1)</f>
        <v>m</v>
      </c>
      <c r="BT858" s="1" t="str">
        <f>LEFT(B858,2)</f>
        <v>ma</v>
      </c>
      <c r="BU858" s="1" t="str">
        <f>RIGHT(B858,1)</f>
        <v>u</v>
      </c>
      <c r="BV858" t="s">
        <v>3772</v>
      </c>
      <c r="BW858" s="10" t="str">
        <f>LEFT(BD858,1)</f>
        <v>k</v>
      </c>
      <c r="BX858" s="10">
        <v>0</v>
      </c>
      <c r="BY858" s="10" t="str">
        <f>LEFT(CA858,1)</f>
        <v>u</v>
      </c>
      <c r="BZ858" s="10" t="str">
        <f>RIGHT(B858,1)</f>
        <v>u</v>
      </c>
      <c r="CA858" s="10" t="str">
        <f>RIGHT(B858,3)</f>
        <v>unu</v>
      </c>
      <c r="CB858" s="10" t="str">
        <f>RIGHT(B858,3)</f>
        <v>unu</v>
      </c>
      <c r="CC858" s="10" t="str">
        <f>RIGHT(B858,2)</f>
        <v>nu</v>
      </c>
      <c r="CD858" s="10" t="str">
        <f>RIGHT(B858,1)</f>
        <v>u</v>
      </c>
    </row>
    <row r="859" spans="1:82">
      <c r="A859">
        <v>1753</v>
      </c>
      <c r="B859" s="30" t="s">
        <v>983</v>
      </c>
      <c r="C859" t="s">
        <v>2570</v>
      </c>
      <c r="D859" t="s">
        <v>1150</v>
      </c>
      <c r="E859" t="s">
        <v>2821</v>
      </c>
      <c r="F859" t="s">
        <v>2858</v>
      </c>
      <c r="G859" s="1">
        <f>COUNTIF(B859,"*ii*")</f>
        <v>0</v>
      </c>
      <c r="H859" s="1">
        <f>COUNTIF(B859,"*ee*")</f>
        <v>0</v>
      </c>
      <c r="I859" s="1">
        <f>COUNTIF(B859,"*aa*")</f>
        <v>0</v>
      </c>
      <c r="J859" s="1">
        <f>COUNTIF(B859,"*oo*")</f>
        <v>0</v>
      </c>
      <c r="K859" s="1">
        <f>COUNTIF(B859,"*uu*")</f>
        <v>0</v>
      </c>
      <c r="L859" s="1">
        <f>COUNTIF(B859,"*ia*")</f>
        <v>0</v>
      </c>
      <c r="M859" s="1">
        <f>COUNTIF(B859,"*iu*")</f>
        <v>0</v>
      </c>
      <c r="N859" s="1">
        <f>COUNTIF(B859,"*ei*")</f>
        <v>0</v>
      </c>
      <c r="O859" s="1">
        <f>COUNTIF(B859,"*ea*")</f>
        <v>0</v>
      </c>
      <c r="P859" s="1">
        <f>COUNTIF(B859,"*eo*")</f>
        <v>0</v>
      </c>
      <c r="Q859" s="1">
        <f>COUNTIF(B859,"*eu*")</f>
        <v>0</v>
      </c>
      <c r="R859" s="1">
        <f>COUNTIF(B859,"*ai*")</f>
        <v>0</v>
      </c>
      <c r="S859" s="1">
        <f>COUNTIF(B859,"*ae*")</f>
        <v>0</v>
      </c>
      <c r="T859" s="1">
        <f>COUNTIF(B859,"*ao*")</f>
        <v>0</v>
      </c>
      <c r="U859" s="1">
        <f>COUNTIF(B859,"*au*")</f>
        <v>0</v>
      </c>
      <c r="V859" s="1">
        <f>COUNTIF(B859,"*oi*")</f>
        <v>0</v>
      </c>
      <c r="W859" s="1">
        <f>COUNTIF(B859,"*oe*")</f>
        <v>0</v>
      </c>
      <c r="X859" s="1">
        <f>COUNTIF(B859,"*oa*")</f>
        <v>0</v>
      </c>
      <c r="Y859" s="1">
        <f>COUNTIF(B859,"*ou*")</f>
        <v>0</v>
      </c>
      <c r="Z859" s="1">
        <f>COUNTIF(B859,"*ui*")</f>
        <v>0</v>
      </c>
      <c r="AA859" s="1">
        <f>COUNTIF(B859,"*ua*")</f>
        <v>0</v>
      </c>
      <c r="AB859">
        <f>SUM(G859:AA859)</f>
        <v>0</v>
      </c>
      <c r="AC859">
        <v>3</v>
      </c>
      <c r="AD859">
        <f>COUNTIF(AC859,"2")</f>
        <v>0</v>
      </c>
      <c r="AE859">
        <f>COUNTIF(AC859,"3")</f>
        <v>1</v>
      </c>
      <c r="AF859">
        <f>COUNTIF(AC859,"4")</f>
        <v>0</v>
      </c>
      <c r="AG859">
        <f>COUNTIF(AC859,"5")</f>
        <v>0</v>
      </c>
      <c r="AH859">
        <v>1</v>
      </c>
      <c r="AI859">
        <v>0</v>
      </c>
      <c r="AL859">
        <v>1</v>
      </c>
      <c r="AO859" s="1">
        <f>COUNTIF(F859,"CVCV")+COUNTIF(F859,"CVVCV")</f>
        <v>0</v>
      </c>
      <c r="AP859" s="1">
        <f>COUNTIF(F859,"CVCVC")+COUNTIF(F859,"CVVCVC")</f>
        <v>0</v>
      </c>
      <c r="AQ859" s="1">
        <f>COUNTIF(F859,"VCV")+COUNTIF(F859,"VVCV")</f>
        <v>0</v>
      </c>
      <c r="AR859" s="1">
        <f>COUNTIF(F859,"VCVC")+COUNTIF(F859,"VVCVC")</f>
        <v>0</v>
      </c>
      <c r="AS859" s="1">
        <f>COUNTIF(F859,"CVV")</f>
        <v>0</v>
      </c>
      <c r="AT859" s="1">
        <f>COUNTIF(F859,"CVVC")</f>
        <v>0</v>
      </c>
      <c r="AU859" s="1">
        <f>COUNTIF(F859,"VV")</f>
        <v>0</v>
      </c>
      <c r="AV859" s="1">
        <f>COUNTIF(F859,"VVC")</f>
        <v>0</v>
      </c>
      <c r="AW859" s="1">
        <f>COUNTIF(F859,"CVVCVC")+COUNTIF(F859,"VVCVC")+COUNTIF(F859,"CVVCV")+COUNTIF(F859,"VVCV")</f>
        <v>0</v>
      </c>
      <c r="AY859" s="1">
        <f>COUNTIF(F859,"CCVCV")</f>
        <v>0</v>
      </c>
      <c r="AZ859" s="1">
        <f>COUNTIF(F859,"CCVCVC")</f>
        <v>0</v>
      </c>
      <c r="BA859" s="1">
        <f>COUNTIF(F859,"CCVV")</f>
        <v>0</v>
      </c>
      <c r="BB859" s="1">
        <f>COUNTIF(F859,"CCVVC")</f>
        <v>0</v>
      </c>
      <c r="BD859" t="s">
        <v>3759</v>
      </c>
      <c r="BF859" s="1" t="str">
        <f>RIGHT(F859,4)</f>
        <v>CVCV</v>
      </c>
      <c r="BG859" s="1">
        <v>1</v>
      </c>
      <c r="BP859" s="1">
        <f>SUM(BG859:BO859)</f>
        <v>1</v>
      </c>
      <c r="BQ859">
        <v>0</v>
      </c>
      <c r="BS859" s="1" t="str">
        <f>LEFT(B859,1)</f>
        <v>s</v>
      </c>
      <c r="BT859" s="1" t="str">
        <f>LEFT(B859,2)</f>
        <v>su</v>
      </c>
      <c r="BU859" s="1" t="str">
        <f>RIGHT(B859,1)</f>
        <v>u</v>
      </c>
      <c r="BV859" t="s">
        <v>3733</v>
      </c>
      <c r="BW859" s="10" t="str">
        <f>LEFT(BD859,1)</f>
        <v>n</v>
      </c>
      <c r="BX859" s="10">
        <v>0</v>
      </c>
      <c r="BY859" s="10" t="str">
        <f>LEFT(CA859,1)</f>
        <v>i</v>
      </c>
      <c r="BZ859" s="10" t="str">
        <f>RIGHT(B859,1)</f>
        <v>u</v>
      </c>
      <c r="CA859" s="10" t="str">
        <f>RIGHT(B859,3)</f>
        <v>iru</v>
      </c>
      <c r="CB859" s="10" t="str">
        <f>RIGHT(B859,3)</f>
        <v>iru</v>
      </c>
      <c r="CC859" s="10" t="str">
        <f>RIGHT(B859,2)</f>
        <v>ru</v>
      </c>
      <c r="CD859" s="10" t="str">
        <f>RIGHT(B859,1)</f>
        <v>u</v>
      </c>
    </row>
    <row r="860" spans="1:82">
      <c r="A860">
        <v>1944</v>
      </c>
      <c r="B860" s="30" t="s">
        <v>2862</v>
      </c>
      <c r="C860" t="s">
        <v>2599</v>
      </c>
      <c r="D860" t="s">
        <v>1141</v>
      </c>
      <c r="E860" t="s">
        <v>1141</v>
      </c>
      <c r="F860" t="s">
        <v>2858</v>
      </c>
      <c r="G860" s="1">
        <f>COUNTIF(B860,"*ii*")</f>
        <v>0</v>
      </c>
      <c r="H860" s="1">
        <f>COUNTIF(B860,"*ee*")</f>
        <v>0</v>
      </c>
      <c r="I860" s="1">
        <f>COUNTIF(B860,"*aa*")</f>
        <v>0</v>
      </c>
      <c r="J860" s="1">
        <f>COUNTIF(B860,"*oo*")</f>
        <v>0</v>
      </c>
      <c r="K860" s="1">
        <f>COUNTIF(B860,"*uu*")</f>
        <v>0</v>
      </c>
      <c r="L860" s="1">
        <f>COUNTIF(B860,"*ia*")</f>
        <v>0</v>
      </c>
      <c r="M860" s="1">
        <f>COUNTIF(B860,"*iu*")</f>
        <v>0</v>
      </c>
      <c r="N860" s="1">
        <f>COUNTIF(B860,"*ei*")</f>
        <v>0</v>
      </c>
      <c r="O860" s="1">
        <f>COUNTIF(B860,"*ea*")</f>
        <v>0</v>
      </c>
      <c r="P860" s="1">
        <f>COUNTIF(B860,"*eo*")</f>
        <v>0</v>
      </c>
      <c r="Q860" s="1">
        <f>COUNTIF(B860,"*eu*")</f>
        <v>0</v>
      </c>
      <c r="R860" s="1">
        <f>COUNTIF(B860,"*ai*")</f>
        <v>0</v>
      </c>
      <c r="S860" s="1">
        <f>COUNTIF(B860,"*ae*")</f>
        <v>0</v>
      </c>
      <c r="T860" s="1">
        <f>COUNTIF(B860,"*ao*")</f>
        <v>0</v>
      </c>
      <c r="U860" s="1">
        <f>COUNTIF(B860,"*au*")</f>
        <v>0</v>
      </c>
      <c r="V860" s="1">
        <f>COUNTIF(B860,"*oi*")</f>
        <v>0</v>
      </c>
      <c r="W860" s="1">
        <f>COUNTIF(B860,"*oe*")</f>
        <v>0</v>
      </c>
      <c r="X860" s="1">
        <f>COUNTIF(B860,"*oa*")</f>
        <v>0</v>
      </c>
      <c r="Y860" s="1">
        <f>COUNTIF(B860,"*ou*")</f>
        <v>0</v>
      </c>
      <c r="Z860" s="1">
        <f>COUNTIF(B860,"*ui*")</f>
        <v>0</v>
      </c>
      <c r="AA860" s="1">
        <f>COUNTIF(B860,"*ua*")</f>
        <v>0</v>
      </c>
      <c r="AB860">
        <f>SUM(G860:AA860)</f>
        <v>0</v>
      </c>
      <c r="AC860">
        <v>3</v>
      </c>
      <c r="AD860">
        <f>COUNTIF(AC860,"2")</f>
        <v>0</v>
      </c>
      <c r="AE860">
        <f>COUNTIF(AC860,"3")</f>
        <v>1</v>
      </c>
      <c r="AF860">
        <f>COUNTIF(AC860,"4")</f>
        <v>0</v>
      </c>
      <c r="AG860">
        <f>COUNTIF(AC860,"5")</f>
        <v>0</v>
      </c>
      <c r="AH860">
        <v>1</v>
      </c>
      <c r="AI860">
        <v>0</v>
      </c>
      <c r="AL860">
        <v>1</v>
      </c>
      <c r="AO860" s="1">
        <f>COUNTIF(F860,"CVCV")+COUNTIF(F860,"CVVCV")</f>
        <v>0</v>
      </c>
      <c r="AP860" s="1">
        <f>COUNTIF(F860,"CVCVC")+COUNTIF(F860,"CVVCVC")</f>
        <v>0</v>
      </c>
      <c r="AQ860" s="1">
        <f>COUNTIF(F860,"VCV")+COUNTIF(F860,"VVCV")</f>
        <v>0</v>
      </c>
      <c r="AR860" s="1">
        <f>COUNTIF(F860,"VCVC")+COUNTIF(F860,"VVCVC")</f>
        <v>0</v>
      </c>
      <c r="AS860" s="1">
        <f>COUNTIF(F860,"CVV")</f>
        <v>0</v>
      </c>
      <c r="AT860" s="1">
        <f>COUNTIF(F860,"CVVC")</f>
        <v>0</v>
      </c>
      <c r="AU860" s="1">
        <f>COUNTIF(F860,"VV")</f>
        <v>0</v>
      </c>
      <c r="AV860" s="1">
        <f>COUNTIF(F860,"VVC")</f>
        <v>0</v>
      </c>
      <c r="AW860" s="1">
        <f>COUNTIF(F860,"CVVCVC")+COUNTIF(F860,"VVCVC")+COUNTIF(F860,"CVVCV")+COUNTIF(F860,"VVCV")</f>
        <v>0</v>
      </c>
      <c r="AY860" s="1">
        <f>COUNTIF(F860,"CCVCV")</f>
        <v>0</v>
      </c>
      <c r="AZ860" s="1">
        <f>COUNTIF(F860,"CCVCVC")</f>
        <v>0</v>
      </c>
      <c r="BA860" s="1">
        <f>COUNTIF(F860,"CCVV")</f>
        <v>0</v>
      </c>
      <c r="BB860" s="1">
        <f>COUNTIF(F860,"CCVVC")</f>
        <v>0</v>
      </c>
      <c r="BD860" t="s">
        <v>3755</v>
      </c>
      <c r="BF860" s="1" t="str">
        <f>RIGHT(F860,4)</f>
        <v>CVCV</v>
      </c>
      <c r="BG860" s="1">
        <v>1</v>
      </c>
      <c r="BP860" s="1">
        <f>SUM(BG860:BO860)</f>
        <v>1</v>
      </c>
      <c r="BQ860">
        <v>0</v>
      </c>
      <c r="BS860" s="1" t="str">
        <f>LEFT(B860,1)</f>
        <v>t</v>
      </c>
      <c r="BT860" s="1" t="str">
        <f>LEFT(B860,2)</f>
        <v>tu</v>
      </c>
      <c r="BU860" s="1" t="str">
        <f>RIGHT(B860,1)</f>
        <v>u</v>
      </c>
      <c r="BV860" t="s">
        <v>3742</v>
      </c>
      <c r="BW860" s="10" t="str">
        <f>LEFT(BD860,1)</f>
        <v>n</v>
      </c>
      <c r="BX860" s="10">
        <v>0</v>
      </c>
      <c r="BY860" s="10" t="str">
        <f>LEFT(CA860,1)</f>
        <v>u</v>
      </c>
      <c r="BZ860" s="10" t="str">
        <f>RIGHT(B860,1)</f>
        <v>u</v>
      </c>
      <c r="CA860" s="10" t="str">
        <f>RIGHT(B860,3)</f>
        <v>uru</v>
      </c>
      <c r="CB860" s="10" t="str">
        <f>RIGHT(B860,3)</f>
        <v>uru</v>
      </c>
      <c r="CC860" s="10" t="str">
        <f>RIGHT(B860,2)</f>
        <v>ru</v>
      </c>
      <c r="CD860" s="10" t="str">
        <f>RIGHT(B860,1)</f>
        <v>u</v>
      </c>
    </row>
    <row r="861" spans="1:82">
      <c r="A861">
        <v>460</v>
      </c>
      <c r="B861" s="30" t="s">
        <v>124</v>
      </c>
      <c r="C861" t="s">
        <v>1310</v>
      </c>
      <c r="D861" t="s">
        <v>1141</v>
      </c>
      <c r="E861" t="s">
        <v>1141</v>
      </c>
      <c r="F861" t="s">
        <v>2858</v>
      </c>
      <c r="G861" s="1">
        <f>COUNTIF(B861,"*ii*")</f>
        <v>0</v>
      </c>
      <c r="H861" s="1">
        <f>COUNTIF(B861,"*ee*")</f>
        <v>0</v>
      </c>
      <c r="I861" s="1">
        <f>COUNTIF(B861,"*aa*")</f>
        <v>0</v>
      </c>
      <c r="J861" s="1">
        <f>COUNTIF(B861,"*oo*")</f>
        <v>0</v>
      </c>
      <c r="K861" s="1">
        <f>COUNTIF(B861,"*uu*")</f>
        <v>0</v>
      </c>
      <c r="L861" s="1">
        <f>COUNTIF(B861,"*ia*")</f>
        <v>0</v>
      </c>
      <c r="M861" s="1">
        <f>COUNTIF(B861,"*iu*")</f>
        <v>0</v>
      </c>
      <c r="N861" s="1">
        <f>COUNTIF(B861,"*ei*")</f>
        <v>0</v>
      </c>
      <c r="O861" s="1">
        <f>COUNTIF(B861,"*ea*")</f>
        <v>0</v>
      </c>
      <c r="P861" s="1">
        <f>COUNTIF(B861,"*eo*")</f>
        <v>0</v>
      </c>
      <c r="Q861" s="1">
        <f>COUNTIF(B861,"*eu*")</f>
        <v>0</v>
      </c>
      <c r="R861" s="1">
        <f>COUNTIF(B861,"*ai*")</f>
        <v>0</v>
      </c>
      <c r="S861" s="1">
        <f>COUNTIF(B861,"*ae*")</f>
        <v>0</v>
      </c>
      <c r="T861" s="1">
        <f>COUNTIF(B861,"*ao*")</f>
        <v>0</v>
      </c>
      <c r="U861" s="1">
        <f>COUNTIF(B861,"*au*")</f>
        <v>0</v>
      </c>
      <c r="V861" s="1">
        <f>COUNTIF(B861,"*oi*")</f>
        <v>0</v>
      </c>
      <c r="W861" s="1">
        <f>COUNTIF(B861,"*oe*")</f>
        <v>0</v>
      </c>
      <c r="X861" s="1">
        <f>COUNTIF(B861,"*oa*")</f>
        <v>0</v>
      </c>
      <c r="Y861" s="1">
        <f>COUNTIF(B861,"*ou*")</f>
        <v>0</v>
      </c>
      <c r="Z861" s="1">
        <f>COUNTIF(B861,"*ui*")</f>
        <v>0</v>
      </c>
      <c r="AA861" s="1">
        <f>COUNTIF(B861,"*ua*")</f>
        <v>0</v>
      </c>
      <c r="AB861">
        <f>SUM(G861:AA861)</f>
        <v>0</v>
      </c>
      <c r="AC861">
        <v>3</v>
      </c>
      <c r="AD861">
        <f>COUNTIF(AC861,"2")</f>
        <v>0</v>
      </c>
      <c r="AE861">
        <f>COUNTIF(AC861,"3")</f>
        <v>1</v>
      </c>
      <c r="AF861">
        <f>COUNTIF(AC861,"4")</f>
        <v>0</v>
      </c>
      <c r="AG861">
        <f>COUNTIF(AC861,"5")</f>
        <v>0</v>
      </c>
      <c r="AH861">
        <v>1</v>
      </c>
      <c r="AI861">
        <v>0</v>
      </c>
      <c r="AL861">
        <v>1</v>
      </c>
      <c r="AO861" s="1">
        <f>COUNTIF(F861,"CVCV")+COUNTIF(F861,"CVVCV")</f>
        <v>0</v>
      </c>
      <c r="AP861" s="1">
        <f>COUNTIF(F861,"CVCVC")+COUNTIF(F861,"CVVCVC")</f>
        <v>0</v>
      </c>
      <c r="AQ861" s="1">
        <f>COUNTIF(F861,"VCV")+COUNTIF(F861,"VVCV")</f>
        <v>0</v>
      </c>
      <c r="AR861" s="1">
        <f>COUNTIF(F861,"VCVC")+COUNTIF(F861,"VVCVC")</f>
        <v>0</v>
      </c>
      <c r="AS861" s="1">
        <f>COUNTIF(F861,"CVV")</f>
        <v>0</v>
      </c>
      <c r="AT861" s="1">
        <f>COUNTIF(F861,"CVVC")</f>
        <v>0</v>
      </c>
      <c r="AU861" s="1">
        <f>COUNTIF(F861,"VV")</f>
        <v>0</v>
      </c>
      <c r="AV861" s="1">
        <f>COUNTIF(F861,"VVC")</f>
        <v>0</v>
      </c>
      <c r="AW861" s="1">
        <f>COUNTIF(F861,"CVVCVC")+COUNTIF(F861,"VVCVC")+COUNTIF(F861,"CVVCV")+COUNTIF(F861,"VVCV")</f>
        <v>0</v>
      </c>
      <c r="AY861" s="1">
        <f>COUNTIF(F861,"CCVCV")</f>
        <v>0</v>
      </c>
      <c r="AZ861" s="1">
        <f>COUNTIF(F861,"CCVCVC")</f>
        <v>0</v>
      </c>
      <c r="BA861" s="1">
        <f>COUNTIF(F861,"CCVV")</f>
        <v>0</v>
      </c>
      <c r="BB861" s="1">
        <f>COUNTIF(F861,"CCVVC")</f>
        <v>0</v>
      </c>
      <c r="BD861" t="s">
        <v>3655</v>
      </c>
      <c r="BF861" s="1" t="str">
        <f>RIGHT(F861,4)</f>
        <v>CVCV</v>
      </c>
      <c r="BG861" s="1">
        <v>1</v>
      </c>
      <c r="BP861" s="1">
        <f>SUM(BG861:BO861)</f>
        <v>1</v>
      </c>
      <c r="BQ861">
        <v>0</v>
      </c>
      <c r="BS861" s="1" t="str">
        <f>LEFT(B861,1)</f>
        <v>k</v>
      </c>
      <c r="BT861" s="1" t="str">
        <f>LEFT(B861,2)</f>
        <v>ka</v>
      </c>
      <c r="BU861" s="1" t="str">
        <f>RIGHT(B861,1)</f>
        <v>u</v>
      </c>
      <c r="BV861" t="s">
        <v>3655</v>
      </c>
      <c r="BX861" s="10">
        <v>0</v>
      </c>
      <c r="BY861" s="10" t="str">
        <f>LEFT(CA861,1)</f>
        <v>e</v>
      </c>
      <c r="BZ861" s="10" t="str">
        <f>RIGHT(B861,1)</f>
        <v>u</v>
      </c>
      <c r="CA861" s="10" t="str">
        <f>RIGHT(B861,3)</f>
        <v>esu</v>
      </c>
      <c r="CB861" s="10" t="str">
        <f>RIGHT(B861,3)</f>
        <v>esu</v>
      </c>
      <c r="CC861" s="10" t="str">
        <f>RIGHT(B861,2)</f>
        <v>su</v>
      </c>
      <c r="CD861" s="10" t="str">
        <f>RIGHT(B861,1)</f>
        <v>u</v>
      </c>
    </row>
    <row r="862" spans="1:82">
      <c r="A862">
        <v>1812</v>
      </c>
      <c r="B862" s="30" t="s">
        <v>410</v>
      </c>
      <c r="C862" t="s">
        <v>1719</v>
      </c>
      <c r="D862" t="s">
        <v>1141</v>
      </c>
      <c r="E862" t="s">
        <v>1141</v>
      </c>
      <c r="F862" t="s">
        <v>2858</v>
      </c>
      <c r="G862" s="1">
        <f>COUNTIF(B862,"*ii*")</f>
        <v>0</v>
      </c>
      <c r="H862" s="1">
        <f>COUNTIF(B862,"*ee*")</f>
        <v>0</v>
      </c>
      <c r="I862" s="1">
        <f>COUNTIF(B862,"*aa*")</f>
        <v>0</v>
      </c>
      <c r="J862" s="1">
        <f>COUNTIF(B862,"*oo*")</f>
        <v>0</v>
      </c>
      <c r="K862" s="1">
        <f>COUNTIF(B862,"*uu*")</f>
        <v>0</v>
      </c>
      <c r="L862" s="1">
        <f>COUNTIF(B862,"*ia*")</f>
        <v>0</v>
      </c>
      <c r="M862" s="1">
        <f>COUNTIF(B862,"*iu*")</f>
        <v>0</v>
      </c>
      <c r="N862" s="1">
        <f>COUNTIF(B862,"*ei*")</f>
        <v>0</v>
      </c>
      <c r="O862" s="1">
        <f>COUNTIF(B862,"*ea*")</f>
        <v>0</v>
      </c>
      <c r="P862" s="1">
        <f>COUNTIF(B862,"*eo*")</f>
        <v>0</v>
      </c>
      <c r="Q862" s="1">
        <f>COUNTIF(B862,"*eu*")</f>
        <v>0</v>
      </c>
      <c r="R862" s="1">
        <f>COUNTIF(B862,"*ai*")</f>
        <v>0</v>
      </c>
      <c r="S862" s="1">
        <f>COUNTIF(B862,"*ae*")</f>
        <v>0</v>
      </c>
      <c r="T862" s="1">
        <f>COUNTIF(B862,"*ao*")</f>
        <v>0</v>
      </c>
      <c r="U862" s="1">
        <f>COUNTIF(B862,"*au*")</f>
        <v>0</v>
      </c>
      <c r="V862" s="1">
        <f>COUNTIF(B862,"*oi*")</f>
        <v>0</v>
      </c>
      <c r="W862" s="1">
        <f>COUNTIF(B862,"*oe*")</f>
        <v>0</v>
      </c>
      <c r="X862" s="1">
        <f>COUNTIF(B862,"*oa*")</f>
        <v>0</v>
      </c>
      <c r="Y862" s="1">
        <f>COUNTIF(B862,"*ou*")</f>
        <v>0</v>
      </c>
      <c r="Z862" s="1">
        <f>COUNTIF(B862,"*ui*")</f>
        <v>0</v>
      </c>
      <c r="AA862" s="1">
        <f>COUNTIF(B862,"*ua*")</f>
        <v>0</v>
      </c>
      <c r="AB862">
        <f>SUM(G862:AA862)</f>
        <v>0</v>
      </c>
      <c r="AC862">
        <v>3</v>
      </c>
      <c r="AD862">
        <f>COUNTIF(AC862,"2")</f>
        <v>0</v>
      </c>
      <c r="AE862">
        <f>COUNTIF(AC862,"3")</f>
        <v>1</v>
      </c>
      <c r="AF862">
        <f>COUNTIF(AC862,"4")</f>
        <v>0</v>
      </c>
      <c r="AG862">
        <f>COUNTIF(AC862,"5")</f>
        <v>0</v>
      </c>
      <c r="AH862">
        <v>1</v>
      </c>
      <c r="AI862">
        <v>0</v>
      </c>
      <c r="AL862">
        <v>1</v>
      </c>
      <c r="AO862" s="1">
        <f>COUNTIF(F862,"CVCV")+COUNTIF(F862,"CVVCV")</f>
        <v>0</v>
      </c>
      <c r="AP862" s="1">
        <f>COUNTIF(F862,"CVCVC")+COUNTIF(F862,"CVVCVC")</f>
        <v>0</v>
      </c>
      <c r="AQ862" s="1">
        <f>COUNTIF(F862,"VCV")+COUNTIF(F862,"VVCV")</f>
        <v>0</v>
      </c>
      <c r="AR862" s="1">
        <f>COUNTIF(F862,"VCVC")+COUNTIF(F862,"VVCVC")</f>
        <v>0</v>
      </c>
      <c r="AS862" s="1">
        <f>COUNTIF(F862,"CVV")</f>
        <v>0</v>
      </c>
      <c r="AT862" s="1">
        <f>COUNTIF(F862,"CVVC")</f>
        <v>0</v>
      </c>
      <c r="AU862" s="1">
        <f>COUNTIF(F862,"VV")</f>
        <v>0</v>
      </c>
      <c r="AV862" s="1">
        <f>COUNTIF(F862,"VVC")</f>
        <v>0</v>
      </c>
      <c r="AW862" s="1">
        <f>COUNTIF(F862,"CVVCVC")+COUNTIF(F862,"VVCVC")+COUNTIF(F862,"CVVCV")+COUNTIF(F862,"VVCV")</f>
        <v>0</v>
      </c>
      <c r="AY862" s="1">
        <f>COUNTIF(F862,"CCVCV")</f>
        <v>0</v>
      </c>
      <c r="AZ862" s="1">
        <f>COUNTIF(F862,"CCVCVC")</f>
        <v>0</v>
      </c>
      <c r="BA862" s="1">
        <f>COUNTIF(F862,"CCVV")</f>
        <v>0</v>
      </c>
      <c r="BB862" s="1">
        <f>COUNTIF(F862,"CCVVC")</f>
        <v>0</v>
      </c>
      <c r="BD862" t="s">
        <v>4</v>
      </c>
      <c r="BF862" s="1" t="str">
        <f>RIGHT(F862,4)</f>
        <v>CVCV</v>
      </c>
      <c r="BG862" s="1">
        <v>1</v>
      </c>
      <c r="BP862" s="1">
        <f>SUM(BG862:BO862)</f>
        <v>1</v>
      </c>
      <c r="BQ862">
        <v>0</v>
      </c>
      <c r="BS862" s="1" t="str">
        <f>LEFT(B862,1)</f>
        <v>t</v>
      </c>
      <c r="BT862" s="1" t="str">
        <f>LEFT(B862,2)</f>
        <v>ta</v>
      </c>
      <c r="BU862" s="1" t="str">
        <f>RIGHT(B862,1)</f>
        <v>u</v>
      </c>
      <c r="BV862" t="s">
        <v>4</v>
      </c>
      <c r="BX862" s="10">
        <v>0</v>
      </c>
      <c r="BY862" s="10" t="str">
        <f>LEFT(CA862,1)</f>
        <v>u</v>
      </c>
      <c r="BZ862" s="10" t="str">
        <f>RIGHT(B862,1)</f>
        <v>u</v>
      </c>
      <c r="CA862" s="10" t="str">
        <f>RIGHT(B862,3)</f>
        <v>usu</v>
      </c>
      <c r="CB862" s="10" t="str">
        <f>RIGHT(B862,3)</f>
        <v>usu</v>
      </c>
      <c r="CC862" s="10" t="str">
        <f>RIGHT(B862,2)</f>
        <v>su</v>
      </c>
      <c r="CD862" s="10" t="str">
        <f>RIGHT(B862,1)</f>
        <v>u</v>
      </c>
    </row>
    <row r="863" spans="1:82">
      <c r="A863">
        <v>176</v>
      </c>
      <c r="B863" s="30" t="s">
        <v>3511</v>
      </c>
      <c r="C863" t="s">
        <v>1428</v>
      </c>
      <c r="D863" t="s">
        <v>1141</v>
      </c>
      <c r="E863" t="s">
        <v>1141</v>
      </c>
      <c r="F863" t="s">
        <v>2858</v>
      </c>
      <c r="G863" s="1">
        <f>COUNTIF(B863,"*ii*")</f>
        <v>0</v>
      </c>
      <c r="H863" s="1">
        <f>COUNTIF(B863,"*ee*")</f>
        <v>0</v>
      </c>
      <c r="I863" s="1">
        <f>COUNTIF(B863,"*aa*")</f>
        <v>0</v>
      </c>
      <c r="J863" s="1">
        <f>COUNTIF(B863,"*oo*")</f>
        <v>0</v>
      </c>
      <c r="K863" s="1">
        <f>COUNTIF(B863,"*uu*")</f>
        <v>0</v>
      </c>
      <c r="L863" s="1">
        <f>COUNTIF(B863,"*ia*")</f>
        <v>0</v>
      </c>
      <c r="M863" s="1">
        <f>COUNTIF(B863,"*iu*")</f>
        <v>0</v>
      </c>
      <c r="N863" s="1">
        <f>COUNTIF(B863,"*ei*")</f>
        <v>0</v>
      </c>
      <c r="O863" s="1">
        <f>COUNTIF(B863,"*ea*")</f>
        <v>0</v>
      </c>
      <c r="P863" s="1">
        <f>COUNTIF(B863,"*eo*")</f>
        <v>0</v>
      </c>
      <c r="Q863" s="1">
        <f>COUNTIF(B863,"*eu*")</f>
        <v>0</v>
      </c>
      <c r="R863" s="1">
        <f>COUNTIF(B863,"*ai*")</f>
        <v>0</v>
      </c>
      <c r="S863" s="1">
        <f>COUNTIF(B863,"*ae*")</f>
        <v>0</v>
      </c>
      <c r="T863" s="1">
        <f>COUNTIF(B863,"*ao*")</f>
        <v>0</v>
      </c>
      <c r="U863" s="1">
        <f>COUNTIF(B863,"*au*")</f>
        <v>0</v>
      </c>
      <c r="V863" s="1">
        <f>COUNTIF(B863,"*oi*")</f>
        <v>0</v>
      </c>
      <c r="W863" s="1">
        <f>COUNTIF(B863,"*oe*")</f>
        <v>0</v>
      </c>
      <c r="X863" s="1">
        <f>COUNTIF(B863,"*oa*")</f>
        <v>0</v>
      </c>
      <c r="Y863" s="1">
        <f>COUNTIF(B863,"*ou*")</f>
        <v>0</v>
      </c>
      <c r="Z863" s="1">
        <f>COUNTIF(B863,"*ui*")</f>
        <v>0</v>
      </c>
      <c r="AA863" s="1">
        <f>COUNTIF(B863,"*ua*")</f>
        <v>0</v>
      </c>
      <c r="AB863">
        <f>SUM(G863:AA863)</f>
        <v>0</v>
      </c>
      <c r="AC863">
        <v>3</v>
      </c>
      <c r="AD863">
        <f>COUNTIF(AC863,"2")</f>
        <v>0</v>
      </c>
      <c r="AE863">
        <f>COUNTIF(AC863,"3")</f>
        <v>1</v>
      </c>
      <c r="AF863">
        <f>COUNTIF(AC863,"4")</f>
        <v>0</v>
      </c>
      <c r="AG863">
        <f>COUNTIF(AC863,"5")</f>
        <v>0</v>
      </c>
      <c r="AH863">
        <v>1</v>
      </c>
      <c r="AI863">
        <v>0</v>
      </c>
      <c r="AL863">
        <v>1</v>
      </c>
      <c r="AO863" s="1">
        <f>COUNTIF(F863,"CVCV")+COUNTIF(F863,"CVVCV")</f>
        <v>0</v>
      </c>
      <c r="AP863" s="1">
        <f>COUNTIF(F863,"CVCVC")+COUNTIF(F863,"CVVCVC")</f>
        <v>0</v>
      </c>
      <c r="AQ863" s="1">
        <f>COUNTIF(F863,"VCV")+COUNTIF(F863,"VVCV")</f>
        <v>0</v>
      </c>
      <c r="AR863" s="1">
        <f>COUNTIF(F863,"VCVC")+COUNTIF(F863,"VVCVC")</f>
        <v>0</v>
      </c>
      <c r="AS863" s="1">
        <f>COUNTIF(F863,"CVV")</f>
        <v>0</v>
      </c>
      <c r="AT863" s="1">
        <f>COUNTIF(F863,"CVVC")</f>
        <v>0</v>
      </c>
      <c r="AU863" s="1">
        <f>COUNTIF(F863,"VV")</f>
        <v>0</v>
      </c>
      <c r="AV863" s="1">
        <f>COUNTIF(F863,"VVC")</f>
        <v>0</v>
      </c>
      <c r="AW863" s="1">
        <f>COUNTIF(F863,"CVVCVC")+COUNTIF(F863,"VVCVC")+COUNTIF(F863,"CVVCV")+COUNTIF(F863,"VVCV")</f>
        <v>0</v>
      </c>
      <c r="AY863" s="1">
        <f>COUNTIF(F863,"CCVCV")</f>
        <v>0</v>
      </c>
      <c r="AZ863" s="1">
        <f>COUNTIF(F863,"CCVCVC")</f>
        <v>0</v>
      </c>
      <c r="BA863" s="1">
        <f>COUNTIF(F863,"CCVV")</f>
        <v>0</v>
      </c>
      <c r="BB863" s="1">
        <f>COUNTIF(F863,"CCVVC")</f>
        <v>0</v>
      </c>
      <c r="BD863" t="s">
        <v>3686</v>
      </c>
      <c r="BF863" s="1" t="str">
        <f>RIGHT(F863,4)</f>
        <v>CVCV</v>
      </c>
      <c r="BG863" s="1">
        <v>1</v>
      </c>
      <c r="BP863" s="1">
        <f>SUM(BG863:BO863)</f>
        <v>1</v>
      </c>
      <c r="BQ863">
        <v>0</v>
      </c>
      <c r="BS863" s="1" t="str">
        <f>LEFT(B863,1)</f>
        <v>b</v>
      </c>
      <c r="BT863" s="1" t="str">
        <f>LEFT(B863,2)</f>
        <v>bi</v>
      </c>
      <c r="BU863" s="1" t="str">
        <f>RIGHT(B863,1)</f>
        <v>u</v>
      </c>
      <c r="BV863" t="s">
        <v>3686</v>
      </c>
      <c r="BX863" s="10">
        <v>0</v>
      </c>
      <c r="BY863" s="10" t="str">
        <f>LEFT(CA863,1)</f>
        <v>u</v>
      </c>
      <c r="BZ863" s="10" t="str">
        <f>RIGHT(B863,1)</f>
        <v>u</v>
      </c>
      <c r="CA863" s="10" t="str">
        <f>RIGHT(B863,3)</f>
        <v>uʔu</v>
      </c>
      <c r="CB863" s="10" t="str">
        <f>RIGHT(B863,3)</f>
        <v>uʔu</v>
      </c>
      <c r="CC863" s="10" t="str">
        <f>RIGHT(B863,2)</f>
        <v>ʔu</v>
      </c>
      <c r="CD863" s="10" t="str">
        <f>RIGHT(B863,1)</f>
        <v>u</v>
      </c>
    </row>
    <row r="864" spans="1:82">
      <c r="A864">
        <v>704</v>
      </c>
      <c r="B864" s="30" t="s">
        <v>3524</v>
      </c>
      <c r="C864" t="s">
        <v>2140</v>
      </c>
      <c r="D864" t="s">
        <v>1141</v>
      </c>
      <c r="E864" t="s">
        <v>1141</v>
      </c>
      <c r="F864" t="s">
        <v>2858</v>
      </c>
      <c r="G864" s="1">
        <f>COUNTIF(B864,"*ii*")</f>
        <v>0</v>
      </c>
      <c r="H864" s="1">
        <f>COUNTIF(B864,"*ee*")</f>
        <v>0</v>
      </c>
      <c r="I864" s="1">
        <f>COUNTIF(B864,"*aa*")</f>
        <v>0</v>
      </c>
      <c r="J864" s="1">
        <f>COUNTIF(B864,"*oo*")</f>
        <v>0</v>
      </c>
      <c r="K864" s="1">
        <f>COUNTIF(B864,"*uu*")</f>
        <v>0</v>
      </c>
      <c r="L864" s="1">
        <f>COUNTIF(B864,"*ia*")</f>
        <v>0</v>
      </c>
      <c r="M864" s="1">
        <f>COUNTIF(B864,"*iu*")</f>
        <v>0</v>
      </c>
      <c r="N864" s="1">
        <f>COUNTIF(B864,"*ei*")</f>
        <v>0</v>
      </c>
      <c r="O864" s="1">
        <f>COUNTIF(B864,"*ea*")</f>
        <v>0</v>
      </c>
      <c r="P864" s="1">
        <f>COUNTIF(B864,"*eo*")</f>
        <v>0</v>
      </c>
      <c r="Q864" s="1">
        <f>COUNTIF(B864,"*eu*")</f>
        <v>0</v>
      </c>
      <c r="R864" s="1">
        <f>COUNTIF(B864,"*ai*")</f>
        <v>0</v>
      </c>
      <c r="S864" s="1">
        <f>COUNTIF(B864,"*ae*")</f>
        <v>0</v>
      </c>
      <c r="T864" s="1">
        <f>COUNTIF(B864,"*ao*")</f>
        <v>0</v>
      </c>
      <c r="U864" s="1">
        <f>COUNTIF(B864,"*au*")</f>
        <v>0</v>
      </c>
      <c r="V864" s="1">
        <f>COUNTIF(B864,"*oi*")</f>
        <v>0</v>
      </c>
      <c r="W864" s="1">
        <f>COUNTIF(B864,"*oe*")</f>
        <v>0</v>
      </c>
      <c r="X864" s="1">
        <f>COUNTIF(B864,"*oa*")</f>
        <v>0</v>
      </c>
      <c r="Y864" s="1">
        <f>COUNTIF(B864,"*ou*")</f>
        <v>0</v>
      </c>
      <c r="Z864" s="1">
        <f>COUNTIF(B864,"*ui*")</f>
        <v>0</v>
      </c>
      <c r="AA864" s="1">
        <f>COUNTIF(B864,"*ua*")</f>
        <v>0</v>
      </c>
      <c r="AB864">
        <f>SUM(G864:AA864)</f>
        <v>0</v>
      </c>
      <c r="AC864">
        <v>3</v>
      </c>
      <c r="AD864">
        <f>COUNTIF(AC864,"2")</f>
        <v>0</v>
      </c>
      <c r="AE864">
        <f>COUNTIF(AC864,"3")</f>
        <v>1</v>
      </c>
      <c r="AF864">
        <f>COUNTIF(AC864,"4")</f>
        <v>0</v>
      </c>
      <c r="AG864">
        <f>COUNTIF(AC864,"5")</f>
        <v>0</v>
      </c>
      <c r="AH864">
        <v>1</v>
      </c>
      <c r="AI864">
        <v>0</v>
      </c>
      <c r="AL864">
        <v>1</v>
      </c>
      <c r="AO864" s="1">
        <f>COUNTIF(F864,"CVCV")+COUNTIF(F864,"CVVCV")</f>
        <v>0</v>
      </c>
      <c r="AP864" s="1">
        <f>COUNTIF(F864,"CVCVC")+COUNTIF(F864,"CVVCVC")</f>
        <v>0</v>
      </c>
      <c r="AQ864" s="1">
        <f>COUNTIF(F864,"VCV")+COUNTIF(F864,"VVCV")</f>
        <v>0</v>
      </c>
      <c r="AR864" s="1">
        <f>COUNTIF(F864,"VCVC")+COUNTIF(F864,"VVCVC")</f>
        <v>0</v>
      </c>
      <c r="AS864" s="1">
        <f>COUNTIF(F864,"CVV")</f>
        <v>0</v>
      </c>
      <c r="AT864" s="1">
        <f>COUNTIF(F864,"CVVC")</f>
        <v>0</v>
      </c>
      <c r="AU864" s="1">
        <f>COUNTIF(F864,"VV")</f>
        <v>0</v>
      </c>
      <c r="AV864" s="1">
        <f>COUNTIF(F864,"VVC")</f>
        <v>0</v>
      </c>
      <c r="AW864" s="1">
        <f>COUNTIF(F864,"CVVCVC")+COUNTIF(F864,"VVCVC")+COUNTIF(F864,"CVVCV")+COUNTIF(F864,"VVCV")</f>
        <v>0</v>
      </c>
      <c r="AY864" s="1">
        <f>COUNTIF(F864,"CCVCV")</f>
        <v>0</v>
      </c>
      <c r="AZ864" s="1">
        <f>COUNTIF(F864,"CCVCVC")</f>
        <v>0</v>
      </c>
      <c r="BA864" s="1">
        <f>COUNTIF(F864,"CCVV")</f>
        <v>0</v>
      </c>
      <c r="BB864" s="1">
        <f>COUNTIF(F864,"CCVVC")</f>
        <v>0</v>
      </c>
      <c r="BD864" t="s">
        <v>2665</v>
      </c>
      <c r="BF864" s="1" t="str">
        <f>RIGHT(F864,4)</f>
        <v>CVCV</v>
      </c>
      <c r="BG864" s="1">
        <v>1</v>
      </c>
      <c r="BP864" s="1">
        <f>SUM(BG864:BO864)</f>
        <v>1</v>
      </c>
      <c r="BQ864">
        <v>0</v>
      </c>
      <c r="BS864" s="1" t="str">
        <f>LEFT(B864,1)</f>
        <v>k</v>
      </c>
      <c r="BT864" s="1" t="str">
        <f>LEFT(B864,2)</f>
        <v>ku</v>
      </c>
      <c r="BU864" s="1" t="str">
        <f>RIGHT(B864,1)</f>
        <v>u</v>
      </c>
      <c r="BV864" t="s">
        <v>2665</v>
      </c>
      <c r="BX864" s="10">
        <v>0</v>
      </c>
      <c r="BY864" s="10" t="str">
        <f>LEFT(CA864,1)</f>
        <v>u</v>
      </c>
      <c r="BZ864" s="10" t="str">
        <f>RIGHT(B864,1)</f>
        <v>u</v>
      </c>
      <c r="CA864" s="10" t="str">
        <f>RIGHT(B864,3)</f>
        <v>uʔu</v>
      </c>
      <c r="CB864" s="10" t="str">
        <f>RIGHT(B864,3)</f>
        <v>uʔu</v>
      </c>
      <c r="CC864" s="10" t="str">
        <f>RIGHT(B864,2)</f>
        <v>ʔu</v>
      </c>
      <c r="CD864" s="10" t="str">
        <f>RIGHT(B864,1)</f>
        <v>u</v>
      </c>
    </row>
    <row r="865" spans="1:82">
      <c r="A865">
        <v>1099</v>
      </c>
      <c r="B865" s="30" t="s">
        <v>3551</v>
      </c>
      <c r="C865" t="s">
        <v>2454</v>
      </c>
      <c r="D865" t="s">
        <v>1141</v>
      </c>
      <c r="E865" t="s">
        <v>1141</v>
      </c>
      <c r="F865" t="s">
        <v>2858</v>
      </c>
      <c r="G865" s="1">
        <f>COUNTIF(B865,"*ii*")</f>
        <v>0</v>
      </c>
      <c r="H865" s="1">
        <f>COUNTIF(B865,"*ee*")</f>
        <v>0</v>
      </c>
      <c r="I865" s="1">
        <f>COUNTIF(B865,"*aa*")</f>
        <v>0</v>
      </c>
      <c r="J865" s="1">
        <f>COUNTIF(B865,"*oo*")</f>
        <v>0</v>
      </c>
      <c r="K865" s="1">
        <f>COUNTIF(B865,"*uu*")</f>
        <v>0</v>
      </c>
      <c r="L865" s="1">
        <f>COUNTIF(B865,"*ia*")</f>
        <v>0</v>
      </c>
      <c r="M865" s="1">
        <f>COUNTIF(B865,"*iu*")</f>
        <v>0</v>
      </c>
      <c r="N865" s="1">
        <f>COUNTIF(B865,"*ei*")</f>
        <v>0</v>
      </c>
      <c r="O865" s="1">
        <f>COUNTIF(B865,"*ea*")</f>
        <v>0</v>
      </c>
      <c r="P865" s="1">
        <f>COUNTIF(B865,"*eo*")</f>
        <v>0</v>
      </c>
      <c r="Q865" s="1">
        <f>COUNTIF(B865,"*eu*")</f>
        <v>0</v>
      </c>
      <c r="R865" s="1">
        <f>COUNTIF(B865,"*ai*")</f>
        <v>0</v>
      </c>
      <c r="S865" s="1">
        <f>COUNTIF(B865,"*ae*")</f>
        <v>0</v>
      </c>
      <c r="T865" s="1">
        <f>COUNTIF(B865,"*ao*")</f>
        <v>0</v>
      </c>
      <c r="U865" s="1">
        <f>COUNTIF(B865,"*au*")</f>
        <v>0</v>
      </c>
      <c r="V865" s="1">
        <f>COUNTIF(B865,"*oi*")</f>
        <v>0</v>
      </c>
      <c r="W865" s="1">
        <f>COUNTIF(B865,"*oe*")</f>
        <v>0</v>
      </c>
      <c r="X865" s="1">
        <f>COUNTIF(B865,"*oa*")</f>
        <v>0</v>
      </c>
      <c r="Y865" s="1">
        <f>COUNTIF(B865,"*ou*")</f>
        <v>0</v>
      </c>
      <c r="Z865" s="1">
        <f>COUNTIF(B865,"*ui*")</f>
        <v>0</v>
      </c>
      <c r="AA865" s="1">
        <f>COUNTIF(B865,"*ua*")</f>
        <v>0</v>
      </c>
      <c r="AB865">
        <f>SUM(G865:AA865)</f>
        <v>0</v>
      </c>
      <c r="AC865">
        <v>3</v>
      </c>
      <c r="AD865">
        <f>COUNTIF(AC865,"2")</f>
        <v>0</v>
      </c>
      <c r="AE865">
        <f>COUNTIF(AC865,"3")</f>
        <v>1</v>
      </c>
      <c r="AF865">
        <f>COUNTIF(AC865,"4")</f>
        <v>0</v>
      </c>
      <c r="AG865">
        <f>COUNTIF(AC865,"5")</f>
        <v>0</v>
      </c>
      <c r="AH865">
        <v>1</v>
      </c>
      <c r="AI865">
        <v>0</v>
      </c>
      <c r="AL865">
        <v>1</v>
      </c>
      <c r="AO865" s="1">
        <f>COUNTIF(F865,"CVCV")+COUNTIF(F865,"CVVCV")</f>
        <v>0</v>
      </c>
      <c r="AP865" s="1">
        <f>COUNTIF(F865,"CVCVC")+COUNTIF(F865,"CVVCVC")</f>
        <v>0</v>
      </c>
      <c r="AQ865" s="1">
        <f>COUNTIF(F865,"VCV")+COUNTIF(F865,"VVCV")</f>
        <v>0</v>
      </c>
      <c r="AR865" s="1">
        <f>COUNTIF(F865,"VCVC")+COUNTIF(F865,"VVCVC")</f>
        <v>0</v>
      </c>
      <c r="AS865" s="1">
        <f>COUNTIF(F865,"CVV")</f>
        <v>0</v>
      </c>
      <c r="AT865" s="1">
        <f>COUNTIF(F865,"CVVC")</f>
        <v>0</v>
      </c>
      <c r="AU865" s="1">
        <f>COUNTIF(F865,"VV")</f>
        <v>0</v>
      </c>
      <c r="AV865" s="1">
        <f>COUNTIF(F865,"VVC")</f>
        <v>0</v>
      </c>
      <c r="AW865" s="1">
        <f>COUNTIF(F865,"CVVCVC")+COUNTIF(F865,"VVCVC")+COUNTIF(F865,"CVVCV")+COUNTIF(F865,"VVCV")</f>
        <v>0</v>
      </c>
      <c r="AY865" s="1">
        <f>COUNTIF(F865,"CCVCV")</f>
        <v>0</v>
      </c>
      <c r="AZ865" s="1">
        <f>COUNTIF(F865,"CCVCVC")</f>
        <v>0</v>
      </c>
      <c r="BA865" s="1">
        <f>COUNTIF(F865,"CCVV")</f>
        <v>0</v>
      </c>
      <c r="BB865" s="1">
        <f>COUNTIF(F865,"CCVVC")</f>
        <v>0</v>
      </c>
      <c r="BD865" t="s">
        <v>3754</v>
      </c>
      <c r="BF865" s="1" t="str">
        <f>RIGHT(F865,4)</f>
        <v>CVCV</v>
      </c>
      <c r="BG865" s="1">
        <v>1</v>
      </c>
      <c r="BP865" s="1">
        <f>SUM(BG865:BO865)</f>
        <v>1</v>
      </c>
      <c r="BQ865">
        <v>0</v>
      </c>
      <c r="BS865" s="1" t="str">
        <f>LEFT(B865,1)</f>
        <v>p</v>
      </c>
      <c r="BT865" s="1" t="str">
        <f>LEFT(B865,2)</f>
        <v>pa</v>
      </c>
      <c r="BU865" s="1" t="str">
        <f>RIGHT(B865,1)</f>
        <v>u</v>
      </c>
      <c r="BV865" t="s">
        <v>3740</v>
      </c>
      <c r="BW865" s="10" t="str">
        <f>LEFT(BD865,1)</f>
        <v>n</v>
      </c>
      <c r="BX865" s="10">
        <v>0</v>
      </c>
      <c r="BY865" s="10" t="str">
        <f>LEFT(CA865,1)</f>
        <v>u</v>
      </c>
      <c r="BZ865" s="10" t="str">
        <f>RIGHT(B865,1)</f>
        <v>u</v>
      </c>
      <c r="CA865" s="10" t="str">
        <f>RIGHT(B865,3)</f>
        <v>uʔu</v>
      </c>
      <c r="CB865" s="10" t="str">
        <f>RIGHT(B865,3)</f>
        <v>uʔu</v>
      </c>
      <c r="CC865" s="10" t="str">
        <f>RIGHT(B865,2)</f>
        <v>ʔu</v>
      </c>
      <c r="CD865" s="10" t="str">
        <f>RIGHT(B865,1)</f>
        <v>u</v>
      </c>
    </row>
    <row r="866" spans="1:82">
      <c r="A866" s="28">
        <v>1657</v>
      </c>
      <c r="B866" s="32" t="s">
        <v>504</v>
      </c>
      <c r="C866" s="28" t="s">
        <v>1852</v>
      </c>
      <c r="D866" s="28" t="s">
        <v>1150</v>
      </c>
      <c r="E866" s="28" t="s">
        <v>2821</v>
      </c>
      <c r="F866" s="28" t="s">
        <v>2878</v>
      </c>
      <c r="G866" s="29">
        <f>COUNTIF(B866,"*ii*")</f>
        <v>0</v>
      </c>
      <c r="H866" s="29">
        <f>COUNTIF(B866,"*ee*")</f>
        <v>0</v>
      </c>
      <c r="I866" s="29">
        <f>COUNTIF(B866,"*aa*")</f>
        <v>0</v>
      </c>
      <c r="J866" s="29">
        <f>COUNTIF(B866,"*oo*")</f>
        <v>0</v>
      </c>
      <c r="K866" s="29">
        <f>COUNTIF(B866,"*uu*")</f>
        <v>0</v>
      </c>
      <c r="L866" s="29">
        <f>COUNTIF(B866,"*ia*")</f>
        <v>0</v>
      </c>
      <c r="M866" s="29">
        <f>COUNTIF(B866,"*iu*")</f>
        <v>0</v>
      </c>
      <c r="N866" s="29">
        <f>COUNTIF(B866,"*ei*")</f>
        <v>0</v>
      </c>
      <c r="O866" s="29">
        <f>COUNTIF(B866,"*ea*")</f>
        <v>0</v>
      </c>
      <c r="P866" s="29">
        <f>COUNTIF(B866,"*eo*")</f>
        <v>0</v>
      </c>
      <c r="Q866" s="29">
        <f>COUNTIF(B866,"*eu*")</f>
        <v>0</v>
      </c>
      <c r="R866" s="29">
        <f>COUNTIF(B866,"*ai*")</f>
        <v>0</v>
      </c>
      <c r="S866" s="29">
        <f>COUNTIF(B866,"*ae*")</f>
        <v>0</v>
      </c>
      <c r="T866" s="29">
        <f>COUNTIF(B866,"*ao*")</f>
        <v>0</v>
      </c>
      <c r="U866" s="29">
        <f>COUNTIF(B866,"*au*")</f>
        <v>0</v>
      </c>
      <c r="V866" s="29">
        <f>COUNTIF(B866,"*oi*")</f>
        <v>0</v>
      </c>
      <c r="W866" s="29">
        <f>COUNTIF(B866,"*oe*")</f>
        <v>0</v>
      </c>
      <c r="X866" s="29">
        <f>COUNTIF(B866,"*oa*")</f>
        <v>0</v>
      </c>
      <c r="Y866" s="29">
        <f>COUNTIF(B866,"*ou*")</f>
        <v>0</v>
      </c>
      <c r="Z866" s="29">
        <f>COUNTIF(B866,"*ui*")</f>
        <v>0</v>
      </c>
      <c r="AA866" s="29">
        <f>COUNTIF(B866,"*ua*")</f>
        <v>0</v>
      </c>
      <c r="AB866" s="28">
        <f>SUM(G866:AA866)</f>
        <v>0</v>
      </c>
      <c r="AC866" s="28">
        <v>3</v>
      </c>
      <c r="AD866" s="28">
        <f>COUNTIF(AC866,"2")</f>
        <v>0</v>
      </c>
      <c r="AE866" s="28">
        <f>COUNTIF(AC866,"3")</f>
        <v>1</v>
      </c>
      <c r="AF866" s="28">
        <f>COUNTIF(AC866,"4")</f>
        <v>0</v>
      </c>
      <c r="AG866" s="28">
        <f>COUNTIF(AC866,"5")</f>
        <v>0</v>
      </c>
      <c r="AH866" s="28">
        <v>1</v>
      </c>
      <c r="AI866" s="28">
        <v>0</v>
      </c>
      <c r="AJ866" s="28"/>
      <c r="AK866" s="28"/>
      <c r="AL866" s="28"/>
      <c r="AM866" s="28">
        <v>1</v>
      </c>
      <c r="AN866" s="28" t="str">
        <f>RIGHT(B866,1)</f>
        <v>n</v>
      </c>
      <c r="AO866" s="1">
        <f>COUNTIF(F866,"CVCV")+COUNTIF(F866,"CVVCV")</f>
        <v>0</v>
      </c>
      <c r="AP866" s="1">
        <f>COUNTIF(F866,"CVCVC")+COUNTIF(F866,"CVVCVC")</f>
        <v>0</v>
      </c>
      <c r="AQ866" s="1">
        <f>COUNTIF(F866,"VCV")+COUNTIF(F866,"VVCV")</f>
        <v>0</v>
      </c>
      <c r="AR866" s="1">
        <f>COUNTIF(F866,"VCVC")+COUNTIF(F866,"VVCVC")</f>
        <v>0</v>
      </c>
      <c r="AS866" s="1">
        <f>COUNTIF(F866,"CVV")</f>
        <v>0</v>
      </c>
      <c r="AT866" s="1">
        <f>COUNTIF(F866,"CVVC")</f>
        <v>0</v>
      </c>
      <c r="AU866" s="1">
        <f>COUNTIF(F866,"VV")</f>
        <v>0</v>
      </c>
      <c r="AV866" s="1">
        <f>COUNTIF(F866,"VVC")</f>
        <v>0</v>
      </c>
      <c r="AW866" s="29">
        <f>COUNTIF(F866,"CVVCVC")+COUNTIF(F866,"VVCVC")+COUNTIF(F866,"CVVCV")+COUNTIF(F866,"VVCV")</f>
        <v>0</v>
      </c>
      <c r="AX866" s="28"/>
      <c r="AY866" s="29">
        <f>COUNTIF(F866,"CCVCV")</f>
        <v>0</v>
      </c>
      <c r="AZ866" s="29">
        <f>COUNTIF(F866,"CCVCVC")</f>
        <v>0</v>
      </c>
      <c r="BA866" s="29">
        <f>COUNTIF(F866,"CCVV")</f>
        <v>0</v>
      </c>
      <c r="BB866" s="29">
        <f>COUNTIF(F866,"CCVVC")</f>
        <v>0</v>
      </c>
      <c r="BC866" s="28"/>
      <c r="BD866" t="s">
        <v>3687</v>
      </c>
      <c r="BE866" s="28"/>
      <c r="BF866" s="29" t="str">
        <f>RIGHT(F866,4)</f>
        <v>VCVC</v>
      </c>
      <c r="BG866" s="29"/>
      <c r="BH866" s="28"/>
      <c r="BJ866" s="28">
        <v>1</v>
      </c>
      <c r="BK866" s="28">
        <v>1</v>
      </c>
      <c r="BL866" s="28"/>
      <c r="BM866" s="28"/>
      <c r="BN866" s="28"/>
      <c r="BO866" s="28"/>
      <c r="BP866" s="29">
        <f>SUM(BG866:BO866)</f>
        <v>2</v>
      </c>
      <c r="BQ866" s="28">
        <v>0</v>
      </c>
      <c r="BS866" s="1" t="str">
        <f>LEFT(B866,1)</f>
        <v>s</v>
      </c>
      <c r="BT866" s="1" t="str">
        <f>LEFT(B866,2)</f>
        <v>si</v>
      </c>
      <c r="BU866" s="1" t="str">
        <f>RIGHT(B866,1)</f>
        <v>n</v>
      </c>
      <c r="BV866" t="s">
        <v>3687</v>
      </c>
      <c r="BX866" s="10">
        <v>0</v>
      </c>
      <c r="BY866" s="10" t="str">
        <f>LEFT(CA866,1)</f>
        <v>a</v>
      </c>
      <c r="BZ866" s="10" t="str">
        <f>LEFT(CC866,1)</f>
        <v>a</v>
      </c>
      <c r="CA866" s="10" t="str">
        <f>RIGHT(B866,4)</f>
        <v>akan</v>
      </c>
      <c r="CB866" s="10" t="str">
        <f>RIGHT(B866,3)</f>
        <v>kan</v>
      </c>
      <c r="CC866" s="10" t="str">
        <f>RIGHT(B866,2)</f>
        <v>an</v>
      </c>
      <c r="CD866" s="10" t="str">
        <f>RIGHT(B866,1)</f>
        <v>n</v>
      </c>
    </row>
    <row r="867" spans="1:82">
      <c r="A867">
        <v>777</v>
      </c>
      <c r="B867" s="30" t="s">
        <v>3540</v>
      </c>
      <c r="C867" t="s">
        <v>2560</v>
      </c>
      <c r="D867" t="s">
        <v>1141</v>
      </c>
      <c r="E867" t="s">
        <v>1141</v>
      </c>
      <c r="F867" t="s">
        <v>2878</v>
      </c>
      <c r="G867" s="1">
        <f>COUNTIF(B867,"*ii*")</f>
        <v>0</v>
      </c>
      <c r="H867" s="1">
        <f>COUNTIF(B867,"*ee*")</f>
        <v>0</v>
      </c>
      <c r="I867" s="1">
        <f>COUNTIF(B867,"*aa*")</f>
        <v>0</v>
      </c>
      <c r="J867" s="1">
        <f>COUNTIF(B867,"*oo*")</f>
        <v>0</v>
      </c>
      <c r="K867" s="1">
        <f>COUNTIF(B867,"*uu*")</f>
        <v>0</v>
      </c>
      <c r="L867" s="1">
        <f>COUNTIF(B867,"*ia*")</f>
        <v>0</v>
      </c>
      <c r="M867" s="1">
        <f>COUNTIF(B867,"*iu*")</f>
        <v>0</v>
      </c>
      <c r="N867" s="1">
        <f>COUNTIF(B867,"*ei*")</f>
        <v>0</v>
      </c>
      <c r="O867" s="1">
        <f>COUNTIF(B867,"*ea*")</f>
        <v>0</v>
      </c>
      <c r="P867" s="1">
        <f>COUNTIF(B867,"*eo*")</f>
        <v>0</v>
      </c>
      <c r="Q867" s="1">
        <f>COUNTIF(B867,"*eu*")</f>
        <v>0</v>
      </c>
      <c r="R867" s="1">
        <f>COUNTIF(B867,"*ai*")</f>
        <v>0</v>
      </c>
      <c r="S867" s="1">
        <f>COUNTIF(B867,"*ae*")</f>
        <v>0</v>
      </c>
      <c r="T867" s="1">
        <f>COUNTIF(B867,"*ao*")</f>
        <v>0</v>
      </c>
      <c r="U867" s="1">
        <f>COUNTIF(B867,"*au*")</f>
        <v>0</v>
      </c>
      <c r="V867" s="1">
        <f>COUNTIF(B867,"*oi*")</f>
        <v>0</v>
      </c>
      <c r="W867" s="1">
        <f>COUNTIF(B867,"*oe*")</f>
        <v>0</v>
      </c>
      <c r="X867" s="1">
        <f>COUNTIF(B867,"*oa*")</f>
        <v>0</v>
      </c>
      <c r="Y867" s="1">
        <f>COUNTIF(B867,"*ou*")</f>
        <v>0</v>
      </c>
      <c r="Z867" s="1">
        <f>COUNTIF(B867,"*ui*")</f>
        <v>0</v>
      </c>
      <c r="AA867" s="1">
        <f>COUNTIF(B867,"*ua*")</f>
        <v>0</v>
      </c>
      <c r="AB867">
        <f>SUM(G867:AA867)</f>
        <v>0</v>
      </c>
      <c r="AC867">
        <v>3</v>
      </c>
      <c r="AD867">
        <f>COUNTIF(AC867,"2")</f>
        <v>0</v>
      </c>
      <c r="AE867">
        <f>COUNTIF(AC867,"3")</f>
        <v>1</v>
      </c>
      <c r="AF867">
        <f>COUNTIF(AC867,"4")</f>
        <v>0</v>
      </c>
      <c r="AG867">
        <f>COUNTIF(AC867,"5")</f>
        <v>0</v>
      </c>
      <c r="AH867">
        <v>1</v>
      </c>
      <c r="AI867">
        <v>0</v>
      </c>
      <c r="AM867">
        <v>1</v>
      </c>
      <c r="AN867" t="str">
        <f>RIGHT(B867,1)</f>
        <v>t</v>
      </c>
      <c r="AO867" s="1">
        <f>COUNTIF(F867,"CVCV")+COUNTIF(F867,"CVVCV")</f>
        <v>0</v>
      </c>
      <c r="AP867" s="1">
        <f>COUNTIF(F867,"CVCVC")+COUNTIF(F867,"CVVCVC")</f>
        <v>0</v>
      </c>
      <c r="AQ867" s="1">
        <f>COUNTIF(F867,"VCV")+COUNTIF(F867,"VVCV")</f>
        <v>0</v>
      </c>
      <c r="AR867" s="1">
        <f>COUNTIF(F867,"VCVC")+COUNTIF(F867,"VVCVC")</f>
        <v>0</v>
      </c>
      <c r="AS867" s="1">
        <f>COUNTIF(F867,"CVV")</f>
        <v>0</v>
      </c>
      <c r="AT867" s="1">
        <f>COUNTIF(F867,"CVVC")</f>
        <v>0</v>
      </c>
      <c r="AU867" s="1">
        <f>COUNTIF(F867,"VV")</f>
        <v>0</v>
      </c>
      <c r="AV867" s="1">
        <f>COUNTIF(F867,"VVC")</f>
        <v>0</v>
      </c>
      <c r="AW867" s="1">
        <f>COUNTIF(F867,"CVVCVC")+COUNTIF(F867,"VVCVC")+COUNTIF(F867,"CVVCV")+COUNTIF(F867,"VVCV")</f>
        <v>0</v>
      </c>
      <c r="AY867" s="1">
        <f>COUNTIF(F867,"CCVCV")</f>
        <v>0</v>
      </c>
      <c r="AZ867" s="1">
        <f>COUNTIF(F867,"CCVCVC")</f>
        <v>0</v>
      </c>
      <c r="BA867" s="1">
        <f>COUNTIF(F867,"CCVV")</f>
        <v>0</v>
      </c>
      <c r="BB867" s="1">
        <f>COUNTIF(F867,"CCVVC")</f>
        <v>0</v>
      </c>
      <c r="BD867" t="s">
        <v>3694</v>
      </c>
      <c r="BF867" s="1" t="str">
        <f>RIGHT(F867,4)</f>
        <v>VCVC</v>
      </c>
      <c r="BG867" s="1"/>
      <c r="BJ867">
        <v>1</v>
      </c>
      <c r="BK867">
        <v>1</v>
      </c>
      <c r="BP867" s="1">
        <f>SUM(BG867:BO867)</f>
        <v>2</v>
      </c>
      <c r="BQ867">
        <v>0</v>
      </c>
      <c r="BS867" s="1" t="str">
        <f>LEFT(B867,1)</f>
        <v>m</v>
      </c>
      <c r="BT867" s="1" t="str">
        <f>LEFT(B867,2)</f>
        <v>ma</v>
      </c>
      <c r="BU867" s="1" t="str">
        <f>RIGHT(B867,1)</f>
        <v>t</v>
      </c>
      <c r="BV867" t="s">
        <v>3694</v>
      </c>
      <c r="BX867" s="10">
        <v>0</v>
      </c>
      <c r="BY867" s="10" t="str">
        <f>LEFT(CA867,1)</f>
        <v>e</v>
      </c>
      <c r="BZ867" s="10" t="str">
        <f>LEFT(CC867,1)</f>
        <v>a</v>
      </c>
      <c r="CA867" s="10" t="str">
        <f>RIGHT(B867,4)</f>
        <v>eʔat</v>
      </c>
      <c r="CB867" s="10" t="str">
        <f>RIGHT(B867,3)</f>
        <v>ʔat</v>
      </c>
      <c r="CC867" s="10" t="str">
        <f>RIGHT(B867,2)</f>
        <v>at</v>
      </c>
      <c r="CD867" s="10" t="str">
        <f>RIGHT(B867,1)</f>
        <v>t</v>
      </c>
    </row>
    <row r="868" spans="1:82">
      <c r="A868">
        <v>608</v>
      </c>
      <c r="B868" s="30" t="s">
        <v>3519</v>
      </c>
      <c r="C868" t="s">
        <v>1939</v>
      </c>
      <c r="D868" t="s">
        <v>1141</v>
      </c>
      <c r="E868" t="s">
        <v>1141</v>
      </c>
      <c r="F868" t="s">
        <v>2878</v>
      </c>
      <c r="G868" s="1">
        <f>COUNTIF(B868,"*ii*")</f>
        <v>0</v>
      </c>
      <c r="H868" s="1">
        <f>COUNTIF(B868,"*ee*")</f>
        <v>0</v>
      </c>
      <c r="I868" s="1">
        <f>COUNTIF(B868,"*aa*")</f>
        <v>0</v>
      </c>
      <c r="J868" s="1">
        <f>COUNTIF(B868,"*oo*")</f>
        <v>0</v>
      </c>
      <c r="K868" s="1">
        <f>COUNTIF(B868,"*uu*")</f>
        <v>0</v>
      </c>
      <c r="L868" s="1">
        <f>COUNTIF(B868,"*ia*")</f>
        <v>0</v>
      </c>
      <c r="M868" s="1">
        <f>COUNTIF(B868,"*iu*")</f>
        <v>0</v>
      </c>
      <c r="N868" s="1">
        <f>COUNTIF(B868,"*ei*")</f>
        <v>0</v>
      </c>
      <c r="O868" s="1">
        <f>COUNTIF(B868,"*ea*")</f>
        <v>0</v>
      </c>
      <c r="P868" s="1">
        <f>COUNTIF(B868,"*eo*")</f>
        <v>0</v>
      </c>
      <c r="Q868" s="1">
        <f>COUNTIF(B868,"*eu*")</f>
        <v>0</v>
      </c>
      <c r="R868" s="1">
        <f>COUNTIF(B868,"*ai*")</f>
        <v>0</v>
      </c>
      <c r="S868" s="1">
        <f>COUNTIF(B868,"*ae*")</f>
        <v>0</v>
      </c>
      <c r="T868" s="1">
        <f>COUNTIF(B868,"*ao*")</f>
        <v>0</v>
      </c>
      <c r="U868" s="1">
        <f>COUNTIF(B868,"*au*")</f>
        <v>0</v>
      </c>
      <c r="V868" s="1">
        <f>COUNTIF(B868,"*oi*")</f>
        <v>0</v>
      </c>
      <c r="W868" s="1">
        <f>COUNTIF(B868,"*oe*")</f>
        <v>0</v>
      </c>
      <c r="X868" s="1">
        <f>COUNTIF(B868,"*oa*")</f>
        <v>0</v>
      </c>
      <c r="Y868" s="1">
        <f>COUNTIF(B868,"*ou*")</f>
        <v>0</v>
      </c>
      <c r="Z868" s="1">
        <f>COUNTIF(B868,"*ui*")</f>
        <v>0</v>
      </c>
      <c r="AA868" s="1">
        <f>COUNTIF(B868,"*ua*")</f>
        <v>0</v>
      </c>
      <c r="AB868">
        <f>SUM(G868:AA868)</f>
        <v>0</v>
      </c>
      <c r="AC868">
        <v>3</v>
      </c>
      <c r="AD868">
        <f>COUNTIF(AC868,"2")</f>
        <v>0</v>
      </c>
      <c r="AE868">
        <f>COUNTIF(AC868,"3")</f>
        <v>1</v>
      </c>
      <c r="AF868">
        <f>COUNTIF(AC868,"4")</f>
        <v>0</v>
      </c>
      <c r="AG868">
        <f>COUNTIF(AC868,"5")</f>
        <v>0</v>
      </c>
      <c r="AH868">
        <v>1</v>
      </c>
      <c r="AI868">
        <v>0</v>
      </c>
      <c r="AM868">
        <v>1</v>
      </c>
      <c r="AN868" t="str">
        <f>RIGHT(B868,1)</f>
        <v>ʔ</v>
      </c>
      <c r="AO868" s="1">
        <f>COUNTIF(F868,"CVCV")+COUNTIF(F868,"CVVCV")</f>
        <v>0</v>
      </c>
      <c r="AP868" s="1">
        <f>COUNTIF(F868,"CVCVC")+COUNTIF(F868,"CVVCVC")</f>
        <v>0</v>
      </c>
      <c r="AQ868" s="1">
        <f>COUNTIF(F868,"VCV")+COUNTIF(F868,"VVCV")</f>
        <v>0</v>
      </c>
      <c r="AR868" s="1">
        <f>COUNTIF(F868,"VCVC")+COUNTIF(F868,"VVCVC")</f>
        <v>0</v>
      </c>
      <c r="AS868" s="1">
        <f>COUNTIF(F868,"CVV")</f>
        <v>0</v>
      </c>
      <c r="AT868" s="1">
        <f>COUNTIF(F868,"CVVC")</f>
        <v>0</v>
      </c>
      <c r="AU868" s="1">
        <f>COUNTIF(F868,"VV")</f>
        <v>0</v>
      </c>
      <c r="AV868" s="1">
        <f>COUNTIF(F868,"VVC")</f>
        <v>0</v>
      </c>
      <c r="AW868" s="1">
        <f>COUNTIF(F868,"CVVCVC")+COUNTIF(F868,"VVCVC")+COUNTIF(F868,"CVVCV")+COUNTIF(F868,"VVCV")</f>
        <v>0</v>
      </c>
      <c r="AY868" s="1">
        <f>COUNTIF(F868,"CCVCV")</f>
        <v>0</v>
      </c>
      <c r="AZ868" s="1">
        <f>COUNTIF(F868,"CCVCVC")</f>
        <v>0</v>
      </c>
      <c r="BA868" s="1">
        <f>COUNTIF(F868,"CCVV")</f>
        <v>0</v>
      </c>
      <c r="BB868" s="1">
        <f>COUNTIF(F868,"CCVVC")</f>
        <v>0</v>
      </c>
      <c r="BD868" t="s">
        <v>3685</v>
      </c>
      <c r="BF868" s="1" t="str">
        <f>RIGHT(F868,4)</f>
        <v>VCVC</v>
      </c>
      <c r="BG868" s="1"/>
      <c r="BJ868">
        <v>1</v>
      </c>
      <c r="BK868">
        <v>1</v>
      </c>
      <c r="BP868" s="1">
        <f>SUM(BG868:BO868)</f>
        <v>2</v>
      </c>
      <c r="BQ868">
        <v>0</v>
      </c>
      <c r="BS868" s="1" t="str">
        <f>LEFT(B868,1)</f>
        <v>k</v>
      </c>
      <c r="BT868" s="1" t="str">
        <f>LEFT(B868,2)</f>
        <v>ko</v>
      </c>
      <c r="BU868" s="1" t="str">
        <f>RIGHT(B868,1)</f>
        <v>ʔ</v>
      </c>
      <c r="BV868" t="s">
        <v>3685</v>
      </c>
      <c r="BX868" s="10">
        <v>0</v>
      </c>
      <c r="BY868" s="10" t="str">
        <f>LEFT(CA868,1)</f>
        <v>a</v>
      </c>
      <c r="BZ868" s="10" t="str">
        <f>LEFT(CC868,1)</f>
        <v>a</v>
      </c>
      <c r="CA868" s="10" t="str">
        <f>RIGHT(B868,4)</f>
        <v>abaʔ</v>
      </c>
      <c r="CB868" s="10" t="str">
        <f>RIGHT(B868,3)</f>
        <v>baʔ</v>
      </c>
      <c r="CC868" s="10" t="str">
        <f>RIGHT(B868,2)</f>
        <v>aʔ</v>
      </c>
      <c r="CD868" s="10" t="str">
        <f>RIGHT(B868,1)</f>
        <v>ʔ</v>
      </c>
    </row>
    <row r="869" spans="1:82">
      <c r="A869">
        <v>775</v>
      </c>
      <c r="B869" s="30" t="s">
        <v>3538</v>
      </c>
      <c r="C869" t="s">
        <v>1979</v>
      </c>
      <c r="D869" t="s">
        <v>1141</v>
      </c>
      <c r="E869" t="s">
        <v>1141</v>
      </c>
      <c r="F869" t="s">
        <v>2878</v>
      </c>
      <c r="G869" s="1">
        <f>COUNTIF(B869,"*ii*")</f>
        <v>0</v>
      </c>
      <c r="H869" s="1">
        <f>COUNTIF(B869,"*ee*")</f>
        <v>0</v>
      </c>
      <c r="I869" s="1">
        <f>COUNTIF(B869,"*aa*")</f>
        <v>0</v>
      </c>
      <c r="J869" s="1">
        <f>COUNTIF(B869,"*oo*")</f>
        <v>0</v>
      </c>
      <c r="K869" s="1">
        <f>COUNTIF(B869,"*uu*")</f>
        <v>0</v>
      </c>
      <c r="L869" s="1">
        <f>COUNTIF(B869,"*ia*")</f>
        <v>0</v>
      </c>
      <c r="M869" s="1">
        <f>COUNTIF(B869,"*iu*")</f>
        <v>0</v>
      </c>
      <c r="N869" s="1">
        <f>COUNTIF(B869,"*ei*")</f>
        <v>0</v>
      </c>
      <c r="O869" s="1">
        <f>COUNTIF(B869,"*ea*")</f>
        <v>0</v>
      </c>
      <c r="P869" s="1">
        <f>COUNTIF(B869,"*eo*")</f>
        <v>0</v>
      </c>
      <c r="Q869" s="1">
        <f>COUNTIF(B869,"*eu*")</f>
        <v>0</v>
      </c>
      <c r="R869" s="1">
        <f>COUNTIF(B869,"*ai*")</f>
        <v>0</v>
      </c>
      <c r="S869" s="1">
        <f>COUNTIF(B869,"*ae*")</f>
        <v>0</v>
      </c>
      <c r="T869" s="1">
        <f>COUNTIF(B869,"*ao*")</f>
        <v>0</v>
      </c>
      <c r="U869" s="1">
        <f>COUNTIF(B869,"*au*")</f>
        <v>0</v>
      </c>
      <c r="V869" s="1">
        <f>COUNTIF(B869,"*oi*")</f>
        <v>0</v>
      </c>
      <c r="W869" s="1">
        <f>COUNTIF(B869,"*oe*")</f>
        <v>0</v>
      </c>
      <c r="X869" s="1">
        <f>COUNTIF(B869,"*oa*")</f>
        <v>0</v>
      </c>
      <c r="Y869" s="1">
        <f>COUNTIF(B869,"*ou*")</f>
        <v>0</v>
      </c>
      <c r="Z869" s="1">
        <f>COUNTIF(B869,"*ui*")</f>
        <v>0</v>
      </c>
      <c r="AA869" s="1">
        <f>COUNTIF(B869,"*ua*")</f>
        <v>0</v>
      </c>
      <c r="AB869">
        <f>SUM(G869:AA869)</f>
        <v>0</v>
      </c>
      <c r="AC869">
        <v>3</v>
      </c>
      <c r="AD869">
        <f>COUNTIF(AC869,"2")</f>
        <v>0</v>
      </c>
      <c r="AE869">
        <f>COUNTIF(AC869,"3")</f>
        <v>1</v>
      </c>
      <c r="AF869">
        <f>COUNTIF(AC869,"4")</f>
        <v>0</v>
      </c>
      <c r="AG869">
        <f>COUNTIF(AC869,"5")</f>
        <v>0</v>
      </c>
      <c r="AH869">
        <v>1</v>
      </c>
      <c r="AI869">
        <v>0</v>
      </c>
      <c r="AM869">
        <v>1</v>
      </c>
      <c r="AN869" t="str">
        <f>RIGHT(B869,1)</f>
        <v>ʔ</v>
      </c>
      <c r="AO869" s="1">
        <f>COUNTIF(F869,"CVCV")+COUNTIF(F869,"CVVCV")</f>
        <v>0</v>
      </c>
      <c r="AP869" s="1">
        <f>COUNTIF(F869,"CVCVC")+COUNTIF(F869,"CVVCVC")</f>
        <v>0</v>
      </c>
      <c r="AQ869" s="1">
        <f>COUNTIF(F869,"VCV")+COUNTIF(F869,"VVCV")</f>
        <v>0</v>
      </c>
      <c r="AR869" s="1">
        <f>COUNTIF(F869,"VCVC")+COUNTIF(F869,"VVCVC")</f>
        <v>0</v>
      </c>
      <c r="AS869" s="1">
        <f>COUNTIF(F869,"CVV")</f>
        <v>0</v>
      </c>
      <c r="AT869" s="1">
        <f>COUNTIF(F869,"CVVC")</f>
        <v>0</v>
      </c>
      <c r="AU869" s="1">
        <f>COUNTIF(F869,"VV")</f>
        <v>0</v>
      </c>
      <c r="AV869" s="1">
        <f>COUNTIF(F869,"VVC")</f>
        <v>0</v>
      </c>
      <c r="AW869" s="1">
        <f>COUNTIF(F869,"CVVCVC")+COUNTIF(F869,"VVCVC")+COUNTIF(F869,"CVVCV")+COUNTIF(F869,"VVCV")</f>
        <v>0</v>
      </c>
      <c r="AY869" s="1">
        <f>COUNTIF(F869,"CCVCV")</f>
        <v>0</v>
      </c>
      <c r="AZ869" s="1">
        <f>COUNTIF(F869,"CCVCVC")</f>
        <v>0</v>
      </c>
      <c r="BA869" s="1">
        <f>COUNTIF(F869,"CCVV")</f>
        <v>0</v>
      </c>
      <c r="BB869" s="1">
        <f>COUNTIF(F869,"CCVVC")</f>
        <v>0</v>
      </c>
      <c r="BD869" t="s">
        <v>3697</v>
      </c>
      <c r="BF869" s="1" t="str">
        <f>RIGHT(F869,4)</f>
        <v>VCVC</v>
      </c>
      <c r="BG869" s="1"/>
      <c r="BJ869">
        <v>1</v>
      </c>
      <c r="BK869">
        <v>1</v>
      </c>
      <c r="BP869" s="1">
        <f>SUM(BG869:BO869)</f>
        <v>2</v>
      </c>
      <c r="BQ869">
        <v>0</v>
      </c>
      <c r="BS869" s="1" t="str">
        <f>LEFT(B869,1)</f>
        <v>m</v>
      </c>
      <c r="BT869" s="1" t="str">
        <f>LEFT(B869,2)</f>
        <v>ma</v>
      </c>
      <c r="BU869" s="1" t="str">
        <f>RIGHT(B869,1)</f>
        <v>ʔ</v>
      </c>
      <c r="BV869" t="s">
        <v>3697</v>
      </c>
      <c r="BX869" s="10">
        <v>0</v>
      </c>
      <c r="BY869" s="10" t="str">
        <f>LEFT(CA869,1)</f>
        <v>a</v>
      </c>
      <c r="BZ869" s="10" t="str">
        <f>LEFT(CC869,1)</f>
        <v>a</v>
      </c>
      <c r="CA869" s="10" t="str">
        <f>RIGHT(B869,4)</f>
        <v>afaʔ</v>
      </c>
      <c r="CB869" s="10" t="str">
        <f>RIGHT(B869,3)</f>
        <v>faʔ</v>
      </c>
      <c r="CC869" s="10" t="str">
        <f>RIGHT(B869,2)</f>
        <v>aʔ</v>
      </c>
      <c r="CD869" s="10" t="str">
        <f>RIGHT(B869,1)</f>
        <v>ʔ</v>
      </c>
    </row>
    <row r="870" spans="1:82">
      <c r="A870">
        <v>743</v>
      </c>
      <c r="B870" s="30" t="s">
        <v>3527</v>
      </c>
      <c r="C870" t="s">
        <v>2508</v>
      </c>
      <c r="D870" t="s">
        <v>1141</v>
      </c>
      <c r="E870" t="s">
        <v>1141</v>
      </c>
      <c r="F870" t="s">
        <v>2878</v>
      </c>
      <c r="G870" s="1">
        <f>COUNTIF(B870,"*ii*")</f>
        <v>0</v>
      </c>
      <c r="H870" s="1">
        <f>COUNTIF(B870,"*ee*")</f>
        <v>0</v>
      </c>
      <c r="I870" s="1">
        <f>COUNTIF(B870,"*aa*")</f>
        <v>0</v>
      </c>
      <c r="J870" s="1">
        <f>COUNTIF(B870,"*oo*")</f>
        <v>0</v>
      </c>
      <c r="K870" s="1">
        <f>COUNTIF(B870,"*uu*")</f>
        <v>0</v>
      </c>
      <c r="L870" s="1">
        <f>COUNTIF(B870,"*ia*")</f>
        <v>0</v>
      </c>
      <c r="M870" s="1">
        <f>COUNTIF(B870,"*iu*")</f>
        <v>0</v>
      </c>
      <c r="N870" s="1">
        <f>COUNTIF(B870,"*ei*")</f>
        <v>0</v>
      </c>
      <c r="O870" s="1">
        <f>COUNTIF(B870,"*ea*")</f>
        <v>0</v>
      </c>
      <c r="P870" s="1">
        <f>COUNTIF(B870,"*eo*")</f>
        <v>0</v>
      </c>
      <c r="Q870" s="1">
        <f>COUNTIF(B870,"*eu*")</f>
        <v>0</v>
      </c>
      <c r="R870" s="1">
        <f>COUNTIF(B870,"*ai*")</f>
        <v>0</v>
      </c>
      <c r="S870" s="1">
        <f>COUNTIF(B870,"*ae*")</f>
        <v>0</v>
      </c>
      <c r="T870" s="1">
        <f>COUNTIF(B870,"*ao*")</f>
        <v>0</v>
      </c>
      <c r="U870" s="1">
        <f>COUNTIF(B870,"*au*")</f>
        <v>0</v>
      </c>
      <c r="V870" s="1">
        <f>COUNTIF(B870,"*oi*")</f>
        <v>0</v>
      </c>
      <c r="W870" s="1">
        <f>COUNTIF(B870,"*oe*")</f>
        <v>0</v>
      </c>
      <c r="X870" s="1">
        <f>COUNTIF(B870,"*oa*")</f>
        <v>0</v>
      </c>
      <c r="Y870" s="1">
        <f>COUNTIF(B870,"*ou*")</f>
        <v>0</v>
      </c>
      <c r="Z870" s="1">
        <f>COUNTIF(B870,"*ui*")</f>
        <v>0</v>
      </c>
      <c r="AA870" s="1">
        <f>COUNTIF(B870,"*ua*")</f>
        <v>0</v>
      </c>
      <c r="AB870">
        <f>SUM(G870:AA870)</f>
        <v>0</v>
      </c>
      <c r="AC870">
        <v>3</v>
      </c>
      <c r="AD870">
        <f>COUNTIF(AC870,"2")</f>
        <v>0</v>
      </c>
      <c r="AE870">
        <f>COUNTIF(AC870,"3")</f>
        <v>1</v>
      </c>
      <c r="AF870">
        <f>COUNTIF(AC870,"4")</f>
        <v>0</v>
      </c>
      <c r="AG870">
        <f>COUNTIF(AC870,"5")</f>
        <v>0</v>
      </c>
      <c r="AH870">
        <v>1</v>
      </c>
      <c r="AI870">
        <v>0</v>
      </c>
      <c r="AM870">
        <v>1</v>
      </c>
      <c r="AN870" t="str">
        <f>RIGHT(B870,1)</f>
        <v>ʔ</v>
      </c>
      <c r="AO870" s="1">
        <f>COUNTIF(F870,"CVCV")+COUNTIF(F870,"CVVCV")</f>
        <v>0</v>
      </c>
      <c r="AP870" s="1">
        <f>COUNTIF(F870,"CVCVC")+COUNTIF(F870,"CVVCVC")</f>
        <v>0</v>
      </c>
      <c r="AQ870" s="1">
        <f>COUNTIF(F870,"VCV")+COUNTIF(F870,"VVCV")</f>
        <v>0</v>
      </c>
      <c r="AR870" s="1">
        <f>COUNTIF(F870,"VCVC")+COUNTIF(F870,"VVCVC")</f>
        <v>0</v>
      </c>
      <c r="AS870" s="1">
        <f>COUNTIF(F870,"CVV")</f>
        <v>0</v>
      </c>
      <c r="AT870" s="1">
        <f>COUNTIF(F870,"CVVC")</f>
        <v>0</v>
      </c>
      <c r="AU870" s="1">
        <f>COUNTIF(F870,"VV")</f>
        <v>0</v>
      </c>
      <c r="AV870" s="1">
        <f>COUNTIF(F870,"VVC")</f>
        <v>0</v>
      </c>
      <c r="AW870" s="1">
        <f>COUNTIF(F870,"CVVCVC")+COUNTIF(F870,"VVCVC")+COUNTIF(F870,"CVVCV")+COUNTIF(F870,"VVCV")</f>
        <v>0</v>
      </c>
      <c r="AY870" s="1">
        <f>COUNTIF(F870,"CCVCV")</f>
        <v>0</v>
      </c>
      <c r="AZ870" s="1">
        <f>COUNTIF(F870,"CCVCVC")</f>
        <v>0</v>
      </c>
      <c r="BA870" s="1">
        <f>COUNTIF(F870,"CCVV")</f>
        <v>0</v>
      </c>
      <c r="BB870" s="1">
        <f>COUNTIF(F870,"CCVVC")</f>
        <v>0</v>
      </c>
      <c r="BD870" t="s">
        <v>3685</v>
      </c>
      <c r="BF870" s="1" t="str">
        <f>RIGHT(F870,4)</f>
        <v>VCVC</v>
      </c>
      <c r="BG870" s="1"/>
      <c r="BJ870">
        <v>1</v>
      </c>
      <c r="BK870">
        <v>1</v>
      </c>
      <c r="BP870" s="1">
        <f>SUM(BG870:BO870)</f>
        <v>2</v>
      </c>
      <c r="BQ870">
        <v>0</v>
      </c>
      <c r="BS870" s="1" t="str">
        <f>LEFT(B870,1)</f>
        <v>m</v>
      </c>
      <c r="BT870" s="1" t="str">
        <f>LEFT(B870,2)</f>
        <v>ma</v>
      </c>
      <c r="BU870" s="1" t="str">
        <f>RIGHT(B870,1)</f>
        <v>ʔ</v>
      </c>
      <c r="BV870" t="s">
        <v>3685</v>
      </c>
      <c r="BX870" s="10">
        <v>0</v>
      </c>
      <c r="BY870" s="10" t="str">
        <f>LEFT(CA870,1)</f>
        <v>a</v>
      </c>
      <c r="BZ870" s="10" t="str">
        <f>LEFT(CC870,1)</f>
        <v>a</v>
      </c>
      <c r="CA870" s="10" t="str">
        <f>RIGHT(B870,4)</f>
        <v>apaʔ</v>
      </c>
      <c r="CB870" s="10" t="str">
        <f>RIGHT(B870,3)</f>
        <v>paʔ</v>
      </c>
      <c r="CC870" s="10" t="str">
        <f>RIGHT(B870,2)</f>
        <v>aʔ</v>
      </c>
      <c r="CD870" s="10" t="str">
        <f>RIGHT(B870,1)</f>
        <v>ʔ</v>
      </c>
    </row>
    <row r="871" spans="1:82">
      <c r="A871">
        <v>774</v>
      </c>
      <c r="B871" s="30" t="s">
        <v>3537</v>
      </c>
      <c r="C871" t="s">
        <v>1848</v>
      </c>
      <c r="D871" t="s">
        <v>1141</v>
      </c>
      <c r="E871" t="s">
        <v>1141</v>
      </c>
      <c r="F871" t="s">
        <v>2878</v>
      </c>
      <c r="G871" s="1">
        <f>COUNTIF(B871,"*ii*")</f>
        <v>0</v>
      </c>
      <c r="H871" s="1">
        <f>COUNTIF(B871,"*ee*")</f>
        <v>0</v>
      </c>
      <c r="I871" s="1">
        <f>COUNTIF(B871,"*aa*")</f>
        <v>0</v>
      </c>
      <c r="J871" s="1">
        <f>COUNTIF(B871,"*oo*")</f>
        <v>0</v>
      </c>
      <c r="K871" s="1">
        <f>COUNTIF(B871,"*uu*")</f>
        <v>0</v>
      </c>
      <c r="L871" s="1">
        <f>COUNTIF(B871,"*ia*")</f>
        <v>0</v>
      </c>
      <c r="M871" s="1">
        <f>COUNTIF(B871,"*iu*")</f>
        <v>0</v>
      </c>
      <c r="N871" s="1">
        <f>COUNTIF(B871,"*ei*")</f>
        <v>0</v>
      </c>
      <c r="O871" s="1">
        <f>COUNTIF(B871,"*ea*")</f>
        <v>0</v>
      </c>
      <c r="P871" s="1">
        <f>COUNTIF(B871,"*eo*")</f>
        <v>0</v>
      </c>
      <c r="Q871" s="1">
        <f>COUNTIF(B871,"*eu*")</f>
        <v>0</v>
      </c>
      <c r="R871" s="1">
        <f>COUNTIF(B871,"*ai*")</f>
        <v>0</v>
      </c>
      <c r="S871" s="1">
        <f>COUNTIF(B871,"*ae*")</f>
        <v>0</v>
      </c>
      <c r="T871" s="1">
        <f>COUNTIF(B871,"*ao*")</f>
        <v>0</v>
      </c>
      <c r="U871" s="1">
        <f>COUNTIF(B871,"*au*")</f>
        <v>0</v>
      </c>
      <c r="V871" s="1">
        <f>COUNTIF(B871,"*oi*")</f>
        <v>0</v>
      </c>
      <c r="W871" s="1">
        <f>COUNTIF(B871,"*oe*")</f>
        <v>0</v>
      </c>
      <c r="X871" s="1">
        <f>COUNTIF(B871,"*oa*")</f>
        <v>0</v>
      </c>
      <c r="Y871" s="1">
        <f>COUNTIF(B871,"*ou*")</f>
        <v>0</v>
      </c>
      <c r="Z871" s="1">
        <f>COUNTIF(B871,"*ui*")</f>
        <v>0</v>
      </c>
      <c r="AA871" s="1">
        <f>COUNTIF(B871,"*ua*")</f>
        <v>0</v>
      </c>
      <c r="AB871">
        <f>SUM(G871:AA871)</f>
        <v>0</v>
      </c>
      <c r="AC871">
        <v>3</v>
      </c>
      <c r="AD871">
        <f>COUNTIF(AC871,"2")</f>
        <v>0</v>
      </c>
      <c r="AE871">
        <f>COUNTIF(AC871,"3")</f>
        <v>1</v>
      </c>
      <c r="AF871">
        <f>COUNTIF(AC871,"4")</f>
        <v>0</v>
      </c>
      <c r="AG871">
        <f>COUNTIF(AC871,"5")</f>
        <v>0</v>
      </c>
      <c r="AH871">
        <v>1</v>
      </c>
      <c r="AI871">
        <v>0</v>
      </c>
      <c r="AM871">
        <v>1</v>
      </c>
      <c r="AN871" t="str">
        <f>RIGHT(B871,1)</f>
        <v>ʔ</v>
      </c>
      <c r="AO871" s="1">
        <f>COUNTIF(F871,"CVCV")+COUNTIF(F871,"CVVCV")</f>
        <v>0</v>
      </c>
      <c r="AP871" s="1">
        <f>COUNTIF(F871,"CVCVC")+COUNTIF(F871,"CVVCVC")</f>
        <v>0</v>
      </c>
      <c r="AQ871" s="1">
        <f>COUNTIF(F871,"VCV")+COUNTIF(F871,"VVCV")</f>
        <v>0</v>
      </c>
      <c r="AR871" s="1">
        <f>COUNTIF(F871,"VCVC")+COUNTIF(F871,"VVCVC")</f>
        <v>0</v>
      </c>
      <c r="AS871" s="1">
        <f>COUNTIF(F871,"CVV")</f>
        <v>0</v>
      </c>
      <c r="AT871" s="1">
        <f>COUNTIF(F871,"CVVC")</f>
        <v>0</v>
      </c>
      <c r="AU871" s="1">
        <f>COUNTIF(F871,"VV")</f>
        <v>0</v>
      </c>
      <c r="AV871" s="1">
        <f>COUNTIF(F871,"VVC")</f>
        <v>0</v>
      </c>
      <c r="AW871" s="1">
        <f>COUNTIF(F871,"CVVCVC")+COUNTIF(F871,"VVCVC")+COUNTIF(F871,"CVVCV")+COUNTIF(F871,"VVCV")</f>
        <v>0</v>
      </c>
      <c r="AY871" s="1">
        <f>COUNTIF(F871,"CCVCV")</f>
        <v>0</v>
      </c>
      <c r="AZ871" s="1">
        <f>COUNTIF(F871,"CCVCVC")</f>
        <v>0</v>
      </c>
      <c r="BA871" s="1">
        <f>COUNTIF(F871,"CCVV")</f>
        <v>0</v>
      </c>
      <c r="BB871" s="1">
        <f>COUNTIF(F871,"CCVVC")</f>
        <v>0</v>
      </c>
      <c r="BD871" t="s">
        <v>3692</v>
      </c>
      <c r="BF871" s="1" t="str">
        <f>RIGHT(F871,4)</f>
        <v>VCVC</v>
      </c>
      <c r="BG871" s="1"/>
      <c r="BJ871">
        <v>1</v>
      </c>
      <c r="BK871">
        <v>1</v>
      </c>
      <c r="BP871" s="1">
        <f>SUM(BG871:BO871)</f>
        <v>2</v>
      </c>
      <c r="BQ871">
        <v>0</v>
      </c>
      <c r="BS871" s="1" t="str">
        <f>LEFT(B871,1)</f>
        <v>m</v>
      </c>
      <c r="BT871" s="1" t="str">
        <f>LEFT(B871,2)</f>
        <v>ma</v>
      </c>
      <c r="BU871" s="1" t="str">
        <f>RIGHT(B871,1)</f>
        <v>ʔ</v>
      </c>
      <c r="BV871" t="s">
        <v>3692</v>
      </c>
      <c r="BX871" s="10">
        <v>0</v>
      </c>
      <c r="BY871" s="10" t="str">
        <f>LEFT(CA871,1)</f>
        <v>e</v>
      </c>
      <c r="BZ871" s="10" t="str">
        <f>LEFT(CC871,1)</f>
        <v>a</v>
      </c>
      <c r="CA871" s="10" t="str">
        <f>RIGHT(B871,4)</f>
        <v>enaʔ</v>
      </c>
      <c r="CB871" s="10" t="str">
        <f>RIGHT(B871,3)</f>
        <v>naʔ</v>
      </c>
      <c r="CC871" s="10" t="str">
        <f>RIGHT(B871,2)</f>
        <v>aʔ</v>
      </c>
      <c r="CD871" s="10" t="str">
        <f>RIGHT(B871,1)</f>
        <v>ʔ</v>
      </c>
    </row>
    <row r="872" spans="1:82">
      <c r="A872">
        <v>778</v>
      </c>
      <c r="B872" s="30" t="s">
        <v>3541</v>
      </c>
      <c r="C872" t="s">
        <v>2093</v>
      </c>
      <c r="D872" t="s">
        <v>1141</v>
      </c>
      <c r="E872" t="s">
        <v>1141</v>
      </c>
      <c r="F872" t="s">
        <v>2878</v>
      </c>
      <c r="G872" s="1">
        <f>COUNTIF(B872,"*ii*")</f>
        <v>0</v>
      </c>
      <c r="H872" s="1">
        <f>COUNTIF(B872,"*ee*")</f>
        <v>0</v>
      </c>
      <c r="I872" s="1">
        <f>COUNTIF(B872,"*aa*")</f>
        <v>0</v>
      </c>
      <c r="J872" s="1">
        <f>COUNTIF(B872,"*oo*")</f>
        <v>0</v>
      </c>
      <c r="K872" s="1">
        <f>COUNTIF(B872,"*uu*")</f>
        <v>0</v>
      </c>
      <c r="L872" s="1">
        <f>COUNTIF(B872,"*ia*")</f>
        <v>0</v>
      </c>
      <c r="M872" s="1">
        <f>COUNTIF(B872,"*iu*")</f>
        <v>0</v>
      </c>
      <c r="N872" s="1">
        <f>COUNTIF(B872,"*ei*")</f>
        <v>0</v>
      </c>
      <c r="O872" s="1">
        <f>COUNTIF(B872,"*ea*")</f>
        <v>0</v>
      </c>
      <c r="P872" s="1">
        <f>COUNTIF(B872,"*eo*")</f>
        <v>0</v>
      </c>
      <c r="Q872" s="1">
        <f>COUNTIF(B872,"*eu*")</f>
        <v>0</v>
      </c>
      <c r="R872" s="1">
        <f>COUNTIF(B872,"*ai*")</f>
        <v>0</v>
      </c>
      <c r="S872" s="1">
        <f>COUNTIF(B872,"*ae*")</f>
        <v>0</v>
      </c>
      <c r="T872" s="1">
        <f>COUNTIF(B872,"*ao*")</f>
        <v>0</v>
      </c>
      <c r="U872" s="1">
        <f>COUNTIF(B872,"*au*")</f>
        <v>0</v>
      </c>
      <c r="V872" s="1">
        <f>COUNTIF(B872,"*oi*")</f>
        <v>0</v>
      </c>
      <c r="W872" s="1">
        <f>COUNTIF(B872,"*oe*")</f>
        <v>0</v>
      </c>
      <c r="X872" s="1">
        <f>COUNTIF(B872,"*oa*")</f>
        <v>0</v>
      </c>
      <c r="Y872" s="1">
        <f>COUNTIF(B872,"*ou*")</f>
        <v>0</v>
      </c>
      <c r="Z872" s="1">
        <f>COUNTIF(B872,"*ui*")</f>
        <v>0</v>
      </c>
      <c r="AA872" s="1">
        <f>COUNTIF(B872,"*ua*")</f>
        <v>0</v>
      </c>
      <c r="AB872">
        <f>SUM(G872:AA872)</f>
        <v>0</v>
      </c>
      <c r="AC872">
        <v>3</v>
      </c>
      <c r="AD872">
        <f>COUNTIF(AC872,"2")</f>
        <v>0</v>
      </c>
      <c r="AE872">
        <f>COUNTIF(AC872,"3")</f>
        <v>1</v>
      </c>
      <c r="AF872">
        <f>COUNTIF(AC872,"4")</f>
        <v>0</v>
      </c>
      <c r="AG872">
        <f>COUNTIF(AC872,"5")</f>
        <v>0</v>
      </c>
      <c r="AH872">
        <v>1</v>
      </c>
      <c r="AI872">
        <v>0</v>
      </c>
      <c r="AM872">
        <v>1</v>
      </c>
      <c r="AN872" t="str">
        <f>RIGHT(B872,1)</f>
        <v>ʔ</v>
      </c>
      <c r="AO872" s="1">
        <f>COUNTIF(F872,"CVCV")+COUNTIF(F872,"CVVCV")</f>
        <v>0</v>
      </c>
      <c r="AP872" s="1">
        <f>COUNTIF(F872,"CVCVC")+COUNTIF(F872,"CVVCVC")</f>
        <v>0</v>
      </c>
      <c r="AQ872" s="1">
        <f>COUNTIF(F872,"VCV")+COUNTIF(F872,"VVCV")</f>
        <v>0</v>
      </c>
      <c r="AR872" s="1">
        <f>COUNTIF(F872,"VCVC")+COUNTIF(F872,"VVCVC")</f>
        <v>0</v>
      </c>
      <c r="AS872" s="1">
        <f>COUNTIF(F872,"CVV")</f>
        <v>0</v>
      </c>
      <c r="AT872" s="1">
        <f>COUNTIF(F872,"CVVC")</f>
        <v>0</v>
      </c>
      <c r="AU872" s="1">
        <f>COUNTIF(F872,"VV")</f>
        <v>0</v>
      </c>
      <c r="AV872" s="1">
        <f>COUNTIF(F872,"VVC")</f>
        <v>0</v>
      </c>
      <c r="AW872" s="1">
        <f>COUNTIF(F872,"CVVCVC")+COUNTIF(F872,"VVCVC")+COUNTIF(F872,"CVVCV")+COUNTIF(F872,"VVCV")</f>
        <v>0</v>
      </c>
      <c r="AY872" s="1">
        <f>COUNTIF(F872,"CCVCV")</f>
        <v>0</v>
      </c>
      <c r="AZ872" s="1">
        <f>COUNTIF(F872,"CCVCVC")</f>
        <v>0</v>
      </c>
      <c r="BA872" s="1">
        <f>COUNTIF(F872,"CCVV")</f>
        <v>0</v>
      </c>
      <c r="BB872" s="1">
        <f>COUNTIF(F872,"CCVVC")</f>
        <v>0</v>
      </c>
      <c r="BD872" t="s">
        <v>3695</v>
      </c>
      <c r="BF872" s="1" t="str">
        <f>RIGHT(F872,4)</f>
        <v>VCVC</v>
      </c>
      <c r="BG872" s="1"/>
      <c r="BJ872">
        <v>1</v>
      </c>
      <c r="BK872">
        <v>1</v>
      </c>
      <c r="BP872" s="1">
        <f>SUM(BG872:BO872)</f>
        <v>2</v>
      </c>
      <c r="BQ872">
        <v>0</v>
      </c>
      <c r="BS872" s="1" t="str">
        <f>LEFT(B872,1)</f>
        <v>m</v>
      </c>
      <c r="BT872" s="1" t="str">
        <f>LEFT(B872,2)</f>
        <v>ma</v>
      </c>
      <c r="BU872" s="1" t="str">
        <f>RIGHT(B872,1)</f>
        <v>ʔ</v>
      </c>
      <c r="BV872" t="s">
        <v>3695</v>
      </c>
      <c r="BX872" s="10">
        <v>0</v>
      </c>
      <c r="BY872" s="10" t="str">
        <f>LEFT(CA872,1)</f>
        <v>e</v>
      </c>
      <c r="BZ872" s="10" t="str">
        <f>LEFT(CC872,1)</f>
        <v>a</v>
      </c>
      <c r="CA872" s="10" t="str">
        <f>RIGHT(B872,4)</f>
        <v>enaʔ</v>
      </c>
      <c r="CB872" s="10" t="str">
        <f>RIGHT(B872,3)</f>
        <v>naʔ</v>
      </c>
      <c r="CC872" s="10" t="str">
        <f>RIGHT(B872,2)</f>
        <v>aʔ</v>
      </c>
      <c r="CD872" s="10" t="str">
        <f>RIGHT(B872,1)</f>
        <v>ʔ</v>
      </c>
    </row>
    <row r="873" spans="1:82">
      <c r="A873">
        <v>377</v>
      </c>
      <c r="B873" s="30" t="s">
        <v>3513</v>
      </c>
      <c r="C873" t="s">
        <v>2506</v>
      </c>
      <c r="D873" t="s">
        <v>1150</v>
      </c>
      <c r="E873" t="s">
        <v>2821</v>
      </c>
      <c r="F873" t="s">
        <v>2878</v>
      </c>
      <c r="G873" s="1">
        <f>COUNTIF(B873,"*ii*")</f>
        <v>0</v>
      </c>
      <c r="H873" s="1">
        <f>COUNTIF(B873,"*ee*")</f>
        <v>0</v>
      </c>
      <c r="I873" s="1">
        <f>COUNTIF(B873,"*aa*")</f>
        <v>0</v>
      </c>
      <c r="J873" s="1">
        <f>COUNTIF(B873,"*oo*")</f>
        <v>0</v>
      </c>
      <c r="K873" s="1">
        <f>COUNTIF(B873,"*uu*")</f>
        <v>0</v>
      </c>
      <c r="L873" s="1">
        <f>COUNTIF(B873,"*ia*")</f>
        <v>0</v>
      </c>
      <c r="M873" s="1">
        <f>COUNTIF(B873,"*iu*")</f>
        <v>0</v>
      </c>
      <c r="N873" s="1">
        <f>COUNTIF(B873,"*ei*")</f>
        <v>0</v>
      </c>
      <c r="O873" s="1">
        <f>COUNTIF(B873,"*ea*")</f>
        <v>0</v>
      </c>
      <c r="P873" s="1">
        <f>COUNTIF(B873,"*eo*")</f>
        <v>0</v>
      </c>
      <c r="Q873" s="1">
        <f>COUNTIF(B873,"*eu*")</f>
        <v>0</v>
      </c>
      <c r="R873" s="1">
        <f>COUNTIF(B873,"*ai*")</f>
        <v>0</v>
      </c>
      <c r="S873" s="1">
        <f>COUNTIF(B873,"*ae*")</f>
        <v>0</v>
      </c>
      <c r="T873" s="1">
        <f>COUNTIF(B873,"*ao*")</f>
        <v>0</v>
      </c>
      <c r="U873" s="1">
        <f>COUNTIF(B873,"*au*")</f>
        <v>0</v>
      </c>
      <c r="V873" s="1">
        <f>COUNTIF(B873,"*oi*")</f>
        <v>0</v>
      </c>
      <c r="W873" s="1">
        <f>COUNTIF(B873,"*oe*")</f>
        <v>0</v>
      </c>
      <c r="X873" s="1">
        <f>COUNTIF(B873,"*oa*")</f>
        <v>0</v>
      </c>
      <c r="Y873" s="1">
        <f>COUNTIF(B873,"*ou*")</f>
        <v>0</v>
      </c>
      <c r="Z873" s="1">
        <f>COUNTIF(B873,"*ui*")</f>
        <v>0</v>
      </c>
      <c r="AA873" s="1">
        <f>COUNTIF(B873,"*ua*")</f>
        <v>0</v>
      </c>
      <c r="AB873">
        <f>SUM(G873:AA873)</f>
        <v>0</v>
      </c>
      <c r="AC873">
        <v>3</v>
      </c>
      <c r="AD873">
        <f>COUNTIF(AC873,"2")</f>
        <v>0</v>
      </c>
      <c r="AE873">
        <f>COUNTIF(AC873,"3")</f>
        <v>1</v>
      </c>
      <c r="AF873">
        <f>COUNTIF(AC873,"4")</f>
        <v>0</v>
      </c>
      <c r="AG873">
        <f>COUNTIF(AC873,"5")</f>
        <v>0</v>
      </c>
      <c r="AH873">
        <v>1</v>
      </c>
      <c r="AI873">
        <v>0</v>
      </c>
      <c r="AM873">
        <v>1</v>
      </c>
      <c r="AN873" t="str">
        <f>RIGHT(B873,1)</f>
        <v>ʔ</v>
      </c>
      <c r="AO873" s="1">
        <f>COUNTIF(F873,"CVCV")+COUNTIF(F873,"CVVCV")</f>
        <v>0</v>
      </c>
      <c r="AP873" s="1">
        <f>COUNTIF(F873,"CVCVC")+COUNTIF(F873,"CVVCVC")</f>
        <v>0</v>
      </c>
      <c r="AQ873" s="1">
        <f>COUNTIF(F873,"VCV")+COUNTIF(F873,"VVCV")</f>
        <v>0</v>
      </c>
      <c r="AR873" s="1">
        <f>COUNTIF(F873,"VCVC")+COUNTIF(F873,"VVCVC")</f>
        <v>0</v>
      </c>
      <c r="AS873" s="1">
        <f>COUNTIF(F873,"CVV")</f>
        <v>0</v>
      </c>
      <c r="AT873" s="1">
        <f>COUNTIF(F873,"CVVC")</f>
        <v>0</v>
      </c>
      <c r="AU873" s="1">
        <f>COUNTIF(F873,"VV")</f>
        <v>0</v>
      </c>
      <c r="AV873" s="1">
        <f>COUNTIF(F873,"VVC")</f>
        <v>0</v>
      </c>
      <c r="AW873" s="1">
        <f>COUNTIF(F873,"CVVCVC")+COUNTIF(F873,"VVCVC")+COUNTIF(F873,"CVVCV")+COUNTIF(F873,"VVCV")</f>
        <v>0</v>
      </c>
      <c r="AY873" s="1">
        <f>COUNTIF(F873,"CCVCV")</f>
        <v>0</v>
      </c>
      <c r="AZ873" s="1">
        <f>COUNTIF(F873,"CCVCVC")</f>
        <v>0</v>
      </c>
      <c r="BA873" s="1">
        <f>COUNTIF(F873,"CCVV")</f>
        <v>0</v>
      </c>
      <c r="BB873" s="1">
        <f>COUNTIF(F873,"CCVVC")</f>
        <v>0</v>
      </c>
      <c r="BD873" t="s">
        <v>3651</v>
      </c>
      <c r="BF873" s="1" t="str">
        <f>RIGHT(F873,4)</f>
        <v>VCVC</v>
      </c>
      <c r="BG873" s="1"/>
      <c r="BJ873">
        <v>1</v>
      </c>
      <c r="BK873">
        <v>1</v>
      </c>
      <c r="BP873" s="1">
        <f>SUM(BG873:BO873)</f>
        <v>2</v>
      </c>
      <c r="BQ873">
        <v>0</v>
      </c>
      <c r="BS873" s="1" t="str">
        <f>LEFT(B873,1)</f>
        <v>h</v>
      </c>
      <c r="BT873" s="1" t="str">
        <f>LEFT(B873,2)</f>
        <v>ha</v>
      </c>
      <c r="BU873" s="1" t="str">
        <f>RIGHT(B873,1)</f>
        <v>ʔ</v>
      </c>
      <c r="BV873" t="s">
        <v>3651</v>
      </c>
      <c r="BX873" s="10">
        <v>0</v>
      </c>
      <c r="BY873" s="10" t="str">
        <f>LEFT(CA873,1)</f>
        <v>e</v>
      </c>
      <c r="BZ873" s="10" t="str">
        <f>LEFT(CC873,1)</f>
        <v>a</v>
      </c>
      <c r="CA873" s="10" t="str">
        <f>RIGHT(B873,4)</f>
        <v>esaʔ</v>
      </c>
      <c r="CB873" s="10" t="str">
        <f>RIGHT(B873,3)</f>
        <v>saʔ</v>
      </c>
      <c r="CC873" s="10" t="str">
        <f>RIGHT(B873,2)</f>
        <v>aʔ</v>
      </c>
      <c r="CD873" s="10" t="str">
        <f>RIGHT(B873,1)</f>
        <v>ʔ</v>
      </c>
    </row>
    <row r="874" spans="1:82">
      <c r="A874">
        <v>109</v>
      </c>
      <c r="B874" s="30" t="s">
        <v>3508</v>
      </c>
      <c r="C874" t="s">
        <v>1404</v>
      </c>
      <c r="D874" t="s">
        <v>1141</v>
      </c>
      <c r="E874" t="s">
        <v>1141</v>
      </c>
      <c r="F874" t="s">
        <v>2878</v>
      </c>
      <c r="G874" s="1">
        <f>COUNTIF(B874,"*ii*")</f>
        <v>0</v>
      </c>
      <c r="H874" s="1">
        <f>COUNTIF(B874,"*ee*")</f>
        <v>0</v>
      </c>
      <c r="I874" s="1">
        <f>COUNTIF(B874,"*aa*")</f>
        <v>0</v>
      </c>
      <c r="J874" s="1">
        <f>COUNTIF(B874,"*oo*")</f>
        <v>0</v>
      </c>
      <c r="K874" s="1">
        <f>COUNTIF(B874,"*uu*")</f>
        <v>0</v>
      </c>
      <c r="L874" s="1">
        <f>COUNTIF(B874,"*ia*")</f>
        <v>0</v>
      </c>
      <c r="M874" s="1">
        <f>COUNTIF(B874,"*iu*")</f>
        <v>0</v>
      </c>
      <c r="N874" s="1">
        <f>COUNTIF(B874,"*ei*")</f>
        <v>0</v>
      </c>
      <c r="O874" s="1">
        <f>COUNTIF(B874,"*ea*")</f>
        <v>0</v>
      </c>
      <c r="P874" s="1">
        <f>COUNTIF(B874,"*eo*")</f>
        <v>0</v>
      </c>
      <c r="Q874" s="1">
        <f>COUNTIF(B874,"*eu*")</f>
        <v>0</v>
      </c>
      <c r="R874" s="1">
        <f>COUNTIF(B874,"*ai*")</f>
        <v>0</v>
      </c>
      <c r="S874" s="1">
        <f>COUNTIF(B874,"*ae*")</f>
        <v>0</v>
      </c>
      <c r="T874" s="1">
        <f>COUNTIF(B874,"*ao*")</f>
        <v>0</v>
      </c>
      <c r="U874" s="1">
        <f>COUNTIF(B874,"*au*")</f>
        <v>0</v>
      </c>
      <c r="V874" s="1">
        <f>COUNTIF(B874,"*oi*")</f>
        <v>0</v>
      </c>
      <c r="W874" s="1">
        <f>COUNTIF(B874,"*oe*")</f>
        <v>0</v>
      </c>
      <c r="X874" s="1">
        <f>COUNTIF(B874,"*oa*")</f>
        <v>0</v>
      </c>
      <c r="Y874" s="1">
        <f>COUNTIF(B874,"*ou*")</f>
        <v>0</v>
      </c>
      <c r="Z874" s="1">
        <f>COUNTIF(B874,"*ui*")</f>
        <v>0</v>
      </c>
      <c r="AA874" s="1">
        <f>COUNTIF(B874,"*ua*")</f>
        <v>0</v>
      </c>
      <c r="AB874">
        <f>SUM(G874:AA874)</f>
        <v>0</v>
      </c>
      <c r="AC874">
        <v>3</v>
      </c>
      <c r="AD874">
        <f>COUNTIF(AC874,"2")</f>
        <v>0</v>
      </c>
      <c r="AE874">
        <f>COUNTIF(AC874,"3")</f>
        <v>1</v>
      </c>
      <c r="AF874">
        <f>COUNTIF(AC874,"4")</f>
        <v>0</v>
      </c>
      <c r="AG874">
        <f>COUNTIF(AC874,"5")</f>
        <v>0</v>
      </c>
      <c r="AH874">
        <v>1</v>
      </c>
      <c r="AI874">
        <v>0</v>
      </c>
      <c r="AM874">
        <v>1</v>
      </c>
      <c r="AN874" t="str">
        <f>RIGHT(B874,1)</f>
        <v>ʔ</v>
      </c>
      <c r="AO874" s="1">
        <f>COUNTIF(F874,"CVCV")+COUNTIF(F874,"CVVCV")</f>
        <v>0</v>
      </c>
      <c r="AP874" s="1">
        <f>COUNTIF(F874,"CVCVC")+COUNTIF(F874,"CVVCVC")</f>
        <v>0</v>
      </c>
      <c r="AQ874" s="1">
        <f>COUNTIF(F874,"VCV")+COUNTIF(F874,"VVCV")</f>
        <v>0</v>
      </c>
      <c r="AR874" s="1">
        <f>COUNTIF(F874,"VCVC")+COUNTIF(F874,"VVCVC")</f>
        <v>0</v>
      </c>
      <c r="AS874" s="1">
        <f>COUNTIF(F874,"CVV")</f>
        <v>0</v>
      </c>
      <c r="AT874" s="1">
        <f>COUNTIF(F874,"CVVC")</f>
        <v>0</v>
      </c>
      <c r="AU874" s="1">
        <f>COUNTIF(F874,"VV")</f>
        <v>0</v>
      </c>
      <c r="AV874" s="1">
        <f>COUNTIF(F874,"VVC")</f>
        <v>0</v>
      </c>
      <c r="AW874" s="1">
        <f>COUNTIF(F874,"CVVCVC")+COUNTIF(F874,"VVCVC")+COUNTIF(F874,"CVVCV")+COUNTIF(F874,"VVCV")</f>
        <v>0</v>
      </c>
      <c r="AY874" s="1">
        <f>COUNTIF(F874,"CCVCV")</f>
        <v>0</v>
      </c>
      <c r="AZ874" s="1">
        <f>COUNTIF(F874,"CCVCVC")</f>
        <v>0</v>
      </c>
      <c r="BA874" s="1">
        <f>COUNTIF(F874,"CCVV")</f>
        <v>0</v>
      </c>
      <c r="BB874" s="1">
        <f>COUNTIF(F874,"CCVVC")</f>
        <v>0</v>
      </c>
      <c r="BD874" t="s">
        <v>3757</v>
      </c>
      <c r="BF874" s="1" t="str">
        <f>RIGHT(F874,4)</f>
        <v>VCVC</v>
      </c>
      <c r="BG874" s="1"/>
      <c r="BJ874">
        <v>1</v>
      </c>
      <c r="BK874">
        <v>1</v>
      </c>
      <c r="BP874" s="1">
        <f>SUM(BG874:BO874)</f>
        <v>2</v>
      </c>
      <c r="BQ874">
        <v>0</v>
      </c>
      <c r="BS874" s="1" t="str">
        <f>LEFT(B874,1)</f>
        <v>b</v>
      </c>
      <c r="BT874" s="1" t="str">
        <f>LEFT(B874,2)</f>
        <v>ba</v>
      </c>
      <c r="BU874" s="1" t="str">
        <f>RIGHT(B874,1)</f>
        <v>ʔ</v>
      </c>
      <c r="BV874" t="s">
        <v>3731</v>
      </c>
      <c r="BW874" s="10" t="str">
        <f>LEFT(BD874,1)</f>
        <v>n</v>
      </c>
      <c r="BX874" s="10">
        <v>0</v>
      </c>
      <c r="BY874" s="10" t="str">
        <f>LEFT(CA874,1)</f>
        <v>o</v>
      </c>
      <c r="BZ874" s="10" t="str">
        <f>LEFT(CC874,1)</f>
        <v>a</v>
      </c>
      <c r="CA874" s="10" t="str">
        <f>RIGHT(B874,4)</f>
        <v>ofaʔ</v>
      </c>
      <c r="CB874" s="10" t="str">
        <f>RIGHT(B874,3)</f>
        <v>faʔ</v>
      </c>
      <c r="CC874" s="10" t="str">
        <f>RIGHT(B874,2)</f>
        <v>aʔ</v>
      </c>
      <c r="CD874" s="10" t="str">
        <f>RIGHT(B874,1)</f>
        <v>ʔ</v>
      </c>
    </row>
    <row r="875" spans="1:82">
      <c r="A875">
        <v>748</v>
      </c>
      <c r="B875" s="30" t="s">
        <v>3529</v>
      </c>
      <c r="C875" t="s">
        <v>1480</v>
      </c>
      <c r="D875" t="s">
        <v>1141</v>
      </c>
      <c r="E875" t="s">
        <v>1141</v>
      </c>
      <c r="F875" t="s">
        <v>2878</v>
      </c>
      <c r="G875" s="1">
        <f>COUNTIF(B875,"*ii*")</f>
        <v>0</v>
      </c>
      <c r="H875" s="1">
        <f>COUNTIF(B875,"*ee*")</f>
        <v>0</v>
      </c>
      <c r="I875" s="1">
        <f>COUNTIF(B875,"*aa*")</f>
        <v>0</v>
      </c>
      <c r="J875" s="1">
        <f>COUNTIF(B875,"*oo*")</f>
        <v>0</v>
      </c>
      <c r="K875" s="1">
        <f>COUNTIF(B875,"*uu*")</f>
        <v>0</v>
      </c>
      <c r="L875" s="1">
        <f>COUNTIF(B875,"*ia*")</f>
        <v>0</v>
      </c>
      <c r="M875" s="1">
        <f>COUNTIF(B875,"*iu*")</f>
        <v>0</v>
      </c>
      <c r="N875" s="1">
        <f>COUNTIF(B875,"*ei*")</f>
        <v>0</v>
      </c>
      <c r="O875" s="1">
        <f>COUNTIF(B875,"*ea*")</f>
        <v>0</v>
      </c>
      <c r="P875" s="1">
        <f>COUNTIF(B875,"*eo*")</f>
        <v>0</v>
      </c>
      <c r="Q875" s="1">
        <f>COUNTIF(B875,"*eu*")</f>
        <v>0</v>
      </c>
      <c r="R875" s="1">
        <f>COUNTIF(B875,"*ai*")</f>
        <v>0</v>
      </c>
      <c r="S875" s="1">
        <f>COUNTIF(B875,"*ae*")</f>
        <v>0</v>
      </c>
      <c r="T875" s="1">
        <f>COUNTIF(B875,"*ao*")</f>
        <v>0</v>
      </c>
      <c r="U875" s="1">
        <f>COUNTIF(B875,"*au*")</f>
        <v>0</v>
      </c>
      <c r="V875" s="1">
        <f>COUNTIF(B875,"*oi*")</f>
        <v>0</v>
      </c>
      <c r="W875" s="1">
        <f>COUNTIF(B875,"*oe*")</f>
        <v>0</v>
      </c>
      <c r="X875" s="1">
        <f>COUNTIF(B875,"*oa*")</f>
        <v>0</v>
      </c>
      <c r="Y875" s="1">
        <f>COUNTIF(B875,"*ou*")</f>
        <v>0</v>
      </c>
      <c r="Z875" s="1">
        <f>COUNTIF(B875,"*ui*")</f>
        <v>0</v>
      </c>
      <c r="AA875" s="1">
        <f>COUNTIF(B875,"*ua*")</f>
        <v>0</v>
      </c>
      <c r="AB875">
        <f>SUM(G875:AA875)</f>
        <v>0</v>
      </c>
      <c r="AC875">
        <v>3</v>
      </c>
      <c r="AD875">
        <f>COUNTIF(AC875,"2")</f>
        <v>0</v>
      </c>
      <c r="AE875">
        <f>COUNTIF(AC875,"3")</f>
        <v>1</v>
      </c>
      <c r="AF875">
        <f>COUNTIF(AC875,"4")</f>
        <v>0</v>
      </c>
      <c r="AG875">
        <f>COUNTIF(AC875,"5")</f>
        <v>0</v>
      </c>
      <c r="AH875">
        <v>1</v>
      </c>
      <c r="AI875">
        <v>0</v>
      </c>
      <c r="AM875">
        <v>1</v>
      </c>
      <c r="AN875" t="str">
        <f>RIGHT(B875,1)</f>
        <v>ʔ</v>
      </c>
      <c r="AO875" s="1">
        <f>COUNTIF(F875,"CVCV")+COUNTIF(F875,"CVVCV")</f>
        <v>0</v>
      </c>
      <c r="AP875" s="1">
        <f>COUNTIF(F875,"CVCVC")+COUNTIF(F875,"CVVCVC")</f>
        <v>0</v>
      </c>
      <c r="AQ875" s="1">
        <f>COUNTIF(F875,"VCV")+COUNTIF(F875,"VVCV")</f>
        <v>0</v>
      </c>
      <c r="AR875" s="1">
        <f>COUNTIF(F875,"VCVC")+COUNTIF(F875,"VVCVC")</f>
        <v>0</v>
      </c>
      <c r="AS875" s="1">
        <f>COUNTIF(F875,"CVV")</f>
        <v>0</v>
      </c>
      <c r="AT875" s="1">
        <f>COUNTIF(F875,"CVVC")</f>
        <v>0</v>
      </c>
      <c r="AU875" s="1">
        <f>COUNTIF(F875,"VV")</f>
        <v>0</v>
      </c>
      <c r="AV875" s="1">
        <f>COUNTIF(F875,"VVC")</f>
        <v>0</v>
      </c>
      <c r="AW875" s="1">
        <f>COUNTIF(F875,"CVVCVC")+COUNTIF(F875,"VVCVC")+COUNTIF(F875,"CVVCV")+COUNTIF(F875,"VVCV")</f>
        <v>0</v>
      </c>
      <c r="AY875" s="1">
        <f>COUNTIF(F875,"CCVCV")</f>
        <v>0</v>
      </c>
      <c r="AZ875" s="1">
        <f>COUNTIF(F875,"CCVCVC")</f>
        <v>0</v>
      </c>
      <c r="BA875" s="1">
        <f>COUNTIF(F875,"CCVV")</f>
        <v>0</v>
      </c>
      <c r="BB875" s="1">
        <f>COUNTIF(F875,"CCVVC")</f>
        <v>0</v>
      </c>
      <c r="BD875" t="s">
        <v>3684</v>
      </c>
      <c r="BF875" s="1" t="str">
        <f>RIGHT(F875,4)</f>
        <v>VCVC</v>
      </c>
      <c r="BG875" s="1"/>
      <c r="BJ875">
        <v>1</v>
      </c>
      <c r="BK875">
        <v>1</v>
      </c>
      <c r="BP875" s="1">
        <f>SUM(BG875:BO875)</f>
        <v>2</v>
      </c>
      <c r="BQ875">
        <v>0</v>
      </c>
      <c r="BS875" s="1" t="str">
        <f>LEFT(B875,1)</f>
        <v>m</v>
      </c>
      <c r="BT875" s="1" t="str">
        <f>LEFT(B875,2)</f>
        <v>ma</v>
      </c>
      <c r="BU875" s="1" t="str">
        <f>RIGHT(B875,1)</f>
        <v>ʔ</v>
      </c>
      <c r="BV875" t="s">
        <v>3684</v>
      </c>
      <c r="BX875" s="10">
        <v>0</v>
      </c>
      <c r="BY875" s="10" t="str">
        <f>LEFT(CA875,1)</f>
        <v>u</v>
      </c>
      <c r="BZ875" s="10" t="str">
        <f>LEFT(CC875,1)</f>
        <v>a</v>
      </c>
      <c r="CA875" s="10" t="str">
        <f>RIGHT(B875,4)</f>
        <v>utaʔ</v>
      </c>
      <c r="CB875" s="10" t="str">
        <f>RIGHT(B875,3)</f>
        <v>taʔ</v>
      </c>
      <c r="CC875" s="10" t="str">
        <f>RIGHT(B875,2)</f>
        <v>aʔ</v>
      </c>
      <c r="CD875" s="10" t="str">
        <f>RIGHT(B875,1)</f>
        <v>ʔ</v>
      </c>
    </row>
    <row r="876" spans="1:82">
      <c r="A876">
        <v>1605</v>
      </c>
      <c r="B876" s="30" t="s">
        <v>3568</v>
      </c>
      <c r="C876" t="s">
        <v>2338</v>
      </c>
      <c r="D876" t="s">
        <v>1141</v>
      </c>
      <c r="E876" t="s">
        <v>1141</v>
      </c>
      <c r="F876" t="s">
        <v>2878</v>
      </c>
      <c r="G876" s="1">
        <f>COUNTIF(B876,"*ii*")</f>
        <v>0</v>
      </c>
      <c r="H876" s="1">
        <f>COUNTIF(B876,"*ee*")</f>
        <v>0</v>
      </c>
      <c r="I876" s="1">
        <f>COUNTIF(B876,"*aa*")</f>
        <v>0</v>
      </c>
      <c r="J876" s="1">
        <f>COUNTIF(B876,"*oo*")</f>
        <v>0</v>
      </c>
      <c r="K876" s="1">
        <f>COUNTIF(B876,"*uu*")</f>
        <v>0</v>
      </c>
      <c r="L876" s="1">
        <f>COUNTIF(B876,"*ia*")</f>
        <v>0</v>
      </c>
      <c r="M876" s="1">
        <f>COUNTIF(B876,"*iu*")</f>
        <v>0</v>
      </c>
      <c r="N876" s="1">
        <f>COUNTIF(B876,"*ei*")</f>
        <v>0</v>
      </c>
      <c r="O876" s="1">
        <f>COUNTIF(B876,"*ea*")</f>
        <v>0</v>
      </c>
      <c r="P876" s="1">
        <f>COUNTIF(B876,"*eo*")</f>
        <v>0</v>
      </c>
      <c r="Q876" s="1">
        <f>COUNTIF(B876,"*eu*")</f>
        <v>0</v>
      </c>
      <c r="R876" s="1">
        <f>COUNTIF(B876,"*ai*")</f>
        <v>0</v>
      </c>
      <c r="S876" s="1">
        <f>COUNTIF(B876,"*ae*")</f>
        <v>0</v>
      </c>
      <c r="T876" s="1">
        <f>COUNTIF(B876,"*ao*")</f>
        <v>0</v>
      </c>
      <c r="U876" s="1">
        <f>COUNTIF(B876,"*au*")</f>
        <v>0</v>
      </c>
      <c r="V876" s="1">
        <f>COUNTIF(B876,"*oi*")</f>
        <v>0</v>
      </c>
      <c r="W876" s="1">
        <f>COUNTIF(B876,"*oe*")</f>
        <v>0</v>
      </c>
      <c r="X876" s="1">
        <f>COUNTIF(B876,"*oa*")</f>
        <v>0</v>
      </c>
      <c r="Y876" s="1">
        <f>COUNTIF(B876,"*ou*")</f>
        <v>0</v>
      </c>
      <c r="Z876" s="1">
        <f>COUNTIF(B876,"*ui*")</f>
        <v>0</v>
      </c>
      <c r="AA876" s="1">
        <f>COUNTIF(B876,"*ua*")</f>
        <v>0</v>
      </c>
      <c r="AB876">
        <f>SUM(G876:AA876)</f>
        <v>0</v>
      </c>
      <c r="AC876">
        <v>3</v>
      </c>
      <c r="AD876">
        <f>COUNTIF(AC876,"2")</f>
        <v>0</v>
      </c>
      <c r="AE876">
        <f>COUNTIF(AC876,"3")</f>
        <v>1</v>
      </c>
      <c r="AF876">
        <f>COUNTIF(AC876,"4")</f>
        <v>0</v>
      </c>
      <c r="AG876">
        <f>COUNTIF(AC876,"5")</f>
        <v>0</v>
      </c>
      <c r="AH876">
        <v>1</v>
      </c>
      <c r="AI876">
        <v>0</v>
      </c>
      <c r="AM876">
        <v>1</v>
      </c>
      <c r="AN876" t="str">
        <f>RIGHT(B876,1)</f>
        <v>k</v>
      </c>
      <c r="AO876" s="1">
        <f>COUNTIF(F876,"CVCV")+COUNTIF(F876,"CVVCV")</f>
        <v>0</v>
      </c>
      <c r="AP876" s="1">
        <f>COUNTIF(F876,"CVCVC")+COUNTIF(F876,"CVVCVC")</f>
        <v>0</v>
      </c>
      <c r="AQ876" s="1">
        <f>COUNTIF(F876,"VCV")+COUNTIF(F876,"VVCV")</f>
        <v>0</v>
      </c>
      <c r="AR876" s="1">
        <f>COUNTIF(F876,"VCVC")+COUNTIF(F876,"VVCVC")</f>
        <v>0</v>
      </c>
      <c r="AS876" s="1">
        <f>COUNTIF(F876,"CVV")</f>
        <v>0</v>
      </c>
      <c r="AT876" s="1">
        <f>COUNTIF(F876,"CVVC")</f>
        <v>0</v>
      </c>
      <c r="AU876" s="1">
        <f>COUNTIF(F876,"VV")</f>
        <v>0</v>
      </c>
      <c r="AV876" s="1">
        <f>COUNTIF(F876,"VVC")</f>
        <v>0</v>
      </c>
      <c r="AW876" s="1">
        <f>COUNTIF(F876,"CVVCVC")+COUNTIF(F876,"VVCVC")+COUNTIF(F876,"CVVCV")+COUNTIF(F876,"VVCV")</f>
        <v>0</v>
      </c>
      <c r="AY876" s="1">
        <f>COUNTIF(F876,"CCVCV")</f>
        <v>0</v>
      </c>
      <c r="AZ876" s="1">
        <f>COUNTIF(F876,"CCVCVC")</f>
        <v>0</v>
      </c>
      <c r="BA876" s="1">
        <f>COUNTIF(F876,"CCVV")</f>
        <v>0</v>
      </c>
      <c r="BB876" s="1">
        <f>COUNTIF(F876,"CCVVC")</f>
        <v>0</v>
      </c>
      <c r="BD876" t="s">
        <v>3694</v>
      </c>
      <c r="BF876" s="1" t="str">
        <f>RIGHT(F876,4)</f>
        <v>VCVC</v>
      </c>
      <c r="BG876" s="1"/>
      <c r="BJ876">
        <v>1</v>
      </c>
      <c r="BP876" s="1">
        <f>SUM(BG876:BO876)</f>
        <v>1</v>
      </c>
      <c r="BQ876">
        <v>0</v>
      </c>
      <c r="BS876" s="1" t="str">
        <f>LEFT(B876,1)</f>
        <v>s</v>
      </c>
      <c r="BT876" s="1" t="str">
        <f>LEFT(B876,2)</f>
        <v>sa</v>
      </c>
      <c r="BU876" s="1" t="str">
        <f>RIGHT(B876,1)</f>
        <v>k</v>
      </c>
      <c r="BV876" t="s">
        <v>3694</v>
      </c>
      <c r="BX876" s="10">
        <v>0</v>
      </c>
      <c r="BY876" s="10" t="str">
        <f>LEFT(CA876,1)</f>
        <v>a</v>
      </c>
      <c r="BZ876" s="10" t="str">
        <f>LEFT(CC876,1)</f>
        <v>e</v>
      </c>
      <c r="CA876" s="10" t="str">
        <f>RIGHT(B876,4)</f>
        <v>aʔek</v>
      </c>
      <c r="CB876" s="10" t="str">
        <f>RIGHT(B876,3)</f>
        <v>ʔek</v>
      </c>
      <c r="CC876" s="10" t="str">
        <f>RIGHT(B876,2)</f>
        <v>ek</v>
      </c>
      <c r="CD876" s="10" t="str">
        <f>RIGHT(B876,1)</f>
        <v>k</v>
      </c>
    </row>
    <row r="877" spans="1:82">
      <c r="A877">
        <v>772</v>
      </c>
      <c r="B877" s="30" t="s">
        <v>3535</v>
      </c>
      <c r="C877" t="s">
        <v>2093</v>
      </c>
      <c r="D877" t="s">
        <v>1141</v>
      </c>
      <c r="E877" t="s">
        <v>1141</v>
      </c>
      <c r="F877" t="s">
        <v>2878</v>
      </c>
      <c r="G877" s="1">
        <f>COUNTIF(B877,"*ii*")</f>
        <v>0</v>
      </c>
      <c r="H877" s="1">
        <f>COUNTIF(B877,"*ee*")</f>
        <v>0</v>
      </c>
      <c r="I877" s="1">
        <f>COUNTIF(B877,"*aa*")</f>
        <v>0</v>
      </c>
      <c r="J877" s="1">
        <f>COUNTIF(B877,"*oo*")</f>
        <v>0</v>
      </c>
      <c r="K877" s="1">
        <f>COUNTIF(B877,"*uu*")</f>
        <v>0</v>
      </c>
      <c r="L877" s="1">
        <f>COUNTIF(B877,"*ia*")</f>
        <v>0</v>
      </c>
      <c r="M877" s="1">
        <f>COUNTIF(B877,"*iu*")</f>
        <v>0</v>
      </c>
      <c r="N877" s="1">
        <f>COUNTIF(B877,"*ei*")</f>
        <v>0</v>
      </c>
      <c r="O877" s="1">
        <f>COUNTIF(B877,"*ea*")</f>
        <v>0</v>
      </c>
      <c r="P877" s="1">
        <f>COUNTIF(B877,"*eo*")</f>
        <v>0</v>
      </c>
      <c r="Q877" s="1">
        <f>COUNTIF(B877,"*eu*")</f>
        <v>0</v>
      </c>
      <c r="R877" s="1">
        <f>COUNTIF(B877,"*ai*")</f>
        <v>0</v>
      </c>
      <c r="S877" s="1">
        <f>COUNTIF(B877,"*ae*")</f>
        <v>0</v>
      </c>
      <c r="T877" s="1">
        <f>COUNTIF(B877,"*ao*")</f>
        <v>0</v>
      </c>
      <c r="U877" s="1">
        <f>COUNTIF(B877,"*au*")</f>
        <v>0</v>
      </c>
      <c r="V877" s="1">
        <f>COUNTIF(B877,"*oi*")</f>
        <v>0</v>
      </c>
      <c r="W877" s="1">
        <f>COUNTIF(B877,"*oe*")</f>
        <v>0</v>
      </c>
      <c r="X877" s="1">
        <f>COUNTIF(B877,"*oa*")</f>
        <v>0</v>
      </c>
      <c r="Y877" s="1">
        <f>COUNTIF(B877,"*ou*")</f>
        <v>0</v>
      </c>
      <c r="Z877" s="1">
        <f>COUNTIF(B877,"*ui*")</f>
        <v>0</v>
      </c>
      <c r="AA877" s="1">
        <f>COUNTIF(B877,"*ua*")</f>
        <v>0</v>
      </c>
      <c r="AB877">
        <f>SUM(G877:AA877)</f>
        <v>0</v>
      </c>
      <c r="AC877">
        <v>3</v>
      </c>
      <c r="AD877">
        <f>COUNTIF(AC877,"2")</f>
        <v>0</v>
      </c>
      <c r="AE877">
        <f>COUNTIF(AC877,"3")</f>
        <v>1</v>
      </c>
      <c r="AF877">
        <f>COUNTIF(AC877,"4")</f>
        <v>0</v>
      </c>
      <c r="AG877">
        <f>COUNTIF(AC877,"5")</f>
        <v>0</v>
      </c>
      <c r="AH877">
        <v>1</v>
      </c>
      <c r="AI877">
        <v>0</v>
      </c>
      <c r="AM877">
        <v>1</v>
      </c>
      <c r="AN877" t="str">
        <f>RIGHT(B877,1)</f>
        <v>ʔ</v>
      </c>
      <c r="AO877" s="1">
        <f>COUNTIF(F877,"CVCV")+COUNTIF(F877,"CVVCV")</f>
        <v>0</v>
      </c>
      <c r="AP877" s="1">
        <f>COUNTIF(F877,"CVCVC")+COUNTIF(F877,"CVVCVC")</f>
        <v>0</v>
      </c>
      <c r="AQ877" s="1">
        <f>COUNTIF(F877,"VCV")+COUNTIF(F877,"VVCV")</f>
        <v>0</v>
      </c>
      <c r="AR877" s="1">
        <f>COUNTIF(F877,"VCVC")+COUNTIF(F877,"VVCVC")</f>
        <v>0</v>
      </c>
      <c r="AS877" s="1">
        <f>COUNTIF(F877,"CVV")</f>
        <v>0</v>
      </c>
      <c r="AT877" s="1">
        <f>COUNTIF(F877,"CVVC")</f>
        <v>0</v>
      </c>
      <c r="AU877" s="1">
        <f>COUNTIF(F877,"VV")</f>
        <v>0</v>
      </c>
      <c r="AV877" s="1">
        <f>COUNTIF(F877,"VVC")</f>
        <v>0</v>
      </c>
      <c r="AW877" s="1">
        <f>COUNTIF(F877,"CVVCVC")+COUNTIF(F877,"VVCVC")+COUNTIF(F877,"CVVCV")+COUNTIF(F877,"VVCV")</f>
        <v>0</v>
      </c>
      <c r="AY877" s="1">
        <f>COUNTIF(F877,"CCVCV")</f>
        <v>0</v>
      </c>
      <c r="AZ877" s="1">
        <f>COUNTIF(F877,"CCVCVC")</f>
        <v>0</v>
      </c>
      <c r="BA877" s="1">
        <f>COUNTIF(F877,"CCVV")</f>
        <v>0</v>
      </c>
      <c r="BB877" s="1">
        <f>COUNTIF(F877,"CCVVC")</f>
        <v>0</v>
      </c>
      <c r="BD877" t="s">
        <v>3690</v>
      </c>
      <c r="BF877" s="1" t="str">
        <f>RIGHT(F877,4)</f>
        <v>VCVC</v>
      </c>
      <c r="BG877" s="1"/>
      <c r="BJ877">
        <v>1</v>
      </c>
      <c r="BP877" s="1">
        <f>SUM(BG877:BO877)</f>
        <v>1</v>
      </c>
      <c r="BQ877">
        <v>0</v>
      </c>
      <c r="BS877" s="1" t="str">
        <f>LEFT(B877,1)</f>
        <v>m</v>
      </c>
      <c r="BT877" s="1" t="str">
        <f>LEFT(B877,2)</f>
        <v>ma</v>
      </c>
      <c r="BU877" s="1" t="str">
        <f>RIGHT(B877,1)</f>
        <v>ʔ</v>
      </c>
      <c r="BV877" t="s">
        <v>3690</v>
      </c>
      <c r="BX877" s="10">
        <v>0</v>
      </c>
      <c r="BY877" s="10" t="str">
        <f>LEFT(CA877,1)</f>
        <v>a</v>
      </c>
      <c r="BZ877" s="10" t="str">
        <f>LEFT(CC877,1)</f>
        <v>e</v>
      </c>
      <c r="CA877" s="10" t="str">
        <f>RIGHT(B877,4)</f>
        <v>akeʔ</v>
      </c>
      <c r="CB877" s="10" t="str">
        <f>RIGHT(B877,3)</f>
        <v>keʔ</v>
      </c>
      <c r="CC877" s="10" t="str">
        <f>RIGHT(B877,2)</f>
        <v>eʔ</v>
      </c>
      <c r="CD877" s="10" t="str">
        <f>RIGHT(B877,1)</f>
        <v>ʔ</v>
      </c>
    </row>
    <row r="878" spans="1:82">
      <c r="A878">
        <v>486</v>
      </c>
      <c r="B878" s="30" t="s">
        <v>3516</v>
      </c>
      <c r="C878" t="s">
        <v>2194</v>
      </c>
      <c r="D878" t="s">
        <v>1150</v>
      </c>
      <c r="E878" t="s">
        <v>2821</v>
      </c>
      <c r="F878" t="s">
        <v>2878</v>
      </c>
      <c r="G878" s="1">
        <f>COUNTIF(B878,"*ii*")</f>
        <v>0</v>
      </c>
      <c r="H878" s="1">
        <f>COUNTIF(B878,"*ee*")</f>
        <v>0</v>
      </c>
      <c r="I878" s="1">
        <f>COUNTIF(B878,"*aa*")</f>
        <v>0</v>
      </c>
      <c r="J878" s="1">
        <f>COUNTIF(B878,"*oo*")</f>
        <v>0</v>
      </c>
      <c r="K878" s="1">
        <f>COUNTIF(B878,"*uu*")</f>
        <v>0</v>
      </c>
      <c r="L878" s="1">
        <f>COUNTIF(B878,"*ia*")</f>
        <v>0</v>
      </c>
      <c r="M878" s="1">
        <f>COUNTIF(B878,"*iu*")</f>
        <v>0</v>
      </c>
      <c r="N878" s="1">
        <f>COUNTIF(B878,"*ei*")</f>
        <v>0</v>
      </c>
      <c r="O878" s="1">
        <f>COUNTIF(B878,"*ea*")</f>
        <v>0</v>
      </c>
      <c r="P878" s="1">
        <f>COUNTIF(B878,"*eo*")</f>
        <v>0</v>
      </c>
      <c r="Q878" s="1">
        <f>COUNTIF(B878,"*eu*")</f>
        <v>0</v>
      </c>
      <c r="R878" s="1">
        <f>COUNTIF(B878,"*ai*")</f>
        <v>0</v>
      </c>
      <c r="S878" s="1">
        <f>COUNTIF(B878,"*ae*")</f>
        <v>0</v>
      </c>
      <c r="T878" s="1">
        <f>COUNTIF(B878,"*ao*")</f>
        <v>0</v>
      </c>
      <c r="U878" s="1">
        <f>COUNTIF(B878,"*au*")</f>
        <v>0</v>
      </c>
      <c r="V878" s="1">
        <f>COUNTIF(B878,"*oi*")</f>
        <v>0</v>
      </c>
      <c r="W878" s="1">
        <f>COUNTIF(B878,"*oe*")</f>
        <v>0</v>
      </c>
      <c r="X878" s="1">
        <f>COUNTIF(B878,"*oa*")</f>
        <v>0</v>
      </c>
      <c r="Y878" s="1">
        <f>COUNTIF(B878,"*ou*")</f>
        <v>0</v>
      </c>
      <c r="Z878" s="1">
        <f>COUNTIF(B878,"*ui*")</f>
        <v>0</v>
      </c>
      <c r="AA878" s="1">
        <f>COUNTIF(B878,"*ua*")</f>
        <v>0</v>
      </c>
      <c r="AB878">
        <f>SUM(G878:AA878)</f>
        <v>0</v>
      </c>
      <c r="AC878">
        <v>3</v>
      </c>
      <c r="AD878">
        <f>COUNTIF(AC878,"2")</f>
        <v>0</v>
      </c>
      <c r="AE878">
        <f>COUNTIF(AC878,"3")</f>
        <v>1</v>
      </c>
      <c r="AF878">
        <f>COUNTIF(AC878,"4")</f>
        <v>0</v>
      </c>
      <c r="AG878">
        <f>COUNTIF(AC878,"5")</f>
        <v>0</v>
      </c>
      <c r="AH878">
        <v>1</v>
      </c>
      <c r="AI878">
        <v>0</v>
      </c>
      <c r="AM878">
        <v>1</v>
      </c>
      <c r="AN878" t="str">
        <f>RIGHT(B878,1)</f>
        <v>ʔ</v>
      </c>
      <c r="AO878" s="1">
        <f>COUNTIF(F878,"CVCV")+COUNTIF(F878,"CVVCV")</f>
        <v>0</v>
      </c>
      <c r="AP878" s="1">
        <f>COUNTIF(F878,"CVCVC")+COUNTIF(F878,"CVVCVC")</f>
        <v>0</v>
      </c>
      <c r="AQ878" s="1">
        <f>COUNTIF(F878,"VCV")+COUNTIF(F878,"VVCV")</f>
        <v>0</v>
      </c>
      <c r="AR878" s="1">
        <f>COUNTIF(F878,"VCVC")+COUNTIF(F878,"VVCVC")</f>
        <v>0</v>
      </c>
      <c r="AS878" s="1">
        <f>COUNTIF(F878,"CVV")</f>
        <v>0</v>
      </c>
      <c r="AT878" s="1">
        <f>COUNTIF(F878,"CVVC")</f>
        <v>0</v>
      </c>
      <c r="AU878" s="1">
        <f>COUNTIF(F878,"VV")</f>
        <v>0</v>
      </c>
      <c r="AV878" s="1">
        <f>COUNTIF(F878,"VVC")</f>
        <v>0</v>
      </c>
      <c r="AW878" s="1">
        <f>COUNTIF(F878,"CVVCVC")+COUNTIF(F878,"VVCVC")+COUNTIF(F878,"CVVCV")+COUNTIF(F878,"VVCV")</f>
        <v>0</v>
      </c>
      <c r="AY878" s="1">
        <f>COUNTIF(F878,"CCVCV")</f>
        <v>0</v>
      </c>
      <c r="AZ878" s="1">
        <f>COUNTIF(F878,"CCVCVC")</f>
        <v>0</v>
      </c>
      <c r="BA878" s="1">
        <f>COUNTIF(F878,"CCVV")</f>
        <v>0</v>
      </c>
      <c r="BB878" s="1">
        <f>COUNTIF(F878,"CCVVC")</f>
        <v>0</v>
      </c>
      <c r="BD878" t="s">
        <v>3691</v>
      </c>
      <c r="BF878" s="1" t="str">
        <f>RIGHT(F878,4)</f>
        <v>VCVC</v>
      </c>
      <c r="BG878" s="1"/>
      <c r="BJ878">
        <v>1</v>
      </c>
      <c r="BP878" s="1">
        <f>SUM(BG878:BO878)</f>
        <v>1</v>
      </c>
      <c r="BQ878">
        <v>0</v>
      </c>
      <c r="BS878" s="1" t="str">
        <f>LEFT(B878,1)</f>
        <v>k</v>
      </c>
      <c r="BT878" s="1" t="str">
        <f>LEFT(B878,2)</f>
        <v>ka</v>
      </c>
      <c r="BU878" s="1" t="str">
        <f>RIGHT(B878,1)</f>
        <v>ʔ</v>
      </c>
      <c r="BV878" t="s">
        <v>3691</v>
      </c>
      <c r="BX878" s="10">
        <v>0</v>
      </c>
      <c r="BY878" s="10" t="str">
        <f>LEFT(CA878,1)</f>
        <v>a</v>
      </c>
      <c r="BZ878" s="10" t="str">
        <f>LEFT(CC878,1)</f>
        <v>e</v>
      </c>
      <c r="CA878" s="10" t="str">
        <f>RIGHT(B878,4)</f>
        <v>areʔ</v>
      </c>
      <c r="CB878" s="10" t="str">
        <f>RIGHT(B878,3)</f>
        <v>reʔ</v>
      </c>
      <c r="CC878" s="10" t="str">
        <f>RIGHT(B878,2)</f>
        <v>eʔ</v>
      </c>
      <c r="CD878" s="10" t="str">
        <f>RIGHT(B878,1)</f>
        <v>ʔ</v>
      </c>
    </row>
    <row r="879" spans="1:82">
      <c r="A879">
        <v>1564</v>
      </c>
      <c r="B879" s="30" t="s">
        <v>216</v>
      </c>
      <c r="C879" t="s">
        <v>1439</v>
      </c>
      <c r="D879" t="s">
        <v>1141</v>
      </c>
      <c r="E879" t="s">
        <v>1141</v>
      </c>
      <c r="F879" t="s">
        <v>2878</v>
      </c>
      <c r="G879" s="1">
        <f>COUNTIF(B879,"*ii*")</f>
        <v>0</v>
      </c>
      <c r="H879" s="1">
        <f>COUNTIF(B879,"*ee*")</f>
        <v>0</v>
      </c>
      <c r="I879" s="1">
        <f>COUNTIF(B879,"*aa*")</f>
        <v>0</v>
      </c>
      <c r="J879" s="1">
        <f>COUNTIF(B879,"*oo*")</f>
        <v>0</v>
      </c>
      <c r="K879" s="1">
        <f>COUNTIF(B879,"*uu*")</f>
        <v>0</v>
      </c>
      <c r="L879" s="1">
        <f>COUNTIF(B879,"*ia*")</f>
        <v>0</v>
      </c>
      <c r="M879" s="1">
        <f>COUNTIF(B879,"*iu*")</f>
        <v>0</v>
      </c>
      <c r="N879" s="1">
        <f>COUNTIF(B879,"*ei*")</f>
        <v>0</v>
      </c>
      <c r="O879" s="1">
        <f>COUNTIF(B879,"*ea*")</f>
        <v>0</v>
      </c>
      <c r="P879" s="1">
        <f>COUNTIF(B879,"*eo*")</f>
        <v>0</v>
      </c>
      <c r="Q879" s="1">
        <f>COUNTIF(B879,"*eu*")</f>
        <v>0</v>
      </c>
      <c r="R879" s="1">
        <f>COUNTIF(B879,"*ai*")</f>
        <v>0</v>
      </c>
      <c r="S879" s="1">
        <f>COUNTIF(B879,"*ae*")</f>
        <v>0</v>
      </c>
      <c r="T879" s="1">
        <f>COUNTIF(B879,"*ao*")</f>
        <v>0</v>
      </c>
      <c r="U879" s="1">
        <f>COUNTIF(B879,"*au*")</f>
        <v>0</v>
      </c>
      <c r="V879" s="1">
        <f>COUNTIF(B879,"*oi*")</f>
        <v>0</v>
      </c>
      <c r="W879" s="1">
        <f>COUNTIF(B879,"*oe*")</f>
        <v>0</v>
      </c>
      <c r="X879" s="1">
        <f>COUNTIF(B879,"*oa*")</f>
        <v>0</v>
      </c>
      <c r="Y879" s="1">
        <f>COUNTIF(B879,"*ou*")</f>
        <v>0</v>
      </c>
      <c r="Z879" s="1">
        <f>COUNTIF(B879,"*ui*")</f>
        <v>0</v>
      </c>
      <c r="AA879" s="1">
        <f>COUNTIF(B879,"*ua*")</f>
        <v>0</v>
      </c>
      <c r="AB879">
        <f>SUM(G879:AA879)</f>
        <v>0</v>
      </c>
      <c r="AC879">
        <v>3</v>
      </c>
      <c r="AD879">
        <f>COUNTIF(AC879,"2")</f>
        <v>0</v>
      </c>
      <c r="AE879">
        <f>COUNTIF(AC879,"3")</f>
        <v>1</v>
      </c>
      <c r="AF879">
        <f>COUNTIF(AC879,"4")</f>
        <v>0</v>
      </c>
      <c r="AG879">
        <f>COUNTIF(AC879,"5")</f>
        <v>0</v>
      </c>
      <c r="AH879">
        <v>1</v>
      </c>
      <c r="AI879">
        <v>0</v>
      </c>
      <c r="AM879">
        <v>1</v>
      </c>
      <c r="AN879" t="str">
        <f>RIGHT(B879,1)</f>
        <v>s</v>
      </c>
      <c r="AO879" s="1">
        <f>COUNTIF(F879,"CVCV")+COUNTIF(F879,"CVVCV")</f>
        <v>0</v>
      </c>
      <c r="AP879" s="1">
        <f>COUNTIF(F879,"CVCVC")+COUNTIF(F879,"CVVCVC")</f>
        <v>0</v>
      </c>
      <c r="AQ879" s="1">
        <f>COUNTIF(F879,"VCV")+COUNTIF(F879,"VVCV")</f>
        <v>0</v>
      </c>
      <c r="AR879" s="1">
        <f>COUNTIF(F879,"VCVC")+COUNTIF(F879,"VVCVC")</f>
        <v>0</v>
      </c>
      <c r="AS879" s="1">
        <f>COUNTIF(F879,"CVV")</f>
        <v>0</v>
      </c>
      <c r="AT879" s="1">
        <f>COUNTIF(F879,"CVVC")</f>
        <v>0</v>
      </c>
      <c r="AU879" s="1">
        <f>COUNTIF(F879,"VV")</f>
        <v>0</v>
      </c>
      <c r="AV879" s="1">
        <f>COUNTIF(F879,"VVC")</f>
        <v>0</v>
      </c>
      <c r="AW879" s="1">
        <f>COUNTIF(F879,"CVVCVC")+COUNTIF(F879,"VVCVC")+COUNTIF(F879,"CVVCV")+COUNTIF(F879,"VVCV")</f>
        <v>0</v>
      </c>
      <c r="AY879" s="1">
        <f>COUNTIF(F879,"CCVCV")</f>
        <v>0</v>
      </c>
      <c r="AZ879" s="1">
        <f>COUNTIF(F879,"CCVCVC")</f>
        <v>0</v>
      </c>
      <c r="BA879" s="1">
        <f>COUNTIF(F879,"CCVV")</f>
        <v>0</v>
      </c>
      <c r="BB879" s="1">
        <f>COUNTIF(F879,"CCVVC")</f>
        <v>0</v>
      </c>
      <c r="BD879" t="s">
        <v>3766</v>
      </c>
      <c r="BF879" s="1" t="str">
        <f>RIGHT(F879,4)</f>
        <v>VCVC</v>
      </c>
      <c r="BG879" s="1"/>
      <c r="BJ879">
        <v>1</v>
      </c>
      <c r="BP879" s="1">
        <f>SUM(BG879:BO879)</f>
        <v>1</v>
      </c>
      <c r="BQ879">
        <v>0</v>
      </c>
      <c r="BS879" s="1" t="str">
        <f>LEFT(B879,1)</f>
        <v>r</v>
      </c>
      <c r="BT879" s="1" t="str">
        <f>LEFT(B879,2)</f>
        <v>ru</v>
      </c>
      <c r="BU879" s="1" t="str">
        <f>RIGHT(B879,1)</f>
        <v>s</v>
      </c>
      <c r="BV879" t="s">
        <v>3738</v>
      </c>
      <c r="BW879" s="10" t="str">
        <f>LEFT(BD879,1)</f>
        <v>r</v>
      </c>
      <c r="BX879" s="10">
        <v>0</v>
      </c>
      <c r="BY879" s="10" t="str">
        <f>LEFT(CA879,1)</f>
        <v>u</v>
      </c>
      <c r="BZ879" s="10" t="str">
        <f>LEFT(CC879,1)</f>
        <v>i</v>
      </c>
      <c r="CA879" s="10" t="str">
        <f>RIGHT(B879,4)</f>
        <v>unis</v>
      </c>
      <c r="CB879" s="10" t="str">
        <f>RIGHT(B879,3)</f>
        <v>nis</v>
      </c>
      <c r="CC879" s="10" t="str">
        <f>RIGHT(B879,2)</f>
        <v>is</v>
      </c>
      <c r="CD879" s="10" t="str">
        <f>RIGHT(B879,1)</f>
        <v>s</v>
      </c>
    </row>
    <row r="880" spans="1:82">
      <c r="A880">
        <v>780</v>
      </c>
      <c r="B880" s="30" t="s">
        <v>3543</v>
      </c>
      <c r="C880" t="s">
        <v>1650</v>
      </c>
      <c r="D880" t="s">
        <v>1141</v>
      </c>
      <c r="E880" t="s">
        <v>1141</v>
      </c>
      <c r="F880" t="s">
        <v>2878</v>
      </c>
      <c r="G880" s="1">
        <f>COUNTIF(B880,"*ii*")</f>
        <v>0</v>
      </c>
      <c r="H880" s="1">
        <f>COUNTIF(B880,"*ee*")</f>
        <v>0</v>
      </c>
      <c r="I880" s="1">
        <f>COUNTIF(B880,"*aa*")</f>
        <v>0</v>
      </c>
      <c r="J880" s="1">
        <f>COUNTIF(B880,"*oo*")</f>
        <v>0</v>
      </c>
      <c r="K880" s="1">
        <f>COUNTIF(B880,"*uu*")</f>
        <v>0</v>
      </c>
      <c r="L880" s="1">
        <f>COUNTIF(B880,"*ia*")</f>
        <v>0</v>
      </c>
      <c r="M880" s="1">
        <f>COUNTIF(B880,"*iu*")</f>
        <v>0</v>
      </c>
      <c r="N880" s="1">
        <f>COUNTIF(B880,"*ei*")</f>
        <v>0</v>
      </c>
      <c r="O880" s="1">
        <f>COUNTIF(B880,"*ea*")</f>
        <v>0</v>
      </c>
      <c r="P880" s="1">
        <f>COUNTIF(B880,"*eo*")</f>
        <v>0</v>
      </c>
      <c r="Q880" s="1">
        <f>COUNTIF(B880,"*eu*")</f>
        <v>0</v>
      </c>
      <c r="R880" s="1">
        <f>COUNTIF(B880,"*ai*")</f>
        <v>0</v>
      </c>
      <c r="S880" s="1">
        <f>COUNTIF(B880,"*ae*")</f>
        <v>0</v>
      </c>
      <c r="T880" s="1">
        <f>COUNTIF(B880,"*ao*")</f>
        <v>0</v>
      </c>
      <c r="U880" s="1">
        <f>COUNTIF(B880,"*au*")</f>
        <v>0</v>
      </c>
      <c r="V880" s="1">
        <f>COUNTIF(B880,"*oi*")</f>
        <v>0</v>
      </c>
      <c r="W880" s="1">
        <f>COUNTIF(B880,"*oe*")</f>
        <v>0</v>
      </c>
      <c r="X880" s="1">
        <f>COUNTIF(B880,"*oa*")</f>
        <v>0</v>
      </c>
      <c r="Y880" s="1">
        <f>COUNTIF(B880,"*ou*")</f>
        <v>0</v>
      </c>
      <c r="Z880" s="1">
        <f>COUNTIF(B880,"*ui*")</f>
        <v>0</v>
      </c>
      <c r="AA880" s="1">
        <f>COUNTIF(B880,"*ua*")</f>
        <v>0</v>
      </c>
      <c r="AB880">
        <f>SUM(G880:AA880)</f>
        <v>0</v>
      </c>
      <c r="AC880">
        <v>3</v>
      </c>
      <c r="AD880">
        <f>COUNTIF(AC880,"2")</f>
        <v>0</v>
      </c>
      <c r="AE880">
        <f>COUNTIF(AC880,"3")</f>
        <v>1</v>
      </c>
      <c r="AF880">
        <f>COUNTIF(AC880,"4")</f>
        <v>0</v>
      </c>
      <c r="AG880">
        <f>COUNTIF(AC880,"5")</f>
        <v>0</v>
      </c>
      <c r="AH880">
        <v>1</v>
      </c>
      <c r="AI880">
        <v>0</v>
      </c>
      <c r="AM880">
        <v>1</v>
      </c>
      <c r="AN880" t="str">
        <f>RIGHT(B880,1)</f>
        <v>ʔ</v>
      </c>
      <c r="AO880" s="1">
        <f>COUNTIF(F880,"CVCV")+COUNTIF(F880,"CVVCV")</f>
        <v>0</v>
      </c>
      <c r="AP880" s="1">
        <f>COUNTIF(F880,"CVCVC")+COUNTIF(F880,"CVVCVC")</f>
        <v>0</v>
      </c>
      <c r="AQ880" s="1">
        <f>COUNTIF(F880,"VCV")+COUNTIF(F880,"VVCV")</f>
        <v>0</v>
      </c>
      <c r="AR880" s="1">
        <f>COUNTIF(F880,"VCVC")+COUNTIF(F880,"VVCVC")</f>
        <v>0</v>
      </c>
      <c r="AS880" s="1">
        <f>COUNTIF(F880,"CVV")</f>
        <v>0</v>
      </c>
      <c r="AT880" s="1">
        <f>COUNTIF(F880,"CVVC")</f>
        <v>0</v>
      </c>
      <c r="AU880" s="1">
        <f>COUNTIF(F880,"VV")</f>
        <v>0</v>
      </c>
      <c r="AV880" s="1">
        <f>COUNTIF(F880,"VVC")</f>
        <v>0</v>
      </c>
      <c r="AW880" s="1">
        <f>COUNTIF(F880,"CVVCVC")+COUNTIF(F880,"VVCVC")+COUNTIF(F880,"CVVCV")+COUNTIF(F880,"VVCV")</f>
        <v>0</v>
      </c>
      <c r="AY880" s="1">
        <f>COUNTIF(F880,"CCVCV")</f>
        <v>0</v>
      </c>
      <c r="AZ880" s="1">
        <f>COUNTIF(F880,"CCVCVC")</f>
        <v>0</v>
      </c>
      <c r="BA880" s="1">
        <f>COUNTIF(F880,"CCVV")</f>
        <v>0</v>
      </c>
      <c r="BB880" s="1">
        <f>COUNTIF(F880,"CCVVC")</f>
        <v>0</v>
      </c>
      <c r="BD880" t="s">
        <v>3693</v>
      </c>
      <c r="BF880" s="1" t="str">
        <f>RIGHT(F880,4)</f>
        <v>VCVC</v>
      </c>
      <c r="BG880" s="1"/>
      <c r="BJ880">
        <v>1</v>
      </c>
      <c r="BP880" s="1">
        <f>SUM(BG880:BO880)</f>
        <v>1</v>
      </c>
      <c r="BQ880">
        <v>0</v>
      </c>
      <c r="BS880" s="1" t="str">
        <f>LEFT(B880,1)</f>
        <v>m</v>
      </c>
      <c r="BT880" s="1" t="str">
        <f>LEFT(B880,2)</f>
        <v>ma</v>
      </c>
      <c r="BU880" s="1" t="str">
        <f>RIGHT(B880,1)</f>
        <v>ʔ</v>
      </c>
      <c r="BV880" t="s">
        <v>3693</v>
      </c>
      <c r="BX880" s="10">
        <v>0</v>
      </c>
      <c r="BY880" s="10" t="str">
        <f>LEFT(CA880,1)</f>
        <v>a</v>
      </c>
      <c r="BZ880" s="10" t="str">
        <f>LEFT(CC880,1)</f>
        <v>i</v>
      </c>
      <c r="CA880" s="10" t="str">
        <f>RIGHT(B880,4)</f>
        <v>aniʔ</v>
      </c>
      <c r="CB880" s="10" t="str">
        <f>RIGHT(B880,3)</f>
        <v>niʔ</v>
      </c>
      <c r="CC880" s="10" t="str">
        <f>RIGHT(B880,2)</f>
        <v>iʔ</v>
      </c>
      <c r="CD880" s="10" t="str">
        <f>RIGHT(B880,1)</f>
        <v>ʔ</v>
      </c>
    </row>
    <row r="881" spans="1:82">
      <c r="A881">
        <v>1573</v>
      </c>
      <c r="B881" s="30" t="s">
        <v>3566</v>
      </c>
      <c r="C881" t="s">
        <v>1602</v>
      </c>
      <c r="D881" t="s">
        <v>1141</v>
      </c>
      <c r="E881" t="s">
        <v>1141</v>
      </c>
      <c r="F881" t="s">
        <v>2878</v>
      </c>
      <c r="G881" s="1">
        <f>COUNTIF(B881,"*ii*")</f>
        <v>0</v>
      </c>
      <c r="H881" s="1">
        <f>COUNTIF(B881,"*ee*")</f>
        <v>0</v>
      </c>
      <c r="I881" s="1">
        <f>COUNTIF(B881,"*aa*")</f>
        <v>0</v>
      </c>
      <c r="J881" s="1">
        <f>COUNTIF(B881,"*oo*")</f>
        <v>0</v>
      </c>
      <c r="K881" s="1">
        <f>COUNTIF(B881,"*uu*")</f>
        <v>0</v>
      </c>
      <c r="L881" s="1">
        <f>COUNTIF(B881,"*ia*")</f>
        <v>0</v>
      </c>
      <c r="M881" s="1">
        <f>COUNTIF(B881,"*iu*")</f>
        <v>0</v>
      </c>
      <c r="N881" s="1">
        <f>COUNTIF(B881,"*ei*")</f>
        <v>0</v>
      </c>
      <c r="O881" s="1">
        <f>COUNTIF(B881,"*ea*")</f>
        <v>0</v>
      </c>
      <c r="P881" s="1">
        <f>COUNTIF(B881,"*eo*")</f>
        <v>0</v>
      </c>
      <c r="Q881" s="1">
        <f>COUNTIF(B881,"*eu*")</f>
        <v>0</v>
      </c>
      <c r="R881" s="1">
        <f>COUNTIF(B881,"*ai*")</f>
        <v>0</v>
      </c>
      <c r="S881" s="1">
        <f>COUNTIF(B881,"*ae*")</f>
        <v>0</v>
      </c>
      <c r="T881" s="1">
        <f>COUNTIF(B881,"*ao*")</f>
        <v>0</v>
      </c>
      <c r="U881" s="1">
        <f>COUNTIF(B881,"*au*")</f>
        <v>0</v>
      </c>
      <c r="V881" s="1">
        <f>COUNTIF(B881,"*oi*")</f>
        <v>0</v>
      </c>
      <c r="W881" s="1">
        <f>COUNTIF(B881,"*oe*")</f>
        <v>0</v>
      </c>
      <c r="X881" s="1">
        <f>COUNTIF(B881,"*oa*")</f>
        <v>0</v>
      </c>
      <c r="Y881" s="1">
        <f>COUNTIF(B881,"*ou*")</f>
        <v>0</v>
      </c>
      <c r="Z881" s="1">
        <f>COUNTIF(B881,"*ui*")</f>
        <v>0</v>
      </c>
      <c r="AA881" s="1">
        <f>COUNTIF(B881,"*ua*")</f>
        <v>0</v>
      </c>
      <c r="AB881">
        <f>SUM(G881:AA881)</f>
        <v>0</v>
      </c>
      <c r="AC881">
        <v>3</v>
      </c>
      <c r="AD881">
        <f>COUNTIF(AC881,"2")</f>
        <v>0</v>
      </c>
      <c r="AE881">
        <f>COUNTIF(AC881,"3")</f>
        <v>1</v>
      </c>
      <c r="AF881">
        <f>COUNTIF(AC881,"4")</f>
        <v>0</v>
      </c>
      <c r="AG881">
        <f>COUNTIF(AC881,"5")</f>
        <v>0</v>
      </c>
      <c r="AH881">
        <v>1</v>
      </c>
      <c r="AI881">
        <v>0</v>
      </c>
      <c r="AM881">
        <v>1</v>
      </c>
      <c r="AN881" t="str">
        <f>RIGHT(B881,1)</f>
        <v>ʔ</v>
      </c>
      <c r="AO881" s="1">
        <f>COUNTIF(F881,"CVCV")+COUNTIF(F881,"CVVCV")</f>
        <v>0</v>
      </c>
      <c r="AP881" s="1">
        <f>COUNTIF(F881,"CVCVC")+COUNTIF(F881,"CVVCVC")</f>
        <v>0</v>
      </c>
      <c r="AQ881" s="1">
        <f>COUNTIF(F881,"VCV")+COUNTIF(F881,"VVCV")</f>
        <v>0</v>
      </c>
      <c r="AR881" s="1">
        <f>COUNTIF(F881,"VCVC")+COUNTIF(F881,"VVCVC")</f>
        <v>0</v>
      </c>
      <c r="AS881" s="1">
        <f>COUNTIF(F881,"CVV")</f>
        <v>0</v>
      </c>
      <c r="AT881" s="1">
        <f>COUNTIF(F881,"CVVC")</f>
        <v>0</v>
      </c>
      <c r="AU881" s="1">
        <f>COUNTIF(F881,"VV")</f>
        <v>0</v>
      </c>
      <c r="AV881" s="1">
        <f>COUNTIF(F881,"VVC")</f>
        <v>0</v>
      </c>
      <c r="AW881" s="1">
        <f>COUNTIF(F881,"CVVCVC")+COUNTIF(F881,"VVCVC")+COUNTIF(F881,"CVVCV")+COUNTIF(F881,"VVCV")</f>
        <v>0</v>
      </c>
      <c r="AY881" s="1">
        <f>COUNTIF(F881,"CCVCV")</f>
        <v>0</v>
      </c>
      <c r="AZ881" s="1">
        <f>COUNTIF(F881,"CCVCVC")</f>
        <v>0</v>
      </c>
      <c r="BA881" s="1">
        <f>COUNTIF(F881,"CCVV")</f>
        <v>0</v>
      </c>
      <c r="BB881" s="1">
        <f>COUNTIF(F881,"CCVVC")</f>
        <v>0</v>
      </c>
      <c r="BD881" t="s">
        <v>3657</v>
      </c>
      <c r="BF881" s="1" t="str">
        <f>RIGHT(F881,4)</f>
        <v>VCVC</v>
      </c>
      <c r="BG881" s="1"/>
      <c r="BJ881">
        <v>1</v>
      </c>
      <c r="BP881" s="1">
        <f>SUM(BG881:BO881)</f>
        <v>1</v>
      </c>
      <c r="BQ881">
        <v>0</v>
      </c>
      <c r="BS881" s="1" t="str">
        <f>LEFT(B881,1)</f>
        <v>s</v>
      </c>
      <c r="BT881" s="1" t="str">
        <f>LEFT(B881,2)</f>
        <v>sa</v>
      </c>
      <c r="BU881" s="1" t="str">
        <f>RIGHT(B881,1)</f>
        <v>ʔ</v>
      </c>
      <c r="BV881" t="s">
        <v>3657</v>
      </c>
      <c r="BX881" s="10">
        <v>0</v>
      </c>
      <c r="BY881" s="10" t="str">
        <f>LEFT(CA881,1)</f>
        <v>a</v>
      </c>
      <c r="BZ881" s="10" t="str">
        <f>LEFT(CC881,1)</f>
        <v>i</v>
      </c>
      <c r="CA881" s="10" t="str">
        <f>RIGHT(B881,4)</f>
        <v>aniʔ</v>
      </c>
      <c r="CB881" s="10" t="str">
        <f>RIGHT(B881,3)</f>
        <v>niʔ</v>
      </c>
      <c r="CC881" s="10" t="str">
        <f>RIGHT(B881,2)</f>
        <v>iʔ</v>
      </c>
      <c r="CD881" s="10" t="str">
        <f>RIGHT(B881,1)</f>
        <v>ʔ</v>
      </c>
    </row>
    <row r="882" spans="1:82">
      <c r="A882">
        <v>833</v>
      </c>
      <c r="B882" s="30" t="s">
        <v>3547</v>
      </c>
      <c r="C882" t="s">
        <v>2054</v>
      </c>
      <c r="D882" t="s">
        <v>1141</v>
      </c>
      <c r="E882" t="s">
        <v>1141</v>
      </c>
      <c r="F882" t="s">
        <v>2878</v>
      </c>
      <c r="G882" s="1">
        <f>COUNTIF(B882,"*ii*")</f>
        <v>0</v>
      </c>
      <c r="H882" s="1">
        <f>COUNTIF(B882,"*ee*")</f>
        <v>0</v>
      </c>
      <c r="I882" s="1">
        <f>COUNTIF(B882,"*aa*")</f>
        <v>0</v>
      </c>
      <c r="J882" s="1">
        <f>COUNTIF(B882,"*oo*")</f>
        <v>0</v>
      </c>
      <c r="K882" s="1">
        <f>COUNTIF(B882,"*uu*")</f>
        <v>0</v>
      </c>
      <c r="L882" s="1">
        <f>COUNTIF(B882,"*ia*")</f>
        <v>0</v>
      </c>
      <c r="M882" s="1">
        <f>COUNTIF(B882,"*iu*")</f>
        <v>0</v>
      </c>
      <c r="N882" s="1">
        <f>COUNTIF(B882,"*ei*")</f>
        <v>0</v>
      </c>
      <c r="O882" s="1">
        <f>COUNTIF(B882,"*ea*")</f>
        <v>0</v>
      </c>
      <c r="P882" s="1">
        <f>COUNTIF(B882,"*eo*")</f>
        <v>0</v>
      </c>
      <c r="Q882" s="1">
        <f>COUNTIF(B882,"*eu*")</f>
        <v>0</v>
      </c>
      <c r="R882" s="1">
        <f>COUNTIF(B882,"*ai*")</f>
        <v>0</v>
      </c>
      <c r="S882" s="1">
        <f>COUNTIF(B882,"*ae*")</f>
        <v>0</v>
      </c>
      <c r="T882" s="1">
        <f>COUNTIF(B882,"*ao*")</f>
        <v>0</v>
      </c>
      <c r="U882" s="1">
        <f>COUNTIF(B882,"*au*")</f>
        <v>0</v>
      </c>
      <c r="V882" s="1">
        <f>COUNTIF(B882,"*oi*")</f>
        <v>0</v>
      </c>
      <c r="W882" s="1">
        <f>COUNTIF(B882,"*oe*")</f>
        <v>0</v>
      </c>
      <c r="X882" s="1">
        <f>COUNTIF(B882,"*oa*")</f>
        <v>0</v>
      </c>
      <c r="Y882" s="1">
        <f>COUNTIF(B882,"*ou*")</f>
        <v>0</v>
      </c>
      <c r="Z882" s="1">
        <f>COUNTIF(B882,"*ui*")</f>
        <v>0</v>
      </c>
      <c r="AA882" s="1">
        <f>COUNTIF(B882,"*ua*")</f>
        <v>0</v>
      </c>
      <c r="AB882">
        <f>SUM(G882:AA882)</f>
        <v>0</v>
      </c>
      <c r="AC882">
        <v>3</v>
      </c>
      <c r="AD882">
        <f>COUNTIF(AC882,"2")</f>
        <v>0</v>
      </c>
      <c r="AE882">
        <f>COUNTIF(AC882,"3")</f>
        <v>1</v>
      </c>
      <c r="AF882">
        <f>COUNTIF(AC882,"4")</f>
        <v>0</v>
      </c>
      <c r="AG882">
        <f>COUNTIF(AC882,"5")</f>
        <v>0</v>
      </c>
      <c r="AH882">
        <v>1</v>
      </c>
      <c r="AI882">
        <v>0</v>
      </c>
      <c r="AM882">
        <v>1</v>
      </c>
      <c r="AN882" t="str">
        <f>RIGHT(B882,1)</f>
        <v>ʔ</v>
      </c>
      <c r="AO882" s="1">
        <f>COUNTIF(F882,"CVCV")+COUNTIF(F882,"CVVCV")</f>
        <v>0</v>
      </c>
      <c r="AP882" s="1">
        <f>COUNTIF(F882,"CVCVC")+COUNTIF(F882,"CVVCVC")</f>
        <v>0</v>
      </c>
      <c r="AQ882" s="1">
        <f>COUNTIF(F882,"VCV")+COUNTIF(F882,"VVCV")</f>
        <v>0</v>
      </c>
      <c r="AR882" s="1">
        <f>COUNTIF(F882,"VCVC")+COUNTIF(F882,"VVCVC")</f>
        <v>0</v>
      </c>
      <c r="AS882" s="1">
        <f>COUNTIF(F882,"CVV")</f>
        <v>0</v>
      </c>
      <c r="AT882" s="1">
        <f>COUNTIF(F882,"CVVC")</f>
        <v>0</v>
      </c>
      <c r="AU882" s="1">
        <f>COUNTIF(F882,"VV")</f>
        <v>0</v>
      </c>
      <c r="AV882" s="1">
        <f>COUNTIF(F882,"VVC")</f>
        <v>0</v>
      </c>
      <c r="AW882" s="1">
        <f>COUNTIF(F882,"CVVCVC")+COUNTIF(F882,"VVCVC")+COUNTIF(F882,"CVVCV")+COUNTIF(F882,"VVCV")</f>
        <v>0</v>
      </c>
      <c r="AY882" s="1">
        <f>COUNTIF(F882,"CCVCV")</f>
        <v>0</v>
      </c>
      <c r="AZ882" s="1">
        <f>COUNTIF(F882,"CCVCVC")</f>
        <v>0</v>
      </c>
      <c r="BA882" s="1">
        <f>COUNTIF(F882,"CCVV")</f>
        <v>0</v>
      </c>
      <c r="BB882" s="1">
        <f>COUNTIF(F882,"CCVVC")</f>
        <v>0</v>
      </c>
      <c r="BD882" t="s">
        <v>2665</v>
      </c>
      <c r="BF882" s="1" t="str">
        <f>RIGHT(F882,4)</f>
        <v>VCVC</v>
      </c>
      <c r="BG882" s="1"/>
      <c r="BJ882">
        <v>1</v>
      </c>
      <c r="BP882" s="1">
        <f>SUM(BG882:BO882)</f>
        <v>1</v>
      </c>
      <c r="BQ882">
        <v>0</v>
      </c>
      <c r="BS882" s="1" t="str">
        <f>LEFT(B882,1)</f>
        <v>m</v>
      </c>
      <c r="BT882" s="1" t="str">
        <f>LEFT(B882,2)</f>
        <v>me</v>
      </c>
      <c r="BU882" s="1" t="str">
        <f>RIGHT(B882,1)</f>
        <v>ʔ</v>
      </c>
      <c r="BV882" t="s">
        <v>2665</v>
      </c>
      <c r="BX882" s="10">
        <v>0</v>
      </c>
      <c r="BY882" s="10" t="str">
        <f>LEFT(CA882,1)</f>
        <v>a</v>
      </c>
      <c r="BZ882" s="10" t="str">
        <f>LEFT(CC882,1)</f>
        <v>i</v>
      </c>
      <c r="CA882" s="10" t="str">
        <f>RIGHT(B882,4)</f>
        <v>asiʔ</v>
      </c>
      <c r="CB882" s="10" t="str">
        <f>RIGHT(B882,3)</f>
        <v>siʔ</v>
      </c>
      <c r="CC882" s="10" t="str">
        <f>RIGHT(B882,2)</f>
        <v>iʔ</v>
      </c>
      <c r="CD882" s="10" t="str">
        <f>RIGHT(B882,1)</f>
        <v>ʔ</v>
      </c>
    </row>
    <row r="883" spans="1:82">
      <c r="A883">
        <v>793</v>
      </c>
      <c r="B883" s="30" t="s">
        <v>3545</v>
      </c>
      <c r="C883" t="s">
        <v>2441</v>
      </c>
      <c r="D883" t="s">
        <v>1141</v>
      </c>
      <c r="E883" t="s">
        <v>1141</v>
      </c>
      <c r="F883" t="s">
        <v>2878</v>
      </c>
      <c r="G883" s="1">
        <f>COUNTIF(B883,"*ii*")</f>
        <v>0</v>
      </c>
      <c r="H883" s="1">
        <f>COUNTIF(B883,"*ee*")</f>
        <v>0</v>
      </c>
      <c r="I883" s="1">
        <f>COUNTIF(B883,"*aa*")</f>
        <v>0</v>
      </c>
      <c r="J883" s="1">
        <f>COUNTIF(B883,"*oo*")</f>
        <v>0</v>
      </c>
      <c r="K883" s="1">
        <f>COUNTIF(B883,"*uu*")</f>
        <v>0</v>
      </c>
      <c r="L883" s="1">
        <f>COUNTIF(B883,"*ia*")</f>
        <v>0</v>
      </c>
      <c r="M883" s="1">
        <f>COUNTIF(B883,"*iu*")</f>
        <v>0</v>
      </c>
      <c r="N883" s="1">
        <f>COUNTIF(B883,"*ei*")</f>
        <v>0</v>
      </c>
      <c r="O883" s="1">
        <f>COUNTIF(B883,"*ea*")</f>
        <v>0</v>
      </c>
      <c r="P883" s="1">
        <f>COUNTIF(B883,"*eo*")</f>
        <v>0</v>
      </c>
      <c r="Q883" s="1">
        <f>COUNTIF(B883,"*eu*")</f>
        <v>0</v>
      </c>
      <c r="R883" s="1">
        <f>COUNTIF(B883,"*ai*")</f>
        <v>0</v>
      </c>
      <c r="S883" s="1">
        <f>COUNTIF(B883,"*ae*")</f>
        <v>0</v>
      </c>
      <c r="T883" s="1">
        <f>COUNTIF(B883,"*ao*")</f>
        <v>0</v>
      </c>
      <c r="U883" s="1">
        <f>COUNTIF(B883,"*au*")</f>
        <v>0</v>
      </c>
      <c r="V883" s="1">
        <f>COUNTIF(B883,"*oi*")</f>
        <v>0</v>
      </c>
      <c r="W883" s="1">
        <f>COUNTIF(B883,"*oe*")</f>
        <v>0</v>
      </c>
      <c r="X883" s="1">
        <f>COUNTIF(B883,"*oa*")</f>
        <v>0</v>
      </c>
      <c r="Y883" s="1">
        <f>COUNTIF(B883,"*ou*")</f>
        <v>0</v>
      </c>
      <c r="Z883" s="1">
        <f>COUNTIF(B883,"*ui*")</f>
        <v>0</v>
      </c>
      <c r="AA883" s="1">
        <f>COUNTIF(B883,"*ua*")</f>
        <v>0</v>
      </c>
      <c r="AB883">
        <f>SUM(G883:AA883)</f>
        <v>0</v>
      </c>
      <c r="AC883">
        <v>3</v>
      </c>
      <c r="AD883">
        <f>COUNTIF(AC883,"2")</f>
        <v>0</v>
      </c>
      <c r="AE883">
        <f>COUNTIF(AC883,"3")</f>
        <v>1</v>
      </c>
      <c r="AF883">
        <f>COUNTIF(AC883,"4")</f>
        <v>0</v>
      </c>
      <c r="AG883">
        <f>COUNTIF(AC883,"5")</f>
        <v>0</v>
      </c>
      <c r="AH883">
        <v>1</v>
      </c>
      <c r="AI883">
        <v>0</v>
      </c>
      <c r="AM883">
        <v>1</v>
      </c>
      <c r="AN883" t="str">
        <f>RIGHT(B883,1)</f>
        <v>ʔ</v>
      </c>
      <c r="AO883" s="1">
        <f>COUNTIF(F883,"CVCV")+COUNTIF(F883,"CVVCV")</f>
        <v>0</v>
      </c>
      <c r="AP883" s="1">
        <f>COUNTIF(F883,"CVCVC")+COUNTIF(F883,"CVVCVC")</f>
        <v>0</v>
      </c>
      <c r="AQ883" s="1">
        <f>COUNTIF(F883,"VCV")+COUNTIF(F883,"VVCV")</f>
        <v>0</v>
      </c>
      <c r="AR883" s="1">
        <f>COUNTIF(F883,"VCVC")+COUNTIF(F883,"VVCVC")</f>
        <v>0</v>
      </c>
      <c r="AS883" s="1">
        <f>COUNTIF(F883,"CVV")</f>
        <v>0</v>
      </c>
      <c r="AT883" s="1">
        <f>COUNTIF(F883,"CVVC")</f>
        <v>0</v>
      </c>
      <c r="AU883" s="1">
        <f>COUNTIF(F883,"VV")</f>
        <v>0</v>
      </c>
      <c r="AV883" s="1">
        <f>COUNTIF(F883,"VVC")</f>
        <v>0</v>
      </c>
      <c r="AW883" s="1">
        <f>COUNTIF(F883,"CVVCVC")+COUNTIF(F883,"VVCVC")+COUNTIF(F883,"CVVCV")+COUNTIF(F883,"VVCV")</f>
        <v>0</v>
      </c>
      <c r="AY883" s="1">
        <f>COUNTIF(F883,"CCVCV")</f>
        <v>0</v>
      </c>
      <c r="AZ883" s="1">
        <f>COUNTIF(F883,"CCVCVC")</f>
        <v>0</v>
      </c>
      <c r="BA883" s="1">
        <f>COUNTIF(F883,"CCVV")</f>
        <v>0</v>
      </c>
      <c r="BB883" s="1">
        <f>COUNTIF(F883,"CCVVC")</f>
        <v>0</v>
      </c>
      <c r="BD883" t="s">
        <v>3771</v>
      </c>
      <c r="BF883" s="1" t="str">
        <f>RIGHT(F883,4)</f>
        <v>VCVC</v>
      </c>
      <c r="BG883" s="1"/>
      <c r="BJ883">
        <v>1</v>
      </c>
      <c r="BP883" s="1">
        <f>SUM(BG883:BO883)</f>
        <v>1</v>
      </c>
      <c r="BQ883">
        <v>0</v>
      </c>
      <c r="BS883" s="1" t="str">
        <f>LEFT(B883,1)</f>
        <v>m</v>
      </c>
      <c r="BT883" s="1" t="str">
        <f>LEFT(B883,2)</f>
        <v>ma</v>
      </c>
      <c r="BU883" s="1" t="str">
        <f>RIGHT(B883,1)</f>
        <v>ʔ</v>
      </c>
      <c r="BV883" t="s">
        <v>3774</v>
      </c>
      <c r="BW883" s="10" t="str">
        <f>LEFT(BD883,1)</f>
        <v>s</v>
      </c>
      <c r="BX883" s="10">
        <v>0</v>
      </c>
      <c r="BY883" s="10" t="str">
        <f>LEFT(CA883,1)</f>
        <v>e</v>
      </c>
      <c r="BZ883" s="10" t="str">
        <f>LEFT(CC883,1)</f>
        <v>i</v>
      </c>
      <c r="CA883" s="10" t="str">
        <f>RIGHT(B883,4)</f>
        <v>ekiʔ</v>
      </c>
      <c r="CB883" s="10" t="str">
        <f>RIGHT(B883,3)</f>
        <v>kiʔ</v>
      </c>
      <c r="CC883" s="10" t="str">
        <f>RIGHT(B883,2)</f>
        <v>iʔ</v>
      </c>
      <c r="CD883" s="10" t="str">
        <f>RIGHT(B883,1)</f>
        <v>ʔ</v>
      </c>
    </row>
    <row r="884" spans="1:82">
      <c r="A884">
        <v>1629</v>
      </c>
      <c r="B884" s="30" t="s">
        <v>3569</v>
      </c>
      <c r="C884" t="s">
        <v>1839</v>
      </c>
      <c r="D884" t="s">
        <v>1141</v>
      </c>
      <c r="E884" t="s">
        <v>1141</v>
      </c>
      <c r="F884" t="s">
        <v>2878</v>
      </c>
      <c r="G884" s="1">
        <f>COUNTIF(B884,"*ii*")</f>
        <v>0</v>
      </c>
      <c r="H884" s="1">
        <f>COUNTIF(B884,"*ee*")</f>
        <v>0</v>
      </c>
      <c r="I884" s="1">
        <f>COUNTIF(B884,"*aa*")</f>
        <v>0</v>
      </c>
      <c r="J884" s="1">
        <f>COUNTIF(B884,"*oo*")</f>
        <v>0</v>
      </c>
      <c r="K884" s="1">
        <f>COUNTIF(B884,"*uu*")</f>
        <v>0</v>
      </c>
      <c r="L884" s="1">
        <f>COUNTIF(B884,"*ia*")</f>
        <v>0</v>
      </c>
      <c r="M884" s="1">
        <f>COUNTIF(B884,"*iu*")</f>
        <v>0</v>
      </c>
      <c r="N884" s="1">
        <f>COUNTIF(B884,"*ei*")</f>
        <v>0</v>
      </c>
      <c r="O884" s="1">
        <f>COUNTIF(B884,"*ea*")</f>
        <v>0</v>
      </c>
      <c r="P884" s="1">
        <f>COUNTIF(B884,"*eo*")</f>
        <v>0</v>
      </c>
      <c r="Q884" s="1">
        <f>COUNTIF(B884,"*eu*")</f>
        <v>0</v>
      </c>
      <c r="R884" s="1">
        <f>COUNTIF(B884,"*ai*")</f>
        <v>0</v>
      </c>
      <c r="S884" s="1">
        <f>COUNTIF(B884,"*ae*")</f>
        <v>0</v>
      </c>
      <c r="T884" s="1">
        <f>COUNTIF(B884,"*ao*")</f>
        <v>0</v>
      </c>
      <c r="U884" s="1">
        <f>COUNTIF(B884,"*au*")</f>
        <v>0</v>
      </c>
      <c r="V884" s="1">
        <f>COUNTIF(B884,"*oi*")</f>
        <v>0</v>
      </c>
      <c r="W884" s="1">
        <f>COUNTIF(B884,"*oe*")</f>
        <v>0</v>
      </c>
      <c r="X884" s="1">
        <f>COUNTIF(B884,"*oa*")</f>
        <v>0</v>
      </c>
      <c r="Y884" s="1">
        <f>COUNTIF(B884,"*ou*")</f>
        <v>0</v>
      </c>
      <c r="Z884" s="1">
        <f>COUNTIF(B884,"*ui*")</f>
        <v>0</v>
      </c>
      <c r="AA884" s="1">
        <f>COUNTIF(B884,"*ua*")</f>
        <v>0</v>
      </c>
      <c r="AB884">
        <f>SUM(G884:AA884)</f>
        <v>0</v>
      </c>
      <c r="AC884">
        <v>3</v>
      </c>
      <c r="AD884">
        <f>COUNTIF(AC884,"2")</f>
        <v>0</v>
      </c>
      <c r="AE884">
        <f>COUNTIF(AC884,"3")</f>
        <v>1</v>
      </c>
      <c r="AF884">
        <f>COUNTIF(AC884,"4")</f>
        <v>0</v>
      </c>
      <c r="AG884">
        <f>COUNTIF(AC884,"5")</f>
        <v>0</v>
      </c>
      <c r="AH884">
        <v>1</v>
      </c>
      <c r="AI884">
        <v>0</v>
      </c>
      <c r="AM884">
        <v>1</v>
      </c>
      <c r="AN884" t="str">
        <f>RIGHT(B884,1)</f>
        <v>ʔ</v>
      </c>
      <c r="AO884" s="1">
        <f>COUNTIF(F884,"CVCV")+COUNTIF(F884,"CVVCV")</f>
        <v>0</v>
      </c>
      <c r="AP884" s="1">
        <f>COUNTIF(F884,"CVCVC")+COUNTIF(F884,"CVVCVC")</f>
        <v>0</v>
      </c>
      <c r="AQ884" s="1">
        <f>COUNTIF(F884,"VCV")+COUNTIF(F884,"VVCV")</f>
        <v>0</v>
      </c>
      <c r="AR884" s="1">
        <f>COUNTIF(F884,"VCVC")+COUNTIF(F884,"VVCVC")</f>
        <v>0</v>
      </c>
      <c r="AS884" s="1">
        <f>COUNTIF(F884,"CVV")</f>
        <v>0</v>
      </c>
      <c r="AT884" s="1">
        <f>COUNTIF(F884,"CVVC")</f>
        <v>0</v>
      </c>
      <c r="AU884" s="1">
        <f>COUNTIF(F884,"VV")</f>
        <v>0</v>
      </c>
      <c r="AV884" s="1">
        <f>COUNTIF(F884,"VVC")</f>
        <v>0</v>
      </c>
      <c r="AW884" s="1">
        <f>COUNTIF(F884,"CVVCVC")+COUNTIF(F884,"VVCVC")+COUNTIF(F884,"CVVCV")+COUNTIF(F884,"VVCV")</f>
        <v>0</v>
      </c>
      <c r="AY884" s="1">
        <f>COUNTIF(F884,"CCVCV")</f>
        <v>0</v>
      </c>
      <c r="AZ884" s="1">
        <f>COUNTIF(F884,"CCVCVC")</f>
        <v>0</v>
      </c>
      <c r="BA884" s="1">
        <f>COUNTIF(F884,"CCVV")</f>
        <v>0</v>
      </c>
      <c r="BB884" s="1">
        <f>COUNTIF(F884,"CCVVC")</f>
        <v>0</v>
      </c>
      <c r="BD884" t="s">
        <v>3686</v>
      </c>
      <c r="BF884" s="1" t="str">
        <f>RIGHT(F884,4)</f>
        <v>VCVC</v>
      </c>
      <c r="BG884" s="1"/>
      <c r="BJ884">
        <v>1</v>
      </c>
      <c r="BP884" s="1">
        <f>SUM(BG884:BO884)</f>
        <v>1</v>
      </c>
      <c r="BQ884">
        <v>0</v>
      </c>
      <c r="BS884" s="1" t="str">
        <f>LEFT(B884,1)</f>
        <v>s</v>
      </c>
      <c r="BT884" s="1" t="str">
        <f>LEFT(B884,2)</f>
        <v>se</v>
      </c>
      <c r="BU884" s="1" t="str">
        <f>RIGHT(B884,1)</f>
        <v>ʔ</v>
      </c>
      <c r="BV884" t="s">
        <v>3686</v>
      </c>
      <c r="BX884" s="10">
        <v>0</v>
      </c>
      <c r="BY884" s="10" t="str">
        <f>LEFT(CA884,1)</f>
        <v>u</v>
      </c>
      <c r="BZ884" s="10" t="str">
        <f>LEFT(CC884,1)</f>
        <v>i</v>
      </c>
      <c r="CA884" s="10" t="str">
        <f>RIGHT(B884,4)</f>
        <v>ubiʔ</v>
      </c>
      <c r="CB884" s="10" t="str">
        <f>RIGHT(B884,3)</f>
        <v>biʔ</v>
      </c>
      <c r="CC884" s="10" t="str">
        <f>RIGHT(B884,2)</f>
        <v>iʔ</v>
      </c>
      <c r="CD884" s="10" t="str">
        <f>RIGHT(B884,1)</f>
        <v>ʔ</v>
      </c>
    </row>
    <row r="885" spans="1:82">
      <c r="A885">
        <v>1843</v>
      </c>
      <c r="B885" s="30" t="s">
        <v>3572</v>
      </c>
      <c r="C885" t="s">
        <v>2208</v>
      </c>
      <c r="D885" t="s">
        <v>1141</v>
      </c>
      <c r="E885" t="s">
        <v>1141</v>
      </c>
      <c r="F885" t="s">
        <v>2878</v>
      </c>
      <c r="G885" s="1">
        <f>COUNTIF(B885,"*ii*")</f>
        <v>0</v>
      </c>
      <c r="H885" s="1">
        <f>COUNTIF(B885,"*ee*")</f>
        <v>0</v>
      </c>
      <c r="I885" s="1">
        <f>COUNTIF(B885,"*aa*")</f>
        <v>0</v>
      </c>
      <c r="J885" s="1">
        <f>COUNTIF(B885,"*oo*")</f>
        <v>0</v>
      </c>
      <c r="K885" s="1">
        <f>COUNTIF(B885,"*uu*")</f>
        <v>0</v>
      </c>
      <c r="L885" s="1">
        <f>COUNTIF(B885,"*ia*")</f>
        <v>0</v>
      </c>
      <c r="M885" s="1">
        <f>COUNTIF(B885,"*iu*")</f>
        <v>0</v>
      </c>
      <c r="N885" s="1">
        <f>COUNTIF(B885,"*ei*")</f>
        <v>0</v>
      </c>
      <c r="O885" s="1">
        <f>COUNTIF(B885,"*ea*")</f>
        <v>0</v>
      </c>
      <c r="P885" s="1">
        <f>COUNTIF(B885,"*eo*")</f>
        <v>0</v>
      </c>
      <c r="Q885" s="1">
        <f>COUNTIF(B885,"*eu*")</f>
        <v>0</v>
      </c>
      <c r="R885" s="1">
        <f>COUNTIF(B885,"*ai*")</f>
        <v>0</v>
      </c>
      <c r="S885" s="1">
        <f>COUNTIF(B885,"*ae*")</f>
        <v>0</v>
      </c>
      <c r="T885" s="1">
        <f>COUNTIF(B885,"*ao*")</f>
        <v>0</v>
      </c>
      <c r="U885" s="1">
        <f>COUNTIF(B885,"*au*")</f>
        <v>0</v>
      </c>
      <c r="V885" s="1">
        <f>COUNTIF(B885,"*oi*")</f>
        <v>0</v>
      </c>
      <c r="W885" s="1">
        <f>COUNTIF(B885,"*oe*")</f>
        <v>0</v>
      </c>
      <c r="X885" s="1">
        <f>COUNTIF(B885,"*oa*")</f>
        <v>0</v>
      </c>
      <c r="Y885" s="1">
        <f>COUNTIF(B885,"*ou*")</f>
        <v>0</v>
      </c>
      <c r="Z885" s="1">
        <f>COUNTIF(B885,"*ui*")</f>
        <v>0</v>
      </c>
      <c r="AA885" s="1">
        <f>COUNTIF(B885,"*ua*")</f>
        <v>0</v>
      </c>
      <c r="AB885">
        <f>SUM(G885:AA885)</f>
        <v>0</v>
      </c>
      <c r="AC885">
        <v>3</v>
      </c>
      <c r="AD885">
        <f>COUNTIF(AC885,"2")</f>
        <v>0</v>
      </c>
      <c r="AE885">
        <f>COUNTIF(AC885,"3")</f>
        <v>1</v>
      </c>
      <c r="AF885">
        <f>COUNTIF(AC885,"4")</f>
        <v>0</v>
      </c>
      <c r="AG885">
        <f>COUNTIF(AC885,"5")</f>
        <v>0</v>
      </c>
      <c r="AH885">
        <v>1</v>
      </c>
      <c r="AI885">
        <v>0</v>
      </c>
      <c r="AM885">
        <v>1</v>
      </c>
      <c r="AN885" t="str">
        <f>RIGHT(B885,1)</f>
        <v>ʔ</v>
      </c>
      <c r="AO885" s="1">
        <f>COUNTIF(F885,"CVCV")+COUNTIF(F885,"CVVCV")</f>
        <v>0</v>
      </c>
      <c r="AP885" s="1">
        <f>COUNTIF(F885,"CVCVC")+COUNTIF(F885,"CVVCVC")</f>
        <v>0</v>
      </c>
      <c r="AQ885" s="1">
        <f>COUNTIF(F885,"VCV")+COUNTIF(F885,"VVCV")</f>
        <v>0</v>
      </c>
      <c r="AR885" s="1">
        <f>COUNTIF(F885,"VCVC")+COUNTIF(F885,"VVCVC")</f>
        <v>0</v>
      </c>
      <c r="AS885" s="1">
        <f>COUNTIF(F885,"CVV")</f>
        <v>0</v>
      </c>
      <c r="AT885" s="1">
        <f>COUNTIF(F885,"CVVC")</f>
        <v>0</v>
      </c>
      <c r="AU885" s="1">
        <f>COUNTIF(F885,"VV")</f>
        <v>0</v>
      </c>
      <c r="AV885" s="1">
        <f>COUNTIF(F885,"VVC")</f>
        <v>0</v>
      </c>
      <c r="AW885" s="1">
        <f>COUNTIF(F885,"CVVCVC")+COUNTIF(F885,"VVCVC")+COUNTIF(F885,"CVVCV")+COUNTIF(F885,"VVCV")</f>
        <v>0</v>
      </c>
      <c r="AY885" s="1">
        <f>COUNTIF(F885,"CCVCV")</f>
        <v>0</v>
      </c>
      <c r="AZ885" s="1">
        <f>COUNTIF(F885,"CCVCVC")</f>
        <v>0</v>
      </c>
      <c r="BA885" s="1">
        <f>COUNTIF(F885,"CCVV")</f>
        <v>0</v>
      </c>
      <c r="BB885" s="1">
        <f>COUNTIF(F885,"CCVVC")</f>
        <v>0</v>
      </c>
      <c r="BD885" t="s">
        <v>3686</v>
      </c>
      <c r="BF885" s="1" t="str">
        <f>RIGHT(F885,4)</f>
        <v>VCVC</v>
      </c>
      <c r="BG885" s="1"/>
      <c r="BJ885">
        <v>1</v>
      </c>
      <c r="BP885" s="1">
        <f>SUM(BG885:BO885)</f>
        <v>1</v>
      </c>
      <c r="BQ885">
        <v>0</v>
      </c>
      <c r="BS885" s="1" t="str">
        <f>LEFT(B885,1)</f>
        <v>t</v>
      </c>
      <c r="BT885" s="1" t="str">
        <f>LEFT(B885,2)</f>
        <v>te</v>
      </c>
      <c r="BU885" s="1" t="str">
        <f>RIGHT(B885,1)</f>
        <v>ʔ</v>
      </c>
      <c r="BV885" t="s">
        <v>3686</v>
      </c>
      <c r="BX885" s="10">
        <v>0</v>
      </c>
      <c r="BY885" s="10" t="str">
        <f>LEFT(CA885,1)</f>
        <v>u</v>
      </c>
      <c r="BZ885" s="10" t="str">
        <f>LEFT(CC885,1)</f>
        <v>i</v>
      </c>
      <c r="CA885" s="10" t="str">
        <f>RIGHT(B885,4)</f>
        <v>ubiʔ</v>
      </c>
      <c r="CB885" s="10" t="str">
        <f>RIGHT(B885,3)</f>
        <v>biʔ</v>
      </c>
      <c r="CC885" s="10" t="str">
        <f>RIGHT(B885,2)</f>
        <v>iʔ</v>
      </c>
      <c r="CD885" s="10" t="str">
        <f>RIGHT(B885,1)</f>
        <v>ʔ</v>
      </c>
    </row>
    <row r="886" spans="1:82">
      <c r="A886">
        <v>779</v>
      </c>
      <c r="B886" s="30" t="s">
        <v>3542</v>
      </c>
      <c r="C886" t="s">
        <v>2482</v>
      </c>
      <c r="D886" t="s">
        <v>1141</v>
      </c>
      <c r="E886" t="s">
        <v>1141</v>
      </c>
      <c r="F886" t="s">
        <v>2878</v>
      </c>
      <c r="G886" s="1">
        <f>COUNTIF(B886,"*ii*")</f>
        <v>0</v>
      </c>
      <c r="H886" s="1">
        <f>COUNTIF(B886,"*ee*")</f>
        <v>0</v>
      </c>
      <c r="I886" s="1">
        <f>COUNTIF(B886,"*aa*")</f>
        <v>0</v>
      </c>
      <c r="J886" s="1">
        <f>COUNTIF(B886,"*oo*")</f>
        <v>0</v>
      </c>
      <c r="K886" s="1">
        <f>COUNTIF(B886,"*uu*")</f>
        <v>0</v>
      </c>
      <c r="L886" s="1">
        <f>COUNTIF(B886,"*ia*")</f>
        <v>0</v>
      </c>
      <c r="M886" s="1">
        <f>COUNTIF(B886,"*iu*")</f>
        <v>0</v>
      </c>
      <c r="N886" s="1">
        <f>COUNTIF(B886,"*ei*")</f>
        <v>0</v>
      </c>
      <c r="O886" s="1">
        <f>COUNTIF(B886,"*ea*")</f>
        <v>0</v>
      </c>
      <c r="P886" s="1">
        <f>COUNTIF(B886,"*eo*")</f>
        <v>0</v>
      </c>
      <c r="Q886" s="1">
        <f>COUNTIF(B886,"*eu*")</f>
        <v>0</v>
      </c>
      <c r="R886" s="1">
        <f>COUNTIF(B886,"*ai*")</f>
        <v>0</v>
      </c>
      <c r="S886" s="1">
        <f>COUNTIF(B886,"*ae*")</f>
        <v>0</v>
      </c>
      <c r="T886" s="1">
        <f>COUNTIF(B886,"*ao*")</f>
        <v>0</v>
      </c>
      <c r="U886" s="1">
        <f>COUNTIF(B886,"*au*")</f>
        <v>0</v>
      </c>
      <c r="V886" s="1">
        <f>COUNTIF(B886,"*oi*")</f>
        <v>0</v>
      </c>
      <c r="W886" s="1">
        <f>COUNTIF(B886,"*oe*")</f>
        <v>0</v>
      </c>
      <c r="X886" s="1">
        <f>COUNTIF(B886,"*oa*")</f>
        <v>0</v>
      </c>
      <c r="Y886" s="1">
        <f>COUNTIF(B886,"*ou*")</f>
        <v>0</v>
      </c>
      <c r="Z886" s="1">
        <f>COUNTIF(B886,"*ui*")</f>
        <v>0</v>
      </c>
      <c r="AA886" s="1">
        <f>COUNTIF(B886,"*ua*")</f>
        <v>0</v>
      </c>
      <c r="AB886">
        <f>SUM(G886:AA886)</f>
        <v>0</v>
      </c>
      <c r="AC886">
        <v>3</v>
      </c>
      <c r="AD886">
        <f>COUNTIF(AC886,"2")</f>
        <v>0</v>
      </c>
      <c r="AE886">
        <f>COUNTIF(AC886,"3")</f>
        <v>1</v>
      </c>
      <c r="AF886">
        <f>COUNTIF(AC886,"4")</f>
        <v>0</v>
      </c>
      <c r="AG886">
        <f>COUNTIF(AC886,"5")</f>
        <v>0</v>
      </c>
      <c r="AH886">
        <v>1</v>
      </c>
      <c r="AI886">
        <v>0</v>
      </c>
      <c r="AM886">
        <v>1</v>
      </c>
      <c r="AN886" t="str">
        <f>RIGHT(B886,1)</f>
        <v>ʔ</v>
      </c>
      <c r="AO886" s="1">
        <f>COUNTIF(F886,"CVCV")+COUNTIF(F886,"CVVCV")</f>
        <v>0</v>
      </c>
      <c r="AP886" s="1">
        <f>COUNTIF(F886,"CVCVC")+COUNTIF(F886,"CVVCVC")</f>
        <v>0</v>
      </c>
      <c r="AQ886" s="1">
        <f>COUNTIF(F886,"VCV")+COUNTIF(F886,"VVCV")</f>
        <v>0</v>
      </c>
      <c r="AR886" s="1">
        <f>COUNTIF(F886,"VCVC")+COUNTIF(F886,"VVCVC")</f>
        <v>0</v>
      </c>
      <c r="AS886" s="1">
        <f>COUNTIF(F886,"CVV")</f>
        <v>0</v>
      </c>
      <c r="AT886" s="1">
        <f>COUNTIF(F886,"CVVC")</f>
        <v>0</v>
      </c>
      <c r="AU886" s="1">
        <f>COUNTIF(F886,"VV")</f>
        <v>0</v>
      </c>
      <c r="AV886" s="1">
        <f>COUNTIF(F886,"VVC")</f>
        <v>0</v>
      </c>
      <c r="AW886" s="1">
        <f>COUNTIF(F886,"CVVCVC")+COUNTIF(F886,"VVCVC")+COUNTIF(F886,"CVVCV")+COUNTIF(F886,"VVCV")</f>
        <v>0</v>
      </c>
      <c r="AY886" s="1">
        <f>COUNTIF(F886,"CCVCV")</f>
        <v>0</v>
      </c>
      <c r="AZ886" s="1">
        <f>COUNTIF(F886,"CCVCVC")</f>
        <v>0</v>
      </c>
      <c r="BA886" s="1">
        <f>COUNTIF(F886,"CCVV")</f>
        <v>0</v>
      </c>
      <c r="BB886" s="1">
        <f>COUNTIF(F886,"CCVVC")</f>
        <v>0</v>
      </c>
      <c r="BD886" t="s">
        <v>3696</v>
      </c>
      <c r="BF886" s="1" t="str">
        <f>RIGHT(F886,4)</f>
        <v>VCVC</v>
      </c>
      <c r="BG886" s="1"/>
      <c r="BJ886">
        <v>1</v>
      </c>
      <c r="BP886" s="1">
        <f>SUM(BG886:BO886)</f>
        <v>1</v>
      </c>
      <c r="BQ886">
        <v>0</v>
      </c>
      <c r="BS886" s="1" t="str">
        <f>LEFT(B886,1)</f>
        <v>m</v>
      </c>
      <c r="BT886" s="1" t="str">
        <f>LEFT(B886,2)</f>
        <v>ma</v>
      </c>
      <c r="BU886" s="1" t="str">
        <f>RIGHT(B886,1)</f>
        <v>ʔ</v>
      </c>
      <c r="BV886" t="s">
        <v>3696</v>
      </c>
      <c r="BX886" s="10">
        <v>0</v>
      </c>
      <c r="BY886" s="10" t="str">
        <f>LEFT(CA886,1)</f>
        <v>e</v>
      </c>
      <c r="BZ886" s="10" t="str">
        <f>LEFT(CC886,1)</f>
        <v>o</v>
      </c>
      <c r="CA886" s="10" t="str">
        <f>RIGHT(B886,4)</f>
        <v>enoʔ</v>
      </c>
      <c r="CB886" s="10" t="str">
        <f>RIGHT(B886,3)</f>
        <v>noʔ</v>
      </c>
      <c r="CC886" s="10" t="str">
        <f>RIGHT(B886,2)</f>
        <v>oʔ</v>
      </c>
      <c r="CD886" s="10" t="str">
        <f>RIGHT(B886,1)</f>
        <v>ʔ</v>
      </c>
    </row>
    <row r="887" spans="1:82">
      <c r="B887" s="30" t="s">
        <v>4044</v>
      </c>
      <c r="C887" t="s">
        <v>4045</v>
      </c>
      <c r="D887" s="1" t="s">
        <v>1141</v>
      </c>
      <c r="E887" s="2" t="s">
        <v>1141</v>
      </c>
      <c r="F887" s="1" t="s">
        <v>2878</v>
      </c>
      <c r="G887" s="1">
        <f>COUNTIF(B887,"*ii*")</f>
        <v>0</v>
      </c>
      <c r="H887" s="1">
        <f>COUNTIF(B887,"*ee*")</f>
        <v>0</v>
      </c>
      <c r="I887" s="1">
        <f>COUNTIF(B887,"*aa*")</f>
        <v>0</v>
      </c>
      <c r="J887" s="1">
        <f>COUNTIF(B887,"*oo*")</f>
        <v>0</v>
      </c>
      <c r="K887" s="1">
        <f>COUNTIF(B887,"*uu*")</f>
        <v>0</v>
      </c>
      <c r="L887" s="1">
        <f>COUNTIF(B887,"*ia*")</f>
        <v>0</v>
      </c>
      <c r="M887" s="1">
        <f>COUNTIF(B887,"*iu*")</f>
        <v>0</v>
      </c>
      <c r="N887" s="1">
        <f>COUNTIF(B887,"*ei*")</f>
        <v>0</v>
      </c>
      <c r="O887" s="1">
        <f>COUNTIF(B887,"*ea*")</f>
        <v>0</v>
      </c>
      <c r="P887" s="1">
        <f>COUNTIF(B887,"*eo*")</f>
        <v>0</v>
      </c>
      <c r="Q887" s="1">
        <f>COUNTIF(B887,"*eu*")</f>
        <v>0</v>
      </c>
      <c r="R887" s="1">
        <f>COUNTIF(B887,"*ai*")</f>
        <v>0</v>
      </c>
      <c r="S887" s="1">
        <f>COUNTIF(B887,"*ae*")</f>
        <v>0</v>
      </c>
      <c r="T887" s="1">
        <f>COUNTIF(B887,"*ao*")</f>
        <v>0</v>
      </c>
      <c r="U887" s="1">
        <f>COUNTIF(B887,"*au*")</f>
        <v>0</v>
      </c>
      <c r="V887" s="1">
        <f>COUNTIF(B887,"*oi*")</f>
        <v>0</v>
      </c>
      <c r="W887" s="1">
        <f>COUNTIF(B887,"*oe*")</f>
        <v>0</v>
      </c>
      <c r="X887" s="1">
        <f>COUNTIF(B887,"*oa*")</f>
        <v>0</v>
      </c>
      <c r="Y887" s="1">
        <f>COUNTIF(B887,"*ou*")</f>
        <v>0</v>
      </c>
      <c r="Z887" s="1">
        <f>COUNTIF(B887,"*ui*")</f>
        <v>0</v>
      </c>
      <c r="AA887" s="1">
        <f>COUNTIF(B887,"*ua*")</f>
        <v>0</v>
      </c>
      <c r="AB887">
        <f>SUM(G887:AA887)</f>
        <v>0</v>
      </c>
      <c r="AC887">
        <v>3</v>
      </c>
      <c r="AD887">
        <f>COUNTIF(AC887,"2")</f>
        <v>0</v>
      </c>
      <c r="AE887">
        <f>COUNTIF(AC887,"3")</f>
        <v>1</v>
      </c>
      <c r="AF887">
        <f>COUNTIF(AC887,"4")</f>
        <v>0</v>
      </c>
      <c r="AG887">
        <f>COUNTIF(AC887,"5")</f>
        <v>0</v>
      </c>
      <c r="AH887">
        <v>1</v>
      </c>
      <c r="AI887">
        <v>0</v>
      </c>
      <c r="AM887">
        <v>1</v>
      </c>
      <c r="AN887" t="str">
        <f>RIGHT(B887,1)</f>
        <v>ʔ</v>
      </c>
      <c r="AO887" s="1">
        <f>COUNTIF(F887,"CVCV")+COUNTIF(F887,"CVVCV")</f>
        <v>0</v>
      </c>
      <c r="AP887" s="1">
        <f>COUNTIF(F887,"CVCVC")+COUNTIF(F887,"CVVCVC")</f>
        <v>0</v>
      </c>
      <c r="AQ887" s="1">
        <f>COUNTIF(F887,"VCV")+COUNTIF(F887,"VVCV")</f>
        <v>0</v>
      </c>
      <c r="AR887" s="1">
        <f>COUNTIF(F887,"VCVC")+COUNTIF(F887,"VVCVC")</f>
        <v>0</v>
      </c>
      <c r="AS887" s="1">
        <f>COUNTIF(F887,"CVV")</f>
        <v>0</v>
      </c>
      <c r="AT887" s="1">
        <f>COUNTIF(F887,"CVVC")</f>
        <v>0</v>
      </c>
      <c r="AU887" s="1">
        <f>COUNTIF(F887,"VV")</f>
        <v>0</v>
      </c>
      <c r="AV887" s="1">
        <f>COUNTIF(F887,"VVC")</f>
        <v>0</v>
      </c>
      <c r="AW887" s="1">
        <f>COUNTIF(F887,"CVVCVC")+COUNTIF(F887,"VVCVC")+COUNTIF(F887,"CVVCV")+COUNTIF(F887,"VVCV")</f>
        <v>0</v>
      </c>
      <c r="AX887" s="1"/>
      <c r="AY887" s="1">
        <f>COUNTIF(F887,"CCVCV")</f>
        <v>0</v>
      </c>
      <c r="AZ887" s="1">
        <f>COUNTIF(F887,"CCVCVC")</f>
        <v>0</v>
      </c>
      <c r="BA887" s="1">
        <f>COUNTIF(F887,"CCVV")</f>
        <v>0</v>
      </c>
      <c r="BB887" s="1">
        <f>COUNTIF(F887,"CCVVC")</f>
        <v>0</v>
      </c>
      <c r="BC887" s="1"/>
      <c r="BD887" t="s">
        <v>3677</v>
      </c>
      <c r="BF887" s="1" t="str">
        <f>RIGHT(F887,4)</f>
        <v>VCVC</v>
      </c>
      <c r="BG887" s="1"/>
      <c r="BH887" s="1"/>
      <c r="BJ887">
        <v>1</v>
      </c>
      <c r="BP887" s="1">
        <f>SUM(BG887:BO887)</f>
        <v>1</v>
      </c>
      <c r="BQ887">
        <v>0</v>
      </c>
      <c r="BS887" s="1" t="str">
        <f>LEFT(B887,1)</f>
        <v>m</v>
      </c>
      <c r="BT887" s="1" t="str">
        <f>LEFT(B887,2)</f>
        <v>ma</v>
      </c>
      <c r="BU887" s="1" t="str">
        <f>RIGHT(B887,1)</f>
        <v>ʔ</v>
      </c>
      <c r="BV887" t="s">
        <v>3677</v>
      </c>
      <c r="BW887" t="s">
        <v>2927</v>
      </c>
      <c r="BX887" s="10">
        <v>0</v>
      </c>
      <c r="BY887" s="10" t="str">
        <f>LEFT(CA887,1)</f>
        <v>e</v>
      </c>
      <c r="BZ887" s="10" t="str">
        <f>RIGHT(B887,1)</f>
        <v>ʔ</v>
      </c>
      <c r="CA887" s="10" t="str">
        <f>RIGHT(B887,2)</f>
        <v>eʔ</v>
      </c>
      <c r="CB887" s="10" t="str">
        <f>RIGHT(B887,3)</f>
        <v>reʔ</v>
      </c>
      <c r="CC887" s="10" t="str">
        <f>RIGHT(B887,2)</f>
        <v>eʔ</v>
      </c>
      <c r="CD887" s="10" t="str">
        <f>RIGHT(B887,1)</f>
        <v>ʔ</v>
      </c>
    </row>
    <row r="888" spans="1:82">
      <c r="A888">
        <v>89</v>
      </c>
      <c r="B888" s="30" t="s">
        <v>501</v>
      </c>
      <c r="C888" t="s">
        <v>1851</v>
      </c>
      <c r="D888" t="s">
        <v>1150</v>
      </c>
      <c r="E888" t="s">
        <v>2821</v>
      </c>
      <c r="F888" t="s">
        <v>2834</v>
      </c>
      <c r="G888" s="1">
        <f>COUNTIF(B888,"*ii*")</f>
        <v>0</v>
      </c>
      <c r="H888" s="1">
        <f>COUNTIF(B888,"*ee*")</f>
        <v>0</v>
      </c>
      <c r="I888" s="1">
        <f>COUNTIF(B888,"*aa*")</f>
        <v>0</v>
      </c>
      <c r="J888" s="1">
        <f>COUNTIF(B888,"*oo*")</f>
        <v>0</v>
      </c>
      <c r="K888" s="1">
        <f>COUNTIF(B888,"*uu*")</f>
        <v>0</v>
      </c>
      <c r="L888" s="1">
        <f>COUNTIF(B888,"*ia*")</f>
        <v>0</v>
      </c>
      <c r="M888" s="1">
        <f>COUNTIF(B888,"*iu*")</f>
        <v>0</v>
      </c>
      <c r="N888" s="1">
        <f>COUNTIF(B888,"*ei*")</f>
        <v>0</v>
      </c>
      <c r="O888" s="1">
        <f>COUNTIF(B888,"*ea*")</f>
        <v>0</v>
      </c>
      <c r="P888" s="1">
        <f>COUNTIF(B888,"*eo*")</f>
        <v>0</v>
      </c>
      <c r="Q888" s="1">
        <f>COUNTIF(B888,"*eu*")</f>
        <v>0</v>
      </c>
      <c r="R888" s="1">
        <f>COUNTIF(B888,"*ai*")</f>
        <v>0</v>
      </c>
      <c r="S888" s="1">
        <f>COUNTIF(B888,"*ae*")</f>
        <v>0</v>
      </c>
      <c r="T888" s="1">
        <f>COUNTIF(B888,"*ao*")</f>
        <v>0</v>
      </c>
      <c r="U888" s="1">
        <f>COUNTIF(B888,"*au*")</f>
        <v>0</v>
      </c>
      <c r="V888" s="1">
        <f>COUNTIF(B888,"*oi*")</f>
        <v>0</v>
      </c>
      <c r="W888" s="1">
        <f>COUNTIF(B888,"*oe*")</f>
        <v>0</v>
      </c>
      <c r="X888" s="1">
        <f>COUNTIF(B888,"*oa*")</f>
        <v>0</v>
      </c>
      <c r="Y888" s="1">
        <f>COUNTIF(B888,"*ou*")</f>
        <v>0</v>
      </c>
      <c r="Z888" s="1">
        <f>COUNTIF(B888,"*ui*")</f>
        <v>0</v>
      </c>
      <c r="AA888" s="1">
        <f>COUNTIF(B888,"*ua*")</f>
        <v>0</v>
      </c>
      <c r="AB888">
        <f>SUM(G888:AA888)</f>
        <v>0</v>
      </c>
      <c r="AC888">
        <v>2</v>
      </c>
      <c r="AD888">
        <f>COUNTIF(AC888,"2")</f>
        <v>1</v>
      </c>
      <c r="AE888">
        <f>COUNTIF(AC888,"3")</f>
        <v>0</v>
      </c>
      <c r="AF888">
        <f>COUNTIF(AC888,"4")</f>
        <v>0</v>
      </c>
      <c r="AG888">
        <f>COUNTIF(AC888,"5")</f>
        <v>0</v>
      </c>
      <c r="AH888">
        <v>1</v>
      </c>
      <c r="AI888">
        <v>0</v>
      </c>
      <c r="AL888">
        <v>1</v>
      </c>
      <c r="AO888" s="1">
        <f>COUNTIF(F888,"CVCV")+COUNTIF(F888,"CVVCV")</f>
        <v>1</v>
      </c>
      <c r="AP888" s="1">
        <f>COUNTIF(F888,"CVCVC")+COUNTIF(F888,"CVVCVC")</f>
        <v>0</v>
      </c>
      <c r="AQ888" s="1">
        <f>COUNTIF(F888,"VCV")+COUNTIF(F888,"VVCV")</f>
        <v>0</v>
      </c>
      <c r="AR888" s="1">
        <f>COUNTIF(F888,"VCVC")+COUNTIF(F888,"VVCVC")</f>
        <v>0</v>
      </c>
      <c r="AS888" s="1">
        <f>COUNTIF(F888,"CVV")</f>
        <v>0</v>
      </c>
      <c r="AT888" s="1">
        <f>COUNTIF(F888,"CVVC")</f>
        <v>0</v>
      </c>
      <c r="AU888" s="1">
        <f>COUNTIF(F888,"VV")</f>
        <v>0</v>
      </c>
      <c r="AV888" s="1">
        <f>COUNTIF(F888,"VVC")</f>
        <v>0</v>
      </c>
      <c r="AW888" s="1">
        <f>COUNTIF(F888,"CVVCVC")+COUNTIF(F888,"VVCVC")+COUNTIF(F888,"CVVCV")+COUNTIF(F888,"VVCV")</f>
        <v>0</v>
      </c>
      <c r="AY888" s="1">
        <f>COUNTIF(F888,"CCVCV")</f>
        <v>0</v>
      </c>
      <c r="AZ888" s="1">
        <f>COUNTIF(F888,"CCVCVC")</f>
        <v>0</v>
      </c>
      <c r="BA888" s="1">
        <f>COUNTIF(F888,"CCVV")</f>
        <v>0</v>
      </c>
      <c r="BB888" s="1">
        <f>COUNTIF(F888,"CCVVC")</f>
        <v>0</v>
      </c>
      <c r="BF888" s="1" t="str">
        <f>RIGHT(F888,4)</f>
        <v>CVCV</v>
      </c>
      <c r="BG888" s="1">
        <v>1</v>
      </c>
      <c r="BH888">
        <v>1</v>
      </c>
      <c r="BP888" s="1">
        <f>SUM(BG888:BO888)</f>
        <v>2</v>
      </c>
      <c r="BQ888">
        <v>0</v>
      </c>
      <c r="BS888" s="1" t="str">
        <f>LEFT(B888,1)</f>
        <v>b</v>
      </c>
      <c r="BT888" s="1" t="str">
        <f>LEFT(B888,2)</f>
        <v>ba</v>
      </c>
      <c r="BU888" s="1" t="str">
        <f>RIGHT(B888,1)</f>
        <v>a</v>
      </c>
      <c r="BX888" s="10">
        <v>0</v>
      </c>
      <c r="BY888" s="10" t="str">
        <f>LEFT(CA888,1)</f>
        <v>a</v>
      </c>
      <c r="BZ888" s="10" t="str">
        <f>RIGHT(B888,1)</f>
        <v>a</v>
      </c>
      <c r="CA888" s="10" t="str">
        <f>RIGHT(B888,3)</f>
        <v>aba</v>
      </c>
      <c r="CB888" s="10" t="str">
        <f>RIGHT(B888,3)</f>
        <v>aba</v>
      </c>
      <c r="CC888" s="10" t="str">
        <f>RIGHT(B888,2)</f>
        <v>ba</v>
      </c>
      <c r="CD888" s="10" t="str">
        <f>RIGHT(B888,1)</f>
        <v>a</v>
      </c>
    </row>
    <row r="889" spans="1:82">
      <c r="A889">
        <v>1619</v>
      </c>
      <c r="B889" s="30" t="s">
        <v>508</v>
      </c>
      <c r="C889" t="s">
        <v>1864</v>
      </c>
      <c r="D889" t="s">
        <v>1150</v>
      </c>
      <c r="E889" t="s">
        <v>2821</v>
      </c>
      <c r="F889" t="s">
        <v>2834</v>
      </c>
      <c r="G889" s="1">
        <f>COUNTIF(B889,"*ii*")</f>
        <v>0</v>
      </c>
      <c r="H889" s="1">
        <f>COUNTIF(B889,"*ee*")</f>
        <v>0</v>
      </c>
      <c r="I889" s="1">
        <f>COUNTIF(B889,"*aa*")</f>
        <v>0</v>
      </c>
      <c r="J889" s="1">
        <f>COUNTIF(B889,"*oo*")</f>
        <v>0</v>
      </c>
      <c r="K889" s="1">
        <f>COUNTIF(B889,"*uu*")</f>
        <v>0</v>
      </c>
      <c r="L889" s="1">
        <f>COUNTIF(B889,"*ia*")</f>
        <v>0</v>
      </c>
      <c r="M889" s="1">
        <f>COUNTIF(B889,"*iu*")</f>
        <v>0</v>
      </c>
      <c r="N889" s="1">
        <f>COUNTIF(B889,"*ei*")</f>
        <v>0</v>
      </c>
      <c r="O889" s="1">
        <f>COUNTIF(B889,"*ea*")</f>
        <v>0</v>
      </c>
      <c r="P889" s="1">
        <f>COUNTIF(B889,"*eo*")</f>
        <v>0</v>
      </c>
      <c r="Q889" s="1">
        <f>COUNTIF(B889,"*eu*")</f>
        <v>0</v>
      </c>
      <c r="R889" s="1">
        <f>COUNTIF(B889,"*ai*")</f>
        <v>0</v>
      </c>
      <c r="S889" s="1">
        <f>COUNTIF(B889,"*ae*")</f>
        <v>0</v>
      </c>
      <c r="T889" s="1">
        <f>COUNTIF(B889,"*ao*")</f>
        <v>0</v>
      </c>
      <c r="U889" s="1">
        <f>COUNTIF(B889,"*au*")</f>
        <v>0</v>
      </c>
      <c r="V889" s="1">
        <f>COUNTIF(B889,"*oi*")</f>
        <v>0</v>
      </c>
      <c r="W889" s="1">
        <f>COUNTIF(B889,"*oe*")</f>
        <v>0</v>
      </c>
      <c r="X889" s="1">
        <f>COUNTIF(B889,"*oa*")</f>
        <v>0</v>
      </c>
      <c r="Y889" s="1">
        <f>COUNTIF(B889,"*ou*")</f>
        <v>0</v>
      </c>
      <c r="Z889" s="1">
        <f>COUNTIF(B889,"*ui*")</f>
        <v>0</v>
      </c>
      <c r="AA889" s="1">
        <f>COUNTIF(B889,"*ua*")</f>
        <v>0</v>
      </c>
      <c r="AB889">
        <f>SUM(G889:AA889)</f>
        <v>0</v>
      </c>
      <c r="AC889">
        <v>2</v>
      </c>
      <c r="AD889">
        <f>COUNTIF(AC889,"2")</f>
        <v>1</v>
      </c>
      <c r="AE889">
        <f>COUNTIF(AC889,"3")</f>
        <v>0</v>
      </c>
      <c r="AF889">
        <f>COUNTIF(AC889,"4")</f>
        <v>0</v>
      </c>
      <c r="AG889">
        <f>COUNTIF(AC889,"5")</f>
        <v>0</v>
      </c>
      <c r="AH889">
        <v>1</v>
      </c>
      <c r="AI889">
        <v>0</v>
      </c>
      <c r="AL889">
        <v>1</v>
      </c>
      <c r="AO889" s="1">
        <f>COUNTIF(F889,"CVCV")+COUNTIF(F889,"CVVCV")</f>
        <v>1</v>
      </c>
      <c r="AP889" s="1">
        <f>COUNTIF(F889,"CVCVC")+COUNTIF(F889,"CVVCVC")</f>
        <v>0</v>
      </c>
      <c r="AQ889" s="1">
        <f>COUNTIF(F889,"VCV")+COUNTIF(F889,"VVCV")</f>
        <v>0</v>
      </c>
      <c r="AR889" s="1">
        <f>COUNTIF(F889,"VCVC")+COUNTIF(F889,"VVCVC")</f>
        <v>0</v>
      </c>
      <c r="AS889" s="1">
        <f>COUNTIF(F889,"CVV")</f>
        <v>0</v>
      </c>
      <c r="AT889" s="1">
        <f>COUNTIF(F889,"CVVC")</f>
        <v>0</v>
      </c>
      <c r="AU889" s="1">
        <f>COUNTIF(F889,"VV")</f>
        <v>0</v>
      </c>
      <c r="AV889" s="1">
        <f>COUNTIF(F889,"VVC")</f>
        <v>0</v>
      </c>
      <c r="AW889" s="1">
        <f>COUNTIF(F889,"CVVCVC")+COUNTIF(F889,"VVCVC")+COUNTIF(F889,"CVVCV")+COUNTIF(F889,"VVCV")</f>
        <v>0</v>
      </c>
      <c r="AY889" s="1">
        <f>COUNTIF(F889,"CCVCV")</f>
        <v>0</v>
      </c>
      <c r="AZ889" s="1">
        <f>COUNTIF(F889,"CCVCVC")</f>
        <v>0</v>
      </c>
      <c r="BA889" s="1">
        <f>COUNTIF(F889,"CCVV")</f>
        <v>0</v>
      </c>
      <c r="BB889" s="1">
        <f>COUNTIF(F889,"CCVVC")</f>
        <v>0</v>
      </c>
      <c r="BF889" s="1" t="str">
        <f>RIGHT(F889,4)</f>
        <v>CVCV</v>
      </c>
      <c r="BG889" s="1">
        <v>1</v>
      </c>
      <c r="BH889">
        <v>1</v>
      </c>
      <c r="BP889" s="1">
        <f>SUM(BG889:BO889)</f>
        <v>2</v>
      </c>
      <c r="BQ889">
        <v>0</v>
      </c>
      <c r="BS889" s="1" t="str">
        <f>LEFT(B889,1)</f>
        <v>s</v>
      </c>
      <c r="BT889" s="1" t="str">
        <f>LEFT(B889,2)</f>
        <v>se</v>
      </c>
      <c r="BU889" s="1" t="str">
        <f>RIGHT(B889,1)</f>
        <v>a</v>
      </c>
      <c r="BX889" s="10">
        <v>0</v>
      </c>
      <c r="BY889" s="10" t="str">
        <f>LEFT(CA889,1)</f>
        <v>e</v>
      </c>
      <c r="BZ889" s="10" t="str">
        <f>RIGHT(B889,1)</f>
        <v>a</v>
      </c>
      <c r="CA889" s="10" t="str">
        <f>RIGHT(B889,3)</f>
        <v>eba</v>
      </c>
      <c r="CB889" s="10" t="str">
        <f>RIGHT(B889,3)</f>
        <v>eba</v>
      </c>
      <c r="CC889" s="10" t="str">
        <f>RIGHT(B889,2)</f>
        <v>ba</v>
      </c>
      <c r="CD889" s="10" t="str">
        <f>RIGHT(B889,1)</f>
        <v>a</v>
      </c>
    </row>
    <row r="890" spans="1:82">
      <c r="A890">
        <v>167</v>
      </c>
      <c r="B890" s="30" t="s">
        <v>637</v>
      </c>
      <c r="C890" t="s">
        <v>2031</v>
      </c>
      <c r="D890" t="s">
        <v>1150</v>
      </c>
      <c r="E890" t="s">
        <v>2821</v>
      </c>
      <c r="F890" t="s">
        <v>2834</v>
      </c>
      <c r="G890" s="1">
        <f>COUNTIF(B890,"*ii*")</f>
        <v>0</v>
      </c>
      <c r="H890" s="1">
        <f>COUNTIF(B890,"*ee*")</f>
        <v>0</v>
      </c>
      <c r="I890" s="1">
        <f>COUNTIF(B890,"*aa*")</f>
        <v>0</v>
      </c>
      <c r="J890" s="1">
        <f>COUNTIF(B890,"*oo*")</f>
        <v>0</v>
      </c>
      <c r="K890" s="1">
        <f>COUNTIF(B890,"*uu*")</f>
        <v>0</v>
      </c>
      <c r="L890" s="1">
        <f>COUNTIF(B890,"*ia*")</f>
        <v>0</v>
      </c>
      <c r="M890" s="1">
        <f>COUNTIF(B890,"*iu*")</f>
        <v>0</v>
      </c>
      <c r="N890" s="1">
        <f>COUNTIF(B890,"*ei*")</f>
        <v>0</v>
      </c>
      <c r="O890" s="1">
        <f>COUNTIF(B890,"*ea*")</f>
        <v>0</v>
      </c>
      <c r="P890" s="1">
        <f>COUNTIF(B890,"*eo*")</f>
        <v>0</v>
      </c>
      <c r="Q890" s="1">
        <f>COUNTIF(B890,"*eu*")</f>
        <v>0</v>
      </c>
      <c r="R890" s="1">
        <f>COUNTIF(B890,"*ai*")</f>
        <v>0</v>
      </c>
      <c r="S890" s="1">
        <f>COUNTIF(B890,"*ae*")</f>
        <v>0</v>
      </c>
      <c r="T890" s="1">
        <f>COUNTIF(B890,"*ao*")</f>
        <v>0</v>
      </c>
      <c r="U890" s="1">
        <f>COUNTIF(B890,"*au*")</f>
        <v>0</v>
      </c>
      <c r="V890" s="1">
        <f>COUNTIF(B890,"*oi*")</f>
        <v>0</v>
      </c>
      <c r="W890" s="1">
        <f>COUNTIF(B890,"*oe*")</f>
        <v>0</v>
      </c>
      <c r="X890" s="1">
        <f>COUNTIF(B890,"*oa*")</f>
        <v>0</v>
      </c>
      <c r="Y890" s="1">
        <f>COUNTIF(B890,"*ou*")</f>
        <v>0</v>
      </c>
      <c r="Z890" s="1">
        <f>COUNTIF(B890,"*ui*")</f>
        <v>0</v>
      </c>
      <c r="AA890" s="1">
        <f>COUNTIF(B890,"*ua*")</f>
        <v>0</v>
      </c>
      <c r="AB890">
        <f>SUM(G890:AA890)</f>
        <v>0</v>
      </c>
      <c r="AC890">
        <v>2</v>
      </c>
      <c r="AD890">
        <f>COUNTIF(AC890,"2")</f>
        <v>1</v>
      </c>
      <c r="AE890">
        <f>COUNTIF(AC890,"3")</f>
        <v>0</v>
      </c>
      <c r="AF890">
        <f>COUNTIF(AC890,"4")</f>
        <v>0</v>
      </c>
      <c r="AG890">
        <f>COUNTIF(AC890,"5")</f>
        <v>0</v>
      </c>
      <c r="AH890">
        <v>1</v>
      </c>
      <c r="AI890">
        <v>0</v>
      </c>
      <c r="AL890">
        <v>1</v>
      </c>
      <c r="AO890" s="1">
        <f>COUNTIF(F890,"CVCV")+COUNTIF(F890,"CVVCV")</f>
        <v>1</v>
      </c>
      <c r="AP890" s="1">
        <f>COUNTIF(F890,"CVCVC")+COUNTIF(F890,"CVVCVC")</f>
        <v>0</v>
      </c>
      <c r="AQ890" s="1">
        <f>COUNTIF(F890,"VCV")+COUNTIF(F890,"VVCV")</f>
        <v>0</v>
      </c>
      <c r="AR890" s="1">
        <f>COUNTIF(F890,"VCVC")+COUNTIF(F890,"VVCVC")</f>
        <v>0</v>
      </c>
      <c r="AS890" s="1">
        <f>COUNTIF(F890,"CVV")</f>
        <v>0</v>
      </c>
      <c r="AT890" s="1">
        <f>COUNTIF(F890,"CVVC")</f>
        <v>0</v>
      </c>
      <c r="AU890" s="1">
        <f>COUNTIF(F890,"VV")</f>
        <v>0</v>
      </c>
      <c r="AV890" s="1">
        <f>COUNTIF(F890,"VVC")</f>
        <v>0</v>
      </c>
      <c r="AW890" s="1">
        <f>COUNTIF(F890,"CVVCVC")+COUNTIF(F890,"VVCVC")+COUNTIF(F890,"CVVCV")+COUNTIF(F890,"VVCV")</f>
        <v>0</v>
      </c>
      <c r="AY890" s="1">
        <f>COUNTIF(F890,"CCVCV")</f>
        <v>0</v>
      </c>
      <c r="AZ890" s="1">
        <f>COUNTIF(F890,"CCVCVC")</f>
        <v>0</v>
      </c>
      <c r="BA890" s="1">
        <f>COUNTIF(F890,"CCVV")</f>
        <v>0</v>
      </c>
      <c r="BB890" s="1">
        <f>COUNTIF(F890,"CCVVC")</f>
        <v>0</v>
      </c>
      <c r="BF890" s="1" t="str">
        <f>RIGHT(F890,4)</f>
        <v>CVCV</v>
      </c>
      <c r="BG890" s="1">
        <v>1</v>
      </c>
      <c r="BH890">
        <v>1</v>
      </c>
      <c r="BP890" s="1">
        <f>SUM(BG890:BO890)</f>
        <v>2</v>
      </c>
      <c r="BQ890">
        <v>0</v>
      </c>
      <c r="BS890" s="1" t="str">
        <f>LEFT(B890,1)</f>
        <v>b</v>
      </c>
      <c r="BT890" s="1" t="str">
        <f>LEFT(B890,2)</f>
        <v>bi</v>
      </c>
      <c r="BU890" s="1" t="str">
        <f>RIGHT(B890,1)</f>
        <v>a</v>
      </c>
      <c r="BX890" s="10">
        <v>0</v>
      </c>
      <c r="BY890" s="10" t="str">
        <f>LEFT(CA890,1)</f>
        <v>i</v>
      </c>
      <c r="BZ890" s="10" t="str">
        <f>RIGHT(B890,1)</f>
        <v>a</v>
      </c>
      <c r="CA890" s="10" t="str">
        <f>RIGHT(B890,3)</f>
        <v>iba</v>
      </c>
      <c r="CB890" s="10" t="str">
        <f>RIGHT(B890,3)</f>
        <v>iba</v>
      </c>
      <c r="CC890" s="10" t="str">
        <f>RIGHT(B890,2)</f>
        <v>ba</v>
      </c>
      <c r="CD890" s="10" t="str">
        <f>RIGHT(B890,1)</f>
        <v>a</v>
      </c>
    </row>
    <row r="891" spans="1:82">
      <c r="A891">
        <v>685</v>
      </c>
      <c r="B891" s="30" t="s">
        <v>255</v>
      </c>
      <c r="C891" t="s">
        <v>1501</v>
      </c>
      <c r="D891" t="s">
        <v>1150</v>
      </c>
      <c r="E891" t="s">
        <v>2821</v>
      </c>
      <c r="F891" t="s">
        <v>2834</v>
      </c>
      <c r="G891" s="1">
        <f>COUNTIF(B891,"*ii*")</f>
        <v>0</v>
      </c>
      <c r="H891" s="1">
        <f>COUNTIF(B891,"*ee*")</f>
        <v>0</v>
      </c>
      <c r="I891" s="1">
        <f>COUNTIF(B891,"*aa*")</f>
        <v>0</v>
      </c>
      <c r="J891" s="1">
        <f>COUNTIF(B891,"*oo*")</f>
        <v>0</v>
      </c>
      <c r="K891" s="1">
        <f>COUNTIF(B891,"*uu*")</f>
        <v>0</v>
      </c>
      <c r="L891" s="1">
        <f>COUNTIF(B891,"*ia*")</f>
        <v>0</v>
      </c>
      <c r="M891" s="1">
        <f>COUNTIF(B891,"*iu*")</f>
        <v>0</v>
      </c>
      <c r="N891" s="1">
        <f>COUNTIF(B891,"*ei*")</f>
        <v>0</v>
      </c>
      <c r="O891" s="1">
        <f>COUNTIF(B891,"*ea*")</f>
        <v>0</v>
      </c>
      <c r="P891" s="1">
        <f>COUNTIF(B891,"*eo*")</f>
        <v>0</v>
      </c>
      <c r="Q891" s="1">
        <f>COUNTIF(B891,"*eu*")</f>
        <v>0</v>
      </c>
      <c r="R891" s="1">
        <f>COUNTIF(B891,"*ai*")</f>
        <v>0</v>
      </c>
      <c r="S891" s="1">
        <f>COUNTIF(B891,"*ae*")</f>
        <v>0</v>
      </c>
      <c r="T891" s="1">
        <f>COUNTIF(B891,"*ao*")</f>
        <v>0</v>
      </c>
      <c r="U891" s="1">
        <f>COUNTIF(B891,"*au*")</f>
        <v>0</v>
      </c>
      <c r="V891" s="1">
        <f>COUNTIF(B891,"*oi*")</f>
        <v>0</v>
      </c>
      <c r="W891" s="1">
        <f>COUNTIF(B891,"*oe*")</f>
        <v>0</v>
      </c>
      <c r="X891" s="1">
        <f>COUNTIF(B891,"*oa*")</f>
        <v>0</v>
      </c>
      <c r="Y891" s="1">
        <f>COUNTIF(B891,"*ou*")</f>
        <v>0</v>
      </c>
      <c r="Z891" s="1">
        <f>COUNTIF(B891,"*ui*")</f>
        <v>0</v>
      </c>
      <c r="AA891" s="1">
        <f>COUNTIF(B891,"*ua*")</f>
        <v>0</v>
      </c>
      <c r="AB891">
        <f>SUM(G891:AA891)</f>
        <v>0</v>
      </c>
      <c r="AC891">
        <v>2</v>
      </c>
      <c r="AD891">
        <f>COUNTIF(AC891,"2")</f>
        <v>1</v>
      </c>
      <c r="AE891">
        <f>COUNTIF(AC891,"3")</f>
        <v>0</v>
      </c>
      <c r="AF891">
        <f>COUNTIF(AC891,"4")</f>
        <v>0</v>
      </c>
      <c r="AG891">
        <f>COUNTIF(AC891,"5")</f>
        <v>0</v>
      </c>
      <c r="AH891">
        <v>1</v>
      </c>
      <c r="AI891">
        <v>0</v>
      </c>
      <c r="AL891">
        <v>1</v>
      </c>
      <c r="AO891" s="1">
        <f>COUNTIF(F891,"CVCV")+COUNTIF(F891,"CVVCV")</f>
        <v>1</v>
      </c>
      <c r="AP891" s="1">
        <f>COUNTIF(F891,"CVCVC")+COUNTIF(F891,"CVVCVC")</f>
        <v>0</v>
      </c>
      <c r="AQ891" s="1">
        <f>COUNTIF(F891,"VCV")+COUNTIF(F891,"VVCV")</f>
        <v>0</v>
      </c>
      <c r="AR891" s="1">
        <f>COUNTIF(F891,"VCVC")+COUNTIF(F891,"VVCVC")</f>
        <v>0</v>
      </c>
      <c r="AS891" s="1">
        <f>COUNTIF(F891,"CVV")</f>
        <v>0</v>
      </c>
      <c r="AT891" s="1">
        <f>COUNTIF(F891,"CVVC")</f>
        <v>0</v>
      </c>
      <c r="AU891" s="1">
        <f>COUNTIF(F891,"VV")</f>
        <v>0</v>
      </c>
      <c r="AV891" s="1">
        <f>COUNTIF(F891,"VVC")</f>
        <v>0</v>
      </c>
      <c r="AW891" s="1">
        <f>COUNTIF(F891,"CVVCVC")+COUNTIF(F891,"VVCVC")+COUNTIF(F891,"CVVCV")+COUNTIF(F891,"VVCV")</f>
        <v>0</v>
      </c>
      <c r="AY891" s="1">
        <f>COUNTIF(F891,"CCVCV")</f>
        <v>0</v>
      </c>
      <c r="AZ891" s="1">
        <f>COUNTIF(F891,"CCVCVC")</f>
        <v>0</v>
      </c>
      <c r="BA891" s="1">
        <f>COUNTIF(F891,"CCVV")</f>
        <v>0</v>
      </c>
      <c r="BB891" s="1">
        <f>COUNTIF(F891,"CCVVC")</f>
        <v>0</v>
      </c>
      <c r="BF891" s="1" t="str">
        <f>RIGHT(F891,4)</f>
        <v>CVCV</v>
      </c>
      <c r="BG891" s="1">
        <v>1</v>
      </c>
      <c r="BH891">
        <v>1</v>
      </c>
      <c r="BP891" s="1">
        <f>SUM(BG891:BO891)</f>
        <v>2</v>
      </c>
      <c r="BQ891">
        <v>0</v>
      </c>
      <c r="BS891" s="1" t="str">
        <f>LEFT(B891,1)</f>
        <v>k</v>
      </c>
      <c r="BT891" s="1" t="str">
        <f>LEFT(B891,2)</f>
        <v>ku</v>
      </c>
      <c r="BU891" s="1" t="str">
        <f>RIGHT(B891,1)</f>
        <v>a</v>
      </c>
      <c r="BX891" s="10">
        <v>0</v>
      </c>
      <c r="BY891" s="10" t="str">
        <f>LEFT(CA891,1)</f>
        <v>u</v>
      </c>
      <c r="BZ891" s="10" t="str">
        <f>RIGHT(B891,1)</f>
        <v>a</v>
      </c>
      <c r="CA891" s="10" t="str">
        <f>RIGHT(B891,3)</f>
        <v>uba</v>
      </c>
      <c r="CB891" s="10" t="str">
        <f>RIGHT(B891,3)</f>
        <v>uba</v>
      </c>
      <c r="CC891" s="10" t="str">
        <f>RIGHT(B891,2)</f>
        <v>ba</v>
      </c>
      <c r="CD891" s="10" t="str">
        <f>RIGHT(B891,1)</f>
        <v>a</v>
      </c>
    </row>
    <row r="892" spans="1:82">
      <c r="A892">
        <v>1742</v>
      </c>
      <c r="B892" s="30" t="s">
        <v>167</v>
      </c>
      <c r="C892" t="s">
        <v>1377</v>
      </c>
      <c r="D892" t="s">
        <v>1150</v>
      </c>
      <c r="E892" t="s">
        <v>2821</v>
      </c>
      <c r="F892" t="s">
        <v>2834</v>
      </c>
      <c r="G892" s="1">
        <f>COUNTIF(B892,"*ii*")</f>
        <v>0</v>
      </c>
      <c r="H892" s="1">
        <f>COUNTIF(B892,"*ee*")</f>
        <v>0</v>
      </c>
      <c r="I892" s="1">
        <f>COUNTIF(B892,"*aa*")</f>
        <v>0</v>
      </c>
      <c r="J892" s="1">
        <f>COUNTIF(B892,"*oo*")</f>
        <v>0</v>
      </c>
      <c r="K892" s="1">
        <f>COUNTIF(B892,"*uu*")</f>
        <v>0</v>
      </c>
      <c r="L892" s="1">
        <f>COUNTIF(B892,"*ia*")</f>
        <v>0</v>
      </c>
      <c r="M892" s="1">
        <f>COUNTIF(B892,"*iu*")</f>
        <v>0</v>
      </c>
      <c r="N892" s="1">
        <f>COUNTIF(B892,"*ei*")</f>
        <v>0</v>
      </c>
      <c r="O892" s="1">
        <f>COUNTIF(B892,"*ea*")</f>
        <v>0</v>
      </c>
      <c r="P892" s="1">
        <f>COUNTIF(B892,"*eo*")</f>
        <v>0</v>
      </c>
      <c r="Q892" s="1">
        <f>COUNTIF(B892,"*eu*")</f>
        <v>0</v>
      </c>
      <c r="R892" s="1">
        <f>COUNTIF(B892,"*ai*")</f>
        <v>0</v>
      </c>
      <c r="S892" s="1">
        <f>COUNTIF(B892,"*ae*")</f>
        <v>0</v>
      </c>
      <c r="T892" s="1">
        <f>COUNTIF(B892,"*ao*")</f>
        <v>0</v>
      </c>
      <c r="U892" s="1">
        <f>COUNTIF(B892,"*au*")</f>
        <v>0</v>
      </c>
      <c r="V892" s="1">
        <f>COUNTIF(B892,"*oi*")</f>
        <v>0</v>
      </c>
      <c r="W892" s="1">
        <f>COUNTIF(B892,"*oe*")</f>
        <v>0</v>
      </c>
      <c r="X892" s="1">
        <f>COUNTIF(B892,"*oa*")</f>
        <v>0</v>
      </c>
      <c r="Y892" s="1">
        <f>COUNTIF(B892,"*ou*")</f>
        <v>0</v>
      </c>
      <c r="Z892" s="1">
        <f>COUNTIF(B892,"*ui*")</f>
        <v>0</v>
      </c>
      <c r="AA892" s="1">
        <f>COUNTIF(B892,"*ua*")</f>
        <v>0</v>
      </c>
      <c r="AB892">
        <f>SUM(G892:AA892)</f>
        <v>0</v>
      </c>
      <c r="AC892">
        <v>2</v>
      </c>
      <c r="AD892">
        <f>COUNTIF(AC892,"2")</f>
        <v>1</v>
      </c>
      <c r="AE892">
        <f>COUNTIF(AC892,"3")</f>
        <v>0</v>
      </c>
      <c r="AF892">
        <f>COUNTIF(AC892,"4")</f>
        <v>0</v>
      </c>
      <c r="AG892">
        <f>COUNTIF(AC892,"5")</f>
        <v>0</v>
      </c>
      <c r="AH892">
        <v>1</v>
      </c>
      <c r="AI892">
        <v>0</v>
      </c>
      <c r="AL892">
        <v>1</v>
      </c>
      <c r="AO892" s="1">
        <f>COUNTIF(F892,"CVCV")+COUNTIF(F892,"CVVCV")</f>
        <v>1</v>
      </c>
      <c r="AP892" s="1">
        <f>COUNTIF(F892,"CVCVC")+COUNTIF(F892,"CVVCVC")</f>
        <v>0</v>
      </c>
      <c r="AQ892" s="1">
        <f>COUNTIF(F892,"VCV")+COUNTIF(F892,"VVCV")</f>
        <v>0</v>
      </c>
      <c r="AR892" s="1">
        <f>COUNTIF(F892,"VCVC")+COUNTIF(F892,"VVCVC")</f>
        <v>0</v>
      </c>
      <c r="AS892" s="1">
        <f>COUNTIF(F892,"CVV")</f>
        <v>0</v>
      </c>
      <c r="AT892" s="1">
        <f>COUNTIF(F892,"CVVC")</f>
        <v>0</v>
      </c>
      <c r="AU892" s="1">
        <f>COUNTIF(F892,"VV")</f>
        <v>0</v>
      </c>
      <c r="AV892" s="1">
        <f>COUNTIF(F892,"VVC")</f>
        <v>0</v>
      </c>
      <c r="AW892" s="1">
        <f>COUNTIF(F892,"CVVCVC")+COUNTIF(F892,"VVCVC")+COUNTIF(F892,"CVVCV")+COUNTIF(F892,"VVCV")</f>
        <v>0</v>
      </c>
      <c r="AY892" s="1">
        <f>COUNTIF(F892,"CCVCV")</f>
        <v>0</v>
      </c>
      <c r="AZ892" s="1">
        <f>COUNTIF(F892,"CCVCVC")</f>
        <v>0</v>
      </c>
      <c r="BA892" s="1">
        <f>COUNTIF(F892,"CCVV")</f>
        <v>0</v>
      </c>
      <c r="BB892" s="1">
        <f>COUNTIF(F892,"CCVVC")</f>
        <v>0</v>
      </c>
      <c r="BF892" s="1" t="str">
        <f>RIGHT(F892,4)</f>
        <v>CVCV</v>
      </c>
      <c r="BG892" s="1">
        <v>1</v>
      </c>
      <c r="BH892">
        <v>1</v>
      </c>
      <c r="BP892" s="1">
        <f>SUM(BG892:BO892)</f>
        <v>2</v>
      </c>
      <c r="BQ892">
        <v>0</v>
      </c>
      <c r="BS892" s="1" t="str">
        <f>LEFT(B892,1)</f>
        <v>s</v>
      </c>
      <c r="BT892" s="1" t="str">
        <f>LEFT(B892,2)</f>
        <v>su</v>
      </c>
      <c r="BU892" s="1" t="str">
        <f>RIGHT(B892,1)</f>
        <v>a</v>
      </c>
      <c r="BX892" s="10">
        <v>0</v>
      </c>
      <c r="BY892" s="10" t="str">
        <f>LEFT(CA892,1)</f>
        <v>u</v>
      </c>
      <c r="BZ892" s="10" t="str">
        <f>RIGHT(B892,1)</f>
        <v>a</v>
      </c>
      <c r="CA892" s="10" t="str">
        <f>RIGHT(B892,3)</f>
        <v>uba</v>
      </c>
      <c r="CB892" s="10" t="str">
        <f>RIGHT(B892,3)</f>
        <v>uba</v>
      </c>
      <c r="CC892" s="10" t="str">
        <f>RIGHT(B892,2)</f>
        <v>ba</v>
      </c>
      <c r="CD892" s="10" t="str">
        <f>RIGHT(B892,1)</f>
        <v>a</v>
      </c>
    </row>
    <row r="893" spans="1:82">
      <c r="A893">
        <v>295</v>
      </c>
      <c r="B893" s="30" t="s">
        <v>667</v>
      </c>
      <c r="C893" t="s">
        <v>2071</v>
      </c>
      <c r="D893" t="s">
        <v>1152</v>
      </c>
      <c r="E893" t="s">
        <v>1141</v>
      </c>
      <c r="F893" t="s">
        <v>2834</v>
      </c>
      <c r="G893" s="1">
        <f>COUNTIF(B893,"*ii*")</f>
        <v>0</v>
      </c>
      <c r="H893" s="1">
        <f>COUNTIF(B893,"*ee*")</f>
        <v>0</v>
      </c>
      <c r="I893" s="1">
        <f>COUNTIF(B893,"*aa*")</f>
        <v>0</v>
      </c>
      <c r="J893" s="1">
        <f>COUNTIF(B893,"*oo*")</f>
        <v>0</v>
      </c>
      <c r="K893" s="1">
        <f>COUNTIF(B893,"*uu*")</f>
        <v>0</v>
      </c>
      <c r="L893" s="1">
        <f>COUNTIF(B893,"*ia*")</f>
        <v>0</v>
      </c>
      <c r="M893" s="1">
        <f>COUNTIF(B893,"*iu*")</f>
        <v>0</v>
      </c>
      <c r="N893" s="1">
        <f>COUNTIF(B893,"*ei*")</f>
        <v>0</v>
      </c>
      <c r="O893" s="1">
        <f>COUNTIF(B893,"*ea*")</f>
        <v>0</v>
      </c>
      <c r="P893" s="1">
        <f>COUNTIF(B893,"*eo*")</f>
        <v>0</v>
      </c>
      <c r="Q893" s="1">
        <f>COUNTIF(B893,"*eu*")</f>
        <v>0</v>
      </c>
      <c r="R893" s="1">
        <f>COUNTIF(B893,"*ai*")</f>
        <v>0</v>
      </c>
      <c r="S893" s="1">
        <f>COUNTIF(B893,"*ae*")</f>
        <v>0</v>
      </c>
      <c r="T893" s="1">
        <f>COUNTIF(B893,"*ao*")</f>
        <v>0</v>
      </c>
      <c r="U893" s="1">
        <f>COUNTIF(B893,"*au*")</f>
        <v>0</v>
      </c>
      <c r="V893" s="1">
        <f>COUNTIF(B893,"*oi*")</f>
        <v>0</v>
      </c>
      <c r="W893" s="1">
        <f>COUNTIF(B893,"*oe*")</f>
        <v>0</v>
      </c>
      <c r="X893" s="1">
        <f>COUNTIF(B893,"*oa*")</f>
        <v>0</v>
      </c>
      <c r="Y893" s="1">
        <f>COUNTIF(B893,"*ou*")</f>
        <v>0</v>
      </c>
      <c r="Z893" s="1">
        <f>COUNTIF(B893,"*ui*")</f>
        <v>0</v>
      </c>
      <c r="AA893" s="1">
        <f>COUNTIF(B893,"*ua*")</f>
        <v>0</v>
      </c>
      <c r="AB893">
        <f>SUM(G893:AA893)</f>
        <v>0</v>
      </c>
      <c r="AC893">
        <v>2</v>
      </c>
      <c r="AD893">
        <f>COUNTIF(AC893,"2")</f>
        <v>1</v>
      </c>
      <c r="AE893">
        <f>COUNTIF(AC893,"3")</f>
        <v>0</v>
      </c>
      <c r="AF893">
        <f>COUNTIF(AC893,"4")</f>
        <v>0</v>
      </c>
      <c r="AG893">
        <f>COUNTIF(AC893,"5")</f>
        <v>0</v>
      </c>
      <c r="AH893">
        <v>1</v>
      </c>
      <c r="AI893">
        <v>0</v>
      </c>
      <c r="AL893">
        <v>1</v>
      </c>
      <c r="AO893" s="1">
        <f>COUNTIF(F893,"CVCV")+COUNTIF(F893,"CVVCV")</f>
        <v>1</v>
      </c>
      <c r="AP893" s="1">
        <f>COUNTIF(F893,"CVCVC")+COUNTIF(F893,"CVVCVC")</f>
        <v>0</v>
      </c>
      <c r="AQ893" s="1">
        <f>COUNTIF(F893,"VCV")+COUNTIF(F893,"VVCV")</f>
        <v>0</v>
      </c>
      <c r="AR893" s="1">
        <f>COUNTIF(F893,"VCVC")+COUNTIF(F893,"VVCVC")</f>
        <v>0</v>
      </c>
      <c r="AS893" s="1">
        <f>COUNTIF(F893,"CVV")</f>
        <v>0</v>
      </c>
      <c r="AT893" s="1">
        <f>COUNTIF(F893,"CVVC")</f>
        <v>0</v>
      </c>
      <c r="AU893" s="1">
        <f>COUNTIF(F893,"VV")</f>
        <v>0</v>
      </c>
      <c r="AV893" s="1">
        <f>COUNTIF(F893,"VVC")</f>
        <v>0</v>
      </c>
      <c r="AW893" s="1">
        <f>COUNTIF(F893,"CVVCVC")+COUNTIF(F893,"VVCVC")+COUNTIF(F893,"CVVCV")+COUNTIF(F893,"VVCV")</f>
        <v>0</v>
      </c>
      <c r="AY893" s="1">
        <f>COUNTIF(F893,"CCVCV")</f>
        <v>0</v>
      </c>
      <c r="AZ893" s="1">
        <f>COUNTIF(F893,"CCVCVC")</f>
        <v>0</v>
      </c>
      <c r="BA893" s="1">
        <f>COUNTIF(F893,"CCVV")</f>
        <v>0</v>
      </c>
      <c r="BB893" s="1">
        <f>COUNTIF(F893,"CCVVC")</f>
        <v>0</v>
      </c>
      <c r="BF893" s="1" t="str">
        <f>RIGHT(F893,4)</f>
        <v>CVCV</v>
      </c>
      <c r="BG893" s="1">
        <v>1</v>
      </c>
      <c r="BH893">
        <v>1</v>
      </c>
      <c r="BP893" s="1">
        <f>SUM(BG893:BO893)</f>
        <v>2</v>
      </c>
      <c r="BQ893">
        <v>0</v>
      </c>
      <c r="BS893" s="1" t="str">
        <f>LEFT(B893,1)</f>
        <v>f</v>
      </c>
      <c r="BT893" s="1" t="str">
        <f>LEFT(B893,2)</f>
        <v>fe</v>
      </c>
      <c r="BU893" s="1" t="str">
        <f>RIGHT(B893,1)</f>
        <v>a</v>
      </c>
      <c r="BX893" s="10">
        <v>0</v>
      </c>
      <c r="BY893" s="10" t="str">
        <f>LEFT(CA893,1)</f>
        <v>e</v>
      </c>
      <c r="BZ893" s="10" t="str">
        <f>RIGHT(B893,1)</f>
        <v>a</v>
      </c>
      <c r="CA893" s="10" t="str">
        <f>RIGHT(B893,3)</f>
        <v>efa</v>
      </c>
      <c r="CB893" s="10" t="str">
        <f>RIGHT(B893,3)</f>
        <v>efa</v>
      </c>
      <c r="CC893" s="10" t="str">
        <f>RIGHT(B893,2)</f>
        <v>fa</v>
      </c>
      <c r="CD893" s="10" t="str">
        <f>RIGHT(B893,1)</f>
        <v>a</v>
      </c>
    </row>
    <row r="894" spans="1:82">
      <c r="A894">
        <v>1834</v>
      </c>
      <c r="B894" s="30" t="s">
        <v>646</v>
      </c>
      <c r="C894" t="s">
        <v>2041</v>
      </c>
      <c r="D894" t="s">
        <v>1151</v>
      </c>
      <c r="E894" t="s">
        <v>2821</v>
      </c>
      <c r="F894" t="s">
        <v>2834</v>
      </c>
      <c r="G894" s="1">
        <f>COUNTIF(B894,"*ii*")</f>
        <v>0</v>
      </c>
      <c r="H894" s="1">
        <f>COUNTIF(B894,"*ee*")</f>
        <v>0</v>
      </c>
      <c r="I894" s="1">
        <f>COUNTIF(B894,"*aa*")</f>
        <v>0</v>
      </c>
      <c r="J894" s="1">
        <f>COUNTIF(B894,"*oo*")</f>
        <v>0</v>
      </c>
      <c r="K894" s="1">
        <f>COUNTIF(B894,"*uu*")</f>
        <v>0</v>
      </c>
      <c r="L894" s="1">
        <f>COUNTIF(B894,"*ia*")</f>
        <v>0</v>
      </c>
      <c r="M894" s="1">
        <f>COUNTIF(B894,"*iu*")</f>
        <v>0</v>
      </c>
      <c r="N894" s="1">
        <f>COUNTIF(B894,"*ei*")</f>
        <v>0</v>
      </c>
      <c r="O894" s="1">
        <f>COUNTIF(B894,"*ea*")</f>
        <v>0</v>
      </c>
      <c r="P894" s="1">
        <f>COUNTIF(B894,"*eo*")</f>
        <v>0</v>
      </c>
      <c r="Q894" s="1">
        <f>COUNTIF(B894,"*eu*")</f>
        <v>0</v>
      </c>
      <c r="R894" s="1">
        <f>COUNTIF(B894,"*ai*")</f>
        <v>0</v>
      </c>
      <c r="S894" s="1">
        <f>COUNTIF(B894,"*ae*")</f>
        <v>0</v>
      </c>
      <c r="T894" s="1">
        <f>COUNTIF(B894,"*ao*")</f>
        <v>0</v>
      </c>
      <c r="U894" s="1">
        <f>COUNTIF(B894,"*au*")</f>
        <v>0</v>
      </c>
      <c r="V894" s="1">
        <f>COUNTIF(B894,"*oi*")</f>
        <v>0</v>
      </c>
      <c r="W894" s="1">
        <f>COUNTIF(B894,"*oe*")</f>
        <v>0</v>
      </c>
      <c r="X894" s="1">
        <f>COUNTIF(B894,"*oa*")</f>
        <v>0</v>
      </c>
      <c r="Y894" s="1">
        <f>COUNTIF(B894,"*ou*")</f>
        <v>0</v>
      </c>
      <c r="Z894" s="1">
        <f>COUNTIF(B894,"*ui*")</f>
        <v>0</v>
      </c>
      <c r="AA894" s="1">
        <f>COUNTIF(B894,"*ua*")</f>
        <v>0</v>
      </c>
      <c r="AB894">
        <f>SUM(G894:AA894)</f>
        <v>0</v>
      </c>
      <c r="AC894">
        <v>2</v>
      </c>
      <c r="AD894">
        <f>COUNTIF(AC894,"2")</f>
        <v>1</v>
      </c>
      <c r="AE894">
        <f>COUNTIF(AC894,"3")</f>
        <v>0</v>
      </c>
      <c r="AF894">
        <f>COUNTIF(AC894,"4")</f>
        <v>0</v>
      </c>
      <c r="AG894">
        <f>COUNTIF(AC894,"5")</f>
        <v>0</v>
      </c>
      <c r="AH894">
        <v>1</v>
      </c>
      <c r="AI894">
        <v>0</v>
      </c>
      <c r="AL894">
        <v>1</v>
      </c>
      <c r="AO894" s="1">
        <f>COUNTIF(F894,"CVCV")+COUNTIF(F894,"CVVCV")</f>
        <v>1</v>
      </c>
      <c r="AP894" s="1">
        <f>COUNTIF(F894,"CVCVC")+COUNTIF(F894,"CVVCVC")</f>
        <v>0</v>
      </c>
      <c r="AQ894" s="1">
        <f>COUNTIF(F894,"VCV")+COUNTIF(F894,"VVCV")</f>
        <v>0</v>
      </c>
      <c r="AR894" s="1">
        <f>COUNTIF(F894,"VCVC")+COUNTIF(F894,"VVCVC")</f>
        <v>0</v>
      </c>
      <c r="AS894" s="1">
        <f>COUNTIF(F894,"CVV")</f>
        <v>0</v>
      </c>
      <c r="AT894" s="1">
        <f>COUNTIF(F894,"CVVC")</f>
        <v>0</v>
      </c>
      <c r="AU894" s="1">
        <f>COUNTIF(F894,"VV")</f>
        <v>0</v>
      </c>
      <c r="AV894" s="1">
        <f>COUNTIF(F894,"VVC")</f>
        <v>0</v>
      </c>
      <c r="AW894" s="1">
        <f>COUNTIF(F894,"CVVCVC")+COUNTIF(F894,"VVCVC")+COUNTIF(F894,"CVVCV")+COUNTIF(F894,"VVCV")</f>
        <v>0</v>
      </c>
      <c r="AY894" s="1">
        <f>COUNTIF(F894,"CCVCV")</f>
        <v>0</v>
      </c>
      <c r="AZ894" s="1">
        <f>COUNTIF(F894,"CCVCVC")</f>
        <v>0</v>
      </c>
      <c r="BA894" s="1">
        <f>COUNTIF(F894,"CCVV")</f>
        <v>0</v>
      </c>
      <c r="BB894" s="1">
        <f>COUNTIF(F894,"CCVVC")</f>
        <v>0</v>
      </c>
      <c r="BF894" s="1" t="str">
        <f>RIGHT(F894,4)</f>
        <v>CVCV</v>
      </c>
      <c r="BG894" s="1">
        <v>1</v>
      </c>
      <c r="BH894">
        <v>1</v>
      </c>
      <c r="BP894" s="1">
        <f>SUM(BG894:BO894)</f>
        <v>2</v>
      </c>
      <c r="BQ894">
        <v>0</v>
      </c>
      <c r="BS894" s="1" t="str">
        <f>LEFT(B894,1)</f>
        <v>t</v>
      </c>
      <c r="BT894" s="1" t="str">
        <f>LEFT(B894,2)</f>
        <v>te</v>
      </c>
      <c r="BU894" s="1" t="str">
        <f>RIGHT(B894,1)</f>
        <v>a</v>
      </c>
      <c r="BX894" s="10">
        <v>0</v>
      </c>
      <c r="BY894" s="10" t="str">
        <f>LEFT(CA894,1)</f>
        <v>e</v>
      </c>
      <c r="BZ894" s="10" t="str">
        <f>RIGHT(B894,1)</f>
        <v>a</v>
      </c>
      <c r="CA894" s="10" t="str">
        <f>RIGHT(B894,3)</f>
        <v>efa</v>
      </c>
      <c r="CB894" s="10" t="str">
        <f>RIGHT(B894,3)</f>
        <v>efa</v>
      </c>
      <c r="CC894" s="10" t="str">
        <f>RIGHT(B894,2)</f>
        <v>fa</v>
      </c>
      <c r="CD894" s="10" t="str">
        <f>RIGHT(B894,1)</f>
        <v>a</v>
      </c>
    </row>
    <row r="895" spans="1:82">
      <c r="A895">
        <v>1889</v>
      </c>
      <c r="B895" s="30" t="s">
        <v>795</v>
      </c>
      <c r="C895" t="s">
        <v>2251</v>
      </c>
      <c r="D895" t="s">
        <v>1150</v>
      </c>
      <c r="E895" t="s">
        <v>2821</v>
      </c>
      <c r="F895" t="s">
        <v>2834</v>
      </c>
      <c r="G895" s="1">
        <f>COUNTIF(B895,"*ii*")</f>
        <v>0</v>
      </c>
      <c r="H895" s="1">
        <f>COUNTIF(B895,"*ee*")</f>
        <v>0</v>
      </c>
      <c r="I895" s="1">
        <f>COUNTIF(B895,"*aa*")</f>
        <v>0</v>
      </c>
      <c r="J895" s="1">
        <f>COUNTIF(B895,"*oo*")</f>
        <v>0</v>
      </c>
      <c r="K895" s="1">
        <f>COUNTIF(B895,"*uu*")</f>
        <v>0</v>
      </c>
      <c r="L895" s="1">
        <f>COUNTIF(B895,"*ia*")</f>
        <v>0</v>
      </c>
      <c r="M895" s="1">
        <f>COUNTIF(B895,"*iu*")</f>
        <v>0</v>
      </c>
      <c r="N895" s="1">
        <f>COUNTIF(B895,"*ei*")</f>
        <v>0</v>
      </c>
      <c r="O895" s="1">
        <f>COUNTIF(B895,"*ea*")</f>
        <v>0</v>
      </c>
      <c r="P895" s="1">
        <f>COUNTIF(B895,"*eo*")</f>
        <v>0</v>
      </c>
      <c r="Q895" s="1">
        <f>COUNTIF(B895,"*eu*")</f>
        <v>0</v>
      </c>
      <c r="R895" s="1">
        <f>COUNTIF(B895,"*ai*")</f>
        <v>0</v>
      </c>
      <c r="S895" s="1">
        <f>COUNTIF(B895,"*ae*")</f>
        <v>0</v>
      </c>
      <c r="T895" s="1">
        <f>COUNTIF(B895,"*ao*")</f>
        <v>0</v>
      </c>
      <c r="U895" s="1">
        <f>COUNTIF(B895,"*au*")</f>
        <v>0</v>
      </c>
      <c r="V895" s="1">
        <f>COUNTIF(B895,"*oi*")</f>
        <v>0</v>
      </c>
      <c r="W895" s="1">
        <f>COUNTIF(B895,"*oe*")</f>
        <v>0</v>
      </c>
      <c r="X895" s="1">
        <f>COUNTIF(B895,"*oa*")</f>
        <v>0</v>
      </c>
      <c r="Y895" s="1">
        <f>COUNTIF(B895,"*ou*")</f>
        <v>0</v>
      </c>
      <c r="Z895" s="1">
        <f>COUNTIF(B895,"*ui*")</f>
        <v>0</v>
      </c>
      <c r="AA895" s="1">
        <f>COUNTIF(B895,"*ua*")</f>
        <v>0</v>
      </c>
      <c r="AB895">
        <f>SUM(G895:AA895)</f>
        <v>0</v>
      </c>
      <c r="AC895">
        <v>2</v>
      </c>
      <c r="AD895">
        <f>COUNTIF(AC895,"2")</f>
        <v>1</v>
      </c>
      <c r="AE895">
        <f>COUNTIF(AC895,"3")</f>
        <v>0</v>
      </c>
      <c r="AF895">
        <f>COUNTIF(AC895,"4")</f>
        <v>0</v>
      </c>
      <c r="AG895">
        <f>COUNTIF(AC895,"5")</f>
        <v>0</v>
      </c>
      <c r="AH895">
        <v>1</v>
      </c>
      <c r="AI895">
        <v>0</v>
      </c>
      <c r="AL895">
        <v>1</v>
      </c>
      <c r="AO895" s="1">
        <f>COUNTIF(F895,"CVCV")+COUNTIF(F895,"CVVCV")</f>
        <v>1</v>
      </c>
      <c r="AP895" s="1">
        <f>COUNTIF(F895,"CVCVC")+COUNTIF(F895,"CVVCVC")</f>
        <v>0</v>
      </c>
      <c r="AQ895" s="1">
        <f>COUNTIF(F895,"VCV")+COUNTIF(F895,"VVCV")</f>
        <v>0</v>
      </c>
      <c r="AR895" s="1">
        <f>COUNTIF(F895,"VCVC")+COUNTIF(F895,"VVCVC")</f>
        <v>0</v>
      </c>
      <c r="AS895" s="1">
        <f>COUNTIF(F895,"CVV")</f>
        <v>0</v>
      </c>
      <c r="AT895" s="1">
        <f>COUNTIF(F895,"CVVC")</f>
        <v>0</v>
      </c>
      <c r="AU895" s="1">
        <f>COUNTIF(F895,"VV")</f>
        <v>0</v>
      </c>
      <c r="AV895" s="1">
        <f>COUNTIF(F895,"VVC")</f>
        <v>0</v>
      </c>
      <c r="AW895" s="1">
        <f>COUNTIF(F895,"CVVCVC")+COUNTIF(F895,"VVCVC")+COUNTIF(F895,"CVVCV")+COUNTIF(F895,"VVCV")</f>
        <v>0</v>
      </c>
      <c r="AY895" s="1">
        <f>COUNTIF(F895,"CCVCV")</f>
        <v>0</v>
      </c>
      <c r="AZ895" s="1">
        <f>COUNTIF(F895,"CCVCVC")</f>
        <v>0</v>
      </c>
      <c r="BA895" s="1">
        <f>COUNTIF(F895,"CCVV")</f>
        <v>0</v>
      </c>
      <c r="BB895" s="1">
        <f>COUNTIF(F895,"CCVVC")</f>
        <v>0</v>
      </c>
      <c r="BF895" s="1" t="str">
        <f>RIGHT(F895,4)</f>
        <v>CVCV</v>
      </c>
      <c r="BG895" s="1">
        <v>1</v>
      </c>
      <c r="BH895">
        <v>1</v>
      </c>
      <c r="BP895" s="1">
        <f>SUM(BG895:BO895)</f>
        <v>2</v>
      </c>
      <c r="BQ895">
        <v>0</v>
      </c>
      <c r="BS895" s="1" t="str">
        <f>LEFT(B895,1)</f>
        <v>t</v>
      </c>
      <c r="BT895" s="1" t="str">
        <f>LEFT(B895,2)</f>
        <v>to</v>
      </c>
      <c r="BU895" s="1" t="str">
        <f>RIGHT(B895,1)</f>
        <v>a</v>
      </c>
      <c r="BX895" s="10">
        <v>0</v>
      </c>
      <c r="BY895" s="10" t="str">
        <f>LEFT(CA895,1)</f>
        <v>o</v>
      </c>
      <c r="BZ895" s="10" t="str">
        <f>RIGHT(B895,1)</f>
        <v>a</v>
      </c>
      <c r="CA895" s="10" t="str">
        <f>RIGHT(B895,3)</f>
        <v>ofa</v>
      </c>
      <c r="CB895" s="10" t="str">
        <f>RIGHT(B895,3)</f>
        <v>ofa</v>
      </c>
      <c r="CC895" s="10" t="str">
        <f>RIGHT(B895,2)</f>
        <v>fa</v>
      </c>
      <c r="CD895" s="10" t="str">
        <f>RIGHT(B895,1)</f>
        <v>a</v>
      </c>
    </row>
    <row r="896" spans="1:82">
      <c r="A896">
        <v>1890</v>
      </c>
      <c r="B896" s="30" t="s">
        <v>795</v>
      </c>
      <c r="C896" t="s">
        <v>2747</v>
      </c>
      <c r="D896" t="s">
        <v>1150</v>
      </c>
      <c r="E896" t="s">
        <v>2821</v>
      </c>
      <c r="F896" t="s">
        <v>2834</v>
      </c>
      <c r="G896" s="1">
        <f>COUNTIF(B896,"*ii*")</f>
        <v>0</v>
      </c>
      <c r="H896" s="1">
        <f>COUNTIF(B896,"*ee*")</f>
        <v>0</v>
      </c>
      <c r="I896" s="1">
        <f>COUNTIF(B896,"*aa*")</f>
        <v>0</v>
      </c>
      <c r="J896" s="1">
        <f>COUNTIF(B896,"*oo*")</f>
        <v>0</v>
      </c>
      <c r="K896" s="1">
        <f>COUNTIF(B896,"*uu*")</f>
        <v>0</v>
      </c>
      <c r="L896" s="1">
        <f>COUNTIF(B896,"*ia*")</f>
        <v>0</v>
      </c>
      <c r="M896" s="1">
        <f>COUNTIF(B896,"*iu*")</f>
        <v>0</v>
      </c>
      <c r="N896" s="1">
        <f>COUNTIF(B896,"*ei*")</f>
        <v>0</v>
      </c>
      <c r="O896" s="1">
        <f>COUNTIF(B896,"*ea*")</f>
        <v>0</v>
      </c>
      <c r="P896" s="1">
        <f>COUNTIF(B896,"*eo*")</f>
        <v>0</v>
      </c>
      <c r="Q896" s="1">
        <f>COUNTIF(B896,"*eu*")</f>
        <v>0</v>
      </c>
      <c r="R896" s="1">
        <f>COUNTIF(B896,"*ai*")</f>
        <v>0</v>
      </c>
      <c r="S896" s="1">
        <f>COUNTIF(B896,"*ae*")</f>
        <v>0</v>
      </c>
      <c r="T896" s="1">
        <f>COUNTIF(B896,"*ao*")</f>
        <v>0</v>
      </c>
      <c r="U896" s="1">
        <f>COUNTIF(B896,"*au*")</f>
        <v>0</v>
      </c>
      <c r="V896" s="1">
        <f>COUNTIF(B896,"*oi*")</f>
        <v>0</v>
      </c>
      <c r="W896" s="1">
        <f>COUNTIF(B896,"*oe*")</f>
        <v>0</v>
      </c>
      <c r="X896" s="1">
        <f>COUNTIF(B896,"*oa*")</f>
        <v>0</v>
      </c>
      <c r="Y896" s="1">
        <f>COUNTIF(B896,"*ou*")</f>
        <v>0</v>
      </c>
      <c r="Z896" s="1">
        <f>COUNTIF(B896,"*ui*")</f>
        <v>0</v>
      </c>
      <c r="AA896" s="1">
        <f>COUNTIF(B896,"*ua*")</f>
        <v>0</v>
      </c>
      <c r="AB896">
        <f>SUM(G896:AA896)</f>
        <v>0</v>
      </c>
      <c r="AC896">
        <v>2</v>
      </c>
      <c r="AD896">
        <f>COUNTIF(AC896,"2")</f>
        <v>1</v>
      </c>
      <c r="AE896">
        <f>COUNTIF(AC896,"3")</f>
        <v>0</v>
      </c>
      <c r="AF896">
        <f>COUNTIF(AC896,"4")</f>
        <v>0</v>
      </c>
      <c r="AG896">
        <f>COUNTIF(AC896,"5")</f>
        <v>0</v>
      </c>
      <c r="AH896">
        <v>1</v>
      </c>
      <c r="AI896">
        <v>0</v>
      </c>
      <c r="AL896">
        <v>1</v>
      </c>
      <c r="AO896" s="1">
        <f>COUNTIF(F896,"CVCV")+COUNTIF(F896,"CVVCV")</f>
        <v>1</v>
      </c>
      <c r="AP896" s="1">
        <f>COUNTIF(F896,"CVCVC")+COUNTIF(F896,"CVVCVC")</f>
        <v>0</v>
      </c>
      <c r="AQ896" s="1">
        <f>COUNTIF(F896,"VCV")+COUNTIF(F896,"VVCV")</f>
        <v>0</v>
      </c>
      <c r="AR896" s="1">
        <f>COUNTIF(F896,"VCVC")+COUNTIF(F896,"VVCVC")</f>
        <v>0</v>
      </c>
      <c r="AS896" s="1">
        <f>COUNTIF(F896,"CVV")</f>
        <v>0</v>
      </c>
      <c r="AT896" s="1">
        <f>COUNTIF(F896,"CVVC")</f>
        <v>0</v>
      </c>
      <c r="AU896" s="1">
        <f>COUNTIF(F896,"VV")</f>
        <v>0</v>
      </c>
      <c r="AV896" s="1">
        <f>COUNTIF(F896,"VVC")</f>
        <v>0</v>
      </c>
      <c r="AW896" s="1">
        <f>COUNTIF(F896,"CVVCVC")+COUNTIF(F896,"VVCVC")+COUNTIF(F896,"CVVCV")+COUNTIF(F896,"VVCV")</f>
        <v>0</v>
      </c>
      <c r="AY896" s="1">
        <f>COUNTIF(F896,"CCVCV")</f>
        <v>0</v>
      </c>
      <c r="AZ896" s="1">
        <f>COUNTIF(F896,"CCVCVC")</f>
        <v>0</v>
      </c>
      <c r="BA896" s="1">
        <f>COUNTIF(F896,"CCVV")</f>
        <v>0</v>
      </c>
      <c r="BB896" s="1">
        <f>COUNTIF(F896,"CCVVC")</f>
        <v>0</v>
      </c>
      <c r="BF896" s="1" t="str">
        <f>RIGHT(F896,4)</f>
        <v>CVCV</v>
      </c>
      <c r="BG896" s="1">
        <v>1</v>
      </c>
      <c r="BH896">
        <v>1</v>
      </c>
      <c r="BP896" s="1">
        <f>SUM(BG896:BO896)</f>
        <v>2</v>
      </c>
      <c r="BQ896">
        <v>0</v>
      </c>
      <c r="BS896" s="1" t="str">
        <f>LEFT(B896,1)</f>
        <v>t</v>
      </c>
      <c r="BT896" s="1" t="str">
        <f>LEFT(B896,2)</f>
        <v>to</v>
      </c>
      <c r="BU896" s="1" t="str">
        <f>RIGHT(B896,1)</f>
        <v>a</v>
      </c>
      <c r="BX896" s="10">
        <v>0</v>
      </c>
      <c r="BY896" s="10" t="str">
        <f>LEFT(CA896,1)</f>
        <v>o</v>
      </c>
      <c r="BZ896" s="10" t="str">
        <f>RIGHT(B896,1)</f>
        <v>a</v>
      </c>
      <c r="CA896" s="10" t="str">
        <f>RIGHT(B896,3)</f>
        <v>ofa</v>
      </c>
      <c r="CB896" s="10" t="str">
        <f>RIGHT(B896,3)</f>
        <v>ofa</v>
      </c>
      <c r="CC896" s="10" t="str">
        <f>RIGHT(B896,2)</f>
        <v>fa</v>
      </c>
      <c r="CD896" s="10" t="str">
        <f>RIGHT(B896,1)</f>
        <v>a</v>
      </c>
    </row>
    <row r="897" spans="1:82">
      <c r="A897">
        <v>1085</v>
      </c>
      <c r="B897" s="30" t="s">
        <v>254</v>
      </c>
      <c r="C897" t="s">
        <v>1500</v>
      </c>
      <c r="D897" t="s">
        <v>1141</v>
      </c>
      <c r="E897" t="s">
        <v>1141</v>
      </c>
      <c r="F897" t="s">
        <v>2834</v>
      </c>
      <c r="G897" s="1">
        <f>COUNTIF(B897,"*ii*")</f>
        <v>0</v>
      </c>
      <c r="H897" s="1">
        <f>COUNTIF(B897,"*ee*")</f>
        <v>0</v>
      </c>
      <c r="I897" s="1">
        <f>COUNTIF(B897,"*aa*")</f>
        <v>0</v>
      </c>
      <c r="J897" s="1">
        <f>COUNTIF(B897,"*oo*")</f>
        <v>0</v>
      </c>
      <c r="K897" s="1">
        <f>COUNTIF(B897,"*uu*")</f>
        <v>0</v>
      </c>
      <c r="L897" s="1">
        <f>COUNTIF(B897,"*ia*")</f>
        <v>0</v>
      </c>
      <c r="M897" s="1">
        <f>COUNTIF(B897,"*iu*")</f>
        <v>0</v>
      </c>
      <c r="N897" s="1">
        <f>COUNTIF(B897,"*ei*")</f>
        <v>0</v>
      </c>
      <c r="O897" s="1">
        <f>COUNTIF(B897,"*ea*")</f>
        <v>0</v>
      </c>
      <c r="P897" s="1">
        <f>COUNTIF(B897,"*eo*")</f>
        <v>0</v>
      </c>
      <c r="Q897" s="1">
        <f>COUNTIF(B897,"*eu*")</f>
        <v>0</v>
      </c>
      <c r="R897" s="1">
        <f>COUNTIF(B897,"*ai*")</f>
        <v>0</v>
      </c>
      <c r="S897" s="1">
        <f>COUNTIF(B897,"*ae*")</f>
        <v>0</v>
      </c>
      <c r="T897" s="1">
        <f>COUNTIF(B897,"*ao*")</f>
        <v>0</v>
      </c>
      <c r="U897" s="1">
        <f>COUNTIF(B897,"*au*")</f>
        <v>0</v>
      </c>
      <c r="V897" s="1">
        <f>COUNTIF(B897,"*oi*")</f>
        <v>0</v>
      </c>
      <c r="W897" s="1">
        <f>COUNTIF(B897,"*oe*")</f>
        <v>0</v>
      </c>
      <c r="X897" s="1">
        <f>COUNTIF(B897,"*oa*")</f>
        <v>0</v>
      </c>
      <c r="Y897" s="1">
        <f>COUNTIF(B897,"*ou*")</f>
        <v>0</v>
      </c>
      <c r="Z897" s="1">
        <f>COUNTIF(B897,"*ui*")</f>
        <v>0</v>
      </c>
      <c r="AA897" s="1">
        <f>COUNTIF(B897,"*ua*")</f>
        <v>0</v>
      </c>
      <c r="AB897">
        <f>SUM(G897:AA897)</f>
        <v>0</v>
      </c>
      <c r="AC897">
        <v>2</v>
      </c>
      <c r="AD897">
        <f>COUNTIF(AC897,"2")</f>
        <v>1</v>
      </c>
      <c r="AE897">
        <f>COUNTIF(AC897,"3")</f>
        <v>0</v>
      </c>
      <c r="AF897">
        <f>COUNTIF(AC897,"4")</f>
        <v>0</v>
      </c>
      <c r="AG897">
        <f>COUNTIF(AC897,"5")</f>
        <v>0</v>
      </c>
      <c r="AH897">
        <v>1</v>
      </c>
      <c r="AI897">
        <v>0</v>
      </c>
      <c r="AL897">
        <v>1</v>
      </c>
      <c r="AO897" s="1">
        <f>COUNTIF(F897,"CVCV")+COUNTIF(F897,"CVVCV")</f>
        <v>1</v>
      </c>
      <c r="AP897" s="1">
        <f>COUNTIF(F897,"CVCVC")+COUNTIF(F897,"CVVCVC")</f>
        <v>0</v>
      </c>
      <c r="AQ897" s="1">
        <f>COUNTIF(F897,"VCV")+COUNTIF(F897,"VVCV")</f>
        <v>0</v>
      </c>
      <c r="AR897" s="1">
        <f>COUNTIF(F897,"VCVC")+COUNTIF(F897,"VVCVC")</f>
        <v>0</v>
      </c>
      <c r="AS897" s="1">
        <f>COUNTIF(F897,"CVV")</f>
        <v>0</v>
      </c>
      <c r="AT897" s="1">
        <f>COUNTIF(F897,"CVVC")</f>
        <v>0</v>
      </c>
      <c r="AU897" s="1">
        <f>COUNTIF(F897,"VV")</f>
        <v>0</v>
      </c>
      <c r="AV897" s="1">
        <f>COUNTIF(F897,"VVC")</f>
        <v>0</v>
      </c>
      <c r="AW897" s="1">
        <f>COUNTIF(F897,"CVVCVC")+COUNTIF(F897,"VVCVC")+COUNTIF(F897,"CVVCV")+COUNTIF(F897,"VVCV")</f>
        <v>0</v>
      </c>
      <c r="AY897" s="1">
        <f>COUNTIF(F897,"CCVCV")</f>
        <v>0</v>
      </c>
      <c r="AZ897" s="1">
        <f>COUNTIF(F897,"CCVCVC")</f>
        <v>0</v>
      </c>
      <c r="BA897" s="1">
        <f>COUNTIF(F897,"CCVV")</f>
        <v>0</v>
      </c>
      <c r="BB897" s="1">
        <f>COUNTIF(F897,"CCVVC")</f>
        <v>0</v>
      </c>
      <c r="BF897" s="1" t="str">
        <f>RIGHT(F897,4)</f>
        <v>CVCV</v>
      </c>
      <c r="BG897" s="1">
        <v>1</v>
      </c>
      <c r="BH897">
        <v>1</v>
      </c>
      <c r="BP897" s="1">
        <f>SUM(BG897:BO897)</f>
        <v>2</v>
      </c>
      <c r="BQ897">
        <v>0</v>
      </c>
      <c r="BS897" s="1" t="str">
        <f>LEFT(B897,1)</f>
        <v>p</v>
      </c>
      <c r="BT897" s="1" t="str">
        <f>LEFT(B897,2)</f>
        <v>pa</v>
      </c>
      <c r="BU897" s="1" t="str">
        <f>RIGHT(B897,1)</f>
        <v>a</v>
      </c>
      <c r="BX897" s="10">
        <v>0</v>
      </c>
      <c r="BY897" s="10" t="str">
        <f>LEFT(CA897,1)</f>
        <v>a</v>
      </c>
      <c r="BZ897" s="10" t="str">
        <f>RIGHT(B897,1)</f>
        <v>a</v>
      </c>
      <c r="CA897" s="10" t="str">
        <f>RIGHT(B897,3)</f>
        <v>aha</v>
      </c>
      <c r="CB897" s="10" t="str">
        <f>RIGHT(B897,3)</f>
        <v>aha</v>
      </c>
      <c r="CC897" s="10" t="str">
        <f>RIGHT(B897,2)</f>
        <v>ha</v>
      </c>
      <c r="CD897" s="10" t="str">
        <f>RIGHT(B897,1)</f>
        <v>a</v>
      </c>
    </row>
    <row r="898" spans="1:82">
      <c r="A898">
        <v>1578</v>
      </c>
      <c r="B898" s="30" t="s">
        <v>184</v>
      </c>
      <c r="C898" t="s">
        <v>1397</v>
      </c>
      <c r="D898" t="s">
        <v>1151</v>
      </c>
      <c r="E898" t="s">
        <v>2821</v>
      </c>
      <c r="F898" t="s">
        <v>2834</v>
      </c>
      <c r="G898" s="1">
        <f>COUNTIF(B898,"*ii*")</f>
        <v>0</v>
      </c>
      <c r="H898" s="1">
        <f>COUNTIF(B898,"*ee*")</f>
        <v>0</v>
      </c>
      <c r="I898" s="1">
        <f>COUNTIF(B898,"*aa*")</f>
        <v>0</v>
      </c>
      <c r="J898" s="1">
        <f>COUNTIF(B898,"*oo*")</f>
        <v>0</v>
      </c>
      <c r="K898" s="1">
        <f>COUNTIF(B898,"*uu*")</f>
        <v>0</v>
      </c>
      <c r="L898" s="1">
        <f>COUNTIF(B898,"*ia*")</f>
        <v>0</v>
      </c>
      <c r="M898" s="1">
        <f>COUNTIF(B898,"*iu*")</f>
        <v>0</v>
      </c>
      <c r="N898" s="1">
        <f>COUNTIF(B898,"*ei*")</f>
        <v>0</v>
      </c>
      <c r="O898" s="1">
        <f>COUNTIF(B898,"*ea*")</f>
        <v>0</v>
      </c>
      <c r="P898" s="1">
        <f>COUNTIF(B898,"*eo*")</f>
        <v>0</v>
      </c>
      <c r="Q898" s="1">
        <f>COUNTIF(B898,"*eu*")</f>
        <v>0</v>
      </c>
      <c r="R898" s="1">
        <f>COUNTIF(B898,"*ai*")</f>
        <v>0</v>
      </c>
      <c r="S898" s="1">
        <f>COUNTIF(B898,"*ae*")</f>
        <v>0</v>
      </c>
      <c r="T898" s="1">
        <f>COUNTIF(B898,"*ao*")</f>
        <v>0</v>
      </c>
      <c r="U898" s="1">
        <f>COUNTIF(B898,"*au*")</f>
        <v>0</v>
      </c>
      <c r="V898" s="1">
        <f>COUNTIF(B898,"*oi*")</f>
        <v>0</v>
      </c>
      <c r="W898" s="1">
        <f>COUNTIF(B898,"*oe*")</f>
        <v>0</v>
      </c>
      <c r="X898" s="1">
        <f>COUNTIF(B898,"*oa*")</f>
        <v>0</v>
      </c>
      <c r="Y898" s="1">
        <f>COUNTIF(B898,"*ou*")</f>
        <v>0</v>
      </c>
      <c r="Z898" s="1">
        <f>COUNTIF(B898,"*ui*")</f>
        <v>0</v>
      </c>
      <c r="AA898" s="1">
        <f>COUNTIF(B898,"*ua*")</f>
        <v>0</v>
      </c>
      <c r="AB898">
        <f>SUM(G898:AA898)</f>
        <v>0</v>
      </c>
      <c r="AC898">
        <v>2</v>
      </c>
      <c r="AD898">
        <f>COUNTIF(AC898,"2")</f>
        <v>1</v>
      </c>
      <c r="AE898">
        <f>COUNTIF(AC898,"3")</f>
        <v>0</v>
      </c>
      <c r="AF898">
        <f>COUNTIF(AC898,"4")</f>
        <v>0</v>
      </c>
      <c r="AG898">
        <f>COUNTIF(AC898,"5")</f>
        <v>0</v>
      </c>
      <c r="AH898">
        <v>1</v>
      </c>
      <c r="AI898">
        <v>0</v>
      </c>
      <c r="AL898">
        <v>1</v>
      </c>
      <c r="AO898" s="1">
        <f>COUNTIF(F898,"CVCV")+COUNTIF(F898,"CVVCV")</f>
        <v>1</v>
      </c>
      <c r="AP898" s="1">
        <f>COUNTIF(F898,"CVCVC")+COUNTIF(F898,"CVVCVC")</f>
        <v>0</v>
      </c>
      <c r="AQ898" s="1">
        <f>COUNTIF(F898,"VCV")+COUNTIF(F898,"VVCV")</f>
        <v>0</v>
      </c>
      <c r="AR898" s="1">
        <f>COUNTIF(F898,"VCVC")+COUNTIF(F898,"VVCVC")</f>
        <v>0</v>
      </c>
      <c r="AS898" s="1">
        <f>COUNTIF(F898,"CVV")</f>
        <v>0</v>
      </c>
      <c r="AT898" s="1">
        <f>COUNTIF(F898,"CVVC")</f>
        <v>0</v>
      </c>
      <c r="AU898" s="1">
        <f>COUNTIF(F898,"VV")</f>
        <v>0</v>
      </c>
      <c r="AV898" s="1">
        <f>COUNTIF(F898,"VVC")</f>
        <v>0</v>
      </c>
      <c r="AW898" s="1">
        <f>COUNTIF(F898,"CVVCVC")+COUNTIF(F898,"VVCVC")+COUNTIF(F898,"CVVCV")+COUNTIF(F898,"VVCV")</f>
        <v>0</v>
      </c>
      <c r="AY898" s="1">
        <f>COUNTIF(F898,"CCVCV")</f>
        <v>0</v>
      </c>
      <c r="AZ898" s="1">
        <f>COUNTIF(F898,"CCVCVC")</f>
        <v>0</v>
      </c>
      <c r="BA898" s="1">
        <f>COUNTIF(F898,"CCVV")</f>
        <v>0</v>
      </c>
      <c r="BB898" s="1">
        <f>COUNTIF(F898,"CCVVC")</f>
        <v>0</v>
      </c>
      <c r="BF898" s="1" t="str">
        <f>RIGHT(F898,4)</f>
        <v>CVCV</v>
      </c>
      <c r="BG898" s="1">
        <v>1</v>
      </c>
      <c r="BH898">
        <v>1</v>
      </c>
      <c r="BP898" s="1">
        <f>SUM(BG898:BO898)</f>
        <v>2</v>
      </c>
      <c r="BQ898">
        <v>0</v>
      </c>
      <c r="BS898" s="1" t="str">
        <f>LEFT(B898,1)</f>
        <v>s</v>
      </c>
      <c r="BT898" s="1" t="str">
        <f>LEFT(B898,2)</f>
        <v>sa</v>
      </c>
      <c r="BU898" s="1" t="str">
        <f>RIGHT(B898,1)</f>
        <v>a</v>
      </c>
      <c r="BX898" s="10">
        <v>0</v>
      </c>
      <c r="BY898" s="10" t="str">
        <f>LEFT(CA898,1)</f>
        <v>a</v>
      </c>
      <c r="BZ898" s="10" t="str">
        <f>RIGHT(B898,1)</f>
        <v>a</v>
      </c>
      <c r="CA898" s="10" t="str">
        <f>RIGHT(B898,3)</f>
        <v>aha</v>
      </c>
      <c r="CB898" s="10" t="str">
        <f>RIGHT(B898,3)</f>
        <v>aha</v>
      </c>
      <c r="CC898" s="10" t="str">
        <f>RIGHT(B898,2)</f>
        <v>ha</v>
      </c>
      <c r="CD898" s="10" t="str">
        <f>RIGHT(B898,1)</f>
        <v>a</v>
      </c>
    </row>
    <row r="899" spans="1:82">
      <c r="A899">
        <v>1782</v>
      </c>
      <c r="B899" s="30" t="s">
        <v>59</v>
      </c>
      <c r="C899" t="s">
        <v>1232</v>
      </c>
      <c r="D899" t="s">
        <v>1151</v>
      </c>
      <c r="E899" t="s">
        <v>2821</v>
      </c>
      <c r="F899" t="s">
        <v>2834</v>
      </c>
      <c r="G899" s="1">
        <f>COUNTIF(B899,"*ii*")</f>
        <v>0</v>
      </c>
      <c r="H899" s="1">
        <f>COUNTIF(B899,"*ee*")</f>
        <v>0</v>
      </c>
      <c r="I899" s="1">
        <f>COUNTIF(B899,"*aa*")</f>
        <v>0</v>
      </c>
      <c r="J899" s="1">
        <f>COUNTIF(B899,"*oo*")</f>
        <v>0</v>
      </c>
      <c r="K899" s="1">
        <f>COUNTIF(B899,"*uu*")</f>
        <v>0</v>
      </c>
      <c r="L899" s="1">
        <f>COUNTIF(B899,"*ia*")</f>
        <v>0</v>
      </c>
      <c r="M899" s="1">
        <f>COUNTIF(B899,"*iu*")</f>
        <v>0</v>
      </c>
      <c r="N899" s="1">
        <f>COUNTIF(B899,"*ei*")</f>
        <v>0</v>
      </c>
      <c r="O899" s="1">
        <f>COUNTIF(B899,"*ea*")</f>
        <v>0</v>
      </c>
      <c r="P899" s="1">
        <f>COUNTIF(B899,"*eo*")</f>
        <v>0</v>
      </c>
      <c r="Q899" s="1">
        <f>COUNTIF(B899,"*eu*")</f>
        <v>0</v>
      </c>
      <c r="R899" s="1">
        <f>COUNTIF(B899,"*ai*")</f>
        <v>0</v>
      </c>
      <c r="S899" s="1">
        <f>COUNTIF(B899,"*ae*")</f>
        <v>0</v>
      </c>
      <c r="T899" s="1">
        <f>COUNTIF(B899,"*ao*")</f>
        <v>0</v>
      </c>
      <c r="U899" s="1">
        <f>COUNTIF(B899,"*au*")</f>
        <v>0</v>
      </c>
      <c r="V899" s="1">
        <f>COUNTIF(B899,"*oi*")</f>
        <v>0</v>
      </c>
      <c r="W899" s="1">
        <f>COUNTIF(B899,"*oe*")</f>
        <v>0</v>
      </c>
      <c r="X899" s="1">
        <f>COUNTIF(B899,"*oa*")</f>
        <v>0</v>
      </c>
      <c r="Y899" s="1">
        <f>COUNTIF(B899,"*ou*")</f>
        <v>0</v>
      </c>
      <c r="Z899" s="1">
        <f>COUNTIF(B899,"*ui*")</f>
        <v>0</v>
      </c>
      <c r="AA899" s="1">
        <f>COUNTIF(B899,"*ua*")</f>
        <v>0</v>
      </c>
      <c r="AB899">
        <f>SUM(G899:AA899)</f>
        <v>0</v>
      </c>
      <c r="AC899">
        <v>2</v>
      </c>
      <c r="AD899">
        <f>COUNTIF(AC899,"2")</f>
        <v>1</v>
      </c>
      <c r="AE899">
        <f>COUNTIF(AC899,"3")</f>
        <v>0</v>
      </c>
      <c r="AF899">
        <f>COUNTIF(AC899,"4")</f>
        <v>0</v>
      </c>
      <c r="AG899">
        <f>COUNTIF(AC899,"5")</f>
        <v>0</v>
      </c>
      <c r="AH899">
        <v>1</v>
      </c>
      <c r="AI899">
        <v>0</v>
      </c>
      <c r="AL899">
        <v>1</v>
      </c>
      <c r="AO899" s="1">
        <f>COUNTIF(F899,"CVCV")+COUNTIF(F899,"CVVCV")</f>
        <v>1</v>
      </c>
      <c r="AP899" s="1">
        <f>COUNTIF(F899,"CVCVC")+COUNTIF(F899,"CVVCVC")</f>
        <v>0</v>
      </c>
      <c r="AQ899" s="1">
        <f>COUNTIF(F899,"VCV")+COUNTIF(F899,"VVCV")</f>
        <v>0</v>
      </c>
      <c r="AR899" s="1">
        <f>COUNTIF(F899,"VCVC")+COUNTIF(F899,"VVCVC")</f>
        <v>0</v>
      </c>
      <c r="AS899" s="1">
        <f>COUNTIF(F899,"CVV")</f>
        <v>0</v>
      </c>
      <c r="AT899" s="1">
        <f>COUNTIF(F899,"CVVC")</f>
        <v>0</v>
      </c>
      <c r="AU899" s="1">
        <f>COUNTIF(F899,"VV")</f>
        <v>0</v>
      </c>
      <c r="AV899" s="1">
        <f>COUNTIF(F899,"VVC")</f>
        <v>0</v>
      </c>
      <c r="AW899" s="1">
        <f>COUNTIF(F899,"CVVCVC")+COUNTIF(F899,"VVCVC")+COUNTIF(F899,"CVVCV")+COUNTIF(F899,"VVCV")</f>
        <v>0</v>
      </c>
      <c r="AY899" s="1">
        <f>COUNTIF(F899,"CCVCV")</f>
        <v>0</v>
      </c>
      <c r="AZ899" s="1">
        <f>COUNTIF(F899,"CCVCVC")</f>
        <v>0</v>
      </c>
      <c r="BA899" s="1">
        <f>COUNTIF(F899,"CCVV")</f>
        <v>0</v>
      </c>
      <c r="BB899" s="1">
        <f>COUNTIF(F899,"CCVVC")</f>
        <v>0</v>
      </c>
      <c r="BF899" s="1" t="str">
        <f>RIGHT(F899,4)</f>
        <v>CVCV</v>
      </c>
      <c r="BG899" s="1">
        <v>1</v>
      </c>
      <c r="BH899">
        <v>1</v>
      </c>
      <c r="BP899" s="1">
        <f>SUM(BG899:BO899)</f>
        <v>2</v>
      </c>
      <c r="BQ899">
        <v>0</v>
      </c>
      <c r="BS899" s="1" t="str">
        <f>LEFT(B899,1)</f>
        <v>t</v>
      </c>
      <c r="BT899" s="1" t="str">
        <f>LEFT(B899,2)</f>
        <v>ta</v>
      </c>
      <c r="BU899" s="1" t="str">
        <f>RIGHT(B899,1)</f>
        <v>a</v>
      </c>
      <c r="BX899" s="10">
        <v>0</v>
      </c>
      <c r="BY899" s="10" t="str">
        <f>LEFT(CA899,1)</f>
        <v>a</v>
      </c>
      <c r="BZ899" s="10" t="str">
        <f>RIGHT(B899,1)</f>
        <v>a</v>
      </c>
      <c r="CA899" s="10" t="str">
        <f>RIGHT(B899,3)</f>
        <v>aha</v>
      </c>
      <c r="CB899" s="10" t="str">
        <f>RIGHT(B899,3)</f>
        <v>aha</v>
      </c>
      <c r="CC899" s="10" t="str">
        <f>RIGHT(B899,2)</f>
        <v>ha</v>
      </c>
      <c r="CD899" s="10" t="str">
        <f>RIGHT(B899,1)</f>
        <v>a</v>
      </c>
    </row>
    <row r="900" spans="1:82">
      <c r="A900">
        <v>1783</v>
      </c>
      <c r="B900" s="30" t="s">
        <v>59</v>
      </c>
      <c r="C900" t="s">
        <v>1397</v>
      </c>
      <c r="D900" t="s">
        <v>1151</v>
      </c>
      <c r="E900" t="s">
        <v>2821</v>
      </c>
      <c r="F900" t="s">
        <v>2834</v>
      </c>
      <c r="G900" s="1">
        <f>COUNTIF(B900,"*ii*")</f>
        <v>0</v>
      </c>
      <c r="H900" s="1">
        <f>COUNTIF(B900,"*ee*")</f>
        <v>0</v>
      </c>
      <c r="I900" s="1">
        <f>COUNTIF(B900,"*aa*")</f>
        <v>0</v>
      </c>
      <c r="J900" s="1">
        <f>COUNTIF(B900,"*oo*")</f>
        <v>0</v>
      </c>
      <c r="K900" s="1">
        <f>COUNTIF(B900,"*uu*")</f>
        <v>0</v>
      </c>
      <c r="L900" s="1">
        <f>COUNTIF(B900,"*ia*")</f>
        <v>0</v>
      </c>
      <c r="M900" s="1">
        <f>COUNTIF(B900,"*iu*")</f>
        <v>0</v>
      </c>
      <c r="N900" s="1">
        <f>COUNTIF(B900,"*ei*")</f>
        <v>0</v>
      </c>
      <c r="O900" s="1">
        <f>COUNTIF(B900,"*ea*")</f>
        <v>0</v>
      </c>
      <c r="P900" s="1">
        <f>COUNTIF(B900,"*eo*")</f>
        <v>0</v>
      </c>
      <c r="Q900" s="1">
        <f>COUNTIF(B900,"*eu*")</f>
        <v>0</v>
      </c>
      <c r="R900" s="1">
        <f>COUNTIF(B900,"*ai*")</f>
        <v>0</v>
      </c>
      <c r="S900" s="1">
        <f>COUNTIF(B900,"*ae*")</f>
        <v>0</v>
      </c>
      <c r="T900" s="1">
        <f>COUNTIF(B900,"*ao*")</f>
        <v>0</v>
      </c>
      <c r="U900" s="1">
        <f>COUNTIF(B900,"*au*")</f>
        <v>0</v>
      </c>
      <c r="V900" s="1">
        <f>COUNTIF(B900,"*oi*")</f>
        <v>0</v>
      </c>
      <c r="W900" s="1">
        <f>COUNTIF(B900,"*oe*")</f>
        <v>0</v>
      </c>
      <c r="X900" s="1">
        <f>COUNTIF(B900,"*oa*")</f>
        <v>0</v>
      </c>
      <c r="Y900" s="1">
        <f>COUNTIF(B900,"*ou*")</f>
        <v>0</v>
      </c>
      <c r="Z900" s="1">
        <f>COUNTIF(B900,"*ui*")</f>
        <v>0</v>
      </c>
      <c r="AA900" s="1">
        <f>COUNTIF(B900,"*ua*")</f>
        <v>0</v>
      </c>
      <c r="AB900">
        <f>SUM(G900:AA900)</f>
        <v>0</v>
      </c>
      <c r="AC900">
        <v>2</v>
      </c>
      <c r="AD900">
        <f>COUNTIF(AC900,"2")</f>
        <v>1</v>
      </c>
      <c r="AE900">
        <f>COUNTIF(AC900,"3")</f>
        <v>0</v>
      </c>
      <c r="AF900">
        <f>COUNTIF(AC900,"4")</f>
        <v>0</v>
      </c>
      <c r="AG900">
        <f>COUNTIF(AC900,"5")</f>
        <v>0</v>
      </c>
      <c r="AH900">
        <v>1</v>
      </c>
      <c r="AI900">
        <v>0</v>
      </c>
      <c r="AL900">
        <v>1</v>
      </c>
      <c r="AO900" s="1">
        <f>COUNTIF(F900,"CVCV")+COUNTIF(F900,"CVVCV")</f>
        <v>1</v>
      </c>
      <c r="AP900" s="1">
        <f>COUNTIF(F900,"CVCVC")+COUNTIF(F900,"CVVCVC")</f>
        <v>0</v>
      </c>
      <c r="AQ900" s="1">
        <f>COUNTIF(F900,"VCV")+COUNTIF(F900,"VVCV")</f>
        <v>0</v>
      </c>
      <c r="AR900" s="1">
        <f>COUNTIF(F900,"VCVC")+COUNTIF(F900,"VVCVC")</f>
        <v>0</v>
      </c>
      <c r="AS900" s="1">
        <f>COUNTIF(F900,"CVV")</f>
        <v>0</v>
      </c>
      <c r="AT900" s="1">
        <f>COUNTIF(F900,"CVVC")</f>
        <v>0</v>
      </c>
      <c r="AU900" s="1">
        <f>COUNTIF(F900,"VV")</f>
        <v>0</v>
      </c>
      <c r="AV900" s="1">
        <f>COUNTIF(F900,"VVC")</f>
        <v>0</v>
      </c>
      <c r="AW900" s="1">
        <f>COUNTIF(F900,"CVVCVC")+COUNTIF(F900,"VVCVC")+COUNTIF(F900,"CVVCV")+COUNTIF(F900,"VVCV")</f>
        <v>0</v>
      </c>
      <c r="AY900" s="1">
        <f>COUNTIF(F900,"CCVCV")</f>
        <v>0</v>
      </c>
      <c r="AZ900" s="1">
        <f>COUNTIF(F900,"CCVCVC")</f>
        <v>0</v>
      </c>
      <c r="BA900" s="1">
        <f>COUNTIF(F900,"CCVV")</f>
        <v>0</v>
      </c>
      <c r="BB900" s="1">
        <f>COUNTIF(F900,"CCVVC")</f>
        <v>0</v>
      </c>
      <c r="BF900" s="1" t="str">
        <f>RIGHT(F900,4)</f>
        <v>CVCV</v>
      </c>
      <c r="BG900" s="1">
        <v>1</v>
      </c>
      <c r="BH900">
        <v>1</v>
      </c>
      <c r="BP900" s="1">
        <f>SUM(BG900:BO900)</f>
        <v>2</v>
      </c>
      <c r="BQ900">
        <v>0</v>
      </c>
      <c r="BS900" s="1" t="str">
        <f>LEFT(B900,1)</f>
        <v>t</v>
      </c>
      <c r="BT900" s="1" t="str">
        <f>LEFT(B900,2)</f>
        <v>ta</v>
      </c>
      <c r="BU900" s="1" t="str">
        <f>RIGHT(B900,1)</f>
        <v>a</v>
      </c>
      <c r="BX900" s="10">
        <v>0</v>
      </c>
      <c r="BY900" s="10" t="str">
        <f>LEFT(CA900,1)</f>
        <v>a</v>
      </c>
      <c r="BZ900" s="10" t="str">
        <f>RIGHT(B900,1)</f>
        <v>a</v>
      </c>
      <c r="CA900" s="10" t="str">
        <f>RIGHT(B900,3)</f>
        <v>aha</v>
      </c>
      <c r="CB900" s="10" t="str">
        <f>RIGHT(B900,3)</f>
        <v>aha</v>
      </c>
      <c r="CC900" s="10" t="str">
        <f>RIGHT(B900,2)</f>
        <v>ha</v>
      </c>
      <c r="CD900" s="10" t="str">
        <f>RIGHT(B900,1)</f>
        <v>a</v>
      </c>
    </row>
    <row r="901" spans="1:82">
      <c r="A901">
        <v>1086</v>
      </c>
      <c r="B901" s="30" t="s">
        <v>254</v>
      </c>
      <c r="C901" t="s">
        <v>2493</v>
      </c>
      <c r="D901" t="s">
        <v>1150</v>
      </c>
      <c r="E901" t="s">
        <v>2821</v>
      </c>
      <c r="F901" t="s">
        <v>2834</v>
      </c>
      <c r="G901" s="1">
        <f>COUNTIF(B901,"*ii*")</f>
        <v>0</v>
      </c>
      <c r="H901" s="1">
        <f>COUNTIF(B901,"*ee*")</f>
        <v>0</v>
      </c>
      <c r="I901" s="1">
        <f>COUNTIF(B901,"*aa*")</f>
        <v>0</v>
      </c>
      <c r="J901" s="1">
        <f>COUNTIF(B901,"*oo*")</f>
        <v>0</v>
      </c>
      <c r="K901" s="1">
        <f>COUNTIF(B901,"*uu*")</f>
        <v>0</v>
      </c>
      <c r="L901" s="1">
        <f>COUNTIF(B901,"*ia*")</f>
        <v>0</v>
      </c>
      <c r="M901" s="1">
        <f>COUNTIF(B901,"*iu*")</f>
        <v>0</v>
      </c>
      <c r="N901" s="1">
        <f>COUNTIF(B901,"*ei*")</f>
        <v>0</v>
      </c>
      <c r="O901" s="1">
        <f>COUNTIF(B901,"*ea*")</f>
        <v>0</v>
      </c>
      <c r="P901" s="1">
        <f>COUNTIF(B901,"*eo*")</f>
        <v>0</v>
      </c>
      <c r="Q901" s="1">
        <f>COUNTIF(B901,"*eu*")</f>
        <v>0</v>
      </c>
      <c r="R901" s="1">
        <f>COUNTIF(B901,"*ai*")</f>
        <v>0</v>
      </c>
      <c r="S901" s="1">
        <f>COUNTIF(B901,"*ae*")</f>
        <v>0</v>
      </c>
      <c r="T901" s="1">
        <f>COUNTIF(B901,"*ao*")</f>
        <v>0</v>
      </c>
      <c r="U901" s="1">
        <f>COUNTIF(B901,"*au*")</f>
        <v>0</v>
      </c>
      <c r="V901" s="1">
        <f>COUNTIF(B901,"*oi*")</f>
        <v>0</v>
      </c>
      <c r="W901" s="1">
        <f>COUNTIF(B901,"*oe*")</f>
        <v>0</v>
      </c>
      <c r="X901" s="1">
        <f>COUNTIF(B901,"*oa*")</f>
        <v>0</v>
      </c>
      <c r="Y901" s="1">
        <f>COUNTIF(B901,"*ou*")</f>
        <v>0</v>
      </c>
      <c r="Z901" s="1">
        <f>COUNTIF(B901,"*ui*")</f>
        <v>0</v>
      </c>
      <c r="AA901" s="1">
        <f>COUNTIF(B901,"*ua*")</f>
        <v>0</v>
      </c>
      <c r="AB901">
        <f>SUM(G901:AA901)</f>
        <v>0</v>
      </c>
      <c r="AC901">
        <v>2</v>
      </c>
      <c r="AD901">
        <f>COUNTIF(AC901,"2")</f>
        <v>1</v>
      </c>
      <c r="AE901">
        <f>COUNTIF(AC901,"3")</f>
        <v>0</v>
      </c>
      <c r="AF901">
        <f>COUNTIF(AC901,"4")</f>
        <v>0</v>
      </c>
      <c r="AG901">
        <f>COUNTIF(AC901,"5")</f>
        <v>0</v>
      </c>
      <c r="AH901">
        <v>1</v>
      </c>
      <c r="AI901">
        <v>0</v>
      </c>
      <c r="AL901">
        <v>1</v>
      </c>
      <c r="AO901" s="1">
        <f>COUNTIF(F901,"CVCV")+COUNTIF(F901,"CVVCV")</f>
        <v>1</v>
      </c>
      <c r="AP901" s="1">
        <f>COUNTIF(F901,"CVCVC")+COUNTIF(F901,"CVVCVC")</f>
        <v>0</v>
      </c>
      <c r="AQ901" s="1">
        <f>COUNTIF(F901,"VCV")+COUNTIF(F901,"VVCV")</f>
        <v>0</v>
      </c>
      <c r="AR901" s="1">
        <f>COUNTIF(F901,"VCVC")+COUNTIF(F901,"VVCVC")</f>
        <v>0</v>
      </c>
      <c r="AS901" s="1">
        <f>COUNTIF(F901,"CVV")</f>
        <v>0</v>
      </c>
      <c r="AT901" s="1">
        <f>COUNTIF(F901,"CVVC")</f>
        <v>0</v>
      </c>
      <c r="AU901" s="1">
        <f>COUNTIF(F901,"VV")</f>
        <v>0</v>
      </c>
      <c r="AV901" s="1">
        <f>COUNTIF(F901,"VVC")</f>
        <v>0</v>
      </c>
      <c r="AW901" s="1">
        <f>COUNTIF(F901,"CVVCVC")+COUNTIF(F901,"VVCVC")+COUNTIF(F901,"CVVCV")+COUNTIF(F901,"VVCV")</f>
        <v>0</v>
      </c>
      <c r="AY901" s="1">
        <f>COUNTIF(F901,"CCVCV")</f>
        <v>0</v>
      </c>
      <c r="AZ901" s="1">
        <f>COUNTIF(F901,"CCVCVC")</f>
        <v>0</v>
      </c>
      <c r="BA901" s="1">
        <f>COUNTIF(F901,"CCVV")</f>
        <v>0</v>
      </c>
      <c r="BB901" s="1">
        <f>COUNTIF(F901,"CCVVC")</f>
        <v>0</v>
      </c>
      <c r="BF901" s="1" t="str">
        <f>RIGHT(F901,4)</f>
        <v>CVCV</v>
      </c>
      <c r="BG901" s="1">
        <v>1</v>
      </c>
      <c r="BH901">
        <v>1</v>
      </c>
      <c r="BP901" s="1">
        <f>SUM(BG901:BO901)</f>
        <v>2</v>
      </c>
      <c r="BQ901">
        <v>0</v>
      </c>
      <c r="BS901" s="1" t="str">
        <f>LEFT(B901,1)</f>
        <v>p</v>
      </c>
      <c r="BT901" s="1" t="str">
        <f>LEFT(B901,2)</f>
        <v>pa</v>
      </c>
      <c r="BU901" s="1" t="str">
        <f>RIGHT(B901,1)</f>
        <v>a</v>
      </c>
      <c r="BX901" s="10">
        <v>0</v>
      </c>
      <c r="BY901" s="10" t="str">
        <f>LEFT(CA901,1)</f>
        <v>a</v>
      </c>
      <c r="BZ901" s="10" t="str">
        <f>RIGHT(B901,1)</f>
        <v>a</v>
      </c>
      <c r="CA901" s="10" t="str">
        <f>RIGHT(B901,3)</f>
        <v>aha</v>
      </c>
      <c r="CB901" s="10" t="str">
        <f>RIGHT(B901,3)</f>
        <v>aha</v>
      </c>
      <c r="CC901" s="10" t="str">
        <f>RIGHT(B901,2)</f>
        <v>ha</v>
      </c>
      <c r="CD901" s="10" t="str">
        <f>RIGHT(B901,1)</f>
        <v>a</v>
      </c>
    </row>
    <row r="902" spans="1:82">
      <c r="A902">
        <v>1797</v>
      </c>
      <c r="B902" s="30" t="s">
        <v>907</v>
      </c>
      <c r="C902" t="s">
        <v>2423</v>
      </c>
      <c r="D902" t="s">
        <v>1141</v>
      </c>
      <c r="E902" t="s">
        <v>1141</v>
      </c>
      <c r="F902" t="s">
        <v>2834</v>
      </c>
      <c r="G902" s="1">
        <f>COUNTIF(B902,"*ii*")</f>
        <v>0</v>
      </c>
      <c r="H902" s="1">
        <f>COUNTIF(B902,"*ee*")</f>
        <v>0</v>
      </c>
      <c r="I902" s="1">
        <f>COUNTIF(B902,"*aa*")</f>
        <v>0</v>
      </c>
      <c r="J902" s="1">
        <f>COUNTIF(B902,"*oo*")</f>
        <v>0</v>
      </c>
      <c r="K902" s="1">
        <f>COUNTIF(B902,"*uu*")</f>
        <v>0</v>
      </c>
      <c r="L902" s="1">
        <f>COUNTIF(B902,"*ia*")</f>
        <v>0</v>
      </c>
      <c r="M902" s="1">
        <f>COUNTIF(B902,"*iu*")</f>
        <v>0</v>
      </c>
      <c r="N902" s="1">
        <f>COUNTIF(B902,"*ei*")</f>
        <v>0</v>
      </c>
      <c r="O902" s="1">
        <f>COUNTIF(B902,"*ea*")</f>
        <v>0</v>
      </c>
      <c r="P902" s="1">
        <f>COUNTIF(B902,"*eo*")</f>
        <v>0</v>
      </c>
      <c r="Q902" s="1">
        <f>COUNTIF(B902,"*eu*")</f>
        <v>0</v>
      </c>
      <c r="R902" s="1">
        <f>COUNTIF(B902,"*ai*")</f>
        <v>0</v>
      </c>
      <c r="S902" s="1">
        <f>COUNTIF(B902,"*ae*")</f>
        <v>0</v>
      </c>
      <c r="T902" s="1">
        <f>COUNTIF(B902,"*ao*")</f>
        <v>0</v>
      </c>
      <c r="U902" s="1">
        <f>COUNTIF(B902,"*au*")</f>
        <v>0</v>
      </c>
      <c r="V902" s="1">
        <f>COUNTIF(B902,"*oi*")</f>
        <v>0</v>
      </c>
      <c r="W902" s="1">
        <f>COUNTIF(B902,"*oe*")</f>
        <v>0</v>
      </c>
      <c r="X902" s="1">
        <f>COUNTIF(B902,"*oa*")</f>
        <v>0</v>
      </c>
      <c r="Y902" s="1">
        <f>COUNTIF(B902,"*ou*")</f>
        <v>0</v>
      </c>
      <c r="Z902" s="1">
        <f>COUNTIF(B902,"*ui*")</f>
        <v>0</v>
      </c>
      <c r="AA902" s="1">
        <f>COUNTIF(B902,"*ua*")</f>
        <v>0</v>
      </c>
      <c r="AB902">
        <f>SUM(G902:AA902)</f>
        <v>0</v>
      </c>
      <c r="AC902">
        <v>2</v>
      </c>
      <c r="AD902">
        <f>COUNTIF(AC902,"2")</f>
        <v>1</v>
      </c>
      <c r="AE902">
        <f>COUNTIF(AC902,"3")</f>
        <v>0</v>
      </c>
      <c r="AF902">
        <f>COUNTIF(AC902,"4")</f>
        <v>0</v>
      </c>
      <c r="AG902">
        <f>COUNTIF(AC902,"5")</f>
        <v>0</v>
      </c>
      <c r="AH902">
        <v>1</v>
      </c>
      <c r="AI902">
        <v>0</v>
      </c>
      <c r="AL902">
        <v>1</v>
      </c>
      <c r="AO902" s="1">
        <f>COUNTIF(F902,"CVCV")+COUNTIF(F902,"CVVCV")</f>
        <v>1</v>
      </c>
      <c r="AP902" s="1">
        <f>COUNTIF(F902,"CVCVC")+COUNTIF(F902,"CVVCVC")</f>
        <v>0</v>
      </c>
      <c r="AQ902" s="1">
        <f>COUNTIF(F902,"VCV")+COUNTIF(F902,"VVCV")</f>
        <v>0</v>
      </c>
      <c r="AR902" s="1">
        <f>COUNTIF(F902,"VCVC")+COUNTIF(F902,"VVCVC")</f>
        <v>0</v>
      </c>
      <c r="AS902" s="1">
        <f>COUNTIF(F902,"CVV")</f>
        <v>0</v>
      </c>
      <c r="AT902" s="1">
        <f>COUNTIF(F902,"CVVC")</f>
        <v>0</v>
      </c>
      <c r="AU902" s="1">
        <f>COUNTIF(F902,"VV")</f>
        <v>0</v>
      </c>
      <c r="AV902" s="1">
        <f>COUNTIF(F902,"VVC")</f>
        <v>0</v>
      </c>
      <c r="AW902" s="1">
        <f>COUNTIF(F902,"CVVCVC")+COUNTIF(F902,"VVCVC")+COUNTIF(F902,"CVVCV")+COUNTIF(F902,"VVCV")</f>
        <v>0</v>
      </c>
      <c r="AY902" s="1">
        <f>COUNTIF(F902,"CCVCV")</f>
        <v>0</v>
      </c>
      <c r="AZ902" s="1">
        <f>COUNTIF(F902,"CCVCVC")</f>
        <v>0</v>
      </c>
      <c r="BA902" s="1">
        <f>COUNTIF(F902,"CCVV")</f>
        <v>0</v>
      </c>
      <c r="BB902" s="1">
        <f>COUNTIF(F902,"CCVVC")</f>
        <v>0</v>
      </c>
      <c r="BF902" s="1" t="str">
        <f>RIGHT(F902,4)</f>
        <v>CVCV</v>
      </c>
      <c r="BG902" s="1">
        <v>1</v>
      </c>
      <c r="BH902">
        <v>1</v>
      </c>
      <c r="BP902" s="1">
        <f>SUM(BG902:BO902)</f>
        <v>2</v>
      </c>
      <c r="BQ902">
        <v>0</v>
      </c>
      <c r="BS902" s="1" t="str">
        <f>LEFT(B902,1)</f>
        <v>t</v>
      </c>
      <c r="BT902" s="1" t="str">
        <f>LEFT(B902,2)</f>
        <v>ta</v>
      </c>
      <c r="BU902" s="1" t="str">
        <f>RIGHT(B902,1)</f>
        <v>a</v>
      </c>
      <c r="BX902" s="10">
        <v>0</v>
      </c>
      <c r="BY902" s="10" t="str">
        <f>LEFT(CA902,1)</f>
        <v>a</v>
      </c>
      <c r="BZ902" s="10" t="str">
        <f>RIGHT(B902,1)</f>
        <v>a</v>
      </c>
      <c r="CA902" s="10" t="str">
        <f>RIGHT(B902,3)</f>
        <v>aka</v>
      </c>
      <c r="CB902" s="10" t="str">
        <f>RIGHT(B902,3)</f>
        <v>aka</v>
      </c>
      <c r="CC902" s="10" t="str">
        <f>RIGHT(B902,2)</f>
        <v>ka</v>
      </c>
      <c r="CD902" s="10" t="str">
        <f>RIGHT(B902,1)</f>
        <v>a</v>
      </c>
    </row>
    <row r="903" spans="1:82">
      <c r="A903">
        <v>102</v>
      </c>
      <c r="B903" s="30" t="s">
        <v>960</v>
      </c>
      <c r="C903" t="s">
        <v>2522</v>
      </c>
      <c r="D903" t="s">
        <v>1151</v>
      </c>
      <c r="E903" t="s">
        <v>2821</v>
      </c>
      <c r="F903" t="s">
        <v>2834</v>
      </c>
      <c r="G903" s="1">
        <f>COUNTIF(B903,"*ii*")</f>
        <v>0</v>
      </c>
      <c r="H903" s="1">
        <f>COUNTIF(B903,"*ee*")</f>
        <v>0</v>
      </c>
      <c r="I903" s="1">
        <f>COUNTIF(B903,"*aa*")</f>
        <v>0</v>
      </c>
      <c r="J903" s="1">
        <f>COUNTIF(B903,"*oo*")</f>
        <v>0</v>
      </c>
      <c r="K903" s="1">
        <f>COUNTIF(B903,"*uu*")</f>
        <v>0</v>
      </c>
      <c r="L903" s="1">
        <f>COUNTIF(B903,"*ia*")</f>
        <v>0</v>
      </c>
      <c r="M903" s="1">
        <f>COUNTIF(B903,"*iu*")</f>
        <v>0</v>
      </c>
      <c r="N903" s="1">
        <f>COUNTIF(B903,"*ei*")</f>
        <v>0</v>
      </c>
      <c r="O903" s="1">
        <f>COUNTIF(B903,"*ea*")</f>
        <v>0</v>
      </c>
      <c r="P903" s="1">
        <f>COUNTIF(B903,"*eo*")</f>
        <v>0</v>
      </c>
      <c r="Q903" s="1">
        <f>COUNTIF(B903,"*eu*")</f>
        <v>0</v>
      </c>
      <c r="R903" s="1">
        <f>COUNTIF(B903,"*ai*")</f>
        <v>0</v>
      </c>
      <c r="S903" s="1">
        <f>COUNTIF(B903,"*ae*")</f>
        <v>0</v>
      </c>
      <c r="T903" s="1">
        <f>COUNTIF(B903,"*ao*")</f>
        <v>0</v>
      </c>
      <c r="U903" s="1">
        <f>COUNTIF(B903,"*au*")</f>
        <v>0</v>
      </c>
      <c r="V903" s="1">
        <f>COUNTIF(B903,"*oi*")</f>
        <v>0</v>
      </c>
      <c r="W903" s="1">
        <f>COUNTIF(B903,"*oe*")</f>
        <v>0</v>
      </c>
      <c r="X903" s="1">
        <f>COUNTIF(B903,"*oa*")</f>
        <v>0</v>
      </c>
      <c r="Y903" s="1">
        <f>COUNTIF(B903,"*ou*")</f>
        <v>0</v>
      </c>
      <c r="Z903" s="1">
        <f>COUNTIF(B903,"*ui*")</f>
        <v>0</v>
      </c>
      <c r="AA903" s="1">
        <f>COUNTIF(B903,"*ua*")</f>
        <v>0</v>
      </c>
      <c r="AB903">
        <f>SUM(G903:AA903)</f>
        <v>0</v>
      </c>
      <c r="AC903">
        <v>2</v>
      </c>
      <c r="AD903">
        <f>COUNTIF(AC903,"2")</f>
        <v>1</v>
      </c>
      <c r="AE903">
        <f>COUNTIF(AC903,"3")</f>
        <v>0</v>
      </c>
      <c r="AF903">
        <f>COUNTIF(AC903,"4")</f>
        <v>0</v>
      </c>
      <c r="AG903">
        <f>COUNTIF(AC903,"5")</f>
        <v>0</v>
      </c>
      <c r="AH903">
        <v>1</v>
      </c>
      <c r="AI903">
        <v>0</v>
      </c>
      <c r="AL903">
        <v>1</v>
      </c>
      <c r="AO903" s="1">
        <f>COUNTIF(F903,"CVCV")+COUNTIF(F903,"CVVCV")</f>
        <v>1</v>
      </c>
      <c r="AP903" s="1">
        <f>COUNTIF(F903,"CVCVC")+COUNTIF(F903,"CVVCVC")</f>
        <v>0</v>
      </c>
      <c r="AQ903" s="1">
        <f>COUNTIF(F903,"VCV")+COUNTIF(F903,"VVCV")</f>
        <v>0</v>
      </c>
      <c r="AR903" s="1">
        <f>COUNTIF(F903,"VCVC")+COUNTIF(F903,"VVCVC")</f>
        <v>0</v>
      </c>
      <c r="AS903" s="1">
        <f>COUNTIF(F903,"CVV")</f>
        <v>0</v>
      </c>
      <c r="AT903" s="1">
        <f>COUNTIF(F903,"CVVC")</f>
        <v>0</v>
      </c>
      <c r="AU903" s="1">
        <f>COUNTIF(F903,"VV")</f>
        <v>0</v>
      </c>
      <c r="AV903" s="1">
        <f>COUNTIF(F903,"VVC")</f>
        <v>0</v>
      </c>
      <c r="AW903" s="1">
        <f>COUNTIF(F903,"CVVCVC")+COUNTIF(F903,"VVCVC")+COUNTIF(F903,"CVVCV")+COUNTIF(F903,"VVCV")</f>
        <v>0</v>
      </c>
      <c r="AY903" s="1">
        <f>COUNTIF(F903,"CCVCV")</f>
        <v>0</v>
      </c>
      <c r="AZ903" s="1">
        <f>COUNTIF(F903,"CCVCVC")</f>
        <v>0</v>
      </c>
      <c r="BA903" s="1">
        <f>COUNTIF(F903,"CCVV")</f>
        <v>0</v>
      </c>
      <c r="BB903" s="1">
        <f>COUNTIF(F903,"CCVVC")</f>
        <v>0</v>
      </c>
      <c r="BF903" s="1" t="str">
        <f>RIGHT(F903,4)</f>
        <v>CVCV</v>
      </c>
      <c r="BG903" s="1">
        <v>1</v>
      </c>
      <c r="BH903">
        <v>1</v>
      </c>
      <c r="BP903" s="1">
        <f>SUM(BG903:BO903)</f>
        <v>2</v>
      </c>
      <c r="BQ903">
        <v>0</v>
      </c>
      <c r="BS903" s="1" t="str">
        <f>LEFT(B903,1)</f>
        <v>b</v>
      </c>
      <c r="BT903" s="1" t="str">
        <f>LEFT(B903,2)</f>
        <v>ba</v>
      </c>
      <c r="BU903" s="1" t="str">
        <f>RIGHT(B903,1)</f>
        <v>a</v>
      </c>
      <c r="BX903" s="10">
        <v>0</v>
      </c>
      <c r="BY903" s="10" t="str">
        <f>LEFT(CA903,1)</f>
        <v>a</v>
      </c>
      <c r="BZ903" s="10" t="str">
        <f>RIGHT(B903,1)</f>
        <v>a</v>
      </c>
      <c r="CA903" s="10" t="str">
        <f>RIGHT(B903,3)</f>
        <v>aka</v>
      </c>
      <c r="CB903" s="10" t="str">
        <f>RIGHT(B903,3)</f>
        <v>aka</v>
      </c>
      <c r="CC903" s="10" t="str">
        <f>RIGHT(B903,2)</f>
        <v>ka</v>
      </c>
      <c r="CD903" s="10" t="str">
        <f>RIGHT(B903,1)</f>
        <v>a</v>
      </c>
    </row>
    <row r="904" spans="1:82">
      <c r="A904">
        <v>1462</v>
      </c>
      <c r="B904" s="30" t="s">
        <v>645</v>
      </c>
      <c r="C904" t="s">
        <v>2040</v>
      </c>
      <c r="D904" t="s">
        <v>1150</v>
      </c>
      <c r="E904" t="s">
        <v>2821</v>
      </c>
      <c r="F904" t="s">
        <v>2834</v>
      </c>
      <c r="G904" s="1">
        <f>COUNTIF(B904,"*ii*")</f>
        <v>0</v>
      </c>
      <c r="H904" s="1">
        <f>COUNTIF(B904,"*ee*")</f>
        <v>0</v>
      </c>
      <c r="I904" s="1">
        <f>COUNTIF(B904,"*aa*")</f>
        <v>0</v>
      </c>
      <c r="J904" s="1">
        <f>COUNTIF(B904,"*oo*")</f>
        <v>0</v>
      </c>
      <c r="K904" s="1">
        <f>COUNTIF(B904,"*uu*")</f>
        <v>0</v>
      </c>
      <c r="L904" s="1">
        <f>COUNTIF(B904,"*ia*")</f>
        <v>0</v>
      </c>
      <c r="M904" s="1">
        <f>COUNTIF(B904,"*iu*")</f>
        <v>0</v>
      </c>
      <c r="N904" s="1">
        <f>COUNTIF(B904,"*ei*")</f>
        <v>0</v>
      </c>
      <c r="O904" s="1">
        <f>COUNTIF(B904,"*ea*")</f>
        <v>0</v>
      </c>
      <c r="P904" s="1">
        <f>COUNTIF(B904,"*eo*")</f>
        <v>0</v>
      </c>
      <c r="Q904" s="1">
        <f>COUNTIF(B904,"*eu*")</f>
        <v>0</v>
      </c>
      <c r="R904" s="1">
        <f>COUNTIF(B904,"*ai*")</f>
        <v>0</v>
      </c>
      <c r="S904" s="1">
        <f>COUNTIF(B904,"*ae*")</f>
        <v>0</v>
      </c>
      <c r="T904" s="1">
        <f>COUNTIF(B904,"*ao*")</f>
        <v>0</v>
      </c>
      <c r="U904" s="1">
        <f>COUNTIF(B904,"*au*")</f>
        <v>0</v>
      </c>
      <c r="V904" s="1">
        <f>COUNTIF(B904,"*oi*")</f>
        <v>0</v>
      </c>
      <c r="W904" s="1">
        <f>COUNTIF(B904,"*oe*")</f>
        <v>0</v>
      </c>
      <c r="X904" s="1">
        <f>COUNTIF(B904,"*oa*")</f>
        <v>0</v>
      </c>
      <c r="Y904" s="1">
        <f>COUNTIF(B904,"*ou*")</f>
        <v>0</v>
      </c>
      <c r="Z904" s="1">
        <f>COUNTIF(B904,"*ui*")</f>
        <v>0</v>
      </c>
      <c r="AA904" s="1">
        <f>COUNTIF(B904,"*ua*")</f>
        <v>0</v>
      </c>
      <c r="AB904">
        <f>SUM(G904:AA904)</f>
        <v>0</v>
      </c>
      <c r="AC904">
        <v>2</v>
      </c>
      <c r="AD904">
        <f>COUNTIF(AC904,"2")</f>
        <v>1</v>
      </c>
      <c r="AE904">
        <f>COUNTIF(AC904,"3")</f>
        <v>0</v>
      </c>
      <c r="AF904">
        <f>COUNTIF(AC904,"4")</f>
        <v>0</v>
      </c>
      <c r="AG904">
        <f>COUNTIF(AC904,"5")</f>
        <v>0</v>
      </c>
      <c r="AH904">
        <v>1</v>
      </c>
      <c r="AI904">
        <v>0</v>
      </c>
      <c r="AL904">
        <v>1</v>
      </c>
      <c r="AO904" s="1">
        <f>COUNTIF(F904,"CVCV")+COUNTIF(F904,"CVVCV")</f>
        <v>1</v>
      </c>
      <c r="AP904" s="1">
        <f>COUNTIF(F904,"CVCVC")+COUNTIF(F904,"CVVCVC")</f>
        <v>0</v>
      </c>
      <c r="AQ904" s="1">
        <f>COUNTIF(F904,"VCV")+COUNTIF(F904,"VVCV")</f>
        <v>0</v>
      </c>
      <c r="AR904" s="1">
        <f>COUNTIF(F904,"VCVC")+COUNTIF(F904,"VVCVC")</f>
        <v>0</v>
      </c>
      <c r="AS904" s="1">
        <f>COUNTIF(F904,"CVV")</f>
        <v>0</v>
      </c>
      <c r="AT904" s="1">
        <f>COUNTIF(F904,"CVVC")</f>
        <v>0</v>
      </c>
      <c r="AU904" s="1">
        <f>COUNTIF(F904,"VV")</f>
        <v>0</v>
      </c>
      <c r="AV904" s="1">
        <f>COUNTIF(F904,"VVC")</f>
        <v>0</v>
      </c>
      <c r="AW904" s="1">
        <f>COUNTIF(F904,"CVVCVC")+COUNTIF(F904,"VVCVC")+COUNTIF(F904,"CVVCV")+COUNTIF(F904,"VVCV")</f>
        <v>0</v>
      </c>
      <c r="AY904" s="1">
        <f>COUNTIF(F904,"CCVCV")</f>
        <v>0</v>
      </c>
      <c r="AZ904" s="1">
        <f>COUNTIF(F904,"CCVCVC")</f>
        <v>0</v>
      </c>
      <c r="BA904" s="1">
        <f>COUNTIF(F904,"CCVV")</f>
        <v>0</v>
      </c>
      <c r="BB904" s="1">
        <f>COUNTIF(F904,"CCVVC")</f>
        <v>0</v>
      </c>
      <c r="BF904" s="1" t="str">
        <f>RIGHT(F904,4)</f>
        <v>CVCV</v>
      </c>
      <c r="BG904" s="1">
        <v>1</v>
      </c>
      <c r="BH904">
        <v>1</v>
      </c>
      <c r="BP904" s="1">
        <f>SUM(BG904:BO904)</f>
        <v>2</v>
      </c>
      <c r="BQ904">
        <v>0</v>
      </c>
      <c r="BS904" s="1" t="str">
        <f>LEFT(B904,1)</f>
        <v>r</v>
      </c>
      <c r="BT904" s="1" t="str">
        <f>LEFT(B904,2)</f>
        <v>ra</v>
      </c>
      <c r="BU904" s="1" t="str">
        <f>RIGHT(B904,1)</f>
        <v>a</v>
      </c>
      <c r="BX904" s="10">
        <v>0</v>
      </c>
      <c r="BY904" s="10" t="str">
        <f>LEFT(CA904,1)</f>
        <v>a</v>
      </c>
      <c r="BZ904" s="10" t="str">
        <f>RIGHT(B904,1)</f>
        <v>a</v>
      </c>
      <c r="CA904" s="10" t="str">
        <f>RIGHT(B904,3)</f>
        <v>aka</v>
      </c>
      <c r="CB904" s="10" t="str">
        <f>RIGHT(B904,3)</f>
        <v>aka</v>
      </c>
      <c r="CC904" s="10" t="str">
        <f>RIGHT(B904,2)</f>
        <v>ka</v>
      </c>
      <c r="CD904" s="10" t="str">
        <f>RIGHT(B904,1)</f>
        <v>a</v>
      </c>
    </row>
    <row r="905" spans="1:82">
      <c r="A905">
        <v>1463</v>
      </c>
      <c r="B905" s="30" t="s">
        <v>645</v>
      </c>
      <c r="C905" t="s">
        <v>2526</v>
      </c>
      <c r="D905" t="s">
        <v>1150</v>
      </c>
      <c r="E905" t="s">
        <v>2821</v>
      </c>
      <c r="F905" t="s">
        <v>2834</v>
      </c>
      <c r="G905" s="1">
        <f>COUNTIF(B905,"*ii*")</f>
        <v>0</v>
      </c>
      <c r="H905" s="1">
        <f>COUNTIF(B905,"*ee*")</f>
        <v>0</v>
      </c>
      <c r="I905" s="1">
        <f>COUNTIF(B905,"*aa*")</f>
        <v>0</v>
      </c>
      <c r="J905" s="1">
        <f>COUNTIF(B905,"*oo*")</f>
        <v>0</v>
      </c>
      <c r="K905" s="1">
        <f>COUNTIF(B905,"*uu*")</f>
        <v>0</v>
      </c>
      <c r="L905" s="1">
        <f>COUNTIF(B905,"*ia*")</f>
        <v>0</v>
      </c>
      <c r="M905" s="1">
        <f>COUNTIF(B905,"*iu*")</f>
        <v>0</v>
      </c>
      <c r="N905" s="1">
        <f>COUNTIF(B905,"*ei*")</f>
        <v>0</v>
      </c>
      <c r="O905" s="1">
        <f>COUNTIF(B905,"*ea*")</f>
        <v>0</v>
      </c>
      <c r="P905" s="1">
        <f>COUNTIF(B905,"*eo*")</f>
        <v>0</v>
      </c>
      <c r="Q905" s="1">
        <f>COUNTIF(B905,"*eu*")</f>
        <v>0</v>
      </c>
      <c r="R905" s="1">
        <f>COUNTIF(B905,"*ai*")</f>
        <v>0</v>
      </c>
      <c r="S905" s="1">
        <f>COUNTIF(B905,"*ae*")</f>
        <v>0</v>
      </c>
      <c r="T905" s="1">
        <f>COUNTIF(B905,"*ao*")</f>
        <v>0</v>
      </c>
      <c r="U905" s="1">
        <f>COUNTIF(B905,"*au*")</f>
        <v>0</v>
      </c>
      <c r="V905" s="1">
        <f>COUNTIF(B905,"*oi*")</f>
        <v>0</v>
      </c>
      <c r="W905" s="1">
        <f>COUNTIF(B905,"*oe*")</f>
        <v>0</v>
      </c>
      <c r="X905" s="1">
        <f>COUNTIF(B905,"*oa*")</f>
        <v>0</v>
      </c>
      <c r="Y905" s="1">
        <f>COUNTIF(B905,"*ou*")</f>
        <v>0</v>
      </c>
      <c r="Z905" s="1">
        <f>COUNTIF(B905,"*ui*")</f>
        <v>0</v>
      </c>
      <c r="AA905" s="1">
        <f>COUNTIF(B905,"*ua*")</f>
        <v>0</v>
      </c>
      <c r="AB905">
        <f>SUM(G905:AA905)</f>
        <v>0</v>
      </c>
      <c r="AC905">
        <v>2</v>
      </c>
      <c r="AD905">
        <f>COUNTIF(AC905,"2")</f>
        <v>1</v>
      </c>
      <c r="AE905">
        <f>COUNTIF(AC905,"3")</f>
        <v>0</v>
      </c>
      <c r="AF905">
        <f>COUNTIF(AC905,"4")</f>
        <v>0</v>
      </c>
      <c r="AG905">
        <f>COUNTIF(AC905,"5")</f>
        <v>0</v>
      </c>
      <c r="AH905">
        <v>1</v>
      </c>
      <c r="AI905">
        <v>0</v>
      </c>
      <c r="AL905">
        <v>1</v>
      </c>
      <c r="AO905" s="1">
        <f>COUNTIF(F905,"CVCV")+COUNTIF(F905,"CVVCV")</f>
        <v>1</v>
      </c>
      <c r="AP905" s="1">
        <f>COUNTIF(F905,"CVCVC")+COUNTIF(F905,"CVVCVC")</f>
        <v>0</v>
      </c>
      <c r="AQ905" s="1">
        <f>COUNTIF(F905,"VCV")+COUNTIF(F905,"VVCV")</f>
        <v>0</v>
      </c>
      <c r="AR905" s="1">
        <f>COUNTIF(F905,"VCVC")+COUNTIF(F905,"VVCVC")</f>
        <v>0</v>
      </c>
      <c r="AS905" s="1">
        <f>COUNTIF(F905,"CVV")</f>
        <v>0</v>
      </c>
      <c r="AT905" s="1">
        <f>COUNTIF(F905,"CVVC")</f>
        <v>0</v>
      </c>
      <c r="AU905" s="1">
        <f>COUNTIF(F905,"VV")</f>
        <v>0</v>
      </c>
      <c r="AV905" s="1">
        <f>COUNTIF(F905,"VVC")</f>
        <v>0</v>
      </c>
      <c r="AW905" s="1">
        <f>COUNTIF(F905,"CVVCVC")+COUNTIF(F905,"VVCVC")+COUNTIF(F905,"CVVCV")+COUNTIF(F905,"VVCV")</f>
        <v>0</v>
      </c>
      <c r="AY905" s="1">
        <f>COUNTIF(F905,"CCVCV")</f>
        <v>0</v>
      </c>
      <c r="AZ905" s="1">
        <f>COUNTIF(F905,"CCVCVC")</f>
        <v>0</v>
      </c>
      <c r="BA905" s="1">
        <f>COUNTIF(F905,"CCVV")</f>
        <v>0</v>
      </c>
      <c r="BB905" s="1">
        <f>COUNTIF(F905,"CCVVC")</f>
        <v>0</v>
      </c>
      <c r="BF905" s="1" t="str">
        <f>RIGHT(F905,4)</f>
        <v>CVCV</v>
      </c>
      <c r="BG905" s="1">
        <v>1</v>
      </c>
      <c r="BH905">
        <v>1</v>
      </c>
      <c r="BP905" s="1">
        <f>SUM(BG905:BO905)</f>
        <v>2</v>
      </c>
      <c r="BQ905">
        <v>0</v>
      </c>
      <c r="BS905" s="1" t="str">
        <f>LEFT(B905,1)</f>
        <v>r</v>
      </c>
      <c r="BT905" s="1" t="str">
        <f>LEFT(B905,2)</f>
        <v>ra</v>
      </c>
      <c r="BU905" s="1" t="str">
        <f>RIGHT(B905,1)</f>
        <v>a</v>
      </c>
      <c r="BX905" s="10">
        <v>0</v>
      </c>
      <c r="BY905" s="10" t="str">
        <f>LEFT(CA905,1)</f>
        <v>a</v>
      </c>
      <c r="BZ905" s="10" t="str">
        <f>RIGHT(B905,1)</f>
        <v>a</v>
      </c>
      <c r="CA905" s="10" t="str">
        <f>RIGHT(B905,3)</f>
        <v>aka</v>
      </c>
      <c r="CB905" s="10" t="str">
        <f>RIGHT(B905,3)</f>
        <v>aka</v>
      </c>
      <c r="CC905" s="10" t="str">
        <f>RIGHT(B905,2)</f>
        <v>ka</v>
      </c>
      <c r="CD905" s="10" t="str">
        <f>RIGHT(B905,1)</f>
        <v>a</v>
      </c>
    </row>
    <row r="906" spans="1:82">
      <c r="A906">
        <v>954</v>
      </c>
      <c r="B906" s="30" t="s">
        <v>377</v>
      </c>
      <c r="C906" t="s">
        <v>1679</v>
      </c>
      <c r="D906" t="s">
        <v>1152</v>
      </c>
      <c r="E906" t="s">
        <v>1141</v>
      </c>
      <c r="F906" t="s">
        <v>2834</v>
      </c>
      <c r="G906" s="1">
        <f>COUNTIF(B906,"*ii*")</f>
        <v>0</v>
      </c>
      <c r="H906" s="1">
        <f>COUNTIF(B906,"*ee*")</f>
        <v>0</v>
      </c>
      <c r="I906" s="1">
        <f>COUNTIF(B906,"*aa*")</f>
        <v>0</v>
      </c>
      <c r="J906" s="1">
        <f>COUNTIF(B906,"*oo*")</f>
        <v>0</v>
      </c>
      <c r="K906" s="1">
        <f>COUNTIF(B906,"*uu*")</f>
        <v>0</v>
      </c>
      <c r="L906" s="1">
        <f>COUNTIF(B906,"*ia*")</f>
        <v>0</v>
      </c>
      <c r="M906" s="1">
        <f>COUNTIF(B906,"*iu*")</f>
        <v>0</v>
      </c>
      <c r="N906" s="1">
        <f>COUNTIF(B906,"*ei*")</f>
        <v>0</v>
      </c>
      <c r="O906" s="1">
        <f>COUNTIF(B906,"*ea*")</f>
        <v>0</v>
      </c>
      <c r="P906" s="1">
        <f>COUNTIF(B906,"*eo*")</f>
        <v>0</v>
      </c>
      <c r="Q906" s="1">
        <f>COUNTIF(B906,"*eu*")</f>
        <v>0</v>
      </c>
      <c r="R906" s="1">
        <f>COUNTIF(B906,"*ai*")</f>
        <v>0</v>
      </c>
      <c r="S906" s="1">
        <f>COUNTIF(B906,"*ae*")</f>
        <v>0</v>
      </c>
      <c r="T906" s="1">
        <f>COUNTIF(B906,"*ao*")</f>
        <v>0</v>
      </c>
      <c r="U906" s="1">
        <f>COUNTIF(B906,"*au*")</f>
        <v>0</v>
      </c>
      <c r="V906" s="1">
        <f>COUNTIF(B906,"*oi*")</f>
        <v>0</v>
      </c>
      <c r="W906" s="1">
        <f>COUNTIF(B906,"*oe*")</f>
        <v>0</v>
      </c>
      <c r="X906" s="1">
        <f>COUNTIF(B906,"*oa*")</f>
        <v>0</v>
      </c>
      <c r="Y906" s="1">
        <f>COUNTIF(B906,"*ou*")</f>
        <v>0</v>
      </c>
      <c r="Z906" s="1">
        <f>COUNTIF(B906,"*ui*")</f>
        <v>0</v>
      </c>
      <c r="AA906" s="1">
        <f>COUNTIF(B906,"*ua*")</f>
        <v>0</v>
      </c>
      <c r="AB906">
        <f>SUM(G906:AA906)</f>
        <v>0</v>
      </c>
      <c r="AC906">
        <v>2</v>
      </c>
      <c r="AD906">
        <f>COUNTIF(AC906,"2")</f>
        <v>1</v>
      </c>
      <c r="AE906">
        <f>COUNTIF(AC906,"3")</f>
        <v>0</v>
      </c>
      <c r="AF906">
        <f>COUNTIF(AC906,"4")</f>
        <v>0</v>
      </c>
      <c r="AG906">
        <f>COUNTIF(AC906,"5")</f>
        <v>0</v>
      </c>
      <c r="AH906">
        <v>1</v>
      </c>
      <c r="AI906">
        <v>0</v>
      </c>
      <c r="AL906">
        <v>1</v>
      </c>
      <c r="AO906" s="1">
        <f>COUNTIF(F906,"CVCV")+COUNTIF(F906,"CVVCV")</f>
        <v>1</v>
      </c>
      <c r="AP906" s="1">
        <f>COUNTIF(F906,"CVCVC")+COUNTIF(F906,"CVVCVC")</f>
        <v>0</v>
      </c>
      <c r="AQ906" s="1">
        <f>COUNTIF(F906,"VCV")+COUNTIF(F906,"VVCV")</f>
        <v>0</v>
      </c>
      <c r="AR906" s="1">
        <f>COUNTIF(F906,"VCVC")+COUNTIF(F906,"VVCVC")</f>
        <v>0</v>
      </c>
      <c r="AS906" s="1">
        <f>COUNTIF(F906,"CVV")</f>
        <v>0</v>
      </c>
      <c r="AT906" s="1">
        <f>COUNTIF(F906,"CVVC")</f>
        <v>0</v>
      </c>
      <c r="AU906" s="1">
        <f>COUNTIF(F906,"VV")</f>
        <v>0</v>
      </c>
      <c r="AV906" s="1">
        <f>COUNTIF(F906,"VVC")</f>
        <v>0</v>
      </c>
      <c r="AW906" s="1">
        <f>COUNTIF(F906,"CVVCVC")+COUNTIF(F906,"VVCVC")+COUNTIF(F906,"CVVCV")+COUNTIF(F906,"VVCV")</f>
        <v>0</v>
      </c>
      <c r="AY906" s="1">
        <f>COUNTIF(F906,"CCVCV")</f>
        <v>0</v>
      </c>
      <c r="AZ906" s="1">
        <f>COUNTIF(F906,"CCVCVC")</f>
        <v>0</v>
      </c>
      <c r="BA906" s="1">
        <f>COUNTIF(F906,"CCVV")</f>
        <v>0</v>
      </c>
      <c r="BB906" s="1">
        <f>COUNTIF(F906,"CCVVC")</f>
        <v>0</v>
      </c>
      <c r="BF906" s="1" t="str">
        <f>RIGHT(F906,4)</f>
        <v>CVCV</v>
      </c>
      <c r="BG906" s="1">
        <v>1</v>
      </c>
      <c r="BH906">
        <v>1</v>
      </c>
      <c r="BP906" s="1">
        <f>SUM(BG906:BO906)</f>
        <v>2</v>
      </c>
      <c r="BQ906">
        <v>0</v>
      </c>
      <c r="BS906" s="1" t="str">
        <f>LEFT(B906,1)</f>
        <v>n</v>
      </c>
      <c r="BT906" s="1" t="str">
        <f>LEFT(B906,2)</f>
        <v>ne</v>
      </c>
      <c r="BU906" s="1" t="str">
        <f>RIGHT(B906,1)</f>
        <v>a</v>
      </c>
      <c r="BX906" s="10">
        <v>0</v>
      </c>
      <c r="BY906" s="10" t="str">
        <f>LEFT(CA906,1)</f>
        <v>e</v>
      </c>
      <c r="BZ906" s="10" t="str">
        <f>RIGHT(B906,1)</f>
        <v>a</v>
      </c>
      <c r="CA906" s="10" t="str">
        <f>RIGHT(B906,3)</f>
        <v>eka</v>
      </c>
      <c r="CB906" s="10" t="str">
        <f>RIGHT(B906,3)</f>
        <v>eka</v>
      </c>
      <c r="CC906" s="10" t="str">
        <f>RIGHT(B906,2)</f>
        <v>ka</v>
      </c>
      <c r="CD906" s="10" t="str">
        <f>RIGHT(B906,1)</f>
        <v>a</v>
      </c>
    </row>
    <row r="907" spans="1:82">
      <c r="A907">
        <v>1838</v>
      </c>
      <c r="B907" s="30" t="s">
        <v>176</v>
      </c>
      <c r="C907" t="s">
        <v>2013</v>
      </c>
      <c r="D907" t="s">
        <v>1152</v>
      </c>
      <c r="E907" t="s">
        <v>1141</v>
      </c>
      <c r="F907" t="s">
        <v>2834</v>
      </c>
      <c r="G907" s="1">
        <f>COUNTIF(B907,"*ii*")</f>
        <v>0</v>
      </c>
      <c r="H907" s="1">
        <f>COUNTIF(B907,"*ee*")</f>
        <v>0</v>
      </c>
      <c r="I907" s="1">
        <f>COUNTIF(B907,"*aa*")</f>
        <v>0</v>
      </c>
      <c r="J907" s="1">
        <f>COUNTIF(B907,"*oo*")</f>
        <v>0</v>
      </c>
      <c r="K907" s="1">
        <f>COUNTIF(B907,"*uu*")</f>
        <v>0</v>
      </c>
      <c r="L907" s="1">
        <f>COUNTIF(B907,"*ia*")</f>
        <v>0</v>
      </c>
      <c r="M907" s="1">
        <f>COUNTIF(B907,"*iu*")</f>
        <v>0</v>
      </c>
      <c r="N907" s="1">
        <f>COUNTIF(B907,"*ei*")</f>
        <v>0</v>
      </c>
      <c r="O907" s="1">
        <f>COUNTIF(B907,"*ea*")</f>
        <v>0</v>
      </c>
      <c r="P907" s="1">
        <f>COUNTIF(B907,"*eo*")</f>
        <v>0</v>
      </c>
      <c r="Q907" s="1">
        <f>COUNTIF(B907,"*eu*")</f>
        <v>0</v>
      </c>
      <c r="R907" s="1">
        <f>COUNTIF(B907,"*ai*")</f>
        <v>0</v>
      </c>
      <c r="S907" s="1">
        <f>COUNTIF(B907,"*ae*")</f>
        <v>0</v>
      </c>
      <c r="T907" s="1">
        <f>COUNTIF(B907,"*ao*")</f>
        <v>0</v>
      </c>
      <c r="U907" s="1">
        <f>COUNTIF(B907,"*au*")</f>
        <v>0</v>
      </c>
      <c r="V907" s="1">
        <f>COUNTIF(B907,"*oi*")</f>
        <v>0</v>
      </c>
      <c r="W907" s="1">
        <f>COUNTIF(B907,"*oe*")</f>
        <v>0</v>
      </c>
      <c r="X907" s="1">
        <f>COUNTIF(B907,"*oa*")</f>
        <v>0</v>
      </c>
      <c r="Y907" s="1">
        <f>COUNTIF(B907,"*ou*")</f>
        <v>0</v>
      </c>
      <c r="Z907" s="1">
        <f>COUNTIF(B907,"*ui*")</f>
        <v>0</v>
      </c>
      <c r="AA907" s="1">
        <f>COUNTIF(B907,"*ua*")</f>
        <v>0</v>
      </c>
      <c r="AB907">
        <f>SUM(G907:AA907)</f>
        <v>0</v>
      </c>
      <c r="AC907">
        <v>2</v>
      </c>
      <c r="AD907">
        <f>COUNTIF(AC907,"2")</f>
        <v>1</v>
      </c>
      <c r="AE907">
        <f>COUNTIF(AC907,"3")</f>
        <v>0</v>
      </c>
      <c r="AF907">
        <f>COUNTIF(AC907,"4")</f>
        <v>0</v>
      </c>
      <c r="AG907">
        <f>COUNTIF(AC907,"5")</f>
        <v>0</v>
      </c>
      <c r="AH907">
        <v>1</v>
      </c>
      <c r="AI907">
        <v>0</v>
      </c>
      <c r="AL907">
        <v>1</v>
      </c>
      <c r="AO907" s="1">
        <f>COUNTIF(F907,"CVCV")+COUNTIF(F907,"CVVCV")</f>
        <v>1</v>
      </c>
      <c r="AP907" s="1">
        <f>COUNTIF(F907,"CVCVC")+COUNTIF(F907,"CVVCVC")</f>
        <v>0</v>
      </c>
      <c r="AQ907" s="1">
        <f>COUNTIF(F907,"VCV")+COUNTIF(F907,"VVCV")</f>
        <v>0</v>
      </c>
      <c r="AR907" s="1">
        <f>COUNTIF(F907,"VCVC")+COUNTIF(F907,"VVCVC")</f>
        <v>0</v>
      </c>
      <c r="AS907" s="1">
        <f>COUNTIF(F907,"CVV")</f>
        <v>0</v>
      </c>
      <c r="AT907" s="1">
        <f>COUNTIF(F907,"CVVC")</f>
        <v>0</v>
      </c>
      <c r="AU907" s="1">
        <f>COUNTIF(F907,"VV")</f>
        <v>0</v>
      </c>
      <c r="AV907" s="1">
        <f>COUNTIF(F907,"VVC")</f>
        <v>0</v>
      </c>
      <c r="AW907" s="1">
        <f>COUNTIF(F907,"CVVCVC")+COUNTIF(F907,"VVCVC")+COUNTIF(F907,"CVVCV")+COUNTIF(F907,"VVCV")</f>
        <v>0</v>
      </c>
      <c r="AY907" s="1">
        <f>COUNTIF(F907,"CCVCV")</f>
        <v>0</v>
      </c>
      <c r="AZ907" s="1">
        <f>COUNTIF(F907,"CCVCVC")</f>
        <v>0</v>
      </c>
      <c r="BA907" s="1">
        <f>COUNTIF(F907,"CCVV")</f>
        <v>0</v>
      </c>
      <c r="BB907" s="1">
        <f>COUNTIF(F907,"CCVVC")</f>
        <v>0</v>
      </c>
      <c r="BF907" s="1" t="str">
        <f>RIGHT(F907,4)</f>
        <v>CVCV</v>
      </c>
      <c r="BG907" s="1">
        <v>1</v>
      </c>
      <c r="BH907">
        <v>1</v>
      </c>
      <c r="BP907" s="1">
        <f>SUM(BG907:BO907)</f>
        <v>2</v>
      </c>
      <c r="BQ907">
        <v>0</v>
      </c>
      <c r="BS907" s="1" t="str">
        <f>LEFT(B907,1)</f>
        <v>t</v>
      </c>
      <c r="BT907" s="1" t="str">
        <f>LEFT(B907,2)</f>
        <v>te</v>
      </c>
      <c r="BU907" s="1" t="str">
        <f>RIGHT(B907,1)</f>
        <v>a</v>
      </c>
      <c r="BX907" s="10">
        <v>0</v>
      </c>
      <c r="BY907" s="10" t="str">
        <f>LEFT(CA907,1)</f>
        <v>e</v>
      </c>
      <c r="BZ907" s="10" t="str">
        <f>RIGHT(B907,1)</f>
        <v>a</v>
      </c>
      <c r="CA907" s="10" t="str">
        <f>RIGHT(B907,3)</f>
        <v>eka</v>
      </c>
      <c r="CB907" s="10" t="str">
        <f>RIGHT(B907,3)</f>
        <v>eka</v>
      </c>
      <c r="CC907" s="10" t="str">
        <f>RIGHT(B907,2)</f>
        <v>ka</v>
      </c>
      <c r="CD907" s="10" t="str">
        <f>RIGHT(B907,1)</f>
        <v>a</v>
      </c>
    </row>
    <row r="908" spans="1:82">
      <c r="A908">
        <v>297</v>
      </c>
      <c r="B908" s="30" t="s">
        <v>293</v>
      </c>
      <c r="C908" t="s">
        <v>1547</v>
      </c>
      <c r="D908" t="s">
        <v>1151</v>
      </c>
      <c r="E908" t="s">
        <v>2821</v>
      </c>
      <c r="F908" t="s">
        <v>2834</v>
      </c>
      <c r="G908" s="1">
        <f>COUNTIF(B908,"*ii*")</f>
        <v>0</v>
      </c>
      <c r="H908" s="1">
        <f>COUNTIF(B908,"*ee*")</f>
        <v>0</v>
      </c>
      <c r="I908" s="1">
        <f>COUNTIF(B908,"*aa*")</f>
        <v>0</v>
      </c>
      <c r="J908" s="1">
        <f>COUNTIF(B908,"*oo*")</f>
        <v>0</v>
      </c>
      <c r="K908" s="1">
        <f>COUNTIF(B908,"*uu*")</f>
        <v>0</v>
      </c>
      <c r="L908" s="1">
        <f>COUNTIF(B908,"*ia*")</f>
        <v>0</v>
      </c>
      <c r="M908" s="1">
        <f>COUNTIF(B908,"*iu*")</f>
        <v>0</v>
      </c>
      <c r="N908" s="1">
        <f>COUNTIF(B908,"*ei*")</f>
        <v>0</v>
      </c>
      <c r="O908" s="1">
        <f>COUNTIF(B908,"*ea*")</f>
        <v>0</v>
      </c>
      <c r="P908" s="1">
        <f>COUNTIF(B908,"*eo*")</f>
        <v>0</v>
      </c>
      <c r="Q908" s="1">
        <f>COUNTIF(B908,"*eu*")</f>
        <v>0</v>
      </c>
      <c r="R908" s="1">
        <f>COUNTIF(B908,"*ai*")</f>
        <v>0</v>
      </c>
      <c r="S908" s="1">
        <f>COUNTIF(B908,"*ae*")</f>
        <v>0</v>
      </c>
      <c r="T908" s="1">
        <f>COUNTIF(B908,"*ao*")</f>
        <v>0</v>
      </c>
      <c r="U908" s="1">
        <f>COUNTIF(B908,"*au*")</f>
        <v>0</v>
      </c>
      <c r="V908" s="1">
        <f>COUNTIF(B908,"*oi*")</f>
        <v>0</v>
      </c>
      <c r="W908" s="1">
        <f>COUNTIF(B908,"*oe*")</f>
        <v>0</v>
      </c>
      <c r="X908" s="1">
        <f>COUNTIF(B908,"*oa*")</f>
        <v>0</v>
      </c>
      <c r="Y908" s="1">
        <f>COUNTIF(B908,"*ou*")</f>
        <v>0</v>
      </c>
      <c r="Z908" s="1">
        <f>COUNTIF(B908,"*ui*")</f>
        <v>0</v>
      </c>
      <c r="AA908" s="1">
        <f>COUNTIF(B908,"*ua*")</f>
        <v>0</v>
      </c>
      <c r="AB908">
        <f>SUM(G908:AA908)</f>
        <v>0</v>
      </c>
      <c r="AC908">
        <v>2</v>
      </c>
      <c r="AD908">
        <f>COUNTIF(AC908,"2")</f>
        <v>1</v>
      </c>
      <c r="AE908">
        <f>COUNTIF(AC908,"3")</f>
        <v>0</v>
      </c>
      <c r="AF908">
        <f>COUNTIF(AC908,"4")</f>
        <v>0</v>
      </c>
      <c r="AG908">
        <f>COUNTIF(AC908,"5")</f>
        <v>0</v>
      </c>
      <c r="AH908">
        <v>1</v>
      </c>
      <c r="AI908">
        <v>0</v>
      </c>
      <c r="AL908">
        <v>1</v>
      </c>
      <c r="AO908" s="1">
        <f>COUNTIF(F908,"CVCV")+COUNTIF(F908,"CVVCV")</f>
        <v>1</v>
      </c>
      <c r="AP908" s="1">
        <f>COUNTIF(F908,"CVCVC")+COUNTIF(F908,"CVVCVC")</f>
        <v>0</v>
      </c>
      <c r="AQ908" s="1">
        <f>COUNTIF(F908,"VCV")+COUNTIF(F908,"VVCV")</f>
        <v>0</v>
      </c>
      <c r="AR908" s="1">
        <f>COUNTIF(F908,"VCVC")+COUNTIF(F908,"VVCVC")</f>
        <v>0</v>
      </c>
      <c r="AS908" s="1">
        <f>COUNTIF(F908,"CVV")</f>
        <v>0</v>
      </c>
      <c r="AT908" s="1">
        <f>COUNTIF(F908,"CVVC")</f>
        <v>0</v>
      </c>
      <c r="AU908" s="1">
        <f>COUNTIF(F908,"VV")</f>
        <v>0</v>
      </c>
      <c r="AV908" s="1">
        <f>COUNTIF(F908,"VVC")</f>
        <v>0</v>
      </c>
      <c r="AW908" s="1">
        <f>COUNTIF(F908,"CVVCVC")+COUNTIF(F908,"VVCVC")+COUNTIF(F908,"CVVCV")+COUNTIF(F908,"VVCV")</f>
        <v>0</v>
      </c>
      <c r="AY908" s="1">
        <f>COUNTIF(F908,"CCVCV")</f>
        <v>0</v>
      </c>
      <c r="AZ908" s="1">
        <f>COUNTIF(F908,"CCVCVC")</f>
        <v>0</v>
      </c>
      <c r="BA908" s="1">
        <f>COUNTIF(F908,"CCVV")</f>
        <v>0</v>
      </c>
      <c r="BB908" s="1">
        <f>COUNTIF(F908,"CCVVC")</f>
        <v>0</v>
      </c>
      <c r="BF908" s="1" t="str">
        <f>RIGHT(F908,4)</f>
        <v>CVCV</v>
      </c>
      <c r="BG908" s="1">
        <v>1</v>
      </c>
      <c r="BH908">
        <v>1</v>
      </c>
      <c r="BP908" s="1">
        <f>SUM(BG908:BO908)</f>
        <v>2</v>
      </c>
      <c r="BQ908">
        <v>0</v>
      </c>
      <c r="BS908" s="1" t="str">
        <f>LEFT(B908,1)</f>
        <v>f</v>
      </c>
      <c r="BT908" s="1" t="str">
        <f>LEFT(B908,2)</f>
        <v>fe</v>
      </c>
      <c r="BU908" s="1" t="str">
        <f>RIGHT(B908,1)</f>
        <v>a</v>
      </c>
      <c r="BX908" s="10">
        <v>0</v>
      </c>
      <c r="BY908" s="10" t="str">
        <f>LEFT(CA908,1)</f>
        <v>e</v>
      </c>
      <c r="BZ908" s="10" t="str">
        <f>RIGHT(B908,1)</f>
        <v>a</v>
      </c>
      <c r="CA908" s="10" t="str">
        <f>RIGHT(B908,3)</f>
        <v>eka</v>
      </c>
      <c r="CB908" s="10" t="str">
        <f>RIGHT(B908,3)</f>
        <v>eka</v>
      </c>
      <c r="CC908" s="10" t="str">
        <f>RIGHT(B908,2)</f>
        <v>ka</v>
      </c>
      <c r="CD908" s="10" t="str">
        <f>RIGHT(B908,1)</f>
        <v>a</v>
      </c>
    </row>
    <row r="909" spans="1:82">
      <c r="A909">
        <v>1284</v>
      </c>
      <c r="B909" s="30" t="s">
        <v>3256</v>
      </c>
      <c r="C909" t="s">
        <v>1443</v>
      </c>
      <c r="D909" t="s">
        <v>1151</v>
      </c>
      <c r="E909" t="s">
        <v>2821</v>
      </c>
      <c r="F909" t="s">
        <v>2834</v>
      </c>
      <c r="G909" s="1">
        <f>COUNTIF(B909,"*ii*")</f>
        <v>0</v>
      </c>
      <c r="H909" s="1">
        <f>COUNTIF(B909,"*ee*")</f>
        <v>0</v>
      </c>
      <c r="I909" s="1">
        <f>COUNTIF(B909,"*aa*")</f>
        <v>0</v>
      </c>
      <c r="J909" s="1">
        <f>COUNTIF(B909,"*oo*")</f>
        <v>0</v>
      </c>
      <c r="K909" s="1">
        <f>COUNTIF(B909,"*uu*")</f>
        <v>0</v>
      </c>
      <c r="L909" s="1">
        <f>COUNTIF(B909,"*ia*")</f>
        <v>0</v>
      </c>
      <c r="M909" s="1">
        <f>COUNTIF(B909,"*iu*")</f>
        <v>0</v>
      </c>
      <c r="N909" s="1">
        <f>COUNTIF(B909,"*ei*")</f>
        <v>0</v>
      </c>
      <c r="O909" s="1">
        <f>COUNTIF(B909,"*ea*")</f>
        <v>0</v>
      </c>
      <c r="P909" s="1">
        <f>COUNTIF(B909,"*eo*")</f>
        <v>0</v>
      </c>
      <c r="Q909" s="1">
        <f>COUNTIF(B909,"*eu*")</f>
        <v>0</v>
      </c>
      <c r="R909" s="1">
        <f>COUNTIF(B909,"*ai*")</f>
        <v>0</v>
      </c>
      <c r="S909" s="1">
        <f>COUNTIF(B909,"*ae*")</f>
        <v>0</v>
      </c>
      <c r="T909" s="1">
        <f>COUNTIF(B909,"*ao*")</f>
        <v>0</v>
      </c>
      <c r="U909" s="1">
        <f>COUNTIF(B909,"*au*")</f>
        <v>0</v>
      </c>
      <c r="V909" s="1">
        <f>COUNTIF(B909,"*oi*")</f>
        <v>0</v>
      </c>
      <c r="W909" s="1">
        <f>COUNTIF(B909,"*oe*")</f>
        <v>0</v>
      </c>
      <c r="X909" s="1">
        <f>COUNTIF(B909,"*oa*")</f>
        <v>0</v>
      </c>
      <c r="Y909" s="1">
        <f>COUNTIF(B909,"*ou*")</f>
        <v>0</v>
      </c>
      <c r="Z909" s="1">
        <f>COUNTIF(B909,"*ui*")</f>
        <v>0</v>
      </c>
      <c r="AA909" s="1">
        <f>COUNTIF(B909,"*ua*")</f>
        <v>0</v>
      </c>
      <c r="AB909">
        <f>SUM(G909:AA909)</f>
        <v>0</v>
      </c>
      <c r="AC909">
        <v>2</v>
      </c>
      <c r="AD909">
        <f>COUNTIF(AC909,"2")</f>
        <v>1</v>
      </c>
      <c r="AE909">
        <f>COUNTIF(AC909,"3")</f>
        <v>0</v>
      </c>
      <c r="AF909">
        <f>COUNTIF(AC909,"4")</f>
        <v>0</v>
      </c>
      <c r="AG909">
        <f>COUNTIF(AC909,"5")</f>
        <v>0</v>
      </c>
      <c r="AH909">
        <v>1</v>
      </c>
      <c r="AI909">
        <v>0</v>
      </c>
      <c r="AL909">
        <v>1</v>
      </c>
      <c r="AO909" s="1">
        <f>COUNTIF(F909,"CVCV")+COUNTIF(F909,"CVVCV")</f>
        <v>1</v>
      </c>
      <c r="AP909" s="1">
        <f>COUNTIF(F909,"CVCVC")+COUNTIF(F909,"CVVCVC")</f>
        <v>0</v>
      </c>
      <c r="AQ909" s="1">
        <f>COUNTIF(F909,"VCV")+COUNTIF(F909,"VVCV")</f>
        <v>0</v>
      </c>
      <c r="AR909" s="1">
        <f>COUNTIF(F909,"VCVC")+COUNTIF(F909,"VVCVC")</f>
        <v>0</v>
      </c>
      <c r="AS909" s="1">
        <f>COUNTIF(F909,"CVV")</f>
        <v>0</v>
      </c>
      <c r="AT909" s="1">
        <f>COUNTIF(F909,"CVVC")</f>
        <v>0</v>
      </c>
      <c r="AU909" s="1">
        <f>COUNTIF(F909,"VV")</f>
        <v>0</v>
      </c>
      <c r="AV909" s="1">
        <f>COUNTIF(F909,"VVC")</f>
        <v>0</v>
      </c>
      <c r="AW909" s="1">
        <f>COUNTIF(F909,"CVVCVC")+COUNTIF(F909,"VVCVC")+COUNTIF(F909,"CVVCV")+COUNTIF(F909,"VVCV")</f>
        <v>0</v>
      </c>
      <c r="AY909" s="1">
        <f>COUNTIF(F909,"CCVCV")</f>
        <v>0</v>
      </c>
      <c r="AZ909" s="1">
        <f>COUNTIF(F909,"CCVCVC")</f>
        <v>0</v>
      </c>
      <c r="BA909" s="1">
        <f>COUNTIF(F909,"CCVV")</f>
        <v>0</v>
      </c>
      <c r="BB909" s="1">
        <f>COUNTIF(F909,"CCVVC")</f>
        <v>0</v>
      </c>
      <c r="BF909" s="1" t="str">
        <f>RIGHT(F909,4)</f>
        <v>CVCV</v>
      </c>
      <c r="BG909" s="1">
        <v>1</v>
      </c>
      <c r="BH909">
        <v>1</v>
      </c>
      <c r="BP909" s="1">
        <f>SUM(BG909:BO909)</f>
        <v>2</v>
      </c>
      <c r="BQ909">
        <v>0</v>
      </c>
      <c r="BS909" s="1" t="str">
        <f>LEFT(B909,1)</f>
        <v>ʔ</v>
      </c>
      <c r="BT909" s="1" t="str">
        <f>LEFT(B909,2)</f>
        <v>ʔe</v>
      </c>
      <c r="BU909" s="1" t="str">
        <f>RIGHT(B909,1)</f>
        <v>a</v>
      </c>
      <c r="BX909" s="10">
        <v>0</v>
      </c>
      <c r="BY909" s="10" t="str">
        <f>LEFT(CA909,1)</f>
        <v>e</v>
      </c>
      <c r="BZ909" s="10" t="str">
        <f>RIGHT(B909,1)</f>
        <v>a</v>
      </c>
      <c r="CA909" s="10" t="str">
        <f>RIGHT(B909,3)</f>
        <v>eka</v>
      </c>
      <c r="CB909" s="10" t="str">
        <f>RIGHT(B909,3)</f>
        <v>eka</v>
      </c>
      <c r="CC909" s="10" t="str">
        <f>RIGHT(B909,2)</f>
        <v>ka</v>
      </c>
      <c r="CD909" s="10" t="str">
        <f>RIGHT(B909,1)</f>
        <v>a</v>
      </c>
    </row>
    <row r="910" spans="1:82">
      <c r="A910">
        <v>955</v>
      </c>
      <c r="B910" s="30" t="s">
        <v>377</v>
      </c>
      <c r="C910" t="s">
        <v>2010</v>
      </c>
      <c r="D910" t="s">
        <v>1150</v>
      </c>
      <c r="E910" t="s">
        <v>2821</v>
      </c>
      <c r="F910" t="s">
        <v>2834</v>
      </c>
      <c r="G910" s="1">
        <f>COUNTIF(B910,"*ii*")</f>
        <v>0</v>
      </c>
      <c r="H910" s="1">
        <f>COUNTIF(B910,"*ee*")</f>
        <v>0</v>
      </c>
      <c r="I910" s="1">
        <f>COUNTIF(B910,"*aa*")</f>
        <v>0</v>
      </c>
      <c r="J910" s="1">
        <f>COUNTIF(B910,"*oo*")</f>
        <v>0</v>
      </c>
      <c r="K910" s="1">
        <f>COUNTIF(B910,"*uu*")</f>
        <v>0</v>
      </c>
      <c r="L910" s="1">
        <f>COUNTIF(B910,"*ia*")</f>
        <v>0</v>
      </c>
      <c r="M910" s="1">
        <f>COUNTIF(B910,"*iu*")</f>
        <v>0</v>
      </c>
      <c r="N910" s="1">
        <f>COUNTIF(B910,"*ei*")</f>
        <v>0</v>
      </c>
      <c r="O910" s="1">
        <f>COUNTIF(B910,"*ea*")</f>
        <v>0</v>
      </c>
      <c r="P910" s="1">
        <f>COUNTIF(B910,"*eo*")</f>
        <v>0</v>
      </c>
      <c r="Q910" s="1">
        <f>COUNTIF(B910,"*eu*")</f>
        <v>0</v>
      </c>
      <c r="R910" s="1">
        <f>COUNTIF(B910,"*ai*")</f>
        <v>0</v>
      </c>
      <c r="S910" s="1">
        <f>COUNTIF(B910,"*ae*")</f>
        <v>0</v>
      </c>
      <c r="T910" s="1">
        <f>COUNTIF(B910,"*ao*")</f>
        <v>0</v>
      </c>
      <c r="U910" s="1">
        <f>COUNTIF(B910,"*au*")</f>
        <v>0</v>
      </c>
      <c r="V910" s="1">
        <f>COUNTIF(B910,"*oi*")</f>
        <v>0</v>
      </c>
      <c r="W910" s="1">
        <f>COUNTIF(B910,"*oe*")</f>
        <v>0</v>
      </c>
      <c r="X910" s="1">
        <f>COUNTIF(B910,"*oa*")</f>
        <v>0</v>
      </c>
      <c r="Y910" s="1">
        <f>COUNTIF(B910,"*ou*")</f>
        <v>0</v>
      </c>
      <c r="Z910" s="1">
        <f>COUNTIF(B910,"*ui*")</f>
        <v>0</v>
      </c>
      <c r="AA910" s="1">
        <f>COUNTIF(B910,"*ua*")</f>
        <v>0</v>
      </c>
      <c r="AB910">
        <f>SUM(G910:AA910)</f>
        <v>0</v>
      </c>
      <c r="AC910">
        <v>2</v>
      </c>
      <c r="AD910">
        <f>COUNTIF(AC910,"2")</f>
        <v>1</v>
      </c>
      <c r="AE910">
        <f>COUNTIF(AC910,"3")</f>
        <v>0</v>
      </c>
      <c r="AF910">
        <f>COUNTIF(AC910,"4")</f>
        <v>0</v>
      </c>
      <c r="AG910">
        <f>COUNTIF(AC910,"5")</f>
        <v>0</v>
      </c>
      <c r="AH910">
        <v>1</v>
      </c>
      <c r="AI910">
        <v>0</v>
      </c>
      <c r="AL910">
        <v>1</v>
      </c>
      <c r="AO910" s="1">
        <f>COUNTIF(F910,"CVCV")+COUNTIF(F910,"CVVCV")</f>
        <v>1</v>
      </c>
      <c r="AP910" s="1">
        <f>COUNTIF(F910,"CVCVC")+COUNTIF(F910,"CVVCVC")</f>
        <v>0</v>
      </c>
      <c r="AQ910" s="1">
        <f>COUNTIF(F910,"VCV")+COUNTIF(F910,"VVCV")</f>
        <v>0</v>
      </c>
      <c r="AR910" s="1">
        <f>COUNTIF(F910,"VCVC")+COUNTIF(F910,"VVCVC")</f>
        <v>0</v>
      </c>
      <c r="AS910" s="1">
        <f>COUNTIF(F910,"CVV")</f>
        <v>0</v>
      </c>
      <c r="AT910" s="1">
        <f>COUNTIF(F910,"CVVC")</f>
        <v>0</v>
      </c>
      <c r="AU910" s="1">
        <f>COUNTIF(F910,"VV")</f>
        <v>0</v>
      </c>
      <c r="AV910" s="1">
        <f>COUNTIF(F910,"VVC")</f>
        <v>0</v>
      </c>
      <c r="AW910" s="1">
        <f>COUNTIF(F910,"CVVCVC")+COUNTIF(F910,"VVCVC")+COUNTIF(F910,"CVVCV")+COUNTIF(F910,"VVCV")</f>
        <v>0</v>
      </c>
      <c r="AY910" s="1">
        <f>COUNTIF(F910,"CCVCV")</f>
        <v>0</v>
      </c>
      <c r="AZ910" s="1">
        <f>COUNTIF(F910,"CCVCVC")</f>
        <v>0</v>
      </c>
      <c r="BA910" s="1">
        <f>COUNTIF(F910,"CCVV")</f>
        <v>0</v>
      </c>
      <c r="BB910" s="1">
        <f>COUNTIF(F910,"CCVVC")</f>
        <v>0</v>
      </c>
      <c r="BF910" s="1" t="str">
        <f>RIGHT(F910,4)</f>
        <v>CVCV</v>
      </c>
      <c r="BG910" s="1">
        <v>1</v>
      </c>
      <c r="BH910">
        <v>1</v>
      </c>
      <c r="BP910" s="1">
        <f>SUM(BG910:BO910)</f>
        <v>2</v>
      </c>
      <c r="BQ910">
        <v>0</v>
      </c>
      <c r="BS910" s="1" t="str">
        <f>LEFT(B910,1)</f>
        <v>n</v>
      </c>
      <c r="BT910" s="1" t="str">
        <f>LEFT(B910,2)</f>
        <v>ne</v>
      </c>
      <c r="BU910" s="1" t="str">
        <f>RIGHT(B910,1)</f>
        <v>a</v>
      </c>
      <c r="BX910" s="10">
        <v>0</v>
      </c>
      <c r="BY910" s="10" t="str">
        <f>LEFT(CA910,1)</f>
        <v>e</v>
      </c>
      <c r="BZ910" s="10" t="str">
        <f>RIGHT(B910,1)</f>
        <v>a</v>
      </c>
      <c r="CA910" s="10" t="str">
        <f>RIGHT(B910,3)</f>
        <v>eka</v>
      </c>
      <c r="CB910" s="10" t="str">
        <f>RIGHT(B910,3)</f>
        <v>eka</v>
      </c>
      <c r="CC910" s="10" t="str">
        <f>RIGHT(B910,2)</f>
        <v>ka</v>
      </c>
      <c r="CD910" s="10" t="str">
        <f>RIGHT(B910,1)</f>
        <v>a</v>
      </c>
    </row>
    <row r="911" spans="1:82">
      <c r="A911">
        <v>1490</v>
      </c>
      <c r="B911" s="30" t="s">
        <v>235</v>
      </c>
      <c r="C911" t="s">
        <v>1470</v>
      </c>
      <c r="D911" t="s">
        <v>1150</v>
      </c>
      <c r="E911" t="s">
        <v>2821</v>
      </c>
      <c r="F911" t="s">
        <v>2834</v>
      </c>
      <c r="G911" s="1">
        <f>COUNTIF(B911,"*ii*")</f>
        <v>0</v>
      </c>
      <c r="H911" s="1">
        <f>COUNTIF(B911,"*ee*")</f>
        <v>0</v>
      </c>
      <c r="I911" s="1">
        <f>COUNTIF(B911,"*aa*")</f>
        <v>0</v>
      </c>
      <c r="J911" s="1">
        <f>COUNTIF(B911,"*oo*")</f>
        <v>0</v>
      </c>
      <c r="K911" s="1">
        <f>COUNTIF(B911,"*uu*")</f>
        <v>0</v>
      </c>
      <c r="L911" s="1">
        <f>COUNTIF(B911,"*ia*")</f>
        <v>0</v>
      </c>
      <c r="M911" s="1">
        <f>COUNTIF(B911,"*iu*")</f>
        <v>0</v>
      </c>
      <c r="N911" s="1">
        <f>COUNTIF(B911,"*ei*")</f>
        <v>0</v>
      </c>
      <c r="O911" s="1">
        <f>COUNTIF(B911,"*ea*")</f>
        <v>0</v>
      </c>
      <c r="P911" s="1">
        <f>COUNTIF(B911,"*eo*")</f>
        <v>0</v>
      </c>
      <c r="Q911" s="1">
        <f>COUNTIF(B911,"*eu*")</f>
        <v>0</v>
      </c>
      <c r="R911" s="1">
        <f>COUNTIF(B911,"*ai*")</f>
        <v>0</v>
      </c>
      <c r="S911" s="1">
        <f>COUNTIF(B911,"*ae*")</f>
        <v>0</v>
      </c>
      <c r="T911" s="1">
        <f>COUNTIF(B911,"*ao*")</f>
        <v>0</v>
      </c>
      <c r="U911" s="1">
        <f>COUNTIF(B911,"*au*")</f>
        <v>0</v>
      </c>
      <c r="V911" s="1">
        <f>COUNTIF(B911,"*oi*")</f>
        <v>0</v>
      </c>
      <c r="W911" s="1">
        <f>COUNTIF(B911,"*oe*")</f>
        <v>0</v>
      </c>
      <c r="X911" s="1">
        <f>COUNTIF(B911,"*oa*")</f>
        <v>0</v>
      </c>
      <c r="Y911" s="1">
        <f>COUNTIF(B911,"*ou*")</f>
        <v>0</v>
      </c>
      <c r="Z911" s="1">
        <f>COUNTIF(B911,"*ui*")</f>
        <v>0</v>
      </c>
      <c r="AA911" s="1">
        <f>COUNTIF(B911,"*ua*")</f>
        <v>0</v>
      </c>
      <c r="AB911">
        <f>SUM(G911:AA911)</f>
        <v>0</v>
      </c>
      <c r="AC911">
        <v>2</v>
      </c>
      <c r="AD911">
        <f>COUNTIF(AC911,"2")</f>
        <v>1</v>
      </c>
      <c r="AE911">
        <f>COUNTIF(AC911,"3")</f>
        <v>0</v>
      </c>
      <c r="AF911">
        <f>COUNTIF(AC911,"4")</f>
        <v>0</v>
      </c>
      <c r="AG911">
        <f>COUNTIF(AC911,"5")</f>
        <v>0</v>
      </c>
      <c r="AH911">
        <v>1</v>
      </c>
      <c r="AI911">
        <v>0</v>
      </c>
      <c r="AL911">
        <v>1</v>
      </c>
      <c r="AO911" s="1">
        <f>COUNTIF(F911,"CVCV")+COUNTIF(F911,"CVVCV")</f>
        <v>1</v>
      </c>
      <c r="AP911" s="1">
        <f>COUNTIF(F911,"CVCVC")+COUNTIF(F911,"CVVCVC")</f>
        <v>0</v>
      </c>
      <c r="AQ911" s="1">
        <f>COUNTIF(F911,"VCV")+COUNTIF(F911,"VVCV")</f>
        <v>0</v>
      </c>
      <c r="AR911" s="1">
        <f>COUNTIF(F911,"VCVC")+COUNTIF(F911,"VVCVC")</f>
        <v>0</v>
      </c>
      <c r="AS911" s="1">
        <f>COUNTIF(F911,"CVV")</f>
        <v>0</v>
      </c>
      <c r="AT911" s="1">
        <f>COUNTIF(F911,"CVVC")</f>
        <v>0</v>
      </c>
      <c r="AU911" s="1">
        <f>COUNTIF(F911,"VV")</f>
        <v>0</v>
      </c>
      <c r="AV911" s="1">
        <f>COUNTIF(F911,"VVC")</f>
        <v>0</v>
      </c>
      <c r="AW911" s="1">
        <f>COUNTIF(F911,"CVVCVC")+COUNTIF(F911,"VVCVC")+COUNTIF(F911,"CVVCV")+COUNTIF(F911,"VVCV")</f>
        <v>0</v>
      </c>
      <c r="AY911" s="1">
        <f>COUNTIF(F911,"CCVCV")</f>
        <v>0</v>
      </c>
      <c r="AZ911" s="1">
        <f>COUNTIF(F911,"CCVCVC")</f>
        <v>0</v>
      </c>
      <c r="BA911" s="1">
        <f>COUNTIF(F911,"CCVV")</f>
        <v>0</v>
      </c>
      <c r="BB911" s="1">
        <f>COUNTIF(F911,"CCVVC")</f>
        <v>0</v>
      </c>
      <c r="BF911" s="1" t="str">
        <f>RIGHT(F911,4)</f>
        <v>CVCV</v>
      </c>
      <c r="BG911" s="1">
        <v>1</v>
      </c>
      <c r="BH911">
        <v>1</v>
      </c>
      <c r="BP911" s="1">
        <f>SUM(BG911:BO911)</f>
        <v>2</v>
      </c>
      <c r="BQ911">
        <v>0</v>
      </c>
      <c r="BS911" s="1" t="str">
        <f>LEFT(B911,1)</f>
        <v>r</v>
      </c>
      <c r="BT911" s="1" t="str">
        <f>LEFT(B911,2)</f>
        <v>re</v>
      </c>
      <c r="BU911" s="1" t="str">
        <f>RIGHT(B911,1)</f>
        <v>a</v>
      </c>
      <c r="BX911" s="10">
        <v>0</v>
      </c>
      <c r="BY911" s="10" t="str">
        <f>LEFT(CA911,1)</f>
        <v>e</v>
      </c>
      <c r="BZ911" s="10" t="str">
        <f>RIGHT(B911,1)</f>
        <v>a</v>
      </c>
      <c r="CA911" s="10" t="str">
        <f>RIGHT(B911,3)</f>
        <v>eka</v>
      </c>
      <c r="CB911" s="10" t="str">
        <f>RIGHT(B911,3)</f>
        <v>eka</v>
      </c>
      <c r="CC911" s="10" t="str">
        <f>RIGHT(B911,2)</f>
        <v>ka</v>
      </c>
      <c r="CD911" s="10" t="str">
        <f>RIGHT(B911,1)</f>
        <v>a</v>
      </c>
    </row>
    <row r="912" spans="1:82">
      <c r="A912">
        <v>1839</v>
      </c>
      <c r="B912" s="30" t="s">
        <v>176</v>
      </c>
      <c r="C912" t="s">
        <v>1386</v>
      </c>
      <c r="D912" t="s">
        <v>1150</v>
      </c>
      <c r="E912" t="s">
        <v>2821</v>
      </c>
      <c r="F912" t="s">
        <v>2834</v>
      </c>
      <c r="G912" s="1">
        <f>COUNTIF(B912,"*ii*")</f>
        <v>0</v>
      </c>
      <c r="H912" s="1">
        <f>COUNTIF(B912,"*ee*")</f>
        <v>0</v>
      </c>
      <c r="I912" s="1">
        <f>COUNTIF(B912,"*aa*")</f>
        <v>0</v>
      </c>
      <c r="J912" s="1">
        <f>COUNTIF(B912,"*oo*")</f>
        <v>0</v>
      </c>
      <c r="K912" s="1">
        <f>COUNTIF(B912,"*uu*")</f>
        <v>0</v>
      </c>
      <c r="L912" s="1">
        <f>COUNTIF(B912,"*ia*")</f>
        <v>0</v>
      </c>
      <c r="M912" s="1">
        <f>COUNTIF(B912,"*iu*")</f>
        <v>0</v>
      </c>
      <c r="N912" s="1">
        <f>COUNTIF(B912,"*ei*")</f>
        <v>0</v>
      </c>
      <c r="O912" s="1">
        <f>COUNTIF(B912,"*ea*")</f>
        <v>0</v>
      </c>
      <c r="P912" s="1">
        <f>COUNTIF(B912,"*eo*")</f>
        <v>0</v>
      </c>
      <c r="Q912" s="1">
        <f>COUNTIF(B912,"*eu*")</f>
        <v>0</v>
      </c>
      <c r="R912" s="1">
        <f>COUNTIF(B912,"*ai*")</f>
        <v>0</v>
      </c>
      <c r="S912" s="1">
        <f>COUNTIF(B912,"*ae*")</f>
        <v>0</v>
      </c>
      <c r="T912" s="1">
        <f>COUNTIF(B912,"*ao*")</f>
        <v>0</v>
      </c>
      <c r="U912" s="1">
        <f>COUNTIF(B912,"*au*")</f>
        <v>0</v>
      </c>
      <c r="V912" s="1">
        <f>COUNTIF(B912,"*oi*")</f>
        <v>0</v>
      </c>
      <c r="W912" s="1">
        <f>COUNTIF(B912,"*oe*")</f>
        <v>0</v>
      </c>
      <c r="X912" s="1">
        <f>COUNTIF(B912,"*oa*")</f>
        <v>0</v>
      </c>
      <c r="Y912" s="1">
        <f>COUNTIF(B912,"*ou*")</f>
        <v>0</v>
      </c>
      <c r="Z912" s="1">
        <f>COUNTIF(B912,"*ui*")</f>
        <v>0</v>
      </c>
      <c r="AA912" s="1">
        <f>COUNTIF(B912,"*ua*")</f>
        <v>0</v>
      </c>
      <c r="AB912">
        <f>SUM(G912:AA912)</f>
        <v>0</v>
      </c>
      <c r="AC912">
        <v>2</v>
      </c>
      <c r="AD912">
        <f>COUNTIF(AC912,"2")</f>
        <v>1</v>
      </c>
      <c r="AE912">
        <f>COUNTIF(AC912,"3")</f>
        <v>0</v>
      </c>
      <c r="AF912">
        <f>COUNTIF(AC912,"4")</f>
        <v>0</v>
      </c>
      <c r="AG912">
        <f>COUNTIF(AC912,"5")</f>
        <v>0</v>
      </c>
      <c r="AH912">
        <v>1</v>
      </c>
      <c r="AI912">
        <v>0</v>
      </c>
      <c r="AL912">
        <v>1</v>
      </c>
      <c r="AO912" s="1">
        <f>COUNTIF(F912,"CVCV")+COUNTIF(F912,"CVVCV")</f>
        <v>1</v>
      </c>
      <c r="AP912" s="1">
        <f>COUNTIF(F912,"CVCVC")+COUNTIF(F912,"CVVCVC")</f>
        <v>0</v>
      </c>
      <c r="AQ912" s="1">
        <f>COUNTIF(F912,"VCV")+COUNTIF(F912,"VVCV")</f>
        <v>0</v>
      </c>
      <c r="AR912" s="1">
        <f>COUNTIF(F912,"VCVC")+COUNTIF(F912,"VVCVC")</f>
        <v>0</v>
      </c>
      <c r="AS912" s="1">
        <f>COUNTIF(F912,"CVV")</f>
        <v>0</v>
      </c>
      <c r="AT912" s="1">
        <f>COUNTIF(F912,"CVVC")</f>
        <v>0</v>
      </c>
      <c r="AU912" s="1">
        <f>COUNTIF(F912,"VV")</f>
        <v>0</v>
      </c>
      <c r="AV912" s="1">
        <f>COUNTIF(F912,"VVC")</f>
        <v>0</v>
      </c>
      <c r="AW912" s="1">
        <f>COUNTIF(F912,"CVVCVC")+COUNTIF(F912,"VVCVC")+COUNTIF(F912,"CVVCV")+COUNTIF(F912,"VVCV")</f>
        <v>0</v>
      </c>
      <c r="AY912" s="1">
        <f>COUNTIF(F912,"CCVCV")</f>
        <v>0</v>
      </c>
      <c r="AZ912" s="1">
        <f>COUNTIF(F912,"CCVCVC")</f>
        <v>0</v>
      </c>
      <c r="BA912" s="1">
        <f>COUNTIF(F912,"CCVV")</f>
        <v>0</v>
      </c>
      <c r="BB912" s="1">
        <f>COUNTIF(F912,"CCVVC")</f>
        <v>0</v>
      </c>
      <c r="BF912" s="1" t="str">
        <f>RIGHT(F912,4)</f>
        <v>CVCV</v>
      </c>
      <c r="BG912" s="1">
        <v>1</v>
      </c>
      <c r="BH912">
        <v>1</v>
      </c>
      <c r="BP912" s="1">
        <f>SUM(BG912:BO912)</f>
        <v>2</v>
      </c>
      <c r="BQ912">
        <v>0</v>
      </c>
      <c r="BS912" s="1" t="str">
        <f>LEFT(B912,1)</f>
        <v>t</v>
      </c>
      <c r="BT912" s="1" t="str">
        <f>LEFT(B912,2)</f>
        <v>te</v>
      </c>
      <c r="BU912" s="1" t="str">
        <f>RIGHT(B912,1)</f>
        <v>a</v>
      </c>
      <c r="BX912" s="10">
        <v>0</v>
      </c>
      <c r="BY912" s="10" t="str">
        <f>LEFT(CA912,1)</f>
        <v>e</v>
      </c>
      <c r="BZ912" s="10" t="str">
        <f>RIGHT(B912,1)</f>
        <v>a</v>
      </c>
      <c r="CA912" s="10" t="str">
        <f>RIGHT(B912,3)</f>
        <v>eka</v>
      </c>
      <c r="CB912" s="10" t="str">
        <f>RIGHT(B912,3)</f>
        <v>eka</v>
      </c>
      <c r="CC912" s="10" t="str">
        <f>RIGHT(B912,2)</f>
        <v>ka</v>
      </c>
      <c r="CD912" s="10" t="str">
        <f>RIGHT(B912,1)</f>
        <v>a</v>
      </c>
    </row>
    <row r="913" spans="1:82">
      <c r="A913">
        <v>1285</v>
      </c>
      <c r="B913" s="30" t="s">
        <v>3256</v>
      </c>
      <c r="C913" t="s">
        <v>1341</v>
      </c>
      <c r="D913" t="s">
        <v>1150</v>
      </c>
      <c r="E913" t="s">
        <v>2821</v>
      </c>
      <c r="F913" t="s">
        <v>2834</v>
      </c>
      <c r="G913" s="1">
        <f>COUNTIF(B913,"*ii*")</f>
        <v>0</v>
      </c>
      <c r="H913" s="1">
        <f>COUNTIF(B913,"*ee*")</f>
        <v>0</v>
      </c>
      <c r="I913" s="1">
        <f>COUNTIF(B913,"*aa*")</f>
        <v>0</v>
      </c>
      <c r="J913" s="1">
        <f>COUNTIF(B913,"*oo*")</f>
        <v>0</v>
      </c>
      <c r="K913" s="1">
        <f>COUNTIF(B913,"*uu*")</f>
        <v>0</v>
      </c>
      <c r="L913" s="1">
        <f>COUNTIF(B913,"*ia*")</f>
        <v>0</v>
      </c>
      <c r="M913" s="1">
        <f>COUNTIF(B913,"*iu*")</f>
        <v>0</v>
      </c>
      <c r="N913" s="1">
        <f>COUNTIF(B913,"*ei*")</f>
        <v>0</v>
      </c>
      <c r="O913" s="1">
        <f>COUNTIF(B913,"*ea*")</f>
        <v>0</v>
      </c>
      <c r="P913" s="1">
        <f>COUNTIF(B913,"*eo*")</f>
        <v>0</v>
      </c>
      <c r="Q913" s="1">
        <f>COUNTIF(B913,"*eu*")</f>
        <v>0</v>
      </c>
      <c r="R913" s="1">
        <f>COUNTIF(B913,"*ai*")</f>
        <v>0</v>
      </c>
      <c r="S913" s="1">
        <f>COUNTIF(B913,"*ae*")</f>
        <v>0</v>
      </c>
      <c r="T913" s="1">
        <f>COUNTIF(B913,"*ao*")</f>
        <v>0</v>
      </c>
      <c r="U913" s="1">
        <f>COUNTIF(B913,"*au*")</f>
        <v>0</v>
      </c>
      <c r="V913" s="1">
        <f>COUNTIF(B913,"*oi*")</f>
        <v>0</v>
      </c>
      <c r="W913" s="1">
        <f>COUNTIF(B913,"*oe*")</f>
        <v>0</v>
      </c>
      <c r="X913" s="1">
        <f>COUNTIF(B913,"*oa*")</f>
        <v>0</v>
      </c>
      <c r="Y913" s="1">
        <f>COUNTIF(B913,"*ou*")</f>
        <v>0</v>
      </c>
      <c r="Z913" s="1">
        <f>COUNTIF(B913,"*ui*")</f>
        <v>0</v>
      </c>
      <c r="AA913" s="1">
        <f>COUNTIF(B913,"*ua*")</f>
        <v>0</v>
      </c>
      <c r="AB913">
        <f>SUM(G913:AA913)</f>
        <v>0</v>
      </c>
      <c r="AC913">
        <v>2</v>
      </c>
      <c r="AD913">
        <f>COUNTIF(AC913,"2")</f>
        <v>1</v>
      </c>
      <c r="AE913">
        <f>COUNTIF(AC913,"3")</f>
        <v>0</v>
      </c>
      <c r="AF913">
        <f>COUNTIF(AC913,"4")</f>
        <v>0</v>
      </c>
      <c r="AG913">
        <f>COUNTIF(AC913,"5")</f>
        <v>0</v>
      </c>
      <c r="AH913">
        <v>1</v>
      </c>
      <c r="AI913">
        <v>0</v>
      </c>
      <c r="AL913">
        <v>1</v>
      </c>
      <c r="AO913" s="1">
        <f>COUNTIF(F913,"CVCV")+COUNTIF(F913,"CVVCV")</f>
        <v>1</v>
      </c>
      <c r="AP913" s="1">
        <f>COUNTIF(F913,"CVCVC")+COUNTIF(F913,"CVVCVC")</f>
        <v>0</v>
      </c>
      <c r="AQ913" s="1">
        <f>COUNTIF(F913,"VCV")+COUNTIF(F913,"VVCV")</f>
        <v>0</v>
      </c>
      <c r="AR913" s="1">
        <f>COUNTIF(F913,"VCVC")+COUNTIF(F913,"VVCVC")</f>
        <v>0</v>
      </c>
      <c r="AS913" s="1">
        <f>COUNTIF(F913,"CVV")</f>
        <v>0</v>
      </c>
      <c r="AT913" s="1">
        <f>COUNTIF(F913,"CVVC")</f>
        <v>0</v>
      </c>
      <c r="AU913" s="1">
        <f>COUNTIF(F913,"VV")</f>
        <v>0</v>
      </c>
      <c r="AV913" s="1">
        <f>COUNTIF(F913,"VVC")</f>
        <v>0</v>
      </c>
      <c r="AW913" s="1">
        <f>COUNTIF(F913,"CVVCVC")+COUNTIF(F913,"VVCVC")+COUNTIF(F913,"CVVCV")+COUNTIF(F913,"VVCV")</f>
        <v>0</v>
      </c>
      <c r="AY913" s="1">
        <f>COUNTIF(F913,"CCVCV")</f>
        <v>0</v>
      </c>
      <c r="AZ913" s="1">
        <f>COUNTIF(F913,"CCVCVC")</f>
        <v>0</v>
      </c>
      <c r="BA913" s="1">
        <f>COUNTIF(F913,"CCVV")</f>
        <v>0</v>
      </c>
      <c r="BB913" s="1">
        <f>COUNTIF(F913,"CCVVC")</f>
        <v>0</v>
      </c>
      <c r="BF913" s="1" t="str">
        <f>RIGHT(F913,4)</f>
        <v>CVCV</v>
      </c>
      <c r="BG913" s="1">
        <v>1</v>
      </c>
      <c r="BH913">
        <v>1</v>
      </c>
      <c r="BP913" s="1">
        <f>SUM(BG913:BO913)</f>
        <v>2</v>
      </c>
      <c r="BQ913">
        <v>0</v>
      </c>
      <c r="BS913" s="1" t="str">
        <f>LEFT(B913,1)</f>
        <v>ʔ</v>
      </c>
      <c r="BT913" s="1" t="str">
        <f>LEFT(B913,2)</f>
        <v>ʔe</v>
      </c>
      <c r="BU913" s="1" t="str">
        <f>RIGHT(B913,1)</f>
        <v>a</v>
      </c>
      <c r="BX913" s="10">
        <v>0</v>
      </c>
      <c r="BY913" s="10" t="str">
        <f>LEFT(CA913,1)</f>
        <v>e</v>
      </c>
      <c r="BZ913" s="10" t="str">
        <f>RIGHT(B913,1)</f>
        <v>a</v>
      </c>
      <c r="CA913" s="10" t="str">
        <f>RIGHT(B913,3)</f>
        <v>eka</v>
      </c>
      <c r="CB913" s="10" t="str">
        <f>RIGHT(B913,3)</f>
        <v>eka</v>
      </c>
      <c r="CC913" s="10" t="str">
        <f>RIGHT(B913,2)</f>
        <v>ka</v>
      </c>
      <c r="CD913" s="10" t="str">
        <f>RIGHT(B913,1)</f>
        <v>a</v>
      </c>
    </row>
    <row r="914" spans="1:82">
      <c r="A914">
        <v>1869</v>
      </c>
      <c r="B914" s="30" t="s">
        <v>500</v>
      </c>
      <c r="C914" t="s">
        <v>1849</v>
      </c>
      <c r="D914" t="s">
        <v>1152</v>
      </c>
      <c r="E914" t="s">
        <v>1141</v>
      </c>
      <c r="F914" t="s">
        <v>2834</v>
      </c>
      <c r="G914" s="1">
        <f>COUNTIF(B914,"*ii*")</f>
        <v>0</v>
      </c>
      <c r="H914" s="1">
        <f>COUNTIF(B914,"*ee*")</f>
        <v>0</v>
      </c>
      <c r="I914" s="1">
        <f>COUNTIF(B914,"*aa*")</f>
        <v>0</v>
      </c>
      <c r="J914" s="1">
        <f>COUNTIF(B914,"*oo*")</f>
        <v>0</v>
      </c>
      <c r="K914" s="1">
        <f>COUNTIF(B914,"*uu*")</f>
        <v>0</v>
      </c>
      <c r="L914" s="1">
        <f>COUNTIF(B914,"*ia*")</f>
        <v>0</v>
      </c>
      <c r="M914" s="1">
        <f>COUNTIF(B914,"*iu*")</f>
        <v>0</v>
      </c>
      <c r="N914" s="1">
        <f>COUNTIF(B914,"*ei*")</f>
        <v>0</v>
      </c>
      <c r="O914" s="1">
        <f>COUNTIF(B914,"*ea*")</f>
        <v>0</v>
      </c>
      <c r="P914" s="1">
        <f>COUNTIF(B914,"*eo*")</f>
        <v>0</v>
      </c>
      <c r="Q914" s="1">
        <f>COUNTIF(B914,"*eu*")</f>
        <v>0</v>
      </c>
      <c r="R914" s="1">
        <f>COUNTIF(B914,"*ai*")</f>
        <v>0</v>
      </c>
      <c r="S914" s="1">
        <f>COUNTIF(B914,"*ae*")</f>
        <v>0</v>
      </c>
      <c r="T914" s="1">
        <f>COUNTIF(B914,"*ao*")</f>
        <v>0</v>
      </c>
      <c r="U914" s="1">
        <f>COUNTIF(B914,"*au*")</f>
        <v>0</v>
      </c>
      <c r="V914" s="1">
        <f>COUNTIF(B914,"*oi*")</f>
        <v>0</v>
      </c>
      <c r="W914" s="1">
        <f>COUNTIF(B914,"*oe*")</f>
        <v>0</v>
      </c>
      <c r="X914" s="1">
        <f>COUNTIF(B914,"*oa*")</f>
        <v>0</v>
      </c>
      <c r="Y914" s="1">
        <f>COUNTIF(B914,"*ou*")</f>
        <v>0</v>
      </c>
      <c r="Z914" s="1">
        <f>COUNTIF(B914,"*ui*")</f>
        <v>0</v>
      </c>
      <c r="AA914" s="1">
        <f>COUNTIF(B914,"*ua*")</f>
        <v>0</v>
      </c>
      <c r="AB914">
        <f>SUM(G914:AA914)</f>
        <v>0</v>
      </c>
      <c r="AC914">
        <v>2</v>
      </c>
      <c r="AD914">
        <f>COUNTIF(AC914,"2")</f>
        <v>1</v>
      </c>
      <c r="AE914">
        <f>COUNTIF(AC914,"3")</f>
        <v>0</v>
      </c>
      <c r="AF914">
        <f>COUNTIF(AC914,"4")</f>
        <v>0</v>
      </c>
      <c r="AG914">
        <f>COUNTIF(AC914,"5")</f>
        <v>0</v>
      </c>
      <c r="AH914">
        <v>1</v>
      </c>
      <c r="AI914">
        <v>0</v>
      </c>
      <c r="AL914">
        <v>1</v>
      </c>
      <c r="AO914" s="1">
        <f>COUNTIF(F914,"CVCV")+COUNTIF(F914,"CVVCV")</f>
        <v>1</v>
      </c>
      <c r="AP914" s="1">
        <f>COUNTIF(F914,"CVCVC")+COUNTIF(F914,"CVVCVC")</f>
        <v>0</v>
      </c>
      <c r="AQ914" s="1">
        <f>COUNTIF(F914,"VCV")+COUNTIF(F914,"VVCV")</f>
        <v>0</v>
      </c>
      <c r="AR914" s="1">
        <f>COUNTIF(F914,"VCVC")+COUNTIF(F914,"VVCVC")</f>
        <v>0</v>
      </c>
      <c r="AS914" s="1">
        <f>COUNTIF(F914,"CVV")</f>
        <v>0</v>
      </c>
      <c r="AT914" s="1">
        <f>COUNTIF(F914,"CVVC")</f>
        <v>0</v>
      </c>
      <c r="AU914" s="1">
        <f>COUNTIF(F914,"VV")</f>
        <v>0</v>
      </c>
      <c r="AV914" s="1">
        <f>COUNTIF(F914,"VVC")</f>
        <v>0</v>
      </c>
      <c r="AW914" s="1">
        <f>COUNTIF(F914,"CVVCVC")+COUNTIF(F914,"VVCVC")+COUNTIF(F914,"CVVCV")+COUNTIF(F914,"VVCV")</f>
        <v>0</v>
      </c>
      <c r="AY914" s="1">
        <f>COUNTIF(F914,"CCVCV")</f>
        <v>0</v>
      </c>
      <c r="AZ914" s="1">
        <f>COUNTIF(F914,"CCVCVC")</f>
        <v>0</v>
      </c>
      <c r="BA914" s="1">
        <f>COUNTIF(F914,"CCVV")</f>
        <v>0</v>
      </c>
      <c r="BB914" s="1">
        <f>COUNTIF(F914,"CCVVC")</f>
        <v>0</v>
      </c>
      <c r="BF914" s="1" t="str">
        <f>RIGHT(F914,4)</f>
        <v>CVCV</v>
      </c>
      <c r="BG914" s="1">
        <v>1</v>
      </c>
      <c r="BH914">
        <v>1</v>
      </c>
      <c r="BP914" s="1">
        <f>SUM(BG914:BO914)</f>
        <v>2</v>
      </c>
      <c r="BQ914">
        <v>0</v>
      </c>
      <c r="BS914" s="1" t="str">
        <f>LEFT(B914,1)</f>
        <v>t</v>
      </c>
      <c r="BT914" s="1" t="str">
        <f>LEFT(B914,2)</f>
        <v>ti</v>
      </c>
      <c r="BU914" s="1" t="str">
        <f>RIGHT(B914,1)</f>
        <v>a</v>
      </c>
      <c r="BX914" s="10">
        <v>0</v>
      </c>
      <c r="BY914" s="10" t="str">
        <f>LEFT(CA914,1)</f>
        <v>i</v>
      </c>
      <c r="BZ914" s="10" t="str">
        <f>RIGHT(B914,1)</f>
        <v>a</v>
      </c>
      <c r="CA914" s="10" t="str">
        <f>RIGHT(B914,3)</f>
        <v>ika</v>
      </c>
      <c r="CB914" s="10" t="str">
        <f>RIGHT(B914,3)</f>
        <v>ika</v>
      </c>
      <c r="CC914" s="10" t="str">
        <f>RIGHT(B914,2)</f>
        <v>ka</v>
      </c>
      <c r="CD914" s="10" t="str">
        <f>RIGHT(B914,1)</f>
        <v>a</v>
      </c>
    </row>
    <row r="915" spans="1:82">
      <c r="A915">
        <v>1655</v>
      </c>
      <c r="B915" s="30" t="s">
        <v>869</v>
      </c>
      <c r="C915" t="s">
        <v>2370</v>
      </c>
      <c r="D915" t="s">
        <v>1151</v>
      </c>
      <c r="E915" t="s">
        <v>2821</v>
      </c>
      <c r="F915" t="s">
        <v>2834</v>
      </c>
      <c r="G915" s="1">
        <f>COUNTIF(B915,"*ii*")</f>
        <v>0</v>
      </c>
      <c r="H915" s="1">
        <f>COUNTIF(B915,"*ee*")</f>
        <v>0</v>
      </c>
      <c r="I915" s="1">
        <f>COUNTIF(B915,"*aa*")</f>
        <v>0</v>
      </c>
      <c r="J915" s="1">
        <f>COUNTIF(B915,"*oo*")</f>
        <v>0</v>
      </c>
      <c r="K915" s="1">
        <f>COUNTIF(B915,"*uu*")</f>
        <v>0</v>
      </c>
      <c r="L915" s="1">
        <f>COUNTIF(B915,"*ia*")</f>
        <v>0</v>
      </c>
      <c r="M915" s="1">
        <f>COUNTIF(B915,"*iu*")</f>
        <v>0</v>
      </c>
      <c r="N915" s="1">
        <f>COUNTIF(B915,"*ei*")</f>
        <v>0</v>
      </c>
      <c r="O915" s="1">
        <f>COUNTIF(B915,"*ea*")</f>
        <v>0</v>
      </c>
      <c r="P915" s="1">
        <f>COUNTIF(B915,"*eo*")</f>
        <v>0</v>
      </c>
      <c r="Q915" s="1">
        <f>COUNTIF(B915,"*eu*")</f>
        <v>0</v>
      </c>
      <c r="R915" s="1">
        <f>COUNTIF(B915,"*ai*")</f>
        <v>0</v>
      </c>
      <c r="S915" s="1">
        <f>COUNTIF(B915,"*ae*")</f>
        <v>0</v>
      </c>
      <c r="T915" s="1">
        <f>COUNTIF(B915,"*ao*")</f>
        <v>0</v>
      </c>
      <c r="U915" s="1">
        <f>COUNTIF(B915,"*au*")</f>
        <v>0</v>
      </c>
      <c r="V915" s="1">
        <f>COUNTIF(B915,"*oi*")</f>
        <v>0</v>
      </c>
      <c r="W915" s="1">
        <f>COUNTIF(B915,"*oe*")</f>
        <v>0</v>
      </c>
      <c r="X915" s="1">
        <f>COUNTIF(B915,"*oa*")</f>
        <v>0</v>
      </c>
      <c r="Y915" s="1">
        <f>COUNTIF(B915,"*ou*")</f>
        <v>0</v>
      </c>
      <c r="Z915" s="1">
        <f>COUNTIF(B915,"*ui*")</f>
        <v>0</v>
      </c>
      <c r="AA915" s="1">
        <f>COUNTIF(B915,"*ua*")</f>
        <v>0</v>
      </c>
      <c r="AB915">
        <f>SUM(G915:AA915)</f>
        <v>0</v>
      </c>
      <c r="AC915">
        <v>2</v>
      </c>
      <c r="AD915">
        <f>COUNTIF(AC915,"2")</f>
        <v>1</v>
      </c>
      <c r="AE915">
        <f>COUNTIF(AC915,"3")</f>
        <v>0</v>
      </c>
      <c r="AF915">
        <f>COUNTIF(AC915,"4")</f>
        <v>0</v>
      </c>
      <c r="AG915">
        <f>COUNTIF(AC915,"5")</f>
        <v>0</v>
      </c>
      <c r="AH915">
        <v>1</v>
      </c>
      <c r="AI915">
        <v>0</v>
      </c>
      <c r="AL915">
        <v>1</v>
      </c>
      <c r="AO915" s="1">
        <f>COUNTIF(F915,"CVCV")+COUNTIF(F915,"CVVCV")</f>
        <v>1</v>
      </c>
      <c r="AP915" s="1">
        <f>COUNTIF(F915,"CVCVC")+COUNTIF(F915,"CVVCVC")</f>
        <v>0</v>
      </c>
      <c r="AQ915" s="1">
        <f>COUNTIF(F915,"VCV")+COUNTIF(F915,"VVCV")</f>
        <v>0</v>
      </c>
      <c r="AR915" s="1">
        <f>COUNTIF(F915,"VCVC")+COUNTIF(F915,"VVCVC")</f>
        <v>0</v>
      </c>
      <c r="AS915" s="1">
        <f>COUNTIF(F915,"CVV")</f>
        <v>0</v>
      </c>
      <c r="AT915" s="1">
        <f>COUNTIF(F915,"CVVC")</f>
        <v>0</v>
      </c>
      <c r="AU915" s="1">
        <f>COUNTIF(F915,"VV")</f>
        <v>0</v>
      </c>
      <c r="AV915" s="1">
        <f>COUNTIF(F915,"VVC")</f>
        <v>0</v>
      </c>
      <c r="AW915" s="1">
        <f>COUNTIF(F915,"CVVCVC")+COUNTIF(F915,"VVCVC")+COUNTIF(F915,"CVVCV")+COUNTIF(F915,"VVCV")</f>
        <v>0</v>
      </c>
      <c r="AY915" s="1">
        <f>COUNTIF(F915,"CCVCV")</f>
        <v>0</v>
      </c>
      <c r="AZ915" s="1">
        <f>COUNTIF(F915,"CCVCVC")</f>
        <v>0</v>
      </c>
      <c r="BA915" s="1">
        <f>COUNTIF(F915,"CCVV")</f>
        <v>0</v>
      </c>
      <c r="BB915" s="1">
        <f>COUNTIF(F915,"CCVVC")</f>
        <v>0</v>
      </c>
      <c r="BF915" s="1" t="str">
        <f>RIGHT(F915,4)</f>
        <v>CVCV</v>
      </c>
      <c r="BG915" s="1">
        <v>1</v>
      </c>
      <c r="BH915">
        <v>1</v>
      </c>
      <c r="BP915" s="1">
        <f>SUM(BG915:BO915)</f>
        <v>2</v>
      </c>
      <c r="BQ915">
        <v>0</v>
      </c>
      <c r="BS915" s="1" t="str">
        <f>LEFT(B915,1)</f>
        <v>s</v>
      </c>
      <c r="BT915" s="1" t="str">
        <f>LEFT(B915,2)</f>
        <v>si</v>
      </c>
      <c r="BU915" s="1" t="str">
        <f>RIGHT(B915,1)</f>
        <v>a</v>
      </c>
      <c r="BX915" s="10">
        <v>0</v>
      </c>
      <c r="BY915" s="10" t="str">
        <f>LEFT(CA915,1)</f>
        <v>i</v>
      </c>
      <c r="BZ915" s="10" t="str">
        <f>RIGHT(B915,1)</f>
        <v>a</v>
      </c>
      <c r="CA915" s="10" t="str">
        <f>RIGHT(B915,3)</f>
        <v>ika</v>
      </c>
      <c r="CB915" s="10" t="str">
        <f>RIGHT(B915,3)</f>
        <v>ika</v>
      </c>
      <c r="CC915" s="10" t="str">
        <f>RIGHT(B915,2)</f>
        <v>ka</v>
      </c>
      <c r="CD915" s="10" t="str">
        <f>RIGHT(B915,1)</f>
        <v>a</v>
      </c>
    </row>
    <row r="916" spans="1:82">
      <c r="A916">
        <v>326</v>
      </c>
      <c r="B916" s="30" t="s">
        <v>243</v>
      </c>
      <c r="C916" t="s">
        <v>1486</v>
      </c>
      <c r="D916" t="s">
        <v>1151</v>
      </c>
      <c r="E916" t="s">
        <v>2821</v>
      </c>
      <c r="F916" t="s">
        <v>2834</v>
      </c>
      <c r="G916" s="1">
        <f>COUNTIF(B916,"*ii*")</f>
        <v>0</v>
      </c>
      <c r="H916" s="1">
        <f>COUNTIF(B916,"*ee*")</f>
        <v>0</v>
      </c>
      <c r="I916" s="1">
        <f>COUNTIF(B916,"*aa*")</f>
        <v>0</v>
      </c>
      <c r="J916" s="1">
        <f>COUNTIF(B916,"*oo*")</f>
        <v>0</v>
      </c>
      <c r="K916" s="1">
        <f>COUNTIF(B916,"*uu*")</f>
        <v>0</v>
      </c>
      <c r="L916" s="1">
        <f>COUNTIF(B916,"*ia*")</f>
        <v>0</v>
      </c>
      <c r="M916" s="1">
        <f>COUNTIF(B916,"*iu*")</f>
        <v>0</v>
      </c>
      <c r="N916" s="1">
        <f>COUNTIF(B916,"*ei*")</f>
        <v>0</v>
      </c>
      <c r="O916" s="1">
        <f>COUNTIF(B916,"*ea*")</f>
        <v>0</v>
      </c>
      <c r="P916" s="1">
        <f>COUNTIF(B916,"*eo*")</f>
        <v>0</v>
      </c>
      <c r="Q916" s="1">
        <f>COUNTIF(B916,"*eu*")</f>
        <v>0</v>
      </c>
      <c r="R916" s="1">
        <f>COUNTIF(B916,"*ai*")</f>
        <v>0</v>
      </c>
      <c r="S916" s="1">
        <f>COUNTIF(B916,"*ae*")</f>
        <v>0</v>
      </c>
      <c r="T916" s="1">
        <f>COUNTIF(B916,"*ao*")</f>
        <v>0</v>
      </c>
      <c r="U916" s="1">
        <f>COUNTIF(B916,"*au*")</f>
        <v>0</v>
      </c>
      <c r="V916" s="1">
        <f>COUNTIF(B916,"*oi*")</f>
        <v>0</v>
      </c>
      <c r="W916" s="1">
        <f>COUNTIF(B916,"*oe*")</f>
        <v>0</v>
      </c>
      <c r="X916" s="1">
        <f>COUNTIF(B916,"*oa*")</f>
        <v>0</v>
      </c>
      <c r="Y916" s="1">
        <f>COUNTIF(B916,"*ou*")</f>
        <v>0</v>
      </c>
      <c r="Z916" s="1">
        <f>COUNTIF(B916,"*ui*")</f>
        <v>0</v>
      </c>
      <c r="AA916" s="1">
        <f>COUNTIF(B916,"*ua*")</f>
        <v>0</v>
      </c>
      <c r="AB916">
        <f>SUM(G916:AA916)</f>
        <v>0</v>
      </c>
      <c r="AC916">
        <v>2</v>
      </c>
      <c r="AD916">
        <f>COUNTIF(AC916,"2")</f>
        <v>1</v>
      </c>
      <c r="AE916">
        <f>COUNTIF(AC916,"3")</f>
        <v>0</v>
      </c>
      <c r="AF916">
        <f>COUNTIF(AC916,"4")</f>
        <v>0</v>
      </c>
      <c r="AG916">
        <f>COUNTIF(AC916,"5")</f>
        <v>0</v>
      </c>
      <c r="AH916">
        <v>1</v>
      </c>
      <c r="AI916">
        <v>0</v>
      </c>
      <c r="AL916">
        <v>1</v>
      </c>
      <c r="AO916" s="1">
        <f>COUNTIF(F916,"CVCV")+COUNTIF(F916,"CVVCV")</f>
        <v>1</v>
      </c>
      <c r="AP916" s="1">
        <f>COUNTIF(F916,"CVCVC")+COUNTIF(F916,"CVVCVC")</f>
        <v>0</v>
      </c>
      <c r="AQ916" s="1">
        <f>COUNTIF(F916,"VCV")+COUNTIF(F916,"VVCV")</f>
        <v>0</v>
      </c>
      <c r="AR916" s="1">
        <f>COUNTIF(F916,"VCVC")+COUNTIF(F916,"VVCVC")</f>
        <v>0</v>
      </c>
      <c r="AS916" s="1">
        <f>COUNTIF(F916,"CVV")</f>
        <v>0</v>
      </c>
      <c r="AT916" s="1">
        <f>COUNTIF(F916,"CVVC")</f>
        <v>0</v>
      </c>
      <c r="AU916" s="1">
        <f>COUNTIF(F916,"VV")</f>
        <v>0</v>
      </c>
      <c r="AV916" s="1">
        <f>COUNTIF(F916,"VVC")</f>
        <v>0</v>
      </c>
      <c r="AW916" s="1">
        <f>COUNTIF(F916,"CVVCVC")+COUNTIF(F916,"VVCVC")+COUNTIF(F916,"CVVCV")+COUNTIF(F916,"VVCV")</f>
        <v>0</v>
      </c>
      <c r="AY916" s="1">
        <f>COUNTIF(F916,"CCVCV")</f>
        <v>0</v>
      </c>
      <c r="AZ916" s="1">
        <f>COUNTIF(F916,"CCVCVC")</f>
        <v>0</v>
      </c>
      <c r="BA916" s="1">
        <f>COUNTIF(F916,"CCVV")</f>
        <v>0</v>
      </c>
      <c r="BB916" s="1">
        <f>COUNTIF(F916,"CCVVC")</f>
        <v>0</v>
      </c>
      <c r="BF916" s="1" t="str">
        <f>RIGHT(F916,4)</f>
        <v>CVCV</v>
      </c>
      <c r="BG916" s="1">
        <v>1</v>
      </c>
      <c r="BH916">
        <v>1</v>
      </c>
      <c r="BP916" s="1">
        <f>SUM(BG916:BO916)</f>
        <v>2</v>
      </c>
      <c r="BQ916">
        <v>0</v>
      </c>
      <c r="BS916" s="1" t="str">
        <f>LEFT(B916,1)</f>
        <v>f</v>
      </c>
      <c r="BT916" s="1" t="str">
        <f>LEFT(B916,2)</f>
        <v>fo</v>
      </c>
      <c r="BU916" s="1" t="str">
        <f>RIGHT(B916,1)</f>
        <v>a</v>
      </c>
      <c r="BX916" s="10">
        <v>0</v>
      </c>
      <c r="BY916" s="10" t="str">
        <f>LEFT(CA916,1)</f>
        <v>o</v>
      </c>
      <c r="BZ916" s="10" t="str">
        <f>RIGHT(B916,1)</f>
        <v>a</v>
      </c>
      <c r="CA916" s="10" t="str">
        <f>RIGHT(B916,3)</f>
        <v>oka</v>
      </c>
      <c r="CB916" s="10" t="str">
        <f>RIGHT(B916,3)</f>
        <v>oka</v>
      </c>
      <c r="CC916" s="10" t="str">
        <f>RIGHT(B916,2)</f>
        <v>ka</v>
      </c>
      <c r="CD916" s="10" t="str">
        <f>RIGHT(B916,1)</f>
        <v>a</v>
      </c>
    </row>
    <row r="917" spans="1:82">
      <c r="A917">
        <v>1001</v>
      </c>
      <c r="B917" s="30" t="s">
        <v>724</v>
      </c>
      <c r="C917" t="s">
        <v>2154</v>
      </c>
      <c r="D917" t="s">
        <v>1151</v>
      </c>
      <c r="E917" t="s">
        <v>2821</v>
      </c>
      <c r="F917" t="s">
        <v>2834</v>
      </c>
      <c r="G917" s="1">
        <f>COUNTIF(B917,"*ii*")</f>
        <v>0</v>
      </c>
      <c r="H917" s="1">
        <f>COUNTIF(B917,"*ee*")</f>
        <v>0</v>
      </c>
      <c r="I917" s="1">
        <f>COUNTIF(B917,"*aa*")</f>
        <v>0</v>
      </c>
      <c r="J917" s="1">
        <f>COUNTIF(B917,"*oo*")</f>
        <v>0</v>
      </c>
      <c r="K917" s="1">
        <f>COUNTIF(B917,"*uu*")</f>
        <v>0</v>
      </c>
      <c r="L917" s="1">
        <f>COUNTIF(B917,"*ia*")</f>
        <v>0</v>
      </c>
      <c r="M917" s="1">
        <f>COUNTIF(B917,"*iu*")</f>
        <v>0</v>
      </c>
      <c r="N917" s="1">
        <f>COUNTIF(B917,"*ei*")</f>
        <v>0</v>
      </c>
      <c r="O917" s="1">
        <f>COUNTIF(B917,"*ea*")</f>
        <v>0</v>
      </c>
      <c r="P917" s="1">
        <f>COUNTIF(B917,"*eo*")</f>
        <v>0</v>
      </c>
      <c r="Q917" s="1">
        <f>COUNTIF(B917,"*eu*")</f>
        <v>0</v>
      </c>
      <c r="R917" s="1">
        <f>COUNTIF(B917,"*ai*")</f>
        <v>0</v>
      </c>
      <c r="S917" s="1">
        <f>COUNTIF(B917,"*ae*")</f>
        <v>0</v>
      </c>
      <c r="T917" s="1">
        <f>COUNTIF(B917,"*ao*")</f>
        <v>0</v>
      </c>
      <c r="U917" s="1">
        <f>COUNTIF(B917,"*au*")</f>
        <v>0</v>
      </c>
      <c r="V917" s="1">
        <f>COUNTIF(B917,"*oi*")</f>
        <v>0</v>
      </c>
      <c r="W917" s="1">
        <f>COUNTIF(B917,"*oe*")</f>
        <v>0</v>
      </c>
      <c r="X917" s="1">
        <f>COUNTIF(B917,"*oa*")</f>
        <v>0</v>
      </c>
      <c r="Y917" s="1">
        <f>COUNTIF(B917,"*ou*")</f>
        <v>0</v>
      </c>
      <c r="Z917" s="1">
        <f>COUNTIF(B917,"*ui*")</f>
        <v>0</v>
      </c>
      <c r="AA917" s="1">
        <f>COUNTIF(B917,"*ua*")</f>
        <v>0</v>
      </c>
      <c r="AB917">
        <f>SUM(G917:AA917)</f>
        <v>0</v>
      </c>
      <c r="AC917">
        <v>2</v>
      </c>
      <c r="AD917">
        <f>COUNTIF(AC917,"2")</f>
        <v>1</v>
      </c>
      <c r="AE917">
        <f>COUNTIF(AC917,"3")</f>
        <v>0</v>
      </c>
      <c r="AF917">
        <f>COUNTIF(AC917,"4")</f>
        <v>0</v>
      </c>
      <c r="AG917">
        <f>COUNTIF(AC917,"5")</f>
        <v>0</v>
      </c>
      <c r="AH917">
        <v>1</v>
      </c>
      <c r="AI917">
        <v>0</v>
      </c>
      <c r="AL917">
        <v>1</v>
      </c>
      <c r="AO917" s="1">
        <f>COUNTIF(F917,"CVCV")+COUNTIF(F917,"CVVCV")</f>
        <v>1</v>
      </c>
      <c r="AP917" s="1">
        <f>COUNTIF(F917,"CVCVC")+COUNTIF(F917,"CVVCVC")</f>
        <v>0</v>
      </c>
      <c r="AQ917" s="1">
        <f>COUNTIF(F917,"VCV")+COUNTIF(F917,"VVCV")</f>
        <v>0</v>
      </c>
      <c r="AR917" s="1">
        <f>COUNTIF(F917,"VCVC")+COUNTIF(F917,"VVCVC")</f>
        <v>0</v>
      </c>
      <c r="AS917" s="1">
        <f>COUNTIF(F917,"CVV")</f>
        <v>0</v>
      </c>
      <c r="AT917" s="1">
        <f>COUNTIF(F917,"CVVC")</f>
        <v>0</v>
      </c>
      <c r="AU917" s="1">
        <f>COUNTIF(F917,"VV")</f>
        <v>0</v>
      </c>
      <c r="AV917" s="1">
        <f>COUNTIF(F917,"VVC")</f>
        <v>0</v>
      </c>
      <c r="AW917" s="1">
        <f>COUNTIF(F917,"CVVCVC")+COUNTIF(F917,"VVCVC")+COUNTIF(F917,"CVVCV")+COUNTIF(F917,"VVCV")</f>
        <v>0</v>
      </c>
      <c r="AY917" s="1">
        <f>COUNTIF(F917,"CCVCV")</f>
        <v>0</v>
      </c>
      <c r="AZ917" s="1">
        <f>COUNTIF(F917,"CCVCVC")</f>
        <v>0</v>
      </c>
      <c r="BA917" s="1">
        <f>COUNTIF(F917,"CCVV")</f>
        <v>0</v>
      </c>
      <c r="BB917" s="1">
        <f>COUNTIF(F917,"CCVVC")</f>
        <v>0</v>
      </c>
      <c r="BF917" s="1" t="str">
        <f>RIGHT(F917,4)</f>
        <v>CVCV</v>
      </c>
      <c r="BG917" s="1">
        <v>1</v>
      </c>
      <c r="BH917">
        <v>1</v>
      </c>
      <c r="BP917" s="1">
        <f>SUM(BG917:BO917)</f>
        <v>2</v>
      </c>
      <c r="BQ917">
        <v>0</v>
      </c>
      <c r="BS917" s="1" t="str">
        <f>LEFT(B917,1)</f>
        <v>n</v>
      </c>
      <c r="BT917" s="1" t="str">
        <f>LEFT(B917,2)</f>
        <v>no</v>
      </c>
      <c r="BU917" s="1" t="str">
        <f>RIGHT(B917,1)</f>
        <v>a</v>
      </c>
      <c r="BX917" s="10">
        <v>0</v>
      </c>
      <c r="BY917" s="10" t="str">
        <f>LEFT(CA917,1)</f>
        <v>o</v>
      </c>
      <c r="BZ917" s="10" t="str">
        <f>RIGHT(B917,1)</f>
        <v>a</v>
      </c>
      <c r="CA917" s="10" t="str">
        <f>RIGHT(B917,3)</f>
        <v>oka</v>
      </c>
      <c r="CB917" s="10" t="str">
        <f>RIGHT(B917,3)</f>
        <v>oka</v>
      </c>
      <c r="CC917" s="10" t="str">
        <f>RIGHT(B917,2)</f>
        <v>ka</v>
      </c>
      <c r="CD917" s="10" t="str">
        <f>RIGHT(B917,1)</f>
        <v>a</v>
      </c>
    </row>
    <row r="918" spans="1:82">
      <c r="A918">
        <v>411</v>
      </c>
      <c r="B918" s="30" t="s">
        <v>538</v>
      </c>
      <c r="C918" t="s">
        <v>1908</v>
      </c>
      <c r="D918" t="s">
        <v>1150</v>
      </c>
      <c r="E918" t="s">
        <v>2821</v>
      </c>
      <c r="F918" t="s">
        <v>2834</v>
      </c>
      <c r="G918" s="1">
        <f>COUNTIF(B918,"*ii*")</f>
        <v>0</v>
      </c>
      <c r="H918" s="1">
        <f>COUNTIF(B918,"*ee*")</f>
        <v>0</v>
      </c>
      <c r="I918" s="1">
        <f>COUNTIF(B918,"*aa*")</f>
        <v>0</v>
      </c>
      <c r="J918" s="1">
        <f>COUNTIF(B918,"*oo*")</f>
        <v>0</v>
      </c>
      <c r="K918" s="1">
        <f>COUNTIF(B918,"*uu*")</f>
        <v>0</v>
      </c>
      <c r="L918" s="1">
        <f>COUNTIF(B918,"*ia*")</f>
        <v>0</v>
      </c>
      <c r="M918" s="1">
        <f>COUNTIF(B918,"*iu*")</f>
        <v>0</v>
      </c>
      <c r="N918" s="1">
        <f>COUNTIF(B918,"*ei*")</f>
        <v>0</v>
      </c>
      <c r="O918" s="1">
        <f>COUNTIF(B918,"*ea*")</f>
        <v>0</v>
      </c>
      <c r="P918" s="1">
        <f>COUNTIF(B918,"*eo*")</f>
        <v>0</v>
      </c>
      <c r="Q918" s="1">
        <f>COUNTIF(B918,"*eu*")</f>
        <v>0</v>
      </c>
      <c r="R918" s="1">
        <f>COUNTIF(B918,"*ai*")</f>
        <v>0</v>
      </c>
      <c r="S918" s="1">
        <f>COUNTIF(B918,"*ae*")</f>
        <v>0</v>
      </c>
      <c r="T918" s="1">
        <f>COUNTIF(B918,"*ao*")</f>
        <v>0</v>
      </c>
      <c r="U918" s="1">
        <f>COUNTIF(B918,"*au*")</f>
        <v>0</v>
      </c>
      <c r="V918" s="1">
        <f>COUNTIF(B918,"*oi*")</f>
        <v>0</v>
      </c>
      <c r="W918" s="1">
        <f>COUNTIF(B918,"*oe*")</f>
        <v>0</v>
      </c>
      <c r="X918" s="1">
        <f>COUNTIF(B918,"*oa*")</f>
        <v>0</v>
      </c>
      <c r="Y918" s="1">
        <f>COUNTIF(B918,"*ou*")</f>
        <v>0</v>
      </c>
      <c r="Z918" s="1">
        <f>COUNTIF(B918,"*ui*")</f>
        <v>0</v>
      </c>
      <c r="AA918" s="1">
        <f>COUNTIF(B918,"*ua*")</f>
        <v>0</v>
      </c>
      <c r="AB918">
        <f>SUM(G918:AA918)</f>
        <v>0</v>
      </c>
      <c r="AC918">
        <v>2</v>
      </c>
      <c r="AD918">
        <f>COUNTIF(AC918,"2")</f>
        <v>1</v>
      </c>
      <c r="AE918">
        <f>COUNTIF(AC918,"3")</f>
        <v>0</v>
      </c>
      <c r="AF918">
        <f>COUNTIF(AC918,"4")</f>
        <v>0</v>
      </c>
      <c r="AG918">
        <f>COUNTIF(AC918,"5")</f>
        <v>0</v>
      </c>
      <c r="AH918">
        <v>1</v>
      </c>
      <c r="AI918">
        <v>0</v>
      </c>
      <c r="AL918">
        <v>1</v>
      </c>
      <c r="AO918" s="1">
        <f>COUNTIF(F918,"CVCV")+COUNTIF(F918,"CVVCV")</f>
        <v>1</v>
      </c>
      <c r="AP918" s="1">
        <f>COUNTIF(F918,"CVCVC")+COUNTIF(F918,"CVVCVC")</f>
        <v>0</v>
      </c>
      <c r="AQ918" s="1">
        <f>COUNTIF(F918,"VCV")+COUNTIF(F918,"VVCV")</f>
        <v>0</v>
      </c>
      <c r="AR918" s="1">
        <f>COUNTIF(F918,"VCVC")+COUNTIF(F918,"VVCVC")</f>
        <v>0</v>
      </c>
      <c r="AS918" s="1">
        <f>COUNTIF(F918,"CVV")</f>
        <v>0</v>
      </c>
      <c r="AT918" s="1">
        <f>COUNTIF(F918,"CVVC")</f>
        <v>0</v>
      </c>
      <c r="AU918" s="1">
        <f>COUNTIF(F918,"VV")</f>
        <v>0</v>
      </c>
      <c r="AV918" s="1">
        <f>COUNTIF(F918,"VVC")</f>
        <v>0</v>
      </c>
      <c r="AW918" s="1">
        <f>COUNTIF(F918,"CVVCVC")+COUNTIF(F918,"VVCVC")+COUNTIF(F918,"CVVCV")+COUNTIF(F918,"VVCV")</f>
        <v>0</v>
      </c>
      <c r="AY918" s="1">
        <f>COUNTIF(F918,"CCVCV")</f>
        <v>0</v>
      </c>
      <c r="AZ918" s="1">
        <f>COUNTIF(F918,"CCVCVC")</f>
        <v>0</v>
      </c>
      <c r="BA918" s="1">
        <f>COUNTIF(F918,"CCVV")</f>
        <v>0</v>
      </c>
      <c r="BB918" s="1">
        <f>COUNTIF(F918,"CCVVC")</f>
        <v>0</v>
      </c>
      <c r="BF918" s="1" t="str">
        <f>RIGHT(F918,4)</f>
        <v>CVCV</v>
      </c>
      <c r="BG918" s="1">
        <v>1</v>
      </c>
      <c r="BH918">
        <v>1</v>
      </c>
      <c r="BP918" s="1">
        <f>SUM(BG918:BO918)</f>
        <v>2</v>
      </c>
      <c r="BQ918">
        <v>0</v>
      </c>
      <c r="BS918" s="1" t="str">
        <f>LEFT(B918,1)</f>
        <v>h</v>
      </c>
      <c r="BT918" s="1" t="str">
        <f>LEFT(B918,2)</f>
        <v>ho</v>
      </c>
      <c r="BU918" s="1" t="str">
        <f>RIGHT(B918,1)</f>
        <v>a</v>
      </c>
      <c r="BX918" s="10">
        <v>0</v>
      </c>
      <c r="BY918" s="10" t="str">
        <f>LEFT(CA918,1)</f>
        <v>o</v>
      </c>
      <c r="BZ918" s="10" t="str">
        <f>RIGHT(B918,1)</f>
        <v>a</v>
      </c>
      <c r="CA918" s="10" t="str">
        <f>RIGHT(B918,3)</f>
        <v>oka</v>
      </c>
      <c r="CB918" s="10" t="str">
        <f>RIGHT(B918,3)</f>
        <v>oka</v>
      </c>
      <c r="CC918" s="10" t="str">
        <f>RIGHT(B918,2)</f>
        <v>ka</v>
      </c>
      <c r="CD918" s="10" t="str">
        <f>RIGHT(B918,1)</f>
        <v>a</v>
      </c>
    </row>
    <row r="919" spans="1:82">
      <c r="A919">
        <v>1170</v>
      </c>
      <c r="B919" s="30" t="s">
        <v>372</v>
      </c>
      <c r="C919" t="s">
        <v>1672</v>
      </c>
      <c r="D919" t="s">
        <v>1150</v>
      </c>
      <c r="E919" t="s">
        <v>2821</v>
      </c>
      <c r="F919" t="s">
        <v>2834</v>
      </c>
      <c r="G919" s="1">
        <f>COUNTIF(B919,"*ii*")</f>
        <v>0</v>
      </c>
      <c r="H919" s="1">
        <f>COUNTIF(B919,"*ee*")</f>
        <v>0</v>
      </c>
      <c r="I919" s="1">
        <f>COUNTIF(B919,"*aa*")</f>
        <v>0</v>
      </c>
      <c r="J919" s="1">
        <f>COUNTIF(B919,"*oo*")</f>
        <v>0</v>
      </c>
      <c r="K919" s="1">
        <f>COUNTIF(B919,"*uu*")</f>
        <v>0</v>
      </c>
      <c r="L919" s="1">
        <f>COUNTIF(B919,"*ia*")</f>
        <v>0</v>
      </c>
      <c r="M919" s="1">
        <f>COUNTIF(B919,"*iu*")</f>
        <v>0</v>
      </c>
      <c r="N919" s="1">
        <f>COUNTIF(B919,"*ei*")</f>
        <v>0</v>
      </c>
      <c r="O919" s="1">
        <f>COUNTIF(B919,"*ea*")</f>
        <v>0</v>
      </c>
      <c r="P919" s="1">
        <f>COUNTIF(B919,"*eo*")</f>
        <v>0</v>
      </c>
      <c r="Q919" s="1">
        <f>COUNTIF(B919,"*eu*")</f>
        <v>0</v>
      </c>
      <c r="R919" s="1">
        <f>COUNTIF(B919,"*ai*")</f>
        <v>0</v>
      </c>
      <c r="S919" s="1">
        <f>COUNTIF(B919,"*ae*")</f>
        <v>0</v>
      </c>
      <c r="T919" s="1">
        <f>COUNTIF(B919,"*ao*")</f>
        <v>0</v>
      </c>
      <c r="U919" s="1">
        <f>COUNTIF(B919,"*au*")</f>
        <v>0</v>
      </c>
      <c r="V919" s="1">
        <f>COUNTIF(B919,"*oi*")</f>
        <v>0</v>
      </c>
      <c r="W919" s="1">
        <f>COUNTIF(B919,"*oe*")</f>
        <v>0</v>
      </c>
      <c r="X919" s="1">
        <f>COUNTIF(B919,"*oa*")</f>
        <v>0</v>
      </c>
      <c r="Y919" s="1">
        <f>COUNTIF(B919,"*ou*")</f>
        <v>0</v>
      </c>
      <c r="Z919" s="1">
        <f>COUNTIF(B919,"*ui*")</f>
        <v>0</v>
      </c>
      <c r="AA919" s="1">
        <f>COUNTIF(B919,"*ua*")</f>
        <v>0</v>
      </c>
      <c r="AB919">
        <f>SUM(G919:AA919)</f>
        <v>0</v>
      </c>
      <c r="AC919">
        <v>2</v>
      </c>
      <c r="AD919">
        <f>COUNTIF(AC919,"2")</f>
        <v>1</v>
      </c>
      <c r="AE919">
        <f>COUNTIF(AC919,"3")</f>
        <v>0</v>
      </c>
      <c r="AF919">
        <f>COUNTIF(AC919,"4")</f>
        <v>0</v>
      </c>
      <c r="AG919">
        <f>COUNTIF(AC919,"5")</f>
        <v>0</v>
      </c>
      <c r="AH919">
        <v>1</v>
      </c>
      <c r="AI919">
        <v>0</v>
      </c>
      <c r="AL919">
        <v>1</v>
      </c>
      <c r="AO919" s="1">
        <f>COUNTIF(F919,"CVCV")+COUNTIF(F919,"CVVCV")</f>
        <v>1</v>
      </c>
      <c r="AP919" s="1">
        <f>COUNTIF(F919,"CVCVC")+COUNTIF(F919,"CVVCVC")</f>
        <v>0</v>
      </c>
      <c r="AQ919" s="1">
        <f>COUNTIF(F919,"VCV")+COUNTIF(F919,"VVCV")</f>
        <v>0</v>
      </c>
      <c r="AR919" s="1">
        <f>COUNTIF(F919,"VCVC")+COUNTIF(F919,"VVCVC")</f>
        <v>0</v>
      </c>
      <c r="AS919" s="1">
        <f>COUNTIF(F919,"CVV")</f>
        <v>0</v>
      </c>
      <c r="AT919" s="1">
        <f>COUNTIF(F919,"CVVC")</f>
        <v>0</v>
      </c>
      <c r="AU919" s="1">
        <f>COUNTIF(F919,"VV")</f>
        <v>0</v>
      </c>
      <c r="AV919" s="1">
        <f>COUNTIF(F919,"VVC")</f>
        <v>0</v>
      </c>
      <c r="AW919" s="1">
        <f>COUNTIF(F919,"CVVCVC")+COUNTIF(F919,"VVCVC")+COUNTIF(F919,"CVVCV")+COUNTIF(F919,"VVCV")</f>
        <v>0</v>
      </c>
      <c r="AY919" s="1">
        <f>COUNTIF(F919,"CCVCV")</f>
        <v>0</v>
      </c>
      <c r="AZ919" s="1">
        <f>COUNTIF(F919,"CCVCVC")</f>
        <v>0</v>
      </c>
      <c r="BA919" s="1">
        <f>COUNTIF(F919,"CCVV")</f>
        <v>0</v>
      </c>
      <c r="BB919" s="1">
        <f>COUNTIF(F919,"CCVVC")</f>
        <v>0</v>
      </c>
      <c r="BF919" s="1" t="str">
        <f>RIGHT(F919,4)</f>
        <v>CVCV</v>
      </c>
      <c r="BG919" s="1">
        <v>1</v>
      </c>
      <c r="BH919">
        <v>1</v>
      </c>
      <c r="BP919" s="1">
        <f>SUM(BG919:BO919)</f>
        <v>2</v>
      </c>
      <c r="BQ919">
        <v>0</v>
      </c>
      <c r="BS919" s="1" t="str">
        <f>LEFT(B919,1)</f>
        <v>p</v>
      </c>
      <c r="BT919" s="1" t="str">
        <f>LEFT(B919,2)</f>
        <v>po</v>
      </c>
      <c r="BU919" s="1" t="str">
        <f>RIGHT(B919,1)</f>
        <v>a</v>
      </c>
      <c r="BX919" s="10">
        <v>0</v>
      </c>
      <c r="BY919" s="10" t="str">
        <f>LEFT(CA919,1)</f>
        <v>o</v>
      </c>
      <c r="BZ919" s="10" t="str">
        <f>RIGHT(B919,1)</f>
        <v>a</v>
      </c>
      <c r="CA919" s="10" t="str">
        <f>RIGHT(B919,3)</f>
        <v>oka</v>
      </c>
      <c r="CB919" s="10" t="str">
        <f>RIGHT(B919,3)</f>
        <v>oka</v>
      </c>
      <c r="CC919" s="10" t="str">
        <f>RIGHT(B919,2)</f>
        <v>ka</v>
      </c>
      <c r="CD919" s="10" t="str">
        <f>RIGHT(B919,1)</f>
        <v>a</v>
      </c>
    </row>
    <row r="920" spans="1:82">
      <c r="A920">
        <v>1033</v>
      </c>
      <c r="B920" s="30" t="s">
        <v>473</v>
      </c>
      <c r="C920" t="s">
        <v>1806</v>
      </c>
      <c r="D920" t="s">
        <v>1150</v>
      </c>
      <c r="E920" t="s">
        <v>2821</v>
      </c>
      <c r="F920" t="s">
        <v>2834</v>
      </c>
      <c r="G920" s="1">
        <f>COUNTIF(B920,"*ii*")</f>
        <v>0</v>
      </c>
      <c r="H920" s="1">
        <f>COUNTIF(B920,"*ee*")</f>
        <v>0</v>
      </c>
      <c r="I920" s="1">
        <f>COUNTIF(B920,"*aa*")</f>
        <v>0</v>
      </c>
      <c r="J920" s="1">
        <f>COUNTIF(B920,"*oo*")</f>
        <v>0</v>
      </c>
      <c r="K920" s="1">
        <f>COUNTIF(B920,"*uu*")</f>
        <v>0</v>
      </c>
      <c r="L920" s="1">
        <f>COUNTIF(B920,"*ia*")</f>
        <v>0</v>
      </c>
      <c r="M920" s="1">
        <f>COUNTIF(B920,"*iu*")</f>
        <v>0</v>
      </c>
      <c r="N920" s="1">
        <f>COUNTIF(B920,"*ei*")</f>
        <v>0</v>
      </c>
      <c r="O920" s="1">
        <f>COUNTIF(B920,"*ea*")</f>
        <v>0</v>
      </c>
      <c r="P920" s="1">
        <f>COUNTIF(B920,"*eo*")</f>
        <v>0</v>
      </c>
      <c r="Q920" s="1">
        <f>COUNTIF(B920,"*eu*")</f>
        <v>0</v>
      </c>
      <c r="R920" s="1">
        <f>COUNTIF(B920,"*ai*")</f>
        <v>0</v>
      </c>
      <c r="S920" s="1">
        <f>COUNTIF(B920,"*ae*")</f>
        <v>0</v>
      </c>
      <c r="T920" s="1">
        <f>COUNTIF(B920,"*ao*")</f>
        <v>0</v>
      </c>
      <c r="U920" s="1">
        <f>COUNTIF(B920,"*au*")</f>
        <v>0</v>
      </c>
      <c r="V920" s="1">
        <f>COUNTIF(B920,"*oi*")</f>
        <v>0</v>
      </c>
      <c r="W920" s="1">
        <f>COUNTIF(B920,"*oe*")</f>
        <v>0</v>
      </c>
      <c r="X920" s="1">
        <f>COUNTIF(B920,"*oa*")</f>
        <v>0</v>
      </c>
      <c r="Y920" s="1">
        <f>COUNTIF(B920,"*ou*")</f>
        <v>0</v>
      </c>
      <c r="Z920" s="1">
        <f>COUNTIF(B920,"*ui*")</f>
        <v>0</v>
      </c>
      <c r="AA920" s="1">
        <f>COUNTIF(B920,"*ua*")</f>
        <v>0</v>
      </c>
      <c r="AB920">
        <f>SUM(G920:AA920)</f>
        <v>0</v>
      </c>
      <c r="AC920">
        <v>2</v>
      </c>
      <c r="AD920">
        <f>COUNTIF(AC920,"2")</f>
        <v>1</v>
      </c>
      <c r="AE920">
        <f>COUNTIF(AC920,"3")</f>
        <v>0</v>
      </c>
      <c r="AF920">
        <f>COUNTIF(AC920,"4")</f>
        <v>0</v>
      </c>
      <c r="AG920">
        <f>COUNTIF(AC920,"5")</f>
        <v>0</v>
      </c>
      <c r="AH920">
        <v>1</v>
      </c>
      <c r="AI920">
        <v>0</v>
      </c>
      <c r="AL920">
        <v>1</v>
      </c>
      <c r="AO920" s="1">
        <f>COUNTIF(F920,"CVCV")+COUNTIF(F920,"CVVCV")</f>
        <v>1</v>
      </c>
      <c r="AP920" s="1">
        <f>COUNTIF(F920,"CVCVC")+COUNTIF(F920,"CVVCVC")</f>
        <v>0</v>
      </c>
      <c r="AQ920" s="1">
        <f>COUNTIF(F920,"VCV")+COUNTIF(F920,"VVCV")</f>
        <v>0</v>
      </c>
      <c r="AR920" s="1">
        <f>COUNTIF(F920,"VCVC")+COUNTIF(F920,"VVCVC")</f>
        <v>0</v>
      </c>
      <c r="AS920" s="1">
        <f>COUNTIF(F920,"CVV")</f>
        <v>0</v>
      </c>
      <c r="AT920" s="1">
        <f>COUNTIF(F920,"CVVC")</f>
        <v>0</v>
      </c>
      <c r="AU920" s="1">
        <f>COUNTIF(F920,"VV")</f>
        <v>0</v>
      </c>
      <c r="AV920" s="1">
        <f>COUNTIF(F920,"VVC")</f>
        <v>0</v>
      </c>
      <c r="AW920" s="1">
        <f>COUNTIF(F920,"CVVCVC")+COUNTIF(F920,"VVCVC")+COUNTIF(F920,"CVVCV")+COUNTIF(F920,"VVCV")</f>
        <v>0</v>
      </c>
      <c r="AY920" s="1">
        <f>COUNTIF(F920,"CCVCV")</f>
        <v>0</v>
      </c>
      <c r="AZ920" s="1">
        <f>COUNTIF(F920,"CCVCVC")</f>
        <v>0</v>
      </c>
      <c r="BA920" s="1">
        <f>COUNTIF(F920,"CCVV")</f>
        <v>0</v>
      </c>
      <c r="BB920" s="1">
        <f>COUNTIF(F920,"CCVVC")</f>
        <v>0</v>
      </c>
      <c r="BF920" s="1" t="str">
        <f>RIGHT(F920,4)</f>
        <v>CVCV</v>
      </c>
      <c r="BG920" s="1">
        <v>1</v>
      </c>
      <c r="BH920">
        <v>1</v>
      </c>
      <c r="BP920" s="1">
        <f>SUM(BG920:BO920)</f>
        <v>2</v>
      </c>
      <c r="BQ920">
        <v>0</v>
      </c>
      <c r="BS920" s="1" t="str">
        <f>LEFT(B920,1)</f>
        <v>n</v>
      </c>
      <c r="BT920" s="1" t="str">
        <f>LEFT(B920,2)</f>
        <v>nu</v>
      </c>
      <c r="BU920" s="1" t="str">
        <f>RIGHT(B920,1)</f>
        <v>a</v>
      </c>
      <c r="BX920" s="10">
        <v>0</v>
      </c>
      <c r="BY920" s="10" t="str">
        <f>LEFT(CA920,1)</f>
        <v>u</v>
      </c>
      <c r="BZ920" s="10" t="str">
        <f>RIGHT(B920,1)</f>
        <v>a</v>
      </c>
      <c r="CA920" s="10" t="str">
        <f>RIGHT(B920,3)</f>
        <v>uka</v>
      </c>
      <c r="CB920" s="10" t="str">
        <f>RIGHT(B920,3)</f>
        <v>uka</v>
      </c>
      <c r="CC920" s="10" t="str">
        <f>RIGHT(B920,2)</f>
        <v>ka</v>
      </c>
      <c r="CD920" s="10" t="str">
        <f>RIGHT(B920,1)</f>
        <v>a</v>
      </c>
    </row>
    <row r="921" spans="1:82">
      <c r="A921">
        <v>749</v>
      </c>
      <c r="B921" s="30" t="s">
        <v>202</v>
      </c>
      <c r="C921" t="s">
        <v>2082</v>
      </c>
      <c r="D921" t="s">
        <v>1141</v>
      </c>
      <c r="E921" t="s">
        <v>1141</v>
      </c>
      <c r="F921" t="s">
        <v>2834</v>
      </c>
      <c r="G921" s="1">
        <f>COUNTIF(B921,"*ii*")</f>
        <v>0</v>
      </c>
      <c r="H921" s="1">
        <f>COUNTIF(B921,"*ee*")</f>
        <v>0</v>
      </c>
      <c r="I921" s="1">
        <f>COUNTIF(B921,"*aa*")</f>
        <v>0</v>
      </c>
      <c r="J921" s="1">
        <f>COUNTIF(B921,"*oo*")</f>
        <v>0</v>
      </c>
      <c r="K921" s="1">
        <f>COUNTIF(B921,"*uu*")</f>
        <v>0</v>
      </c>
      <c r="L921" s="1">
        <f>COUNTIF(B921,"*ia*")</f>
        <v>0</v>
      </c>
      <c r="M921" s="1">
        <f>COUNTIF(B921,"*iu*")</f>
        <v>0</v>
      </c>
      <c r="N921" s="1">
        <f>COUNTIF(B921,"*ei*")</f>
        <v>0</v>
      </c>
      <c r="O921" s="1">
        <f>COUNTIF(B921,"*ea*")</f>
        <v>0</v>
      </c>
      <c r="P921" s="1">
        <f>COUNTIF(B921,"*eo*")</f>
        <v>0</v>
      </c>
      <c r="Q921" s="1">
        <f>COUNTIF(B921,"*eu*")</f>
        <v>0</v>
      </c>
      <c r="R921" s="1">
        <f>COUNTIF(B921,"*ai*")</f>
        <v>0</v>
      </c>
      <c r="S921" s="1">
        <f>COUNTIF(B921,"*ae*")</f>
        <v>0</v>
      </c>
      <c r="T921" s="1">
        <f>COUNTIF(B921,"*ao*")</f>
        <v>0</v>
      </c>
      <c r="U921" s="1">
        <f>COUNTIF(B921,"*au*")</f>
        <v>0</v>
      </c>
      <c r="V921" s="1">
        <f>COUNTIF(B921,"*oi*")</f>
        <v>0</v>
      </c>
      <c r="W921" s="1">
        <f>COUNTIF(B921,"*oe*")</f>
        <v>0</v>
      </c>
      <c r="X921" s="1">
        <f>COUNTIF(B921,"*oa*")</f>
        <v>0</v>
      </c>
      <c r="Y921" s="1">
        <f>COUNTIF(B921,"*ou*")</f>
        <v>0</v>
      </c>
      <c r="Z921" s="1">
        <f>COUNTIF(B921,"*ui*")</f>
        <v>0</v>
      </c>
      <c r="AA921" s="1">
        <f>COUNTIF(B921,"*ua*")</f>
        <v>0</v>
      </c>
      <c r="AB921">
        <f>SUM(G921:AA921)</f>
        <v>0</v>
      </c>
      <c r="AC921">
        <v>2</v>
      </c>
      <c r="AD921">
        <f>COUNTIF(AC921,"2")</f>
        <v>1</v>
      </c>
      <c r="AE921">
        <f>COUNTIF(AC921,"3")</f>
        <v>0</v>
      </c>
      <c r="AF921">
        <f>COUNTIF(AC921,"4")</f>
        <v>0</v>
      </c>
      <c r="AG921">
        <f>COUNTIF(AC921,"5")</f>
        <v>0</v>
      </c>
      <c r="AH921">
        <v>1</v>
      </c>
      <c r="AI921">
        <v>0</v>
      </c>
      <c r="AL921">
        <v>1</v>
      </c>
      <c r="AO921" s="1">
        <f>COUNTIF(F921,"CVCV")+COUNTIF(F921,"CVVCV")</f>
        <v>1</v>
      </c>
      <c r="AP921" s="1">
        <f>COUNTIF(F921,"CVCVC")+COUNTIF(F921,"CVVCVC")</f>
        <v>0</v>
      </c>
      <c r="AQ921" s="1">
        <f>COUNTIF(F921,"VCV")+COUNTIF(F921,"VVCV")</f>
        <v>0</v>
      </c>
      <c r="AR921" s="1">
        <f>COUNTIF(F921,"VCVC")+COUNTIF(F921,"VVCVC")</f>
        <v>0</v>
      </c>
      <c r="AS921" s="1">
        <f>COUNTIF(F921,"CVV")</f>
        <v>0</v>
      </c>
      <c r="AT921" s="1">
        <f>COUNTIF(F921,"CVVC")</f>
        <v>0</v>
      </c>
      <c r="AU921" s="1">
        <f>COUNTIF(F921,"VV")</f>
        <v>0</v>
      </c>
      <c r="AV921" s="1">
        <f>COUNTIF(F921,"VVC")</f>
        <v>0</v>
      </c>
      <c r="AW921" s="1">
        <f>COUNTIF(F921,"CVVCVC")+COUNTIF(F921,"VVCVC")+COUNTIF(F921,"CVVCV")+COUNTIF(F921,"VVCV")</f>
        <v>0</v>
      </c>
      <c r="AY921" s="1">
        <f>COUNTIF(F921,"CCVCV")</f>
        <v>0</v>
      </c>
      <c r="AZ921" s="1">
        <f>COUNTIF(F921,"CCVCVC")</f>
        <v>0</v>
      </c>
      <c r="BA921" s="1">
        <f>COUNTIF(F921,"CCVV")</f>
        <v>0</v>
      </c>
      <c r="BB921" s="1">
        <f>COUNTIF(F921,"CCVVC")</f>
        <v>0</v>
      </c>
      <c r="BF921" s="1" t="str">
        <f>RIGHT(F921,4)</f>
        <v>CVCV</v>
      </c>
      <c r="BG921" s="1">
        <v>1</v>
      </c>
      <c r="BH921">
        <v>1</v>
      </c>
      <c r="BP921" s="1">
        <f>SUM(BG921:BO921)</f>
        <v>2</v>
      </c>
      <c r="BQ921">
        <v>0</v>
      </c>
      <c r="BS921" s="1" t="str">
        <f>LEFT(B921,1)</f>
        <v>m</v>
      </c>
      <c r="BT921" s="1" t="str">
        <f>LEFT(B921,2)</f>
        <v>ma</v>
      </c>
      <c r="BU921" s="1" t="str">
        <f>RIGHT(B921,1)</f>
        <v>a</v>
      </c>
      <c r="BX921" s="10">
        <v>0</v>
      </c>
      <c r="BY921" s="10" t="str">
        <f>LEFT(CA921,1)</f>
        <v>a</v>
      </c>
      <c r="BZ921" s="10" t="str">
        <f>RIGHT(B921,1)</f>
        <v>a</v>
      </c>
      <c r="CA921" s="10" t="str">
        <f>RIGHT(B921,3)</f>
        <v>ama</v>
      </c>
      <c r="CB921" s="10" t="str">
        <f>RIGHT(B921,3)</f>
        <v>ama</v>
      </c>
      <c r="CC921" s="10" t="str">
        <f>RIGHT(B921,2)</f>
        <v>ma</v>
      </c>
      <c r="CD921" s="10" t="str">
        <f>RIGHT(B921,1)</f>
        <v>a</v>
      </c>
    </row>
    <row r="922" spans="1:82">
      <c r="A922">
        <v>1799</v>
      </c>
      <c r="B922" s="30" t="s">
        <v>349</v>
      </c>
      <c r="C922" t="s">
        <v>2090</v>
      </c>
      <c r="D922" t="s">
        <v>1152</v>
      </c>
      <c r="E922" t="s">
        <v>1141</v>
      </c>
      <c r="F922" t="s">
        <v>2834</v>
      </c>
      <c r="G922" s="1">
        <f>COUNTIF(B922,"*ii*")</f>
        <v>0</v>
      </c>
      <c r="H922" s="1">
        <f>COUNTIF(B922,"*ee*")</f>
        <v>0</v>
      </c>
      <c r="I922" s="1">
        <f>COUNTIF(B922,"*aa*")</f>
        <v>0</v>
      </c>
      <c r="J922" s="1">
        <f>COUNTIF(B922,"*oo*")</f>
        <v>0</v>
      </c>
      <c r="K922" s="1">
        <f>COUNTIF(B922,"*uu*")</f>
        <v>0</v>
      </c>
      <c r="L922" s="1">
        <f>COUNTIF(B922,"*ia*")</f>
        <v>0</v>
      </c>
      <c r="M922" s="1">
        <f>COUNTIF(B922,"*iu*")</f>
        <v>0</v>
      </c>
      <c r="N922" s="1">
        <f>COUNTIF(B922,"*ei*")</f>
        <v>0</v>
      </c>
      <c r="O922" s="1">
        <f>COUNTIF(B922,"*ea*")</f>
        <v>0</v>
      </c>
      <c r="P922" s="1">
        <f>COUNTIF(B922,"*eo*")</f>
        <v>0</v>
      </c>
      <c r="Q922" s="1">
        <f>COUNTIF(B922,"*eu*")</f>
        <v>0</v>
      </c>
      <c r="R922" s="1">
        <f>COUNTIF(B922,"*ai*")</f>
        <v>0</v>
      </c>
      <c r="S922" s="1">
        <f>COUNTIF(B922,"*ae*")</f>
        <v>0</v>
      </c>
      <c r="T922" s="1">
        <f>COUNTIF(B922,"*ao*")</f>
        <v>0</v>
      </c>
      <c r="U922" s="1">
        <f>COUNTIF(B922,"*au*")</f>
        <v>0</v>
      </c>
      <c r="V922" s="1">
        <f>COUNTIF(B922,"*oi*")</f>
        <v>0</v>
      </c>
      <c r="W922" s="1">
        <f>COUNTIF(B922,"*oe*")</f>
        <v>0</v>
      </c>
      <c r="X922" s="1">
        <f>COUNTIF(B922,"*oa*")</f>
        <v>0</v>
      </c>
      <c r="Y922" s="1">
        <f>COUNTIF(B922,"*ou*")</f>
        <v>0</v>
      </c>
      <c r="Z922" s="1">
        <f>COUNTIF(B922,"*ui*")</f>
        <v>0</v>
      </c>
      <c r="AA922" s="1">
        <f>COUNTIF(B922,"*ua*")</f>
        <v>0</v>
      </c>
      <c r="AB922">
        <f>SUM(G922:AA922)</f>
        <v>0</v>
      </c>
      <c r="AC922">
        <v>2</v>
      </c>
      <c r="AD922">
        <f>COUNTIF(AC922,"2")</f>
        <v>1</v>
      </c>
      <c r="AE922">
        <f>COUNTIF(AC922,"3")</f>
        <v>0</v>
      </c>
      <c r="AF922">
        <f>COUNTIF(AC922,"4")</f>
        <v>0</v>
      </c>
      <c r="AG922">
        <f>COUNTIF(AC922,"5")</f>
        <v>0</v>
      </c>
      <c r="AH922">
        <v>1</v>
      </c>
      <c r="AI922">
        <v>0</v>
      </c>
      <c r="AL922">
        <v>1</v>
      </c>
      <c r="AO922" s="1">
        <f>COUNTIF(F922,"CVCV")+COUNTIF(F922,"CVVCV")</f>
        <v>1</v>
      </c>
      <c r="AP922" s="1">
        <f>COUNTIF(F922,"CVCVC")+COUNTIF(F922,"CVVCVC")</f>
        <v>0</v>
      </c>
      <c r="AQ922" s="1">
        <f>COUNTIF(F922,"VCV")+COUNTIF(F922,"VVCV")</f>
        <v>0</v>
      </c>
      <c r="AR922" s="1">
        <f>COUNTIF(F922,"VCVC")+COUNTIF(F922,"VVCVC")</f>
        <v>0</v>
      </c>
      <c r="AS922" s="1">
        <f>COUNTIF(F922,"CVV")</f>
        <v>0</v>
      </c>
      <c r="AT922" s="1">
        <f>COUNTIF(F922,"CVVC")</f>
        <v>0</v>
      </c>
      <c r="AU922" s="1">
        <f>COUNTIF(F922,"VV")</f>
        <v>0</v>
      </c>
      <c r="AV922" s="1">
        <f>COUNTIF(F922,"VVC")</f>
        <v>0</v>
      </c>
      <c r="AW922" s="1">
        <f>COUNTIF(F922,"CVVCVC")+COUNTIF(F922,"VVCVC")+COUNTIF(F922,"CVVCV")+COUNTIF(F922,"VVCV")</f>
        <v>0</v>
      </c>
      <c r="AY922" s="1">
        <f>COUNTIF(F922,"CCVCV")</f>
        <v>0</v>
      </c>
      <c r="AZ922" s="1">
        <f>COUNTIF(F922,"CCVCVC")</f>
        <v>0</v>
      </c>
      <c r="BA922" s="1">
        <f>COUNTIF(F922,"CCVV")</f>
        <v>0</v>
      </c>
      <c r="BB922" s="1">
        <f>COUNTIF(F922,"CCVVC")</f>
        <v>0</v>
      </c>
      <c r="BF922" s="1" t="str">
        <f>RIGHT(F922,4)</f>
        <v>CVCV</v>
      </c>
      <c r="BG922" s="1">
        <v>1</v>
      </c>
      <c r="BH922">
        <v>1</v>
      </c>
      <c r="BP922" s="1">
        <f>SUM(BG922:BO922)</f>
        <v>2</v>
      </c>
      <c r="BQ922">
        <v>0</v>
      </c>
      <c r="BS922" s="1" t="str">
        <f>LEFT(B922,1)</f>
        <v>t</v>
      </c>
      <c r="BT922" s="1" t="str">
        <f>LEFT(B922,2)</f>
        <v>ta</v>
      </c>
      <c r="BU922" s="1" t="str">
        <f>RIGHT(B922,1)</f>
        <v>a</v>
      </c>
      <c r="BX922" s="10">
        <v>0</v>
      </c>
      <c r="BY922" s="10" t="str">
        <f>LEFT(CA922,1)</f>
        <v>a</v>
      </c>
      <c r="BZ922" s="10" t="str">
        <f>RIGHT(B922,1)</f>
        <v>a</v>
      </c>
      <c r="CA922" s="10" t="str">
        <f>RIGHT(B922,3)</f>
        <v>ama</v>
      </c>
      <c r="CB922" s="10" t="str">
        <f>RIGHT(B922,3)</f>
        <v>ama</v>
      </c>
      <c r="CC922" s="10" t="str">
        <f>RIGHT(B922,2)</f>
        <v>ma</v>
      </c>
      <c r="CD922" s="10" t="str">
        <f>RIGHT(B922,1)</f>
        <v>a</v>
      </c>
    </row>
    <row r="923" spans="1:82">
      <c r="A923">
        <v>750</v>
      </c>
      <c r="B923" s="30" t="s">
        <v>202</v>
      </c>
      <c r="C923" t="s">
        <v>1418</v>
      </c>
      <c r="D923" t="s">
        <v>1150</v>
      </c>
      <c r="E923" t="s">
        <v>2821</v>
      </c>
      <c r="F923" t="s">
        <v>2834</v>
      </c>
      <c r="G923" s="1">
        <f>COUNTIF(B923,"*ii*")</f>
        <v>0</v>
      </c>
      <c r="H923" s="1">
        <f>COUNTIF(B923,"*ee*")</f>
        <v>0</v>
      </c>
      <c r="I923" s="1">
        <f>COUNTIF(B923,"*aa*")</f>
        <v>0</v>
      </c>
      <c r="J923" s="1">
        <f>COUNTIF(B923,"*oo*")</f>
        <v>0</v>
      </c>
      <c r="K923" s="1">
        <f>COUNTIF(B923,"*uu*")</f>
        <v>0</v>
      </c>
      <c r="L923" s="1">
        <f>COUNTIF(B923,"*ia*")</f>
        <v>0</v>
      </c>
      <c r="M923" s="1">
        <f>COUNTIF(B923,"*iu*")</f>
        <v>0</v>
      </c>
      <c r="N923" s="1">
        <f>COUNTIF(B923,"*ei*")</f>
        <v>0</v>
      </c>
      <c r="O923" s="1">
        <f>COUNTIF(B923,"*ea*")</f>
        <v>0</v>
      </c>
      <c r="P923" s="1">
        <f>COUNTIF(B923,"*eo*")</f>
        <v>0</v>
      </c>
      <c r="Q923" s="1">
        <f>COUNTIF(B923,"*eu*")</f>
        <v>0</v>
      </c>
      <c r="R923" s="1">
        <f>COUNTIF(B923,"*ai*")</f>
        <v>0</v>
      </c>
      <c r="S923" s="1">
        <f>COUNTIF(B923,"*ae*")</f>
        <v>0</v>
      </c>
      <c r="T923" s="1">
        <f>COUNTIF(B923,"*ao*")</f>
        <v>0</v>
      </c>
      <c r="U923" s="1">
        <f>COUNTIF(B923,"*au*")</f>
        <v>0</v>
      </c>
      <c r="V923" s="1">
        <f>COUNTIF(B923,"*oi*")</f>
        <v>0</v>
      </c>
      <c r="W923" s="1">
        <f>COUNTIF(B923,"*oe*")</f>
        <v>0</v>
      </c>
      <c r="X923" s="1">
        <f>COUNTIF(B923,"*oa*")</f>
        <v>0</v>
      </c>
      <c r="Y923" s="1">
        <f>COUNTIF(B923,"*ou*")</f>
        <v>0</v>
      </c>
      <c r="Z923" s="1">
        <f>COUNTIF(B923,"*ui*")</f>
        <v>0</v>
      </c>
      <c r="AA923" s="1">
        <f>COUNTIF(B923,"*ua*")</f>
        <v>0</v>
      </c>
      <c r="AB923">
        <f>SUM(G923:AA923)</f>
        <v>0</v>
      </c>
      <c r="AC923">
        <v>2</v>
      </c>
      <c r="AD923">
        <f>COUNTIF(AC923,"2")</f>
        <v>1</v>
      </c>
      <c r="AE923">
        <f>COUNTIF(AC923,"3")</f>
        <v>0</v>
      </c>
      <c r="AF923">
        <f>COUNTIF(AC923,"4")</f>
        <v>0</v>
      </c>
      <c r="AG923">
        <f>COUNTIF(AC923,"5")</f>
        <v>0</v>
      </c>
      <c r="AH923">
        <v>1</v>
      </c>
      <c r="AI923">
        <v>0</v>
      </c>
      <c r="AL923">
        <v>1</v>
      </c>
      <c r="AO923" s="1">
        <f>COUNTIF(F923,"CVCV")+COUNTIF(F923,"CVVCV")</f>
        <v>1</v>
      </c>
      <c r="AP923" s="1">
        <f>COUNTIF(F923,"CVCVC")+COUNTIF(F923,"CVVCVC")</f>
        <v>0</v>
      </c>
      <c r="AQ923" s="1">
        <f>COUNTIF(F923,"VCV")+COUNTIF(F923,"VVCV")</f>
        <v>0</v>
      </c>
      <c r="AR923" s="1">
        <f>COUNTIF(F923,"VCVC")+COUNTIF(F923,"VVCVC")</f>
        <v>0</v>
      </c>
      <c r="AS923" s="1">
        <f>COUNTIF(F923,"CVV")</f>
        <v>0</v>
      </c>
      <c r="AT923" s="1">
        <f>COUNTIF(F923,"CVVC")</f>
        <v>0</v>
      </c>
      <c r="AU923" s="1">
        <f>COUNTIF(F923,"VV")</f>
        <v>0</v>
      </c>
      <c r="AV923" s="1">
        <f>COUNTIF(F923,"VVC")</f>
        <v>0</v>
      </c>
      <c r="AW923" s="1">
        <f>COUNTIF(F923,"CVVCVC")+COUNTIF(F923,"VVCVC")+COUNTIF(F923,"CVVCV")+COUNTIF(F923,"VVCV")</f>
        <v>0</v>
      </c>
      <c r="AY923" s="1">
        <f>COUNTIF(F923,"CCVCV")</f>
        <v>0</v>
      </c>
      <c r="AZ923" s="1">
        <f>COUNTIF(F923,"CCVCVC")</f>
        <v>0</v>
      </c>
      <c r="BA923" s="1">
        <f>COUNTIF(F923,"CCVV")</f>
        <v>0</v>
      </c>
      <c r="BB923" s="1">
        <f>COUNTIF(F923,"CCVVC")</f>
        <v>0</v>
      </c>
      <c r="BF923" s="1" t="str">
        <f>RIGHT(F923,4)</f>
        <v>CVCV</v>
      </c>
      <c r="BG923" s="1">
        <v>1</v>
      </c>
      <c r="BH923">
        <v>1</v>
      </c>
      <c r="BP923" s="1">
        <f>SUM(BG923:BO923)</f>
        <v>2</v>
      </c>
      <c r="BQ923">
        <v>0</v>
      </c>
      <c r="BS923" s="1" t="str">
        <f>LEFT(B923,1)</f>
        <v>m</v>
      </c>
      <c r="BT923" s="1" t="str">
        <f>LEFT(B923,2)</f>
        <v>ma</v>
      </c>
      <c r="BU923" s="1" t="str">
        <f>RIGHT(B923,1)</f>
        <v>a</v>
      </c>
      <c r="BX923" s="10">
        <v>0</v>
      </c>
      <c r="BY923" s="10" t="str">
        <f>LEFT(CA923,1)</f>
        <v>a</v>
      </c>
      <c r="BZ923" s="10" t="str">
        <f>RIGHT(B923,1)</f>
        <v>a</v>
      </c>
      <c r="CA923" s="10" t="str">
        <f>RIGHT(B923,3)</f>
        <v>ama</v>
      </c>
      <c r="CB923" s="10" t="str">
        <f>RIGHT(B923,3)</f>
        <v>ama</v>
      </c>
      <c r="CC923" s="10" t="str">
        <f>RIGHT(B923,2)</f>
        <v>ma</v>
      </c>
      <c r="CD923" s="10" t="str">
        <f>RIGHT(B923,1)</f>
        <v>a</v>
      </c>
    </row>
    <row r="924" spans="1:82">
      <c r="A924">
        <v>1800</v>
      </c>
      <c r="B924" s="30" t="s">
        <v>349</v>
      </c>
      <c r="C924" t="s">
        <v>1636</v>
      </c>
      <c r="D924" t="s">
        <v>1150</v>
      </c>
      <c r="E924" t="s">
        <v>2821</v>
      </c>
      <c r="F924" t="s">
        <v>2834</v>
      </c>
      <c r="G924" s="1">
        <f>COUNTIF(B924,"*ii*")</f>
        <v>0</v>
      </c>
      <c r="H924" s="1">
        <f>COUNTIF(B924,"*ee*")</f>
        <v>0</v>
      </c>
      <c r="I924" s="1">
        <f>COUNTIF(B924,"*aa*")</f>
        <v>0</v>
      </c>
      <c r="J924" s="1">
        <f>COUNTIF(B924,"*oo*")</f>
        <v>0</v>
      </c>
      <c r="K924" s="1">
        <f>COUNTIF(B924,"*uu*")</f>
        <v>0</v>
      </c>
      <c r="L924" s="1">
        <f>COUNTIF(B924,"*ia*")</f>
        <v>0</v>
      </c>
      <c r="M924" s="1">
        <f>COUNTIF(B924,"*iu*")</f>
        <v>0</v>
      </c>
      <c r="N924" s="1">
        <f>COUNTIF(B924,"*ei*")</f>
        <v>0</v>
      </c>
      <c r="O924" s="1">
        <f>COUNTIF(B924,"*ea*")</f>
        <v>0</v>
      </c>
      <c r="P924" s="1">
        <f>COUNTIF(B924,"*eo*")</f>
        <v>0</v>
      </c>
      <c r="Q924" s="1">
        <f>COUNTIF(B924,"*eu*")</f>
        <v>0</v>
      </c>
      <c r="R924" s="1">
        <f>COUNTIF(B924,"*ai*")</f>
        <v>0</v>
      </c>
      <c r="S924" s="1">
        <f>COUNTIF(B924,"*ae*")</f>
        <v>0</v>
      </c>
      <c r="T924" s="1">
        <f>COUNTIF(B924,"*ao*")</f>
        <v>0</v>
      </c>
      <c r="U924" s="1">
        <f>COUNTIF(B924,"*au*")</f>
        <v>0</v>
      </c>
      <c r="V924" s="1">
        <f>COUNTIF(B924,"*oi*")</f>
        <v>0</v>
      </c>
      <c r="W924" s="1">
        <f>COUNTIF(B924,"*oe*")</f>
        <v>0</v>
      </c>
      <c r="X924" s="1">
        <f>COUNTIF(B924,"*oa*")</f>
        <v>0</v>
      </c>
      <c r="Y924" s="1">
        <f>COUNTIF(B924,"*ou*")</f>
        <v>0</v>
      </c>
      <c r="Z924" s="1">
        <f>COUNTIF(B924,"*ui*")</f>
        <v>0</v>
      </c>
      <c r="AA924" s="1">
        <f>COUNTIF(B924,"*ua*")</f>
        <v>0</v>
      </c>
      <c r="AB924">
        <f>SUM(G924:AA924)</f>
        <v>0</v>
      </c>
      <c r="AC924">
        <v>2</v>
      </c>
      <c r="AD924">
        <f>COUNTIF(AC924,"2")</f>
        <v>1</v>
      </c>
      <c r="AE924">
        <f>COUNTIF(AC924,"3")</f>
        <v>0</v>
      </c>
      <c r="AF924">
        <f>COUNTIF(AC924,"4")</f>
        <v>0</v>
      </c>
      <c r="AG924">
        <f>COUNTIF(AC924,"5")</f>
        <v>0</v>
      </c>
      <c r="AH924">
        <v>1</v>
      </c>
      <c r="AI924">
        <v>0</v>
      </c>
      <c r="AL924">
        <v>1</v>
      </c>
      <c r="AO924" s="1">
        <f>COUNTIF(F924,"CVCV")+COUNTIF(F924,"CVVCV")</f>
        <v>1</v>
      </c>
      <c r="AP924" s="1">
        <f>COUNTIF(F924,"CVCVC")+COUNTIF(F924,"CVVCVC")</f>
        <v>0</v>
      </c>
      <c r="AQ924" s="1">
        <f>COUNTIF(F924,"VCV")+COUNTIF(F924,"VVCV")</f>
        <v>0</v>
      </c>
      <c r="AR924" s="1">
        <f>COUNTIF(F924,"VCVC")+COUNTIF(F924,"VVCVC")</f>
        <v>0</v>
      </c>
      <c r="AS924" s="1">
        <f>COUNTIF(F924,"CVV")</f>
        <v>0</v>
      </c>
      <c r="AT924" s="1">
        <f>COUNTIF(F924,"CVVC")</f>
        <v>0</v>
      </c>
      <c r="AU924" s="1">
        <f>COUNTIF(F924,"VV")</f>
        <v>0</v>
      </c>
      <c r="AV924" s="1">
        <f>COUNTIF(F924,"VVC")</f>
        <v>0</v>
      </c>
      <c r="AW924" s="1">
        <f>COUNTIF(F924,"CVVCVC")+COUNTIF(F924,"VVCVC")+COUNTIF(F924,"CVVCV")+COUNTIF(F924,"VVCV")</f>
        <v>0</v>
      </c>
      <c r="AY924" s="1">
        <f>COUNTIF(F924,"CCVCV")</f>
        <v>0</v>
      </c>
      <c r="AZ924" s="1">
        <f>COUNTIF(F924,"CCVCVC")</f>
        <v>0</v>
      </c>
      <c r="BA924" s="1">
        <f>COUNTIF(F924,"CCVV")</f>
        <v>0</v>
      </c>
      <c r="BB924" s="1">
        <f>COUNTIF(F924,"CCVVC")</f>
        <v>0</v>
      </c>
      <c r="BF924" s="1" t="str">
        <f>RIGHT(F924,4)</f>
        <v>CVCV</v>
      </c>
      <c r="BG924" s="1">
        <v>1</v>
      </c>
      <c r="BH924">
        <v>1</v>
      </c>
      <c r="BP924" s="1">
        <f>SUM(BG924:BO924)</f>
        <v>2</v>
      </c>
      <c r="BQ924">
        <v>0</v>
      </c>
      <c r="BS924" s="1" t="str">
        <f>LEFT(B924,1)</f>
        <v>t</v>
      </c>
      <c r="BT924" s="1" t="str">
        <f>LEFT(B924,2)</f>
        <v>ta</v>
      </c>
      <c r="BU924" s="1" t="str">
        <f>RIGHT(B924,1)</f>
        <v>a</v>
      </c>
      <c r="BX924" s="10">
        <v>0</v>
      </c>
      <c r="BY924" s="10" t="str">
        <f>LEFT(CA924,1)</f>
        <v>a</v>
      </c>
      <c r="BZ924" s="10" t="str">
        <f>RIGHT(B924,1)</f>
        <v>a</v>
      </c>
      <c r="CA924" s="10" t="str">
        <f>RIGHT(B924,3)</f>
        <v>ama</v>
      </c>
      <c r="CB924" s="10" t="str">
        <f>RIGHT(B924,3)</f>
        <v>ama</v>
      </c>
      <c r="CC924" s="10" t="str">
        <f>RIGHT(B924,2)</f>
        <v>ma</v>
      </c>
      <c r="CD924" s="10" t="str">
        <f>RIGHT(B924,1)</f>
        <v>a</v>
      </c>
    </row>
    <row r="925" spans="1:82">
      <c r="A925">
        <v>1496</v>
      </c>
      <c r="B925" s="30" t="s">
        <v>330</v>
      </c>
      <c r="C925" t="s">
        <v>1607</v>
      </c>
      <c r="D925" t="s">
        <v>1150</v>
      </c>
      <c r="E925" t="s">
        <v>2821</v>
      </c>
      <c r="F925" t="s">
        <v>2834</v>
      </c>
      <c r="G925" s="1">
        <f>COUNTIF(B925,"*ii*")</f>
        <v>0</v>
      </c>
      <c r="H925" s="1">
        <f>COUNTIF(B925,"*ee*")</f>
        <v>0</v>
      </c>
      <c r="I925" s="1">
        <f>COUNTIF(B925,"*aa*")</f>
        <v>0</v>
      </c>
      <c r="J925" s="1">
        <f>COUNTIF(B925,"*oo*")</f>
        <v>0</v>
      </c>
      <c r="K925" s="1">
        <f>COUNTIF(B925,"*uu*")</f>
        <v>0</v>
      </c>
      <c r="L925" s="1">
        <f>COUNTIF(B925,"*ia*")</f>
        <v>0</v>
      </c>
      <c r="M925" s="1">
        <f>COUNTIF(B925,"*iu*")</f>
        <v>0</v>
      </c>
      <c r="N925" s="1">
        <f>COUNTIF(B925,"*ei*")</f>
        <v>0</v>
      </c>
      <c r="O925" s="1">
        <f>COUNTIF(B925,"*ea*")</f>
        <v>0</v>
      </c>
      <c r="P925" s="1">
        <f>COUNTIF(B925,"*eo*")</f>
        <v>0</v>
      </c>
      <c r="Q925" s="1">
        <f>COUNTIF(B925,"*eu*")</f>
        <v>0</v>
      </c>
      <c r="R925" s="1">
        <f>COUNTIF(B925,"*ai*")</f>
        <v>0</v>
      </c>
      <c r="S925" s="1">
        <f>COUNTIF(B925,"*ae*")</f>
        <v>0</v>
      </c>
      <c r="T925" s="1">
        <f>COUNTIF(B925,"*ao*")</f>
        <v>0</v>
      </c>
      <c r="U925" s="1">
        <f>COUNTIF(B925,"*au*")</f>
        <v>0</v>
      </c>
      <c r="V925" s="1">
        <f>COUNTIF(B925,"*oi*")</f>
        <v>0</v>
      </c>
      <c r="W925" s="1">
        <f>COUNTIF(B925,"*oe*")</f>
        <v>0</v>
      </c>
      <c r="X925" s="1">
        <f>COUNTIF(B925,"*oa*")</f>
        <v>0</v>
      </c>
      <c r="Y925" s="1">
        <f>COUNTIF(B925,"*ou*")</f>
        <v>0</v>
      </c>
      <c r="Z925" s="1">
        <f>COUNTIF(B925,"*ui*")</f>
        <v>0</v>
      </c>
      <c r="AA925" s="1">
        <f>COUNTIF(B925,"*ua*")</f>
        <v>0</v>
      </c>
      <c r="AB925">
        <f>SUM(G925:AA925)</f>
        <v>0</v>
      </c>
      <c r="AC925">
        <v>2</v>
      </c>
      <c r="AD925">
        <f>COUNTIF(AC925,"2")</f>
        <v>1</v>
      </c>
      <c r="AE925">
        <f>COUNTIF(AC925,"3")</f>
        <v>0</v>
      </c>
      <c r="AF925">
        <f>COUNTIF(AC925,"4")</f>
        <v>0</v>
      </c>
      <c r="AG925">
        <f>COUNTIF(AC925,"5")</f>
        <v>0</v>
      </c>
      <c r="AH925">
        <v>1</v>
      </c>
      <c r="AI925">
        <v>0</v>
      </c>
      <c r="AL925">
        <v>1</v>
      </c>
      <c r="AO925" s="1">
        <f>COUNTIF(F925,"CVCV")+COUNTIF(F925,"CVVCV")</f>
        <v>1</v>
      </c>
      <c r="AP925" s="1">
        <f>COUNTIF(F925,"CVCVC")+COUNTIF(F925,"CVVCVC")</f>
        <v>0</v>
      </c>
      <c r="AQ925" s="1">
        <f>COUNTIF(F925,"VCV")+COUNTIF(F925,"VVCV")</f>
        <v>0</v>
      </c>
      <c r="AR925" s="1">
        <f>COUNTIF(F925,"VCVC")+COUNTIF(F925,"VVCVC")</f>
        <v>0</v>
      </c>
      <c r="AS925" s="1">
        <f>COUNTIF(F925,"CVV")</f>
        <v>0</v>
      </c>
      <c r="AT925" s="1">
        <f>COUNTIF(F925,"CVVC")</f>
        <v>0</v>
      </c>
      <c r="AU925" s="1">
        <f>COUNTIF(F925,"VV")</f>
        <v>0</v>
      </c>
      <c r="AV925" s="1">
        <f>COUNTIF(F925,"VVC")</f>
        <v>0</v>
      </c>
      <c r="AW925" s="1">
        <f>COUNTIF(F925,"CVVCVC")+COUNTIF(F925,"VVCVC")+COUNTIF(F925,"CVVCV")+COUNTIF(F925,"VVCV")</f>
        <v>0</v>
      </c>
      <c r="AY925" s="1">
        <f>COUNTIF(F925,"CCVCV")</f>
        <v>0</v>
      </c>
      <c r="AZ925" s="1">
        <f>COUNTIF(F925,"CCVCVC")</f>
        <v>0</v>
      </c>
      <c r="BA925" s="1">
        <f>COUNTIF(F925,"CCVV")</f>
        <v>0</v>
      </c>
      <c r="BB925" s="1">
        <f>COUNTIF(F925,"CCVVC")</f>
        <v>0</v>
      </c>
      <c r="BF925" s="1" t="str">
        <f>RIGHT(F925,4)</f>
        <v>CVCV</v>
      </c>
      <c r="BG925" s="1">
        <v>1</v>
      </c>
      <c r="BH925">
        <v>1</v>
      </c>
      <c r="BP925" s="1">
        <f>SUM(BG925:BO925)</f>
        <v>2</v>
      </c>
      <c r="BQ925">
        <v>0</v>
      </c>
      <c r="BS925" s="1" t="str">
        <f>LEFT(B925,1)</f>
        <v>r</v>
      </c>
      <c r="BT925" s="1" t="str">
        <f>LEFT(B925,2)</f>
        <v>re</v>
      </c>
      <c r="BU925" s="1" t="str">
        <f>RIGHT(B925,1)</f>
        <v>a</v>
      </c>
      <c r="BX925" s="10">
        <v>0</v>
      </c>
      <c r="BY925" s="10" t="str">
        <f>LEFT(CA925,1)</f>
        <v>e</v>
      </c>
      <c r="BZ925" s="10" t="str">
        <f>RIGHT(B925,1)</f>
        <v>a</v>
      </c>
      <c r="CA925" s="10" t="str">
        <f>RIGHT(B925,3)</f>
        <v>ema</v>
      </c>
      <c r="CB925" s="10" t="str">
        <f>RIGHT(B925,3)</f>
        <v>ema</v>
      </c>
      <c r="CC925" s="10" t="str">
        <f>RIGHT(B925,2)</f>
        <v>ma</v>
      </c>
      <c r="CD925" s="10" t="str">
        <f>RIGHT(B925,1)</f>
        <v>a</v>
      </c>
    </row>
    <row r="926" spans="1:82">
      <c r="A926">
        <v>958</v>
      </c>
      <c r="B926" s="30" t="s">
        <v>233</v>
      </c>
      <c r="C926" t="s">
        <v>1468</v>
      </c>
      <c r="D926" t="s">
        <v>1160</v>
      </c>
      <c r="E926" t="s">
        <v>2821</v>
      </c>
      <c r="F926" t="s">
        <v>2834</v>
      </c>
      <c r="G926" s="1">
        <f>COUNTIF(B926,"*ii*")</f>
        <v>0</v>
      </c>
      <c r="H926" s="1">
        <f>COUNTIF(B926,"*ee*")</f>
        <v>0</v>
      </c>
      <c r="I926" s="1">
        <f>COUNTIF(B926,"*aa*")</f>
        <v>0</v>
      </c>
      <c r="J926" s="1">
        <f>COUNTIF(B926,"*oo*")</f>
        <v>0</v>
      </c>
      <c r="K926" s="1">
        <f>COUNTIF(B926,"*uu*")</f>
        <v>0</v>
      </c>
      <c r="L926" s="1">
        <f>COUNTIF(B926,"*ia*")</f>
        <v>0</v>
      </c>
      <c r="M926" s="1">
        <f>COUNTIF(B926,"*iu*")</f>
        <v>0</v>
      </c>
      <c r="N926" s="1">
        <f>COUNTIF(B926,"*ei*")</f>
        <v>0</v>
      </c>
      <c r="O926" s="1">
        <f>COUNTIF(B926,"*ea*")</f>
        <v>0</v>
      </c>
      <c r="P926" s="1">
        <f>COUNTIF(B926,"*eo*")</f>
        <v>0</v>
      </c>
      <c r="Q926" s="1">
        <f>COUNTIF(B926,"*eu*")</f>
        <v>0</v>
      </c>
      <c r="R926" s="1">
        <f>COUNTIF(B926,"*ai*")</f>
        <v>0</v>
      </c>
      <c r="S926" s="1">
        <f>COUNTIF(B926,"*ae*")</f>
        <v>0</v>
      </c>
      <c r="T926" s="1">
        <f>COUNTIF(B926,"*ao*")</f>
        <v>0</v>
      </c>
      <c r="U926" s="1">
        <f>COUNTIF(B926,"*au*")</f>
        <v>0</v>
      </c>
      <c r="V926" s="1">
        <f>COUNTIF(B926,"*oi*")</f>
        <v>0</v>
      </c>
      <c r="W926" s="1">
        <f>COUNTIF(B926,"*oe*")</f>
        <v>0</v>
      </c>
      <c r="X926" s="1">
        <f>COUNTIF(B926,"*oa*")</f>
        <v>0</v>
      </c>
      <c r="Y926" s="1">
        <f>COUNTIF(B926,"*ou*")</f>
        <v>0</v>
      </c>
      <c r="Z926" s="1">
        <f>COUNTIF(B926,"*ui*")</f>
        <v>0</v>
      </c>
      <c r="AA926" s="1">
        <f>COUNTIF(B926,"*ua*")</f>
        <v>0</v>
      </c>
      <c r="AB926">
        <f>SUM(G926:AA926)</f>
        <v>0</v>
      </c>
      <c r="AC926">
        <v>2</v>
      </c>
      <c r="AD926">
        <f>COUNTIF(AC926,"2")</f>
        <v>1</v>
      </c>
      <c r="AE926">
        <f>COUNTIF(AC926,"3")</f>
        <v>0</v>
      </c>
      <c r="AF926">
        <f>COUNTIF(AC926,"4")</f>
        <v>0</v>
      </c>
      <c r="AG926">
        <f>COUNTIF(AC926,"5")</f>
        <v>0</v>
      </c>
      <c r="AH926">
        <v>1</v>
      </c>
      <c r="AI926">
        <v>0</v>
      </c>
      <c r="AL926">
        <v>1</v>
      </c>
      <c r="AO926" s="1">
        <f>COUNTIF(F926,"CVCV")+COUNTIF(F926,"CVVCV")</f>
        <v>1</v>
      </c>
      <c r="AP926" s="1">
        <f>COUNTIF(F926,"CVCVC")+COUNTIF(F926,"CVVCVC")</f>
        <v>0</v>
      </c>
      <c r="AQ926" s="1">
        <f>COUNTIF(F926,"VCV")+COUNTIF(F926,"VVCV")</f>
        <v>0</v>
      </c>
      <c r="AR926" s="1">
        <f>COUNTIF(F926,"VCVC")+COUNTIF(F926,"VVCVC")</f>
        <v>0</v>
      </c>
      <c r="AS926" s="1">
        <f>COUNTIF(F926,"CVV")</f>
        <v>0</v>
      </c>
      <c r="AT926" s="1">
        <f>COUNTIF(F926,"CVVC")</f>
        <v>0</v>
      </c>
      <c r="AU926" s="1">
        <f>COUNTIF(F926,"VV")</f>
        <v>0</v>
      </c>
      <c r="AV926" s="1">
        <f>COUNTIF(F926,"VVC")</f>
        <v>0</v>
      </c>
      <c r="AW926" s="1">
        <f>COUNTIF(F926,"CVVCVC")+COUNTIF(F926,"VVCVC")+COUNTIF(F926,"CVVCV")+COUNTIF(F926,"VVCV")</f>
        <v>0</v>
      </c>
      <c r="AY926" s="1">
        <f>COUNTIF(F926,"CCVCV")</f>
        <v>0</v>
      </c>
      <c r="AZ926" s="1">
        <f>COUNTIF(F926,"CCVCVC")</f>
        <v>0</v>
      </c>
      <c r="BA926" s="1">
        <f>COUNTIF(F926,"CCVV")</f>
        <v>0</v>
      </c>
      <c r="BB926" s="1">
        <f>COUNTIF(F926,"CCVVC")</f>
        <v>0</v>
      </c>
      <c r="BF926" s="1" t="str">
        <f>RIGHT(F926,4)</f>
        <v>CVCV</v>
      </c>
      <c r="BG926" s="1">
        <v>1</v>
      </c>
      <c r="BH926">
        <v>1</v>
      </c>
      <c r="BP926" s="1">
        <f>SUM(BG926:BO926)</f>
        <v>2</v>
      </c>
      <c r="BQ926">
        <v>0</v>
      </c>
      <c r="BS926" s="1" t="str">
        <f>LEFT(B926,1)</f>
        <v>n</v>
      </c>
      <c r="BT926" s="1" t="str">
        <f>LEFT(B926,2)</f>
        <v>ne</v>
      </c>
      <c r="BU926" s="1" t="str">
        <f>RIGHT(B926,1)</f>
        <v>a</v>
      </c>
      <c r="BX926" s="10">
        <v>0</v>
      </c>
      <c r="BY926" s="10" t="str">
        <f>LEFT(CA926,1)</f>
        <v>e</v>
      </c>
      <c r="BZ926" s="10" t="str">
        <f>RIGHT(B926,1)</f>
        <v>a</v>
      </c>
      <c r="CA926" s="10" t="str">
        <f>RIGHT(B926,3)</f>
        <v>ema</v>
      </c>
      <c r="CB926" s="10" t="str">
        <f>RIGHT(B926,3)</f>
        <v>ema</v>
      </c>
      <c r="CC926" s="10" t="str">
        <f>RIGHT(B926,2)</f>
        <v>ma</v>
      </c>
      <c r="CD926" s="10" t="str">
        <f>RIGHT(B926,1)</f>
        <v>a</v>
      </c>
    </row>
    <row r="927" spans="1:82">
      <c r="A927">
        <v>1844</v>
      </c>
      <c r="B927" s="30" t="s">
        <v>231</v>
      </c>
      <c r="C927" t="s">
        <v>1466</v>
      </c>
      <c r="D927" t="s">
        <v>1160</v>
      </c>
      <c r="E927" t="s">
        <v>2821</v>
      </c>
      <c r="F927" t="s">
        <v>2834</v>
      </c>
      <c r="G927" s="1">
        <f>COUNTIF(B927,"*ii*")</f>
        <v>0</v>
      </c>
      <c r="H927" s="1">
        <f>COUNTIF(B927,"*ee*")</f>
        <v>0</v>
      </c>
      <c r="I927" s="1">
        <f>COUNTIF(B927,"*aa*")</f>
        <v>0</v>
      </c>
      <c r="J927" s="1">
        <f>COUNTIF(B927,"*oo*")</f>
        <v>0</v>
      </c>
      <c r="K927" s="1">
        <f>COUNTIF(B927,"*uu*")</f>
        <v>0</v>
      </c>
      <c r="L927" s="1">
        <f>COUNTIF(B927,"*ia*")</f>
        <v>0</v>
      </c>
      <c r="M927" s="1">
        <f>COUNTIF(B927,"*iu*")</f>
        <v>0</v>
      </c>
      <c r="N927" s="1">
        <f>COUNTIF(B927,"*ei*")</f>
        <v>0</v>
      </c>
      <c r="O927" s="1">
        <f>COUNTIF(B927,"*ea*")</f>
        <v>0</v>
      </c>
      <c r="P927" s="1">
        <f>COUNTIF(B927,"*eo*")</f>
        <v>0</v>
      </c>
      <c r="Q927" s="1">
        <f>COUNTIF(B927,"*eu*")</f>
        <v>0</v>
      </c>
      <c r="R927" s="1">
        <f>COUNTIF(B927,"*ai*")</f>
        <v>0</v>
      </c>
      <c r="S927" s="1">
        <f>COUNTIF(B927,"*ae*")</f>
        <v>0</v>
      </c>
      <c r="T927" s="1">
        <f>COUNTIF(B927,"*ao*")</f>
        <v>0</v>
      </c>
      <c r="U927" s="1">
        <f>COUNTIF(B927,"*au*")</f>
        <v>0</v>
      </c>
      <c r="V927" s="1">
        <f>COUNTIF(B927,"*oi*")</f>
        <v>0</v>
      </c>
      <c r="W927" s="1">
        <f>COUNTIF(B927,"*oe*")</f>
        <v>0</v>
      </c>
      <c r="X927" s="1">
        <f>COUNTIF(B927,"*oa*")</f>
        <v>0</v>
      </c>
      <c r="Y927" s="1">
        <f>COUNTIF(B927,"*ou*")</f>
        <v>0</v>
      </c>
      <c r="Z927" s="1">
        <f>COUNTIF(B927,"*ui*")</f>
        <v>0</v>
      </c>
      <c r="AA927" s="1">
        <f>COUNTIF(B927,"*ua*")</f>
        <v>0</v>
      </c>
      <c r="AB927">
        <f>SUM(G927:AA927)</f>
        <v>0</v>
      </c>
      <c r="AC927">
        <v>2</v>
      </c>
      <c r="AD927">
        <f>COUNTIF(AC927,"2")</f>
        <v>1</v>
      </c>
      <c r="AE927">
        <f>COUNTIF(AC927,"3")</f>
        <v>0</v>
      </c>
      <c r="AF927">
        <f>COUNTIF(AC927,"4")</f>
        <v>0</v>
      </c>
      <c r="AG927">
        <f>COUNTIF(AC927,"5")</f>
        <v>0</v>
      </c>
      <c r="AH927">
        <v>1</v>
      </c>
      <c r="AI927">
        <v>0</v>
      </c>
      <c r="AL927">
        <v>1</v>
      </c>
      <c r="AO927" s="1">
        <f>COUNTIF(F927,"CVCV")+COUNTIF(F927,"CVVCV")</f>
        <v>1</v>
      </c>
      <c r="AP927" s="1">
        <f>COUNTIF(F927,"CVCVC")+COUNTIF(F927,"CVVCVC")</f>
        <v>0</v>
      </c>
      <c r="AQ927" s="1">
        <f>COUNTIF(F927,"VCV")+COUNTIF(F927,"VVCV")</f>
        <v>0</v>
      </c>
      <c r="AR927" s="1">
        <f>COUNTIF(F927,"VCVC")+COUNTIF(F927,"VVCVC")</f>
        <v>0</v>
      </c>
      <c r="AS927" s="1">
        <f>COUNTIF(F927,"CVV")</f>
        <v>0</v>
      </c>
      <c r="AT927" s="1">
        <f>COUNTIF(F927,"CVVC")</f>
        <v>0</v>
      </c>
      <c r="AU927" s="1">
        <f>COUNTIF(F927,"VV")</f>
        <v>0</v>
      </c>
      <c r="AV927" s="1">
        <f>COUNTIF(F927,"VVC")</f>
        <v>0</v>
      </c>
      <c r="AW927" s="1">
        <f>COUNTIF(F927,"CVVCVC")+COUNTIF(F927,"VVCVC")+COUNTIF(F927,"CVVCV")+COUNTIF(F927,"VVCV")</f>
        <v>0</v>
      </c>
      <c r="AY927" s="1">
        <f>COUNTIF(F927,"CCVCV")</f>
        <v>0</v>
      </c>
      <c r="AZ927" s="1">
        <f>COUNTIF(F927,"CCVCVC")</f>
        <v>0</v>
      </c>
      <c r="BA927" s="1">
        <f>COUNTIF(F927,"CCVV")</f>
        <v>0</v>
      </c>
      <c r="BB927" s="1">
        <f>COUNTIF(F927,"CCVVC")</f>
        <v>0</v>
      </c>
      <c r="BF927" s="1" t="str">
        <f>RIGHT(F927,4)</f>
        <v>CVCV</v>
      </c>
      <c r="BG927" s="1">
        <v>1</v>
      </c>
      <c r="BH927">
        <v>1</v>
      </c>
      <c r="BP927" s="1">
        <f>SUM(BG927:BO927)</f>
        <v>2</v>
      </c>
      <c r="BQ927">
        <v>0</v>
      </c>
      <c r="BS927" s="1" t="str">
        <f>LEFT(B927,1)</f>
        <v>t</v>
      </c>
      <c r="BT927" s="1" t="str">
        <f>LEFT(B927,2)</f>
        <v>te</v>
      </c>
      <c r="BU927" s="1" t="str">
        <f>RIGHT(B927,1)</f>
        <v>a</v>
      </c>
      <c r="BX927" s="10">
        <v>0</v>
      </c>
      <c r="BY927" s="10" t="str">
        <f>LEFT(CA927,1)</f>
        <v>e</v>
      </c>
      <c r="BZ927" s="10" t="str">
        <f>RIGHT(B927,1)</f>
        <v>a</v>
      </c>
      <c r="CA927" s="10" t="str">
        <f>RIGHT(B927,3)</f>
        <v>ema</v>
      </c>
      <c r="CB927" s="10" t="str">
        <f>RIGHT(B927,3)</f>
        <v>ema</v>
      </c>
      <c r="CC927" s="10" t="str">
        <f>RIGHT(B927,2)</f>
        <v>ma</v>
      </c>
      <c r="CD927" s="10" t="str">
        <f>RIGHT(B927,1)</f>
        <v>a</v>
      </c>
    </row>
    <row r="928" spans="1:82">
      <c r="A928">
        <v>984</v>
      </c>
      <c r="B928" s="30" t="s">
        <v>401</v>
      </c>
      <c r="C928" t="s">
        <v>1705</v>
      </c>
      <c r="D928" t="s">
        <v>1161</v>
      </c>
      <c r="E928" t="s">
        <v>2821</v>
      </c>
      <c r="F928" t="s">
        <v>2834</v>
      </c>
      <c r="G928" s="1">
        <f>COUNTIF(B928,"*ii*")</f>
        <v>0</v>
      </c>
      <c r="H928" s="1">
        <f>COUNTIF(B928,"*ee*")</f>
        <v>0</v>
      </c>
      <c r="I928" s="1">
        <f>COUNTIF(B928,"*aa*")</f>
        <v>0</v>
      </c>
      <c r="J928" s="1">
        <f>COUNTIF(B928,"*oo*")</f>
        <v>0</v>
      </c>
      <c r="K928" s="1">
        <f>COUNTIF(B928,"*uu*")</f>
        <v>0</v>
      </c>
      <c r="L928" s="1">
        <f>COUNTIF(B928,"*ia*")</f>
        <v>0</v>
      </c>
      <c r="M928" s="1">
        <f>COUNTIF(B928,"*iu*")</f>
        <v>0</v>
      </c>
      <c r="N928" s="1">
        <f>COUNTIF(B928,"*ei*")</f>
        <v>0</v>
      </c>
      <c r="O928" s="1">
        <f>COUNTIF(B928,"*ea*")</f>
        <v>0</v>
      </c>
      <c r="P928" s="1">
        <f>COUNTIF(B928,"*eo*")</f>
        <v>0</v>
      </c>
      <c r="Q928" s="1">
        <f>COUNTIF(B928,"*eu*")</f>
        <v>0</v>
      </c>
      <c r="R928" s="1">
        <f>COUNTIF(B928,"*ai*")</f>
        <v>0</v>
      </c>
      <c r="S928" s="1">
        <f>COUNTIF(B928,"*ae*")</f>
        <v>0</v>
      </c>
      <c r="T928" s="1">
        <f>COUNTIF(B928,"*ao*")</f>
        <v>0</v>
      </c>
      <c r="U928" s="1">
        <f>COUNTIF(B928,"*au*")</f>
        <v>0</v>
      </c>
      <c r="V928" s="1">
        <f>COUNTIF(B928,"*oi*")</f>
        <v>0</v>
      </c>
      <c r="W928" s="1">
        <f>COUNTIF(B928,"*oe*")</f>
        <v>0</v>
      </c>
      <c r="X928" s="1">
        <f>COUNTIF(B928,"*oa*")</f>
        <v>0</v>
      </c>
      <c r="Y928" s="1">
        <f>COUNTIF(B928,"*ou*")</f>
        <v>0</v>
      </c>
      <c r="Z928" s="1">
        <f>COUNTIF(B928,"*ui*")</f>
        <v>0</v>
      </c>
      <c r="AA928" s="1">
        <f>COUNTIF(B928,"*ua*")</f>
        <v>0</v>
      </c>
      <c r="AB928">
        <f>SUM(G928:AA928)</f>
        <v>0</v>
      </c>
      <c r="AC928">
        <v>2</v>
      </c>
      <c r="AD928">
        <f>COUNTIF(AC928,"2")</f>
        <v>1</v>
      </c>
      <c r="AE928">
        <f>COUNTIF(AC928,"3")</f>
        <v>0</v>
      </c>
      <c r="AF928">
        <f>COUNTIF(AC928,"4")</f>
        <v>0</v>
      </c>
      <c r="AG928">
        <f>COUNTIF(AC928,"5")</f>
        <v>0</v>
      </c>
      <c r="AH928">
        <v>1</v>
      </c>
      <c r="AI928">
        <v>0</v>
      </c>
      <c r="AL928">
        <v>1</v>
      </c>
      <c r="AO928" s="1">
        <f>COUNTIF(F928,"CVCV")+COUNTIF(F928,"CVVCV")</f>
        <v>1</v>
      </c>
      <c r="AP928" s="1">
        <f>COUNTIF(F928,"CVCVC")+COUNTIF(F928,"CVVCVC")</f>
        <v>0</v>
      </c>
      <c r="AQ928" s="1">
        <f>COUNTIF(F928,"VCV")+COUNTIF(F928,"VVCV")</f>
        <v>0</v>
      </c>
      <c r="AR928" s="1">
        <f>COUNTIF(F928,"VCVC")+COUNTIF(F928,"VVCVC")</f>
        <v>0</v>
      </c>
      <c r="AS928" s="1">
        <f>COUNTIF(F928,"CVV")</f>
        <v>0</v>
      </c>
      <c r="AT928" s="1">
        <f>COUNTIF(F928,"CVVC")</f>
        <v>0</v>
      </c>
      <c r="AU928" s="1">
        <f>COUNTIF(F928,"VV")</f>
        <v>0</v>
      </c>
      <c r="AV928" s="1">
        <f>COUNTIF(F928,"VVC")</f>
        <v>0</v>
      </c>
      <c r="AW928" s="1">
        <f>COUNTIF(F928,"CVVCVC")+COUNTIF(F928,"VVCVC")+COUNTIF(F928,"CVVCV")+COUNTIF(F928,"VVCV")</f>
        <v>0</v>
      </c>
      <c r="AY928" s="1">
        <f>COUNTIF(F928,"CCVCV")</f>
        <v>0</v>
      </c>
      <c r="AZ928" s="1">
        <f>COUNTIF(F928,"CCVCVC")</f>
        <v>0</v>
      </c>
      <c r="BA928" s="1">
        <f>COUNTIF(F928,"CCVV")</f>
        <v>0</v>
      </c>
      <c r="BB928" s="1">
        <f>COUNTIF(F928,"CCVVC")</f>
        <v>0</v>
      </c>
      <c r="BF928" s="1" t="str">
        <f>RIGHT(F928,4)</f>
        <v>CVCV</v>
      </c>
      <c r="BG928" s="1">
        <v>1</v>
      </c>
      <c r="BH928">
        <v>1</v>
      </c>
      <c r="BP928" s="1">
        <f>SUM(BG928:BO928)</f>
        <v>2</v>
      </c>
      <c r="BQ928">
        <v>0</v>
      </c>
      <c r="BS928" s="1" t="str">
        <f>LEFT(B928,1)</f>
        <v>n</v>
      </c>
      <c r="BT928" s="1" t="str">
        <f>LEFT(B928,2)</f>
        <v>ni</v>
      </c>
      <c r="BU928" s="1" t="str">
        <f>RIGHT(B928,1)</f>
        <v>a</v>
      </c>
      <c r="BX928" s="10">
        <v>0</v>
      </c>
      <c r="BY928" s="10" t="str">
        <f>LEFT(CA928,1)</f>
        <v>i</v>
      </c>
      <c r="BZ928" s="10" t="str">
        <f>RIGHT(B928,1)</f>
        <v>a</v>
      </c>
      <c r="CA928" s="10" t="str">
        <f>RIGHT(B928,3)</f>
        <v>ima</v>
      </c>
      <c r="CB928" s="10" t="str">
        <f>RIGHT(B928,3)</f>
        <v>ima</v>
      </c>
      <c r="CC928" s="10" t="str">
        <f>RIGHT(B928,2)</f>
        <v>ma</v>
      </c>
      <c r="CD928" s="10" t="str">
        <f>RIGHT(B928,1)</f>
        <v>a</v>
      </c>
    </row>
    <row r="929" spans="1:82">
      <c r="A929">
        <v>1520</v>
      </c>
      <c r="B929" s="30" t="s">
        <v>890</v>
      </c>
      <c r="C929" t="s">
        <v>2397</v>
      </c>
      <c r="D929" t="s">
        <v>1151</v>
      </c>
      <c r="E929" t="s">
        <v>2821</v>
      </c>
      <c r="F929" t="s">
        <v>2834</v>
      </c>
      <c r="G929" s="1">
        <f>COUNTIF(B929,"*ii*")</f>
        <v>0</v>
      </c>
      <c r="H929" s="1">
        <f>COUNTIF(B929,"*ee*")</f>
        <v>0</v>
      </c>
      <c r="I929" s="1">
        <f>COUNTIF(B929,"*aa*")</f>
        <v>0</v>
      </c>
      <c r="J929" s="1">
        <f>COUNTIF(B929,"*oo*")</f>
        <v>0</v>
      </c>
      <c r="K929" s="1">
        <f>COUNTIF(B929,"*uu*")</f>
        <v>0</v>
      </c>
      <c r="L929" s="1">
        <f>COUNTIF(B929,"*ia*")</f>
        <v>0</v>
      </c>
      <c r="M929" s="1">
        <f>COUNTIF(B929,"*iu*")</f>
        <v>0</v>
      </c>
      <c r="N929" s="1">
        <f>COUNTIF(B929,"*ei*")</f>
        <v>0</v>
      </c>
      <c r="O929" s="1">
        <f>COUNTIF(B929,"*ea*")</f>
        <v>0</v>
      </c>
      <c r="P929" s="1">
        <f>COUNTIF(B929,"*eo*")</f>
        <v>0</v>
      </c>
      <c r="Q929" s="1">
        <f>COUNTIF(B929,"*eu*")</f>
        <v>0</v>
      </c>
      <c r="R929" s="1">
        <f>COUNTIF(B929,"*ai*")</f>
        <v>0</v>
      </c>
      <c r="S929" s="1">
        <f>COUNTIF(B929,"*ae*")</f>
        <v>0</v>
      </c>
      <c r="T929" s="1">
        <f>COUNTIF(B929,"*ao*")</f>
        <v>0</v>
      </c>
      <c r="U929" s="1">
        <f>COUNTIF(B929,"*au*")</f>
        <v>0</v>
      </c>
      <c r="V929" s="1">
        <f>COUNTIF(B929,"*oi*")</f>
        <v>0</v>
      </c>
      <c r="W929" s="1">
        <f>COUNTIF(B929,"*oe*")</f>
        <v>0</v>
      </c>
      <c r="X929" s="1">
        <f>COUNTIF(B929,"*oa*")</f>
        <v>0</v>
      </c>
      <c r="Y929" s="1">
        <f>COUNTIF(B929,"*ou*")</f>
        <v>0</v>
      </c>
      <c r="Z929" s="1">
        <f>COUNTIF(B929,"*ui*")</f>
        <v>0</v>
      </c>
      <c r="AA929" s="1">
        <f>COUNTIF(B929,"*ua*")</f>
        <v>0</v>
      </c>
      <c r="AB929">
        <f>SUM(G929:AA929)</f>
        <v>0</v>
      </c>
      <c r="AC929">
        <v>2</v>
      </c>
      <c r="AD929">
        <f>COUNTIF(AC929,"2")</f>
        <v>1</v>
      </c>
      <c r="AE929">
        <f>COUNTIF(AC929,"3")</f>
        <v>0</v>
      </c>
      <c r="AF929">
        <f>COUNTIF(AC929,"4")</f>
        <v>0</v>
      </c>
      <c r="AG929">
        <f>COUNTIF(AC929,"5")</f>
        <v>0</v>
      </c>
      <c r="AH929">
        <v>1</v>
      </c>
      <c r="AI929">
        <v>0</v>
      </c>
      <c r="AL929">
        <v>1</v>
      </c>
      <c r="AO929" s="1">
        <f>COUNTIF(F929,"CVCV")+COUNTIF(F929,"CVVCV")</f>
        <v>1</v>
      </c>
      <c r="AP929" s="1">
        <f>COUNTIF(F929,"CVCVC")+COUNTIF(F929,"CVVCVC")</f>
        <v>0</v>
      </c>
      <c r="AQ929" s="1">
        <f>COUNTIF(F929,"VCV")+COUNTIF(F929,"VVCV")</f>
        <v>0</v>
      </c>
      <c r="AR929" s="1">
        <f>COUNTIF(F929,"VCVC")+COUNTIF(F929,"VVCVC")</f>
        <v>0</v>
      </c>
      <c r="AS929" s="1">
        <f>COUNTIF(F929,"CVV")</f>
        <v>0</v>
      </c>
      <c r="AT929" s="1">
        <f>COUNTIF(F929,"CVVC")</f>
        <v>0</v>
      </c>
      <c r="AU929" s="1">
        <f>COUNTIF(F929,"VV")</f>
        <v>0</v>
      </c>
      <c r="AV929" s="1">
        <f>COUNTIF(F929,"VVC")</f>
        <v>0</v>
      </c>
      <c r="AW929" s="1">
        <f>COUNTIF(F929,"CVVCVC")+COUNTIF(F929,"VVCVC")+COUNTIF(F929,"CVVCV")+COUNTIF(F929,"VVCV")</f>
        <v>0</v>
      </c>
      <c r="AY929" s="1">
        <f>COUNTIF(F929,"CCVCV")</f>
        <v>0</v>
      </c>
      <c r="AZ929" s="1">
        <f>COUNTIF(F929,"CCVCVC")</f>
        <v>0</v>
      </c>
      <c r="BA929" s="1">
        <f>COUNTIF(F929,"CCVV")</f>
        <v>0</v>
      </c>
      <c r="BB929" s="1">
        <f>COUNTIF(F929,"CCVVC")</f>
        <v>0</v>
      </c>
      <c r="BF929" s="1" t="str">
        <f>RIGHT(F929,4)</f>
        <v>CVCV</v>
      </c>
      <c r="BG929" s="1">
        <v>1</v>
      </c>
      <c r="BH929">
        <v>1</v>
      </c>
      <c r="BP929" s="1">
        <f>SUM(BG929:BO929)</f>
        <v>2</v>
      </c>
      <c r="BQ929">
        <v>0</v>
      </c>
      <c r="BS929" s="1" t="str">
        <f>LEFT(B929,1)</f>
        <v>r</v>
      </c>
      <c r="BT929" s="1" t="str">
        <f>LEFT(B929,2)</f>
        <v>ri</v>
      </c>
      <c r="BU929" s="1" t="str">
        <f>RIGHT(B929,1)</f>
        <v>a</v>
      </c>
      <c r="BX929" s="10">
        <v>0</v>
      </c>
      <c r="BY929" s="10" t="str">
        <f>LEFT(CA929,1)</f>
        <v>i</v>
      </c>
      <c r="BZ929" s="10" t="str">
        <f>RIGHT(B929,1)</f>
        <v>a</v>
      </c>
      <c r="CA929" s="10" t="str">
        <f>RIGHT(B929,3)</f>
        <v>ima</v>
      </c>
      <c r="CB929" s="10" t="str">
        <f>RIGHT(B929,3)</f>
        <v>ima</v>
      </c>
      <c r="CC929" s="10" t="str">
        <f>RIGHT(B929,2)</f>
        <v>ma</v>
      </c>
      <c r="CD929" s="10" t="str">
        <f>RIGHT(B929,1)</f>
        <v>a</v>
      </c>
    </row>
    <row r="930" spans="1:82">
      <c r="A930">
        <v>1895</v>
      </c>
      <c r="B930" s="30" t="s">
        <v>65</v>
      </c>
      <c r="C930" t="s">
        <v>1237</v>
      </c>
      <c r="D930" t="s">
        <v>1150</v>
      </c>
      <c r="E930" t="s">
        <v>2821</v>
      </c>
      <c r="F930" t="s">
        <v>2834</v>
      </c>
      <c r="G930" s="1">
        <f>COUNTIF(B930,"*ii*")</f>
        <v>0</v>
      </c>
      <c r="H930" s="1">
        <f>COUNTIF(B930,"*ee*")</f>
        <v>0</v>
      </c>
      <c r="I930" s="1">
        <f>COUNTIF(B930,"*aa*")</f>
        <v>0</v>
      </c>
      <c r="J930" s="1">
        <f>COUNTIF(B930,"*oo*")</f>
        <v>0</v>
      </c>
      <c r="K930" s="1">
        <f>COUNTIF(B930,"*uu*")</f>
        <v>0</v>
      </c>
      <c r="L930" s="1">
        <f>COUNTIF(B930,"*ia*")</f>
        <v>0</v>
      </c>
      <c r="M930" s="1">
        <f>COUNTIF(B930,"*iu*")</f>
        <v>0</v>
      </c>
      <c r="N930" s="1">
        <f>COUNTIF(B930,"*ei*")</f>
        <v>0</v>
      </c>
      <c r="O930" s="1">
        <f>COUNTIF(B930,"*ea*")</f>
        <v>0</v>
      </c>
      <c r="P930" s="1">
        <f>COUNTIF(B930,"*eo*")</f>
        <v>0</v>
      </c>
      <c r="Q930" s="1">
        <f>COUNTIF(B930,"*eu*")</f>
        <v>0</v>
      </c>
      <c r="R930" s="1">
        <f>COUNTIF(B930,"*ai*")</f>
        <v>0</v>
      </c>
      <c r="S930" s="1">
        <f>COUNTIF(B930,"*ae*")</f>
        <v>0</v>
      </c>
      <c r="T930" s="1">
        <f>COUNTIF(B930,"*ao*")</f>
        <v>0</v>
      </c>
      <c r="U930" s="1">
        <f>COUNTIF(B930,"*au*")</f>
        <v>0</v>
      </c>
      <c r="V930" s="1">
        <f>COUNTIF(B930,"*oi*")</f>
        <v>0</v>
      </c>
      <c r="W930" s="1">
        <f>COUNTIF(B930,"*oe*")</f>
        <v>0</v>
      </c>
      <c r="X930" s="1">
        <f>COUNTIF(B930,"*oa*")</f>
        <v>0</v>
      </c>
      <c r="Y930" s="1">
        <f>COUNTIF(B930,"*ou*")</f>
        <v>0</v>
      </c>
      <c r="Z930" s="1">
        <f>COUNTIF(B930,"*ui*")</f>
        <v>0</v>
      </c>
      <c r="AA930" s="1">
        <f>COUNTIF(B930,"*ua*")</f>
        <v>0</v>
      </c>
      <c r="AB930">
        <f>SUM(G930:AA930)</f>
        <v>0</v>
      </c>
      <c r="AC930">
        <v>2</v>
      </c>
      <c r="AD930">
        <f>COUNTIF(AC930,"2")</f>
        <v>1</v>
      </c>
      <c r="AE930">
        <f>COUNTIF(AC930,"3")</f>
        <v>0</v>
      </c>
      <c r="AF930">
        <f>COUNTIF(AC930,"4")</f>
        <v>0</v>
      </c>
      <c r="AG930">
        <f>COUNTIF(AC930,"5")</f>
        <v>0</v>
      </c>
      <c r="AH930">
        <v>1</v>
      </c>
      <c r="AI930">
        <v>0</v>
      </c>
      <c r="AL930">
        <v>1</v>
      </c>
      <c r="AO930" s="1">
        <f>COUNTIF(F930,"CVCV")+COUNTIF(F930,"CVVCV")</f>
        <v>1</v>
      </c>
      <c r="AP930" s="1">
        <f>COUNTIF(F930,"CVCVC")+COUNTIF(F930,"CVVCVC")</f>
        <v>0</v>
      </c>
      <c r="AQ930" s="1">
        <f>COUNTIF(F930,"VCV")+COUNTIF(F930,"VVCV")</f>
        <v>0</v>
      </c>
      <c r="AR930" s="1">
        <f>COUNTIF(F930,"VCVC")+COUNTIF(F930,"VVCVC")</f>
        <v>0</v>
      </c>
      <c r="AS930" s="1">
        <f>COUNTIF(F930,"CVV")</f>
        <v>0</v>
      </c>
      <c r="AT930" s="1">
        <f>COUNTIF(F930,"CVVC")</f>
        <v>0</v>
      </c>
      <c r="AU930" s="1">
        <f>COUNTIF(F930,"VV")</f>
        <v>0</v>
      </c>
      <c r="AV930" s="1">
        <f>COUNTIF(F930,"VVC")</f>
        <v>0</v>
      </c>
      <c r="AW930" s="1">
        <f>COUNTIF(F930,"CVVCVC")+COUNTIF(F930,"VVCVC")+COUNTIF(F930,"CVVCV")+COUNTIF(F930,"VVCV")</f>
        <v>0</v>
      </c>
      <c r="AY930" s="1">
        <f>COUNTIF(F930,"CCVCV")</f>
        <v>0</v>
      </c>
      <c r="AZ930" s="1">
        <f>COUNTIF(F930,"CCVCVC")</f>
        <v>0</v>
      </c>
      <c r="BA930" s="1">
        <f>COUNTIF(F930,"CCVV")</f>
        <v>0</v>
      </c>
      <c r="BB930" s="1">
        <f>COUNTIF(F930,"CCVVC")</f>
        <v>0</v>
      </c>
      <c r="BF930" s="1" t="str">
        <f>RIGHT(F930,4)</f>
        <v>CVCV</v>
      </c>
      <c r="BG930" s="1">
        <v>1</v>
      </c>
      <c r="BH930">
        <v>1</v>
      </c>
      <c r="BP930" s="1">
        <f>SUM(BG930:BO930)</f>
        <v>2</v>
      </c>
      <c r="BQ930">
        <v>0</v>
      </c>
      <c r="BS930" s="1" t="str">
        <f>LEFT(B930,1)</f>
        <v>t</v>
      </c>
      <c r="BT930" s="1" t="str">
        <f>LEFT(B930,2)</f>
        <v>to</v>
      </c>
      <c r="BU930" s="1" t="str">
        <f>RIGHT(B930,1)</f>
        <v>a</v>
      </c>
      <c r="BX930" s="10">
        <v>0</v>
      </c>
      <c r="BY930" s="10" t="str">
        <f>LEFT(CA930,1)</f>
        <v>o</v>
      </c>
      <c r="BZ930" s="10" t="str">
        <f>RIGHT(B930,1)</f>
        <v>a</v>
      </c>
      <c r="CA930" s="10" t="str">
        <f>RIGHT(B930,3)</f>
        <v>oma</v>
      </c>
      <c r="CB930" s="10" t="str">
        <f>RIGHT(B930,3)</f>
        <v>oma</v>
      </c>
      <c r="CC930" s="10" t="str">
        <f>RIGHT(B930,2)</f>
        <v>ma</v>
      </c>
      <c r="CD930" s="10" t="str">
        <f>RIGHT(B930,1)</f>
        <v>a</v>
      </c>
    </row>
    <row r="931" spans="1:82">
      <c r="A931">
        <v>1747</v>
      </c>
      <c r="B931" s="30" t="s">
        <v>704</v>
      </c>
      <c r="C931" t="s">
        <v>2130</v>
      </c>
      <c r="D931" t="s">
        <v>1156</v>
      </c>
      <c r="E931" t="s">
        <v>1156</v>
      </c>
      <c r="F931" t="s">
        <v>2834</v>
      </c>
      <c r="G931" s="1">
        <f>COUNTIF(B931,"*ii*")</f>
        <v>0</v>
      </c>
      <c r="H931" s="1">
        <f>COUNTIF(B931,"*ee*")</f>
        <v>0</v>
      </c>
      <c r="I931" s="1">
        <f>COUNTIF(B931,"*aa*")</f>
        <v>0</v>
      </c>
      <c r="J931" s="1">
        <f>COUNTIF(B931,"*oo*")</f>
        <v>0</v>
      </c>
      <c r="K931" s="1">
        <f>COUNTIF(B931,"*uu*")</f>
        <v>0</v>
      </c>
      <c r="L931" s="1">
        <f>COUNTIF(B931,"*ia*")</f>
        <v>0</v>
      </c>
      <c r="M931" s="1">
        <f>COUNTIF(B931,"*iu*")</f>
        <v>0</v>
      </c>
      <c r="N931" s="1">
        <f>COUNTIF(B931,"*ei*")</f>
        <v>0</v>
      </c>
      <c r="O931" s="1">
        <f>COUNTIF(B931,"*ea*")</f>
        <v>0</v>
      </c>
      <c r="P931" s="1">
        <f>COUNTIF(B931,"*eo*")</f>
        <v>0</v>
      </c>
      <c r="Q931" s="1">
        <f>COUNTIF(B931,"*eu*")</f>
        <v>0</v>
      </c>
      <c r="R931" s="1">
        <f>COUNTIF(B931,"*ai*")</f>
        <v>0</v>
      </c>
      <c r="S931" s="1">
        <f>COUNTIF(B931,"*ae*")</f>
        <v>0</v>
      </c>
      <c r="T931" s="1">
        <f>COUNTIF(B931,"*ao*")</f>
        <v>0</v>
      </c>
      <c r="U931" s="1">
        <f>COUNTIF(B931,"*au*")</f>
        <v>0</v>
      </c>
      <c r="V931" s="1">
        <f>COUNTIF(B931,"*oi*")</f>
        <v>0</v>
      </c>
      <c r="W931" s="1">
        <f>COUNTIF(B931,"*oe*")</f>
        <v>0</v>
      </c>
      <c r="X931" s="1">
        <f>COUNTIF(B931,"*oa*")</f>
        <v>0</v>
      </c>
      <c r="Y931" s="1">
        <f>COUNTIF(B931,"*ou*")</f>
        <v>0</v>
      </c>
      <c r="Z931" s="1">
        <f>COUNTIF(B931,"*ui*")</f>
        <v>0</v>
      </c>
      <c r="AA931" s="1">
        <f>COUNTIF(B931,"*ua*")</f>
        <v>0</v>
      </c>
      <c r="AB931">
        <f>SUM(G931:AA931)</f>
        <v>0</v>
      </c>
      <c r="AC931">
        <v>2</v>
      </c>
      <c r="AD931">
        <f>COUNTIF(AC931,"2")</f>
        <v>1</v>
      </c>
      <c r="AE931">
        <f>COUNTIF(AC931,"3")</f>
        <v>0</v>
      </c>
      <c r="AF931">
        <f>COUNTIF(AC931,"4")</f>
        <v>0</v>
      </c>
      <c r="AG931">
        <f>COUNTIF(AC931,"5")</f>
        <v>0</v>
      </c>
      <c r="AH931">
        <v>1</v>
      </c>
      <c r="AI931">
        <v>0</v>
      </c>
      <c r="AL931">
        <v>1</v>
      </c>
      <c r="AO931" s="1">
        <f>COUNTIF(F931,"CVCV")+COUNTIF(F931,"CVVCV")</f>
        <v>1</v>
      </c>
      <c r="AP931" s="1">
        <f>COUNTIF(F931,"CVCVC")+COUNTIF(F931,"CVVCVC")</f>
        <v>0</v>
      </c>
      <c r="AQ931" s="1">
        <f>COUNTIF(F931,"VCV")+COUNTIF(F931,"VVCV")</f>
        <v>0</v>
      </c>
      <c r="AR931" s="1">
        <f>COUNTIF(F931,"VCVC")+COUNTIF(F931,"VVCVC")</f>
        <v>0</v>
      </c>
      <c r="AS931" s="1">
        <f>COUNTIF(F931,"CVV")</f>
        <v>0</v>
      </c>
      <c r="AT931" s="1">
        <f>COUNTIF(F931,"CVVC")</f>
        <v>0</v>
      </c>
      <c r="AU931" s="1">
        <f>COUNTIF(F931,"VV")</f>
        <v>0</v>
      </c>
      <c r="AV931" s="1">
        <f>COUNTIF(F931,"VVC")</f>
        <v>0</v>
      </c>
      <c r="AW931" s="1">
        <f>COUNTIF(F931,"CVVCVC")+COUNTIF(F931,"VVCVC")+COUNTIF(F931,"CVVCV")+COUNTIF(F931,"VVCV")</f>
        <v>0</v>
      </c>
      <c r="AY931" s="1">
        <f>COUNTIF(F931,"CCVCV")</f>
        <v>0</v>
      </c>
      <c r="AZ931" s="1">
        <f>COUNTIF(F931,"CCVCVC")</f>
        <v>0</v>
      </c>
      <c r="BA931" s="1">
        <f>COUNTIF(F931,"CCVV")</f>
        <v>0</v>
      </c>
      <c r="BB931" s="1">
        <f>COUNTIF(F931,"CCVVC")</f>
        <v>0</v>
      </c>
      <c r="BF931" s="1" t="str">
        <f>RIGHT(F931,4)</f>
        <v>CVCV</v>
      </c>
      <c r="BG931" s="1">
        <v>1</v>
      </c>
      <c r="BH931">
        <v>1</v>
      </c>
      <c r="BP931" s="1">
        <f>SUM(BG931:BO931)</f>
        <v>2</v>
      </c>
      <c r="BQ931">
        <v>0</v>
      </c>
      <c r="BS931" s="1" t="str">
        <f>LEFT(B931,1)</f>
        <v>s</v>
      </c>
      <c r="BT931" s="1" t="str">
        <f>LEFT(B931,2)</f>
        <v>su</v>
      </c>
      <c r="BU931" s="1" t="str">
        <f>RIGHT(B931,1)</f>
        <v>a</v>
      </c>
      <c r="BX931" s="10">
        <v>0</v>
      </c>
      <c r="BY931" s="10" t="str">
        <f>LEFT(CA931,1)</f>
        <v>u</v>
      </c>
      <c r="BZ931" s="10" t="str">
        <f>RIGHT(B931,1)</f>
        <v>a</v>
      </c>
      <c r="CA931" s="10" t="str">
        <f>RIGHT(B931,3)</f>
        <v>uma</v>
      </c>
      <c r="CB931" s="10" t="str">
        <f>RIGHT(B931,3)</f>
        <v>uma</v>
      </c>
      <c r="CC931" s="10" t="str">
        <f>RIGHT(B931,2)</f>
        <v>ma</v>
      </c>
      <c r="CD931" s="10" t="str">
        <f>RIGHT(B931,1)</f>
        <v>a</v>
      </c>
    </row>
    <row r="932" spans="1:82">
      <c r="A932">
        <v>1081</v>
      </c>
      <c r="B932" s="30" t="s">
        <v>389</v>
      </c>
      <c r="C932" t="s">
        <v>1939</v>
      </c>
      <c r="D932" t="s">
        <v>1141</v>
      </c>
      <c r="E932" t="s">
        <v>1141</v>
      </c>
      <c r="F932" t="s">
        <v>2834</v>
      </c>
      <c r="G932" s="1">
        <f>COUNTIF(B932,"*ii*")</f>
        <v>0</v>
      </c>
      <c r="H932" s="1">
        <f>COUNTIF(B932,"*ee*")</f>
        <v>0</v>
      </c>
      <c r="I932" s="1">
        <f>COUNTIF(B932,"*aa*")</f>
        <v>0</v>
      </c>
      <c r="J932" s="1">
        <f>COUNTIF(B932,"*oo*")</f>
        <v>0</v>
      </c>
      <c r="K932" s="1">
        <f>COUNTIF(B932,"*uu*")</f>
        <v>0</v>
      </c>
      <c r="L932" s="1">
        <f>COUNTIF(B932,"*ia*")</f>
        <v>0</v>
      </c>
      <c r="M932" s="1">
        <f>COUNTIF(B932,"*iu*")</f>
        <v>0</v>
      </c>
      <c r="N932" s="1">
        <f>COUNTIF(B932,"*ei*")</f>
        <v>0</v>
      </c>
      <c r="O932" s="1">
        <f>COUNTIF(B932,"*ea*")</f>
        <v>0</v>
      </c>
      <c r="P932" s="1">
        <f>COUNTIF(B932,"*eo*")</f>
        <v>0</v>
      </c>
      <c r="Q932" s="1">
        <f>COUNTIF(B932,"*eu*")</f>
        <v>0</v>
      </c>
      <c r="R932" s="1">
        <f>COUNTIF(B932,"*ai*")</f>
        <v>0</v>
      </c>
      <c r="S932" s="1">
        <f>COUNTIF(B932,"*ae*")</f>
        <v>0</v>
      </c>
      <c r="T932" s="1">
        <f>COUNTIF(B932,"*ao*")</f>
        <v>0</v>
      </c>
      <c r="U932" s="1">
        <f>COUNTIF(B932,"*au*")</f>
        <v>0</v>
      </c>
      <c r="V932" s="1">
        <f>COUNTIF(B932,"*oi*")</f>
        <v>0</v>
      </c>
      <c r="W932" s="1">
        <f>COUNTIF(B932,"*oe*")</f>
        <v>0</v>
      </c>
      <c r="X932" s="1">
        <f>COUNTIF(B932,"*oa*")</f>
        <v>0</v>
      </c>
      <c r="Y932" s="1">
        <f>COUNTIF(B932,"*ou*")</f>
        <v>0</v>
      </c>
      <c r="Z932" s="1">
        <f>COUNTIF(B932,"*ui*")</f>
        <v>0</v>
      </c>
      <c r="AA932" s="1">
        <f>COUNTIF(B932,"*ua*")</f>
        <v>0</v>
      </c>
      <c r="AB932">
        <f>SUM(G932:AA932)</f>
        <v>0</v>
      </c>
      <c r="AC932">
        <v>2</v>
      </c>
      <c r="AD932">
        <f>COUNTIF(AC932,"2")</f>
        <v>1</v>
      </c>
      <c r="AE932">
        <f>COUNTIF(AC932,"3")</f>
        <v>0</v>
      </c>
      <c r="AF932">
        <f>COUNTIF(AC932,"4")</f>
        <v>0</v>
      </c>
      <c r="AG932">
        <f>COUNTIF(AC932,"5")</f>
        <v>0</v>
      </c>
      <c r="AH932">
        <v>1</v>
      </c>
      <c r="AI932">
        <v>0</v>
      </c>
      <c r="AL932">
        <v>1</v>
      </c>
      <c r="AO932" s="1">
        <f>COUNTIF(F932,"CVCV")+COUNTIF(F932,"CVVCV")</f>
        <v>1</v>
      </c>
      <c r="AP932" s="1">
        <f>COUNTIF(F932,"CVCVC")+COUNTIF(F932,"CVVCVC")</f>
        <v>0</v>
      </c>
      <c r="AQ932" s="1">
        <f>COUNTIF(F932,"VCV")+COUNTIF(F932,"VVCV")</f>
        <v>0</v>
      </c>
      <c r="AR932" s="1">
        <f>COUNTIF(F932,"VCVC")+COUNTIF(F932,"VVCVC")</f>
        <v>0</v>
      </c>
      <c r="AS932" s="1">
        <f>COUNTIF(F932,"CVV")</f>
        <v>0</v>
      </c>
      <c r="AT932" s="1">
        <f>COUNTIF(F932,"CVVC")</f>
        <v>0</v>
      </c>
      <c r="AU932" s="1">
        <f>COUNTIF(F932,"VV")</f>
        <v>0</v>
      </c>
      <c r="AV932" s="1">
        <f>COUNTIF(F932,"VVC")</f>
        <v>0</v>
      </c>
      <c r="AW932" s="1">
        <f>COUNTIF(F932,"CVVCVC")+COUNTIF(F932,"VVCVC")+COUNTIF(F932,"CVVCV")+COUNTIF(F932,"VVCV")</f>
        <v>0</v>
      </c>
      <c r="AY932" s="1">
        <f>COUNTIF(F932,"CCVCV")</f>
        <v>0</v>
      </c>
      <c r="AZ932" s="1">
        <f>COUNTIF(F932,"CCVCVC")</f>
        <v>0</v>
      </c>
      <c r="BA932" s="1">
        <f>COUNTIF(F932,"CCVV")</f>
        <v>0</v>
      </c>
      <c r="BB932" s="1">
        <f>COUNTIF(F932,"CCVVC")</f>
        <v>0</v>
      </c>
      <c r="BF932" s="1" t="str">
        <f>RIGHT(F932,4)</f>
        <v>CVCV</v>
      </c>
      <c r="BG932" s="1">
        <v>1</v>
      </c>
      <c r="BH932">
        <v>1</v>
      </c>
      <c r="BP932" s="1">
        <f>SUM(BG932:BO932)</f>
        <v>2</v>
      </c>
      <c r="BQ932">
        <v>0</v>
      </c>
      <c r="BS932" s="1" t="str">
        <f>LEFT(B932,1)</f>
        <v>p</v>
      </c>
      <c r="BT932" s="1" t="str">
        <f>LEFT(B932,2)</f>
        <v>pa</v>
      </c>
      <c r="BU932" s="1" t="str">
        <f>RIGHT(B932,1)</f>
        <v>a</v>
      </c>
      <c r="BX932" s="10">
        <v>0</v>
      </c>
      <c r="BY932" s="10" t="str">
        <f>LEFT(CA932,1)</f>
        <v>a</v>
      </c>
      <c r="BZ932" s="10" t="str">
        <f>RIGHT(B932,1)</f>
        <v>a</v>
      </c>
      <c r="CA932" s="10" t="str">
        <f>RIGHT(B932,3)</f>
        <v>ana</v>
      </c>
      <c r="CB932" s="10" t="str">
        <f>RIGHT(B932,3)</f>
        <v>ana</v>
      </c>
      <c r="CC932" s="10" t="str">
        <f>RIGHT(B932,2)</f>
        <v>na</v>
      </c>
      <c r="CD932" s="10" t="str">
        <f>RIGHT(B932,1)</f>
        <v>a</v>
      </c>
    </row>
    <row r="933" spans="1:82">
      <c r="A933">
        <v>368</v>
      </c>
      <c r="B933" s="30" t="s">
        <v>246</v>
      </c>
      <c r="C933" t="s">
        <v>2713</v>
      </c>
      <c r="D933" t="s">
        <v>1152</v>
      </c>
      <c r="E933" t="s">
        <v>1141</v>
      </c>
      <c r="F933" t="s">
        <v>2834</v>
      </c>
      <c r="G933" s="1">
        <f>COUNTIF(B933,"*ii*")</f>
        <v>0</v>
      </c>
      <c r="H933" s="1">
        <f>COUNTIF(B933,"*ee*")</f>
        <v>0</v>
      </c>
      <c r="I933" s="1">
        <f>COUNTIF(B933,"*aa*")</f>
        <v>0</v>
      </c>
      <c r="J933" s="1">
        <f>COUNTIF(B933,"*oo*")</f>
        <v>0</v>
      </c>
      <c r="K933" s="1">
        <f>COUNTIF(B933,"*uu*")</f>
        <v>0</v>
      </c>
      <c r="L933" s="1">
        <f>COUNTIF(B933,"*ia*")</f>
        <v>0</v>
      </c>
      <c r="M933" s="1">
        <f>COUNTIF(B933,"*iu*")</f>
        <v>0</v>
      </c>
      <c r="N933" s="1">
        <f>COUNTIF(B933,"*ei*")</f>
        <v>0</v>
      </c>
      <c r="O933" s="1">
        <f>COUNTIF(B933,"*ea*")</f>
        <v>0</v>
      </c>
      <c r="P933" s="1">
        <f>COUNTIF(B933,"*eo*")</f>
        <v>0</v>
      </c>
      <c r="Q933" s="1">
        <f>COUNTIF(B933,"*eu*")</f>
        <v>0</v>
      </c>
      <c r="R933" s="1">
        <f>COUNTIF(B933,"*ai*")</f>
        <v>0</v>
      </c>
      <c r="S933" s="1">
        <f>COUNTIF(B933,"*ae*")</f>
        <v>0</v>
      </c>
      <c r="T933" s="1">
        <f>COUNTIF(B933,"*ao*")</f>
        <v>0</v>
      </c>
      <c r="U933" s="1">
        <f>COUNTIF(B933,"*au*")</f>
        <v>0</v>
      </c>
      <c r="V933" s="1">
        <f>COUNTIF(B933,"*oi*")</f>
        <v>0</v>
      </c>
      <c r="W933" s="1">
        <f>COUNTIF(B933,"*oe*")</f>
        <v>0</v>
      </c>
      <c r="X933" s="1">
        <f>COUNTIF(B933,"*oa*")</f>
        <v>0</v>
      </c>
      <c r="Y933" s="1">
        <f>COUNTIF(B933,"*ou*")</f>
        <v>0</v>
      </c>
      <c r="Z933" s="1">
        <f>COUNTIF(B933,"*ui*")</f>
        <v>0</v>
      </c>
      <c r="AA933" s="1">
        <f>COUNTIF(B933,"*ua*")</f>
        <v>0</v>
      </c>
      <c r="AB933">
        <f>SUM(G933:AA933)</f>
        <v>0</v>
      </c>
      <c r="AC933">
        <v>2</v>
      </c>
      <c r="AD933">
        <f>COUNTIF(AC933,"2")</f>
        <v>1</v>
      </c>
      <c r="AE933">
        <f>COUNTIF(AC933,"3")</f>
        <v>0</v>
      </c>
      <c r="AF933">
        <f>COUNTIF(AC933,"4")</f>
        <v>0</v>
      </c>
      <c r="AG933">
        <f>COUNTIF(AC933,"5")</f>
        <v>0</v>
      </c>
      <c r="AH933">
        <v>1</v>
      </c>
      <c r="AI933">
        <v>0</v>
      </c>
      <c r="AL933">
        <v>1</v>
      </c>
      <c r="AO933" s="1">
        <f>COUNTIF(F933,"CVCV")+COUNTIF(F933,"CVVCV")</f>
        <v>1</v>
      </c>
      <c r="AP933" s="1">
        <f>COUNTIF(F933,"CVCVC")+COUNTIF(F933,"CVVCVC")</f>
        <v>0</v>
      </c>
      <c r="AQ933" s="1">
        <f>COUNTIF(F933,"VCV")+COUNTIF(F933,"VVCV")</f>
        <v>0</v>
      </c>
      <c r="AR933" s="1">
        <f>COUNTIF(F933,"VCVC")+COUNTIF(F933,"VVCVC")</f>
        <v>0</v>
      </c>
      <c r="AS933" s="1">
        <f>COUNTIF(F933,"CVV")</f>
        <v>0</v>
      </c>
      <c r="AT933" s="1">
        <f>COUNTIF(F933,"CVVC")</f>
        <v>0</v>
      </c>
      <c r="AU933" s="1">
        <f>COUNTIF(F933,"VV")</f>
        <v>0</v>
      </c>
      <c r="AV933" s="1">
        <f>COUNTIF(F933,"VVC")</f>
        <v>0</v>
      </c>
      <c r="AW933" s="1">
        <f>COUNTIF(F933,"CVVCVC")+COUNTIF(F933,"VVCVC")+COUNTIF(F933,"CVVCV")+COUNTIF(F933,"VVCV")</f>
        <v>0</v>
      </c>
      <c r="AY933" s="1">
        <f>COUNTIF(F933,"CCVCV")</f>
        <v>0</v>
      </c>
      <c r="AZ933" s="1">
        <f>COUNTIF(F933,"CCVCVC")</f>
        <v>0</v>
      </c>
      <c r="BA933" s="1">
        <f>COUNTIF(F933,"CCVV")</f>
        <v>0</v>
      </c>
      <c r="BB933" s="1">
        <f>COUNTIF(F933,"CCVVC")</f>
        <v>0</v>
      </c>
      <c r="BF933" s="1" t="str">
        <f>RIGHT(F933,4)</f>
        <v>CVCV</v>
      </c>
      <c r="BG933" s="1">
        <v>1</v>
      </c>
      <c r="BH933">
        <v>1</v>
      </c>
      <c r="BP933" s="1">
        <f>SUM(BG933:BO933)</f>
        <v>2</v>
      </c>
      <c r="BQ933">
        <v>0</v>
      </c>
      <c r="BS933" s="1" t="str">
        <f>LEFT(B933,1)</f>
        <v>h</v>
      </c>
      <c r="BT933" s="1" t="str">
        <f>LEFT(B933,2)</f>
        <v>ha</v>
      </c>
      <c r="BU933" s="1" t="str">
        <f>RIGHT(B933,1)</f>
        <v>a</v>
      </c>
      <c r="BX933" s="10">
        <v>0</v>
      </c>
      <c r="BY933" s="10" t="str">
        <f>LEFT(CA933,1)</f>
        <v>a</v>
      </c>
      <c r="BZ933" s="10" t="str">
        <f>RIGHT(B933,1)</f>
        <v>a</v>
      </c>
      <c r="CA933" s="10" t="str">
        <f>RIGHT(B933,3)</f>
        <v>ana</v>
      </c>
      <c r="CB933" s="10" t="str">
        <f>RIGHT(B933,3)</f>
        <v>ana</v>
      </c>
      <c r="CC933" s="10" t="str">
        <f>RIGHT(B933,2)</f>
        <v>na</v>
      </c>
      <c r="CD933" s="10" t="str">
        <f>RIGHT(B933,1)</f>
        <v>a</v>
      </c>
    </row>
    <row r="934" spans="1:82">
      <c r="A934">
        <v>477</v>
      </c>
      <c r="B934" s="30" t="s">
        <v>677</v>
      </c>
      <c r="C934" t="s">
        <v>2090</v>
      </c>
      <c r="D934" t="s">
        <v>1152</v>
      </c>
      <c r="E934" t="s">
        <v>1141</v>
      </c>
      <c r="F934" t="s">
        <v>2834</v>
      </c>
      <c r="G934" s="1">
        <f>COUNTIF(B934,"*ii*")</f>
        <v>0</v>
      </c>
      <c r="H934" s="1">
        <f>COUNTIF(B934,"*ee*")</f>
        <v>0</v>
      </c>
      <c r="I934" s="1">
        <f>COUNTIF(B934,"*aa*")</f>
        <v>0</v>
      </c>
      <c r="J934" s="1">
        <f>COUNTIF(B934,"*oo*")</f>
        <v>0</v>
      </c>
      <c r="K934" s="1">
        <f>COUNTIF(B934,"*uu*")</f>
        <v>0</v>
      </c>
      <c r="L934" s="1">
        <f>COUNTIF(B934,"*ia*")</f>
        <v>0</v>
      </c>
      <c r="M934" s="1">
        <f>COUNTIF(B934,"*iu*")</f>
        <v>0</v>
      </c>
      <c r="N934" s="1">
        <f>COUNTIF(B934,"*ei*")</f>
        <v>0</v>
      </c>
      <c r="O934" s="1">
        <f>COUNTIF(B934,"*ea*")</f>
        <v>0</v>
      </c>
      <c r="P934" s="1">
        <f>COUNTIF(B934,"*eo*")</f>
        <v>0</v>
      </c>
      <c r="Q934" s="1">
        <f>COUNTIF(B934,"*eu*")</f>
        <v>0</v>
      </c>
      <c r="R934" s="1">
        <f>COUNTIF(B934,"*ai*")</f>
        <v>0</v>
      </c>
      <c r="S934" s="1">
        <f>COUNTIF(B934,"*ae*")</f>
        <v>0</v>
      </c>
      <c r="T934" s="1">
        <f>COUNTIF(B934,"*ao*")</f>
        <v>0</v>
      </c>
      <c r="U934" s="1">
        <f>COUNTIF(B934,"*au*")</f>
        <v>0</v>
      </c>
      <c r="V934" s="1">
        <f>COUNTIF(B934,"*oi*")</f>
        <v>0</v>
      </c>
      <c r="W934" s="1">
        <f>COUNTIF(B934,"*oe*")</f>
        <v>0</v>
      </c>
      <c r="X934" s="1">
        <f>COUNTIF(B934,"*oa*")</f>
        <v>0</v>
      </c>
      <c r="Y934" s="1">
        <f>COUNTIF(B934,"*ou*")</f>
        <v>0</v>
      </c>
      <c r="Z934" s="1">
        <f>COUNTIF(B934,"*ui*")</f>
        <v>0</v>
      </c>
      <c r="AA934" s="1">
        <f>COUNTIF(B934,"*ua*")</f>
        <v>0</v>
      </c>
      <c r="AB934">
        <f>SUM(G934:AA934)</f>
        <v>0</v>
      </c>
      <c r="AC934">
        <v>2</v>
      </c>
      <c r="AD934">
        <f>COUNTIF(AC934,"2")</f>
        <v>1</v>
      </c>
      <c r="AE934">
        <f>COUNTIF(AC934,"3")</f>
        <v>0</v>
      </c>
      <c r="AF934">
        <f>COUNTIF(AC934,"4")</f>
        <v>0</v>
      </c>
      <c r="AG934">
        <f>COUNTIF(AC934,"5")</f>
        <v>0</v>
      </c>
      <c r="AH934">
        <v>1</v>
      </c>
      <c r="AI934">
        <v>0</v>
      </c>
      <c r="AL934">
        <v>1</v>
      </c>
      <c r="AO934" s="1">
        <f>COUNTIF(F934,"CVCV")+COUNTIF(F934,"CVVCV")</f>
        <v>1</v>
      </c>
      <c r="AP934" s="1">
        <f>COUNTIF(F934,"CVCVC")+COUNTIF(F934,"CVVCVC")</f>
        <v>0</v>
      </c>
      <c r="AQ934" s="1">
        <f>COUNTIF(F934,"VCV")+COUNTIF(F934,"VVCV")</f>
        <v>0</v>
      </c>
      <c r="AR934" s="1">
        <f>COUNTIF(F934,"VCVC")+COUNTIF(F934,"VVCVC")</f>
        <v>0</v>
      </c>
      <c r="AS934" s="1">
        <f>COUNTIF(F934,"CVV")</f>
        <v>0</v>
      </c>
      <c r="AT934" s="1">
        <f>COUNTIF(F934,"CVVC")</f>
        <v>0</v>
      </c>
      <c r="AU934" s="1">
        <f>COUNTIF(F934,"VV")</f>
        <v>0</v>
      </c>
      <c r="AV934" s="1">
        <f>COUNTIF(F934,"VVC")</f>
        <v>0</v>
      </c>
      <c r="AW934" s="1">
        <f>COUNTIF(F934,"CVVCVC")+COUNTIF(F934,"VVCVC")+COUNTIF(F934,"CVVCV")+COUNTIF(F934,"VVCV")</f>
        <v>0</v>
      </c>
      <c r="AY934" s="1">
        <f>COUNTIF(F934,"CCVCV")</f>
        <v>0</v>
      </c>
      <c r="AZ934" s="1">
        <f>COUNTIF(F934,"CCVCVC")</f>
        <v>0</v>
      </c>
      <c r="BA934" s="1">
        <f>COUNTIF(F934,"CCVV")</f>
        <v>0</v>
      </c>
      <c r="BB934" s="1">
        <f>COUNTIF(F934,"CCVVC")</f>
        <v>0</v>
      </c>
      <c r="BF934" s="1" t="str">
        <f>RIGHT(F934,4)</f>
        <v>CVCV</v>
      </c>
      <c r="BG934" s="1">
        <v>1</v>
      </c>
      <c r="BH934">
        <v>1</v>
      </c>
      <c r="BP934" s="1">
        <f>SUM(BG934:BO934)</f>
        <v>2</v>
      </c>
      <c r="BQ934">
        <v>0</v>
      </c>
      <c r="BS934" s="1" t="str">
        <f>LEFT(B934,1)</f>
        <v>k</v>
      </c>
      <c r="BT934" s="1" t="str">
        <f>LEFT(B934,2)</f>
        <v>ka</v>
      </c>
      <c r="BU934" s="1" t="str">
        <f>RIGHT(B934,1)</f>
        <v>a</v>
      </c>
      <c r="BX934" s="10">
        <v>0</v>
      </c>
      <c r="BY934" s="10" t="str">
        <f>LEFT(CA934,1)</f>
        <v>a</v>
      </c>
      <c r="BZ934" s="10" t="str">
        <f>RIGHT(B934,1)</f>
        <v>a</v>
      </c>
      <c r="CA934" s="10" t="str">
        <f>RIGHT(B934,3)</f>
        <v>ana</v>
      </c>
      <c r="CB934" s="10" t="str">
        <f>RIGHT(B934,3)</f>
        <v>ana</v>
      </c>
      <c r="CC934" s="10" t="str">
        <f>RIGHT(B934,2)</f>
        <v>na</v>
      </c>
      <c r="CD934" s="10" t="str">
        <f>RIGHT(B934,1)</f>
        <v>a</v>
      </c>
    </row>
    <row r="935" spans="1:82">
      <c r="A935">
        <v>922</v>
      </c>
      <c r="B935" s="30" t="s">
        <v>534</v>
      </c>
      <c r="C935" t="s">
        <v>1901</v>
      </c>
      <c r="D935" t="s">
        <v>1152</v>
      </c>
      <c r="E935" t="s">
        <v>1141</v>
      </c>
      <c r="F935" t="s">
        <v>2834</v>
      </c>
      <c r="G935" s="1">
        <f>COUNTIF(B935,"*ii*")</f>
        <v>0</v>
      </c>
      <c r="H935" s="1">
        <f>COUNTIF(B935,"*ee*")</f>
        <v>0</v>
      </c>
      <c r="I935" s="1">
        <f>COUNTIF(B935,"*aa*")</f>
        <v>0</v>
      </c>
      <c r="J935" s="1">
        <f>COUNTIF(B935,"*oo*")</f>
        <v>0</v>
      </c>
      <c r="K935" s="1">
        <f>COUNTIF(B935,"*uu*")</f>
        <v>0</v>
      </c>
      <c r="L935" s="1">
        <f>COUNTIF(B935,"*ia*")</f>
        <v>0</v>
      </c>
      <c r="M935" s="1">
        <f>COUNTIF(B935,"*iu*")</f>
        <v>0</v>
      </c>
      <c r="N935" s="1">
        <f>COUNTIF(B935,"*ei*")</f>
        <v>0</v>
      </c>
      <c r="O935" s="1">
        <f>COUNTIF(B935,"*ea*")</f>
        <v>0</v>
      </c>
      <c r="P935" s="1">
        <f>COUNTIF(B935,"*eo*")</f>
        <v>0</v>
      </c>
      <c r="Q935" s="1">
        <f>COUNTIF(B935,"*eu*")</f>
        <v>0</v>
      </c>
      <c r="R935" s="1">
        <f>COUNTIF(B935,"*ai*")</f>
        <v>0</v>
      </c>
      <c r="S935" s="1">
        <f>COUNTIF(B935,"*ae*")</f>
        <v>0</v>
      </c>
      <c r="T935" s="1">
        <f>COUNTIF(B935,"*ao*")</f>
        <v>0</v>
      </c>
      <c r="U935" s="1">
        <f>COUNTIF(B935,"*au*")</f>
        <v>0</v>
      </c>
      <c r="V935" s="1">
        <f>COUNTIF(B935,"*oi*")</f>
        <v>0</v>
      </c>
      <c r="W935" s="1">
        <f>COUNTIF(B935,"*oe*")</f>
        <v>0</v>
      </c>
      <c r="X935" s="1">
        <f>COUNTIF(B935,"*oa*")</f>
        <v>0</v>
      </c>
      <c r="Y935" s="1">
        <f>COUNTIF(B935,"*ou*")</f>
        <v>0</v>
      </c>
      <c r="Z935" s="1">
        <f>COUNTIF(B935,"*ui*")</f>
        <v>0</v>
      </c>
      <c r="AA935" s="1">
        <f>COUNTIF(B935,"*ua*")</f>
        <v>0</v>
      </c>
      <c r="AB935">
        <f>SUM(G935:AA935)</f>
        <v>0</v>
      </c>
      <c r="AC935">
        <v>2</v>
      </c>
      <c r="AD935">
        <f>COUNTIF(AC935,"2")</f>
        <v>1</v>
      </c>
      <c r="AE935">
        <f>COUNTIF(AC935,"3")</f>
        <v>0</v>
      </c>
      <c r="AF935">
        <f>COUNTIF(AC935,"4")</f>
        <v>0</v>
      </c>
      <c r="AG935">
        <f>COUNTIF(AC935,"5")</f>
        <v>0</v>
      </c>
      <c r="AH935">
        <v>1</v>
      </c>
      <c r="AI935">
        <v>0</v>
      </c>
      <c r="AL935">
        <v>1</v>
      </c>
      <c r="AO935" s="1">
        <f>COUNTIF(F935,"CVCV")+COUNTIF(F935,"CVVCV")</f>
        <v>1</v>
      </c>
      <c r="AP935" s="1">
        <f>COUNTIF(F935,"CVCVC")+COUNTIF(F935,"CVVCVC")</f>
        <v>0</v>
      </c>
      <c r="AQ935" s="1">
        <f>COUNTIF(F935,"VCV")+COUNTIF(F935,"VVCV")</f>
        <v>0</v>
      </c>
      <c r="AR935" s="1">
        <f>COUNTIF(F935,"VCVC")+COUNTIF(F935,"VVCVC")</f>
        <v>0</v>
      </c>
      <c r="AS935" s="1">
        <f>COUNTIF(F935,"CVV")</f>
        <v>0</v>
      </c>
      <c r="AT935" s="1">
        <f>COUNTIF(F935,"CVVC")</f>
        <v>0</v>
      </c>
      <c r="AU935" s="1">
        <f>COUNTIF(F935,"VV")</f>
        <v>0</v>
      </c>
      <c r="AV935" s="1">
        <f>COUNTIF(F935,"VVC")</f>
        <v>0</v>
      </c>
      <c r="AW935" s="1">
        <f>COUNTIF(F935,"CVVCVC")+COUNTIF(F935,"VVCVC")+COUNTIF(F935,"CVVCV")+COUNTIF(F935,"VVCV")</f>
        <v>0</v>
      </c>
      <c r="AY935" s="1">
        <f>COUNTIF(F935,"CCVCV")</f>
        <v>0</v>
      </c>
      <c r="AZ935" s="1">
        <f>COUNTIF(F935,"CCVCVC")</f>
        <v>0</v>
      </c>
      <c r="BA935" s="1">
        <f>COUNTIF(F935,"CCVV")</f>
        <v>0</v>
      </c>
      <c r="BB935" s="1">
        <f>COUNTIF(F935,"CCVVC")</f>
        <v>0</v>
      </c>
      <c r="BF935" s="1" t="str">
        <f>RIGHT(F935,4)</f>
        <v>CVCV</v>
      </c>
      <c r="BG935" s="1">
        <v>1</v>
      </c>
      <c r="BH935">
        <v>1</v>
      </c>
      <c r="BP935" s="1">
        <f>SUM(BG935:BO935)</f>
        <v>2</v>
      </c>
      <c r="BQ935">
        <v>0</v>
      </c>
      <c r="BS935" s="1" t="str">
        <f>LEFT(B935,1)</f>
        <v>n</v>
      </c>
      <c r="BT935" s="1" t="str">
        <f>LEFT(B935,2)</f>
        <v>na</v>
      </c>
      <c r="BU935" s="1" t="str">
        <f>RIGHT(B935,1)</f>
        <v>a</v>
      </c>
      <c r="BX935" s="10">
        <v>0</v>
      </c>
      <c r="BY935" s="10" t="str">
        <f>LEFT(CA935,1)</f>
        <v>a</v>
      </c>
      <c r="BZ935" s="10" t="str">
        <f>RIGHT(B935,1)</f>
        <v>a</v>
      </c>
      <c r="CA935" s="10" t="str">
        <f>RIGHT(B935,3)</f>
        <v>ana</v>
      </c>
      <c r="CB935" s="10" t="str">
        <f>RIGHT(B935,3)</f>
        <v>ana</v>
      </c>
      <c r="CC935" s="10" t="str">
        <f>RIGHT(B935,2)</f>
        <v>na</v>
      </c>
      <c r="CD935" s="10" t="str">
        <f>RIGHT(B935,1)</f>
        <v>a</v>
      </c>
    </row>
    <row r="936" spans="1:82">
      <c r="A936">
        <v>1095</v>
      </c>
      <c r="B936" s="30" t="s">
        <v>389</v>
      </c>
      <c r="C936" t="s">
        <v>721</v>
      </c>
      <c r="D936" t="s">
        <v>1152</v>
      </c>
      <c r="E936" t="s">
        <v>1141</v>
      </c>
      <c r="F936" t="s">
        <v>2834</v>
      </c>
      <c r="G936" s="1">
        <f>COUNTIF(B936,"*ii*")</f>
        <v>0</v>
      </c>
      <c r="H936" s="1">
        <f>COUNTIF(B936,"*ee*")</f>
        <v>0</v>
      </c>
      <c r="I936" s="1">
        <f>COUNTIF(B936,"*aa*")</f>
        <v>0</v>
      </c>
      <c r="J936" s="1">
        <f>COUNTIF(B936,"*oo*")</f>
        <v>0</v>
      </c>
      <c r="K936" s="1">
        <f>COUNTIF(B936,"*uu*")</f>
        <v>0</v>
      </c>
      <c r="L936" s="1">
        <f>COUNTIF(B936,"*ia*")</f>
        <v>0</v>
      </c>
      <c r="M936" s="1">
        <f>COUNTIF(B936,"*iu*")</f>
        <v>0</v>
      </c>
      <c r="N936" s="1">
        <f>COUNTIF(B936,"*ei*")</f>
        <v>0</v>
      </c>
      <c r="O936" s="1">
        <f>COUNTIF(B936,"*ea*")</f>
        <v>0</v>
      </c>
      <c r="P936" s="1">
        <f>COUNTIF(B936,"*eo*")</f>
        <v>0</v>
      </c>
      <c r="Q936" s="1">
        <f>COUNTIF(B936,"*eu*")</f>
        <v>0</v>
      </c>
      <c r="R936" s="1">
        <f>COUNTIF(B936,"*ai*")</f>
        <v>0</v>
      </c>
      <c r="S936" s="1">
        <f>COUNTIF(B936,"*ae*")</f>
        <v>0</v>
      </c>
      <c r="T936" s="1">
        <f>COUNTIF(B936,"*ao*")</f>
        <v>0</v>
      </c>
      <c r="U936" s="1">
        <f>COUNTIF(B936,"*au*")</f>
        <v>0</v>
      </c>
      <c r="V936" s="1">
        <f>COUNTIF(B936,"*oi*")</f>
        <v>0</v>
      </c>
      <c r="W936" s="1">
        <f>COUNTIF(B936,"*oe*")</f>
        <v>0</v>
      </c>
      <c r="X936" s="1">
        <f>COUNTIF(B936,"*oa*")</f>
        <v>0</v>
      </c>
      <c r="Y936" s="1">
        <f>COUNTIF(B936,"*ou*")</f>
        <v>0</v>
      </c>
      <c r="Z936" s="1">
        <f>COUNTIF(B936,"*ui*")</f>
        <v>0</v>
      </c>
      <c r="AA936" s="1">
        <f>COUNTIF(B936,"*ua*")</f>
        <v>0</v>
      </c>
      <c r="AB936">
        <f>SUM(G936:AA936)</f>
        <v>0</v>
      </c>
      <c r="AC936">
        <v>2</v>
      </c>
      <c r="AD936">
        <f>COUNTIF(AC936,"2")</f>
        <v>1</v>
      </c>
      <c r="AE936">
        <f>COUNTIF(AC936,"3")</f>
        <v>0</v>
      </c>
      <c r="AF936">
        <f>COUNTIF(AC936,"4")</f>
        <v>0</v>
      </c>
      <c r="AG936">
        <f>COUNTIF(AC936,"5")</f>
        <v>0</v>
      </c>
      <c r="AH936">
        <v>1</v>
      </c>
      <c r="AI936">
        <v>0</v>
      </c>
      <c r="AL936">
        <v>1</v>
      </c>
      <c r="AO936" s="1">
        <f>COUNTIF(F936,"CVCV")+COUNTIF(F936,"CVVCV")</f>
        <v>1</v>
      </c>
      <c r="AP936" s="1">
        <f>COUNTIF(F936,"CVCVC")+COUNTIF(F936,"CVVCVC")</f>
        <v>0</v>
      </c>
      <c r="AQ936" s="1">
        <f>COUNTIF(F936,"VCV")+COUNTIF(F936,"VVCV")</f>
        <v>0</v>
      </c>
      <c r="AR936" s="1">
        <f>COUNTIF(F936,"VCVC")+COUNTIF(F936,"VVCVC")</f>
        <v>0</v>
      </c>
      <c r="AS936" s="1">
        <f>COUNTIF(F936,"CVV")</f>
        <v>0</v>
      </c>
      <c r="AT936" s="1">
        <f>COUNTIF(F936,"CVVC")</f>
        <v>0</v>
      </c>
      <c r="AU936" s="1">
        <f>COUNTIF(F936,"VV")</f>
        <v>0</v>
      </c>
      <c r="AV936" s="1">
        <f>COUNTIF(F936,"VVC")</f>
        <v>0</v>
      </c>
      <c r="AW936" s="1">
        <f>COUNTIF(F936,"CVVCVC")+COUNTIF(F936,"VVCVC")+COUNTIF(F936,"CVVCV")+COUNTIF(F936,"VVCV")</f>
        <v>0</v>
      </c>
      <c r="AY936" s="1">
        <f>COUNTIF(F936,"CCVCV")</f>
        <v>0</v>
      </c>
      <c r="AZ936" s="1">
        <f>COUNTIF(F936,"CCVCVC")</f>
        <v>0</v>
      </c>
      <c r="BA936" s="1">
        <f>COUNTIF(F936,"CCVV")</f>
        <v>0</v>
      </c>
      <c r="BB936" s="1">
        <f>COUNTIF(F936,"CCVVC")</f>
        <v>0</v>
      </c>
      <c r="BF936" s="1" t="str">
        <f>RIGHT(F936,4)</f>
        <v>CVCV</v>
      </c>
      <c r="BG936" s="1">
        <v>1</v>
      </c>
      <c r="BH936">
        <v>1</v>
      </c>
      <c r="BP936" s="1">
        <f>SUM(BG936:BO936)</f>
        <v>2</v>
      </c>
      <c r="BQ936">
        <v>0</v>
      </c>
      <c r="BS936" s="1" t="str">
        <f>LEFT(B936,1)</f>
        <v>p</v>
      </c>
      <c r="BT936" s="1" t="str">
        <f>LEFT(B936,2)</f>
        <v>pa</v>
      </c>
      <c r="BU936" s="1" t="str">
        <f>RIGHT(B936,1)</f>
        <v>a</v>
      </c>
      <c r="BX936" s="10">
        <v>0</v>
      </c>
      <c r="BY936" s="10" t="str">
        <f>LEFT(CA936,1)</f>
        <v>a</v>
      </c>
      <c r="BZ936" s="10" t="str">
        <f>RIGHT(B936,1)</f>
        <v>a</v>
      </c>
      <c r="CA936" s="10" t="str">
        <f>RIGHT(B936,3)</f>
        <v>ana</v>
      </c>
      <c r="CB936" s="10" t="str">
        <f>RIGHT(B936,3)</f>
        <v>ana</v>
      </c>
      <c r="CC936" s="10" t="str">
        <f>RIGHT(B936,2)</f>
        <v>na</v>
      </c>
      <c r="CD936" s="10" t="str">
        <f>RIGHT(B936,1)</f>
        <v>a</v>
      </c>
    </row>
    <row r="937" spans="1:82">
      <c r="A937">
        <v>369</v>
      </c>
      <c r="B937" s="30" t="s">
        <v>246</v>
      </c>
      <c r="C937" t="s">
        <v>1487</v>
      </c>
      <c r="D937" t="s">
        <v>1151</v>
      </c>
      <c r="E937" t="s">
        <v>2821</v>
      </c>
      <c r="F937" t="s">
        <v>2834</v>
      </c>
      <c r="G937" s="1">
        <f>COUNTIF(B937,"*ii*")</f>
        <v>0</v>
      </c>
      <c r="H937" s="1">
        <f>COUNTIF(B937,"*ee*")</f>
        <v>0</v>
      </c>
      <c r="I937" s="1">
        <f>COUNTIF(B937,"*aa*")</f>
        <v>0</v>
      </c>
      <c r="J937" s="1">
        <f>COUNTIF(B937,"*oo*")</f>
        <v>0</v>
      </c>
      <c r="K937" s="1">
        <f>COUNTIF(B937,"*uu*")</f>
        <v>0</v>
      </c>
      <c r="L937" s="1">
        <f>COUNTIF(B937,"*ia*")</f>
        <v>0</v>
      </c>
      <c r="M937" s="1">
        <f>COUNTIF(B937,"*iu*")</f>
        <v>0</v>
      </c>
      <c r="N937" s="1">
        <f>COUNTIF(B937,"*ei*")</f>
        <v>0</v>
      </c>
      <c r="O937" s="1">
        <f>COUNTIF(B937,"*ea*")</f>
        <v>0</v>
      </c>
      <c r="P937" s="1">
        <f>COUNTIF(B937,"*eo*")</f>
        <v>0</v>
      </c>
      <c r="Q937" s="1">
        <f>COUNTIF(B937,"*eu*")</f>
        <v>0</v>
      </c>
      <c r="R937" s="1">
        <f>COUNTIF(B937,"*ai*")</f>
        <v>0</v>
      </c>
      <c r="S937" s="1">
        <f>COUNTIF(B937,"*ae*")</f>
        <v>0</v>
      </c>
      <c r="T937" s="1">
        <f>COUNTIF(B937,"*ao*")</f>
        <v>0</v>
      </c>
      <c r="U937" s="1">
        <f>COUNTIF(B937,"*au*")</f>
        <v>0</v>
      </c>
      <c r="V937" s="1">
        <f>COUNTIF(B937,"*oi*")</f>
        <v>0</v>
      </c>
      <c r="W937" s="1">
        <f>COUNTIF(B937,"*oe*")</f>
        <v>0</v>
      </c>
      <c r="X937" s="1">
        <f>COUNTIF(B937,"*oa*")</f>
        <v>0</v>
      </c>
      <c r="Y937" s="1">
        <f>COUNTIF(B937,"*ou*")</f>
        <v>0</v>
      </c>
      <c r="Z937" s="1">
        <f>COUNTIF(B937,"*ui*")</f>
        <v>0</v>
      </c>
      <c r="AA937" s="1">
        <f>COUNTIF(B937,"*ua*")</f>
        <v>0</v>
      </c>
      <c r="AB937">
        <f>SUM(G937:AA937)</f>
        <v>0</v>
      </c>
      <c r="AC937">
        <v>2</v>
      </c>
      <c r="AD937">
        <f>COUNTIF(AC937,"2")</f>
        <v>1</v>
      </c>
      <c r="AE937">
        <f>COUNTIF(AC937,"3")</f>
        <v>0</v>
      </c>
      <c r="AF937">
        <f>COUNTIF(AC937,"4")</f>
        <v>0</v>
      </c>
      <c r="AG937">
        <f>COUNTIF(AC937,"5")</f>
        <v>0</v>
      </c>
      <c r="AH937">
        <v>1</v>
      </c>
      <c r="AI937">
        <v>0</v>
      </c>
      <c r="AL937">
        <v>1</v>
      </c>
      <c r="AO937" s="1">
        <f>COUNTIF(F937,"CVCV")+COUNTIF(F937,"CVVCV")</f>
        <v>1</v>
      </c>
      <c r="AP937" s="1">
        <f>COUNTIF(F937,"CVCVC")+COUNTIF(F937,"CVVCVC")</f>
        <v>0</v>
      </c>
      <c r="AQ937" s="1">
        <f>COUNTIF(F937,"VCV")+COUNTIF(F937,"VVCV")</f>
        <v>0</v>
      </c>
      <c r="AR937" s="1">
        <f>COUNTIF(F937,"VCVC")+COUNTIF(F937,"VVCVC")</f>
        <v>0</v>
      </c>
      <c r="AS937" s="1">
        <f>COUNTIF(F937,"CVV")</f>
        <v>0</v>
      </c>
      <c r="AT937" s="1">
        <f>COUNTIF(F937,"CVVC")</f>
        <v>0</v>
      </c>
      <c r="AU937" s="1">
        <f>COUNTIF(F937,"VV")</f>
        <v>0</v>
      </c>
      <c r="AV937" s="1">
        <f>COUNTIF(F937,"VVC")</f>
        <v>0</v>
      </c>
      <c r="AW937" s="1">
        <f>COUNTIF(F937,"CVVCVC")+COUNTIF(F937,"VVCVC")+COUNTIF(F937,"CVVCV")+COUNTIF(F937,"VVCV")</f>
        <v>0</v>
      </c>
      <c r="AY937" s="1">
        <f>COUNTIF(F937,"CCVCV")</f>
        <v>0</v>
      </c>
      <c r="AZ937" s="1">
        <f>COUNTIF(F937,"CCVCVC")</f>
        <v>0</v>
      </c>
      <c r="BA937" s="1">
        <f>COUNTIF(F937,"CCVV")</f>
        <v>0</v>
      </c>
      <c r="BB937" s="1">
        <f>COUNTIF(F937,"CCVVC")</f>
        <v>0</v>
      </c>
      <c r="BF937" s="1" t="str">
        <f>RIGHT(F937,4)</f>
        <v>CVCV</v>
      </c>
      <c r="BG937" s="1">
        <v>1</v>
      </c>
      <c r="BH937">
        <v>1</v>
      </c>
      <c r="BP937" s="1">
        <f>SUM(BG937:BO937)</f>
        <v>2</v>
      </c>
      <c r="BQ937">
        <v>0</v>
      </c>
      <c r="BS937" s="1" t="str">
        <f>LEFT(B937,1)</f>
        <v>h</v>
      </c>
      <c r="BT937" s="1" t="str">
        <f>LEFT(B937,2)</f>
        <v>ha</v>
      </c>
      <c r="BU937" s="1" t="str">
        <f>RIGHT(B937,1)</f>
        <v>a</v>
      </c>
      <c r="BX937" s="10">
        <v>0</v>
      </c>
      <c r="BY937" s="10" t="str">
        <f>LEFT(CA937,1)</f>
        <v>a</v>
      </c>
      <c r="BZ937" s="10" t="str">
        <f>RIGHT(B937,1)</f>
        <v>a</v>
      </c>
      <c r="CA937" s="10" t="str">
        <f>RIGHT(B937,3)</f>
        <v>ana</v>
      </c>
      <c r="CB937" s="10" t="str">
        <f>RIGHT(B937,3)</f>
        <v>ana</v>
      </c>
      <c r="CC937" s="10" t="str">
        <f>RIGHT(B937,2)</f>
        <v>na</v>
      </c>
      <c r="CD937" s="10" t="str">
        <f>RIGHT(B937,1)</f>
        <v>a</v>
      </c>
    </row>
    <row r="938" spans="1:82">
      <c r="A938">
        <v>1096</v>
      </c>
      <c r="B938" s="30" t="s">
        <v>389</v>
      </c>
      <c r="C938" t="s">
        <v>1689</v>
      </c>
      <c r="D938" t="s">
        <v>1151</v>
      </c>
      <c r="E938" t="s">
        <v>2821</v>
      </c>
      <c r="F938" t="s">
        <v>2834</v>
      </c>
      <c r="G938" s="1">
        <f>COUNTIF(B938,"*ii*")</f>
        <v>0</v>
      </c>
      <c r="H938" s="1">
        <f>COUNTIF(B938,"*ee*")</f>
        <v>0</v>
      </c>
      <c r="I938" s="1">
        <f>COUNTIF(B938,"*aa*")</f>
        <v>0</v>
      </c>
      <c r="J938" s="1">
        <f>COUNTIF(B938,"*oo*")</f>
        <v>0</v>
      </c>
      <c r="K938" s="1">
        <f>COUNTIF(B938,"*uu*")</f>
        <v>0</v>
      </c>
      <c r="L938" s="1">
        <f>COUNTIF(B938,"*ia*")</f>
        <v>0</v>
      </c>
      <c r="M938" s="1">
        <f>COUNTIF(B938,"*iu*")</f>
        <v>0</v>
      </c>
      <c r="N938" s="1">
        <f>COUNTIF(B938,"*ei*")</f>
        <v>0</v>
      </c>
      <c r="O938" s="1">
        <f>COUNTIF(B938,"*ea*")</f>
        <v>0</v>
      </c>
      <c r="P938" s="1">
        <f>COUNTIF(B938,"*eo*")</f>
        <v>0</v>
      </c>
      <c r="Q938" s="1">
        <f>COUNTIF(B938,"*eu*")</f>
        <v>0</v>
      </c>
      <c r="R938" s="1">
        <f>COUNTIF(B938,"*ai*")</f>
        <v>0</v>
      </c>
      <c r="S938" s="1">
        <f>COUNTIF(B938,"*ae*")</f>
        <v>0</v>
      </c>
      <c r="T938" s="1">
        <f>COUNTIF(B938,"*ao*")</f>
        <v>0</v>
      </c>
      <c r="U938" s="1">
        <f>COUNTIF(B938,"*au*")</f>
        <v>0</v>
      </c>
      <c r="V938" s="1">
        <f>COUNTIF(B938,"*oi*")</f>
        <v>0</v>
      </c>
      <c r="W938" s="1">
        <f>COUNTIF(B938,"*oe*")</f>
        <v>0</v>
      </c>
      <c r="X938" s="1">
        <f>COUNTIF(B938,"*oa*")</f>
        <v>0</v>
      </c>
      <c r="Y938" s="1">
        <f>COUNTIF(B938,"*ou*")</f>
        <v>0</v>
      </c>
      <c r="Z938" s="1">
        <f>COUNTIF(B938,"*ui*")</f>
        <v>0</v>
      </c>
      <c r="AA938" s="1">
        <f>COUNTIF(B938,"*ua*")</f>
        <v>0</v>
      </c>
      <c r="AB938">
        <f>SUM(G938:AA938)</f>
        <v>0</v>
      </c>
      <c r="AC938">
        <v>2</v>
      </c>
      <c r="AD938">
        <f>COUNTIF(AC938,"2")</f>
        <v>1</v>
      </c>
      <c r="AE938">
        <f>COUNTIF(AC938,"3")</f>
        <v>0</v>
      </c>
      <c r="AF938">
        <f>COUNTIF(AC938,"4")</f>
        <v>0</v>
      </c>
      <c r="AG938">
        <f>COUNTIF(AC938,"5")</f>
        <v>0</v>
      </c>
      <c r="AH938">
        <v>1</v>
      </c>
      <c r="AI938">
        <v>0</v>
      </c>
      <c r="AL938">
        <v>1</v>
      </c>
      <c r="AO938" s="1">
        <f>COUNTIF(F938,"CVCV")+COUNTIF(F938,"CVVCV")</f>
        <v>1</v>
      </c>
      <c r="AP938" s="1">
        <f>COUNTIF(F938,"CVCVC")+COUNTIF(F938,"CVVCVC")</f>
        <v>0</v>
      </c>
      <c r="AQ938" s="1">
        <f>COUNTIF(F938,"VCV")+COUNTIF(F938,"VVCV")</f>
        <v>0</v>
      </c>
      <c r="AR938" s="1">
        <f>COUNTIF(F938,"VCVC")+COUNTIF(F938,"VVCVC")</f>
        <v>0</v>
      </c>
      <c r="AS938" s="1">
        <f>COUNTIF(F938,"CVV")</f>
        <v>0</v>
      </c>
      <c r="AT938" s="1">
        <f>COUNTIF(F938,"CVVC")</f>
        <v>0</v>
      </c>
      <c r="AU938" s="1">
        <f>COUNTIF(F938,"VV")</f>
        <v>0</v>
      </c>
      <c r="AV938" s="1">
        <f>COUNTIF(F938,"VVC")</f>
        <v>0</v>
      </c>
      <c r="AW938" s="1">
        <f>COUNTIF(F938,"CVVCVC")+COUNTIF(F938,"VVCVC")+COUNTIF(F938,"CVVCV")+COUNTIF(F938,"VVCV")</f>
        <v>0</v>
      </c>
      <c r="AY938" s="1">
        <f>COUNTIF(F938,"CCVCV")</f>
        <v>0</v>
      </c>
      <c r="AZ938" s="1">
        <f>COUNTIF(F938,"CCVCVC")</f>
        <v>0</v>
      </c>
      <c r="BA938" s="1">
        <f>COUNTIF(F938,"CCVV")</f>
        <v>0</v>
      </c>
      <c r="BB938" s="1">
        <f>COUNTIF(F938,"CCVVC")</f>
        <v>0</v>
      </c>
      <c r="BF938" s="1" t="str">
        <f>RIGHT(F938,4)</f>
        <v>CVCV</v>
      </c>
      <c r="BG938" s="1">
        <v>1</v>
      </c>
      <c r="BH938">
        <v>1</v>
      </c>
      <c r="BP938" s="1">
        <f>SUM(BG938:BO938)</f>
        <v>2</v>
      </c>
      <c r="BQ938">
        <v>0</v>
      </c>
      <c r="BS938" s="1" t="str">
        <f>LEFT(B938,1)</f>
        <v>p</v>
      </c>
      <c r="BT938" s="1" t="str">
        <f>LEFT(B938,2)</f>
        <v>pa</v>
      </c>
      <c r="BU938" s="1" t="str">
        <f>RIGHT(B938,1)</f>
        <v>a</v>
      </c>
      <c r="BX938" s="10">
        <v>0</v>
      </c>
      <c r="BY938" s="10" t="str">
        <f>LEFT(CA938,1)</f>
        <v>a</v>
      </c>
      <c r="BZ938" s="10" t="str">
        <f>RIGHT(B938,1)</f>
        <v>a</v>
      </c>
      <c r="CA938" s="10" t="str">
        <f>RIGHT(B938,3)</f>
        <v>ana</v>
      </c>
      <c r="CB938" s="10" t="str">
        <f>RIGHT(B938,3)</f>
        <v>ana</v>
      </c>
      <c r="CC938" s="10" t="str">
        <f>RIGHT(B938,2)</f>
        <v>na</v>
      </c>
      <c r="CD938" s="10" t="str">
        <f>RIGHT(B938,1)</f>
        <v>a</v>
      </c>
    </row>
    <row r="939" spans="1:82">
      <c r="A939">
        <v>1802</v>
      </c>
      <c r="B939" s="30" t="s">
        <v>71</v>
      </c>
      <c r="C939" t="s">
        <v>1245</v>
      </c>
      <c r="D939" t="s">
        <v>1151</v>
      </c>
      <c r="E939" t="s">
        <v>2821</v>
      </c>
      <c r="F939" t="s">
        <v>2834</v>
      </c>
      <c r="G939" s="1">
        <f>COUNTIF(B939,"*ii*")</f>
        <v>0</v>
      </c>
      <c r="H939" s="1">
        <f>COUNTIF(B939,"*ee*")</f>
        <v>0</v>
      </c>
      <c r="I939" s="1">
        <f>COUNTIF(B939,"*aa*")</f>
        <v>0</v>
      </c>
      <c r="J939" s="1">
        <f>COUNTIF(B939,"*oo*")</f>
        <v>0</v>
      </c>
      <c r="K939" s="1">
        <f>COUNTIF(B939,"*uu*")</f>
        <v>0</v>
      </c>
      <c r="L939" s="1">
        <f>COUNTIF(B939,"*ia*")</f>
        <v>0</v>
      </c>
      <c r="M939" s="1">
        <f>COUNTIF(B939,"*iu*")</f>
        <v>0</v>
      </c>
      <c r="N939" s="1">
        <f>COUNTIF(B939,"*ei*")</f>
        <v>0</v>
      </c>
      <c r="O939" s="1">
        <f>COUNTIF(B939,"*ea*")</f>
        <v>0</v>
      </c>
      <c r="P939" s="1">
        <f>COUNTIF(B939,"*eo*")</f>
        <v>0</v>
      </c>
      <c r="Q939" s="1">
        <f>COUNTIF(B939,"*eu*")</f>
        <v>0</v>
      </c>
      <c r="R939" s="1">
        <f>COUNTIF(B939,"*ai*")</f>
        <v>0</v>
      </c>
      <c r="S939" s="1">
        <f>COUNTIF(B939,"*ae*")</f>
        <v>0</v>
      </c>
      <c r="T939" s="1">
        <f>COUNTIF(B939,"*ao*")</f>
        <v>0</v>
      </c>
      <c r="U939" s="1">
        <f>COUNTIF(B939,"*au*")</f>
        <v>0</v>
      </c>
      <c r="V939" s="1">
        <f>COUNTIF(B939,"*oi*")</f>
        <v>0</v>
      </c>
      <c r="W939" s="1">
        <f>COUNTIF(B939,"*oe*")</f>
        <v>0</v>
      </c>
      <c r="X939" s="1">
        <f>COUNTIF(B939,"*oa*")</f>
        <v>0</v>
      </c>
      <c r="Y939" s="1">
        <f>COUNTIF(B939,"*ou*")</f>
        <v>0</v>
      </c>
      <c r="Z939" s="1">
        <f>COUNTIF(B939,"*ui*")</f>
        <v>0</v>
      </c>
      <c r="AA939" s="1">
        <f>COUNTIF(B939,"*ua*")</f>
        <v>0</v>
      </c>
      <c r="AB939">
        <f>SUM(G939:AA939)</f>
        <v>0</v>
      </c>
      <c r="AC939">
        <v>2</v>
      </c>
      <c r="AD939">
        <f>COUNTIF(AC939,"2")</f>
        <v>1</v>
      </c>
      <c r="AE939">
        <f>COUNTIF(AC939,"3")</f>
        <v>0</v>
      </c>
      <c r="AF939">
        <f>COUNTIF(AC939,"4")</f>
        <v>0</v>
      </c>
      <c r="AG939">
        <f>COUNTIF(AC939,"5")</f>
        <v>0</v>
      </c>
      <c r="AH939">
        <v>1</v>
      </c>
      <c r="AI939">
        <v>0</v>
      </c>
      <c r="AL939">
        <v>1</v>
      </c>
      <c r="AO939" s="1">
        <f>COUNTIF(F939,"CVCV")+COUNTIF(F939,"CVVCV")</f>
        <v>1</v>
      </c>
      <c r="AP939" s="1">
        <f>COUNTIF(F939,"CVCVC")+COUNTIF(F939,"CVVCVC")</f>
        <v>0</v>
      </c>
      <c r="AQ939" s="1">
        <f>COUNTIF(F939,"VCV")+COUNTIF(F939,"VVCV")</f>
        <v>0</v>
      </c>
      <c r="AR939" s="1">
        <f>COUNTIF(F939,"VCVC")+COUNTIF(F939,"VVCVC")</f>
        <v>0</v>
      </c>
      <c r="AS939" s="1">
        <f>COUNTIF(F939,"CVV")</f>
        <v>0</v>
      </c>
      <c r="AT939" s="1">
        <f>COUNTIF(F939,"CVVC")</f>
        <v>0</v>
      </c>
      <c r="AU939" s="1">
        <f>COUNTIF(F939,"VV")</f>
        <v>0</v>
      </c>
      <c r="AV939" s="1">
        <f>COUNTIF(F939,"VVC")</f>
        <v>0</v>
      </c>
      <c r="AW939" s="1">
        <f>COUNTIF(F939,"CVVCVC")+COUNTIF(F939,"VVCVC")+COUNTIF(F939,"CVVCV")+COUNTIF(F939,"VVCV")</f>
        <v>0</v>
      </c>
      <c r="AY939" s="1">
        <f>COUNTIF(F939,"CCVCV")</f>
        <v>0</v>
      </c>
      <c r="AZ939" s="1">
        <f>COUNTIF(F939,"CCVCVC")</f>
        <v>0</v>
      </c>
      <c r="BA939" s="1">
        <f>COUNTIF(F939,"CCVV")</f>
        <v>0</v>
      </c>
      <c r="BB939" s="1">
        <f>COUNTIF(F939,"CCVVC")</f>
        <v>0</v>
      </c>
      <c r="BF939" s="1" t="str">
        <f>RIGHT(F939,4)</f>
        <v>CVCV</v>
      </c>
      <c r="BG939" s="1">
        <v>1</v>
      </c>
      <c r="BH939">
        <v>1</v>
      </c>
      <c r="BP939" s="1">
        <f>SUM(BG939:BO939)</f>
        <v>2</v>
      </c>
      <c r="BQ939">
        <v>0</v>
      </c>
      <c r="BS939" s="1" t="str">
        <f>LEFT(B939,1)</f>
        <v>t</v>
      </c>
      <c r="BT939" s="1" t="str">
        <f>LEFT(B939,2)</f>
        <v>ta</v>
      </c>
      <c r="BU939" s="1" t="str">
        <f>RIGHT(B939,1)</f>
        <v>a</v>
      </c>
      <c r="BX939" s="10">
        <v>0</v>
      </c>
      <c r="BY939" s="10" t="str">
        <f>LEFT(CA939,1)</f>
        <v>a</v>
      </c>
      <c r="BZ939" s="10" t="str">
        <f>RIGHT(B939,1)</f>
        <v>a</v>
      </c>
      <c r="CA939" s="10" t="str">
        <f>RIGHT(B939,3)</f>
        <v>ana</v>
      </c>
      <c r="CB939" s="10" t="str">
        <f>RIGHT(B939,3)</f>
        <v>ana</v>
      </c>
      <c r="CC939" s="10" t="str">
        <f>RIGHT(B939,2)</f>
        <v>na</v>
      </c>
      <c r="CD939" s="10" t="str">
        <f>RIGHT(B939,1)</f>
        <v>a</v>
      </c>
    </row>
    <row r="940" spans="1:82">
      <c r="A940">
        <v>105</v>
      </c>
      <c r="B940" s="30" t="s">
        <v>509</v>
      </c>
      <c r="C940" t="s">
        <v>19</v>
      </c>
      <c r="D940" t="s">
        <v>1150</v>
      </c>
      <c r="E940" t="s">
        <v>2821</v>
      </c>
      <c r="F940" t="s">
        <v>2834</v>
      </c>
      <c r="G940" s="1">
        <f>COUNTIF(B940,"*ii*")</f>
        <v>0</v>
      </c>
      <c r="H940" s="1">
        <f>COUNTIF(B940,"*ee*")</f>
        <v>0</v>
      </c>
      <c r="I940" s="1">
        <f>COUNTIF(B940,"*aa*")</f>
        <v>0</v>
      </c>
      <c r="J940" s="1">
        <f>COUNTIF(B940,"*oo*")</f>
        <v>0</v>
      </c>
      <c r="K940" s="1">
        <f>COUNTIF(B940,"*uu*")</f>
        <v>0</v>
      </c>
      <c r="L940" s="1">
        <f>COUNTIF(B940,"*ia*")</f>
        <v>0</v>
      </c>
      <c r="M940" s="1">
        <f>COUNTIF(B940,"*iu*")</f>
        <v>0</v>
      </c>
      <c r="N940" s="1">
        <f>COUNTIF(B940,"*ei*")</f>
        <v>0</v>
      </c>
      <c r="O940" s="1">
        <f>COUNTIF(B940,"*ea*")</f>
        <v>0</v>
      </c>
      <c r="P940" s="1">
        <f>COUNTIF(B940,"*eo*")</f>
        <v>0</v>
      </c>
      <c r="Q940" s="1">
        <f>COUNTIF(B940,"*eu*")</f>
        <v>0</v>
      </c>
      <c r="R940" s="1">
        <f>COUNTIF(B940,"*ai*")</f>
        <v>0</v>
      </c>
      <c r="S940" s="1">
        <f>COUNTIF(B940,"*ae*")</f>
        <v>0</v>
      </c>
      <c r="T940" s="1">
        <f>COUNTIF(B940,"*ao*")</f>
        <v>0</v>
      </c>
      <c r="U940" s="1">
        <f>COUNTIF(B940,"*au*")</f>
        <v>0</v>
      </c>
      <c r="V940" s="1">
        <f>COUNTIF(B940,"*oi*")</f>
        <v>0</v>
      </c>
      <c r="W940" s="1">
        <f>COUNTIF(B940,"*oe*")</f>
        <v>0</v>
      </c>
      <c r="X940" s="1">
        <f>COUNTIF(B940,"*oa*")</f>
        <v>0</v>
      </c>
      <c r="Y940" s="1">
        <f>COUNTIF(B940,"*ou*")</f>
        <v>0</v>
      </c>
      <c r="Z940" s="1">
        <f>COUNTIF(B940,"*ui*")</f>
        <v>0</v>
      </c>
      <c r="AA940" s="1">
        <f>COUNTIF(B940,"*ua*")</f>
        <v>0</v>
      </c>
      <c r="AB940">
        <f>SUM(G940:AA940)</f>
        <v>0</v>
      </c>
      <c r="AC940">
        <v>2</v>
      </c>
      <c r="AD940">
        <f>COUNTIF(AC940,"2")</f>
        <v>1</v>
      </c>
      <c r="AE940">
        <f>COUNTIF(AC940,"3")</f>
        <v>0</v>
      </c>
      <c r="AF940">
        <f>COUNTIF(AC940,"4")</f>
        <v>0</v>
      </c>
      <c r="AG940">
        <f>COUNTIF(AC940,"5")</f>
        <v>0</v>
      </c>
      <c r="AH940">
        <v>1</v>
      </c>
      <c r="AI940">
        <v>0</v>
      </c>
      <c r="AL940">
        <v>1</v>
      </c>
      <c r="AO940" s="1">
        <f>COUNTIF(F940,"CVCV")+COUNTIF(F940,"CVVCV")</f>
        <v>1</v>
      </c>
      <c r="AP940" s="1">
        <f>COUNTIF(F940,"CVCVC")+COUNTIF(F940,"CVVCVC")</f>
        <v>0</v>
      </c>
      <c r="AQ940" s="1">
        <f>COUNTIF(F940,"VCV")+COUNTIF(F940,"VVCV")</f>
        <v>0</v>
      </c>
      <c r="AR940" s="1">
        <f>COUNTIF(F940,"VCVC")+COUNTIF(F940,"VVCVC")</f>
        <v>0</v>
      </c>
      <c r="AS940" s="1">
        <f>COUNTIF(F940,"CVV")</f>
        <v>0</v>
      </c>
      <c r="AT940" s="1">
        <f>COUNTIF(F940,"CVVC")</f>
        <v>0</v>
      </c>
      <c r="AU940" s="1">
        <f>COUNTIF(F940,"VV")</f>
        <v>0</v>
      </c>
      <c r="AV940" s="1">
        <f>COUNTIF(F940,"VVC")</f>
        <v>0</v>
      </c>
      <c r="AW940" s="1">
        <f>COUNTIF(F940,"CVVCVC")+COUNTIF(F940,"VVCVC")+COUNTIF(F940,"CVVCV")+COUNTIF(F940,"VVCV")</f>
        <v>0</v>
      </c>
      <c r="AY940" s="1">
        <f>COUNTIF(F940,"CCVCV")</f>
        <v>0</v>
      </c>
      <c r="AZ940" s="1">
        <f>COUNTIF(F940,"CCVCVC")</f>
        <v>0</v>
      </c>
      <c r="BA940" s="1">
        <f>COUNTIF(F940,"CCVV")</f>
        <v>0</v>
      </c>
      <c r="BB940" s="1">
        <f>COUNTIF(F940,"CCVVC")</f>
        <v>0</v>
      </c>
      <c r="BF940" s="1" t="str">
        <f>RIGHT(F940,4)</f>
        <v>CVCV</v>
      </c>
      <c r="BG940" s="1">
        <v>1</v>
      </c>
      <c r="BH940">
        <v>1</v>
      </c>
      <c r="BP940" s="1">
        <f>SUM(BG940:BO940)</f>
        <v>2</v>
      </c>
      <c r="BQ940">
        <v>0</v>
      </c>
      <c r="BS940" s="1" t="str">
        <f>LEFT(B940,1)</f>
        <v>b</v>
      </c>
      <c r="BT940" s="1" t="str">
        <f>LEFT(B940,2)</f>
        <v>ba</v>
      </c>
      <c r="BU940" s="1" t="str">
        <f>RIGHT(B940,1)</f>
        <v>a</v>
      </c>
      <c r="BX940" s="10">
        <v>0</v>
      </c>
      <c r="BY940" s="10" t="str">
        <f>LEFT(CA940,1)</f>
        <v>a</v>
      </c>
      <c r="BZ940" s="10" t="str">
        <f>RIGHT(B940,1)</f>
        <v>a</v>
      </c>
      <c r="CA940" s="10" t="str">
        <f>RIGHT(B940,3)</f>
        <v>ana</v>
      </c>
      <c r="CB940" s="10" t="str">
        <f>RIGHT(B940,3)</f>
        <v>ana</v>
      </c>
      <c r="CC940" s="10" t="str">
        <f>RIGHT(B940,2)</f>
        <v>na</v>
      </c>
      <c r="CD940" s="10" t="str">
        <f>RIGHT(B940,1)</f>
        <v>a</v>
      </c>
    </row>
    <row r="941" spans="1:82">
      <c r="A941">
        <v>1592</v>
      </c>
      <c r="B941" s="30" t="s">
        <v>627</v>
      </c>
      <c r="C941" t="s">
        <v>2018</v>
      </c>
      <c r="D941" t="s">
        <v>1150</v>
      </c>
      <c r="E941" t="s">
        <v>2821</v>
      </c>
      <c r="F941" t="s">
        <v>2834</v>
      </c>
      <c r="G941" s="1">
        <f>COUNTIF(B941,"*ii*")</f>
        <v>0</v>
      </c>
      <c r="H941" s="1">
        <f>COUNTIF(B941,"*ee*")</f>
        <v>0</v>
      </c>
      <c r="I941" s="1">
        <f>COUNTIF(B941,"*aa*")</f>
        <v>0</v>
      </c>
      <c r="J941" s="1">
        <f>COUNTIF(B941,"*oo*")</f>
        <v>0</v>
      </c>
      <c r="K941" s="1">
        <f>COUNTIF(B941,"*uu*")</f>
        <v>0</v>
      </c>
      <c r="L941" s="1">
        <f>COUNTIF(B941,"*ia*")</f>
        <v>0</v>
      </c>
      <c r="M941" s="1">
        <f>COUNTIF(B941,"*iu*")</f>
        <v>0</v>
      </c>
      <c r="N941" s="1">
        <f>COUNTIF(B941,"*ei*")</f>
        <v>0</v>
      </c>
      <c r="O941" s="1">
        <f>COUNTIF(B941,"*ea*")</f>
        <v>0</v>
      </c>
      <c r="P941" s="1">
        <f>COUNTIF(B941,"*eo*")</f>
        <v>0</v>
      </c>
      <c r="Q941" s="1">
        <f>COUNTIF(B941,"*eu*")</f>
        <v>0</v>
      </c>
      <c r="R941" s="1">
        <f>COUNTIF(B941,"*ai*")</f>
        <v>0</v>
      </c>
      <c r="S941" s="1">
        <f>COUNTIF(B941,"*ae*")</f>
        <v>0</v>
      </c>
      <c r="T941" s="1">
        <f>COUNTIF(B941,"*ao*")</f>
        <v>0</v>
      </c>
      <c r="U941" s="1">
        <f>COUNTIF(B941,"*au*")</f>
        <v>0</v>
      </c>
      <c r="V941" s="1">
        <f>COUNTIF(B941,"*oi*")</f>
        <v>0</v>
      </c>
      <c r="W941" s="1">
        <f>COUNTIF(B941,"*oe*")</f>
        <v>0</v>
      </c>
      <c r="X941" s="1">
        <f>COUNTIF(B941,"*oa*")</f>
        <v>0</v>
      </c>
      <c r="Y941" s="1">
        <f>COUNTIF(B941,"*ou*")</f>
        <v>0</v>
      </c>
      <c r="Z941" s="1">
        <f>COUNTIF(B941,"*ui*")</f>
        <v>0</v>
      </c>
      <c r="AA941" s="1">
        <f>COUNTIF(B941,"*ua*")</f>
        <v>0</v>
      </c>
      <c r="AB941">
        <f>SUM(G941:AA941)</f>
        <v>0</v>
      </c>
      <c r="AC941">
        <v>2</v>
      </c>
      <c r="AD941">
        <f>COUNTIF(AC941,"2")</f>
        <v>1</v>
      </c>
      <c r="AE941">
        <f>COUNTIF(AC941,"3")</f>
        <v>0</v>
      </c>
      <c r="AF941">
        <f>COUNTIF(AC941,"4")</f>
        <v>0</v>
      </c>
      <c r="AG941">
        <f>COUNTIF(AC941,"5")</f>
        <v>0</v>
      </c>
      <c r="AH941">
        <v>1</v>
      </c>
      <c r="AI941">
        <v>0</v>
      </c>
      <c r="AL941">
        <v>1</v>
      </c>
      <c r="AO941" s="1">
        <f>COUNTIF(F941,"CVCV")+COUNTIF(F941,"CVVCV")</f>
        <v>1</v>
      </c>
      <c r="AP941" s="1">
        <f>COUNTIF(F941,"CVCVC")+COUNTIF(F941,"CVVCVC")</f>
        <v>0</v>
      </c>
      <c r="AQ941" s="1">
        <f>COUNTIF(F941,"VCV")+COUNTIF(F941,"VVCV")</f>
        <v>0</v>
      </c>
      <c r="AR941" s="1">
        <f>COUNTIF(F941,"VCVC")+COUNTIF(F941,"VVCVC")</f>
        <v>0</v>
      </c>
      <c r="AS941" s="1">
        <f>COUNTIF(F941,"CVV")</f>
        <v>0</v>
      </c>
      <c r="AT941" s="1">
        <f>COUNTIF(F941,"CVVC")</f>
        <v>0</v>
      </c>
      <c r="AU941" s="1">
        <f>COUNTIF(F941,"VV")</f>
        <v>0</v>
      </c>
      <c r="AV941" s="1">
        <f>COUNTIF(F941,"VVC")</f>
        <v>0</v>
      </c>
      <c r="AW941" s="1">
        <f>COUNTIF(F941,"CVVCVC")+COUNTIF(F941,"VVCVC")+COUNTIF(F941,"CVVCV")+COUNTIF(F941,"VVCV")</f>
        <v>0</v>
      </c>
      <c r="AY941" s="1">
        <f>COUNTIF(F941,"CCVCV")</f>
        <v>0</v>
      </c>
      <c r="AZ941" s="1">
        <f>COUNTIF(F941,"CCVCVC")</f>
        <v>0</v>
      </c>
      <c r="BA941" s="1">
        <f>COUNTIF(F941,"CCVV")</f>
        <v>0</v>
      </c>
      <c r="BB941" s="1">
        <f>COUNTIF(F941,"CCVVC")</f>
        <v>0</v>
      </c>
      <c r="BF941" s="1" t="str">
        <f>RIGHT(F941,4)</f>
        <v>CVCV</v>
      </c>
      <c r="BG941" s="1">
        <v>1</v>
      </c>
      <c r="BH941">
        <v>1</v>
      </c>
      <c r="BP941" s="1">
        <f>SUM(BG941:BO941)</f>
        <v>2</v>
      </c>
      <c r="BQ941">
        <v>0</v>
      </c>
      <c r="BS941" s="1" t="str">
        <f>LEFT(B941,1)</f>
        <v>s</v>
      </c>
      <c r="BT941" s="1" t="str">
        <f>LEFT(B941,2)</f>
        <v>sa</v>
      </c>
      <c r="BU941" s="1" t="str">
        <f>RIGHT(B941,1)</f>
        <v>a</v>
      </c>
      <c r="BX941" s="10">
        <v>0</v>
      </c>
      <c r="BY941" s="10" t="str">
        <f>LEFT(CA941,1)</f>
        <v>a</v>
      </c>
      <c r="BZ941" s="10" t="str">
        <f>RIGHT(B941,1)</f>
        <v>a</v>
      </c>
      <c r="CA941" s="10" t="str">
        <f>RIGHT(B941,3)</f>
        <v>ana</v>
      </c>
      <c r="CB941" s="10" t="str">
        <f>RIGHT(B941,3)</f>
        <v>ana</v>
      </c>
      <c r="CC941" s="10" t="str">
        <f>RIGHT(B941,2)</f>
        <v>na</v>
      </c>
      <c r="CD941" s="10" t="str">
        <f>RIGHT(B941,1)</f>
        <v>a</v>
      </c>
    </row>
    <row r="942" spans="1:82">
      <c r="A942">
        <v>813</v>
      </c>
      <c r="B942" s="30" t="s">
        <v>903</v>
      </c>
      <c r="C942" t="s">
        <v>2418</v>
      </c>
      <c r="D942" t="s">
        <v>1151</v>
      </c>
      <c r="E942" t="s">
        <v>2821</v>
      </c>
      <c r="F942" t="s">
        <v>2834</v>
      </c>
      <c r="G942" s="1">
        <f>COUNTIF(B942,"*ii*")</f>
        <v>0</v>
      </c>
      <c r="H942" s="1">
        <f>COUNTIF(B942,"*ee*")</f>
        <v>0</v>
      </c>
      <c r="I942" s="1">
        <f>COUNTIF(B942,"*aa*")</f>
        <v>0</v>
      </c>
      <c r="J942" s="1">
        <f>COUNTIF(B942,"*oo*")</f>
        <v>0</v>
      </c>
      <c r="K942" s="1">
        <f>COUNTIF(B942,"*uu*")</f>
        <v>0</v>
      </c>
      <c r="L942" s="1">
        <f>COUNTIF(B942,"*ia*")</f>
        <v>0</v>
      </c>
      <c r="M942" s="1">
        <f>COUNTIF(B942,"*iu*")</f>
        <v>0</v>
      </c>
      <c r="N942" s="1">
        <f>COUNTIF(B942,"*ei*")</f>
        <v>0</v>
      </c>
      <c r="O942" s="1">
        <f>COUNTIF(B942,"*ea*")</f>
        <v>0</v>
      </c>
      <c r="P942" s="1">
        <f>COUNTIF(B942,"*eo*")</f>
        <v>0</v>
      </c>
      <c r="Q942" s="1">
        <f>COUNTIF(B942,"*eu*")</f>
        <v>0</v>
      </c>
      <c r="R942" s="1">
        <f>COUNTIF(B942,"*ai*")</f>
        <v>0</v>
      </c>
      <c r="S942" s="1">
        <f>COUNTIF(B942,"*ae*")</f>
        <v>0</v>
      </c>
      <c r="T942" s="1">
        <f>COUNTIF(B942,"*ao*")</f>
        <v>0</v>
      </c>
      <c r="U942" s="1">
        <f>COUNTIF(B942,"*au*")</f>
        <v>0</v>
      </c>
      <c r="V942" s="1">
        <f>COUNTIF(B942,"*oi*")</f>
        <v>0</v>
      </c>
      <c r="W942" s="1">
        <f>COUNTIF(B942,"*oe*")</f>
        <v>0</v>
      </c>
      <c r="X942" s="1">
        <f>COUNTIF(B942,"*oa*")</f>
        <v>0</v>
      </c>
      <c r="Y942" s="1">
        <f>COUNTIF(B942,"*ou*")</f>
        <v>0</v>
      </c>
      <c r="Z942" s="1">
        <f>COUNTIF(B942,"*ui*")</f>
        <v>0</v>
      </c>
      <c r="AA942" s="1">
        <f>COUNTIF(B942,"*ua*")</f>
        <v>0</v>
      </c>
      <c r="AB942">
        <f>SUM(G942:AA942)</f>
        <v>0</v>
      </c>
      <c r="AC942">
        <v>2</v>
      </c>
      <c r="AD942">
        <f>COUNTIF(AC942,"2")</f>
        <v>1</v>
      </c>
      <c r="AE942">
        <f>COUNTIF(AC942,"3")</f>
        <v>0</v>
      </c>
      <c r="AF942">
        <f>COUNTIF(AC942,"4")</f>
        <v>0</v>
      </c>
      <c r="AG942">
        <f>COUNTIF(AC942,"5")</f>
        <v>0</v>
      </c>
      <c r="AH942">
        <v>1</v>
      </c>
      <c r="AI942">
        <v>0</v>
      </c>
      <c r="AL942">
        <v>1</v>
      </c>
      <c r="AO942" s="1">
        <f>COUNTIF(F942,"CVCV")+COUNTIF(F942,"CVVCV")</f>
        <v>1</v>
      </c>
      <c r="AP942" s="1">
        <f>COUNTIF(F942,"CVCVC")+COUNTIF(F942,"CVVCVC")</f>
        <v>0</v>
      </c>
      <c r="AQ942" s="1">
        <f>COUNTIF(F942,"VCV")+COUNTIF(F942,"VVCV")</f>
        <v>0</v>
      </c>
      <c r="AR942" s="1">
        <f>COUNTIF(F942,"VCVC")+COUNTIF(F942,"VVCVC")</f>
        <v>0</v>
      </c>
      <c r="AS942" s="1">
        <f>COUNTIF(F942,"CVV")</f>
        <v>0</v>
      </c>
      <c r="AT942" s="1">
        <f>COUNTIF(F942,"CVVC")</f>
        <v>0</v>
      </c>
      <c r="AU942" s="1">
        <f>COUNTIF(F942,"VV")</f>
        <v>0</v>
      </c>
      <c r="AV942" s="1">
        <f>COUNTIF(F942,"VVC")</f>
        <v>0</v>
      </c>
      <c r="AW942" s="1">
        <f>COUNTIF(F942,"CVVCVC")+COUNTIF(F942,"VVCVC")+COUNTIF(F942,"CVVCV")+COUNTIF(F942,"VVCV")</f>
        <v>0</v>
      </c>
      <c r="AY942" s="1">
        <f>COUNTIF(F942,"CCVCV")</f>
        <v>0</v>
      </c>
      <c r="AZ942" s="1">
        <f>COUNTIF(F942,"CCVCVC")</f>
        <v>0</v>
      </c>
      <c r="BA942" s="1">
        <f>COUNTIF(F942,"CCVV")</f>
        <v>0</v>
      </c>
      <c r="BB942" s="1">
        <f>COUNTIF(F942,"CCVVC")</f>
        <v>0</v>
      </c>
      <c r="BF942" s="1" t="str">
        <f>RIGHT(F942,4)</f>
        <v>CVCV</v>
      </c>
      <c r="BG942" s="1">
        <v>1</v>
      </c>
      <c r="BH942">
        <v>1</v>
      </c>
      <c r="BP942" s="1">
        <f>SUM(BG942:BO942)</f>
        <v>2</v>
      </c>
      <c r="BQ942">
        <v>0</v>
      </c>
      <c r="BS942" s="1" t="str">
        <f>LEFT(B942,1)</f>
        <v>m</v>
      </c>
      <c r="BT942" s="1" t="str">
        <f>LEFT(B942,2)</f>
        <v>me</v>
      </c>
      <c r="BU942" s="1" t="str">
        <f>RIGHT(B942,1)</f>
        <v>a</v>
      </c>
      <c r="BX942" s="10">
        <v>0</v>
      </c>
      <c r="BY942" s="10" t="str">
        <f>LEFT(CA942,1)</f>
        <v>e</v>
      </c>
      <c r="BZ942" s="10" t="str">
        <f>RIGHT(B942,1)</f>
        <v>a</v>
      </c>
      <c r="CA942" s="10" t="str">
        <f>RIGHT(B942,3)</f>
        <v>ena</v>
      </c>
      <c r="CB942" s="10" t="str">
        <f>RIGHT(B942,3)</f>
        <v>ena</v>
      </c>
      <c r="CC942" s="10" t="str">
        <f>RIGHT(B942,2)</f>
        <v>na</v>
      </c>
      <c r="CD942" s="10" t="str">
        <f>RIGHT(B942,1)</f>
        <v>a</v>
      </c>
    </row>
    <row r="943" spans="1:82">
      <c r="A943">
        <v>1130</v>
      </c>
      <c r="B943" s="30" t="s">
        <v>818</v>
      </c>
      <c r="C943" t="s">
        <v>2288</v>
      </c>
      <c r="D943" t="s">
        <v>1151</v>
      </c>
      <c r="E943" t="s">
        <v>2821</v>
      </c>
      <c r="F943" t="s">
        <v>2834</v>
      </c>
      <c r="G943" s="1">
        <f>COUNTIF(B943,"*ii*")</f>
        <v>0</v>
      </c>
      <c r="H943" s="1">
        <f>COUNTIF(B943,"*ee*")</f>
        <v>0</v>
      </c>
      <c r="I943" s="1">
        <f>COUNTIF(B943,"*aa*")</f>
        <v>0</v>
      </c>
      <c r="J943" s="1">
        <f>COUNTIF(B943,"*oo*")</f>
        <v>0</v>
      </c>
      <c r="K943" s="1">
        <f>COUNTIF(B943,"*uu*")</f>
        <v>0</v>
      </c>
      <c r="L943" s="1">
        <f>COUNTIF(B943,"*ia*")</f>
        <v>0</v>
      </c>
      <c r="M943" s="1">
        <f>COUNTIF(B943,"*iu*")</f>
        <v>0</v>
      </c>
      <c r="N943" s="1">
        <f>COUNTIF(B943,"*ei*")</f>
        <v>0</v>
      </c>
      <c r="O943" s="1">
        <f>COUNTIF(B943,"*ea*")</f>
        <v>0</v>
      </c>
      <c r="P943" s="1">
        <f>COUNTIF(B943,"*eo*")</f>
        <v>0</v>
      </c>
      <c r="Q943" s="1">
        <f>COUNTIF(B943,"*eu*")</f>
        <v>0</v>
      </c>
      <c r="R943" s="1">
        <f>COUNTIF(B943,"*ai*")</f>
        <v>0</v>
      </c>
      <c r="S943" s="1">
        <f>COUNTIF(B943,"*ae*")</f>
        <v>0</v>
      </c>
      <c r="T943" s="1">
        <f>COUNTIF(B943,"*ao*")</f>
        <v>0</v>
      </c>
      <c r="U943" s="1">
        <f>COUNTIF(B943,"*au*")</f>
        <v>0</v>
      </c>
      <c r="V943" s="1">
        <f>COUNTIF(B943,"*oi*")</f>
        <v>0</v>
      </c>
      <c r="W943" s="1">
        <f>COUNTIF(B943,"*oe*")</f>
        <v>0</v>
      </c>
      <c r="X943" s="1">
        <f>COUNTIF(B943,"*oa*")</f>
        <v>0</v>
      </c>
      <c r="Y943" s="1">
        <f>COUNTIF(B943,"*ou*")</f>
        <v>0</v>
      </c>
      <c r="Z943" s="1">
        <f>COUNTIF(B943,"*ui*")</f>
        <v>0</v>
      </c>
      <c r="AA943" s="1">
        <f>COUNTIF(B943,"*ua*")</f>
        <v>0</v>
      </c>
      <c r="AB943">
        <f>SUM(G943:AA943)</f>
        <v>0</v>
      </c>
      <c r="AC943">
        <v>2</v>
      </c>
      <c r="AD943">
        <f>COUNTIF(AC943,"2")</f>
        <v>1</v>
      </c>
      <c r="AE943">
        <f>COUNTIF(AC943,"3")</f>
        <v>0</v>
      </c>
      <c r="AF943">
        <f>COUNTIF(AC943,"4")</f>
        <v>0</v>
      </c>
      <c r="AG943">
        <f>COUNTIF(AC943,"5")</f>
        <v>0</v>
      </c>
      <c r="AH943">
        <v>1</v>
      </c>
      <c r="AI943">
        <v>0</v>
      </c>
      <c r="AL943">
        <v>1</v>
      </c>
      <c r="AO943" s="1">
        <f>COUNTIF(F943,"CVCV")+COUNTIF(F943,"CVVCV")</f>
        <v>1</v>
      </c>
      <c r="AP943" s="1">
        <f>COUNTIF(F943,"CVCVC")+COUNTIF(F943,"CVVCVC")</f>
        <v>0</v>
      </c>
      <c r="AQ943" s="1">
        <f>COUNTIF(F943,"VCV")+COUNTIF(F943,"VVCV")</f>
        <v>0</v>
      </c>
      <c r="AR943" s="1">
        <f>COUNTIF(F943,"VCVC")+COUNTIF(F943,"VVCVC")</f>
        <v>0</v>
      </c>
      <c r="AS943" s="1">
        <f>COUNTIF(F943,"CVV")</f>
        <v>0</v>
      </c>
      <c r="AT943" s="1">
        <f>COUNTIF(F943,"CVVC")</f>
        <v>0</v>
      </c>
      <c r="AU943" s="1">
        <f>COUNTIF(F943,"VV")</f>
        <v>0</v>
      </c>
      <c r="AV943" s="1">
        <f>COUNTIF(F943,"VVC")</f>
        <v>0</v>
      </c>
      <c r="AW943" s="1">
        <f>COUNTIF(F943,"CVVCVC")+COUNTIF(F943,"VVCVC")+COUNTIF(F943,"CVVCV")+COUNTIF(F943,"VVCV")</f>
        <v>0</v>
      </c>
      <c r="AY943" s="1">
        <f>COUNTIF(F943,"CCVCV")</f>
        <v>0</v>
      </c>
      <c r="AZ943" s="1">
        <f>COUNTIF(F943,"CCVCVC")</f>
        <v>0</v>
      </c>
      <c r="BA943" s="1">
        <f>COUNTIF(F943,"CCVV")</f>
        <v>0</v>
      </c>
      <c r="BB943" s="1">
        <f>COUNTIF(F943,"CCVVC")</f>
        <v>0</v>
      </c>
      <c r="BF943" s="1" t="str">
        <f>RIGHT(F943,4)</f>
        <v>CVCV</v>
      </c>
      <c r="BG943" s="1">
        <v>1</v>
      </c>
      <c r="BH943">
        <v>1</v>
      </c>
      <c r="BP943" s="1">
        <f>SUM(BG943:BO943)</f>
        <v>2</v>
      </c>
      <c r="BQ943">
        <v>0</v>
      </c>
      <c r="BS943" s="1" t="str">
        <f>LEFT(B943,1)</f>
        <v>p</v>
      </c>
      <c r="BT943" s="1" t="str">
        <f>LEFT(B943,2)</f>
        <v>pe</v>
      </c>
      <c r="BU943" s="1" t="str">
        <f>RIGHT(B943,1)</f>
        <v>a</v>
      </c>
      <c r="BX943" s="10">
        <v>0</v>
      </c>
      <c r="BY943" s="10" t="str">
        <f>LEFT(CA943,1)</f>
        <v>e</v>
      </c>
      <c r="BZ943" s="10" t="str">
        <f>RIGHT(B943,1)</f>
        <v>a</v>
      </c>
      <c r="CA943" s="10" t="str">
        <f>RIGHT(B943,3)</f>
        <v>ena</v>
      </c>
      <c r="CB943" s="10" t="str">
        <f>RIGHT(B943,3)</f>
        <v>ena</v>
      </c>
      <c r="CC943" s="10" t="str">
        <f>RIGHT(B943,2)</f>
        <v>na</v>
      </c>
      <c r="CD943" s="10" t="str">
        <f>RIGHT(B943,1)</f>
        <v>a</v>
      </c>
    </row>
    <row r="944" spans="1:82">
      <c r="A944">
        <v>1497</v>
      </c>
      <c r="B944" s="30" t="s">
        <v>418</v>
      </c>
      <c r="C944" t="s">
        <v>1726</v>
      </c>
      <c r="D944" t="s">
        <v>1151</v>
      </c>
      <c r="E944" t="s">
        <v>2821</v>
      </c>
      <c r="F944" t="s">
        <v>2834</v>
      </c>
      <c r="G944" s="1">
        <f>COUNTIF(B944,"*ii*")</f>
        <v>0</v>
      </c>
      <c r="H944" s="1">
        <f>COUNTIF(B944,"*ee*")</f>
        <v>0</v>
      </c>
      <c r="I944" s="1">
        <f>COUNTIF(B944,"*aa*")</f>
        <v>0</v>
      </c>
      <c r="J944" s="1">
        <f>COUNTIF(B944,"*oo*")</f>
        <v>0</v>
      </c>
      <c r="K944" s="1">
        <f>COUNTIF(B944,"*uu*")</f>
        <v>0</v>
      </c>
      <c r="L944" s="1">
        <f>COUNTIF(B944,"*ia*")</f>
        <v>0</v>
      </c>
      <c r="M944" s="1">
        <f>COUNTIF(B944,"*iu*")</f>
        <v>0</v>
      </c>
      <c r="N944" s="1">
        <f>COUNTIF(B944,"*ei*")</f>
        <v>0</v>
      </c>
      <c r="O944" s="1">
        <f>COUNTIF(B944,"*ea*")</f>
        <v>0</v>
      </c>
      <c r="P944" s="1">
        <f>COUNTIF(B944,"*eo*")</f>
        <v>0</v>
      </c>
      <c r="Q944" s="1">
        <f>COUNTIF(B944,"*eu*")</f>
        <v>0</v>
      </c>
      <c r="R944" s="1">
        <f>COUNTIF(B944,"*ai*")</f>
        <v>0</v>
      </c>
      <c r="S944" s="1">
        <f>COUNTIF(B944,"*ae*")</f>
        <v>0</v>
      </c>
      <c r="T944" s="1">
        <f>COUNTIF(B944,"*ao*")</f>
        <v>0</v>
      </c>
      <c r="U944" s="1">
        <f>COUNTIF(B944,"*au*")</f>
        <v>0</v>
      </c>
      <c r="V944" s="1">
        <f>COUNTIF(B944,"*oi*")</f>
        <v>0</v>
      </c>
      <c r="W944" s="1">
        <f>COUNTIF(B944,"*oe*")</f>
        <v>0</v>
      </c>
      <c r="X944" s="1">
        <f>COUNTIF(B944,"*oa*")</f>
        <v>0</v>
      </c>
      <c r="Y944" s="1">
        <f>COUNTIF(B944,"*ou*")</f>
        <v>0</v>
      </c>
      <c r="Z944" s="1">
        <f>COUNTIF(B944,"*ui*")</f>
        <v>0</v>
      </c>
      <c r="AA944" s="1">
        <f>COUNTIF(B944,"*ua*")</f>
        <v>0</v>
      </c>
      <c r="AB944">
        <f>SUM(G944:AA944)</f>
        <v>0</v>
      </c>
      <c r="AC944">
        <v>2</v>
      </c>
      <c r="AD944">
        <f>COUNTIF(AC944,"2")</f>
        <v>1</v>
      </c>
      <c r="AE944">
        <f>COUNTIF(AC944,"3")</f>
        <v>0</v>
      </c>
      <c r="AF944">
        <f>COUNTIF(AC944,"4")</f>
        <v>0</v>
      </c>
      <c r="AG944">
        <f>COUNTIF(AC944,"5")</f>
        <v>0</v>
      </c>
      <c r="AH944">
        <v>1</v>
      </c>
      <c r="AI944">
        <v>0</v>
      </c>
      <c r="AL944">
        <v>1</v>
      </c>
      <c r="AO944" s="1">
        <f>COUNTIF(F944,"CVCV")+COUNTIF(F944,"CVVCV")</f>
        <v>1</v>
      </c>
      <c r="AP944" s="1">
        <f>COUNTIF(F944,"CVCVC")+COUNTIF(F944,"CVVCVC")</f>
        <v>0</v>
      </c>
      <c r="AQ944" s="1">
        <f>COUNTIF(F944,"VCV")+COUNTIF(F944,"VVCV")</f>
        <v>0</v>
      </c>
      <c r="AR944" s="1">
        <f>COUNTIF(F944,"VCVC")+COUNTIF(F944,"VVCVC")</f>
        <v>0</v>
      </c>
      <c r="AS944" s="1">
        <f>COUNTIF(F944,"CVV")</f>
        <v>0</v>
      </c>
      <c r="AT944" s="1">
        <f>COUNTIF(F944,"CVVC")</f>
        <v>0</v>
      </c>
      <c r="AU944" s="1">
        <f>COUNTIF(F944,"VV")</f>
        <v>0</v>
      </c>
      <c r="AV944" s="1">
        <f>COUNTIF(F944,"VVC")</f>
        <v>0</v>
      </c>
      <c r="AW944" s="1">
        <f>COUNTIF(F944,"CVVCVC")+COUNTIF(F944,"VVCVC")+COUNTIF(F944,"CVVCV")+COUNTIF(F944,"VVCV")</f>
        <v>0</v>
      </c>
      <c r="AY944" s="1">
        <f>COUNTIF(F944,"CCVCV")</f>
        <v>0</v>
      </c>
      <c r="AZ944" s="1">
        <f>COUNTIF(F944,"CCVCVC")</f>
        <v>0</v>
      </c>
      <c r="BA944" s="1">
        <f>COUNTIF(F944,"CCVV")</f>
        <v>0</v>
      </c>
      <c r="BB944" s="1">
        <f>COUNTIF(F944,"CCVVC")</f>
        <v>0</v>
      </c>
      <c r="BF944" s="1" t="str">
        <f>RIGHT(F944,4)</f>
        <v>CVCV</v>
      </c>
      <c r="BG944" s="1">
        <v>1</v>
      </c>
      <c r="BH944">
        <v>1</v>
      </c>
      <c r="BP944" s="1">
        <f>SUM(BG944:BO944)</f>
        <v>2</v>
      </c>
      <c r="BQ944">
        <v>0</v>
      </c>
      <c r="BS944" s="1" t="str">
        <f>LEFT(B944,1)</f>
        <v>r</v>
      </c>
      <c r="BT944" s="1" t="str">
        <f>LEFT(B944,2)</f>
        <v>re</v>
      </c>
      <c r="BU944" s="1" t="str">
        <f>RIGHT(B944,1)</f>
        <v>a</v>
      </c>
      <c r="BX944" s="10">
        <v>0</v>
      </c>
      <c r="BY944" s="10" t="str">
        <f>LEFT(CA944,1)</f>
        <v>e</v>
      </c>
      <c r="BZ944" s="10" t="str">
        <f>RIGHT(B944,1)</f>
        <v>a</v>
      </c>
      <c r="CA944" s="10" t="str">
        <f>RIGHT(B944,3)</f>
        <v>ena</v>
      </c>
      <c r="CB944" s="10" t="str">
        <f>RIGHT(B944,3)</f>
        <v>ena</v>
      </c>
      <c r="CC944" s="10" t="str">
        <f>RIGHT(B944,2)</f>
        <v>na</v>
      </c>
      <c r="CD944" s="10" t="str">
        <f>RIGHT(B944,1)</f>
        <v>a</v>
      </c>
    </row>
    <row r="945" spans="1:82">
      <c r="A945">
        <v>299</v>
      </c>
      <c r="B945" s="30" t="s">
        <v>826</v>
      </c>
      <c r="C945" t="s">
        <v>2304</v>
      </c>
      <c r="D945" t="s">
        <v>1150</v>
      </c>
      <c r="E945" t="s">
        <v>2821</v>
      </c>
      <c r="F945" t="s">
        <v>2834</v>
      </c>
      <c r="G945" s="1">
        <f>COUNTIF(B945,"*ii*")</f>
        <v>0</v>
      </c>
      <c r="H945" s="1">
        <f>COUNTIF(B945,"*ee*")</f>
        <v>0</v>
      </c>
      <c r="I945" s="1">
        <f>COUNTIF(B945,"*aa*")</f>
        <v>0</v>
      </c>
      <c r="J945" s="1">
        <f>COUNTIF(B945,"*oo*")</f>
        <v>0</v>
      </c>
      <c r="K945" s="1">
        <f>COUNTIF(B945,"*uu*")</f>
        <v>0</v>
      </c>
      <c r="L945" s="1">
        <f>COUNTIF(B945,"*ia*")</f>
        <v>0</v>
      </c>
      <c r="M945" s="1">
        <f>COUNTIF(B945,"*iu*")</f>
        <v>0</v>
      </c>
      <c r="N945" s="1">
        <f>COUNTIF(B945,"*ei*")</f>
        <v>0</v>
      </c>
      <c r="O945" s="1">
        <f>COUNTIF(B945,"*ea*")</f>
        <v>0</v>
      </c>
      <c r="P945" s="1">
        <f>COUNTIF(B945,"*eo*")</f>
        <v>0</v>
      </c>
      <c r="Q945" s="1">
        <f>COUNTIF(B945,"*eu*")</f>
        <v>0</v>
      </c>
      <c r="R945" s="1">
        <f>COUNTIF(B945,"*ai*")</f>
        <v>0</v>
      </c>
      <c r="S945" s="1">
        <f>COUNTIF(B945,"*ae*")</f>
        <v>0</v>
      </c>
      <c r="T945" s="1">
        <f>COUNTIF(B945,"*ao*")</f>
        <v>0</v>
      </c>
      <c r="U945" s="1">
        <f>COUNTIF(B945,"*au*")</f>
        <v>0</v>
      </c>
      <c r="V945" s="1">
        <f>COUNTIF(B945,"*oi*")</f>
        <v>0</v>
      </c>
      <c r="W945" s="1">
        <f>COUNTIF(B945,"*oe*")</f>
        <v>0</v>
      </c>
      <c r="X945" s="1">
        <f>COUNTIF(B945,"*oa*")</f>
        <v>0</v>
      </c>
      <c r="Y945" s="1">
        <f>COUNTIF(B945,"*ou*")</f>
        <v>0</v>
      </c>
      <c r="Z945" s="1">
        <f>COUNTIF(B945,"*ui*")</f>
        <v>0</v>
      </c>
      <c r="AA945" s="1">
        <f>COUNTIF(B945,"*ua*")</f>
        <v>0</v>
      </c>
      <c r="AB945">
        <f>SUM(G945:AA945)</f>
        <v>0</v>
      </c>
      <c r="AC945">
        <v>2</v>
      </c>
      <c r="AD945">
        <f>COUNTIF(AC945,"2")</f>
        <v>1</v>
      </c>
      <c r="AE945">
        <f>COUNTIF(AC945,"3")</f>
        <v>0</v>
      </c>
      <c r="AF945">
        <f>COUNTIF(AC945,"4")</f>
        <v>0</v>
      </c>
      <c r="AG945">
        <f>COUNTIF(AC945,"5")</f>
        <v>0</v>
      </c>
      <c r="AH945">
        <v>1</v>
      </c>
      <c r="AI945">
        <v>0</v>
      </c>
      <c r="AL945">
        <v>1</v>
      </c>
      <c r="AO945" s="1">
        <f>COUNTIF(F945,"CVCV")+COUNTIF(F945,"CVVCV")</f>
        <v>1</v>
      </c>
      <c r="AP945" s="1">
        <f>COUNTIF(F945,"CVCVC")+COUNTIF(F945,"CVVCVC")</f>
        <v>0</v>
      </c>
      <c r="AQ945" s="1">
        <f>COUNTIF(F945,"VCV")+COUNTIF(F945,"VVCV")</f>
        <v>0</v>
      </c>
      <c r="AR945" s="1">
        <f>COUNTIF(F945,"VCVC")+COUNTIF(F945,"VVCVC")</f>
        <v>0</v>
      </c>
      <c r="AS945" s="1">
        <f>COUNTIF(F945,"CVV")</f>
        <v>0</v>
      </c>
      <c r="AT945" s="1">
        <f>COUNTIF(F945,"CVVC")</f>
        <v>0</v>
      </c>
      <c r="AU945" s="1">
        <f>COUNTIF(F945,"VV")</f>
        <v>0</v>
      </c>
      <c r="AV945" s="1">
        <f>COUNTIF(F945,"VVC")</f>
        <v>0</v>
      </c>
      <c r="AW945" s="1">
        <f>COUNTIF(F945,"CVVCVC")+COUNTIF(F945,"VVCVC")+COUNTIF(F945,"CVVCV")+COUNTIF(F945,"VVCV")</f>
        <v>0</v>
      </c>
      <c r="AY945" s="1">
        <f>COUNTIF(F945,"CCVCV")</f>
        <v>0</v>
      </c>
      <c r="AZ945" s="1">
        <f>COUNTIF(F945,"CCVCVC")</f>
        <v>0</v>
      </c>
      <c r="BA945" s="1">
        <f>COUNTIF(F945,"CCVV")</f>
        <v>0</v>
      </c>
      <c r="BB945" s="1">
        <f>COUNTIF(F945,"CCVVC")</f>
        <v>0</v>
      </c>
      <c r="BF945" s="1" t="str">
        <f>RIGHT(F945,4)</f>
        <v>CVCV</v>
      </c>
      <c r="BG945" s="1">
        <v>1</v>
      </c>
      <c r="BH945">
        <v>1</v>
      </c>
      <c r="BP945" s="1">
        <f>SUM(BG945:BO945)</f>
        <v>2</v>
      </c>
      <c r="BQ945">
        <v>0</v>
      </c>
      <c r="BS945" s="1" t="str">
        <f>LEFT(B945,1)</f>
        <v>f</v>
      </c>
      <c r="BT945" s="1" t="str">
        <f>LEFT(B945,2)</f>
        <v>fe</v>
      </c>
      <c r="BU945" s="1" t="str">
        <f>RIGHT(B945,1)</f>
        <v>a</v>
      </c>
      <c r="BX945" s="10">
        <v>0</v>
      </c>
      <c r="BY945" s="10" t="str">
        <f>LEFT(CA945,1)</f>
        <v>e</v>
      </c>
      <c r="BZ945" s="10" t="str">
        <f>RIGHT(B945,1)</f>
        <v>a</v>
      </c>
      <c r="CA945" s="10" t="str">
        <f>RIGHT(B945,3)</f>
        <v>ena</v>
      </c>
      <c r="CB945" s="10" t="str">
        <f>RIGHT(B945,3)</f>
        <v>ena</v>
      </c>
      <c r="CC945" s="10" t="str">
        <f>RIGHT(B945,2)</f>
        <v>na</v>
      </c>
      <c r="CD945" s="10" t="str">
        <f>RIGHT(B945,1)</f>
        <v>a</v>
      </c>
    </row>
    <row r="946" spans="1:82">
      <c r="A946">
        <v>959</v>
      </c>
      <c r="B946" s="30" t="s">
        <v>498</v>
      </c>
      <c r="C946" t="s">
        <v>1845</v>
      </c>
      <c r="D946" t="s">
        <v>1150</v>
      </c>
      <c r="E946" t="s">
        <v>2821</v>
      </c>
      <c r="F946" t="s">
        <v>2834</v>
      </c>
      <c r="G946" s="1">
        <f>COUNTIF(B946,"*ii*")</f>
        <v>0</v>
      </c>
      <c r="H946" s="1">
        <f>COUNTIF(B946,"*ee*")</f>
        <v>0</v>
      </c>
      <c r="I946" s="1">
        <f>COUNTIF(B946,"*aa*")</f>
        <v>0</v>
      </c>
      <c r="J946" s="1">
        <f>COUNTIF(B946,"*oo*")</f>
        <v>0</v>
      </c>
      <c r="K946" s="1">
        <f>COUNTIF(B946,"*uu*")</f>
        <v>0</v>
      </c>
      <c r="L946" s="1">
        <f>COUNTIF(B946,"*ia*")</f>
        <v>0</v>
      </c>
      <c r="M946" s="1">
        <f>COUNTIF(B946,"*iu*")</f>
        <v>0</v>
      </c>
      <c r="N946" s="1">
        <f>COUNTIF(B946,"*ei*")</f>
        <v>0</v>
      </c>
      <c r="O946" s="1">
        <f>COUNTIF(B946,"*ea*")</f>
        <v>0</v>
      </c>
      <c r="P946" s="1">
        <f>COUNTIF(B946,"*eo*")</f>
        <v>0</v>
      </c>
      <c r="Q946" s="1">
        <f>COUNTIF(B946,"*eu*")</f>
        <v>0</v>
      </c>
      <c r="R946" s="1">
        <f>COUNTIF(B946,"*ai*")</f>
        <v>0</v>
      </c>
      <c r="S946" s="1">
        <f>COUNTIF(B946,"*ae*")</f>
        <v>0</v>
      </c>
      <c r="T946" s="1">
        <f>COUNTIF(B946,"*ao*")</f>
        <v>0</v>
      </c>
      <c r="U946" s="1">
        <f>COUNTIF(B946,"*au*")</f>
        <v>0</v>
      </c>
      <c r="V946" s="1">
        <f>COUNTIF(B946,"*oi*")</f>
        <v>0</v>
      </c>
      <c r="W946" s="1">
        <f>COUNTIF(B946,"*oe*")</f>
        <v>0</v>
      </c>
      <c r="X946" s="1">
        <f>COUNTIF(B946,"*oa*")</f>
        <v>0</v>
      </c>
      <c r="Y946" s="1">
        <f>COUNTIF(B946,"*ou*")</f>
        <v>0</v>
      </c>
      <c r="Z946" s="1">
        <f>COUNTIF(B946,"*ui*")</f>
        <v>0</v>
      </c>
      <c r="AA946" s="1">
        <f>COUNTIF(B946,"*ua*")</f>
        <v>0</v>
      </c>
      <c r="AB946">
        <f>SUM(G946:AA946)</f>
        <v>0</v>
      </c>
      <c r="AC946">
        <v>2</v>
      </c>
      <c r="AD946">
        <f>COUNTIF(AC946,"2")</f>
        <v>1</v>
      </c>
      <c r="AE946">
        <f>COUNTIF(AC946,"3")</f>
        <v>0</v>
      </c>
      <c r="AF946">
        <f>COUNTIF(AC946,"4")</f>
        <v>0</v>
      </c>
      <c r="AG946">
        <f>COUNTIF(AC946,"5")</f>
        <v>0</v>
      </c>
      <c r="AH946">
        <v>1</v>
      </c>
      <c r="AI946">
        <v>0</v>
      </c>
      <c r="AL946">
        <v>1</v>
      </c>
      <c r="AO946" s="1">
        <f>COUNTIF(F946,"CVCV")+COUNTIF(F946,"CVVCV")</f>
        <v>1</v>
      </c>
      <c r="AP946" s="1">
        <f>COUNTIF(F946,"CVCVC")+COUNTIF(F946,"CVVCVC")</f>
        <v>0</v>
      </c>
      <c r="AQ946" s="1">
        <f>COUNTIF(F946,"VCV")+COUNTIF(F946,"VVCV")</f>
        <v>0</v>
      </c>
      <c r="AR946" s="1">
        <f>COUNTIF(F946,"VCVC")+COUNTIF(F946,"VVCVC")</f>
        <v>0</v>
      </c>
      <c r="AS946" s="1">
        <f>COUNTIF(F946,"CVV")</f>
        <v>0</v>
      </c>
      <c r="AT946" s="1">
        <f>COUNTIF(F946,"CVVC")</f>
        <v>0</v>
      </c>
      <c r="AU946" s="1">
        <f>COUNTIF(F946,"VV")</f>
        <v>0</v>
      </c>
      <c r="AV946" s="1">
        <f>COUNTIF(F946,"VVC")</f>
        <v>0</v>
      </c>
      <c r="AW946" s="1">
        <f>COUNTIF(F946,"CVVCVC")+COUNTIF(F946,"VVCVC")+COUNTIF(F946,"CVVCV")+COUNTIF(F946,"VVCV")</f>
        <v>0</v>
      </c>
      <c r="AY946" s="1">
        <f>COUNTIF(F946,"CCVCV")</f>
        <v>0</v>
      </c>
      <c r="AZ946" s="1">
        <f>COUNTIF(F946,"CCVCVC")</f>
        <v>0</v>
      </c>
      <c r="BA946" s="1">
        <f>COUNTIF(F946,"CCVV")</f>
        <v>0</v>
      </c>
      <c r="BB946" s="1">
        <f>COUNTIF(F946,"CCVVC")</f>
        <v>0</v>
      </c>
      <c r="BF946" s="1" t="str">
        <f>RIGHT(F946,4)</f>
        <v>CVCV</v>
      </c>
      <c r="BG946" s="1">
        <v>1</v>
      </c>
      <c r="BH946">
        <v>1</v>
      </c>
      <c r="BP946" s="1">
        <f>SUM(BG946:BO946)</f>
        <v>2</v>
      </c>
      <c r="BQ946">
        <v>0</v>
      </c>
      <c r="BS946" s="1" t="str">
        <f>LEFT(B946,1)</f>
        <v>n</v>
      </c>
      <c r="BT946" s="1" t="str">
        <f>LEFT(B946,2)</f>
        <v>ne</v>
      </c>
      <c r="BU946" s="1" t="str">
        <f>RIGHT(B946,1)</f>
        <v>a</v>
      </c>
      <c r="BX946" s="10">
        <v>0</v>
      </c>
      <c r="BY946" s="10" t="str">
        <f>LEFT(CA946,1)</f>
        <v>e</v>
      </c>
      <c r="BZ946" s="10" t="str">
        <f>RIGHT(B946,1)</f>
        <v>a</v>
      </c>
      <c r="CA946" s="10" t="str">
        <f>RIGHT(B946,3)</f>
        <v>ena</v>
      </c>
      <c r="CB946" s="10" t="str">
        <f>RIGHT(B946,3)</f>
        <v>ena</v>
      </c>
      <c r="CC946" s="10" t="str">
        <f>RIGHT(B946,2)</f>
        <v>na</v>
      </c>
      <c r="CD946" s="10" t="str">
        <f>RIGHT(B946,1)</f>
        <v>a</v>
      </c>
    </row>
    <row r="947" spans="1:82">
      <c r="A947">
        <v>1631</v>
      </c>
      <c r="B947" s="30" t="s">
        <v>753</v>
      </c>
      <c r="C947" t="s">
        <v>2189</v>
      </c>
      <c r="D947" t="s">
        <v>1150</v>
      </c>
      <c r="E947" t="s">
        <v>2821</v>
      </c>
      <c r="F947" t="s">
        <v>2834</v>
      </c>
      <c r="G947" s="1">
        <f>COUNTIF(B947,"*ii*")</f>
        <v>0</v>
      </c>
      <c r="H947" s="1">
        <f>COUNTIF(B947,"*ee*")</f>
        <v>0</v>
      </c>
      <c r="I947" s="1">
        <f>COUNTIF(B947,"*aa*")</f>
        <v>0</v>
      </c>
      <c r="J947" s="1">
        <f>COUNTIF(B947,"*oo*")</f>
        <v>0</v>
      </c>
      <c r="K947" s="1">
        <f>COUNTIF(B947,"*uu*")</f>
        <v>0</v>
      </c>
      <c r="L947" s="1">
        <f>COUNTIF(B947,"*ia*")</f>
        <v>0</v>
      </c>
      <c r="M947" s="1">
        <f>COUNTIF(B947,"*iu*")</f>
        <v>0</v>
      </c>
      <c r="N947" s="1">
        <f>COUNTIF(B947,"*ei*")</f>
        <v>0</v>
      </c>
      <c r="O947" s="1">
        <f>COUNTIF(B947,"*ea*")</f>
        <v>0</v>
      </c>
      <c r="P947" s="1">
        <f>COUNTIF(B947,"*eo*")</f>
        <v>0</v>
      </c>
      <c r="Q947" s="1">
        <f>COUNTIF(B947,"*eu*")</f>
        <v>0</v>
      </c>
      <c r="R947" s="1">
        <f>COUNTIF(B947,"*ai*")</f>
        <v>0</v>
      </c>
      <c r="S947" s="1">
        <f>COUNTIF(B947,"*ae*")</f>
        <v>0</v>
      </c>
      <c r="T947" s="1">
        <f>COUNTIF(B947,"*ao*")</f>
        <v>0</v>
      </c>
      <c r="U947" s="1">
        <f>COUNTIF(B947,"*au*")</f>
        <v>0</v>
      </c>
      <c r="V947" s="1">
        <f>COUNTIF(B947,"*oi*")</f>
        <v>0</v>
      </c>
      <c r="W947" s="1">
        <f>COUNTIF(B947,"*oe*")</f>
        <v>0</v>
      </c>
      <c r="X947" s="1">
        <f>COUNTIF(B947,"*oa*")</f>
        <v>0</v>
      </c>
      <c r="Y947" s="1">
        <f>COUNTIF(B947,"*ou*")</f>
        <v>0</v>
      </c>
      <c r="Z947" s="1">
        <f>COUNTIF(B947,"*ui*")</f>
        <v>0</v>
      </c>
      <c r="AA947" s="1">
        <f>COUNTIF(B947,"*ua*")</f>
        <v>0</v>
      </c>
      <c r="AB947">
        <f>SUM(G947:AA947)</f>
        <v>0</v>
      </c>
      <c r="AC947">
        <v>2</v>
      </c>
      <c r="AD947">
        <f>COUNTIF(AC947,"2")</f>
        <v>1</v>
      </c>
      <c r="AE947">
        <f>COUNTIF(AC947,"3")</f>
        <v>0</v>
      </c>
      <c r="AF947">
        <f>COUNTIF(AC947,"4")</f>
        <v>0</v>
      </c>
      <c r="AG947">
        <f>COUNTIF(AC947,"5")</f>
        <v>0</v>
      </c>
      <c r="AH947">
        <v>1</v>
      </c>
      <c r="AI947">
        <v>0</v>
      </c>
      <c r="AL947">
        <v>1</v>
      </c>
      <c r="AO947" s="1">
        <f>COUNTIF(F947,"CVCV")+COUNTIF(F947,"CVVCV")</f>
        <v>1</v>
      </c>
      <c r="AP947" s="1">
        <f>COUNTIF(F947,"CVCVC")+COUNTIF(F947,"CVVCVC")</f>
        <v>0</v>
      </c>
      <c r="AQ947" s="1">
        <f>COUNTIF(F947,"VCV")+COUNTIF(F947,"VVCV")</f>
        <v>0</v>
      </c>
      <c r="AR947" s="1">
        <f>COUNTIF(F947,"VCVC")+COUNTIF(F947,"VVCVC")</f>
        <v>0</v>
      </c>
      <c r="AS947" s="1">
        <f>COUNTIF(F947,"CVV")</f>
        <v>0</v>
      </c>
      <c r="AT947" s="1">
        <f>COUNTIF(F947,"CVVC")</f>
        <v>0</v>
      </c>
      <c r="AU947" s="1">
        <f>COUNTIF(F947,"VV")</f>
        <v>0</v>
      </c>
      <c r="AV947" s="1">
        <f>COUNTIF(F947,"VVC")</f>
        <v>0</v>
      </c>
      <c r="AW947" s="1">
        <f>COUNTIF(F947,"CVVCVC")+COUNTIF(F947,"VVCVC")+COUNTIF(F947,"CVVCV")+COUNTIF(F947,"VVCV")</f>
        <v>0</v>
      </c>
      <c r="AY947" s="1">
        <f>COUNTIF(F947,"CCVCV")</f>
        <v>0</v>
      </c>
      <c r="AZ947" s="1">
        <f>COUNTIF(F947,"CCVCVC")</f>
        <v>0</v>
      </c>
      <c r="BA947" s="1">
        <f>COUNTIF(F947,"CCVV")</f>
        <v>0</v>
      </c>
      <c r="BB947" s="1">
        <f>COUNTIF(F947,"CCVVC")</f>
        <v>0</v>
      </c>
      <c r="BF947" s="1" t="str">
        <f>RIGHT(F947,4)</f>
        <v>CVCV</v>
      </c>
      <c r="BG947" s="1">
        <v>1</v>
      </c>
      <c r="BH947">
        <v>1</v>
      </c>
      <c r="BP947" s="1">
        <f>SUM(BG947:BO947)</f>
        <v>2</v>
      </c>
      <c r="BQ947">
        <v>0</v>
      </c>
      <c r="BS947" s="1" t="str">
        <f>LEFT(B947,1)</f>
        <v>s</v>
      </c>
      <c r="BT947" s="1" t="str">
        <f>LEFT(B947,2)</f>
        <v>se</v>
      </c>
      <c r="BU947" s="1" t="str">
        <f>RIGHT(B947,1)</f>
        <v>a</v>
      </c>
      <c r="BX947" s="10">
        <v>0</v>
      </c>
      <c r="BY947" s="10" t="str">
        <f>LEFT(CA947,1)</f>
        <v>e</v>
      </c>
      <c r="BZ947" s="10" t="str">
        <f>RIGHT(B947,1)</f>
        <v>a</v>
      </c>
      <c r="CA947" s="10" t="str">
        <f>RIGHT(B947,3)</f>
        <v>ena</v>
      </c>
      <c r="CB947" s="10" t="str">
        <f>RIGHT(B947,3)</f>
        <v>ena</v>
      </c>
      <c r="CC947" s="10" t="str">
        <f>RIGHT(B947,2)</f>
        <v>na</v>
      </c>
      <c r="CD947" s="10" t="str">
        <f>RIGHT(B947,1)</f>
        <v>a</v>
      </c>
    </row>
    <row r="948" spans="1:82">
      <c r="A948">
        <v>1151</v>
      </c>
      <c r="B948" s="30" t="s">
        <v>114</v>
      </c>
      <c r="C948" t="s">
        <v>1298</v>
      </c>
      <c r="D948" t="s">
        <v>1152</v>
      </c>
      <c r="E948" t="s">
        <v>1141</v>
      </c>
      <c r="F948" t="s">
        <v>2834</v>
      </c>
      <c r="G948" s="1">
        <f>COUNTIF(B948,"*ii*")</f>
        <v>0</v>
      </c>
      <c r="H948" s="1">
        <f>COUNTIF(B948,"*ee*")</f>
        <v>0</v>
      </c>
      <c r="I948" s="1">
        <f>COUNTIF(B948,"*aa*")</f>
        <v>0</v>
      </c>
      <c r="J948" s="1">
        <f>COUNTIF(B948,"*oo*")</f>
        <v>0</v>
      </c>
      <c r="K948" s="1">
        <f>COUNTIF(B948,"*uu*")</f>
        <v>0</v>
      </c>
      <c r="L948" s="1">
        <f>COUNTIF(B948,"*ia*")</f>
        <v>0</v>
      </c>
      <c r="M948" s="1">
        <f>COUNTIF(B948,"*iu*")</f>
        <v>0</v>
      </c>
      <c r="N948" s="1">
        <f>COUNTIF(B948,"*ei*")</f>
        <v>0</v>
      </c>
      <c r="O948" s="1">
        <f>COUNTIF(B948,"*ea*")</f>
        <v>0</v>
      </c>
      <c r="P948" s="1">
        <f>COUNTIF(B948,"*eo*")</f>
        <v>0</v>
      </c>
      <c r="Q948" s="1">
        <f>COUNTIF(B948,"*eu*")</f>
        <v>0</v>
      </c>
      <c r="R948" s="1">
        <f>COUNTIF(B948,"*ai*")</f>
        <v>0</v>
      </c>
      <c r="S948" s="1">
        <f>COUNTIF(B948,"*ae*")</f>
        <v>0</v>
      </c>
      <c r="T948" s="1">
        <f>COUNTIF(B948,"*ao*")</f>
        <v>0</v>
      </c>
      <c r="U948" s="1">
        <f>COUNTIF(B948,"*au*")</f>
        <v>0</v>
      </c>
      <c r="V948" s="1">
        <f>COUNTIF(B948,"*oi*")</f>
        <v>0</v>
      </c>
      <c r="W948" s="1">
        <f>COUNTIF(B948,"*oe*")</f>
        <v>0</v>
      </c>
      <c r="X948" s="1">
        <f>COUNTIF(B948,"*oa*")</f>
        <v>0</v>
      </c>
      <c r="Y948" s="1">
        <f>COUNTIF(B948,"*ou*")</f>
        <v>0</v>
      </c>
      <c r="Z948" s="1">
        <f>COUNTIF(B948,"*ui*")</f>
        <v>0</v>
      </c>
      <c r="AA948" s="1">
        <f>COUNTIF(B948,"*ua*")</f>
        <v>0</v>
      </c>
      <c r="AB948">
        <f>SUM(G948:AA948)</f>
        <v>0</v>
      </c>
      <c r="AC948">
        <v>2</v>
      </c>
      <c r="AD948">
        <f>COUNTIF(AC948,"2")</f>
        <v>1</v>
      </c>
      <c r="AE948">
        <f>COUNTIF(AC948,"3")</f>
        <v>0</v>
      </c>
      <c r="AF948">
        <f>COUNTIF(AC948,"4")</f>
        <v>0</v>
      </c>
      <c r="AG948">
        <f>COUNTIF(AC948,"5")</f>
        <v>0</v>
      </c>
      <c r="AH948">
        <v>1</v>
      </c>
      <c r="AI948">
        <v>0</v>
      </c>
      <c r="AL948">
        <v>1</v>
      </c>
      <c r="AO948" s="1">
        <f>COUNTIF(F948,"CVCV")+COUNTIF(F948,"CVVCV")</f>
        <v>1</v>
      </c>
      <c r="AP948" s="1">
        <f>COUNTIF(F948,"CVCVC")+COUNTIF(F948,"CVVCVC")</f>
        <v>0</v>
      </c>
      <c r="AQ948" s="1">
        <f>COUNTIF(F948,"VCV")+COUNTIF(F948,"VVCV")</f>
        <v>0</v>
      </c>
      <c r="AR948" s="1">
        <f>COUNTIF(F948,"VCVC")+COUNTIF(F948,"VVCVC")</f>
        <v>0</v>
      </c>
      <c r="AS948" s="1">
        <f>COUNTIF(F948,"CVV")</f>
        <v>0</v>
      </c>
      <c r="AT948" s="1">
        <f>COUNTIF(F948,"CVVC")</f>
        <v>0</v>
      </c>
      <c r="AU948" s="1">
        <f>COUNTIF(F948,"VV")</f>
        <v>0</v>
      </c>
      <c r="AV948" s="1">
        <f>COUNTIF(F948,"VVC")</f>
        <v>0</v>
      </c>
      <c r="AW948" s="1">
        <f>COUNTIF(F948,"CVVCVC")+COUNTIF(F948,"VVCVC")+COUNTIF(F948,"CVVCV")+COUNTIF(F948,"VVCV")</f>
        <v>0</v>
      </c>
      <c r="AY948" s="1">
        <f>COUNTIF(F948,"CCVCV")</f>
        <v>0</v>
      </c>
      <c r="AZ948" s="1">
        <f>COUNTIF(F948,"CCVCVC")</f>
        <v>0</v>
      </c>
      <c r="BA948" s="1">
        <f>COUNTIF(F948,"CCVV")</f>
        <v>0</v>
      </c>
      <c r="BB948" s="1">
        <f>COUNTIF(F948,"CCVVC")</f>
        <v>0</v>
      </c>
      <c r="BF948" s="1" t="str">
        <f>RIGHT(F948,4)</f>
        <v>CVCV</v>
      </c>
      <c r="BG948" s="1">
        <v>1</v>
      </c>
      <c r="BH948">
        <v>1</v>
      </c>
      <c r="BP948" s="1">
        <f>SUM(BG948:BO948)</f>
        <v>2</v>
      </c>
      <c r="BQ948">
        <v>0</v>
      </c>
      <c r="BS948" s="1" t="str">
        <f>LEFT(B948,1)</f>
        <v>p</v>
      </c>
      <c r="BT948" s="1" t="str">
        <f>LEFT(B948,2)</f>
        <v>pi</v>
      </c>
      <c r="BU948" s="1" t="str">
        <f>RIGHT(B948,1)</f>
        <v>a</v>
      </c>
      <c r="BX948" s="10">
        <v>0</v>
      </c>
      <c r="BY948" s="10" t="str">
        <f>LEFT(CA948,1)</f>
        <v>i</v>
      </c>
      <c r="BZ948" s="10" t="str">
        <f>RIGHT(B948,1)</f>
        <v>a</v>
      </c>
      <c r="CA948" s="10" t="str">
        <f>RIGHT(B948,3)</f>
        <v>ina</v>
      </c>
      <c r="CB948" s="10" t="str">
        <f>RIGHT(B948,3)</f>
        <v>ina</v>
      </c>
      <c r="CC948" s="10" t="str">
        <f>RIGHT(B948,2)</f>
        <v>na</v>
      </c>
      <c r="CD948" s="10" t="str">
        <f>RIGHT(B948,1)</f>
        <v>a</v>
      </c>
    </row>
    <row r="949" spans="1:82">
      <c r="A949">
        <v>1871</v>
      </c>
      <c r="B949" s="30" t="s">
        <v>1077</v>
      </c>
      <c r="C949" t="s">
        <v>2703</v>
      </c>
      <c r="D949" t="s">
        <v>1152</v>
      </c>
      <c r="E949" t="s">
        <v>1141</v>
      </c>
      <c r="F949" t="s">
        <v>2834</v>
      </c>
      <c r="G949" s="1">
        <f>COUNTIF(B949,"*ii*")</f>
        <v>0</v>
      </c>
      <c r="H949" s="1">
        <f>COUNTIF(B949,"*ee*")</f>
        <v>0</v>
      </c>
      <c r="I949" s="1">
        <f>COUNTIF(B949,"*aa*")</f>
        <v>0</v>
      </c>
      <c r="J949" s="1">
        <f>COUNTIF(B949,"*oo*")</f>
        <v>0</v>
      </c>
      <c r="K949" s="1">
        <f>COUNTIF(B949,"*uu*")</f>
        <v>0</v>
      </c>
      <c r="L949" s="1">
        <f>COUNTIF(B949,"*ia*")</f>
        <v>0</v>
      </c>
      <c r="M949" s="1">
        <f>COUNTIF(B949,"*iu*")</f>
        <v>0</v>
      </c>
      <c r="N949" s="1">
        <f>COUNTIF(B949,"*ei*")</f>
        <v>0</v>
      </c>
      <c r="O949" s="1">
        <f>COUNTIF(B949,"*ea*")</f>
        <v>0</v>
      </c>
      <c r="P949" s="1">
        <f>COUNTIF(B949,"*eo*")</f>
        <v>0</v>
      </c>
      <c r="Q949" s="1">
        <f>COUNTIF(B949,"*eu*")</f>
        <v>0</v>
      </c>
      <c r="R949" s="1">
        <f>COUNTIF(B949,"*ai*")</f>
        <v>0</v>
      </c>
      <c r="S949" s="1">
        <f>COUNTIF(B949,"*ae*")</f>
        <v>0</v>
      </c>
      <c r="T949" s="1">
        <f>COUNTIF(B949,"*ao*")</f>
        <v>0</v>
      </c>
      <c r="U949" s="1">
        <f>COUNTIF(B949,"*au*")</f>
        <v>0</v>
      </c>
      <c r="V949" s="1">
        <f>COUNTIF(B949,"*oi*")</f>
        <v>0</v>
      </c>
      <c r="W949" s="1">
        <f>COUNTIF(B949,"*oe*")</f>
        <v>0</v>
      </c>
      <c r="X949" s="1">
        <f>COUNTIF(B949,"*oa*")</f>
        <v>0</v>
      </c>
      <c r="Y949" s="1">
        <f>COUNTIF(B949,"*ou*")</f>
        <v>0</v>
      </c>
      <c r="Z949" s="1">
        <f>COUNTIF(B949,"*ui*")</f>
        <v>0</v>
      </c>
      <c r="AA949" s="1">
        <f>COUNTIF(B949,"*ua*")</f>
        <v>0</v>
      </c>
      <c r="AB949">
        <f>SUM(G949:AA949)</f>
        <v>0</v>
      </c>
      <c r="AC949">
        <v>2</v>
      </c>
      <c r="AD949">
        <f>COUNTIF(AC949,"2")</f>
        <v>1</v>
      </c>
      <c r="AE949">
        <f>COUNTIF(AC949,"3")</f>
        <v>0</v>
      </c>
      <c r="AF949">
        <f>COUNTIF(AC949,"4")</f>
        <v>0</v>
      </c>
      <c r="AG949">
        <f>COUNTIF(AC949,"5")</f>
        <v>0</v>
      </c>
      <c r="AH949">
        <v>1</v>
      </c>
      <c r="AI949">
        <v>0</v>
      </c>
      <c r="AL949">
        <v>1</v>
      </c>
      <c r="AO949" s="1">
        <f>COUNTIF(F949,"CVCV")+COUNTIF(F949,"CVVCV")</f>
        <v>1</v>
      </c>
      <c r="AP949" s="1">
        <f>COUNTIF(F949,"CVCVC")+COUNTIF(F949,"CVVCVC")</f>
        <v>0</v>
      </c>
      <c r="AQ949" s="1">
        <f>COUNTIF(F949,"VCV")+COUNTIF(F949,"VVCV")</f>
        <v>0</v>
      </c>
      <c r="AR949" s="1">
        <f>COUNTIF(F949,"VCVC")+COUNTIF(F949,"VVCVC")</f>
        <v>0</v>
      </c>
      <c r="AS949" s="1">
        <f>COUNTIF(F949,"CVV")</f>
        <v>0</v>
      </c>
      <c r="AT949" s="1">
        <f>COUNTIF(F949,"CVVC")</f>
        <v>0</v>
      </c>
      <c r="AU949" s="1">
        <f>COUNTIF(F949,"VV")</f>
        <v>0</v>
      </c>
      <c r="AV949" s="1">
        <f>COUNTIF(F949,"VVC")</f>
        <v>0</v>
      </c>
      <c r="AW949" s="1">
        <f>COUNTIF(F949,"CVVCVC")+COUNTIF(F949,"VVCVC")+COUNTIF(F949,"CVVCV")+COUNTIF(F949,"VVCV")</f>
        <v>0</v>
      </c>
      <c r="AY949" s="1">
        <f>COUNTIF(F949,"CCVCV")</f>
        <v>0</v>
      </c>
      <c r="AZ949" s="1">
        <f>COUNTIF(F949,"CCVCVC")</f>
        <v>0</v>
      </c>
      <c r="BA949" s="1">
        <f>COUNTIF(F949,"CCVV")</f>
        <v>0</v>
      </c>
      <c r="BB949" s="1">
        <f>COUNTIF(F949,"CCVVC")</f>
        <v>0</v>
      </c>
      <c r="BF949" s="1" t="str">
        <f>RIGHT(F949,4)</f>
        <v>CVCV</v>
      </c>
      <c r="BG949" s="1">
        <v>1</v>
      </c>
      <c r="BH949">
        <v>1</v>
      </c>
      <c r="BP949" s="1">
        <f>SUM(BG949:BO949)</f>
        <v>2</v>
      </c>
      <c r="BQ949">
        <v>0</v>
      </c>
      <c r="BS949" s="1" t="str">
        <f>LEFT(B949,1)</f>
        <v>t</v>
      </c>
      <c r="BT949" s="1" t="str">
        <f>LEFT(B949,2)</f>
        <v>ti</v>
      </c>
      <c r="BU949" s="1" t="str">
        <f>RIGHT(B949,1)</f>
        <v>a</v>
      </c>
      <c r="BX949" s="10">
        <v>0</v>
      </c>
      <c r="BY949" s="10" t="str">
        <f>LEFT(CA949,1)</f>
        <v>i</v>
      </c>
      <c r="BZ949" s="10" t="str">
        <f>RIGHT(B949,1)</f>
        <v>a</v>
      </c>
      <c r="CA949" s="10" t="str">
        <f>RIGHT(B949,3)</f>
        <v>ina</v>
      </c>
      <c r="CB949" s="10" t="str">
        <f>RIGHT(B949,3)</f>
        <v>ina</v>
      </c>
      <c r="CC949" s="10" t="str">
        <f>RIGHT(B949,2)</f>
        <v>na</v>
      </c>
      <c r="CD949" s="10" t="str">
        <f>RIGHT(B949,1)</f>
        <v>a</v>
      </c>
    </row>
    <row r="950" spans="1:82">
      <c r="A950">
        <v>838</v>
      </c>
      <c r="B950" s="30" t="s">
        <v>234</v>
      </c>
      <c r="C950" t="s">
        <v>1469</v>
      </c>
      <c r="D950" t="s">
        <v>1151</v>
      </c>
      <c r="E950" t="s">
        <v>2821</v>
      </c>
      <c r="F950" t="s">
        <v>2834</v>
      </c>
      <c r="G950" s="1">
        <f>COUNTIF(B950,"*ii*")</f>
        <v>0</v>
      </c>
      <c r="H950" s="1">
        <f>COUNTIF(B950,"*ee*")</f>
        <v>0</v>
      </c>
      <c r="I950" s="1">
        <f>COUNTIF(B950,"*aa*")</f>
        <v>0</v>
      </c>
      <c r="J950" s="1">
        <f>COUNTIF(B950,"*oo*")</f>
        <v>0</v>
      </c>
      <c r="K950" s="1">
        <f>COUNTIF(B950,"*uu*")</f>
        <v>0</v>
      </c>
      <c r="L950" s="1">
        <f>COUNTIF(B950,"*ia*")</f>
        <v>0</v>
      </c>
      <c r="M950" s="1">
        <f>COUNTIF(B950,"*iu*")</f>
        <v>0</v>
      </c>
      <c r="N950" s="1">
        <f>COUNTIF(B950,"*ei*")</f>
        <v>0</v>
      </c>
      <c r="O950" s="1">
        <f>COUNTIF(B950,"*ea*")</f>
        <v>0</v>
      </c>
      <c r="P950" s="1">
        <f>COUNTIF(B950,"*eo*")</f>
        <v>0</v>
      </c>
      <c r="Q950" s="1">
        <f>COUNTIF(B950,"*eu*")</f>
        <v>0</v>
      </c>
      <c r="R950" s="1">
        <f>COUNTIF(B950,"*ai*")</f>
        <v>0</v>
      </c>
      <c r="S950" s="1">
        <f>COUNTIF(B950,"*ae*")</f>
        <v>0</v>
      </c>
      <c r="T950" s="1">
        <f>COUNTIF(B950,"*ao*")</f>
        <v>0</v>
      </c>
      <c r="U950" s="1">
        <f>COUNTIF(B950,"*au*")</f>
        <v>0</v>
      </c>
      <c r="V950" s="1">
        <f>COUNTIF(B950,"*oi*")</f>
        <v>0</v>
      </c>
      <c r="W950" s="1">
        <f>COUNTIF(B950,"*oe*")</f>
        <v>0</v>
      </c>
      <c r="X950" s="1">
        <f>COUNTIF(B950,"*oa*")</f>
        <v>0</v>
      </c>
      <c r="Y950" s="1">
        <f>COUNTIF(B950,"*ou*")</f>
        <v>0</v>
      </c>
      <c r="Z950" s="1">
        <f>COUNTIF(B950,"*ui*")</f>
        <v>0</v>
      </c>
      <c r="AA950" s="1">
        <f>COUNTIF(B950,"*ua*")</f>
        <v>0</v>
      </c>
      <c r="AB950">
        <f>SUM(G950:AA950)</f>
        <v>0</v>
      </c>
      <c r="AC950">
        <v>2</v>
      </c>
      <c r="AD950">
        <f>COUNTIF(AC950,"2")</f>
        <v>1</v>
      </c>
      <c r="AE950">
        <f>COUNTIF(AC950,"3")</f>
        <v>0</v>
      </c>
      <c r="AF950">
        <f>COUNTIF(AC950,"4")</f>
        <v>0</v>
      </c>
      <c r="AG950">
        <f>COUNTIF(AC950,"5")</f>
        <v>0</v>
      </c>
      <c r="AH950">
        <v>1</v>
      </c>
      <c r="AI950">
        <v>0</v>
      </c>
      <c r="AL950">
        <v>1</v>
      </c>
      <c r="AO950" s="1">
        <f>COUNTIF(F950,"CVCV")+COUNTIF(F950,"CVVCV")</f>
        <v>1</v>
      </c>
      <c r="AP950" s="1">
        <f>COUNTIF(F950,"CVCVC")+COUNTIF(F950,"CVVCVC")</f>
        <v>0</v>
      </c>
      <c r="AQ950" s="1">
        <f>COUNTIF(F950,"VCV")+COUNTIF(F950,"VVCV")</f>
        <v>0</v>
      </c>
      <c r="AR950" s="1">
        <f>COUNTIF(F950,"VCVC")+COUNTIF(F950,"VVCVC")</f>
        <v>0</v>
      </c>
      <c r="AS950" s="1">
        <f>COUNTIF(F950,"CVV")</f>
        <v>0</v>
      </c>
      <c r="AT950" s="1">
        <f>COUNTIF(F950,"CVVC")</f>
        <v>0</v>
      </c>
      <c r="AU950" s="1">
        <f>COUNTIF(F950,"VV")</f>
        <v>0</v>
      </c>
      <c r="AV950" s="1">
        <f>COUNTIF(F950,"VVC")</f>
        <v>0</v>
      </c>
      <c r="AW950" s="1">
        <f>COUNTIF(F950,"CVVCVC")+COUNTIF(F950,"VVCVC")+COUNTIF(F950,"CVVCV")+COUNTIF(F950,"VVCV")</f>
        <v>0</v>
      </c>
      <c r="AY950" s="1">
        <f>COUNTIF(F950,"CCVCV")</f>
        <v>0</v>
      </c>
      <c r="AZ950" s="1">
        <f>COUNTIF(F950,"CCVCVC")</f>
        <v>0</v>
      </c>
      <c r="BA950" s="1">
        <f>COUNTIF(F950,"CCVV")</f>
        <v>0</v>
      </c>
      <c r="BB950" s="1">
        <f>COUNTIF(F950,"CCVVC")</f>
        <v>0</v>
      </c>
      <c r="BF950" s="1" t="str">
        <f>RIGHT(F950,4)</f>
        <v>CVCV</v>
      </c>
      <c r="BG950" s="1">
        <v>1</v>
      </c>
      <c r="BH950">
        <v>1</v>
      </c>
      <c r="BP950" s="1">
        <f>SUM(BG950:BO950)</f>
        <v>2</v>
      </c>
      <c r="BQ950">
        <v>0</v>
      </c>
      <c r="BS950" s="1" t="str">
        <f>LEFT(B950,1)</f>
        <v>m</v>
      </c>
      <c r="BT950" s="1" t="str">
        <f>LEFT(B950,2)</f>
        <v>mi</v>
      </c>
      <c r="BU950" s="1" t="str">
        <f>RIGHT(B950,1)</f>
        <v>a</v>
      </c>
      <c r="BX950" s="10">
        <v>0</v>
      </c>
      <c r="BY950" s="10" t="str">
        <f>LEFT(CA950,1)</f>
        <v>i</v>
      </c>
      <c r="BZ950" s="10" t="str">
        <f>RIGHT(B950,1)</f>
        <v>a</v>
      </c>
      <c r="CA950" s="10" t="str">
        <f>RIGHT(B950,3)</f>
        <v>ina</v>
      </c>
      <c r="CB950" s="10" t="str">
        <f>RIGHT(B950,3)</f>
        <v>ina</v>
      </c>
      <c r="CC950" s="10" t="str">
        <f>RIGHT(B950,2)</f>
        <v>na</v>
      </c>
      <c r="CD950" s="10" t="str">
        <f>RIGHT(B950,1)</f>
        <v>a</v>
      </c>
    </row>
    <row r="951" spans="1:82">
      <c r="A951">
        <v>1152</v>
      </c>
      <c r="B951" s="30" t="s">
        <v>114</v>
      </c>
      <c r="C951" t="s">
        <v>1320</v>
      </c>
      <c r="D951" t="s">
        <v>1150</v>
      </c>
      <c r="E951" t="s">
        <v>2821</v>
      </c>
      <c r="F951" t="s">
        <v>2834</v>
      </c>
      <c r="G951" s="1">
        <f>COUNTIF(B951,"*ii*")</f>
        <v>0</v>
      </c>
      <c r="H951" s="1">
        <f>COUNTIF(B951,"*ee*")</f>
        <v>0</v>
      </c>
      <c r="I951" s="1">
        <f>COUNTIF(B951,"*aa*")</f>
        <v>0</v>
      </c>
      <c r="J951" s="1">
        <f>COUNTIF(B951,"*oo*")</f>
        <v>0</v>
      </c>
      <c r="K951" s="1">
        <f>COUNTIF(B951,"*uu*")</f>
        <v>0</v>
      </c>
      <c r="L951" s="1">
        <f>COUNTIF(B951,"*ia*")</f>
        <v>0</v>
      </c>
      <c r="M951" s="1">
        <f>COUNTIF(B951,"*iu*")</f>
        <v>0</v>
      </c>
      <c r="N951" s="1">
        <f>COUNTIF(B951,"*ei*")</f>
        <v>0</v>
      </c>
      <c r="O951" s="1">
        <f>COUNTIF(B951,"*ea*")</f>
        <v>0</v>
      </c>
      <c r="P951" s="1">
        <f>COUNTIF(B951,"*eo*")</f>
        <v>0</v>
      </c>
      <c r="Q951" s="1">
        <f>COUNTIF(B951,"*eu*")</f>
        <v>0</v>
      </c>
      <c r="R951" s="1">
        <f>COUNTIF(B951,"*ai*")</f>
        <v>0</v>
      </c>
      <c r="S951" s="1">
        <f>COUNTIF(B951,"*ae*")</f>
        <v>0</v>
      </c>
      <c r="T951" s="1">
        <f>COUNTIF(B951,"*ao*")</f>
        <v>0</v>
      </c>
      <c r="U951" s="1">
        <f>COUNTIF(B951,"*au*")</f>
        <v>0</v>
      </c>
      <c r="V951" s="1">
        <f>COUNTIF(B951,"*oi*")</f>
        <v>0</v>
      </c>
      <c r="W951" s="1">
        <f>COUNTIF(B951,"*oe*")</f>
        <v>0</v>
      </c>
      <c r="X951" s="1">
        <f>COUNTIF(B951,"*oa*")</f>
        <v>0</v>
      </c>
      <c r="Y951" s="1">
        <f>COUNTIF(B951,"*ou*")</f>
        <v>0</v>
      </c>
      <c r="Z951" s="1">
        <f>COUNTIF(B951,"*ui*")</f>
        <v>0</v>
      </c>
      <c r="AA951" s="1">
        <f>COUNTIF(B951,"*ua*")</f>
        <v>0</v>
      </c>
      <c r="AB951">
        <f>SUM(G951:AA951)</f>
        <v>0</v>
      </c>
      <c r="AC951">
        <v>2</v>
      </c>
      <c r="AD951">
        <f>COUNTIF(AC951,"2")</f>
        <v>1</v>
      </c>
      <c r="AE951">
        <f>COUNTIF(AC951,"3")</f>
        <v>0</v>
      </c>
      <c r="AF951">
        <f>COUNTIF(AC951,"4")</f>
        <v>0</v>
      </c>
      <c r="AG951">
        <f>COUNTIF(AC951,"5")</f>
        <v>0</v>
      </c>
      <c r="AH951">
        <v>1</v>
      </c>
      <c r="AI951">
        <v>0</v>
      </c>
      <c r="AL951">
        <v>1</v>
      </c>
      <c r="AO951" s="1">
        <f>COUNTIF(F951,"CVCV")+COUNTIF(F951,"CVVCV")</f>
        <v>1</v>
      </c>
      <c r="AP951" s="1">
        <f>COUNTIF(F951,"CVCVC")+COUNTIF(F951,"CVVCVC")</f>
        <v>0</v>
      </c>
      <c r="AQ951" s="1">
        <f>COUNTIF(F951,"VCV")+COUNTIF(F951,"VVCV")</f>
        <v>0</v>
      </c>
      <c r="AR951" s="1">
        <f>COUNTIF(F951,"VCVC")+COUNTIF(F951,"VVCVC")</f>
        <v>0</v>
      </c>
      <c r="AS951" s="1">
        <f>COUNTIF(F951,"CVV")</f>
        <v>0</v>
      </c>
      <c r="AT951" s="1">
        <f>COUNTIF(F951,"CVVC")</f>
        <v>0</v>
      </c>
      <c r="AU951" s="1">
        <f>COUNTIF(F951,"VV")</f>
        <v>0</v>
      </c>
      <c r="AV951" s="1">
        <f>COUNTIF(F951,"VVC")</f>
        <v>0</v>
      </c>
      <c r="AW951" s="1">
        <f>COUNTIF(F951,"CVVCVC")+COUNTIF(F951,"VVCVC")+COUNTIF(F951,"CVVCV")+COUNTIF(F951,"VVCV")</f>
        <v>0</v>
      </c>
      <c r="AY951" s="1">
        <f>COUNTIF(F951,"CCVCV")</f>
        <v>0</v>
      </c>
      <c r="AZ951" s="1">
        <f>COUNTIF(F951,"CCVCVC")</f>
        <v>0</v>
      </c>
      <c r="BA951" s="1">
        <f>COUNTIF(F951,"CCVV")</f>
        <v>0</v>
      </c>
      <c r="BB951" s="1">
        <f>COUNTIF(F951,"CCVVC")</f>
        <v>0</v>
      </c>
      <c r="BF951" s="1" t="str">
        <f>RIGHT(F951,4)</f>
        <v>CVCV</v>
      </c>
      <c r="BG951" s="1">
        <v>1</v>
      </c>
      <c r="BH951">
        <v>1</v>
      </c>
      <c r="BP951" s="1">
        <f>SUM(BG951:BO951)</f>
        <v>2</v>
      </c>
      <c r="BQ951">
        <v>0</v>
      </c>
      <c r="BS951" s="1" t="str">
        <f>LEFT(B951,1)</f>
        <v>p</v>
      </c>
      <c r="BT951" s="1" t="str">
        <f>LEFT(B951,2)</f>
        <v>pi</v>
      </c>
      <c r="BU951" s="1" t="str">
        <f>RIGHT(B951,1)</f>
        <v>a</v>
      </c>
      <c r="BX951" s="10">
        <v>0</v>
      </c>
      <c r="BY951" s="10" t="str">
        <f>LEFT(CA951,1)</f>
        <v>i</v>
      </c>
      <c r="BZ951" s="10" t="str">
        <f>RIGHT(B951,1)</f>
        <v>a</v>
      </c>
      <c r="CA951" s="10" t="str">
        <f>RIGHT(B951,3)</f>
        <v>ina</v>
      </c>
      <c r="CB951" s="10" t="str">
        <f>RIGHT(B951,3)</f>
        <v>ina</v>
      </c>
      <c r="CC951" s="10" t="str">
        <f>RIGHT(B951,2)</f>
        <v>na</v>
      </c>
      <c r="CD951" s="10" t="str">
        <f>RIGHT(B951,1)</f>
        <v>a</v>
      </c>
    </row>
    <row r="952" spans="1:82">
      <c r="B952" s="30" t="s">
        <v>4061</v>
      </c>
      <c r="C952" t="s">
        <v>4062</v>
      </c>
      <c r="D952" s="1" t="s">
        <v>1150</v>
      </c>
      <c r="E952" s="2" t="s">
        <v>2821</v>
      </c>
      <c r="F952" s="1" t="s">
        <v>2834</v>
      </c>
      <c r="G952" s="1">
        <f>COUNTIF(B952,"*ii*")</f>
        <v>0</v>
      </c>
      <c r="H952" s="1">
        <f>COUNTIF(B952,"*ee*")</f>
        <v>0</v>
      </c>
      <c r="I952" s="1">
        <f>COUNTIF(B952,"*aa*")</f>
        <v>0</v>
      </c>
      <c r="J952" s="1">
        <f>COUNTIF(B952,"*oo*")</f>
        <v>0</v>
      </c>
      <c r="K952" s="1">
        <f>COUNTIF(B952,"*uu*")</f>
        <v>0</v>
      </c>
      <c r="L952" s="1">
        <f>COUNTIF(B952,"*ia*")</f>
        <v>0</v>
      </c>
      <c r="M952" s="1">
        <f>COUNTIF(B952,"*iu*")</f>
        <v>0</v>
      </c>
      <c r="N952" s="1">
        <f>COUNTIF(B952,"*ei*")</f>
        <v>0</v>
      </c>
      <c r="O952" s="1">
        <f>COUNTIF(B952,"*ea*")</f>
        <v>0</v>
      </c>
      <c r="P952" s="1">
        <f>COUNTIF(B952,"*eo*")</f>
        <v>0</v>
      </c>
      <c r="Q952" s="1">
        <f>COUNTIF(B952,"*eu*")</f>
        <v>0</v>
      </c>
      <c r="R952" s="1">
        <f>COUNTIF(B952,"*ai*")</f>
        <v>0</v>
      </c>
      <c r="S952" s="1">
        <f>COUNTIF(B952,"*ae*")</f>
        <v>0</v>
      </c>
      <c r="T952" s="1">
        <f>COUNTIF(B952,"*ao*")</f>
        <v>0</v>
      </c>
      <c r="U952" s="1">
        <f>COUNTIF(B952,"*au*")</f>
        <v>0</v>
      </c>
      <c r="V952" s="1">
        <f>COUNTIF(B952,"*oi*")</f>
        <v>0</v>
      </c>
      <c r="W952" s="1">
        <f>COUNTIF(B952,"*oe*")</f>
        <v>0</v>
      </c>
      <c r="X952" s="1">
        <f>COUNTIF(B952,"*oa*")</f>
        <v>0</v>
      </c>
      <c r="Y952" s="1">
        <f>COUNTIF(B952,"*ou*")</f>
        <v>0</v>
      </c>
      <c r="Z952" s="1">
        <f>COUNTIF(B952,"*ui*")</f>
        <v>0</v>
      </c>
      <c r="AA952" s="1">
        <f>COUNTIF(B952,"*ua*")</f>
        <v>0</v>
      </c>
      <c r="AB952">
        <f>SUM(G952:AA952)</f>
        <v>0</v>
      </c>
      <c r="AC952">
        <v>2</v>
      </c>
      <c r="AD952">
        <f>COUNTIF(AC952,"2")</f>
        <v>1</v>
      </c>
      <c r="AE952">
        <f>COUNTIF(AC952,"3")</f>
        <v>0</v>
      </c>
      <c r="AF952">
        <f>COUNTIF(AC952,"4")</f>
        <v>0</v>
      </c>
      <c r="AG952">
        <f>COUNTIF(AC952,"5")</f>
        <v>0</v>
      </c>
      <c r="AH952">
        <v>1</v>
      </c>
      <c r="AI952">
        <v>0</v>
      </c>
      <c r="AL952">
        <v>1</v>
      </c>
      <c r="AO952" s="1">
        <f>COUNTIF(F952,"CVCV")+COUNTIF(F952,"CVVCV")</f>
        <v>1</v>
      </c>
      <c r="AP952" s="1">
        <f>COUNTIF(F952,"CVCVC")+COUNTIF(F952,"CVVCVC")</f>
        <v>0</v>
      </c>
      <c r="AQ952" s="1">
        <f>COUNTIF(F952,"VCV")+COUNTIF(F952,"VVCV")</f>
        <v>0</v>
      </c>
      <c r="AR952" s="1">
        <f>COUNTIF(F952,"VCVC")+COUNTIF(F952,"VVCVC")</f>
        <v>0</v>
      </c>
      <c r="AS952" s="1">
        <f>COUNTIF(F952,"CVV")</f>
        <v>0</v>
      </c>
      <c r="AT952" s="1">
        <f>COUNTIF(F952,"CVVC")</f>
        <v>0</v>
      </c>
      <c r="AU952" s="1">
        <f>COUNTIF(F952,"VV")</f>
        <v>0</v>
      </c>
      <c r="AV952" s="1">
        <f>COUNTIF(F952,"VVC")</f>
        <v>0</v>
      </c>
      <c r="AW952" s="1">
        <f>COUNTIF(F952,"CVVCVC")+COUNTIF(F952,"VVCVC")+COUNTIF(F952,"CVVCV")+COUNTIF(F952,"VVCV")</f>
        <v>0</v>
      </c>
      <c r="AX952" s="1"/>
      <c r="AY952" s="1">
        <f>COUNTIF(F952,"CCVCV")</f>
        <v>0</v>
      </c>
      <c r="AZ952" s="1">
        <f>COUNTIF(F952,"CCVCVC")</f>
        <v>0</v>
      </c>
      <c r="BA952" s="1">
        <f>COUNTIF(F952,"CCVV")</f>
        <v>0</v>
      </c>
      <c r="BB952" s="1">
        <f>COUNTIF(F952,"CCVVC")</f>
        <v>0</v>
      </c>
      <c r="BC952" s="1"/>
      <c r="BF952" s="1" t="str">
        <f>RIGHT(F952,4)</f>
        <v>CVCV</v>
      </c>
      <c r="BG952" s="1">
        <v>1</v>
      </c>
      <c r="BH952" s="1">
        <v>1</v>
      </c>
      <c r="BP952" s="1">
        <f>SUM(BG952:BO952)</f>
        <v>2</v>
      </c>
      <c r="BQ952">
        <v>0</v>
      </c>
      <c r="BS952" s="1" t="str">
        <f>LEFT(B952,1)</f>
        <v>t</v>
      </c>
      <c r="BT952" s="1" t="str">
        <f>LEFT(B952,2)</f>
        <v>te</v>
      </c>
      <c r="BU952" s="1" t="str">
        <f>RIGHT(B952,1)</f>
        <v>a</v>
      </c>
      <c r="BW952"/>
      <c r="BX952" s="10">
        <v>0</v>
      </c>
      <c r="BY952" s="10" t="str">
        <f>LEFT(CA952,1)</f>
        <v>n</v>
      </c>
      <c r="BZ952" s="10" t="str">
        <f>RIGHT(B952,1)</f>
        <v>a</v>
      </c>
      <c r="CA952" s="10" t="str">
        <f>RIGHT(B952,2)</f>
        <v>na</v>
      </c>
      <c r="CB952" s="10" t="str">
        <f>RIGHT(B952,3)</f>
        <v>ena</v>
      </c>
      <c r="CC952" s="10" t="str">
        <f>RIGHT(B952,2)</f>
        <v>na</v>
      </c>
      <c r="CD952" s="10" t="str">
        <f>RIGHT(B952,1)</f>
        <v>a</v>
      </c>
    </row>
    <row r="953" spans="1:82">
      <c r="A953">
        <v>1708</v>
      </c>
      <c r="B953" s="30" t="s">
        <v>810</v>
      </c>
      <c r="C953" t="s">
        <v>2272</v>
      </c>
      <c r="D953" t="s">
        <v>1152</v>
      </c>
      <c r="E953" t="s">
        <v>1141</v>
      </c>
      <c r="F953" t="s">
        <v>2834</v>
      </c>
      <c r="G953" s="1">
        <f>COUNTIF(B953,"*ii*")</f>
        <v>0</v>
      </c>
      <c r="H953" s="1">
        <f>COUNTIF(B953,"*ee*")</f>
        <v>0</v>
      </c>
      <c r="I953" s="1">
        <f>COUNTIF(B953,"*aa*")</f>
        <v>0</v>
      </c>
      <c r="J953" s="1">
        <f>COUNTIF(B953,"*oo*")</f>
        <v>0</v>
      </c>
      <c r="K953" s="1">
        <f>COUNTIF(B953,"*uu*")</f>
        <v>0</v>
      </c>
      <c r="L953" s="1">
        <f>COUNTIF(B953,"*ia*")</f>
        <v>0</v>
      </c>
      <c r="M953" s="1">
        <f>COUNTIF(B953,"*iu*")</f>
        <v>0</v>
      </c>
      <c r="N953" s="1">
        <f>COUNTIF(B953,"*ei*")</f>
        <v>0</v>
      </c>
      <c r="O953" s="1">
        <f>COUNTIF(B953,"*ea*")</f>
        <v>0</v>
      </c>
      <c r="P953" s="1">
        <f>COUNTIF(B953,"*eo*")</f>
        <v>0</v>
      </c>
      <c r="Q953" s="1">
        <f>COUNTIF(B953,"*eu*")</f>
        <v>0</v>
      </c>
      <c r="R953" s="1">
        <f>COUNTIF(B953,"*ai*")</f>
        <v>0</v>
      </c>
      <c r="S953" s="1">
        <f>COUNTIF(B953,"*ae*")</f>
        <v>0</v>
      </c>
      <c r="T953" s="1">
        <f>COUNTIF(B953,"*ao*")</f>
        <v>0</v>
      </c>
      <c r="U953" s="1">
        <f>COUNTIF(B953,"*au*")</f>
        <v>0</v>
      </c>
      <c r="V953" s="1">
        <f>COUNTIF(B953,"*oi*")</f>
        <v>0</v>
      </c>
      <c r="W953" s="1">
        <f>COUNTIF(B953,"*oe*")</f>
        <v>0</v>
      </c>
      <c r="X953" s="1">
        <f>COUNTIF(B953,"*oa*")</f>
        <v>0</v>
      </c>
      <c r="Y953" s="1">
        <f>COUNTIF(B953,"*ou*")</f>
        <v>0</v>
      </c>
      <c r="Z953" s="1">
        <f>COUNTIF(B953,"*ui*")</f>
        <v>0</v>
      </c>
      <c r="AA953" s="1">
        <f>COUNTIF(B953,"*ua*")</f>
        <v>0</v>
      </c>
      <c r="AB953">
        <f>SUM(G953:AA953)</f>
        <v>0</v>
      </c>
      <c r="AC953">
        <v>2</v>
      </c>
      <c r="AD953">
        <f>COUNTIF(AC953,"2")</f>
        <v>1</v>
      </c>
      <c r="AE953">
        <f>COUNTIF(AC953,"3")</f>
        <v>0</v>
      </c>
      <c r="AF953">
        <f>COUNTIF(AC953,"4")</f>
        <v>0</v>
      </c>
      <c r="AG953">
        <f>COUNTIF(AC953,"5")</f>
        <v>0</v>
      </c>
      <c r="AH953">
        <v>1</v>
      </c>
      <c r="AI953">
        <v>0</v>
      </c>
      <c r="AL953">
        <v>1</v>
      </c>
      <c r="AO953" s="1">
        <f>COUNTIF(F953,"CVCV")+COUNTIF(F953,"CVVCV")</f>
        <v>1</v>
      </c>
      <c r="AP953" s="1">
        <f>COUNTIF(F953,"CVCVC")+COUNTIF(F953,"CVVCVC")</f>
        <v>0</v>
      </c>
      <c r="AQ953" s="1">
        <f>COUNTIF(F953,"VCV")+COUNTIF(F953,"VVCV")</f>
        <v>0</v>
      </c>
      <c r="AR953" s="1">
        <f>COUNTIF(F953,"VCVC")+COUNTIF(F953,"VVCVC")</f>
        <v>0</v>
      </c>
      <c r="AS953" s="1">
        <f>COUNTIF(F953,"CVV")</f>
        <v>0</v>
      </c>
      <c r="AT953" s="1">
        <f>COUNTIF(F953,"CVVC")</f>
        <v>0</v>
      </c>
      <c r="AU953" s="1">
        <f>COUNTIF(F953,"VV")</f>
        <v>0</v>
      </c>
      <c r="AV953" s="1">
        <f>COUNTIF(F953,"VVC")</f>
        <v>0</v>
      </c>
      <c r="AW953" s="1">
        <f>COUNTIF(F953,"CVVCVC")+COUNTIF(F953,"VVCVC")+COUNTIF(F953,"CVVCV")+COUNTIF(F953,"VVCV")</f>
        <v>0</v>
      </c>
      <c r="AY953" s="1">
        <f>COUNTIF(F953,"CCVCV")</f>
        <v>0</v>
      </c>
      <c r="AZ953" s="1">
        <f>COUNTIF(F953,"CCVCVC")</f>
        <v>0</v>
      </c>
      <c r="BA953" s="1">
        <f>COUNTIF(F953,"CCVV")</f>
        <v>0</v>
      </c>
      <c r="BB953" s="1">
        <f>COUNTIF(F953,"CCVVC")</f>
        <v>0</v>
      </c>
      <c r="BF953" s="1" t="str">
        <f>RIGHT(F953,4)</f>
        <v>CVCV</v>
      </c>
      <c r="BG953" s="1">
        <v>1</v>
      </c>
      <c r="BH953">
        <v>1</v>
      </c>
      <c r="BP953" s="1">
        <f>SUM(BG953:BO953)</f>
        <v>2</v>
      </c>
      <c r="BQ953">
        <v>0</v>
      </c>
      <c r="BS953" s="1" t="str">
        <f>LEFT(B953,1)</f>
        <v>s</v>
      </c>
      <c r="BT953" s="1" t="str">
        <f>LEFT(B953,2)</f>
        <v>so</v>
      </c>
      <c r="BU953" s="1" t="str">
        <f>RIGHT(B953,1)</f>
        <v>a</v>
      </c>
      <c r="BX953" s="10">
        <v>0</v>
      </c>
      <c r="BY953" s="10" t="str">
        <f>LEFT(CA953,1)</f>
        <v>o</v>
      </c>
      <c r="BZ953" s="10" t="str">
        <f>RIGHT(B953,1)</f>
        <v>a</v>
      </c>
      <c r="CA953" s="10" t="str">
        <f>RIGHT(B953,3)</f>
        <v>ona</v>
      </c>
      <c r="CB953" s="10" t="str">
        <f>RIGHT(B953,3)</f>
        <v>ona</v>
      </c>
      <c r="CC953" s="10" t="str">
        <f>RIGHT(B953,2)</f>
        <v>na</v>
      </c>
      <c r="CD953" s="10" t="str">
        <f>RIGHT(B953,1)</f>
        <v>a</v>
      </c>
    </row>
    <row r="954" spans="1:82">
      <c r="A954">
        <v>1896</v>
      </c>
      <c r="B954" s="30" t="s">
        <v>1005</v>
      </c>
      <c r="C954" t="s">
        <v>2603</v>
      </c>
      <c r="D954" t="s">
        <v>1151</v>
      </c>
      <c r="E954" t="s">
        <v>2821</v>
      </c>
      <c r="F954" t="s">
        <v>2834</v>
      </c>
      <c r="G954" s="1">
        <f>COUNTIF(B954,"*ii*")</f>
        <v>0</v>
      </c>
      <c r="H954" s="1">
        <f>COUNTIF(B954,"*ee*")</f>
        <v>0</v>
      </c>
      <c r="I954" s="1">
        <f>COUNTIF(B954,"*aa*")</f>
        <v>0</v>
      </c>
      <c r="J954" s="1">
        <f>COUNTIF(B954,"*oo*")</f>
        <v>0</v>
      </c>
      <c r="K954" s="1">
        <f>COUNTIF(B954,"*uu*")</f>
        <v>0</v>
      </c>
      <c r="L954" s="1">
        <f>COUNTIF(B954,"*ia*")</f>
        <v>0</v>
      </c>
      <c r="M954" s="1">
        <f>COUNTIF(B954,"*iu*")</f>
        <v>0</v>
      </c>
      <c r="N954" s="1">
        <f>COUNTIF(B954,"*ei*")</f>
        <v>0</v>
      </c>
      <c r="O954" s="1">
        <f>COUNTIF(B954,"*ea*")</f>
        <v>0</v>
      </c>
      <c r="P954" s="1">
        <f>COUNTIF(B954,"*eo*")</f>
        <v>0</v>
      </c>
      <c r="Q954" s="1">
        <f>COUNTIF(B954,"*eu*")</f>
        <v>0</v>
      </c>
      <c r="R954" s="1">
        <f>COUNTIF(B954,"*ai*")</f>
        <v>0</v>
      </c>
      <c r="S954" s="1">
        <f>COUNTIF(B954,"*ae*")</f>
        <v>0</v>
      </c>
      <c r="T954" s="1">
        <f>COUNTIF(B954,"*ao*")</f>
        <v>0</v>
      </c>
      <c r="U954" s="1">
        <f>COUNTIF(B954,"*au*")</f>
        <v>0</v>
      </c>
      <c r="V954" s="1">
        <f>COUNTIF(B954,"*oi*")</f>
        <v>0</v>
      </c>
      <c r="W954" s="1">
        <f>COUNTIF(B954,"*oe*")</f>
        <v>0</v>
      </c>
      <c r="X954" s="1">
        <f>COUNTIF(B954,"*oa*")</f>
        <v>0</v>
      </c>
      <c r="Y954" s="1">
        <f>COUNTIF(B954,"*ou*")</f>
        <v>0</v>
      </c>
      <c r="Z954" s="1">
        <f>COUNTIF(B954,"*ui*")</f>
        <v>0</v>
      </c>
      <c r="AA954" s="1">
        <f>COUNTIF(B954,"*ua*")</f>
        <v>0</v>
      </c>
      <c r="AB954">
        <f>SUM(G954:AA954)</f>
        <v>0</v>
      </c>
      <c r="AC954">
        <v>2</v>
      </c>
      <c r="AD954">
        <f>COUNTIF(AC954,"2")</f>
        <v>1</v>
      </c>
      <c r="AE954">
        <f>COUNTIF(AC954,"3")</f>
        <v>0</v>
      </c>
      <c r="AF954">
        <f>COUNTIF(AC954,"4")</f>
        <v>0</v>
      </c>
      <c r="AG954">
        <f>COUNTIF(AC954,"5")</f>
        <v>0</v>
      </c>
      <c r="AH954">
        <v>1</v>
      </c>
      <c r="AI954">
        <v>0</v>
      </c>
      <c r="AL954">
        <v>1</v>
      </c>
      <c r="AO954" s="1">
        <f>COUNTIF(F954,"CVCV")+COUNTIF(F954,"CVVCV")</f>
        <v>1</v>
      </c>
      <c r="AP954" s="1">
        <f>COUNTIF(F954,"CVCVC")+COUNTIF(F954,"CVVCVC")</f>
        <v>0</v>
      </c>
      <c r="AQ954" s="1">
        <f>COUNTIF(F954,"VCV")+COUNTIF(F954,"VVCV")</f>
        <v>0</v>
      </c>
      <c r="AR954" s="1">
        <f>COUNTIF(F954,"VCVC")+COUNTIF(F954,"VVCVC")</f>
        <v>0</v>
      </c>
      <c r="AS954" s="1">
        <f>COUNTIF(F954,"CVV")</f>
        <v>0</v>
      </c>
      <c r="AT954" s="1">
        <f>COUNTIF(F954,"CVVC")</f>
        <v>0</v>
      </c>
      <c r="AU954" s="1">
        <f>COUNTIF(F954,"VV")</f>
        <v>0</v>
      </c>
      <c r="AV954" s="1">
        <f>COUNTIF(F954,"VVC")</f>
        <v>0</v>
      </c>
      <c r="AW954" s="1">
        <f>COUNTIF(F954,"CVVCVC")+COUNTIF(F954,"VVCVC")+COUNTIF(F954,"CVVCV")+COUNTIF(F954,"VVCV")</f>
        <v>0</v>
      </c>
      <c r="AY954" s="1">
        <f>COUNTIF(F954,"CCVCV")</f>
        <v>0</v>
      </c>
      <c r="AZ954" s="1">
        <f>COUNTIF(F954,"CCVCVC")</f>
        <v>0</v>
      </c>
      <c r="BA954" s="1">
        <f>COUNTIF(F954,"CCVV")</f>
        <v>0</v>
      </c>
      <c r="BB954" s="1">
        <f>COUNTIF(F954,"CCVVC")</f>
        <v>0</v>
      </c>
      <c r="BF954" s="1" t="str">
        <f>RIGHT(F954,4)</f>
        <v>CVCV</v>
      </c>
      <c r="BG954" s="1">
        <v>1</v>
      </c>
      <c r="BH954">
        <v>1</v>
      </c>
      <c r="BP954" s="1">
        <f>SUM(BG954:BO954)</f>
        <v>2</v>
      </c>
      <c r="BQ954">
        <v>0</v>
      </c>
      <c r="BS954" s="1" t="str">
        <f>LEFT(B954,1)</f>
        <v>t</v>
      </c>
      <c r="BT954" s="1" t="str">
        <f>LEFT(B954,2)</f>
        <v>to</v>
      </c>
      <c r="BU954" s="1" t="str">
        <f>RIGHT(B954,1)</f>
        <v>a</v>
      </c>
      <c r="BX954" s="10">
        <v>0</v>
      </c>
      <c r="BY954" s="10" t="str">
        <f>LEFT(CA954,1)</f>
        <v>o</v>
      </c>
      <c r="BZ954" s="10" t="str">
        <f>RIGHT(B954,1)</f>
        <v>a</v>
      </c>
      <c r="CA954" s="10" t="str">
        <f>RIGHT(B954,3)</f>
        <v>ona</v>
      </c>
      <c r="CB954" s="10" t="str">
        <f>RIGHT(B954,3)</f>
        <v>ona</v>
      </c>
      <c r="CC954" s="10" t="str">
        <f>RIGHT(B954,2)</f>
        <v>na</v>
      </c>
      <c r="CD954" s="10" t="str">
        <f>RIGHT(B954,1)</f>
        <v>a</v>
      </c>
    </row>
    <row r="955" spans="1:82">
      <c r="A955">
        <v>328</v>
      </c>
      <c r="B955" s="30" t="s">
        <v>838</v>
      </c>
      <c r="C955" t="s">
        <v>2327</v>
      </c>
      <c r="D955" t="s">
        <v>1150</v>
      </c>
      <c r="E955" t="s">
        <v>2821</v>
      </c>
      <c r="F955" t="s">
        <v>2834</v>
      </c>
      <c r="G955" s="1">
        <f>COUNTIF(B955,"*ii*")</f>
        <v>0</v>
      </c>
      <c r="H955" s="1">
        <f>COUNTIF(B955,"*ee*")</f>
        <v>0</v>
      </c>
      <c r="I955" s="1">
        <f>COUNTIF(B955,"*aa*")</f>
        <v>0</v>
      </c>
      <c r="J955" s="1">
        <f>COUNTIF(B955,"*oo*")</f>
        <v>0</v>
      </c>
      <c r="K955" s="1">
        <f>COUNTIF(B955,"*uu*")</f>
        <v>0</v>
      </c>
      <c r="L955" s="1">
        <f>COUNTIF(B955,"*ia*")</f>
        <v>0</v>
      </c>
      <c r="M955" s="1">
        <f>COUNTIF(B955,"*iu*")</f>
        <v>0</v>
      </c>
      <c r="N955" s="1">
        <f>COUNTIF(B955,"*ei*")</f>
        <v>0</v>
      </c>
      <c r="O955" s="1">
        <f>COUNTIF(B955,"*ea*")</f>
        <v>0</v>
      </c>
      <c r="P955" s="1">
        <f>COUNTIF(B955,"*eo*")</f>
        <v>0</v>
      </c>
      <c r="Q955" s="1">
        <f>COUNTIF(B955,"*eu*")</f>
        <v>0</v>
      </c>
      <c r="R955" s="1">
        <f>COUNTIF(B955,"*ai*")</f>
        <v>0</v>
      </c>
      <c r="S955" s="1">
        <f>COUNTIF(B955,"*ae*")</f>
        <v>0</v>
      </c>
      <c r="T955" s="1">
        <f>COUNTIF(B955,"*ao*")</f>
        <v>0</v>
      </c>
      <c r="U955" s="1">
        <f>COUNTIF(B955,"*au*")</f>
        <v>0</v>
      </c>
      <c r="V955" s="1">
        <f>COUNTIF(B955,"*oi*")</f>
        <v>0</v>
      </c>
      <c r="W955" s="1">
        <f>COUNTIF(B955,"*oe*")</f>
        <v>0</v>
      </c>
      <c r="X955" s="1">
        <f>COUNTIF(B955,"*oa*")</f>
        <v>0</v>
      </c>
      <c r="Y955" s="1">
        <f>COUNTIF(B955,"*ou*")</f>
        <v>0</v>
      </c>
      <c r="Z955" s="1">
        <f>COUNTIF(B955,"*ui*")</f>
        <v>0</v>
      </c>
      <c r="AA955" s="1">
        <f>COUNTIF(B955,"*ua*")</f>
        <v>0</v>
      </c>
      <c r="AB955">
        <f>SUM(G955:AA955)</f>
        <v>0</v>
      </c>
      <c r="AC955">
        <v>2</v>
      </c>
      <c r="AD955">
        <f>COUNTIF(AC955,"2")</f>
        <v>1</v>
      </c>
      <c r="AE955">
        <f>COUNTIF(AC955,"3")</f>
        <v>0</v>
      </c>
      <c r="AF955">
        <f>COUNTIF(AC955,"4")</f>
        <v>0</v>
      </c>
      <c r="AG955">
        <f>COUNTIF(AC955,"5")</f>
        <v>0</v>
      </c>
      <c r="AH955">
        <v>1</v>
      </c>
      <c r="AI955">
        <v>0</v>
      </c>
      <c r="AL955">
        <v>1</v>
      </c>
      <c r="AO955" s="1">
        <f>COUNTIF(F955,"CVCV")+COUNTIF(F955,"CVVCV")</f>
        <v>1</v>
      </c>
      <c r="AP955" s="1">
        <f>COUNTIF(F955,"CVCVC")+COUNTIF(F955,"CVVCVC")</f>
        <v>0</v>
      </c>
      <c r="AQ955" s="1">
        <f>COUNTIF(F955,"VCV")+COUNTIF(F955,"VVCV")</f>
        <v>0</v>
      </c>
      <c r="AR955" s="1">
        <f>COUNTIF(F955,"VCVC")+COUNTIF(F955,"VVCVC")</f>
        <v>0</v>
      </c>
      <c r="AS955" s="1">
        <f>COUNTIF(F955,"CVV")</f>
        <v>0</v>
      </c>
      <c r="AT955" s="1">
        <f>COUNTIF(F955,"CVVC")</f>
        <v>0</v>
      </c>
      <c r="AU955" s="1">
        <f>COUNTIF(F955,"VV")</f>
        <v>0</v>
      </c>
      <c r="AV955" s="1">
        <f>COUNTIF(F955,"VVC")</f>
        <v>0</v>
      </c>
      <c r="AW955" s="1">
        <f>COUNTIF(F955,"CVVCVC")+COUNTIF(F955,"VVCVC")+COUNTIF(F955,"CVVCV")+COUNTIF(F955,"VVCV")</f>
        <v>0</v>
      </c>
      <c r="AY955" s="1">
        <f>COUNTIF(F955,"CCVCV")</f>
        <v>0</v>
      </c>
      <c r="AZ955" s="1">
        <f>COUNTIF(F955,"CCVCVC")</f>
        <v>0</v>
      </c>
      <c r="BA955" s="1">
        <f>COUNTIF(F955,"CCVV")</f>
        <v>0</v>
      </c>
      <c r="BB955" s="1">
        <f>COUNTIF(F955,"CCVVC")</f>
        <v>0</v>
      </c>
      <c r="BF955" s="1" t="str">
        <f>RIGHT(F955,4)</f>
        <v>CVCV</v>
      </c>
      <c r="BG955" s="1">
        <v>1</v>
      </c>
      <c r="BH955">
        <v>1</v>
      </c>
      <c r="BP955" s="1">
        <f>SUM(BG955:BO955)</f>
        <v>2</v>
      </c>
      <c r="BQ955">
        <v>0</v>
      </c>
      <c r="BS955" s="1" t="str">
        <f>LEFT(B955,1)</f>
        <v>f</v>
      </c>
      <c r="BT955" s="1" t="str">
        <f>LEFT(B955,2)</f>
        <v>fo</v>
      </c>
      <c r="BU955" s="1" t="str">
        <f>RIGHT(B955,1)</f>
        <v>a</v>
      </c>
      <c r="BX955" s="10">
        <v>0</v>
      </c>
      <c r="BY955" s="10" t="str">
        <f>LEFT(CA955,1)</f>
        <v>o</v>
      </c>
      <c r="BZ955" s="10" t="str">
        <f>RIGHT(B955,1)</f>
        <v>a</v>
      </c>
      <c r="CA955" s="10" t="str">
        <f>RIGHT(B955,3)</f>
        <v>ona</v>
      </c>
      <c r="CB955" s="10" t="str">
        <f>RIGHT(B955,3)</f>
        <v>ona</v>
      </c>
      <c r="CC955" s="10" t="str">
        <f>RIGHT(B955,2)</f>
        <v>na</v>
      </c>
      <c r="CD955" s="10" t="str">
        <f>RIGHT(B955,1)</f>
        <v>a</v>
      </c>
    </row>
    <row r="956" spans="1:82">
      <c r="A956">
        <v>1750</v>
      </c>
      <c r="B956" s="30" t="s">
        <v>517</v>
      </c>
      <c r="C956" t="s">
        <v>1871</v>
      </c>
      <c r="D956" t="s">
        <v>1152</v>
      </c>
      <c r="E956" t="s">
        <v>1141</v>
      </c>
      <c r="F956" t="s">
        <v>2834</v>
      </c>
      <c r="G956" s="1">
        <f>COUNTIF(B956,"*ii*")</f>
        <v>0</v>
      </c>
      <c r="H956" s="1">
        <f>COUNTIF(B956,"*ee*")</f>
        <v>0</v>
      </c>
      <c r="I956" s="1">
        <f>COUNTIF(B956,"*aa*")</f>
        <v>0</v>
      </c>
      <c r="J956" s="1">
        <f>COUNTIF(B956,"*oo*")</f>
        <v>0</v>
      </c>
      <c r="K956" s="1">
        <f>COUNTIF(B956,"*uu*")</f>
        <v>0</v>
      </c>
      <c r="L956" s="1">
        <f>COUNTIF(B956,"*ia*")</f>
        <v>0</v>
      </c>
      <c r="M956" s="1">
        <f>COUNTIF(B956,"*iu*")</f>
        <v>0</v>
      </c>
      <c r="N956" s="1">
        <f>COUNTIF(B956,"*ei*")</f>
        <v>0</v>
      </c>
      <c r="O956" s="1">
        <f>COUNTIF(B956,"*ea*")</f>
        <v>0</v>
      </c>
      <c r="P956" s="1">
        <f>COUNTIF(B956,"*eo*")</f>
        <v>0</v>
      </c>
      <c r="Q956" s="1">
        <f>COUNTIF(B956,"*eu*")</f>
        <v>0</v>
      </c>
      <c r="R956" s="1">
        <f>COUNTIF(B956,"*ai*")</f>
        <v>0</v>
      </c>
      <c r="S956" s="1">
        <f>COUNTIF(B956,"*ae*")</f>
        <v>0</v>
      </c>
      <c r="T956" s="1">
        <f>COUNTIF(B956,"*ao*")</f>
        <v>0</v>
      </c>
      <c r="U956" s="1">
        <f>COUNTIF(B956,"*au*")</f>
        <v>0</v>
      </c>
      <c r="V956" s="1">
        <f>COUNTIF(B956,"*oi*")</f>
        <v>0</v>
      </c>
      <c r="W956" s="1">
        <f>COUNTIF(B956,"*oe*")</f>
        <v>0</v>
      </c>
      <c r="X956" s="1">
        <f>COUNTIF(B956,"*oa*")</f>
        <v>0</v>
      </c>
      <c r="Y956" s="1">
        <f>COUNTIF(B956,"*ou*")</f>
        <v>0</v>
      </c>
      <c r="Z956" s="1">
        <f>COUNTIF(B956,"*ui*")</f>
        <v>0</v>
      </c>
      <c r="AA956" s="1">
        <f>COUNTIF(B956,"*ua*")</f>
        <v>0</v>
      </c>
      <c r="AB956">
        <f>SUM(G956:AA956)</f>
        <v>0</v>
      </c>
      <c r="AC956">
        <v>2</v>
      </c>
      <c r="AD956">
        <f>COUNTIF(AC956,"2")</f>
        <v>1</v>
      </c>
      <c r="AE956">
        <f>COUNTIF(AC956,"3")</f>
        <v>0</v>
      </c>
      <c r="AF956">
        <f>COUNTIF(AC956,"4")</f>
        <v>0</v>
      </c>
      <c r="AG956">
        <f>COUNTIF(AC956,"5")</f>
        <v>0</v>
      </c>
      <c r="AH956">
        <v>1</v>
      </c>
      <c r="AI956">
        <v>0</v>
      </c>
      <c r="AL956">
        <v>1</v>
      </c>
      <c r="AO956" s="1">
        <f>COUNTIF(F956,"CVCV")+COUNTIF(F956,"CVVCV")</f>
        <v>1</v>
      </c>
      <c r="AP956" s="1">
        <f>COUNTIF(F956,"CVCVC")+COUNTIF(F956,"CVVCVC")</f>
        <v>0</v>
      </c>
      <c r="AQ956" s="1">
        <f>COUNTIF(F956,"VCV")+COUNTIF(F956,"VVCV")</f>
        <v>0</v>
      </c>
      <c r="AR956" s="1">
        <f>COUNTIF(F956,"VCVC")+COUNTIF(F956,"VVCVC")</f>
        <v>0</v>
      </c>
      <c r="AS956" s="1">
        <f>COUNTIF(F956,"CVV")</f>
        <v>0</v>
      </c>
      <c r="AT956" s="1">
        <f>COUNTIF(F956,"CVVC")</f>
        <v>0</v>
      </c>
      <c r="AU956" s="1">
        <f>COUNTIF(F956,"VV")</f>
        <v>0</v>
      </c>
      <c r="AV956" s="1">
        <f>COUNTIF(F956,"VVC")</f>
        <v>0</v>
      </c>
      <c r="AW956" s="1">
        <f>COUNTIF(F956,"CVVCVC")+COUNTIF(F956,"VVCVC")+COUNTIF(F956,"CVVCV")+COUNTIF(F956,"VVCV")</f>
        <v>0</v>
      </c>
      <c r="AY956" s="1">
        <f>COUNTIF(F956,"CCVCV")</f>
        <v>0</v>
      </c>
      <c r="AZ956" s="1">
        <f>COUNTIF(F956,"CCVCVC")</f>
        <v>0</v>
      </c>
      <c r="BA956" s="1">
        <f>COUNTIF(F956,"CCVV")</f>
        <v>0</v>
      </c>
      <c r="BB956" s="1">
        <f>COUNTIF(F956,"CCVVC")</f>
        <v>0</v>
      </c>
      <c r="BF956" s="1" t="str">
        <f>RIGHT(F956,4)</f>
        <v>CVCV</v>
      </c>
      <c r="BG956" s="1">
        <v>1</v>
      </c>
      <c r="BH956">
        <v>1</v>
      </c>
      <c r="BP956" s="1">
        <f>SUM(BG956:BO956)</f>
        <v>2</v>
      </c>
      <c r="BQ956">
        <v>0</v>
      </c>
      <c r="BS956" s="1" t="str">
        <f>LEFT(B956,1)</f>
        <v>s</v>
      </c>
      <c r="BT956" s="1" t="str">
        <f>LEFT(B956,2)</f>
        <v>su</v>
      </c>
      <c r="BU956" s="1" t="str">
        <f>RIGHT(B956,1)</f>
        <v>a</v>
      </c>
      <c r="BX956" s="10">
        <v>0</v>
      </c>
      <c r="BY956" s="10" t="str">
        <f>LEFT(CA956,1)</f>
        <v>u</v>
      </c>
      <c r="BZ956" s="10" t="str">
        <f>RIGHT(B956,1)</f>
        <v>a</v>
      </c>
      <c r="CA956" s="10" t="str">
        <f>RIGHT(B956,3)</f>
        <v>una</v>
      </c>
      <c r="CB956" s="10" t="str">
        <f>RIGHT(B956,3)</f>
        <v>una</v>
      </c>
      <c r="CC956" s="10" t="str">
        <f>RIGHT(B956,2)</f>
        <v>na</v>
      </c>
      <c r="CD956" s="10" t="str">
        <f>RIGHT(B956,1)</f>
        <v>a</v>
      </c>
    </row>
    <row r="957" spans="1:82">
      <c r="A957">
        <v>1751</v>
      </c>
      <c r="B957" s="30" t="s">
        <v>517</v>
      </c>
      <c r="C957" t="s">
        <v>2484</v>
      </c>
      <c r="D957" t="s">
        <v>1151</v>
      </c>
      <c r="E957" t="s">
        <v>2821</v>
      </c>
      <c r="F957" t="s">
        <v>2834</v>
      </c>
      <c r="G957" s="1">
        <f>COUNTIF(B957,"*ii*")</f>
        <v>0</v>
      </c>
      <c r="H957" s="1">
        <f>COUNTIF(B957,"*ee*")</f>
        <v>0</v>
      </c>
      <c r="I957" s="1">
        <f>COUNTIF(B957,"*aa*")</f>
        <v>0</v>
      </c>
      <c r="J957" s="1">
        <f>COUNTIF(B957,"*oo*")</f>
        <v>0</v>
      </c>
      <c r="K957" s="1">
        <f>COUNTIF(B957,"*uu*")</f>
        <v>0</v>
      </c>
      <c r="L957" s="1">
        <f>COUNTIF(B957,"*ia*")</f>
        <v>0</v>
      </c>
      <c r="M957" s="1">
        <f>COUNTIF(B957,"*iu*")</f>
        <v>0</v>
      </c>
      <c r="N957" s="1">
        <f>COUNTIF(B957,"*ei*")</f>
        <v>0</v>
      </c>
      <c r="O957" s="1">
        <f>COUNTIF(B957,"*ea*")</f>
        <v>0</v>
      </c>
      <c r="P957" s="1">
        <f>COUNTIF(B957,"*eo*")</f>
        <v>0</v>
      </c>
      <c r="Q957" s="1">
        <f>COUNTIF(B957,"*eu*")</f>
        <v>0</v>
      </c>
      <c r="R957" s="1">
        <f>COUNTIF(B957,"*ai*")</f>
        <v>0</v>
      </c>
      <c r="S957" s="1">
        <f>COUNTIF(B957,"*ae*")</f>
        <v>0</v>
      </c>
      <c r="T957" s="1">
        <f>COUNTIF(B957,"*ao*")</f>
        <v>0</v>
      </c>
      <c r="U957" s="1">
        <f>COUNTIF(B957,"*au*")</f>
        <v>0</v>
      </c>
      <c r="V957" s="1">
        <f>COUNTIF(B957,"*oi*")</f>
        <v>0</v>
      </c>
      <c r="W957" s="1">
        <f>COUNTIF(B957,"*oe*")</f>
        <v>0</v>
      </c>
      <c r="X957" s="1">
        <f>COUNTIF(B957,"*oa*")</f>
        <v>0</v>
      </c>
      <c r="Y957" s="1">
        <f>COUNTIF(B957,"*ou*")</f>
        <v>0</v>
      </c>
      <c r="Z957" s="1">
        <f>COUNTIF(B957,"*ui*")</f>
        <v>0</v>
      </c>
      <c r="AA957" s="1">
        <f>COUNTIF(B957,"*ua*")</f>
        <v>0</v>
      </c>
      <c r="AB957">
        <f>SUM(G957:AA957)</f>
        <v>0</v>
      </c>
      <c r="AC957">
        <v>2</v>
      </c>
      <c r="AD957">
        <f>COUNTIF(AC957,"2")</f>
        <v>1</v>
      </c>
      <c r="AE957">
        <f>COUNTIF(AC957,"3")</f>
        <v>0</v>
      </c>
      <c r="AF957">
        <f>COUNTIF(AC957,"4")</f>
        <v>0</v>
      </c>
      <c r="AG957">
        <f>COUNTIF(AC957,"5")</f>
        <v>0</v>
      </c>
      <c r="AH957">
        <v>1</v>
      </c>
      <c r="AI957">
        <v>0</v>
      </c>
      <c r="AL957">
        <v>1</v>
      </c>
      <c r="AO957" s="1">
        <f>COUNTIF(F957,"CVCV")+COUNTIF(F957,"CVVCV")</f>
        <v>1</v>
      </c>
      <c r="AP957" s="1">
        <f>COUNTIF(F957,"CVCVC")+COUNTIF(F957,"CVVCVC")</f>
        <v>0</v>
      </c>
      <c r="AQ957" s="1">
        <f>COUNTIF(F957,"VCV")+COUNTIF(F957,"VVCV")</f>
        <v>0</v>
      </c>
      <c r="AR957" s="1">
        <f>COUNTIF(F957,"VCVC")+COUNTIF(F957,"VVCVC")</f>
        <v>0</v>
      </c>
      <c r="AS957" s="1">
        <f>COUNTIF(F957,"CVV")</f>
        <v>0</v>
      </c>
      <c r="AT957" s="1">
        <f>COUNTIF(F957,"CVVC")</f>
        <v>0</v>
      </c>
      <c r="AU957" s="1">
        <f>COUNTIF(F957,"VV")</f>
        <v>0</v>
      </c>
      <c r="AV957" s="1">
        <f>COUNTIF(F957,"VVC")</f>
        <v>0</v>
      </c>
      <c r="AW957" s="1">
        <f>COUNTIF(F957,"CVVCVC")+COUNTIF(F957,"VVCVC")+COUNTIF(F957,"CVVCV")+COUNTIF(F957,"VVCV")</f>
        <v>0</v>
      </c>
      <c r="AY957" s="1">
        <f>COUNTIF(F957,"CCVCV")</f>
        <v>0</v>
      </c>
      <c r="AZ957" s="1">
        <f>COUNTIF(F957,"CCVCVC")</f>
        <v>0</v>
      </c>
      <c r="BA957" s="1">
        <f>COUNTIF(F957,"CCVV")</f>
        <v>0</v>
      </c>
      <c r="BB957" s="1">
        <f>COUNTIF(F957,"CCVVC")</f>
        <v>0</v>
      </c>
      <c r="BF957" s="1" t="str">
        <f>RIGHT(F957,4)</f>
        <v>CVCV</v>
      </c>
      <c r="BG957" s="1">
        <v>1</v>
      </c>
      <c r="BH957">
        <v>1</v>
      </c>
      <c r="BP957" s="1">
        <f>SUM(BG957:BO957)</f>
        <v>2</v>
      </c>
      <c r="BQ957">
        <v>0</v>
      </c>
      <c r="BS957" s="1" t="str">
        <f>LEFT(B957,1)</f>
        <v>s</v>
      </c>
      <c r="BT957" s="1" t="str">
        <f>LEFT(B957,2)</f>
        <v>su</v>
      </c>
      <c r="BU957" s="1" t="str">
        <f>RIGHT(B957,1)</f>
        <v>a</v>
      </c>
      <c r="BX957" s="10">
        <v>0</v>
      </c>
      <c r="BY957" s="10" t="str">
        <f>LEFT(CA957,1)</f>
        <v>u</v>
      </c>
      <c r="BZ957" s="10" t="str">
        <f>RIGHT(B957,1)</f>
        <v>a</v>
      </c>
      <c r="CA957" s="10" t="str">
        <f>RIGHT(B957,3)</f>
        <v>una</v>
      </c>
      <c r="CB957" s="10" t="str">
        <f>RIGHT(B957,3)</f>
        <v>una</v>
      </c>
      <c r="CC957" s="10" t="str">
        <f>RIGHT(B957,2)</f>
        <v>na</v>
      </c>
      <c r="CD957" s="10" t="str">
        <f>RIGHT(B957,1)</f>
        <v>a</v>
      </c>
    </row>
    <row r="958" spans="1:82">
      <c r="A958">
        <v>348</v>
      </c>
      <c r="B958" s="30" t="s">
        <v>456</v>
      </c>
      <c r="C958" t="s">
        <v>1785</v>
      </c>
      <c r="D958" t="s">
        <v>1150</v>
      </c>
      <c r="E958" t="s">
        <v>2821</v>
      </c>
      <c r="F958" t="s">
        <v>2834</v>
      </c>
      <c r="G958" s="1">
        <f>COUNTIF(B958,"*ii*")</f>
        <v>0</v>
      </c>
      <c r="H958" s="1">
        <f>COUNTIF(B958,"*ee*")</f>
        <v>0</v>
      </c>
      <c r="I958" s="1">
        <f>COUNTIF(B958,"*aa*")</f>
        <v>0</v>
      </c>
      <c r="J958" s="1">
        <f>COUNTIF(B958,"*oo*")</f>
        <v>0</v>
      </c>
      <c r="K958" s="1">
        <f>COUNTIF(B958,"*uu*")</f>
        <v>0</v>
      </c>
      <c r="L958" s="1">
        <f>COUNTIF(B958,"*ia*")</f>
        <v>0</v>
      </c>
      <c r="M958" s="1">
        <f>COUNTIF(B958,"*iu*")</f>
        <v>0</v>
      </c>
      <c r="N958" s="1">
        <f>COUNTIF(B958,"*ei*")</f>
        <v>0</v>
      </c>
      <c r="O958" s="1">
        <f>COUNTIF(B958,"*ea*")</f>
        <v>0</v>
      </c>
      <c r="P958" s="1">
        <f>COUNTIF(B958,"*eo*")</f>
        <v>0</v>
      </c>
      <c r="Q958" s="1">
        <f>COUNTIF(B958,"*eu*")</f>
        <v>0</v>
      </c>
      <c r="R958" s="1">
        <f>COUNTIF(B958,"*ai*")</f>
        <v>0</v>
      </c>
      <c r="S958" s="1">
        <f>COUNTIF(B958,"*ae*")</f>
        <v>0</v>
      </c>
      <c r="T958" s="1">
        <f>COUNTIF(B958,"*ao*")</f>
        <v>0</v>
      </c>
      <c r="U958" s="1">
        <f>COUNTIF(B958,"*au*")</f>
        <v>0</v>
      </c>
      <c r="V958" s="1">
        <f>COUNTIF(B958,"*oi*")</f>
        <v>0</v>
      </c>
      <c r="W958" s="1">
        <f>COUNTIF(B958,"*oe*")</f>
        <v>0</v>
      </c>
      <c r="X958" s="1">
        <f>COUNTIF(B958,"*oa*")</f>
        <v>0</v>
      </c>
      <c r="Y958" s="1">
        <f>COUNTIF(B958,"*ou*")</f>
        <v>0</v>
      </c>
      <c r="Z958" s="1">
        <f>COUNTIF(B958,"*ui*")</f>
        <v>0</v>
      </c>
      <c r="AA958" s="1">
        <f>COUNTIF(B958,"*ua*")</f>
        <v>0</v>
      </c>
      <c r="AB958">
        <f>SUM(G958:AA958)</f>
        <v>0</v>
      </c>
      <c r="AC958">
        <v>2</v>
      </c>
      <c r="AD958">
        <f>COUNTIF(AC958,"2")</f>
        <v>1</v>
      </c>
      <c r="AE958">
        <f>COUNTIF(AC958,"3")</f>
        <v>0</v>
      </c>
      <c r="AF958">
        <f>COUNTIF(AC958,"4")</f>
        <v>0</v>
      </c>
      <c r="AG958">
        <f>COUNTIF(AC958,"5")</f>
        <v>0</v>
      </c>
      <c r="AH958">
        <v>1</v>
      </c>
      <c r="AI958">
        <v>0</v>
      </c>
      <c r="AL958">
        <v>1</v>
      </c>
      <c r="AO958" s="1">
        <f>COUNTIF(F958,"CVCV")+COUNTIF(F958,"CVVCV")</f>
        <v>1</v>
      </c>
      <c r="AP958" s="1">
        <f>COUNTIF(F958,"CVCVC")+COUNTIF(F958,"CVVCVC")</f>
        <v>0</v>
      </c>
      <c r="AQ958" s="1">
        <f>COUNTIF(F958,"VCV")+COUNTIF(F958,"VVCV")</f>
        <v>0</v>
      </c>
      <c r="AR958" s="1">
        <f>COUNTIF(F958,"VCVC")+COUNTIF(F958,"VVCVC")</f>
        <v>0</v>
      </c>
      <c r="AS958" s="1">
        <f>COUNTIF(F958,"CVV")</f>
        <v>0</v>
      </c>
      <c r="AT958" s="1">
        <f>COUNTIF(F958,"CVVC")</f>
        <v>0</v>
      </c>
      <c r="AU958" s="1">
        <f>COUNTIF(F958,"VV")</f>
        <v>0</v>
      </c>
      <c r="AV958" s="1">
        <f>COUNTIF(F958,"VVC")</f>
        <v>0</v>
      </c>
      <c r="AW958" s="1">
        <f>COUNTIF(F958,"CVVCVC")+COUNTIF(F958,"VVCVC")+COUNTIF(F958,"CVVCV")+COUNTIF(F958,"VVCV")</f>
        <v>0</v>
      </c>
      <c r="AY958" s="1">
        <f>COUNTIF(F958,"CCVCV")</f>
        <v>0</v>
      </c>
      <c r="AZ958" s="1">
        <f>COUNTIF(F958,"CCVCVC")</f>
        <v>0</v>
      </c>
      <c r="BA958" s="1">
        <f>COUNTIF(F958,"CCVV")</f>
        <v>0</v>
      </c>
      <c r="BB958" s="1">
        <f>COUNTIF(F958,"CCVVC")</f>
        <v>0</v>
      </c>
      <c r="BF958" s="1" t="str">
        <f>RIGHT(F958,4)</f>
        <v>CVCV</v>
      </c>
      <c r="BG958" s="1">
        <v>1</v>
      </c>
      <c r="BH958">
        <v>1</v>
      </c>
      <c r="BP958" s="1">
        <f>SUM(BG958:BO958)</f>
        <v>2</v>
      </c>
      <c r="BQ958">
        <v>0</v>
      </c>
      <c r="BS958" s="1" t="str">
        <f>LEFT(B958,1)</f>
        <v>f</v>
      </c>
      <c r="BT958" s="1" t="str">
        <f>LEFT(B958,2)</f>
        <v>fu</v>
      </c>
      <c r="BU958" s="1" t="str">
        <f>RIGHT(B958,1)</f>
        <v>a</v>
      </c>
      <c r="BX958" s="10">
        <v>0</v>
      </c>
      <c r="BY958" s="10" t="str">
        <f>LEFT(CA958,1)</f>
        <v>u</v>
      </c>
      <c r="BZ958" s="10" t="str">
        <f>RIGHT(B958,1)</f>
        <v>a</v>
      </c>
      <c r="CA958" s="10" t="str">
        <f>RIGHT(B958,3)</f>
        <v>una</v>
      </c>
      <c r="CB958" s="10" t="str">
        <f>RIGHT(B958,3)</f>
        <v>una</v>
      </c>
      <c r="CC958" s="10" t="str">
        <f>RIGHT(B958,2)</f>
        <v>na</v>
      </c>
      <c r="CD958" s="10" t="str">
        <f>RIGHT(B958,1)</f>
        <v>a</v>
      </c>
    </row>
    <row r="959" spans="1:82">
      <c r="A959">
        <v>1203</v>
      </c>
      <c r="B959" s="30" t="s">
        <v>1117</v>
      </c>
      <c r="C959" t="s">
        <v>2776</v>
      </c>
      <c r="D959" t="s">
        <v>1150</v>
      </c>
      <c r="E959" t="s">
        <v>2821</v>
      </c>
      <c r="F959" t="s">
        <v>2834</v>
      </c>
      <c r="G959" s="1">
        <f>COUNTIF(B959,"*ii*")</f>
        <v>0</v>
      </c>
      <c r="H959" s="1">
        <f>COUNTIF(B959,"*ee*")</f>
        <v>0</v>
      </c>
      <c r="I959" s="1">
        <f>COUNTIF(B959,"*aa*")</f>
        <v>0</v>
      </c>
      <c r="J959" s="1">
        <f>COUNTIF(B959,"*oo*")</f>
        <v>0</v>
      </c>
      <c r="K959" s="1">
        <f>COUNTIF(B959,"*uu*")</f>
        <v>0</v>
      </c>
      <c r="L959" s="1">
        <f>COUNTIF(B959,"*ia*")</f>
        <v>0</v>
      </c>
      <c r="M959" s="1">
        <f>COUNTIF(B959,"*iu*")</f>
        <v>0</v>
      </c>
      <c r="N959" s="1">
        <f>COUNTIF(B959,"*ei*")</f>
        <v>0</v>
      </c>
      <c r="O959" s="1">
        <f>COUNTIF(B959,"*ea*")</f>
        <v>0</v>
      </c>
      <c r="P959" s="1">
        <f>COUNTIF(B959,"*eo*")</f>
        <v>0</v>
      </c>
      <c r="Q959" s="1">
        <f>COUNTIF(B959,"*eu*")</f>
        <v>0</v>
      </c>
      <c r="R959" s="1">
        <f>COUNTIF(B959,"*ai*")</f>
        <v>0</v>
      </c>
      <c r="S959" s="1">
        <f>COUNTIF(B959,"*ae*")</f>
        <v>0</v>
      </c>
      <c r="T959" s="1">
        <f>COUNTIF(B959,"*ao*")</f>
        <v>0</v>
      </c>
      <c r="U959" s="1">
        <f>COUNTIF(B959,"*au*")</f>
        <v>0</v>
      </c>
      <c r="V959" s="1">
        <f>COUNTIF(B959,"*oi*")</f>
        <v>0</v>
      </c>
      <c r="W959" s="1">
        <f>COUNTIF(B959,"*oe*")</f>
        <v>0</v>
      </c>
      <c r="X959" s="1">
        <f>COUNTIF(B959,"*oa*")</f>
        <v>0</v>
      </c>
      <c r="Y959" s="1">
        <f>COUNTIF(B959,"*ou*")</f>
        <v>0</v>
      </c>
      <c r="Z959" s="1">
        <f>COUNTIF(B959,"*ui*")</f>
        <v>0</v>
      </c>
      <c r="AA959" s="1">
        <f>COUNTIF(B959,"*ua*")</f>
        <v>0</v>
      </c>
      <c r="AB959">
        <f>SUM(G959:AA959)</f>
        <v>0</v>
      </c>
      <c r="AC959">
        <v>2</v>
      </c>
      <c r="AD959">
        <f>COUNTIF(AC959,"2")</f>
        <v>1</v>
      </c>
      <c r="AE959">
        <f>COUNTIF(AC959,"3")</f>
        <v>0</v>
      </c>
      <c r="AF959">
        <f>COUNTIF(AC959,"4")</f>
        <v>0</v>
      </c>
      <c r="AG959">
        <f>COUNTIF(AC959,"5")</f>
        <v>0</v>
      </c>
      <c r="AH959">
        <v>1</v>
      </c>
      <c r="AI959">
        <v>0</v>
      </c>
      <c r="AL959">
        <v>1</v>
      </c>
      <c r="AO959" s="1">
        <f>COUNTIF(F959,"CVCV")+COUNTIF(F959,"CVVCV")</f>
        <v>1</v>
      </c>
      <c r="AP959" s="1">
        <f>COUNTIF(F959,"CVCVC")+COUNTIF(F959,"CVVCVC")</f>
        <v>0</v>
      </c>
      <c r="AQ959" s="1">
        <f>COUNTIF(F959,"VCV")+COUNTIF(F959,"VVCV")</f>
        <v>0</v>
      </c>
      <c r="AR959" s="1">
        <f>COUNTIF(F959,"VCVC")+COUNTIF(F959,"VVCVC")</f>
        <v>0</v>
      </c>
      <c r="AS959" s="1">
        <f>COUNTIF(F959,"CVV")</f>
        <v>0</v>
      </c>
      <c r="AT959" s="1">
        <f>COUNTIF(F959,"CVVC")</f>
        <v>0</v>
      </c>
      <c r="AU959" s="1">
        <f>COUNTIF(F959,"VV")</f>
        <v>0</v>
      </c>
      <c r="AV959" s="1">
        <f>COUNTIF(F959,"VVC")</f>
        <v>0</v>
      </c>
      <c r="AW959" s="1">
        <f>COUNTIF(F959,"CVVCVC")+COUNTIF(F959,"VVCVC")+COUNTIF(F959,"CVVCV")+COUNTIF(F959,"VVCV")</f>
        <v>0</v>
      </c>
      <c r="AY959" s="1">
        <f>COUNTIF(F959,"CCVCV")</f>
        <v>0</v>
      </c>
      <c r="AZ959" s="1">
        <f>COUNTIF(F959,"CCVCVC")</f>
        <v>0</v>
      </c>
      <c r="BA959" s="1">
        <f>COUNTIF(F959,"CCVV")</f>
        <v>0</v>
      </c>
      <c r="BB959" s="1">
        <f>COUNTIF(F959,"CCVVC")</f>
        <v>0</v>
      </c>
      <c r="BF959" s="1" t="str">
        <f>RIGHT(F959,4)</f>
        <v>CVCV</v>
      </c>
      <c r="BG959" s="1">
        <v>1</v>
      </c>
      <c r="BH959">
        <v>1</v>
      </c>
      <c r="BP959" s="1">
        <f>SUM(BG959:BO959)</f>
        <v>2</v>
      </c>
      <c r="BQ959">
        <v>0</v>
      </c>
      <c r="BS959" s="1" t="str">
        <f>LEFT(B959,1)</f>
        <v>p</v>
      </c>
      <c r="BT959" s="1" t="str">
        <f>LEFT(B959,2)</f>
        <v>pu</v>
      </c>
      <c r="BU959" s="1" t="str">
        <f>RIGHT(B959,1)</f>
        <v>a</v>
      </c>
      <c r="BX959" s="10">
        <v>0</v>
      </c>
      <c r="BY959" s="10" t="str">
        <f>LEFT(CA959,1)</f>
        <v>u</v>
      </c>
      <c r="BZ959" s="10" t="str">
        <f>RIGHT(B959,1)</f>
        <v>a</v>
      </c>
      <c r="CA959" s="10" t="str">
        <f>RIGHT(B959,3)</f>
        <v>una</v>
      </c>
      <c r="CB959" s="10" t="str">
        <f>RIGHT(B959,3)</f>
        <v>una</v>
      </c>
      <c r="CC959" s="10" t="str">
        <f>RIGHT(B959,2)</f>
        <v>na</v>
      </c>
      <c r="CD959" s="10" t="str">
        <f>RIGHT(B959,1)</f>
        <v>a</v>
      </c>
    </row>
    <row r="960" spans="1:82">
      <c r="A960">
        <v>1561</v>
      </c>
      <c r="B960" s="30" t="s">
        <v>190</v>
      </c>
      <c r="C960" t="s">
        <v>1398</v>
      </c>
      <c r="D960" t="s">
        <v>1150</v>
      </c>
      <c r="E960" t="s">
        <v>2821</v>
      </c>
      <c r="F960" t="s">
        <v>2834</v>
      </c>
      <c r="G960" s="1">
        <f>COUNTIF(B960,"*ii*")</f>
        <v>0</v>
      </c>
      <c r="H960" s="1">
        <f>COUNTIF(B960,"*ee*")</f>
        <v>0</v>
      </c>
      <c r="I960" s="1">
        <f>COUNTIF(B960,"*aa*")</f>
        <v>0</v>
      </c>
      <c r="J960" s="1">
        <f>COUNTIF(B960,"*oo*")</f>
        <v>0</v>
      </c>
      <c r="K960" s="1">
        <f>COUNTIF(B960,"*uu*")</f>
        <v>0</v>
      </c>
      <c r="L960" s="1">
        <f>COUNTIF(B960,"*ia*")</f>
        <v>0</v>
      </c>
      <c r="M960" s="1">
        <f>COUNTIF(B960,"*iu*")</f>
        <v>0</v>
      </c>
      <c r="N960" s="1">
        <f>COUNTIF(B960,"*ei*")</f>
        <v>0</v>
      </c>
      <c r="O960" s="1">
        <f>COUNTIF(B960,"*ea*")</f>
        <v>0</v>
      </c>
      <c r="P960" s="1">
        <f>COUNTIF(B960,"*eo*")</f>
        <v>0</v>
      </c>
      <c r="Q960" s="1">
        <f>COUNTIF(B960,"*eu*")</f>
        <v>0</v>
      </c>
      <c r="R960" s="1">
        <f>COUNTIF(B960,"*ai*")</f>
        <v>0</v>
      </c>
      <c r="S960" s="1">
        <f>COUNTIF(B960,"*ae*")</f>
        <v>0</v>
      </c>
      <c r="T960" s="1">
        <f>COUNTIF(B960,"*ao*")</f>
        <v>0</v>
      </c>
      <c r="U960" s="1">
        <f>COUNTIF(B960,"*au*")</f>
        <v>0</v>
      </c>
      <c r="V960" s="1">
        <f>COUNTIF(B960,"*oi*")</f>
        <v>0</v>
      </c>
      <c r="W960" s="1">
        <f>COUNTIF(B960,"*oe*")</f>
        <v>0</v>
      </c>
      <c r="X960" s="1">
        <f>COUNTIF(B960,"*oa*")</f>
        <v>0</v>
      </c>
      <c r="Y960" s="1">
        <f>COUNTIF(B960,"*ou*")</f>
        <v>0</v>
      </c>
      <c r="Z960" s="1">
        <f>COUNTIF(B960,"*ui*")</f>
        <v>0</v>
      </c>
      <c r="AA960" s="1">
        <f>COUNTIF(B960,"*ua*")</f>
        <v>0</v>
      </c>
      <c r="AB960">
        <f>SUM(G960:AA960)</f>
        <v>0</v>
      </c>
      <c r="AC960">
        <v>2</v>
      </c>
      <c r="AD960">
        <f>COUNTIF(AC960,"2")</f>
        <v>1</v>
      </c>
      <c r="AE960">
        <f>COUNTIF(AC960,"3")</f>
        <v>0</v>
      </c>
      <c r="AF960">
        <f>COUNTIF(AC960,"4")</f>
        <v>0</v>
      </c>
      <c r="AG960">
        <f>COUNTIF(AC960,"5")</f>
        <v>0</v>
      </c>
      <c r="AH960">
        <v>1</v>
      </c>
      <c r="AI960">
        <v>0</v>
      </c>
      <c r="AL960">
        <v>1</v>
      </c>
      <c r="AO960" s="1">
        <f>COUNTIF(F960,"CVCV")+COUNTIF(F960,"CVVCV")</f>
        <v>1</v>
      </c>
      <c r="AP960" s="1">
        <f>COUNTIF(F960,"CVCVC")+COUNTIF(F960,"CVVCVC")</f>
        <v>0</v>
      </c>
      <c r="AQ960" s="1">
        <f>COUNTIF(F960,"VCV")+COUNTIF(F960,"VVCV")</f>
        <v>0</v>
      </c>
      <c r="AR960" s="1">
        <f>COUNTIF(F960,"VCVC")+COUNTIF(F960,"VVCVC")</f>
        <v>0</v>
      </c>
      <c r="AS960" s="1">
        <f>COUNTIF(F960,"CVV")</f>
        <v>0</v>
      </c>
      <c r="AT960" s="1">
        <f>COUNTIF(F960,"CVVC")</f>
        <v>0</v>
      </c>
      <c r="AU960" s="1">
        <f>COUNTIF(F960,"VV")</f>
        <v>0</v>
      </c>
      <c r="AV960" s="1">
        <f>COUNTIF(F960,"VVC")</f>
        <v>0</v>
      </c>
      <c r="AW960" s="1">
        <f>COUNTIF(F960,"CVVCVC")+COUNTIF(F960,"VVCVC")+COUNTIF(F960,"CVVCV")+COUNTIF(F960,"VVCV")</f>
        <v>0</v>
      </c>
      <c r="AY960" s="1">
        <f>COUNTIF(F960,"CCVCV")</f>
        <v>0</v>
      </c>
      <c r="AZ960" s="1">
        <f>COUNTIF(F960,"CCVCVC")</f>
        <v>0</v>
      </c>
      <c r="BA960" s="1">
        <f>COUNTIF(F960,"CCVV")</f>
        <v>0</v>
      </c>
      <c r="BB960" s="1">
        <f>COUNTIF(F960,"CCVVC")</f>
        <v>0</v>
      </c>
      <c r="BF960" s="1" t="str">
        <f>RIGHT(F960,4)</f>
        <v>CVCV</v>
      </c>
      <c r="BG960" s="1">
        <v>1</v>
      </c>
      <c r="BH960">
        <v>1</v>
      </c>
      <c r="BP960" s="1">
        <f>SUM(BG960:BO960)</f>
        <v>2</v>
      </c>
      <c r="BQ960">
        <v>0</v>
      </c>
      <c r="BS960" s="1" t="str">
        <f>LEFT(B960,1)</f>
        <v>r</v>
      </c>
      <c r="BT960" s="1" t="str">
        <f>LEFT(B960,2)</f>
        <v>ru</v>
      </c>
      <c r="BU960" s="1" t="str">
        <f>RIGHT(B960,1)</f>
        <v>a</v>
      </c>
      <c r="BX960" s="10">
        <v>0</v>
      </c>
      <c r="BY960" s="10" t="str">
        <f>LEFT(CA960,1)</f>
        <v>u</v>
      </c>
      <c r="BZ960" s="10" t="str">
        <f>RIGHT(B960,1)</f>
        <v>a</v>
      </c>
      <c r="CA960" s="10" t="str">
        <f>RIGHT(B960,3)</f>
        <v>una</v>
      </c>
      <c r="CB960" s="10" t="str">
        <f>RIGHT(B960,3)</f>
        <v>una</v>
      </c>
      <c r="CC960" s="10" t="str">
        <f>RIGHT(B960,2)</f>
        <v>na</v>
      </c>
      <c r="CD960" s="10" t="str">
        <f>RIGHT(B960,1)</f>
        <v>a</v>
      </c>
    </row>
    <row r="961" spans="1:82">
      <c r="A961">
        <v>1562</v>
      </c>
      <c r="B961" s="30" t="s">
        <v>190</v>
      </c>
      <c r="C961" t="s">
        <v>2187</v>
      </c>
      <c r="D961" t="s">
        <v>1150</v>
      </c>
      <c r="E961" t="s">
        <v>2821</v>
      </c>
      <c r="F961" t="s">
        <v>2834</v>
      </c>
      <c r="G961" s="1">
        <f>COUNTIF(B961,"*ii*")</f>
        <v>0</v>
      </c>
      <c r="H961" s="1">
        <f>COUNTIF(B961,"*ee*")</f>
        <v>0</v>
      </c>
      <c r="I961" s="1">
        <f>COUNTIF(B961,"*aa*")</f>
        <v>0</v>
      </c>
      <c r="J961" s="1">
        <f>COUNTIF(B961,"*oo*")</f>
        <v>0</v>
      </c>
      <c r="K961" s="1">
        <f>COUNTIF(B961,"*uu*")</f>
        <v>0</v>
      </c>
      <c r="L961" s="1">
        <f>COUNTIF(B961,"*ia*")</f>
        <v>0</v>
      </c>
      <c r="M961" s="1">
        <f>COUNTIF(B961,"*iu*")</f>
        <v>0</v>
      </c>
      <c r="N961" s="1">
        <f>COUNTIF(B961,"*ei*")</f>
        <v>0</v>
      </c>
      <c r="O961" s="1">
        <f>COUNTIF(B961,"*ea*")</f>
        <v>0</v>
      </c>
      <c r="P961" s="1">
        <f>COUNTIF(B961,"*eo*")</f>
        <v>0</v>
      </c>
      <c r="Q961" s="1">
        <f>COUNTIF(B961,"*eu*")</f>
        <v>0</v>
      </c>
      <c r="R961" s="1">
        <f>COUNTIF(B961,"*ai*")</f>
        <v>0</v>
      </c>
      <c r="S961" s="1">
        <f>COUNTIF(B961,"*ae*")</f>
        <v>0</v>
      </c>
      <c r="T961" s="1">
        <f>COUNTIF(B961,"*ao*")</f>
        <v>0</v>
      </c>
      <c r="U961" s="1">
        <f>COUNTIF(B961,"*au*")</f>
        <v>0</v>
      </c>
      <c r="V961" s="1">
        <f>COUNTIF(B961,"*oi*")</f>
        <v>0</v>
      </c>
      <c r="W961" s="1">
        <f>COUNTIF(B961,"*oe*")</f>
        <v>0</v>
      </c>
      <c r="X961" s="1">
        <f>COUNTIF(B961,"*oa*")</f>
        <v>0</v>
      </c>
      <c r="Y961" s="1">
        <f>COUNTIF(B961,"*ou*")</f>
        <v>0</v>
      </c>
      <c r="Z961" s="1">
        <f>COUNTIF(B961,"*ui*")</f>
        <v>0</v>
      </c>
      <c r="AA961" s="1">
        <f>COUNTIF(B961,"*ua*")</f>
        <v>0</v>
      </c>
      <c r="AB961">
        <f>SUM(G961:AA961)</f>
        <v>0</v>
      </c>
      <c r="AC961">
        <v>2</v>
      </c>
      <c r="AD961">
        <f>COUNTIF(AC961,"2")</f>
        <v>1</v>
      </c>
      <c r="AE961">
        <f>COUNTIF(AC961,"3")</f>
        <v>0</v>
      </c>
      <c r="AF961">
        <f>COUNTIF(AC961,"4")</f>
        <v>0</v>
      </c>
      <c r="AG961">
        <f>COUNTIF(AC961,"5")</f>
        <v>0</v>
      </c>
      <c r="AH961">
        <v>1</v>
      </c>
      <c r="AI961">
        <v>0</v>
      </c>
      <c r="AL961">
        <v>1</v>
      </c>
      <c r="AO961" s="1">
        <f>COUNTIF(F961,"CVCV")+COUNTIF(F961,"CVVCV")</f>
        <v>1</v>
      </c>
      <c r="AP961" s="1">
        <f>COUNTIF(F961,"CVCVC")+COUNTIF(F961,"CVVCVC")</f>
        <v>0</v>
      </c>
      <c r="AQ961" s="1">
        <f>COUNTIF(F961,"VCV")+COUNTIF(F961,"VVCV")</f>
        <v>0</v>
      </c>
      <c r="AR961" s="1">
        <f>COUNTIF(F961,"VCVC")+COUNTIF(F961,"VVCVC")</f>
        <v>0</v>
      </c>
      <c r="AS961" s="1">
        <f>COUNTIF(F961,"CVV")</f>
        <v>0</v>
      </c>
      <c r="AT961" s="1">
        <f>COUNTIF(F961,"CVVC")</f>
        <v>0</v>
      </c>
      <c r="AU961" s="1">
        <f>COUNTIF(F961,"VV")</f>
        <v>0</v>
      </c>
      <c r="AV961" s="1">
        <f>COUNTIF(F961,"VVC")</f>
        <v>0</v>
      </c>
      <c r="AW961" s="1">
        <f>COUNTIF(F961,"CVVCVC")+COUNTIF(F961,"VVCVC")+COUNTIF(F961,"CVVCV")+COUNTIF(F961,"VVCV")</f>
        <v>0</v>
      </c>
      <c r="AY961" s="1">
        <f>COUNTIF(F961,"CCVCV")</f>
        <v>0</v>
      </c>
      <c r="AZ961" s="1">
        <f>COUNTIF(F961,"CCVCVC")</f>
        <v>0</v>
      </c>
      <c r="BA961" s="1">
        <f>COUNTIF(F961,"CCVV")</f>
        <v>0</v>
      </c>
      <c r="BB961" s="1">
        <f>COUNTIF(F961,"CCVVC")</f>
        <v>0</v>
      </c>
      <c r="BF961" s="1" t="str">
        <f>RIGHT(F961,4)</f>
        <v>CVCV</v>
      </c>
      <c r="BG961" s="1">
        <v>1</v>
      </c>
      <c r="BH961">
        <v>1</v>
      </c>
      <c r="BP961" s="1">
        <f>SUM(BG961:BO961)</f>
        <v>2</v>
      </c>
      <c r="BQ961">
        <v>0</v>
      </c>
      <c r="BS961" s="1" t="str">
        <f>LEFT(B961,1)</f>
        <v>r</v>
      </c>
      <c r="BT961" s="1" t="str">
        <f>LEFT(B961,2)</f>
        <v>ru</v>
      </c>
      <c r="BU961" s="1" t="str">
        <f>RIGHT(B961,1)</f>
        <v>a</v>
      </c>
      <c r="BX961" s="10">
        <v>0</v>
      </c>
      <c r="BY961" s="10" t="str">
        <f>LEFT(CA961,1)</f>
        <v>u</v>
      </c>
      <c r="BZ961" s="10" t="str">
        <f>RIGHT(B961,1)</f>
        <v>a</v>
      </c>
      <c r="CA961" s="10" t="str">
        <f>RIGHT(B961,3)</f>
        <v>una</v>
      </c>
      <c r="CB961" s="10" t="str">
        <f>RIGHT(B961,3)</f>
        <v>una</v>
      </c>
      <c r="CC961" s="10" t="str">
        <f>RIGHT(B961,2)</f>
        <v>na</v>
      </c>
      <c r="CD961" s="10" t="str">
        <f>RIGHT(B961,1)</f>
        <v>a</v>
      </c>
    </row>
    <row r="962" spans="1:82">
      <c r="A962">
        <v>1105</v>
      </c>
      <c r="B962" s="30" t="s">
        <v>73</v>
      </c>
      <c r="C962" t="s">
        <v>1534</v>
      </c>
      <c r="D962" t="s">
        <v>1141</v>
      </c>
      <c r="E962" t="s">
        <v>1141</v>
      </c>
      <c r="F962" t="s">
        <v>2834</v>
      </c>
      <c r="G962" s="1">
        <f>COUNTIF(B962,"*ii*")</f>
        <v>0</v>
      </c>
      <c r="H962" s="1">
        <f>COUNTIF(B962,"*ee*")</f>
        <v>0</v>
      </c>
      <c r="I962" s="1">
        <f>COUNTIF(B962,"*aa*")</f>
        <v>0</v>
      </c>
      <c r="J962" s="1">
        <f>COUNTIF(B962,"*oo*")</f>
        <v>0</v>
      </c>
      <c r="K962" s="1">
        <f>COUNTIF(B962,"*uu*")</f>
        <v>0</v>
      </c>
      <c r="L962" s="1">
        <f>COUNTIF(B962,"*ia*")</f>
        <v>0</v>
      </c>
      <c r="M962" s="1">
        <f>COUNTIF(B962,"*iu*")</f>
        <v>0</v>
      </c>
      <c r="N962" s="1">
        <f>COUNTIF(B962,"*ei*")</f>
        <v>0</v>
      </c>
      <c r="O962" s="1">
        <f>COUNTIF(B962,"*ea*")</f>
        <v>0</v>
      </c>
      <c r="P962" s="1">
        <f>COUNTIF(B962,"*eo*")</f>
        <v>0</v>
      </c>
      <c r="Q962" s="1">
        <f>COUNTIF(B962,"*eu*")</f>
        <v>0</v>
      </c>
      <c r="R962" s="1">
        <f>COUNTIF(B962,"*ai*")</f>
        <v>0</v>
      </c>
      <c r="S962" s="1">
        <f>COUNTIF(B962,"*ae*")</f>
        <v>0</v>
      </c>
      <c r="T962" s="1">
        <f>COUNTIF(B962,"*ao*")</f>
        <v>0</v>
      </c>
      <c r="U962" s="1">
        <f>COUNTIF(B962,"*au*")</f>
        <v>0</v>
      </c>
      <c r="V962" s="1">
        <f>COUNTIF(B962,"*oi*")</f>
        <v>0</v>
      </c>
      <c r="W962" s="1">
        <f>COUNTIF(B962,"*oe*")</f>
        <v>0</v>
      </c>
      <c r="X962" s="1">
        <f>COUNTIF(B962,"*oa*")</f>
        <v>0</v>
      </c>
      <c r="Y962" s="1">
        <f>COUNTIF(B962,"*ou*")</f>
        <v>0</v>
      </c>
      <c r="Z962" s="1">
        <f>COUNTIF(B962,"*ui*")</f>
        <v>0</v>
      </c>
      <c r="AA962" s="1">
        <f>COUNTIF(B962,"*ua*")</f>
        <v>0</v>
      </c>
      <c r="AB962">
        <f>SUM(G962:AA962)</f>
        <v>0</v>
      </c>
      <c r="AC962">
        <v>2</v>
      </c>
      <c r="AD962">
        <f>COUNTIF(AC962,"2")</f>
        <v>1</v>
      </c>
      <c r="AE962">
        <f>COUNTIF(AC962,"3")</f>
        <v>0</v>
      </c>
      <c r="AF962">
        <f>COUNTIF(AC962,"4")</f>
        <v>0</v>
      </c>
      <c r="AG962">
        <f>COUNTIF(AC962,"5")</f>
        <v>0</v>
      </c>
      <c r="AH962">
        <v>1</v>
      </c>
      <c r="AI962">
        <v>0</v>
      </c>
      <c r="AL962">
        <v>1</v>
      </c>
      <c r="AO962" s="1">
        <f>COUNTIF(F962,"CVCV")+COUNTIF(F962,"CVVCV")</f>
        <v>1</v>
      </c>
      <c r="AP962" s="1">
        <f>COUNTIF(F962,"CVCVC")+COUNTIF(F962,"CVVCVC")</f>
        <v>0</v>
      </c>
      <c r="AQ962" s="1">
        <f>COUNTIF(F962,"VCV")+COUNTIF(F962,"VVCV")</f>
        <v>0</v>
      </c>
      <c r="AR962" s="1">
        <f>COUNTIF(F962,"VCVC")+COUNTIF(F962,"VVCVC")</f>
        <v>0</v>
      </c>
      <c r="AS962" s="1">
        <f>COUNTIF(F962,"CVV")</f>
        <v>0</v>
      </c>
      <c r="AT962" s="1">
        <f>COUNTIF(F962,"CVVC")</f>
        <v>0</v>
      </c>
      <c r="AU962" s="1">
        <f>COUNTIF(F962,"VV")</f>
        <v>0</v>
      </c>
      <c r="AV962" s="1">
        <f>COUNTIF(F962,"VVC")</f>
        <v>0</v>
      </c>
      <c r="AW962" s="1">
        <f>COUNTIF(F962,"CVVCVC")+COUNTIF(F962,"VVCVC")+COUNTIF(F962,"CVVCV")+COUNTIF(F962,"VVCV")</f>
        <v>0</v>
      </c>
      <c r="AY962" s="1">
        <f>COUNTIF(F962,"CCVCV")</f>
        <v>0</v>
      </c>
      <c r="AZ962" s="1">
        <f>COUNTIF(F962,"CCVCVC")</f>
        <v>0</v>
      </c>
      <c r="BA962" s="1">
        <f>COUNTIF(F962,"CCVV")</f>
        <v>0</v>
      </c>
      <c r="BB962" s="1">
        <f>COUNTIF(F962,"CCVVC")</f>
        <v>0</v>
      </c>
      <c r="BF962" s="1" t="str">
        <f>RIGHT(F962,4)</f>
        <v>CVCV</v>
      </c>
      <c r="BG962" s="1">
        <v>1</v>
      </c>
      <c r="BH962">
        <v>1</v>
      </c>
      <c r="BP962" s="1">
        <f>SUM(BG962:BO962)</f>
        <v>2</v>
      </c>
      <c r="BQ962">
        <v>0</v>
      </c>
      <c r="BS962" s="1" t="str">
        <f>LEFT(B962,1)</f>
        <v>p</v>
      </c>
      <c r="BT962" s="1" t="str">
        <f>LEFT(B962,2)</f>
        <v>pa</v>
      </c>
      <c r="BU962" s="1" t="str">
        <f>RIGHT(B962,1)</f>
        <v>a</v>
      </c>
      <c r="BX962" s="10">
        <v>0</v>
      </c>
      <c r="BY962" s="10" t="str">
        <f>LEFT(CA962,1)</f>
        <v>a</v>
      </c>
      <c r="BZ962" s="10" t="str">
        <f>RIGHT(B962,1)</f>
        <v>a</v>
      </c>
      <c r="CA962" s="10" t="str">
        <f>RIGHT(B962,3)</f>
        <v>apa</v>
      </c>
      <c r="CB962" s="10" t="str">
        <f>RIGHT(B962,3)</f>
        <v>apa</v>
      </c>
      <c r="CC962" s="10" t="str">
        <f>RIGHT(B962,2)</f>
        <v>pa</v>
      </c>
      <c r="CD962" s="10" t="str">
        <f>RIGHT(B962,1)</f>
        <v>a</v>
      </c>
    </row>
    <row r="963" spans="1:82">
      <c r="A963">
        <v>1811</v>
      </c>
      <c r="B963" s="30" t="s">
        <v>889</v>
      </c>
      <c r="C963" t="s">
        <v>2395</v>
      </c>
      <c r="D963" t="s">
        <v>1152</v>
      </c>
      <c r="E963" t="s">
        <v>1141</v>
      </c>
      <c r="F963" t="s">
        <v>2834</v>
      </c>
      <c r="G963" s="1">
        <f>COUNTIF(B963,"*ii*")</f>
        <v>0</v>
      </c>
      <c r="H963" s="1">
        <f>COUNTIF(B963,"*ee*")</f>
        <v>0</v>
      </c>
      <c r="I963" s="1">
        <f>COUNTIF(B963,"*aa*")</f>
        <v>0</v>
      </c>
      <c r="J963" s="1">
        <f>COUNTIF(B963,"*oo*")</f>
        <v>0</v>
      </c>
      <c r="K963" s="1">
        <f>COUNTIF(B963,"*uu*")</f>
        <v>0</v>
      </c>
      <c r="L963" s="1">
        <f>COUNTIF(B963,"*ia*")</f>
        <v>0</v>
      </c>
      <c r="M963" s="1">
        <f>COUNTIF(B963,"*iu*")</f>
        <v>0</v>
      </c>
      <c r="N963" s="1">
        <f>COUNTIF(B963,"*ei*")</f>
        <v>0</v>
      </c>
      <c r="O963" s="1">
        <f>COUNTIF(B963,"*ea*")</f>
        <v>0</v>
      </c>
      <c r="P963" s="1">
        <f>COUNTIF(B963,"*eo*")</f>
        <v>0</v>
      </c>
      <c r="Q963" s="1">
        <f>COUNTIF(B963,"*eu*")</f>
        <v>0</v>
      </c>
      <c r="R963" s="1">
        <f>COUNTIF(B963,"*ai*")</f>
        <v>0</v>
      </c>
      <c r="S963" s="1">
        <f>COUNTIF(B963,"*ae*")</f>
        <v>0</v>
      </c>
      <c r="T963" s="1">
        <f>COUNTIF(B963,"*ao*")</f>
        <v>0</v>
      </c>
      <c r="U963" s="1">
        <f>COUNTIF(B963,"*au*")</f>
        <v>0</v>
      </c>
      <c r="V963" s="1">
        <f>COUNTIF(B963,"*oi*")</f>
        <v>0</v>
      </c>
      <c r="W963" s="1">
        <f>COUNTIF(B963,"*oe*")</f>
        <v>0</v>
      </c>
      <c r="X963" s="1">
        <f>COUNTIF(B963,"*oa*")</f>
        <v>0</v>
      </c>
      <c r="Y963" s="1">
        <f>COUNTIF(B963,"*ou*")</f>
        <v>0</v>
      </c>
      <c r="Z963" s="1">
        <f>COUNTIF(B963,"*ui*")</f>
        <v>0</v>
      </c>
      <c r="AA963" s="1">
        <f>COUNTIF(B963,"*ua*")</f>
        <v>0</v>
      </c>
      <c r="AB963">
        <f>SUM(G963:AA963)</f>
        <v>0</v>
      </c>
      <c r="AC963">
        <v>2</v>
      </c>
      <c r="AD963">
        <f>COUNTIF(AC963,"2")</f>
        <v>1</v>
      </c>
      <c r="AE963">
        <f>COUNTIF(AC963,"3")</f>
        <v>0</v>
      </c>
      <c r="AF963">
        <f>COUNTIF(AC963,"4")</f>
        <v>0</v>
      </c>
      <c r="AG963">
        <f>COUNTIF(AC963,"5")</f>
        <v>0</v>
      </c>
      <c r="AH963">
        <v>1</v>
      </c>
      <c r="AI963">
        <v>0</v>
      </c>
      <c r="AL963">
        <v>1</v>
      </c>
      <c r="AO963" s="1">
        <f>COUNTIF(F963,"CVCV")+COUNTIF(F963,"CVVCV")</f>
        <v>1</v>
      </c>
      <c r="AP963" s="1">
        <f>COUNTIF(F963,"CVCVC")+COUNTIF(F963,"CVVCVC")</f>
        <v>0</v>
      </c>
      <c r="AQ963" s="1">
        <f>COUNTIF(F963,"VCV")+COUNTIF(F963,"VVCV")</f>
        <v>0</v>
      </c>
      <c r="AR963" s="1">
        <f>COUNTIF(F963,"VCVC")+COUNTIF(F963,"VVCVC")</f>
        <v>0</v>
      </c>
      <c r="AS963" s="1">
        <f>COUNTIF(F963,"CVV")</f>
        <v>0</v>
      </c>
      <c r="AT963" s="1">
        <f>COUNTIF(F963,"CVVC")</f>
        <v>0</v>
      </c>
      <c r="AU963" s="1">
        <f>COUNTIF(F963,"VV")</f>
        <v>0</v>
      </c>
      <c r="AV963" s="1">
        <f>COUNTIF(F963,"VVC")</f>
        <v>0</v>
      </c>
      <c r="AW963" s="1">
        <f>COUNTIF(F963,"CVVCVC")+COUNTIF(F963,"VVCVC")+COUNTIF(F963,"CVVCV")+COUNTIF(F963,"VVCV")</f>
        <v>0</v>
      </c>
      <c r="AY963" s="1">
        <f>COUNTIF(F963,"CCVCV")</f>
        <v>0</v>
      </c>
      <c r="AZ963" s="1">
        <f>COUNTIF(F963,"CCVCVC")</f>
        <v>0</v>
      </c>
      <c r="BA963" s="1">
        <f>COUNTIF(F963,"CCVV")</f>
        <v>0</v>
      </c>
      <c r="BB963" s="1">
        <f>COUNTIF(F963,"CCVVC")</f>
        <v>0</v>
      </c>
      <c r="BF963" s="1" t="str">
        <f>RIGHT(F963,4)</f>
        <v>CVCV</v>
      </c>
      <c r="BG963" s="1">
        <v>1</v>
      </c>
      <c r="BH963">
        <v>1</v>
      </c>
      <c r="BP963" s="1">
        <f>SUM(BG963:BO963)</f>
        <v>2</v>
      </c>
      <c r="BQ963">
        <v>0</v>
      </c>
      <c r="BS963" s="1" t="str">
        <f>LEFT(B963,1)</f>
        <v>t</v>
      </c>
      <c r="BT963" s="1" t="str">
        <f>LEFT(B963,2)</f>
        <v>ta</v>
      </c>
      <c r="BU963" s="1" t="str">
        <f>RIGHT(B963,1)</f>
        <v>a</v>
      </c>
      <c r="BX963" s="10">
        <v>0</v>
      </c>
      <c r="BY963" s="10" t="str">
        <f>LEFT(CA963,1)</f>
        <v>a</v>
      </c>
      <c r="BZ963" s="10" t="str">
        <f>RIGHT(B963,1)</f>
        <v>a</v>
      </c>
      <c r="CA963" s="10" t="str">
        <f>RIGHT(B963,3)</f>
        <v>apa</v>
      </c>
      <c r="CB963" s="10" t="str">
        <f>RIGHT(B963,3)</f>
        <v>apa</v>
      </c>
      <c r="CC963" s="10" t="str">
        <f>RIGHT(B963,2)</f>
        <v>pa</v>
      </c>
      <c r="CD963" s="10" t="str">
        <f>RIGHT(B963,1)</f>
        <v>a</v>
      </c>
    </row>
    <row r="964" spans="1:82">
      <c r="A964">
        <v>1106</v>
      </c>
      <c r="B964" s="30" t="s">
        <v>73</v>
      </c>
      <c r="C964" t="s">
        <v>1246</v>
      </c>
      <c r="D964" t="s">
        <v>1150</v>
      </c>
      <c r="E964" t="s">
        <v>2821</v>
      </c>
      <c r="F964" t="s">
        <v>2834</v>
      </c>
      <c r="G964" s="1">
        <f>COUNTIF(B964,"*ii*")</f>
        <v>0</v>
      </c>
      <c r="H964" s="1">
        <f>COUNTIF(B964,"*ee*")</f>
        <v>0</v>
      </c>
      <c r="I964" s="1">
        <f>COUNTIF(B964,"*aa*")</f>
        <v>0</v>
      </c>
      <c r="J964" s="1">
        <f>COUNTIF(B964,"*oo*")</f>
        <v>0</v>
      </c>
      <c r="K964" s="1">
        <f>COUNTIF(B964,"*uu*")</f>
        <v>0</v>
      </c>
      <c r="L964" s="1">
        <f>COUNTIF(B964,"*ia*")</f>
        <v>0</v>
      </c>
      <c r="M964" s="1">
        <f>COUNTIF(B964,"*iu*")</f>
        <v>0</v>
      </c>
      <c r="N964" s="1">
        <f>COUNTIF(B964,"*ei*")</f>
        <v>0</v>
      </c>
      <c r="O964" s="1">
        <f>COUNTIF(B964,"*ea*")</f>
        <v>0</v>
      </c>
      <c r="P964" s="1">
        <f>COUNTIF(B964,"*eo*")</f>
        <v>0</v>
      </c>
      <c r="Q964" s="1">
        <f>COUNTIF(B964,"*eu*")</f>
        <v>0</v>
      </c>
      <c r="R964" s="1">
        <f>COUNTIF(B964,"*ai*")</f>
        <v>0</v>
      </c>
      <c r="S964" s="1">
        <f>COUNTIF(B964,"*ae*")</f>
        <v>0</v>
      </c>
      <c r="T964" s="1">
        <f>COUNTIF(B964,"*ao*")</f>
        <v>0</v>
      </c>
      <c r="U964" s="1">
        <f>COUNTIF(B964,"*au*")</f>
        <v>0</v>
      </c>
      <c r="V964" s="1">
        <f>COUNTIF(B964,"*oi*")</f>
        <v>0</v>
      </c>
      <c r="W964" s="1">
        <f>COUNTIF(B964,"*oe*")</f>
        <v>0</v>
      </c>
      <c r="X964" s="1">
        <f>COUNTIF(B964,"*oa*")</f>
        <v>0</v>
      </c>
      <c r="Y964" s="1">
        <f>COUNTIF(B964,"*ou*")</f>
        <v>0</v>
      </c>
      <c r="Z964" s="1">
        <f>COUNTIF(B964,"*ui*")</f>
        <v>0</v>
      </c>
      <c r="AA964" s="1">
        <f>COUNTIF(B964,"*ua*")</f>
        <v>0</v>
      </c>
      <c r="AB964">
        <f>SUM(G964:AA964)</f>
        <v>0</v>
      </c>
      <c r="AC964">
        <v>2</v>
      </c>
      <c r="AD964">
        <f>COUNTIF(AC964,"2")</f>
        <v>1</v>
      </c>
      <c r="AE964">
        <f>COUNTIF(AC964,"3")</f>
        <v>0</v>
      </c>
      <c r="AF964">
        <f>COUNTIF(AC964,"4")</f>
        <v>0</v>
      </c>
      <c r="AG964">
        <f>COUNTIF(AC964,"5")</f>
        <v>0</v>
      </c>
      <c r="AH964">
        <v>1</v>
      </c>
      <c r="AI964">
        <v>0</v>
      </c>
      <c r="AL964">
        <v>1</v>
      </c>
      <c r="AO964" s="1">
        <f>COUNTIF(F964,"CVCV")+COUNTIF(F964,"CVVCV")</f>
        <v>1</v>
      </c>
      <c r="AP964" s="1">
        <f>COUNTIF(F964,"CVCVC")+COUNTIF(F964,"CVVCVC")</f>
        <v>0</v>
      </c>
      <c r="AQ964" s="1">
        <f>COUNTIF(F964,"VCV")+COUNTIF(F964,"VVCV")</f>
        <v>0</v>
      </c>
      <c r="AR964" s="1">
        <f>COUNTIF(F964,"VCVC")+COUNTIF(F964,"VVCVC")</f>
        <v>0</v>
      </c>
      <c r="AS964" s="1">
        <f>COUNTIF(F964,"CVV")</f>
        <v>0</v>
      </c>
      <c r="AT964" s="1">
        <f>COUNTIF(F964,"CVVC")</f>
        <v>0</v>
      </c>
      <c r="AU964" s="1">
        <f>COUNTIF(F964,"VV")</f>
        <v>0</v>
      </c>
      <c r="AV964" s="1">
        <f>COUNTIF(F964,"VVC")</f>
        <v>0</v>
      </c>
      <c r="AW964" s="1">
        <f>COUNTIF(F964,"CVVCVC")+COUNTIF(F964,"VVCVC")+COUNTIF(F964,"CVVCV")+COUNTIF(F964,"VVCV")</f>
        <v>0</v>
      </c>
      <c r="AY964" s="1">
        <f>COUNTIF(F964,"CCVCV")</f>
        <v>0</v>
      </c>
      <c r="AZ964" s="1">
        <f>COUNTIF(F964,"CCVCVC")</f>
        <v>0</v>
      </c>
      <c r="BA964" s="1">
        <f>COUNTIF(F964,"CCVV")</f>
        <v>0</v>
      </c>
      <c r="BB964" s="1">
        <f>COUNTIF(F964,"CCVVC")</f>
        <v>0</v>
      </c>
      <c r="BF964" s="1" t="str">
        <f>RIGHT(F964,4)</f>
        <v>CVCV</v>
      </c>
      <c r="BG964" s="1">
        <v>1</v>
      </c>
      <c r="BH964">
        <v>1</v>
      </c>
      <c r="BP964" s="1">
        <f>SUM(BG964:BO964)</f>
        <v>2</v>
      </c>
      <c r="BQ964">
        <v>0</v>
      </c>
      <c r="BS964" s="1" t="str">
        <f>LEFT(B964,1)</f>
        <v>p</v>
      </c>
      <c r="BT964" s="1" t="str">
        <f>LEFT(B964,2)</f>
        <v>pa</v>
      </c>
      <c r="BU964" s="1" t="str">
        <f>RIGHT(B964,1)</f>
        <v>a</v>
      </c>
      <c r="BX964" s="10">
        <v>0</v>
      </c>
      <c r="BY964" s="10" t="str">
        <f>LEFT(CA964,1)</f>
        <v>a</v>
      </c>
      <c r="BZ964" s="10" t="str">
        <f>RIGHT(B964,1)</f>
        <v>a</v>
      </c>
      <c r="CA964" s="10" t="str">
        <f>RIGHT(B964,3)</f>
        <v>apa</v>
      </c>
      <c r="CB964" s="10" t="str">
        <f>RIGHT(B964,3)</f>
        <v>apa</v>
      </c>
      <c r="CC964" s="10" t="str">
        <f>RIGHT(B964,2)</f>
        <v>pa</v>
      </c>
      <c r="CD964" s="10" t="str">
        <f>RIGHT(B964,1)</f>
        <v>a</v>
      </c>
    </row>
    <row r="965" spans="1:82">
      <c r="A965">
        <v>1243</v>
      </c>
      <c r="B965" s="30" t="s">
        <v>3223</v>
      </c>
      <c r="C965" t="s">
        <v>1632</v>
      </c>
      <c r="D965" t="s">
        <v>1150</v>
      </c>
      <c r="E965" t="s">
        <v>2821</v>
      </c>
      <c r="F965" t="s">
        <v>2834</v>
      </c>
      <c r="G965" s="1">
        <f>COUNTIF(B965,"*ii*")</f>
        <v>0</v>
      </c>
      <c r="H965" s="1">
        <f>COUNTIF(B965,"*ee*")</f>
        <v>0</v>
      </c>
      <c r="I965" s="1">
        <f>COUNTIF(B965,"*aa*")</f>
        <v>0</v>
      </c>
      <c r="J965" s="1">
        <f>COUNTIF(B965,"*oo*")</f>
        <v>0</v>
      </c>
      <c r="K965" s="1">
        <f>COUNTIF(B965,"*uu*")</f>
        <v>0</v>
      </c>
      <c r="L965" s="1">
        <f>COUNTIF(B965,"*ia*")</f>
        <v>0</v>
      </c>
      <c r="M965" s="1">
        <f>COUNTIF(B965,"*iu*")</f>
        <v>0</v>
      </c>
      <c r="N965" s="1">
        <f>COUNTIF(B965,"*ei*")</f>
        <v>0</v>
      </c>
      <c r="O965" s="1">
        <f>COUNTIF(B965,"*ea*")</f>
        <v>0</v>
      </c>
      <c r="P965" s="1">
        <f>COUNTIF(B965,"*eo*")</f>
        <v>0</v>
      </c>
      <c r="Q965" s="1">
        <f>COUNTIF(B965,"*eu*")</f>
        <v>0</v>
      </c>
      <c r="R965" s="1">
        <f>COUNTIF(B965,"*ai*")</f>
        <v>0</v>
      </c>
      <c r="S965" s="1">
        <f>COUNTIF(B965,"*ae*")</f>
        <v>0</v>
      </c>
      <c r="T965" s="1">
        <f>COUNTIF(B965,"*ao*")</f>
        <v>0</v>
      </c>
      <c r="U965" s="1">
        <f>COUNTIF(B965,"*au*")</f>
        <v>0</v>
      </c>
      <c r="V965" s="1">
        <f>COUNTIF(B965,"*oi*")</f>
        <v>0</v>
      </c>
      <c r="W965" s="1">
        <f>COUNTIF(B965,"*oe*")</f>
        <v>0</v>
      </c>
      <c r="X965" s="1">
        <f>COUNTIF(B965,"*oa*")</f>
        <v>0</v>
      </c>
      <c r="Y965" s="1">
        <f>COUNTIF(B965,"*ou*")</f>
        <v>0</v>
      </c>
      <c r="Z965" s="1">
        <f>COUNTIF(B965,"*ui*")</f>
        <v>0</v>
      </c>
      <c r="AA965" s="1">
        <f>COUNTIF(B965,"*ua*")</f>
        <v>0</v>
      </c>
      <c r="AB965">
        <f>SUM(G965:AA965)</f>
        <v>0</v>
      </c>
      <c r="AC965">
        <v>2</v>
      </c>
      <c r="AD965">
        <f>COUNTIF(AC965,"2")</f>
        <v>1</v>
      </c>
      <c r="AE965">
        <f>COUNTIF(AC965,"3")</f>
        <v>0</v>
      </c>
      <c r="AF965">
        <f>COUNTIF(AC965,"4")</f>
        <v>0</v>
      </c>
      <c r="AG965">
        <f>COUNTIF(AC965,"5")</f>
        <v>0</v>
      </c>
      <c r="AH965">
        <v>1</v>
      </c>
      <c r="AI965">
        <v>0</v>
      </c>
      <c r="AL965">
        <v>1</v>
      </c>
      <c r="AO965" s="1">
        <f>COUNTIF(F965,"CVCV")+COUNTIF(F965,"CVVCV")</f>
        <v>1</v>
      </c>
      <c r="AP965" s="1">
        <f>COUNTIF(F965,"CVCVC")+COUNTIF(F965,"CVVCVC")</f>
        <v>0</v>
      </c>
      <c r="AQ965" s="1">
        <f>COUNTIF(F965,"VCV")+COUNTIF(F965,"VVCV")</f>
        <v>0</v>
      </c>
      <c r="AR965" s="1">
        <f>COUNTIF(F965,"VCVC")+COUNTIF(F965,"VVCVC")</f>
        <v>0</v>
      </c>
      <c r="AS965" s="1">
        <f>COUNTIF(F965,"CVV")</f>
        <v>0</v>
      </c>
      <c r="AT965" s="1">
        <f>COUNTIF(F965,"CVVC")</f>
        <v>0</v>
      </c>
      <c r="AU965" s="1">
        <f>COUNTIF(F965,"VV")</f>
        <v>0</v>
      </c>
      <c r="AV965" s="1">
        <f>COUNTIF(F965,"VVC")</f>
        <v>0</v>
      </c>
      <c r="AW965" s="1">
        <f>COUNTIF(F965,"CVVCVC")+COUNTIF(F965,"VVCVC")+COUNTIF(F965,"CVVCV")+COUNTIF(F965,"VVCV")</f>
        <v>0</v>
      </c>
      <c r="AY965" s="1">
        <f>COUNTIF(F965,"CCVCV")</f>
        <v>0</v>
      </c>
      <c r="AZ965" s="1">
        <f>COUNTIF(F965,"CCVCVC")</f>
        <v>0</v>
      </c>
      <c r="BA965" s="1">
        <f>COUNTIF(F965,"CCVV")</f>
        <v>0</v>
      </c>
      <c r="BB965" s="1">
        <f>COUNTIF(F965,"CCVVC")</f>
        <v>0</v>
      </c>
      <c r="BF965" s="1" t="str">
        <f>RIGHT(F965,4)</f>
        <v>CVCV</v>
      </c>
      <c r="BG965" s="1">
        <v>1</v>
      </c>
      <c r="BH965">
        <v>1</v>
      </c>
      <c r="BP965" s="1">
        <f>SUM(BG965:BO965)</f>
        <v>2</v>
      </c>
      <c r="BQ965">
        <v>0</v>
      </c>
      <c r="BS965" s="1" t="str">
        <f>LEFT(B965,1)</f>
        <v>ʔ</v>
      </c>
      <c r="BT965" s="1" t="str">
        <f>LEFT(B965,2)</f>
        <v>ʔa</v>
      </c>
      <c r="BU965" s="1" t="str">
        <f>RIGHT(B965,1)</f>
        <v>a</v>
      </c>
      <c r="BX965" s="10">
        <v>0</v>
      </c>
      <c r="BY965" s="10" t="str">
        <f>LEFT(CA965,1)</f>
        <v>a</v>
      </c>
      <c r="BZ965" s="10" t="str">
        <f>RIGHT(B965,1)</f>
        <v>a</v>
      </c>
      <c r="CA965" s="10" t="str">
        <f>RIGHT(B965,3)</f>
        <v>apa</v>
      </c>
      <c r="CB965" s="10" t="str">
        <f>RIGHT(B965,3)</f>
        <v>apa</v>
      </c>
      <c r="CC965" s="10" t="str">
        <f>RIGHT(B965,2)</f>
        <v>pa</v>
      </c>
      <c r="CD965" s="10" t="str">
        <f>RIGHT(B965,1)</f>
        <v>a</v>
      </c>
    </row>
    <row r="966" spans="1:82">
      <c r="A966">
        <v>429</v>
      </c>
      <c r="B966" s="30" t="s">
        <v>606</v>
      </c>
      <c r="C966" t="s">
        <v>1981</v>
      </c>
      <c r="D966" t="s">
        <v>1151</v>
      </c>
      <c r="E966" t="s">
        <v>2821</v>
      </c>
      <c r="F966" t="s">
        <v>2834</v>
      </c>
      <c r="G966" s="1">
        <f>COUNTIF(B966,"*ii*")</f>
        <v>0</v>
      </c>
      <c r="H966" s="1">
        <f>COUNTIF(B966,"*ee*")</f>
        <v>0</v>
      </c>
      <c r="I966" s="1">
        <f>COUNTIF(B966,"*aa*")</f>
        <v>0</v>
      </c>
      <c r="J966" s="1">
        <f>COUNTIF(B966,"*oo*")</f>
        <v>0</v>
      </c>
      <c r="K966" s="1">
        <f>COUNTIF(B966,"*uu*")</f>
        <v>0</v>
      </c>
      <c r="L966" s="1">
        <f>COUNTIF(B966,"*ia*")</f>
        <v>0</v>
      </c>
      <c r="M966" s="1">
        <f>COUNTIF(B966,"*iu*")</f>
        <v>0</v>
      </c>
      <c r="N966" s="1">
        <f>COUNTIF(B966,"*ei*")</f>
        <v>0</v>
      </c>
      <c r="O966" s="1">
        <f>COUNTIF(B966,"*ea*")</f>
        <v>0</v>
      </c>
      <c r="P966" s="1">
        <f>COUNTIF(B966,"*eo*")</f>
        <v>0</v>
      </c>
      <c r="Q966" s="1">
        <f>COUNTIF(B966,"*eu*")</f>
        <v>0</v>
      </c>
      <c r="R966" s="1">
        <f>COUNTIF(B966,"*ai*")</f>
        <v>0</v>
      </c>
      <c r="S966" s="1">
        <f>COUNTIF(B966,"*ae*")</f>
        <v>0</v>
      </c>
      <c r="T966" s="1">
        <f>COUNTIF(B966,"*ao*")</f>
        <v>0</v>
      </c>
      <c r="U966" s="1">
        <f>COUNTIF(B966,"*au*")</f>
        <v>0</v>
      </c>
      <c r="V966" s="1">
        <f>COUNTIF(B966,"*oi*")</f>
        <v>0</v>
      </c>
      <c r="W966" s="1">
        <f>COUNTIF(B966,"*oe*")</f>
        <v>0</v>
      </c>
      <c r="X966" s="1">
        <f>COUNTIF(B966,"*oa*")</f>
        <v>0</v>
      </c>
      <c r="Y966" s="1">
        <f>COUNTIF(B966,"*ou*")</f>
        <v>0</v>
      </c>
      <c r="Z966" s="1">
        <f>COUNTIF(B966,"*ui*")</f>
        <v>0</v>
      </c>
      <c r="AA966" s="1">
        <f>COUNTIF(B966,"*ua*")</f>
        <v>0</v>
      </c>
      <c r="AB966">
        <f>SUM(G966:AA966)</f>
        <v>0</v>
      </c>
      <c r="AC966">
        <v>2</v>
      </c>
      <c r="AD966">
        <f>COUNTIF(AC966,"2")</f>
        <v>1</v>
      </c>
      <c r="AE966">
        <f>COUNTIF(AC966,"3")</f>
        <v>0</v>
      </c>
      <c r="AF966">
        <f>COUNTIF(AC966,"4")</f>
        <v>0</v>
      </c>
      <c r="AG966">
        <f>COUNTIF(AC966,"5")</f>
        <v>0</v>
      </c>
      <c r="AH966">
        <v>1</v>
      </c>
      <c r="AI966">
        <v>0</v>
      </c>
      <c r="AL966">
        <v>1</v>
      </c>
      <c r="AO966" s="1">
        <f>COUNTIF(F966,"CVCV")+COUNTIF(F966,"CVVCV")</f>
        <v>1</v>
      </c>
      <c r="AP966" s="1">
        <f>COUNTIF(F966,"CVCVC")+COUNTIF(F966,"CVVCVC")</f>
        <v>0</v>
      </c>
      <c r="AQ966" s="1">
        <f>COUNTIF(F966,"VCV")+COUNTIF(F966,"VVCV")</f>
        <v>0</v>
      </c>
      <c r="AR966" s="1">
        <f>COUNTIF(F966,"VCVC")+COUNTIF(F966,"VVCVC")</f>
        <v>0</v>
      </c>
      <c r="AS966" s="1">
        <f>COUNTIF(F966,"CVV")</f>
        <v>0</v>
      </c>
      <c r="AT966" s="1">
        <f>COUNTIF(F966,"CVVC")</f>
        <v>0</v>
      </c>
      <c r="AU966" s="1">
        <f>COUNTIF(F966,"VV")</f>
        <v>0</v>
      </c>
      <c r="AV966" s="1">
        <f>COUNTIF(F966,"VVC")</f>
        <v>0</v>
      </c>
      <c r="AW966" s="1">
        <f>COUNTIF(F966,"CVVCVC")+COUNTIF(F966,"VVCVC")+COUNTIF(F966,"CVVCV")+COUNTIF(F966,"VVCV")</f>
        <v>0</v>
      </c>
      <c r="AY966" s="1">
        <f>COUNTIF(F966,"CCVCV")</f>
        <v>0</v>
      </c>
      <c r="AZ966" s="1">
        <f>COUNTIF(F966,"CCVCVC")</f>
        <v>0</v>
      </c>
      <c r="BA966" s="1">
        <f>COUNTIF(F966,"CCVV")</f>
        <v>0</v>
      </c>
      <c r="BB966" s="1">
        <f>COUNTIF(F966,"CCVVC")</f>
        <v>0</v>
      </c>
      <c r="BF966" s="1" t="str">
        <f>RIGHT(F966,4)</f>
        <v>CVCV</v>
      </c>
      <c r="BG966" s="1">
        <v>1</v>
      </c>
      <c r="BH966">
        <v>1</v>
      </c>
      <c r="BP966" s="1">
        <f>SUM(BG966:BO966)</f>
        <v>2</v>
      </c>
      <c r="BQ966">
        <v>0</v>
      </c>
      <c r="BS966" s="1" t="str">
        <f>LEFT(B966,1)</f>
        <v>h</v>
      </c>
      <c r="BT966" s="1" t="str">
        <f>LEFT(B966,2)</f>
        <v>hu</v>
      </c>
      <c r="BU966" s="1" t="str">
        <f>RIGHT(B966,1)</f>
        <v>a</v>
      </c>
      <c r="BX966" s="10">
        <v>0</v>
      </c>
      <c r="BY966" s="10" t="str">
        <f>LEFT(CA966,1)</f>
        <v>u</v>
      </c>
      <c r="BZ966" s="10" t="str">
        <f>RIGHT(B966,1)</f>
        <v>a</v>
      </c>
      <c r="CA966" s="10" t="str">
        <f>RIGHT(B966,3)</f>
        <v>upa</v>
      </c>
      <c r="CB966" s="10" t="str">
        <f>RIGHT(B966,3)</f>
        <v>upa</v>
      </c>
      <c r="CC966" s="10" t="str">
        <f>RIGHT(B966,2)</f>
        <v>pa</v>
      </c>
      <c r="CD966" s="10" t="str">
        <f>RIGHT(B966,1)</f>
        <v>a</v>
      </c>
    </row>
    <row r="967" spans="1:82">
      <c r="A967">
        <v>1755</v>
      </c>
      <c r="B967" s="30" t="s">
        <v>985</v>
      </c>
      <c r="C967" t="s">
        <v>2574</v>
      </c>
      <c r="D967" t="s">
        <v>1150</v>
      </c>
      <c r="E967" t="s">
        <v>2821</v>
      </c>
      <c r="F967" t="s">
        <v>2834</v>
      </c>
      <c r="G967" s="1">
        <f>COUNTIF(B967,"*ii*")</f>
        <v>0</v>
      </c>
      <c r="H967" s="1">
        <f>COUNTIF(B967,"*ee*")</f>
        <v>0</v>
      </c>
      <c r="I967" s="1">
        <f>COUNTIF(B967,"*aa*")</f>
        <v>0</v>
      </c>
      <c r="J967" s="1">
        <f>COUNTIF(B967,"*oo*")</f>
        <v>0</v>
      </c>
      <c r="K967" s="1">
        <f>COUNTIF(B967,"*uu*")</f>
        <v>0</v>
      </c>
      <c r="L967" s="1">
        <f>COUNTIF(B967,"*ia*")</f>
        <v>0</v>
      </c>
      <c r="M967" s="1">
        <f>COUNTIF(B967,"*iu*")</f>
        <v>0</v>
      </c>
      <c r="N967" s="1">
        <f>COUNTIF(B967,"*ei*")</f>
        <v>0</v>
      </c>
      <c r="O967" s="1">
        <f>COUNTIF(B967,"*ea*")</f>
        <v>0</v>
      </c>
      <c r="P967" s="1">
        <f>COUNTIF(B967,"*eo*")</f>
        <v>0</v>
      </c>
      <c r="Q967" s="1">
        <f>COUNTIF(B967,"*eu*")</f>
        <v>0</v>
      </c>
      <c r="R967" s="1">
        <f>COUNTIF(B967,"*ai*")</f>
        <v>0</v>
      </c>
      <c r="S967" s="1">
        <f>COUNTIF(B967,"*ae*")</f>
        <v>0</v>
      </c>
      <c r="T967" s="1">
        <f>COUNTIF(B967,"*ao*")</f>
        <v>0</v>
      </c>
      <c r="U967" s="1">
        <f>COUNTIF(B967,"*au*")</f>
        <v>0</v>
      </c>
      <c r="V967" s="1">
        <f>COUNTIF(B967,"*oi*")</f>
        <v>0</v>
      </c>
      <c r="W967" s="1">
        <f>COUNTIF(B967,"*oe*")</f>
        <v>0</v>
      </c>
      <c r="X967" s="1">
        <f>COUNTIF(B967,"*oa*")</f>
        <v>0</v>
      </c>
      <c r="Y967" s="1">
        <f>COUNTIF(B967,"*ou*")</f>
        <v>0</v>
      </c>
      <c r="Z967" s="1">
        <f>COUNTIF(B967,"*ui*")</f>
        <v>0</v>
      </c>
      <c r="AA967" s="1">
        <f>COUNTIF(B967,"*ua*")</f>
        <v>0</v>
      </c>
      <c r="AB967">
        <f>SUM(G967:AA967)</f>
        <v>0</v>
      </c>
      <c r="AC967">
        <v>2</v>
      </c>
      <c r="AD967">
        <f>COUNTIF(AC967,"2")</f>
        <v>1</v>
      </c>
      <c r="AE967">
        <f>COUNTIF(AC967,"3")</f>
        <v>0</v>
      </c>
      <c r="AF967">
        <f>COUNTIF(AC967,"4")</f>
        <v>0</v>
      </c>
      <c r="AG967">
        <f>COUNTIF(AC967,"5")</f>
        <v>0</v>
      </c>
      <c r="AH967">
        <v>1</v>
      </c>
      <c r="AI967">
        <v>0</v>
      </c>
      <c r="AL967">
        <v>1</v>
      </c>
      <c r="AO967" s="1">
        <f>COUNTIF(F967,"CVCV")+COUNTIF(F967,"CVVCV")</f>
        <v>1</v>
      </c>
      <c r="AP967" s="1">
        <f>COUNTIF(F967,"CVCVC")+COUNTIF(F967,"CVVCVC")</f>
        <v>0</v>
      </c>
      <c r="AQ967" s="1">
        <f>COUNTIF(F967,"VCV")+COUNTIF(F967,"VVCV")</f>
        <v>0</v>
      </c>
      <c r="AR967" s="1">
        <f>COUNTIF(F967,"VCVC")+COUNTIF(F967,"VVCVC")</f>
        <v>0</v>
      </c>
      <c r="AS967" s="1">
        <f>COUNTIF(F967,"CVV")</f>
        <v>0</v>
      </c>
      <c r="AT967" s="1">
        <f>COUNTIF(F967,"CVVC")</f>
        <v>0</v>
      </c>
      <c r="AU967" s="1">
        <f>COUNTIF(F967,"VV")</f>
        <v>0</v>
      </c>
      <c r="AV967" s="1">
        <f>COUNTIF(F967,"VVC")</f>
        <v>0</v>
      </c>
      <c r="AW967" s="1">
        <f>COUNTIF(F967,"CVVCVC")+COUNTIF(F967,"VVCVC")+COUNTIF(F967,"CVVCV")+COUNTIF(F967,"VVCV")</f>
        <v>0</v>
      </c>
      <c r="AY967" s="1">
        <f>COUNTIF(F967,"CCVCV")</f>
        <v>0</v>
      </c>
      <c r="AZ967" s="1">
        <f>COUNTIF(F967,"CCVCVC")</f>
        <v>0</v>
      </c>
      <c r="BA967" s="1">
        <f>COUNTIF(F967,"CCVV")</f>
        <v>0</v>
      </c>
      <c r="BB967" s="1">
        <f>COUNTIF(F967,"CCVVC")</f>
        <v>0</v>
      </c>
      <c r="BF967" s="1" t="str">
        <f>RIGHT(F967,4)</f>
        <v>CVCV</v>
      </c>
      <c r="BG967" s="1">
        <v>1</v>
      </c>
      <c r="BH967">
        <v>1</v>
      </c>
      <c r="BP967" s="1">
        <f>SUM(BG967:BO967)</f>
        <v>2</v>
      </c>
      <c r="BQ967">
        <v>0</v>
      </c>
      <c r="BS967" s="1" t="str">
        <f>LEFT(B967,1)</f>
        <v>s</v>
      </c>
      <c r="BT967" s="1" t="str">
        <f>LEFT(B967,2)</f>
        <v>su</v>
      </c>
      <c r="BU967" s="1" t="str">
        <f>RIGHT(B967,1)</f>
        <v>a</v>
      </c>
      <c r="BX967" s="10">
        <v>0</v>
      </c>
      <c r="BY967" s="10" t="str">
        <f>LEFT(CA967,1)</f>
        <v>u</v>
      </c>
      <c r="BZ967" s="10" t="str">
        <f>RIGHT(B967,1)</f>
        <v>a</v>
      </c>
      <c r="CA967" s="10" t="str">
        <f>RIGHT(B967,3)</f>
        <v>upa</v>
      </c>
      <c r="CB967" s="10" t="str">
        <f>RIGHT(B967,3)</f>
        <v>upa</v>
      </c>
      <c r="CC967" s="10" t="str">
        <f>RIGHT(B967,2)</f>
        <v>pa</v>
      </c>
      <c r="CD967" s="10" t="str">
        <f>RIGHT(B967,1)</f>
        <v>a</v>
      </c>
    </row>
    <row r="968" spans="1:82">
      <c r="A968">
        <v>1950</v>
      </c>
      <c r="B968" s="30" t="s">
        <v>917</v>
      </c>
      <c r="C968" t="s">
        <v>2434</v>
      </c>
      <c r="D968" t="s">
        <v>1150</v>
      </c>
      <c r="E968" t="s">
        <v>2821</v>
      </c>
      <c r="F968" t="s">
        <v>2834</v>
      </c>
      <c r="G968" s="1">
        <f>COUNTIF(B968,"*ii*")</f>
        <v>0</v>
      </c>
      <c r="H968" s="1">
        <f>COUNTIF(B968,"*ee*")</f>
        <v>0</v>
      </c>
      <c r="I968" s="1">
        <f>COUNTIF(B968,"*aa*")</f>
        <v>0</v>
      </c>
      <c r="J968" s="1">
        <f>COUNTIF(B968,"*oo*")</f>
        <v>0</v>
      </c>
      <c r="K968" s="1">
        <f>COUNTIF(B968,"*uu*")</f>
        <v>0</v>
      </c>
      <c r="L968" s="1">
        <f>COUNTIF(B968,"*ia*")</f>
        <v>0</v>
      </c>
      <c r="M968" s="1">
        <f>COUNTIF(B968,"*iu*")</f>
        <v>0</v>
      </c>
      <c r="N968" s="1">
        <f>COUNTIF(B968,"*ei*")</f>
        <v>0</v>
      </c>
      <c r="O968" s="1">
        <f>COUNTIF(B968,"*ea*")</f>
        <v>0</v>
      </c>
      <c r="P968" s="1">
        <f>COUNTIF(B968,"*eo*")</f>
        <v>0</v>
      </c>
      <c r="Q968" s="1">
        <f>COUNTIF(B968,"*eu*")</f>
        <v>0</v>
      </c>
      <c r="R968" s="1">
        <f>COUNTIF(B968,"*ai*")</f>
        <v>0</v>
      </c>
      <c r="S968" s="1">
        <f>COUNTIF(B968,"*ae*")</f>
        <v>0</v>
      </c>
      <c r="T968" s="1">
        <f>COUNTIF(B968,"*ao*")</f>
        <v>0</v>
      </c>
      <c r="U968" s="1">
        <f>COUNTIF(B968,"*au*")</f>
        <v>0</v>
      </c>
      <c r="V968" s="1">
        <f>COUNTIF(B968,"*oi*")</f>
        <v>0</v>
      </c>
      <c r="W968" s="1">
        <f>COUNTIF(B968,"*oe*")</f>
        <v>0</v>
      </c>
      <c r="X968" s="1">
        <f>COUNTIF(B968,"*oa*")</f>
        <v>0</v>
      </c>
      <c r="Y968" s="1">
        <f>COUNTIF(B968,"*ou*")</f>
        <v>0</v>
      </c>
      <c r="Z968" s="1">
        <f>COUNTIF(B968,"*ui*")</f>
        <v>0</v>
      </c>
      <c r="AA968" s="1">
        <f>COUNTIF(B968,"*ua*")</f>
        <v>0</v>
      </c>
      <c r="AB968">
        <f>SUM(G968:AA968)</f>
        <v>0</v>
      </c>
      <c r="AC968">
        <v>2</v>
      </c>
      <c r="AD968">
        <f>COUNTIF(AC968,"2")</f>
        <v>1</v>
      </c>
      <c r="AE968">
        <f>COUNTIF(AC968,"3")</f>
        <v>0</v>
      </c>
      <c r="AF968">
        <f>COUNTIF(AC968,"4")</f>
        <v>0</v>
      </c>
      <c r="AG968">
        <f>COUNTIF(AC968,"5")</f>
        <v>0</v>
      </c>
      <c r="AH968">
        <v>1</v>
      </c>
      <c r="AI968">
        <v>0</v>
      </c>
      <c r="AL968">
        <v>1</v>
      </c>
      <c r="AO968" s="1">
        <f>COUNTIF(F968,"CVCV")+COUNTIF(F968,"CVVCV")</f>
        <v>1</v>
      </c>
      <c r="AP968" s="1">
        <f>COUNTIF(F968,"CVCVC")+COUNTIF(F968,"CVVCVC")</f>
        <v>0</v>
      </c>
      <c r="AQ968" s="1">
        <f>COUNTIF(F968,"VCV")+COUNTIF(F968,"VVCV")</f>
        <v>0</v>
      </c>
      <c r="AR968" s="1">
        <f>COUNTIF(F968,"VCVC")+COUNTIF(F968,"VVCVC")</f>
        <v>0</v>
      </c>
      <c r="AS968" s="1">
        <f>COUNTIF(F968,"CVV")</f>
        <v>0</v>
      </c>
      <c r="AT968" s="1">
        <f>COUNTIF(F968,"CVVC")</f>
        <v>0</v>
      </c>
      <c r="AU968" s="1">
        <f>COUNTIF(F968,"VV")</f>
        <v>0</v>
      </c>
      <c r="AV968" s="1">
        <f>COUNTIF(F968,"VVC")</f>
        <v>0</v>
      </c>
      <c r="AW968" s="1">
        <f>COUNTIF(F968,"CVVCVC")+COUNTIF(F968,"VVCVC")+COUNTIF(F968,"CVVCV")+COUNTIF(F968,"VVCV")</f>
        <v>0</v>
      </c>
      <c r="AY968" s="1">
        <f>COUNTIF(F968,"CCVCV")</f>
        <v>0</v>
      </c>
      <c r="AZ968" s="1">
        <f>COUNTIF(F968,"CCVCVC")</f>
        <v>0</v>
      </c>
      <c r="BA968" s="1">
        <f>COUNTIF(F968,"CCVV")</f>
        <v>0</v>
      </c>
      <c r="BB968" s="1">
        <f>COUNTIF(F968,"CCVVC")</f>
        <v>0</v>
      </c>
      <c r="BF968" s="1" t="str">
        <f>RIGHT(F968,4)</f>
        <v>CVCV</v>
      </c>
      <c r="BG968" s="1">
        <v>1</v>
      </c>
      <c r="BH968">
        <v>1</v>
      </c>
      <c r="BP968" s="1">
        <f>SUM(BG968:BO968)</f>
        <v>2</v>
      </c>
      <c r="BQ968">
        <v>0</v>
      </c>
      <c r="BS968" s="1" t="str">
        <f>LEFT(B968,1)</f>
        <v>t</v>
      </c>
      <c r="BT968" s="1" t="str">
        <f>LEFT(B968,2)</f>
        <v>tu</v>
      </c>
      <c r="BU968" s="1" t="str">
        <f>RIGHT(B968,1)</f>
        <v>a</v>
      </c>
      <c r="BX968" s="10">
        <v>0</v>
      </c>
      <c r="BY968" s="10" t="str">
        <f>LEFT(CA968,1)</f>
        <v>u</v>
      </c>
      <c r="BZ968" s="10" t="str">
        <f>RIGHT(B968,1)</f>
        <v>a</v>
      </c>
      <c r="CA968" s="10" t="str">
        <f>RIGHT(B968,3)</f>
        <v>upa</v>
      </c>
      <c r="CB968" s="10" t="str">
        <f>RIGHT(B968,3)</f>
        <v>upa</v>
      </c>
      <c r="CC968" s="10" t="str">
        <f>RIGHT(B968,2)</f>
        <v>pa</v>
      </c>
      <c r="CD968" s="10" t="str">
        <f>RIGHT(B968,1)</f>
        <v>a</v>
      </c>
    </row>
    <row r="969" spans="1:82">
      <c r="A969">
        <v>935</v>
      </c>
      <c r="B969" s="30" t="s">
        <v>486</v>
      </c>
      <c r="C969" t="s">
        <v>1820</v>
      </c>
      <c r="D969" t="s">
        <v>1152</v>
      </c>
      <c r="E969" t="s">
        <v>1141</v>
      </c>
      <c r="F969" t="s">
        <v>2834</v>
      </c>
      <c r="G969" s="1">
        <f>COUNTIF(B969,"*ii*")</f>
        <v>0</v>
      </c>
      <c r="H969" s="1">
        <f>COUNTIF(B969,"*ee*")</f>
        <v>0</v>
      </c>
      <c r="I969" s="1">
        <f>COUNTIF(B969,"*aa*")</f>
        <v>0</v>
      </c>
      <c r="J969" s="1">
        <f>COUNTIF(B969,"*oo*")</f>
        <v>0</v>
      </c>
      <c r="K969" s="1">
        <f>COUNTIF(B969,"*uu*")</f>
        <v>0</v>
      </c>
      <c r="L969" s="1">
        <f>COUNTIF(B969,"*ia*")</f>
        <v>0</v>
      </c>
      <c r="M969" s="1">
        <f>COUNTIF(B969,"*iu*")</f>
        <v>0</v>
      </c>
      <c r="N969" s="1">
        <f>COUNTIF(B969,"*ei*")</f>
        <v>0</v>
      </c>
      <c r="O969" s="1">
        <f>COUNTIF(B969,"*ea*")</f>
        <v>0</v>
      </c>
      <c r="P969" s="1">
        <f>COUNTIF(B969,"*eo*")</f>
        <v>0</v>
      </c>
      <c r="Q969" s="1">
        <f>COUNTIF(B969,"*eu*")</f>
        <v>0</v>
      </c>
      <c r="R969" s="1">
        <f>COUNTIF(B969,"*ai*")</f>
        <v>0</v>
      </c>
      <c r="S969" s="1">
        <f>COUNTIF(B969,"*ae*")</f>
        <v>0</v>
      </c>
      <c r="T969" s="1">
        <f>COUNTIF(B969,"*ao*")</f>
        <v>0</v>
      </c>
      <c r="U969" s="1">
        <f>COUNTIF(B969,"*au*")</f>
        <v>0</v>
      </c>
      <c r="V969" s="1">
        <f>COUNTIF(B969,"*oi*")</f>
        <v>0</v>
      </c>
      <c r="W969" s="1">
        <f>COUNTIF(B969,"*oe*")</f>
        <v>0</v>
      </c>
      <c r="X969" s="1">
        <f>COUNTIF(B969,"*oa*")</f>
        <v>0</v>
      </c>
      <c r="Y969" s="1">
        <f>COUNTIF(B969,"*ou*")</f>
        <v>0</v>
      </c>
      <c r="Z969" s="1">
        <f>COUNTIF(B969,"*ui*")</f>
        <v>0</v>
      </c>
      <c r="AA969" s="1">
        <f>COUNTIF(B969,"*ua*")</f>
        <v>0</v>
      </c>
      <c r="AB969">
        <f>SUM(G969:AA969)</f>
        <v>0</v>
      </c>
      <c r="AC969">
        <v>2</v>
      </c>
      <c r="AD969">
        <f>COUNTIF(AC969,"2")</f>
        <v>1</v>
      </c>
      <c r="AE969">
        <f>COUNTIF(AC969,"3")</f>
        <v>0</v>
      </c>
      <c r="AF969">
        <f>COUNTIF(AC969,"4")</f>
        <v>0</v>
      </c>
      <c r="AG969">
        <f>COUNTIF(AC969,"5")</f>
        <v>0</v>
      </c>
      <c r="AH969">
        <v>1</v>
      </c>
      <c r="AI969">
        <v>0</v>
      </c>
      <c r="AL969">
        <v>1</v>
      </c>
      <c r="AO969" s="1">
        <f>COUNTIF(F969,"CVCV")+COUNTIF(F969,"CVVCV")</f>
        <v>1</v>
      </c>
      <c r="AP969" s="1">
        <f>COUNTIF(F969,"CVCVC")+COUNTIF(F969,"CVVCVC")</f>
        <v>0</v>
      </c>
      <c r="AQ969" s="1">
        <f>COUNTIF(F969,"VCV")+COUNTIF(F969,"VVCV")</f>
        <v>0</v>
      </c>
      <c r="AR969" s="1">
        <f>COUNTIF(F969,"VCVC")+COUNTIF(F969,"VVCVC")</f>
        <v>0</v>
      </c>
      <c r="AS969" s="1">
        <f>COUNTIF(F969,"CVV")</f>
        <v>0</v>
      </c>
      <c r="AT969" s="1">
        <f>COUNTIF(F969,"CVVC")</f>
        <v>0</v>
      </c>
      <c r="AU969" s="1">
        <f>COUNTIF(F969,"VV")</f>
        <v>0</v>
      </c>
      <c r="AV969" s="1">
        <f>COUNTIF(F969,"VVC")</f>
        <v>0</v>
      </c>
      <c r="AW969" s="1">
        <f>COUNTIF(F969,"CVVCVC")+COUNTIF(F969,"VVCVC")+COUNTIF(F969,"CVVCV")+COUNTIF(F969,"VVCV")</f>
        <v>0</v>
      </c>
      <c r="AY969" s="1">
        <f>COUNTIF(F969,"CCVCV")</f>
        <v>0</v>
      </c>
      <c r="AZ969" s="1">
        <f>COUNTIF(F969,"CCVCVC")</f>
        <v>0</v>
      </c>
      <c r="BA969" s="1">
        <f>COUNTIF(F969,"CCVV")</f>
        <v>0</v>
      </c>
      <c r="BB969" s="1">
        <f>COUNTIF(F969,"CCVVC")</f>
        <v>0</v>
      </c>
      <c r="BF969" s="1" t="str">
        <f>RIGHT(F969,4)</f>
        <v>CVCV</v>
      </c>
      <c r="BG969" s="1">
        <v>1</v>
      </c>
      <c r="BH969">
        <v>1</v>
      </c>
      <c r="BP969" s="1">
        <f>SUM(BG969:BO969)</f>
        <v>2</v>
      </c>
      <c r="BQ969">
        <v>0</v>
      </c>
      <c r="BS969" s="1" t="str">
        <f>LEFT(B969,1)</f>
        <v>n</v>
      </c>
      <c r="BT969" s="1" t="str">
        <f>LEFT(B969,2)</f>
        <v>na</v>
      </c>
      <c r="BU969" s="1" t="str">
        <f>RIGHT(B969,1)</f>
        <v>a</v>
      </c>
      <c r="BX969" s="10">
        <v>0</v>
      </c>
      <c r="BY969" s="10" t="str">
        <f>LEFT(CA969,1)</f>
        <v>a</v>
      </c>
      <c r="BZ969" s="10" t="str">
        <f>RIGHT(B969,1)</f>
        <v>a</v>
      </c>
      <c r="CA969" s="10" t="str">
        <f>RIGHT(B969,3)</f>
        <v>ara</v>
      </c>
      <c r="CB969" s="10" t="str">
        <f>RIGHT(B969,3)</f>
        <v>ara</v>
      </c>
      <c r="CC969" s="10" t="str">
        <f>RIGHT(B969,2)</f>
        <v>ra</v>
      </c>
      <c r="CD969" s="10" t="str">
        <f>RIGHT(B969,1)</f>
        <v>a</v>
      </c>
    </row>
    <row r="970" spans="1:82">
      <c r="A970">
        <v>117</v>
      </c>
      <c r="B970" s="30" t="s">
        <v>423</v>
      </c>
      <c r="C970" t="s">
        <v>1732</v>
      </c>
      <c r="D970" t="s">
        <v>1151</v>
      </c>
      <c r="E970" t="s">
        <v>2821</v>
      </c>
      <c r="F970" t="s">
        <v>2834</v>
      </c>
      <c r="G970" s="1">
        <f>COUNTIF(B970,"*ii*")</f>
        <v>0</v>
      </c>
      <c r="H970" s="1">
        <f>COUNTIF(B970,"*ee*")</f>
        <v>0</v>
      </c>
      <c r="I970" s="1">
        <f>COUNTIF(B970,"*aa*")</f>
        <v>0</v>
      </c>
      <c r="J970" s="1">
        <f>COUNTIF(B970,"*oo*")</f>
        <v>0</v>
      </c>
      <c r="K970" s="1">
        <f>COUNTIF(B970,"*uu*")</f>
        <v>0</v>
      </c>
      <c r="L970" s="1">
        <f>COUNTIF(B970,"*ia*")</f>
        <v>0</v>
      </c>
      <c r="M970" s="1">
        <f>COUNTIF(B970,"*iu*")</f>
        <v>0</v>
      </c>
      <c r="N970" s="1">
        <f>COUNTIF(B970,"*ei*")</f>
        <v>0</v>
      </c>
      <c r="O970" s="1">
        <f>COUNTIF(B970,"*ea*")</f>
        <v>0</v>
      </c>
      <c r="P970" s="1">
        <f>COUNTIF(B970,"*eo*")</f>
        <v>0</v>
      </c>
      <c r="Q970" s="1">
        <f>COUNTIF(B970,"*eu*")</f>
        <v>0</v>
      </c>
      <c r="R970" s="1">
        <f>COUNTIF(B970,"*ai*")</f>
        <v>0</v>
      </c>
      <c r="S970" s="1">
        <f>COUNTIF(B970,"*ae*")</f>
        <v>0</v>
      </c>
      <c r="T970" s="1">
        <f>COUNTIF(B970,"*ao*")</f>
        <v>0</v>
      </c>
      <c r="U970" s="1">
        <f>COUNTIF(B970,"*au*")</f>
        <v>0</v>
      </c>
      <c r="V970" s="1">
        <f>COUNTIF(B970,"*oi*")</f>
        <v>0</v>
      </c>
      <c r="W970" s="1">
        <f>COUNTIF(B970,"*oe*")</f>
        <v>0</v>
      </c>
      <c r="X970" s="1">
        <f>COUNTIF(B970,"*oa*")</f>
        <v>0</v>
      </c>
      <c r="Y970" s="1">
        <f>COUNTIF(B970,"*ou*")</f>
        <v>0</v>
      </c>
      <c r="Z970" s="1">
        <f>COUNTIF(B970,"*ui*")</f>
        <v>0</v>
      </c>
      <c r="AA970" s="1">
        <f>COUNTIF(B970,"*ua*")</f>
        <v>0</v>
      </c>
      <c r="AB970">
        <f>SUM(G970:AA970)</f>
        <v>0</v>
      </c>
      <c r="AC970">
        <v>2</v>
      </c>
      <c r="AD970">
        <f>COUNTIF(AC970,"2")</f>
        <v>1</v>
      </c>
      <c r="AE970">
        <f>COUNTIF(AC970,"3")</f>
        <v>0</v>
      </c>
      <c r="AF970">
        <f>COUNTIF(AC970,"4")</f>
        <v>0</v>
      </c>
      <c r="AG970">
        <f>COUNTIF(AC970,"5")</f>
        <v>0</v>
      </c>
      <c r="AH970">
        <v>1</v>
      </c>
      <c r="AI970">
        <v>0</v>
      </c>
      <c r="AL970">
        <v>1</v>
      </c>
      <c r="AO970" s="1">
        <f>COUNTIF(F970,"CVCV")+COUNTIF(F970,"CVVCV")</f>
        <v>1</v>
      </c>
      <c r="AP970" s="1">
        <f>COUNTIF(F970,"CVCVC")+COUNTIF(F970,"CVVCVC")</f>
        <v>0</v>
      </c>
      <c r="AQ970" s="1">
        <f>COUNTIF(F970,"VCV")+COUNTIF(F970,"VVCV")</f>
        <v>0</v>
      </c>
      <c r="AR970" s="1">
        <f>COUNTIF(F970,"VCVC")+COUNTIF(F970,"VVCVC")</f>
        <v>0</v>
      </c>
      <c r="AS970" s="1">
        <f>COUNTIF(F970,"CVV")</f>
        <v>0</v>
      </c>
      <c r="AT970" s="1">
        <f>COUNTIF(F970,"CVVC")</f>
        <v>0</v>
      </c>
      <c r="AU970" s="1">
        <f>COUNTIF(F970,"VV")</f>
        <v>0</v>
      </c>
      <c r="AV970" s="1">
        <f>COUNTIF(F970,"VVC")</f>
        <v>0</v>
      </c>
      <c r="AW970" s="1">
        <f>COUNTIF(F970,"CVVCVC")+COUNTIF(F970,"VVCVC")+COUNTIF(F970,"CVVCV")+COUNTIF(F970,"VVCV")</f>
        <v>0</v>
      </c>
      <c r="AY970" s="1">
        <f>COUNTIF(F970,"CCVCV")</f>
        <v>0</v>
      </c>
      <c r="AZ970" s="1">
        <f>COUNTIF(F970,"CCVCVC")</f>
        <v>0</v>
      </c>
      <c r="BA970" s="1">
        <f>COUNTIF(F970,"CCVV")</f>
        <v>0</v>
      </c>
      <c r="BB970" s="1">
        <f>COUNTIF(F970,"CCVVC")</f>
        <v>0</v>
      </c>
      <c r="BF970" s="1" t="str">
        <f>RIGHT(F970,4)</f>
        <v>CVCV</v>
      </c>
      <c r="BG970" s="1">
        <v>1</v>
      </c>
      <c r="BH970">
        <v>1</v>
      </c>
      <c r="BP970" s="1">
        <f>SUM(BG970:BO970)</f>
        <v>2</v>
      </c>
      <c r="BQ970">
        <v>0</v>
      </c>
      <c r="BS970" s="1" t="str">
        <f>LEFT(B970,1)</f>
        <v>b</v>
      </c>
      <c r="BT970" s="1" t="str">
        <f>LEFT(B970,2)</f>
        <v>ba</v>
      </c>
      <c r="BU970" s="1" t="str">
        <f>RIGHT(B970,1)</f>
        <v>a</v>
      </c>
      <c r="BX970" s="10">
        <v>0</v>
      </c>
      <c r="BY970" s="10" t="str">
        <f>LEFT(CA970,1)</f>
        <v>a</v>
      </c>
      <c r="BZ970" s="10" t="str">
        <f>RIGHT(B970,1)</f>
        <v>a</v>
      </c>
      <c r="CA970" s="10" t="str">
        <f>RIGHT(B970,3)</f>
        <v>ara</v>
      </c>
      <c r="CB970" s="10" t="str">
        <f>RIGHT(B970,3)</f>
        <v>ara</v>
      </c>
      <c r="CC970" s="10" t="str">
        <f>RIGHT(B970,2)</f>
        <v>ra</v>
      </c>
      <c r="CD970" s="10" t="str">
        <f>RIGHT(B970,1)</f>
        <v>a</v>
      </c>
    </row>
    <row r="971" spans="1:82">
      <c r="A971">
        <v>489</v>
      </c>
      <c r="B971" s="30" t="s">
        <v>536</v>
      </c>
      <c r="C971" t="s">
        <v>1905</v>
      </c>
      <c r="D971" t="s">
        <v>1150</v>
      </c>
      <c r="E971" t="s">
        <v>2821</v>
      </c>
      <c r="F971" t="s">
        <v>2834</v>
      </c>
      <c r="G971" s="1">
        <f>COUNTIF(B971,"*ii*")</f>
        <v>0</v>
      </c>
      <c r="H971" s="1">
        <f>COUNTIF(B971,"*ee*")</f>
        <v>0</v>
      </c>
      <c r="I971" s="1">
        <f>COUNTIF(B971,"*aa*")</f>
        <v>0</v>
      </c>
      <c r="J971" s="1">
        <f>COUNTIF(B971,"*oo*")</f>
        <v>0</v>
      </c>
      <c r="K971" s="1">
        <f>COUNTIF(B971,"*uu*")</f>
        <v>0</v>
      </c>
      <c r="L971" s="1">
        <f>COUNTIF(B971,"*ia*")</f>
        <v>0</v>
      </c>
      <c r="M971" s="1">
        <f>COUNTIF(B971,"*iu*")</f>
        <v>0</v>
      </c>
      <c r="N971" s="1">
        <f>COUNTIF(B971,"*ei*")</f>
        <v>0</v>
      </c>
      <c r="O971" s="1">
        <f>COUNTIF(B971,"*ea*")</f>
        <v>0</v>
      </c>
      <c r="P971" s="1">
        <f>COUNTIF(B971,"*eo*")</f>
        <v>0</v>
      </c>
      <c r="Q971" s="1">
        <f>COUNTIF(B971,"*eu*")</f>
        <v>0</v>
      </c>
      <c r="R971" s="1">
        <f>COUNTIF(B971,"*ai*")</f>
        <v>0</v>
      </c>
      <c r="S971" s="1">
        <f>COUNTIF(B971,"*ae*")</f>
        <v>0</v>
      </c>
      <c r="T971" s="1">
        <f>COUNTIF(B971,"*ao*")</f>
        <v>0</v>
      </c>
      <c r="U971" s="1">
        <f>COUNTIF(B971,"*au*")</f>
        <v>0</v>
      </c>
      <c r="V971" s="1">
        <f>COUNTIF(B971,"*oi*")</f>
        <v>0</v>
      </c>
      <c r="W971" s="1">
        <f>COUNTIF(B971,"*oe*")</f>
        <v>0</v>
      </c>
      <c r="X971" s="1">
        <f>COUNTIF(B971,"*oa*")</f>
        <v>0</v>
      </c>
      <c r="Y971" s="1">
        <f>COUNTIF(B971,"*ou*")</f>
        <v>0</v>
      </c>
      <c r="Z971" s="1">
        <f>COUNTIF(B971,"*ui*")</f>
        <v>0</v>
      </c>
      <c r="AA971" s="1">
        <f>COUNTIF(B971,"*ua*")</f>
        <v>0</v>
      </c>
      <c r="AB971">
        <f>SUM(G971:AA971)</f>
        <v>0</v>
      </c>
      <c r="AC971">
        <v>2</v>
      </c>
      <c r="AD971">
        <f>COUNTIF(AC971,"2")</f>
        <v>1</v>
      </c>
      <c r="AE971">
        <f>COUNTIF(AC971,"3")</f>
        <v>0</v>
      </c>
      <c r="AF971">
        <f>COUNTIF(AC971,"4")</f>
        <v>0</v>
      </c>
      <c r="AG971">
        <f>COUNTIF(AC971,"5")</f>
        <v>0</v>
      </c>
      <c r="AH971">
        <v>1</v>
      </c>
      <c r="AI971">
        <v>0</v>
      </c>
      <c r="AL971">
        <v>1</v>
      </c>
      <c r="AO971" s="1">
        <f>COUNTIF(F971,"CVCV")+COUNTIF(F971,"CVVCV")</f>
        <v>1</v>
      </c>
      <c r="AP971" s="1">
        <f>COUNTIF(F971,"CVCVC")+COUNTIF(F971,"CVVCVC")</f>
        <v>0</v>
      </c>
      <c r="AQ971" s="1">
        <f>COUNTIF(F971,"VCV")+COUNTIF(F971,"VVCV")</f>
        <v>0</v>
      </c>
      <c r="AR971" s="1">
        <f>COUNTIF(F971,"VCVC")+COUNTIF(F971,"VVCVC")</f>
        <v>0</v>
      </c>
      <c r="AS971" s="1">
        <f>COUNTIF(F971,"CVV")</f>
        <v>0</v>
      </c>
      <c r="AT971" s="1">
        <f>COUNTIF(F971,"CVVC")</f>
        <v>0</v>
      </c>
      <c r="AU971" s="1">
        <f>COUNTIF(F971,"VV")</f>
        <v>0</v>
      </c>
      <c r="AV971" s="1">
        <f>COUNTIF(F971,"VVC")</f>
        <v>0</v>
      </c>
      <c r="AW971" s="1">
        <f>COUNTIF(F971,"CVVCVC")+COUNTIF(F971,"VVCVC")+COUNTIF(F971,"CVVCV")+COUNTIF(F971,"VVCV")</f>
        <v>0</v>
      </c>
      <c r="AY971" s="1">
        <f>COUNTIF(F971,"CCVCV")</f>
        <v>0</v>
      </c>
      <c r="AZ971" s="1">
        <f>COUNTIF(F971,"CCVCVC")</f>
        <v>0</v>
      </c>
      <c r="BA971" s="1">
        <f>COUNTIF(F971,"CCVV")</f>
        <v>0</v>
      </c>
      <c r="BB971" s="1">
        <f>COUNTIF(F971,"CCVVC")</f>
        <v>0</v>
      </c>
      <c r="BF971" s="1" t="str">
        <f>RIGHT(F971,4)</f>
        <v>CVCV</v>
      </c>
      <c r="BG971" s="1">
        <v>1</v>
      </c>
      <c r="BH971">
        <v>1</v>
      </c>
      <c r="BP971" s="1">
        <f>SUM(BG971:BO971)</f>
        <v>2</v>
      </c>
      <c r="BQ971">
        <v>0</v>
      </c>
      <c r="BS971" s="1" t="str">
        <f>LEFT(B971,1)</f>
        <v>k</v>
      </c>
      <c r="BT971" s="1" t="str">
        <f>LEFT(B971,2)</f>
        <v>ka</v>
      </c>
      <c r="BU971" s="1" t="str">
        <f>RIGHT(B971,1)</f>
        <v>a</v>
      </c>
      <c r="BX971" s="10">
        <v>0</v>
      </c>
      <c r="BY971" s="10" t="str">
        <f>LEFT(CA971,1)</f>
        <v>a</v>
      </c>
      <c r="BZ971" s="10" t="str">
        <f>RIGHT(B971,1)</f>
        <v>a</v>
      </c>
      <c r="CA971" s="10" t="str">
        <f>RIGHT(B971,3)</f>
        <v>ara</v>
      </c>
      <c r="CB971" s="10" t="str">
        <f>RIGHT(B971,3)</f>
        <v>ara</v>
      </c>
      <c r="CC971" s="10" t="str">
        <f>RIGHT(B971,2)</f>
        <v>ra</v>
      </c>
      <c r="CD971" s="10" t="str">
        <f>RIGHT(B971,1)</f>
        <v>a</v>
      </c>
    </row>
    <row r="972" spans="1:82">
      <c r="A972">
        <v>1477</v>
      </c>
      <c r="B972" s="30" t="s">
        <v>1088</v>
      </c>
      <c r="C972" t="s">
        <v>2726</v>
      </c>
      <c r="D972" t="s">
        <v>1150</v>
      </c>
      <c r="E972" t="s">
        <v>2821</v>
      </c>
      <c r="F972" t="s">
        <v>2834</v>
      </c>
      <c r="G972" s="1">
        <f>COUNTIF(B972,"*ii*")</f>
        <v>0</v>
      </c>
      <c r="H972" s="1">
        <f>COUNTIF(B972,"*ee*")</f>
        <v>0</v>
      </c>
      <c r="I972" s="1">
        <f>COUNTIF(B972,"*aa*")</f>
        <v>0</v>
      </c>
      <c r="J972" s="1">
        <f>COUNTIF(B972,"*oo*")</f>
        <v>0</v>
      </c>
      <c r="K972" s="1">
        <f>COUNTIF(B972,"*uu*")</f>
        <v>0</v>
      </c>
      <c r="L972" s="1">
        <f>COUNTIF(B972,"*ia*")</f>
        <v>0</v>
      </c>
      <c r="M972" s="1">
        <f>COUNTIF(B972,"*iu*")</f>
        <v>0</v>
      </c>
      <c r="N972" s="1">
        <f>COUNTIF(B972,"*ei*")</f>
        <v>0</v>
      </c>
      <c r="O972" s="1">
        <f>COUNTIF(B972,"*ea*")</f>
        <v>0</v>
      </c>
      <c r="P972" s="1">
        <f>COUNTIF(B972,"*eo*")</f>
        <v>0</v>
      </c>
      <c r="Q972" s="1">
        <f>COUNTIF(B972,"*eu*")</f>
        <v>0</v>
      </c>
      <c r="R972" s="1">
        <f>COUNTIF(B972,"*ai*")</f>
        <v>0</v>
      </c>
      <c r="S972" s="1">
        <f>COUNTIF(B972,"*ae*")</f>
        <v>0</v>
      </c>
      <c r="T972" s="1">
        <f>COUNTIF(B972,"*ao*")</f>
        <v>0</v>
      </c>
      <c r="U972" s="1">
        <f>COUNTIF(B972,"*au*")</f>
        <v>0</v>
      </c>
      <c r="V972" s="1">
        <f>COUNTIF(B972,"*oi*")</f>
        <v>0</v>
      </c>
      <c r="W972" s="1">
        <f>COUNTIF(B972,"*oe*")</f>
        <v>0</v>
      </c>
      <c r="X972" s="1">
        <f>COUNTIF(B972,"*oa*")</f>
        <v>0</v>
      </c>
      <c r="Y972" s="1">
        <f>COUNTIF(B972,"*ou*")</f>
        <v>0</v>
      </c>
      <c r="Z972" s="1">
        <f>COUNTIF(B972,"*ui*")</f>
        <v>0</v>
      </c>
      <c r="AA972" s="1">
        <f>COUNTIF(B972,"*ua*")</f>
        <v>0</v>
      </c>
      <c r="AB972">
        <f>SUM(G972:AA972)</f>
        <v>0</v>
      </c>
      <c r="AC972">
        <v>2</v>
      </c>
      <c r="AD972">
        <f>COUNTIF(AC972,"2")</f>
        <v>1</v>
      </c>
      <c r="AE972">
        <f>COUNTIF(AC972,"3")</f>
        <v>0</v>
      </c>
      <c r="AF972">
        <f>COUNTIF(AC972,"4")</f>
        <v>0</v>
      </c>
      <c r="AG972">
        <f>COUNTIF(AC972,"5")</f>
        <v>0</v>
      </c>
      <c r="AH972">
        <v>1</v>
      </c>
      <c r="AI972">
        <v>0</v>
      </c>
      <c r="AL972">
        <v>1</v>
      </c>
      <c r="AO972" s="1">
        <f>COUNTIF(F972,"CVCV")+COUNTIF(F972,"CVVCV")</f>
        <v>1</v>
      </c>
      <c r="AP972" s="1">
        <f>COUNTIF(F972,"CVCVC")+COUNTIF(F972,"CVVCVC")</f>
        <v>0</v>
      </c>
      <c r="AQ972" s="1">
        <f>COUNTIF(F972,"VCV")+COUNTIF(F972,"VVCV")</f>
        <v>0</v>
      </c>
      <c r="AR972" s="1">
        <f>COUNTIF(F972,"VCVC")+COUNTIF(F972,"VVCVC")</f>
        <v>0</v>
      </c>
      <c r="AS972" s="1">
        <f>COUNTIF(F972,"CVV")</f>
        <v>0</v>
      </c>
      <c r="AT972" s="1">
        <f>COUNTIF(F972,"CVVC")</f>
        <v>0</v>
      </c>
      <c r="AU972" s="1">
        <f>COUNTIF(F972,"VV")</f>
        <v>0</v>
      </c>
      <c r="AV972" s="1">
        <f>COUNTIF(F972,"VVC")</f>
        <v>0</v>
      </c>
      <c r="AW972" s="1">
        <f>COUNTIF(F972,"CVVCVC")+COUNTIF(F972,"VVCVC")+COUNTIF(F972,"CVVCV")+COUNTIF(F972,"VVCV")</f>
        <v>0</v>
      </c>
      <c r="AY972" s="1">
        <f>COUNTIF(F972,"CCVCV")</f>
        <v>0</v>
      </c>
      <c r="AZ972" s="1">
        <f>COUNTIF(F972,"CCVCVC")</f>
        <v>0</v>
      </c>
      <c r="BA972" s="1">
        <f>COUNTIF(F972,"CCVV")</f>
        <v>0</v>
      </c>
      <c r="BB972" s="1">
        <f>COUNTIF(F972,"CCVVC")</f>
        <v>0</v>
      </c>
      <c r="BF972" s="1" t="str">
        <f>RIGHT(F972,4)</f>
        <v>CVCV</v>
      </c>
      <c r="BG972" s="1">
        <v>1</v>
      </c>
      <c r="BH972">
        <v>1</v>
      </c>
      <c r="BP972" s="1">
        <f>SUM(BG972:BO972)</f>
        <v>2</v>
      </c>
      <c r="BQ972">
        <v>0</v>
      </c>
      <c r="BS972" s="1" t="str">
        <f>LEFT(B972,1)</f>
        <v>r</v>
      </c>
      <c r="BT972" s="1" t="str">
        <f>LEFT(B972,2)</f>
        <v>ra</v>
      </c>
      <c r="BU972" s="1" t="str">
        <f>RIGHT(B972,1)</f>
        <v>a</v>
      </c>
      <c r="BX972" s="10">
        <v>0</v>
      </c>
      <c r="BY972" s="10" t="str">
        <f>LEFT(CA972,1)</f>
        <v>a</v>
      </c>
      <c r="BZ972" s="10" t="str">
        <f>RIGHT(B972,1)</f>
        <v>a</v>
      </c>
      <c r="CA972" s="10" t="str">
        <f>RIGHT(B972,3)</f>
        <v>ara</v>
      </c>
      <c r="CB972" s="10" t="str">
        <f>RIGHT(B972,3)</f>
        <v>ara</v>
      </c>
      <c r="CC972" s="10" t="str">
        <f>RIGHT(B972,2)</f>
        <v>ra</v>
      </c>
      <c r="CD972" s="10" t="str">
        <f>RIGHT(B972,1)</f>
        <v>a</v>
      </c>
    </row>
    <row r="973" spans="1:82">
      <c r="A973">
        <v>1606</v>
      </c>
      <c r="B973" s="30" t="s">
        <v>730</v>
      </c>
      <c r="C973" t="s">
        <v>2159</v>
      </c>
      <c r="D973" t="s">
        <v>1150</v>
      </c>
      <c r="E973" t="s">
        <v>2821</v>
      </c>
      <c r="F973" t="s">
        <v>2834</v>
      </c>
      <c r="G973" s="1">
        <f>COUNTIF(B973,"*ii*")</f>
        <v>0</v>
      </c>
      <c r="H973" s="1">
        <f>COUNTIF(B973,"*ee*")</f>
        <v>0</v>
      </c>
      <c r="I973" s="1">
        <f>COUNTIF(B973,"*aa*")</f>
        <v>0</v>
      </c>
      <c r="J973" s="1">
        <f>COUNTIF(B973,"*oo*")</f>
        <v>0</v>
      </c>
      <c r="K973" s="1">
        <f>COUNTIF(B973,"*uu*")</f>
        <v>0</v>
      </c>
      <c r="L973" s="1">
        <f>COUNTIF(B973,"*ia*")</f>
        <v>0</v>
      </c>
      <c r="M973" s="1">
        <f>COUNTIF(B973,"*iu*")</f>
        <v>0</v>
      </c>
      <c r="N973" s="1">
        <f>COUNTIF(B973,"*ei*")</f>
        <v>0</v>
      </c>
      <c r="O973" s="1">
        <f>COUNTIF(B973,"*ea*")</f>
        <v>0</v>
      </c>
      <c r="P973" s="1">
        <f>COUNTIF(B973,"*eo*")</f>
        <v>0</v>
      </c>
      <c r="Q973" s="1">
        <f>COUNTIF(B973,"*eu*")</f>
        <v>0</v>
      </c>
      <c r="R973" s="1">
        <f>COUNTIF(B973,"*ai*")</f>
        <v>0</v>
      </c>
      <c r="S973" s="1">
        <f>COUNTIF(B973,"*ae*")</f>
        <v>0</v>
      </c>
      <c r="T973" s="1">
        <f>COUNTIF(B973,"*ao*")</f>
        <v>0</v>
      </c>
      <c r="U973" s="1">
        <f>COUNTIF(B973,"*au*")</f>
        <v>0</v>
      </c>
      <c r="V973" s="1">
        <f>COUNTIF(B973,"*oi*")</f>
        <v>0</v>
      </c>
      <c r="W973" s="1">
        <f>COUNTIF(B973,"*oe*")</f>
        <v>0</v>
      </c>
      <c r="X973" s="1">
        <f>COUNTIF(B973,"*oa*")</f>
        <v>0</v>
      </c>
      <c r="Y973" s="1">
        <f>COUNTIF(B973,"*ou*")</f>
        <v>0</v>
      </c>
      <c r="Z973" s="1">
        <f>COUNTIF(B973,"*ui*")</f>
        <v>0</v>
      </c>
      <c r="AA973" s="1">
        <f>COUNTIF(B973,"*ua*")</f>
        <v>0</v>
      </c>
      <c r="AB973">
        <f>SUM(G973:AA973)</f>
        <v>0</v>
      </c>
      <c r="AC973">
        <v>2</v>
      </c>
      <c r="AD973">
        <f>COUNTIF(AC973,"2")</f>
        <v>1</v>
      </c>
      <c r="AE973">
        <f>COUNTIF(AC973,"3")</f>
        <v>0</v>
      </c>
      <c r="AF973">
        <f>COUNTIF(AC973,"4")</f>
        <v>0</v>
      </c>
      <c r="AG973">
        <f>COUNTIF(AC973,"5")</f>
        <v>0</v>
      </c>
      <c r="AH973">
        <v>1</v>
      </c>
      <c r="AI973">
        <v>0</v>
      </c>
      <c r="AL973">
        <v>1</v>
      </c>
      <c r="AO973" s="1">
        <f>COUNTIF(F973,"CVCV")+COUNTIF(F973,"CVVCV")</f>
        <v>1</v>
      </c>
      <c r="AP973" s="1">
        <f>COUNTIF(F973,"CVCVC")+COUNTIF(F973,"CVVCVC")</f>
        <v>0</v>
      </c>
      <c r="AQ973" s="1">
        <f>COUNTIF(F973,"VCV")+COUNTIF(F973,"VVCV")</f>
        <v>0</v>
      </c>
      <c r="AR973" s="1">
        <f>COUNTIF(F973,"VCVC")+COUNTIF(F973,"VVCVC")</f>
        <v>0</v>
      </c>
      <c r="AS973" s="1">
        <f>COUNTIF(F973,"CVV")</f>
        <v>0</v>
      </c>
      <c r="AT973" s="1">
        <f>COUNTIF(F973,"CVVC")</f>
        <v>0</v>
      </c>
      <c r="AU973" s="1">
        <f>COUNTIF(F973,"VV")</f>
        <v>0</v>
      </c>
      <c r="AV973" s="1">
        <f>COUNTIF(F973,"VVC")</f>
        <v>0</v>
      </c>
      <c r="AW973" s="1">
        <f>COUNTIF(F973,"CVVCVC")+COUNTIF(F973,"VVCVC")+COUNTIF(F973,"CVVCV")+COUNTIF(F973,"VVCV")</f>
        <v>0</v>
      </c>
      <c r="AY973" s="1">
        <f>COUNTIF(F973,"CCVCV")</f>
        <v>0</v>
      </c>
      <c r="AZ973" s="1">
        <f>COUNTIF(F973,"CCVCVC")</f>
        <v>0</v>
      </c>
      <c r="BA973" s="1">
        <f>COUNTIF(F973,"CCVV")</f>
        <v>0</v>
      </c>
      <c r="BB973" s="1">
        <f>COUNTIF(F973,"CCVVC")</f>
        <v>0</v>
      </c>
      <c r="BF973" s="1" t="str">
        <f>RIGHT(F973,4)</f>
        <v>CVCV</v>
      </c>
      <c r="BG973" s="1">
        <v>1</v>
      </c>
      <c r="BH973">
        <v>1</v>
      </c>
      <c r="BP973" s="1">
        <f>SUM(BG973:BO973)</f>
        <v>2</v>
      </c>
      <c r="BQ973">
        <v>0</v>
      </c>
      <c r="BS973" s="1" t="str">
        <f>LEFT(B973,1)</f>
        <v>s</v>
      </c>
      <c r="BT973" s="1" t="str">
        <f>LEFT(B973,2)</f>
        <v>sa</v>
      </c>
      <c r="BU973" s="1" t="str">
        <f>RIGHT(B973,1)</f>
        <v>a</v>
      </c>
      <c r="BX973" s="10">
        <v>0</v>
      </c>
      <c r="BY973" s="10" t="str">
        <f>LEFT(CA973,1)</f>
        <v>a</v>
      </c>
      <c r="BZ973" s="10" t="str">
        <f>RIGHT(B973,1)</f>
        <v>a</v>
      </c>
      <c r="CA973" s="10" t="str">
        <f>RIGHT(B973,3)</f>
        <v>ara</v>
      </c>
      <c r="CB973" s="10" t="str">
        <f>RIGHT(B973,3)</f>
        <v>ara</v>
      </c>
      <c r="CC973" s="10" t="str">
        <f>RIGHT(B973,2)</f>
        <v>ra</v>
      </c>
      <c r="CD973" s="10" t="str">
        <f>RIGHT(B973,1)</f>
        <v>a</v>
      </c>
    </row>
    <row r="974" spans="1:82">
      <c r="A974">
        <v>1817</v>
      </c>
      <c r="B974" s="30" t="s">
        <v>416</v>
      </c>
      <c r="C974" t="s">
        <v>1725</v>
      </c>
      <c r="D974" t="s">
        <v>1150</v>
      </c>
      <c r="E974" t="s">
        <v>2821</v>
      </c>
      <c r="F974" t="s">
        <v>2834</v>
      </c>
      <c r="G974" s="1">
        <f>COUNTIF(B974,"*ii*")</f>
        <v>0</v>
      </c>
      <c r="H974" s="1">
        <f>COUNTIF(B974,"*ee*")</f>
        <v>0</v>
      </c>
      <c r="I974" s="1">
        <f>COUNTIF(B974,"*aa*")</f>
        <v>0</v>
      </c>
      <c r="J974" s="1">
        <f>COUNTIF(B974,"*oo*")</f>
        <v>0</v>
      </c>
      <c r="K974" s="1">
        <f>COUNTIF(B974,"*uu*")</f>
        <v>0</v>
      </c>
      <c r="L974" s="1">
        <f>COUNTIF(B974,"*ia*")</f>
        <v>0</v>
      </c>
      <c r="M974" s="1">
        <f>COUNTIF(B974,"*iu*")</f>
        <v>0</v>
      </c>
      <c r="N974" s="1">
        <f>COUNTIF(B974,"*ei*")</f>
        <v>0</v>
      </c>
      <c r="O974" s="1">
        <f>COUNTIF(B974,"*ea*")</f>
        <v>0</v>
      </c>
      <c r="P974" s="1">
        <f>COUNTIF(B974,"*eo*")</f>
        <v>0</v>
      </c>
      <c r="Q974" s="1">
        <f>COUNTIF(B974,"*eu*")</f>
        <v>0</v>
      </c>
      <c r="R974" s="1">
        <f>COUNTIF(B974,"*ai*")</f>
        <v>0</v>
      </c>
      <c r="S974" s="1">
        <f>COUNTIF(B974,"*ae*")</f>
        <v>0</v>
      </c>
      <c r="T974" s="1">
        <f>COUNTIF(B974,"*ao*")</f>
        <v>0</v>
      </c>
      <c r="U974" s="1">
        <f>COUNTIF(B974,"*au*")</f>
        <v>0</v>
      </c>
      <c r="V974" s="1">
        <f>COUNTIF(B974,"*oi*")</f>
        <v>0</v>
      </c>
      <c r="W974" s="1">
        <f>COUNTIF(B974,"*oe*")</f>
        <v>0</v>
      </c>
      <c r="X974" s="1">
        <f>COUNTIF(B974,"*oa*")</f>
        <v>0</v>
      </c>
      <c r="Y974" s="1">
        <f>COUNTIF(B974,"*ou*")</f>
        <v>0</v>
      </c>
      <c r="Z974" s="1">
        <f>COUNTIF(B974,"*ui*")</f>
        <v>0</v>
      </c>
      <c r="AA974" s="1">
        <f>COUNTIF(B974,"*ua*")</f>
        <v>0</v>
      </c>
      <c r="AB974">
        <f>SUM(G974:AA974)</f>
        <v>0</v>
      </c>
      <c r="AC974">
        <v>2</v>
      </c>
      <c r="AD974">
        <f>COUNTIF(AC974,"2")</f>
        <v>1</v>
      </c>
      <c r="AE974">
        <f>COUNTIF(AC974,"3")</f>
        <v>0</v>
      </c>
      <c r="AF974">
        <f>COUNTIF(AC974,"4")</f>
        <v>0</v>
      </c>
      <c r="AG974">
        <f>COUNTIF(AC974,"5")</f>
        <v>0</v>
      </c>
      <c r="AH974">
        <v>1</v>
      </c>
      <c r="AI974">
        <v>0</v>
      </c>
      <c r="AL974">
        <v>1</v>
      </c>
      <c r="AO974" s="1">
        <f>COUNTIF(F974,"CVCV")+COUNTIF(F974,"CVVCV")</f>
        <v>1</v>
      </c>
      <c r="AP974" s="1">
        <f>COUNTIF(F974,"CVCVC")+COUNTIF(F974,"CVVCVC")</f>
        <v>0</v>
      </c>
      <c r="AQ974" s="1">
        <f>COUNTIF(F974,"VCV")+COUNTIF(F974,"VVCV")</f>
        <v>0</v>
      </c>
      <c r="AR974" s="1">
        <f>COUNTIF(F974,"VCVC")+COUNTIF(F974,"VVCVC")</f>
        <v>0</v>
      </c>
      <c r="AS974" s="1">
        <f>COUNTIF(F974,"CVV")</f>
        <v>0</v>
      </c>
      <c r="AT974" s="1">
        <f>COUNTIF(F974,"CVVC")</f>
        <v>0</v>
      </c>
      <c r="AU974" s="1">
        <f>COUNTIF(F974,"VV")</f>
        <v>0</v>
      </c>
      <c r="AV974" s="1">
        <f>COUNTIF(F974,"VVC")</f>
        <v>0</v>
      </c>
      <c r="AW974" s="1">
        <f>COUNTIF(F974,"CVVCVC")+COUNTIF(F974,"VVCVC")+COUNTIF(F974,"CVVCV")+COUNTIF(F974,"VVCV")</f>
        <v>0</v>
      </c>
      <c r="AY974" s="1">
        <f>COUNTIF(F974,"CCVCV")</f>
        <v>0</v>
      </c>
      <c r="AZ974" s="1">
        <f>COUNTIF(F974,"CCVCVC")</f>
        <v>0</v>
      </c>
      <c r="BA974" s="1">
        <f>COUNTIF(F974,"CCVV")</f>
        <v>0</v>
      </c>
      <c r="BB974" s="1">
        <f>COUNTIF(F974,"CCVVC")</f>
        <v>0</v>
      </c>
      <c r="BF974" s="1" t="str">
        <f>RIGHT(F974,4)</f>
        <v>CVCV</v>
      </c>
      <c r="BG974" s="1">
        <v>1</v>
      </c>
      <c r="BH974">
        <v>1</v>
      </c>
      <c r="BP974" s="1">
        <f>SUM(BG974:BO974)</f>
        <v>2</v>
      </c>
      <c r="BQ974">
        <v>0</v>
      </c>
      <c r="BS974" s="1" t="str">
        <f>LEFT(B974,1)</f>
        <v>t</v>
      </c>
      <c r="BT974" s="1" t="str">
        <f>LEFT(B974,2)</f>
        <v>ta</v>
      </c>
      <c r="BU974" s="1" t="str">
        <f>RIGHT(B974,1)</f>
        <v>a</v>
      </c>
      <c r="BX974" s="10">
        <v>0</v>
      </c>
      <c r="BY974" s="10" t="str">
        <f>LEFT(CA974,1)</f>
        <v>a</v>
      </c>
      <c r="BZ974" s="10" t="str">
        <f>RIGHT(B974,1)</f>
        <v>a</v>
      </c>
      <c r="CA974" s="10" t="str">
        <f>RIGHT(B974,3)</f>
        <v>ara</v>
      </c>
      <c r="CB974" s="10" t="str">
        <f>RIGHT(B974,3)</f>
        <v>ara</v>
      </c>
      <c r="CC974" s="10" t="str">
        <f>RIGHT(B974,2)</f>
        <v>ra</v>
      </c>
      <c r="CD974" s="10" t="str">
        <f>RIGHT(B974,1)</f>
        <v>a</v>
      </c>
    </row>
    <row r="975" spans="1:82">
      <c r="A975">
        <v>149</v>
      </c>
      <c r="B975" s="30" t="s">
        <v>792</v>
      </c>
      <c r="C975" t="s">
        <v>2247</v>
      </c>
      <c r="D975" t="s">
        <v>1151</v>
      </c>
      <c r="E975" t="s">
        <v>2821</v>
      </c>
      <c r="F975" t="s">
        <v>2834</v>
      </c>
      <c r="G975" s="1">
        <f>COUNTIF(B975,"*ii*")</f>
        <v>0</v>
      </c>
      <c r="H975" s="1">
        <f>COUNTIF(B975,"*ee*")</f>
        <v>0</v>
      </c>
      <c r="I975" s="1">
        <f>COUNTIF(B975,"*aa*")</f>
        <v>0</v>
      </c>
      <c r="J975" s="1">
        <f>COUNTIF(B975,"*oo*")</f>
        <v>0</v>
      </c>
      <c r="K975" s="1">
        <f>COUNTIF(B975,"*uu*")</f>
        <v>0</v>
      </c>
      <c r="L975" s="1">
        <f>COUNTIF(B975,"*ia*")</f>
        <v>0</v>
      </c>
      <c r="M975" s="1">
        <f>COUNTIF(B975,"*iu*")</f>
        <v>0</v>
      </c>
      <c r="N975" s="1">
        <f>COUNTIF(B975,"*ei*")</f>
        <v>0</v>
      </c>
      <c r="O975" s="1">
        <f>COUNTIF(B975,"*ea*")</f>
        <v>0</v>
      </c>
      <c r="P975" s="1">
        <f>COUNTIF(B975,"*eo*")</f>
        <v>0</v>
      </c>
      <c r="Q975" s="1">
        <f>COUNTIF(B975,"*eu*")</f>
        <v>0</v>
      </c>
      <c r="R975" s="1">
        <f>COUNTIF(B975,"*ai*")</f>
        <v>0</v>
      </c>
      <c r="S975" s="1">
        <f>COUNTIF(B975,"*ae*")</f>
        <v>0</v>
      </c>
      <c r="T975" s="1">
        <f>COUNTIF(B975,"*ao*")</f>
        <v>0</v>
      </c>
      <c r="U975" s="1">
        <f>COUNTIF(B975,"*au*")</f>
        <v>0</v>
      </c>
      <c r="V975" s="1">
        <f>COUNTIF(B975,"*oi*")</f>
        <v>0</v>
      </c>
      <c r="W975" s="1">
        <f>COUNTIF(B975,"*oe*")</f>
        <v>0</v>
      </c>
      <c r="X975" s="1">
        <f>COUNTIF(B975,"*oa*")</f>
        <v>0</v>
      </c>
      <c r="Y975" s="1">
        <f>COUNTIF(B975,"*ou*")</f>
        <v>0</v>
      </c>
      <c r="Z975" s="1">
        <f>COUNTIF(B975,"*ui*")</f>
        <v>0</v>
      </c>
      <c r="AA975" s="1">
        <f>COUNTIF(B975,"*ua*")</f>
        <v>0</v>
      </c>
      <c r="AB975">
        <f>SUM(G975:AA975)</f>
        <v>0</v>
      </c>
      <c r="AC975">
        <v>2</v>
      </c>
      <c r="AD975">
        <f>COUNTIF(AC975,"2")</f>
        <v>1</v>
      </c>
      <c r="AE975">
        <f>COUNTIF(AC975,"3")</f>
        <v>0</v>
      </c>
      <c r="AF975">
        <f>COUNTIF(AC975,"4")</f>
        <v>0</v>
      </c>
      <c r="AG975">
        <f>COUNTIF(AC975,"5")</f>
        <v>0</v>
      </c>
      <c r="AH975">
        <v>1</v>
      </c>
      <c r="AI975">
        <v>0</v>
      </c>
      <c r="AL975">
        <v>1</v>
      </c>
      <c r="AO975" s="1">
        <f>COUNTIF(F975,"CVCV")+COUNTIF(F975,"CVVCV")</f>
        <v>1</v>
      </c>
      <c r="AP975" s="1">
        <f>COUNTIF(F975,"CVCVC")+COUNTIF(F975,"CVVCVC")</f>
        <v>0</v>
      </c>
      <c r="AQ975" s="1">
        <f>COUNTIF(F975,"VCV")+COUNTIF(F975,"VVCV")</f>
        <v>0</v>
      </c>
      <c r="AR975" s="1">
        <f>COUNTIF(F975,"VCVC")+COUNTIF(F975,"VVCVC")</f>
        <v>0</v>
      </c>
      <c r="AS975" s="1">
        <f>COUNTIF(F975,"CVV")</f>
        <v>0</v>
      </c>
      <c r="AT975" s="1">
        <f>COUNTIF(F975,"CVVC")</f>
        <v>0</v>
      </c>
      <c r="AU975" s="1">
        <f>COUNTIF(F975,"VV")</f>
        <v>0</v>
      </c>
      <c r="AV975" s="1">
        <f>COUNTIF(F975,"VVC")</f>
        <v>0</v>
      </c>
      <c r="AW975" s="1">
        <f>COUNTIF(F975,"CVVCVC")+COUNTIF(F975,"VVCVC")+COUNTIF(F975,"CVVCV")+COUNTIF(F975,"VVCV")</f>
        <v>0</v>
      </c>
      <c r="AY975" s="1">
        <f>COUNTIF(F975,"CCVCV")</f>
        <v>0</v>
      </c>
      <c r="AZ975" s="1">
        <f>COUNTIF(F975,"CCVCVC")</f>
        <v>0</v>
      </c>
      <c r="BA975" s="1">
        <f>COUNTIF(F975,"CCVV")</f>
        <v>0</v>
      </c>
      <c r="BB975" s="1">
        <f>COUNTIF(F975,"CCVVC")</f>
        <v>0</v>
      </c>
      <c r="BF975" s="1" t="str">
        <f>RIGHT(F975,4)</f>
        <v>CVCV</v>
      </c>
      <c r="BG975" s="1">
        <v>1</v>
      </c>
      <c r="BH975">
        <v>1</v>
      </c>
      <c r="BP975" s="1">
        <f>SUM(BG975:BO975)</f>
        <v>2</v>
      </c>
      <c r="BQ975">
        <v>0</v>
      </c>
      <c r="BS975" s="1" t="str">
        <f>LEFT(B975,1)</f>
        <v>b</v>
      </c>
      <c r="BT975" s="1" t="str">
        <f>LEFT(B975,2)</f>
        <v>be</v>
      </c>
      <c r="BU975" s="1" t="str">
        <f>RIGHT(B975,1)</f>
        <v>a</v>
      </c>
      <c r="BX975" s="10">
        <v>0</v>
      </c>
      <c r="BY975" s="10" t="str">
        <f>LEFT(CA975,1)</f>
        <v>e</v>
      </c>
      <c r="BZ975" s="10" t="str">
        <f>RIGHT(B975,1)</f>
        <v>a</v>
      </c>
      <c r="CA975" s="10" t="str">
        <f>RIGHT(B975,3)</f>
        <v>era</v>
      </c>
      <c r="CB975" s="10" t="str">
        <f>RIGHT(B975,3)</f>
        <v>era</v>
      </c>
      <c r="CC975" s="10" t="str">
        <f>RIGHT(B975,2)</f>
        <v>ra</v>
      </c>
      <c r="CD975" s="10" t="str">
        <f>RIGHT(B975,1)</f>
        <v>a</v>
      </c>
    </row>
    <row r="976" spans="1:82">
      <c r="A976">
        <v>395</v>
      </c>
      <c r="B976" s="30" t="s">
        <v>781</v>
      </c>
      <c r="C976" t="s">
        <v>2233</v>
      </c>
      <c r="D976" t="s">
        <v>1150</v>
      </c>
      <c r="E976" t="s">
        <v>2821</v>
      </c>
      <c r="F976" t="s">
        <v>2834</v>
      </c>
      <c r="G976" s="1">
        <f>COUNTIF(B976,"*ii*")</f>
        <v>0</v>
      </c>
      <c r="H976" s="1">
        <f>COUNTIF(B976,"*ee*")</f>
        <v>0</v>
      </c>
      <c r="I976" s="1">
        <f>COUNTIF(B976,"*aa*")</f>
        <v>0</v>
      </c>
      <c r="J976" s="1">
        <f>COUNTIF(B976,"*oo*")</f>
        <v>0</v>
      </c>
      <c r="K976" s="1">
        <f>COUNTIF(B976,"*uu*")</f>
        <v>0</v>
      </c>
      <c r="L976" s="1">
        <f>COUNTIF(B976,"*ia*")</f>
        <v>0</v>
      </c>
      <c r="M976" s="1">
        <f>COUNTIF(B976,"*iu*")</f>
        <v>0</v>
      </c>
      <c r="N976" s="1">
        <f>COUNTIF(B976,"*ei*")</f>
        <v>0</v>
      </c>
      <c r="O976" s="1">
        <f>COUNTIF(B976,"*ea*")</f>
        <v>0</v>
      </c>
      <c r="P976" s="1">
        <f>COUNTIF(B976,"*eo*")</f>
        <v>0</v>
      </c>
      <c r="Q976" s="1">
        <f>COUNTIF(B976,"*eu*")</f>
        <v>0</v>
      </c>
      <c r="R976" s="1">
        <f>COUNTIF(B976,"*ai*")</f>
        <v>0</v>
      </c>
      <c r="S976" s="1">
        <f>COUNTIF(B976,"*ae*")</f>
        <v>0</v>
      </c>
      <c r="T976" s="1">
        <f>COUNTIF(B976,"*ao*")</f>
        <v>0</v>
      </c>
      <c r="U976" s="1">
        <f>COUNTIF(B976,"*au*")</f>
        <v>0</v>
      </c>
      <c r="V976" s="1">
        <f>COUNTIF(B976,"*oi*")</f>
        <v>0</v>
      </c>
      <c r="W976" s="1">
        <f>COUNTIF(B976,"*oe*")</f>
        <v>0</v>
      </c>
      <c r="X976" s="1">
        <f>COUNTIF(B976,"*oa*")</f>
        <v>0</v>
      </c>
      <c r="Y976" s="1">
        <f>COUNTIF(B976,"*ou*")</f>
        <v>0</v>
      </c>
      <c r="Z976" s="1">
        <f>COUNTIF(B976,"*ui*")</f>
        <v>0</v>
      </c>
      <c r="AA976" s="1">
        <f>COUNTIF(B976,"*ua*")</f>
        <v>0</v>
      </c>
      <c r="AB976">
        <f>SUM(G976:AA976)</f>
        <v>0</v>
      </c>
      <c r="AC976">
        <v>2</v>
      </c>
      <c r="AD976">
        <f>COUNTIF(AC976,"2")</f>
        <v>1</v>
      </c>
      <c r="AE976">
        <f>COUNTIF(AC976,"3")</f>
        <v>0</v>
      </c>
      <c r="AF976">
        <f>COUNTIF(AC976,"4")</f>
        <v>0</v>
      </c>
      <c r="AG976">
        <f>COUNTIF(AC976,"5")</f>
        <v>0</v>
      </c>
      <c r="AH976">
        <v>1</v>
      </c>
      <c r="AI976">
        <v>0</v>
      </c>
      <c r="AL976">
        <v>1</v>
      </c>
      <c r="AO976" s="1">
        <f>COUNTIF(F976,"CVCV")+COUNTIF(F976,"CVVCV")</f>
        <v>1</v>
      </c>
      <c r="AP976" s="1">
        <f>COUNTIF(F976,"CVCVC")+COUNTIF(F976,"CVVCVC")</f>
        <v>0</v>
      </c>
      <c r="AQ976" s="1">
        <f>COUNTIF(F976,"VCV")+COUNTIF(F976,"VVCV")</f>
        <v>0</v>
      </c>
      <c r="AR976" s="1">
        <f>COUNTIF(F976,"VCVC")+COUNTIF(F976,"VVCVC")</f>
        <v>0</v>
      </c>
      <c r="AS976" s="1">
        <f>COUNTIF(F976,"CVV")</f>
        <v>0</v>
      </c>
      <c r="AT976" s="1">
        <f>COUNTIF(F976,"CVVC")</f>
        <v>0</v>
      </c>
      <c r="AU976" s="1">
        <f>COUNTIF(F976,"VV")</f>
        <v>0</v>
      </c>
      <c r="AV976" s="1">
        <f>COUNTIF(F976,"VVC")</f>
        <v>0</v>
      </c>
      <c r="AW976" s="1">
        <f>COUNTIF(F976,"CVVCVC")+COUNTIF(F976,"VVCVC")+COUNTIF(F976,"CVVCV")+COUNTIF(F976,"VVCV")</f>
        <v>0</v>
      </c>
      <c r="AY976" s="1">
        <f>COUNTIF(F976,"CCVCV")</f>
        <v>0</v>
      </c>
      <c r="AZ976" s="1">
        <f>COUNTIF(F976,"CCVCVC")</f>
        <v>0</v>
      </c>
      <c r="BA976" s="1">
        <f>COUNTIF(F976,"CCVV")</f>
        <v>0</v>
      </c>
      <c r="BB976" s="1">
        <f>COUNTIF(F976,"CCVVC")</f>
        <v>0</v>
      </c>
      <c r="BF976" s="1" t="str">
        <f>RIGHT(F976,4)</f>
        <v>CVCV</v>
      </c>
      <c r="BG976" s="1">
        <v>1</v>
      </c>
      <c r="BH976">
        <v>1</v>
      </c>
      <c r="BP976" s="1">
        <f>SUM(BG976:BO976)</f>
        <v>2</v>
      </c>
      <c r="BQ976">
        <v>0</v>
      </c>
      <c r="BS976" s="1" t="str">
        <f>LEFT(B976,1)</f>
        <v>h</v>
      </c>
      <c r="BT976" s="1" t="str">
        <f>LEFT(B976,2)</f>
        <v>he</v>
      </c>
      <c r="BU976" s="1" t="str">
        <f>RIGHT(B976,1)</f>
        <v>a</v>
      </c>
      <c r="BX976" s="10">
        <v>0</v>
      </c>
      <c r="BY976" s="10" t="str">
        <f>LEFT(CA976,1)</f>
        <v>e</v>
      </c>
      <c r="BZ976" s="10" t="str">
        <f>RIGHT(B976,1)</f>
        <v>a</v>
      </c>
      <c r="CA976" s="10" t="str">
        <f>RIGHT(B976,3)</f>
        <v>era</v>
      </c>
      <c r="CB976" s="10" t="str">
        <f>RIGHT(B976,3)</f>
        <v>era</v>
      </c>
      <c r="CC976" s="10" t="str">
        <f>RIGHT(B976,2)</f>
        <v>ra</v>
      </c>
      <c r="CD976" s="10" t="str">
        <f>RIGHT(B976,1)</f>
        <v>a</v>
      </c>
    </row>
    <row r="977" spans="1:82">
      <c r="A977">
        <v>1142</v>
      </c>
      <c r="B977" s="30" t="s">
        <v>1024</v>
      </c>
      <c r="C977" t="s">
        <v>2630</v>
      </c>
      <c r="D977" t="s">
        <v>1150</v>
      </c>
      <c r="E977" t="s">
        <v>2821</v>
      </c>
      <c r="F977" t="s">
        <v>2834</v>
      </c>
      <c r="G977" s="1">
        <f>COUNTIF(B977,"*ii*")</f>
        <v>0</v>
      </c>
      <c r="H977" s="1">
        <f>COUNTIF(B977,"*ee*")</f>
        <v>0</v>
      </c>
      <c r="I977" s="1">
        <f>COUNTIF(B977,"*aa*")</f>
        <v>0</v>
      </c>
      <c r="J977" s="1">
        <f>COUNTIF(B977,"*oo*")</f>
        <v>0</v>
      </c>
      <c r="K977" s="1">
        <f>COUNTIF(B977,"*uu*")</f>
        <v>0</v>
      </c>
      <c r="L977" s="1">
        <f>COUNTIF(B977,"*ia*")</f>
        <v>0</v>
      </c>
      <c r="M977" s="1">
        <f>COUNTIF(B977,"*iu*")</f>
        <v>0</v>
      </c>
      <c r="N977" s="1">
        <f>COUNTIF(B977,"*ei*")</f>
        <v>0</v>
      </c>
      <c r="O977" s="1">
        <f>COUNTIF(B977,"*ea*")</f>
        <v>0</v>
      </c>
      <c r="P977" s="1">
        <f>COUNTIF(B977,"*eo*")</f>
        <v>0</v>
      </c>
      <c r="Q977" s="1">
        <f>COUNTIF(B977,"*eu*")</f>
        <v>0</v>
      </c>
      <c r="R977" s="1">
        <f>COUNTIF(B977,"*ai*")</f>
        <v>0</v>
      </c>
      <c r="S977" s="1">
        <f>COUNTIF(B977,"*ae*")</f>
        <v>0</v>
      </c>
      <c r="T977" s="1">
        <f>COUNTIF(B977,"*ao*")</f>
        <v>0</v>
      </c>
      <c r="U977" s="1">
        <f>COUNTIF(B977,"*au*")</f>
        <v>0</v>
      </c>
      <c r="V977" s="1">
        <f>COUNTIF(B977,"*oi*")</f>
        <v>0</v>
      </c>
      <c r="W977" s="1">
        <f>COUNTIF(B977,"*oe*")</f>
        <v>0</v>
      </c>
      <c r="X977" s="1">
        <f>COUNTIF(B977,"*oa*")</f>
        <v>0</v>
      </c>
      <c r="Y977" s="1">
        <f>COUNTIF(B977,"*ou*")</f>
        <v>0</v>
      </c>
      <c r="Z977" s="1">
        <f>COUNTIF(B977,"*ui*")</f>
        <v>0</v>
      </c>
      <c r="AA977" s="1">
        <f>COUNTIF(B977,"*ua*")</f>
        <v>0</v>
      </c>
      <c r="AB977">
        <f>SUM(G977:AA977)</f>
        <v>0</v>
      </c>
      <c r="AC977">
        <v>2</v>
      </c>
      <c r="AD977">
        <f>COUNTIF(AC977,"2")</f>
        <v>1</v>
      </c>
      <c r="AE977">
        <f>COUNTIF(AC977,"3")</f>
        <v>0</v>
      </c>
      <c r="AF977">
        <f>COUNTIF(AC977,"4")</f>
        <v>0</v>
      </c>
      <c r="AG977">
        <f>COUNTIF(AC977,"5")</f>
        <v>0</v>
      </c>
      <c r="AH977">
        <v>1</v>
      </c>
      <c r="AI977">
        <v>0</v>
      </c>
      <c r="AL977">
        <v>1</v>
      </c>
      <c r="AO977" s="1">
        <f>COUNTIF(F977,"CVCV")+COUNTIF(F977,"CVVCV")</f>
        <v>1</v>
      </c>
      <c r="AP977" s="1">
        <f>COUNTIF(F977,"CVCVC")+COUNTIF(F977,"CVVCVC")</f>
        <v>0</v>
      </c>
      <c r="AQ977" s="1">
        <f>COUNTIF(F977,"VCV")+COUNTIF(F977,"VVCV")</f>
        <v>0</v>
      </c>
      <c r="AR977" s="1">
        <f>COUNTIF(F977,"VCVC")+COUNTIF(F977,"VVCVC")</f>
        <v>0</v>
      </c>
      <c r="AS977" s="1">
        <f>COUNTIF(F977,"CVV")</f>
        <v>0</v>
      </c>
      <c r="AT977" s="1">
        <f>COUNTIF(F977,"CVVC")</f>
        <v>0</v>
      </c>
      <c r="AU977" s="1">
        <f>COUNTIF(F977,"VV")</f>
        <v>0</v>
      </c>
      <c r="AV977" s="1">
        <f>COUNTIF(F977,"VVC")</f>
        <v>0</v>
      </c>
      <c r="AW977" s="1">
        <f>COUNTIF(F977,"CVVCVC")+COUNTIF(F977,"VVCVC")+COUNTIF(F977,"CVVCV")+COUNTIF(F977,"VVCV")</f>
        <v>0</v>
      </c>
      <c r="AY977" s="1">
        <f>COUNTIF(F977,"CCVCV")</f>
        <v>0</v>
      </c>
      <c r="AZ977" s="1">
        <f>COUNTIF(F977,"CCVCVC")</f>
        <v>0</v>
      </c>
      <c r="BA977" s="1">
        <f>COUNTIF(F977,"CCVV")</f>
        <v>0</v>
      </c>
      <c r="BB977" s="1">
        <f>COUNTIF(F977,"CCVVC")</f>
        <v>0</v>
      </c>
      <c r="BF977" s="1" t="str">
        <f>RIGHT(F977,4)</f>
        <v>CVCV</v>
      </c>
      <c r="BG977" s="1">
        <v>1</v>
      </c>
      <c r="BH977">
        <v>1</v>
      </c>
      <c r="BP977" s="1">
        <f>SUM(BG977:BO977)</f>
        <v>2</v>
      </c>
      <c r="BQ977">
        <v>0</v>
      </c>
      <c r="BS977" s="1" t="str">
        <f>LEFT(B977,1)</f>
        <v>p</v>
      </c>
      <c r="BT977" s="1" t="str">
        <f>LEFT(B977,2)</f>
        <v>pe</v>
      </c>
      <c r="BU977" s="1" t="str">
        <f>RIGHT(B977,1)</f>
        <v>a</v>
      </c>
      <c r="BX977" s="10">
        <v>0</v>
      </c>
      <c r="BY977" s="10" t="str">
        <f>LEFT(CA977,1)</f>
        <v>e</v>
      </c>
      <c r="BZ977" s="10" t="str">
        <f>RIGHT(B977,1)</f>
        <v>a</v>
      </c>
      <c r="CA977" s="10" t="str">
        <f>RIGHT(B977,3)</f>
        <v>era</v>
      </c>
      <c r="CB977" s="10" t="str">
        <f>RIGHT(B977,3)</f>
        <v>era</v>
      </c>
      <c r="CC977" s="10" t="str">
        <f>RIGHT(B977,2)</f>
        <v>ra</v>
      </c>
      <c r="CD977" s="10" t="str">
        <f>RIGHT(B977,1)</f>
        <v>a</v>
      </c>
    </row>
    <row r="978" spans="1:82">
      <c r="A978">
        <v>208</v>
      </c>
      <c r="B978" s="30" t="s">
        <v>64</v>
      </c>
      <c r="C978" t="s">
        <v>1236</v>
      </c>
      <c r="D978" t="s">
        <v>1150</v>
      </c>
      <c r="E978" t="s">
        <v>2821</v>
      </c>
      <c r="F978" t="s">
        <v>2834</v>
      </c>
      <c r="G978" s="1">
        <f>COUNTIF(B978,"*ii*")</f>
        <v>0</v>
      </c>
      <c r="H978" s="1">
        <f>COUNTIF(B978,"*ee*")</f>
        <v>0</v>
      </c>
      <c r="I978" s="1">
        <f>COUNTIF(B978,"*aa*")</f>
        <v>0</v>
      </c>
      <c r="J978" s="1">
        <f>COUNTIF(B978,"*oo*")</f>
        <v>0</v>
      </c>
      <c r="K978" s="1">
        <f>COUNTIF(B978,"*uu*")</f>
        <v>0</v>
      </c>
      <c r="L978" s="1">
        <f>COUNTIF(B978,"*ia*")</f>
        <v>0</v>
      </c>
      <c r="M978" s="1">
        <f>COUNTIF(B978,"*iu*")</f>
        <v>0</v>
      </c>
      <c r="N978" s="1">
        <f>COUNTIF(B978,"*ei*")</f>
        <v>0</v>
      </c>
      <c r="O978" s="1">
        <f>COUNTIF(B978,"*ea*")</f>
        <v>0</v>
      </c>
      <c r="P978" s="1">
        <f>COUNTIF(B978,"*eo*")</f>
        <v>0</v>
      </c>
      <c r="Q978" s="1">
        <f>COUNTIF(B978,"*eu*")</f>
        <v>0</v>
      </c>
      <c r="R978" s="1">
        <f>COUNTIF(B978,"*ai*")</f>
        <v>0</v>
      </c>
      <c r="S978" s="1">
        <f>COUNTIF(B978,"*ae*")</f>
        <v>0</v>
      </c>
      <c r="T978" s="1">
        <f>COUNTIF(B978,"*ao*")</f>
        <v>0</v>
      </c>
      <c r="U978" s="1">
        <f>COUNTIF(B978,"*au*")</f>
        <v>0</v>
      </c>
      <c r="V978" s="1">
        <f>COUNTIF(B978,"*oi*")</f>
        <v>0</v>
      </c>
      <c r="W978" s="1">
        <f>COUNTIF(B978,"*oe*")</f>
        <v>0</v>
      </c>
      <c r="X978" s="1">
        <f>COUNTIF(B978,"*oa*")</f>
        <v>0</v>
      </c>
      <c r="Y978" s="1">
        <f>COUNTIF(B978,"*ou*")</f>
        <v>0</v>
      </c>
      <c r="Z978" s="1">
        <f>COUNTIF(B978,"*ui*")</f>
        <v>0</v>
      </c>
      <c r="AA978" s="1">
        <f>COUNTIF(B978,"*ua*")</f>
        <v>0</v>
      </c>
      <c r="AB978">
        <f>SUM(G978:AA978)</f>
        <v>0</v>
      </c>
      <c r="AC978">
        <v>2</v>
      </c>
      <c r="AD978">
        <f>COUNTIF(AC978,"2")</f>
        <v>1</v>
      </c>
      <c r="AE978">
        <f>COUNTIF(AC978,"3")</f>
        <v>0</v>
      </c>
      <c r="AF978">
        <f>COUNTIF(AC978,"4")</f>
        <v>0</v>
      </c>
      <c r="AG978">
        <f>COUNTIF(AC978,"5")</f>
        <v>0</v>
      </c>
      <c r="AH978">
        <v>1</v>
      </c>
      <c r="AI978">
        <v>0</v>
      </c>
      <c r="AL978">
        <v>1</v>
      </c>
      <c r="AO978" s="1">
        <f>COUNTIF(F978,"CVCV")+COUNTIF(F978,"CVVCV")</f>
        <v>1</v>
      </c>
      <c r="AP978" s="1">
        <f>COUNTIF(F978,"CVCVC")+COUNTIF(F978,"CVVCVC")</f>
        <v>0</v>
      </c>
      <c r="AQ978" s="1">
        <f>COUNTIF(F978,"VCV")+COUNTIF(F978,"VVCV")</f>
        <v>0</v>
      </c>
      <c r="AR978" s="1">
        <f>COUNTIF(F978,"VCVC")+COUNTIF(F978,"VVCVC")</f>
        <v>0</v>
      </c>
      <c r="AS978" s="1">
        <f>COUNTIF(F978,"CVV")</f>
        <v>0</v>
      </c>
      <c r="AT978" s="1">
        <f>COUNTIF(F978,"CVVC")</f>
        <v>0</v>
      </c>
      <c r="AU978" s="1">
        <f>COUNTIF(F978,"VV")</f>
        <v>0</v>
      </c>
      <c r="AV978" s="1">
        <f>COUNTIF(F978,"VVC")</f>
        <v>0</v>
      </c>
      <c r="AW978" s="1">
        <f>COUNTIF(F978,"CVVCVC")+COUNTIF(F978,"VVCVC")+COUNTIF(F978,"CVVCV")+COUNTIF(F978,"VVCV")</f>
        <v>0</v>
      </c>
      <c r="AY978" s="1">
        <f>COUNTIF(F978,"CCVCV")</f>
        <v>0</v>
      </c>
      <c r="AZ978" s="1">
        <f>COUNTIF(F978,"CCVCVC")</f>
        <v>0</v>
      </c>
      <c r="BA978" s="1">
        <f>COUNTIF(F978,"CCVV")</f>
        <v>0</v>
      </c>
      <c r="BB978" s="1">
        <f>COUNTIF(F978,"CCVVC")</f>
        <v>0</v>
      </c>
      <c r="BF978" s="1" t="str">
        <f>RIGHT(F978,4)</f>
        <v>CVCV</v>
      </c>
      <c r="BG978" s="1">
        <v>1</v>
      </c>
      <c r="BH978">
        <v>1</v>
      </c>
      <c r="BP978" s="1">
        <f>SUM(BG978:BO978)</f>
        <v>2</v>
      </c>
      <c r="BQ978">
        <v>0</v>
      </c>
      <c r="BS978" s="1" t="str">
        <f>LEFT(B978,1)</f>
        <v>b</v>
      </c>
      <c r="BT978" s="1" t="str">
        <f>LEFT(B978,2)</f>
        <v>bo</v>
      </c>
      <c r="BU978" s="1" t="str">
        <f>RIGHT(B978,1)</f>
        <v>a</v>
      </c>
      <c r="BX978" s="10">
        <v>0</v>
      </c>
      <c r="BY978" s="10" t="str">
        <f>LEFT(CA978,1)</f>
        <v>o</v>
      </c>
      <c r="BZ978" s="10" t="str">
        <f>RIGHT(B978,1)</f>
        <v>a</v>
      </c>
      <c r="CA978" s="10" t="str">
        <f>RIGHT(B978,3)</f>
        <v>ora</v>
      </c>
      <c r="CB978" s="10" t="str">
        <f>RIGHT(B978,3)</f>
        <v>ora</v>
      </c>
      <c r="CC978" s="10" t="str">
        <f>RIGHT(B978,2)</f>
        <v>ra</v>
      </c>
      <c r="CD978" s="10" t="str">
        <f>RIGHT(B978,1)</f>
        <v>a</v>
      </c>
    </row>
    <row r="979" spans="1:82">
      <c r="A979">
        <v>873</v>
      </c>
      <c r="B979" s="30" t="s">
        <v>474</v>
      </c>
      <c r="C979" t="s">
        <v>1807</v>
      </c>
      <c r="D979" t="s">
        <v>1150</v>
      </c>
      <c r="E979" t="s">
        <v>2821</v>
      </c>
      <c r="F979" t="s">
        <v>2834</v>
      </c>
      <c r="G979" s="1">
        <f>COUNTIF(B979,"*ii*")</f>
        <v>0</v>
      </c>
      <c r="H979" s="1">
        <f>COUNTIF(B979,"*ee*")</f>
        <v>0</v>
      </c>
      <c r="I979" s="1">
        <f>COUNTIF(B979,"*aa*")</f>
        <v>0</v>
      </c>
      <c r="J979" s="1">
        <f>COUNTIF(B979,"*oo*")</f>
        <v>0</v>
      </c>
      <c r="K979" s="1">
        <f>COUNTIF(B979,"*uu*")</f>
        <v>0</v>
      </c>
      <c r="L979" s="1">
        <f>COUNTIF(B979,"*ia*")</f>
        <v>0</v>
      </c>
      <c r="M979" s="1">
        <f>COUNTIF(B979,"*iu*")</f>
        <v>0</v>
      </c>
      <c r="N979" s="1">
        <f>COUNTIF(B979,"*ei*")</f>
        <v>0</v>
      </c>
      <c r="O979" s="1">
        <f>COUNTIF(B979,"*ea*")</f>
        <v>0</v>
      </c>
      <c r="P979" s="1">
        <f>COUNTIF(B979,"*eo*")</f>
        <v>0</v>
      </c>
      <c r="Q979" s="1">
        <f>COUNTIF(B979,"*eu*")</f>
        <v>0</v>
      </c>
      <c r="R979" s="1">
        <f>COUNTIF(B979,"*ai*")</f>
        <v>0</v>
      </c>
      <c r="S979" s="1">
        <f>COUNTIF(B979,"*ae*")</f>
        <v>0</v>
      </c>
      <c r="T979" s="1">
        <f>COUNTIF(B979,"*ao*")</f>
        <v>0</v>
      </c>
      <c r="U979" s="1">
        <f>COUNTIF(B979,"*au*")</f>
        <v>0</v>
      </c>
      <c r="V979" s="1">
        <f>COUNTIF(B979,"*oi*")</f>
        <v>0</v>
      </c>
      <c r="W979" s="1">
        <f>COUNTIF(B979,"*oe*")</f>
        <v>0</v>
      </c>
      <c r="X979" s="1">
        <f>COUNTIF(B979,"*oa*")</f>
        <v>0</v>
      </c>
      <c r="Y979" s="1">
        <f>COUNTIF(B979,"*ou*")</f>
        <v>0</v>
      </c>
      <c r="Z979" s="1">
        <f>COUNTIF(B979,"*ui*")</f>
        <v>0</v>
      </c>
      <c r="AA979" s="1">
        <f>COUNTIF(B979,"*ua*")</f>
        <v>0</v>
      </c>
      <c r="AB979">
        <f>SUM(G979:AA979)</f>
        <v>0</v>
      </c>
      <c r="AC979">
        <v>2</v>
      </c>
      <c r="AD979">
        <f>COUNTIF(AC979,"2")</f>
        <v>1</v>
      </c>
      <c r="AE979">
        <f>COUNTIF(AC979,"3")</f>
        <v>0</v>
      </c>
      <c r="AF979">
        <f>COUNTIF(AC979,"4")</f>
        <v>0</v>
      </c>
      <c r="AG979">
        <f>COUNTIF(AC979,"5")</f>
        <v>0</v>
      </c>
      <c r="AH979">
        <v>1</v>
      </c>
      <c r="AI979">
        <v>0</v>
      </c>
      <c r="AL979">
        <v>1</v>
      </c>
      <c r="AO979" s="1">
        <f>COUNTIF(F979,"CVCV")+COUNTIF(F979,"CVVCV")</f>
        <v>1</v>
      </c>
      <c r="AP979" s="1">
        <f>COUNTIF(F979,"CVCVC")+COUNTIF(F979,"CVVCVC")</f>
        <v>0</v>
      </c>
      <c r="AQ979" s="1">
        <f>COUNTIF(F979,"VCV")+COUNTIF(F979,"VVCV")</f>
        <v>0</v>
      </c>
      <c r="AR979" s="1">
        <f>COUNTIF(F979,"VCVC")+COUNTIF(F979,"VVCVC")</f>
        <v>0</v>
      </c>
      <c r="AS979" s="1">
        <f>COUNTIF(F979,"CVV")</f>
        <v>0</v>
      </c>
      <c r="AT979" s="1">
        <f>COUNTIF(F979,"CVVC")</f>
        <v>0</v>
      </c>
      <c r="AU979" s="1">
        <f>COUNTIF(F979,"VV")</f>
        <v>0</v>
      </c>
      <c r="AV979" s="1">
        <f>COUNTIF(F979,"VVC")</f>
        <v>0</v>
      </c>
      <c r="AW979" s="1">
        <f>COUNTIF(F979,"CVVCVC")+COUNTIF(F979,"VVCVC")+COUNTIF(F979,"CVVCV")+COUNTIF(F979,"VVCV")</f>
        <v>0</v>
      </c>
      <c r="AY979" s="1">
        <f>COUNTIF(F979,"CCVCV")</f>
        <v>0</v>
      </c>
      <c r="AZ979" s="1">
        <f>COUNTIF(F979,"CCVCVC")</f>
        <v>0</v>
      </c>
      <c r="BA979" s="1">
        <f>COUNTIF(F979,"CCVV")</f>
        <v>0</v>
      </c>
      <c r="BB979" s="1">
        <f>COUNTIF(F979,"CCVVC")</f>
        <v>0</v>
      </c>
      <c r="BF979" s="1" t="str">
        <f>RIGHT(F979,4)</f>
        <v>CVCV</v>
      </c>
      <c r="BG979" s="1">
        <v>1</v>
      </c>
      <c r="BH979">
        <v>1</v>
      </c>
      <c r="BP979" s="1">
        <f>SUM(BG979:BO979)</f>
        <v>2</v>
      </c>
      <c r="BQ979">
        <v>0</v>
      </c>
      <c r="BS979" s="1" t="str">
        <f>LEFT(B979,1)</f>
        <v>m</v>
      </c>
      <c r="BT979" s="1" t="str">
        <f>LEFT(B979,2)</f>
        <v>mo</v>
      </c>
      <c r="BU979" s="1" t="str">
        <f>RIGHT(B979,1)</f>
        <v>a</v>
      </c>
      <c r="BX979" s="10">
        <v>0</v>
      </c>
      <c r="BY979" s="10" t="str">
        <f>LEFT(CA979,1)</f>
        <v>o</v>
      </c>
      <c r="BZ979" s="10" t="str">
        <f>RIGHT(B979,1)</f>
        <v>a</v>
      </c>
      <c r="CA979" s="10" t="str">
        <f>RIGHT(B979,3)</f>
        <v>ora</v>
      </c>
      <c r="CB979" s="10" t="str">
        <f>RIGHT(B979,3)</f>
        <v>ora</v>
      </c>
      <c r="CC979" s="10" t="str">
        <f>RIGHT(B979,2)</f>
        <v>ra</v>
      </c>
      <c r="CD979" s="10" t="str">
        <f>RIGHT(B979,1)</f>
        <v>a</v>
      </c>
    </row>
    <row r="980" spans="1:82">
      <c r="A980">
        <v>786</v>
      </c>
      <c r="B980" s="30" t="s">
        <v>100</v>
      </c>
      <c r="C980" t="s">
        <v>1285</v>
      </c>
      <c r="D980" t="s">
        <v>1151</v>
      </c>
      <c r="E980" t="s">
        <v>2821</v>
      </c>
      <c r="F980" t="s">
        <v>2834</v>
      </c>
      <c r="G980" s="1">
        <f>COUNTIF(B980,"*ii*")</f>
        <v>0</v>
      </c>
      <c r="H980" s="1">
        <f>COUNTIF(B980,"*ee*")</f>
        <v>0</v>
      </c>
      <c r="I980" s="1">
        <f>COUNTIF(B980,"*aa*")</f>
        <v>0</v>
      </c>
      <c r="J980" s="1">
        <f>COUNTIF(B980,"*oo*")</f>
        <v>0</v>
      </c>
      <c r="K980" s="1">
        <f>COUNTIF(B980,"*uu*")</f>
        <v>0</v>
      </c>
      <c r="L980" s="1">
        <f>COUNTIF(B980,"*ia*")</f>
        <v>0</v>
      </c>
      <c r="M980" s="1">
        <f>COUNTIF(B980,"*iu*")</f>
        <v>0</v>
      </c>
      <c r="N980" s="1">
        <f>COUNTIF(B980,"*ei*")</f>
        <v>0</v>
      </c>
      <c r="O980" s="1">
        <f>COUNTIF(B980,"*ea*")</f>
        <v>0</v>
      </c>
      <c r="P980" s="1">
        <f>COUNTIF(B980,"*eo*")</f>
        <v>0</v>
      </c>
      <c r="Q980" s="1">
        <f>COUNTIF(B980,"*eu*")</f>
        <v>0</v>
      </c>
      <c r="R980" s="1">
        <f>COUNTIF(B980,"*ai*")</f>
        <v>0</v>
      </c>
      <c r="S980" s="1">
        <f>COUNTIF(B980,"*ae*")</f>
        <v>0</v>
      </c>
      <c r="T980" s="1">
        <f>COUNTIF(B980,"*ao*")</f>
        <v>0</v>
      </c>
      <c r="U980" s="1">
        <f>COUNTIF(B980,"*au*")</f>
        <v>0</v>
      </c>
      <c r="V980" s="1">
        <f>COUNTIF(B980,"*oi*")</f>
        <v>0</v>
      </c>
      <c r="W980" s="1">
        <f>COUNTIF(B980,"*oe*")</f>
        <v>0</v>
      </c>
      <c r="X980" s="1">
        <f>COUNTIF(B980,"*oa*")</f>
        <v>0</v>
      </c>
      <c r="Y980" s="1">
        <f>COUNTIF(B980,"*ou*")</f>
        <v>0</v>
      </c>
      <c r="Z980" s="1">
        <f>COUNTIF(B980,"*ui*")</f>
        <v>0</v>
      </c>
      <c r="AA980" s="1">
        <f>COUNTIF(B980,"*ua*")</f>
        <v>0</v>
      </c>
      <c r="AB980">
        <f>SUM(G980:AA980)</f>
        <v>0</v>
      </c>
      <c r="AC980">
        <v>2</v>
      </c>
      <c r="AD980">
        <f>COUNTIF(AC980,"2")</f>
        <v>1</v>
      </c>
      <c r="AE980">
        <f>COUNTIF(AC980,"3")</f>
        <v>0</v>
      </c>
      <c r="AF980">
        <f>COUNTIF(AC980,"4")</f>
        <v>0</v>
      </c>
      <c r="AG980">
        <f>COUNTIF(AC980,"5")</f>
        <v>0</v>
      </c>
      <c r="AH980">
        <v>1</v>
      </c>
      <c r="AI980">
        <v>0</v>
      </c>
      <c r="AL980">
        <v>1</v>
      </c>
      <c r="AO980" s="1">
        <f>COUNTIF(F980,"CVCV")+COUNTIF(F980,"CVVCV")</f>
        <v>1</v>
      </c>
      <c r="AP980" s="1">
        <f>COUNTIF(F980,"CVCVC")+COUNTIF(F980,"CVVCVC")</f>
        <v>0</v>
      </c>
      <c r="AQ980" s="1">
        <f>COUNTIF(F980,"VCV")+COUNTIF(F980,"VVCV")</f>
        <v>0</v>
      </c>
      <c r="AR980" s="1">
        <f>COUNTIF(F980,"VCVC")+COUNTIF(F980,"VVCVC")</f>
        <v>0</v>
      </c>
      <c r="AS980" s="1">
        <f>COUNTIF(F980,"CVV")</f>
        <v>0</v>
      </c>
      <c r="AT980" s="1">
        <f>COUNTIF(F980,"CVVC")</f>
        <v>0</v>
      </c>
      <c r="AU980" s="1">
        <f>COUNTIF(F980,"VV")</f>
        <v>0</v>
      </c>
      <c r="AV980" s="1">
        <f>COUNTIF(F980,"VVC")</f>
        <v>0</v>
      </c>
      <c r="AW980" s="1">
        <f>COUNTIF(F980,"CVVCVC")+COUNTIF(F980,"VVCVC")+COUNTIF(F980,"CVVCV")+COUNTIF(F980,"VVCV")</f>
        <v>0</v>
      </c>
      <c r="AY980" s="1">
        <f>COUNTIF(F980,"CCVCV")</f>
        <v>0</v>
      </c>
      <c r="AZ980" s="1">
        <f>COUNTIF(F980,"CCVCVC")</f>
        <v>0</v>
      </c>
      <c r="BA980" s="1">
        <f>COUNTIF(F980,"CCVV")</f>
        <v>0</v>
      </c>
      <c r="BB980" s="1">
        <f>COUNTIF(F980,"CCVVC")</f>
        <v>0</v>
      </c>
      <c r="BF980" s="1" t="str">
        <f>RIGHT(F980,4)</f>
        <v>CVCV</v>
      </c>
      <c r="BG980" s="1">
        <v>1</v>
      </c>
      <c r="BH980">
        <v>1</v>
      </c>
      <c r="BP980" s="1">
        <f>SUM(BG980:BO980)</f>
        <v>2</v>
      </c>
      <c r="BQ980">
        <v>0</v>
      </c>
      <c r="BS980" s="1" t="str">
        <f>LEFT(B980,1)</f>
        <v>m</v>
      </c>
      <c r="BT980" s="1" t="str">
        <f>LEFT(B980,2)</f>
        <v>ma</v>
      </c>
      <c r="BU980" s="1" t="str">
        <f>RIGHT(B980,1)</f>
        <v>a</v>
      </c>
      <c r="BX980" s="10">
        <v>0</v>
      </c>
      <c r="BY980" s="10" t="str">
        <f>LEFT(CA980,1)</f>
        <v>a</v>
      </c>
      <c r="BZ980" s="10" t="str">
        <f>RIGHT(B980,1)</f>
        <v>a</v>
      </c>
      <c r="CA980" s="10" t="str">
        <f>RIGHT(B980,3)</f>
        <v>asa</v>
      </c>
      <c r="CB980" s="10" t="str">
        <f>RIGHT(B980,3)</f>
        <v>asa</v>
      </c>
      <c r="CC980" s="10" t="str">
        <f>RIGHT(B980,2)</f>
        <v>sa</v>
      </c>
      <c r="CD980" s="10" t="str">
        <f>RIGHT(B980,1)</f>
        <v>a</v>
      </c>
    </row>
    <row r="981" spans="1:82">
      <c r="A981">
        <v>494</v>
      </c>
      <c r="B981" s="30" t="s">
        <v>275</v>
      </c>
      <c r="C981" t="s">
        <v>1525</v>
      </c>
      <c r="D981" t="s">
        <v>1150</v>
      </c>
      <c r="E981" t="s">
        <v>2821</v>
      </c>
      <c r="F981" t="s">
        <v>2834</v>
      </c>
      <c r="G981" s="1">
        <f>COUNTIF(B981,"*ii*")</f>
        <v>0</v>
      </c>
      <c r="H981" s="1">
        <f>COUNTIF(B981,"*ee*")</f>
        <v>0</v>
      </c>
      <c r="I981" s="1">
        <f>COUNTIF(B981,"*aa*")</f>
        <v>0</v>
      </c>
      <c r="J981" s="1">
        <f>COUNTIF(B981,"*oo*")</f>
        <v>0</v>
      </c>
      <c r="K981" s="1">
        <f>COUNTIF(B981,"*uu*")</f>
        <v>0</v>
      </c>
      <c r="L981" s="1">
        <f>COUNTIF(B981,"*ia*")</f>
        <v>0</v>
      </c>
      <c r="M981" s="1">
        <f>COUNTIF(B981,"*iu*")</f>
        <v>0</v>
      </c>
      <c r="N981" s="1">
        <f>COUNTIF(B981,"*ei*")</f>
        <v>0</v>
      </c>
      <c r="O981" s="1">
        <f>COUNTIF(B981,"*ea*")</f>
        <v>0</v>
      </c>
      <c r="P981" s="1">
        <f>COUNTIF(B981,"*eo*")</f>
        <v>0</v>
      </c>
      <c r="Q981" s="1">
        <f>COUNTIF(B981,"*eu*")</f>
        <v>0</v>
      </c>
      <c r="R981" s="1">
        <f>COUNTIF(B981,"*ai*")</f>
        <v>0</v>
      </c>
      <c r="S981" s="1">
        <f>COUNTIF(B981,"*ae*")</f>
        <v>0</v>
      </c>
      <c r="T981" s="1">
        <f>COUNTIF(B981,"*ao*")</f>
        <v>0</v>
      </c>
      <c r="U981" s="1">
        <f>COUNTIF(B981,"*au*")</f>
        <v>0</v>
      </c>
      <c r="V981" s="1">
        <f>COUNTIF(B981,"*oi*")</f>
        <v>0</v>
      </c>
      <c r="W981" s="1">
        <f>COUNTIF(B981,"*oe*")</f>
        <v>0</v>
      </c>
      <c r="X981" s="1">
        <f>COUNTIF(B981,"*oa*")</f>
        <v>0</v>
      </c>
      <c r="Y981" s="1">
        <f>COUNTIF(B981,"*ou*")</f>
        <v>0</v>
      </c>
      <c r="Z981" s="1">
        <f>COUNTIF(B981,"*ui*")</f>
        <v>0</v>
      </c>
      <c r="AA981" s="1">
        <f>COUNTIF(B981,"*ua*")</f>
        <v>0</v>
      </c>
      <c r="AB981">
        <f>SUM(G981:AA981)</f>
        <v>0</v>
      </c>
      <c r="AC981">
        <v>2</v>
      </c>
      <c r="AD981">
        <f>COUNTIF(AC981,"2")</f>
        <v>1</v>
      </c>
      <c r="AE981">
        <f>COUNTIF(AC981,"3")</f>
        <v>0</v>
      </c>
      <c r="AF981">
        <f>COUNTIF(AC981,"4")</f>
        <v>0</v>
      </c>
      <c r="AG981">
        <f>COUNTIF(AC981,"5")</f>
        <v>0</v>
      </c>
      <c r="AH981">
        <v>1</v>
      </c>
      <c r="AI981">
        <v>0</v>
      </c>
      <c r="AL981">
        <v>1</v>
      </c>
      <c r="AO981" s="1">
        <f>COUNTIF(F981,"CVCV")+COUNTIF(F981,"CVVCV")</f>
        <v>1</v>
      </c>
      <c r="AP981" s="1">
        <f>COUNTIF(F981,"CVCVC")+COUNTIF(F981,"CVVCVC")</f>
        <v>0</v>
      </c>
      <c r="AQ981" s="1">
        <f>COUNTIF(F981,"VCV")+COUNTIF(F981,"VVCV")</f>
        <v>0</v>
      </c>
      <c r="AR981" s="1">
        <f>COUNTIF(F981,"VCVC")+COUNTIF(F981,"VVCVC")</f>
        <v>0</v>
      </c>
      <c r="AS981" s="1">
        <f>COUNTIF(F981,"CVV")</f>
        <v>0</v>
      </c>
      <c r="AT981" s="1">
        <f>COUNTIF(F981,"CVVC")</f>
        <v>0</v>
      </c>
      <c r="AU981" s="1">
        <f>COUNTIF(F981,"VV")</f>
        <v>0</v>
      </c>
      <c r="AV981" s="1">
        <f>COUNTIF(F981,"VVC")</f>
        <v>0</v>
      </c>
      <c r="AW981" s="1">
        <f>COUNTIF(F981,"CVVCVC")+COUNTIF(F981,"VVCVC")+COUNTIF(F981,"CVVCV")+COUNTIF(F981,"VVCV")</f>
        <v>0</v>
      </c>
      <c r="AY981" s="1">
        <f>COUNTIF(F981,"CCVCV")</f>
        <v>0</v>
      </c>
      <c r="AZ981" s="1">
        <f>COUNTIF(F981,"CCVCVC")</f>
        <v>0</v>
      </c>
      <c r="BA981" s="1">
        <f>COUNTIF(F981,"CCVV")</f>
        <v>0</v>
      </c>
      <c r="BB981" s="1">
        <f>COUNTIF(F981,"CCVVC")</f>
        <v>0</v>
      </c>
      <c r="BF981" s="1" t="str">
        <f>RIGHT(F981,4)</f>
        <v>CVCV</v>
      </c>
      <c r="BG981" s="1">
        <v>1</v>
      </c>
      <c r="BH981">
        <v>1</v>
      </c>
      <c r="BP981" s="1">
        <f>SUM(BG981:BO981)</f>
        <v>2</v>
      </c>
      <c r="BQ981">
        <v>0</v>
      </c>
      <c r="BS981" s="1" t="str">
        <f>LEFT(B981,1)</f>
        <v>k</v>
      </c>
      <c r="BT981" s="1" t="str">
        <f>LEFT(B981,2)</f>
        <v>ka</v>
      </c>
      <c r="BU981" s="1" t="str">
        <f>RIGHT(B981,1)</f>
        <v>a</v>
      </c>
      <c r="BX981" s="10">
        <v>0</v>
      </c>
      <c r="BY981" s="10" t="str">
        <f>LEFT(CA981,1)</f>
        <v>a</v>
      </c>
      <c r="BZ981" s="10" t="str">
        <f>RIGHT(B981,1)</f>
        <v>a</v>
      </c>
      <c r="CA981" s="10" t="str">
        <f>RIGHT(B981,3)</f>
        <v>asa</v>
      </c>
      <c r="CB981" s="10" t="str">
        <f>RIGHT(B981,3)</f>
        <v>asa</v>
      </c>
      <c r="CC981" s="10" t="str">
        <f>RIGHT(B981,2)</f>
        <v>sa</v>
      </c>
      <c r="CD981" s="10" t="str">
        <f>RIGHT(B981,1)</f>
        <v>a</v>
      </c>
    </row>
    <row r="982" spans="1:82">
      <c r="A982">
        <v>1116</v>
      </c>
      <c r="B982" s="30" t="s">
        <v>916</v>
      </c>
      <c r="C982" t="s">
        <v>2433</v>
      </c>
      <c r="D982" t="s">
        <v>1150</v>
      </c>
      <c r="E982" t="s">
        <v>2821</v>
      </c>
      <c r="F982" t="s">
        <v>2834</v>
      </c>
      <c r="G982" s="1">
        <f>COUNTIF(B982,"*ii*")</f>
        <v>0</v>
      </c>
      <c r="H982" s="1">
        <f>COUNTIF(B982,"*ee*")</f>
        <v>0</v>
      </c>
      <c r="I982" s="1">
        <f>COUNTIF(B982,"*aa*")</f>
        <v>0</v>
      </c>
      <c r="J982" s="1">
        <f>COUNTIF(B982,"*oo*")</f>
        <v>0</v>
      </c>
      <c r="K982" s="1">
        <f>COUNTIF(B982,"*uu*")</f>
        <v>0</v>
      </c>
      <c r="L982" s="1">
        <f>COUNTIF(B982,"*ia*")</f>
        <v>0</v>
      </c>
      <c r="M982" s="1">
        <f>COUNTIF(B982,"*iu*")</f>
        <v>0</v>
      </c>
      <c r="N982" s="1">
        <f>COUNTIF(B982,"*ei*")</f>
        <v>0</v>
      </c>
      <c r="O982" s="1">
        <f>COUNTIF(B982,"*ea*")</f>
        <v>0</v>
      </c>
      <c r="P982" s="1">
        <f>COUNTIF(B982,"*eo*")</f>
        <v>0</v>
      </c>
      <c r="Q982" s="1">
        <f>COUNTIF(B982,"*eu*")</f>
        <v>0</v>
      </c>
      <c r="R982" s="1">
        <f>COUNTIF(B982,"*ai*")</f>
        <v>0</v>
      </c>
      <c r="S982" s="1">
        <f>COUNTIF(B982,"*ae*")</f>
        <v>0</v>
      </c>
      <c r="T982" s="1">
        <f>COUNTIF(B982,"*ao*")</f>
        <v>0</v>
      </c>
      <c r="U982" s="1">
        <f>COUNTIF(B982,"*au*")</f>
        <v>0</v>
      </c>
      <c r="V982" s="1">
        <f>COUNTIF(B982,"*oi*")</f>
        <v>0</v>
      </c>
      <c r="W982" s="1">
        <f>COUNTIF(B982,"*oe*")</f>
        <v>0</v>
      </c>
      <c r="X982" s="1">
        <f>COUNTIF(B982,"*oa*")</f>
        <v>0</v>
      </c>
      <c r="Y982" s="1">
        <f>COUNTIF(B982,"*ou*")</f>
        <v>0</v>
      </c>
      <c r="Z982" s="1">
        <f>COUNTIF(B982,"*ui*")</f>
        <v>0</v>
      </c>
      <c r="AA982" s="1">
        <f>COUNTIF(B982,"*ua*")</f>
        <v>0</v>
      </c>
      <c r="AB982">
        <f>SUM(G982:AA982)</f>
        <v>0</v>
      </c>
      <c r="AC982">
        <v>2</v>
      </c>
      <c r="AD982">
        <f>COUNTIF(AC982,"2")</f>
        <v>1</v>
      </c>
      <c r="AE982">
        <f>COUNTIF(AC982,"3")</f>
        <v>0</v>
      </c>
      <c r="AF982">
        <f>COUNTIF(AC982,"4")</f>
        <v>0</v>
      </c>
      <c r="AG982">
        <f>COUNTIF(AC982,"5")</f>
        <v>0</v>
      </c>
      <c r="AH982">
        <v>1</v>
      </c>
      <c r="AI982">
        <v>0</v>
      </c>
      <c r="AL982">
        <v>1</v>
      </c>
      <c r="AO982" s="1">
        <f>COUNTIF(F982,"CVCV")+COUNTIF(F982,"CVVCV")</f>
        <v>1</v>
      </c>
      <c r="AP982" s="1">
        <f>COUNTIF(F982,"CVCVC")+COUNTIF(F982,"CVVCVC")</f>
        <v>0</v>
      </c>
      <c r="AQ982" s="1">
        <f>COUNTIF(F982,"VCV")+COUNTIF(F982,"VVCV")</f>
        <v>0</v>
      </c>
      <c r="AR982" s="1">
        <f>COUNTIF(F982,"VCVC")+COUNTIF(F982,"VVCVC")</f>
        <v>0</v>
      </c>
      <c r="AS982" s="1">
        <f>COUNTIF(F982,"CVV")</f>
        <v>0</v>
      </c>
      <c r="AT982" s="1">
        <f>COUNTIF(F982,"CVVC")</f>
        <v>0</v>
      </c>
      <c r="AU982" s="1">
        <f>COUNTIF(F982,"VV")</f>
        <v>0</v>
      </c>
      <c r="AV982" s="1">
        <f>COUNTIF(F982,"VVC")</f>
        <v>0</v>
      </c>
      <c r="AW982" s="1">
        <f>COUNTIF(F982,"CVVCVC")+COUNTIF(F982,"VVCVC")+COUNTIF(F982,"CVVCV")+COUNTIF(F982,"VVCV")</f>
        <v>0</v>
      </c>
      <c r="AY982" s="1">
        <f>COUNTIF(F982,"CCVCV")</f>
        <v>0</v>
      </c>
      <c r="AZ982" s="1">
        <f>COUNTIF(F982,"CCVCVC")</f>
        <v>0</v>
      </c>
      <c r="BA982" s="1">
        <f>COUNTIF(F982,"CCVV")</f>
        <v>0</v>
      </c>
      <c r="BB982" s="1">
        <f>COUNTIF(F982,"CCVVC")</f>
        <v>0</v>
      </c>
      <c r="BF982" s="1" t="str">
        <f>RIGHT(F982,4)</f>
        <v>CVCV</v>
      </c>
      <c r="BG982" s="1">
        <v>1</v>
      </c>
      <c r="BH982">
        <v>1</v>
      </c>
      <c r="BP982" s="1">
        <f>SUM(BG982:BO982)</f>
        <v>2</v>
      </c>
      <c r="BQ982">
        <v>0</v>
      </c>
      <c r="BS982" s="1" t="str">
        <f>LEFT(B982,1)</f>
        <v>p</v>
      </c>
      <c r="BT982" s="1" t="str">
        <f>LEFT(B982,2)</f>
        <v>pa</v>
      </c>
      <c r="BU982" s="1" t="str">
        <f>RIGHT(B982,1)</f>
        <v>a</v>
      </c>
      <c r="BX982" s="10">
        <v>0</v>
      </c>
      <c r="BY982" s="10" t="str">
        <f>LEFT(CA982,1)</f>
        <v>a</v>
      </c>
      <c r="BZ982" s="10" t="str">
        <f>RIGHT(B982,1)</f>
        <v>a</v>
      </c>
      <c r="CA982" s="10" t="str">
        <f>RIGHT(B982,3)</f>
        <v>asa</v>
      </c>
      <c r="CB982" s="10" t="str">
        <f>RIGHT(B982,3)</f>
        <v>asa</v>
      </c>
      <c r="CC982" s="10" t="str">
        <f>RIGHT(B982,2)</f>
        <v>sa</v>
      </c>
      <c r="CD982" s="10" t="str">
        <f>RIGHT(B982,1)</f>
        <v>a</v>
      </c>
    </row>
    <row r="983" spans="1:82">
      <c r="A983">
        <v>974</v>
      </c>
      <c r="B983" s="30" t="s">
        <v>643</v>
      </c>
      <c r="C983" t="s">
        <v>2039</v>
      </c>
      <c r="D983" t="s">
        <v>1152</v>
      </c>
      <c r="E983" t="s">
        <v>1141</v>
      </c>
      <c r="F983" t="s">
        <v>2834</v>
      </c>
      <c r="G983" s="1">
        <f>COUNTIF(B983,"*ii*")</f>
        <v>0</v>
      </c>
      <c r="H983" s="1">
        <f>COUNTIF(B983,"*ee*")</f>
        <v>0</v>
      </c>
      <c r="I983" s="1">
        <f>COUNTIF(B983,"*aa*")</f>
        <v>0</v>
      </c>
      <c r="J983" s="1">
        <f>COUNTIF(B983,"*oo*")</f>
        <v>0</v>
      </c>
      <c r="K983" s="1">
        <f>COUNTIF(B983,"*uu*")</f>
        <v>0</v>
      </c>
      <c r="L983" s="1">
        <f>COUNTIF(B983,"*ia*")</f>
        <v>0</v>
      </c>
      <c r="M983" s="1">
        <f>COUNTIF(B983,"*iu*")</f>
        <v>0</v>
      </c>
      <c r="N983" s="1">
        <f>COUNTIF(B983,"*ei*")</f>
        <v>0</v>
      </c>
      <c r="O983" s="1">
        <f>COUNTIF(B983,"*ea*")</f>
        <v>0</v>
      </c>
      <c r="P983" s="1">
        <f>COUNTIF(B983,"*eo*")</f>
        <v>0</v>
      </c>
      <c r="Q983" s="1">
        <f>COUNTIF(B983,"*eu*")</f>
        <v>0</v>
      </c>
      <c r="R983" s="1">
        <f>COUNTIF(B983,"*ai*")</f>
        <v>0</v>
      </c>
      <c r="S983" s="1">
        <f>COUNTIF(B983,"*ae*")</f>
        <v>0</v>
      </c>
      <c r="T983" s="1">
        <f>COUNTIF(B983,"*ao*")</f>
        <v>0</v>
      </c>
      <c r="U983" s="1">
        <f>COUNTIF(B983,"*au*")</f>
        <v>0</v>
      </c>
      <c r="V983" s="1">
        <f>COUNTIF(B983,"*oi*")</f>
        <v>0</v>
      </c>
      <c r="W983" s="1">
        <f>COUNTIF(B983,"*oe*")</f>
        <v>0</v>
      </c>
      <c r="X983" s="1">
        <f>COUNTIF(B983,"*oa*")</f>
        <v>0</v>
      </c>
      <c r="Y983" s="1">
        <f>COUNTIF(B983,"*ou*")</f>
        <v>0</v>
      </c>
      <c r="Z983" s="1">
        <f>COUNTIF(B983,"*ui*")</f>
        <v>0</v>
      </c>
      <c r="AA983" s="1">
        <f>COUNTIF(B983,"*ua*")</f>
        <v>0</v>
      </c>
      <c r="AB983">
        <f>SUM(G983:AA983)</f>
        <v>0</v>
      </c>
      <c r="AC983">
        <v>2</v>
      </c>
      <c r="AD983">
        <f>COUNTIF(AC983,"2")</f>
        <v>1</v>
      </c>
      <c r="AE983">
        <f>COUNTIF(AC983,"3")</f>
        <v>0</v>
      </c>
      <c r="AF983">
        <f>COUNTIF(AC983,"4")</f>
        <v>0</v>
      </c>
      <c r="AG983">
        <f>COUNTIF(AC983,"5")</f>
        <v>0</v>
      </c>
      <c r="AH983">
        <v>1</v>
      </c>
      <c r="AI983">
        <v>0</v>
      </c>
      <c r="AL983">
        <v>1</v>
      </c>
      <c r="AO983" s="1">
        <f>COUNTIF(F983,"CVCV")+COUNTIF(F983,"CVVCV")</f>
        <v>1</v>
      </c>
      <c r="AP983" s="1">
        <f>COUNTIF(F983,"CVCVC")+COUNTIF(F983,"CVVCVC")</f>
        <v>0</v>
      </c>
      <c r="AQ983" s="1">
        <f>COUNTIF(F983,"VCV")+COUNTIF(F983,"VVCV")</f>
        <v>0</v>
      </c>
      <c r="AR983" s="1">
        <f>COUNTIF(F983,"VCVC")+COUNTIF(F983,"VVCVC")</f>
        <v>0</v>
      </c>
      <c r="AS983" s="1">
        <f>COUNTIF(F983,"CVV")</f>
        <v>0</v>
      </c>
      <c r="AT983" s="1">
        <f>COUNTIF(F983,"CVVC")</f>
        <v>0</v>
      </c>
      <c r="AU983" s="1">
        <f>COUNTIF(F983,"VV")</f>
        <v>0</v>
      </c>
      <c r="AV983" s="1">
        <f>COUNTIF(F983,"VVC")</f>
        <v>0</v>
      </c>
      <c r="AW983" s="1">
        <f>COUNTIF(F983,"CVVCVC")+COUNTIF(F983,"VVCVC")+COUNTIF(F983,"CVVCV")+COUNTIF(F983,"VVCV")</f>
        <v>0</v>
      </c>
      <c r="AY983" s="1">
        <f>COUNTIF(F983,"CCVCV")</f>
        <v>0</v>
      </c>
      <c r="AZ983" s="1">
        <f>COUNTIF(F983,"CCVCVC")</f>
        <v>0</v>
      </c>
      <c r="BA983" s="1">
        <f>COUNTIF(F983,"CCVV")</f>
        <v>0</v>
      </c>
      <c r="BB983" s="1">
        <f>COUNTIF(F983,"CCVVC")</f>
        <v>0</v>
      </c>
      <c r="BF983" s="1" t="str">
        <f>RIGHT(F983,4)</f>
        <v>CVCV</v>
      </c>
      <c r="BG983" s="1">
        <v>1</v>
      </c>
      <c r="BH983">
        <v>1</v>
      </c>
      <c r="BP983" s="1">
        <f>SUM(BG983:BO983)</f>
        <v>2</v>
      </c>
      <c r="BQ983">
        <v>0</v>
      </c>
      <c r="BS983" s="1" t="str">
        <f>LEFT(B983,1)</f>
        <v>n</v>
      </c>
      <c r="BT983" s="1" t="str">
        <f>LEFT(B983,2)</f>
        <v>ne</v>
      </c>
      <c r="BU983" s="1" t="str">
        <f>RIGHT(B983,1)</f>
        <v>a</v>
      </c>
      <c r="BX983" s="10">
        <v>0</v>
      </c>
      <c r="BY983" s="10" t="str">
        <f>LEFT(CA983,1)</f>
        <v>e</v>
      </c>
      <c r="BZ983" s="10" t="str">
        <f>RIGHT(B983,1)</f>
        <v>a</v>
      </c>
      <c r="CA983" s="10" t="str">
        <f>RIGHT(B983,3)</f>
        <v>esa</v>
      </c>
      <c r="CB983" s="10" t="str">
        <f>RIGHT(B983,3)</f>
        <v>esa</v>
      </c>
      <c r="CC983" s="10" t="str">
        <f>RIGHT(B983,2)</f>
        <v>sa</v>
      </c>
      <c r="CD983" s="10" t="str">
        <f>RIGHT(B983,1)</f>
        <v>a</v>
      </c>
    </row>
    <row r="984" spans="1:82">
      <c r="A984">
        <v>1512</v>
      </c>
      <c r="B984" s="30" t="s">
        <v>809</v>
      </c>
      <c r="C984" t="s">
        <v>2271</v>
      </c>
      <c r="D984" t="s">
        <v>1150</v>
      </c>
      <c r="E984" t="s">
        <v>2821</v>
      </c>
      <c r="F984" t="s">
        <v>2834</v>
      </c>
      <c r="G984" s="1">
        <f>COUNTIF(B984,"*ii*")</f>
        <v>0</v>
      </c>
      <c r="H984" s="1">
        <f>COUNTIF(B984,"*ee*")</f>
        <v>0</v>
      </c>
      <c r="I984" s="1">
        <f>COUNTIF(B984,"*aa*")</f>
        <v>0</v>
      </c>
      <c r="J984" s="1">
        <f>COUNTIF(B984,"*oo*")</f>
        <v>0</v>
      </c>
      <c r="K984" s="1">
        <f>COUNTIF(B984,"*uu*")</f>
        <v>0</v>
      </c>
      <c r="L984" s="1">
        <f>COUNTIF(B984,"*ia*")</f>
        <v>0</v>
      </c>
      <c r="M984" s="1">
        <f>COUNTIF(B984,"*iu*")</f>
        <v>0</v>
      </c>
      <c r="N984" s="1">
        <f>COUNTIF(B984,"*ei*")</f>
        <v>0</v>
      </c>
      <c r="O984" s="1">
        <f>COUNTIF(B984,"*ea*")</f>
        <v>0</v>
      </c>
      <c r="P984" s="1">
        <f>COUNTIF(B984,"*eo*")</f>
        <v>0</v>
      </c>
      <c r="Q984" s="1">
        <f>COUNTIF(B984,"*eu*")</f>
        <v>0</v>
      </c>
      <c r="R984" s="1">
        <f>COUNTIF(B984,"*ai*")</f>
        <v>0</v>
      </c>
      <c r="S984" s="1">
        <f>COUNTIF(B984,"*ae*")</f>
        <v>0</v>
      </c>
      <c r="T984" s="1">
        <f>COUNTIF(B984,"*ao*")</f>
        <v>0</v>
      </c>
      <c r="U984" s="1">
        <f>COUNTIF(B984,"*au*")</f>
        <v>0</v>
      </c>
      <c r="V984" s="1">
        <f>COUNTIF(B984,"*oi*")</f>
        <v>0</v>
      </c>
      <c r="W984" s="1">
        <f>COUNTIF(B984,"*oe*")</f>
        <v>0</v>
      </c>
      <c r="X984" s="1">
        <f>COUNTIF(B984,"*oa*")</f>
        <v>0</v>
      </c>
      <c r="Y984" s="1">
        <f>COUNTIF(B984,"*ou*")</f>
        <v>0</v>
      </c>
      <c r="Z984" s="1">
        <f>COUNTIF(B984,"*ui*")</f>
        <v>0</v>
      </c>
      <c r="AA984" s="1">
        <f>COUNTIF(B984,"*ua*")</f>
        <v>0</v>
      </c>
      <c r="AB984">
        <f>SUM(G984:AA984)</f>
        <v>0</v>
      </c>
      <c r="AC984">
        <v>2</v>
      </c>
      <c r="AD984">
        <f>COUNTIF(AC984,"2")</f>
        <v>1</v>
      </c>
      <c r="AE984">
        <f>COUNTIF(AC984,"3")</f>
        <v>0</v>
      </c>
      <c r="AF984">
        <f>COUNTIF(AC984,"4")</f>
        <v>0</v>
      </c>
      <c r="AG984">
        <f>COUNTIF(AC984,"5")</f>
        <v>0</v>
      </c>
      <c r="AH984">
        <v>1</v>
      </c>
      <c r="AI984">
        <v>0</v>
      </c>
      <c r="AL984">
        <v>1</v>
      </c>
      <c r="AO984" s="1">
        <f>COUNTIF(F984,"CVCV")+COUNTIF(F984,"CVVCV")</f>
        <v>1</v>
      </c>
      <c r="AP984" s="1">
        <f>COUNTIF(F984,"CVCVC")+COUNTIF(F984,"CVVCVC")</f>
        <v>0</v>
      </c>
      <c r="AQ984" s="1">
        <f>COUNTIF(F984,"VCV")+COUNTIF(F984,"VVCV")</f>
        <v>0</v>
      </c>
      <c r="AR984" s="1">
        <f>COUNTIF(F984,"VCVC")+COUNTIF(F984,"VVCVC")</f>
        <v>0</v>
      </c>
      <c r="AS984" s="1">
        <f>COUNTIF(F984,"CVV")</f>
        <v>0</v>
      </c>
      <c r="AT984" s="1">
        <f>COUNTIF(F984,"CVVC")</f>
        <v>0</v>
      </c>
      <c r="AU984" s="1">
        <f>COUNTIF(F984,"VV")</f>
        <v>0</v>
      </c>
      <c r="AV984" s="1">
        <f>COUNTIF(F984,"VVC")</f>
        <v>0</v>
      </c>
      <c r="AW984" s="1">
        <f>COUNTIF(F984,"CVVCVC")+COUNTIF(F984,"VVCVC")+COUNTIF(F984,"CVVCV")+COUNTIF(F984,"VVCV")</f>
        <v>0</v>
      </c>
      <c r="AY984" s="1">
        <f>COUNTIF(F984,"CCVCV")</f>
        <v>0</v>
      </c>
      <c r="AZ984" s="1">
        <f>COUNTIF(F984,"CCVCVC")</f>
        <v>0</v>
      </c>
      <c r="BA984" s="1">
        <f>COUNTIF(F984,"CCVV")</f>
        <v>0</v>
      </c>
      <c r="BB984" s="1">
        <f>COUNTIF(F984,"CCVVC")</f>
        <v>0</v>
      </c>
      <c r="BF984" s="1" t="str">
        <f>RIGHT(F984,4)</f>
        <v>CVCV</v>
      </c>
      <c r="BG984" s="1">
        <v>1</v>
      </c>
      <c r="BH984">
        <v>1</v>
      </c>
      <c r="BP984" s="1">
        <f>SUM(BG984:BO984)</f>
        <v>2</v>
      </c>
      <c r="BQ984">
        <v>0</v>
      </c>
      <c r="BS984" s="1" t="str">
        <f>LEFT(B984,1)</f>
        <v>r</v>
      </c>
      <c r="BT984" s="1" t="str">
        <f>LEFT(B984,2)</f>
        <v>re</v>
      </c>
      <c r="BU984" s="1" t="str">
        <f>RIGHT(B984,1)</f>
        <v>a</v>
      </c>
      <c r="BX984" s="10">
        <v>0</v>
      </c>
      <c r="BY984" s="10" t="str">
        <f>LEFT(CA984,1)</f>
        <v>e</v>
      </c>
      <c r="BZ984" s="10" t="str">
        <f>RIGHT(B984,1)</f>
        <v>a</v>
      </c>
      <c r="CA984" s="10" t="str">
        <f>RIGHT(B984,3)</f>
        <v>esa</v>
      </c>
      <c r="CB984" s="10" t="str">
        <f>RIGHT(B984,3)</f>
        <v>esa</v>
      </c>
      <c r="CC984" s="10" t="str">
        <f>RIGHT(B984,2)</f>
        <v>sa</v>
      </c>
      <c r="CD984" s="10" t="str">
        <f>RIGHT(B984,1)</f>
        <v>a</v>
      </c>
    </row>
    <row r="985" spans="1:82">
      <c r="A985">
        <v>1723</v>
      </c>
      <c r="B985" s="30" t="s">
        <v>171</v>
      </c>
      <c r="C985" t="s">
        <v>1383</v>
      </c>
      <c r="D985" t="s">
        <v>1150</v>
      </c>
      <c r="E985" t="s">
        <v>2821</v>
      </c>
      <c r="F985" t="s">
        <v>2834</v>
      </c>
      <c r="G985" s="1">
        <f>COUNTIF(B985,"*ii*")</f>
        <v>0</v>
      </c>
      <c r="H985" s="1">
        <f>COUNTIF(B985,"*ee*")</f>
        <v>0</v>
      </c>
      <c r="I985" s="1">
        <f>COUNTIF(B985,"*aa*")</f>
        <v>0</v>
      </c>
      <c r="J985" s="1">
        <f>COUNTIF(B985,"*oo*")</f>
        <v>0</v>
      </c>
      <c r="K985" s="1">
        <f>COUNTIF(B985,"*uu*")</f>
        <v>0</v>
      </c>
      <c r="L985" s="1">
        <f>COUNTIF(B985,"*ia*")</f>
        <v>0</v>
      </c>
      <c r="M985" s="1">
        <f>COUNTIF(B985,"*iu*")</f>
        <v>0</v>
      </c>
      <c r="N985" s="1">
        <f>COUNTIF(B985,"*ei*")</f>
        <v>0</v>
      </c>
      <c r="O985" s="1">
        <f>COUNTIF(B985,"*ea*")</f>
        <v>0</v>
      </c>
      <c r="P985" s="1">
        <f>COUNTIF(B985,"*eo*")</f>
        <v>0</v>
      </c>
      <c r="Q985" s="1">
        <f>COUNTIF(B985,"*eu*")</f>
        <v>0</v>
      </c>
      <c r="R985" s="1">
        <f>COUNTIF(B985,"*ai*")</f>
        <v>0</v>
      </c>
      <c r="S985" s="1">
        <f>COUNTIF(B985,"*ae*")</f>
        <v>0</v>
      </c>
      <c r="T985" s="1">
        <f>COUNTIF(B985,"*ao*")</f>
        <v>0</v>
      </c>
      <c r="U985" s="1">
        <f>COUNTIF(B985,"*au*")</f>
        <v>0</v>
      </c>
      <c r="V985" s="1">
        <f>COUNTIF(B985,"*oi*")</f>
        <v>0</v>
      </c>
      <c r="W985" s="1">
        <f>COUNTIF(B985,"*oe*")</f>
        <v>0</v>
      </c>
      <c r="X985" s="1">
        <f>COUNTIF(B985,"*oa*")</f>
        <v>0</v>
      </c>
      <c r="Y985" s="1">
        <f>COUNTIF(B985,"*ou*")</f>
        <v>0</v>
      </c>
      <c r="Z985" s="1">
        <f>COUNTIF(B985,"*ui*")</f>
        <v>0</v>
      </c>
      <c r="AA985" s="1">
        <f>COUNTIF(B985,"*ua*")</f>
        <v>0</v>
      </c>
      <c r="AB985">
        <f>SUM(G985:AA985)</f>
        <v>0</v>
      </c>
      <c r="AC985">
        <v>2</v>
      </c>
      <c r="AD985">
        <f>COUNTIF(AC985,"2")</f>
        <v>1</v>
      </c>
      <c r="AE985">
        <f>COUNTIF(AC985,"3")</f>
        <v>0</v>
      </c>
      <c r="AF985">
        <f>COUNTIF(AC985,"4")</f>
        <v>0</v>
      </c>
      <c r="AG985">
        <f>COUNTIF(AC985,"5")</f>
        <v>0</v>
      </c>
      <c r="AH985">
        <v>1</v>
      </c>
      <c r="AI985">
        <v>0</v>
      </c>
      <c r="AL985">
        <v>1</v>
      </c>
      <c r="AO985" s="1">
        <f>COUNTIF(F985,"CVCV")+COUNTIF(F985,"CVVCV")</f>
        <v>1</v>
      </c>
      <c r="AP985" s="1">
        <f>COUNTIF(F985,"CVCVC")+COUNTIF(F985,"CVVCVC")</f>
        <v>0</v>
      </c>
      <c r="AQ985" s="1">
        <f>COUNTIF(F985,"VCV")+COUNTIF(F985,"VVCV")</f>
        <v>0</v>
      </c>
      <c r="AR985" s="1">
        <f>COUNTIF(F985,"VCVC")+COUNTIF(F985,"VVCVC")</f>
        <v>0</v>
      </c>
      <c r="AS985" s="1">
        <f>COUNTIF(F985,"CVV")</f>
        <v>0</v>
      </c>
      <c r="AT985" s="1">
        <f>COUNTIF(F985,"CVVC")</f>
        <v>0</v>
      </c>
      <c r="AU985" s="1">
        <f>COUNTIF(F985,"VV")</f>
        <v>0</v>
      </c>
      <c r="AV985" s="1">
        <f>COUNTIF(F985,"VVC")</f>
        <v>0</v>
      </c>
      <c r="AW985" s="1">
        <f>COUNTIF(F985,"CVVCVC")+COUNTIF(F985,"VVCVC")+COUNTIF(F985,"CVVCV")+COUNTIF(F985,"VVCV")</f>
        <v>0</v>
      </c>
      <c r="AY985" s="1">
        <f>COUNTIF(F985,"CCVCV")</f>
        <v>0</v>
      </c>
      <c r="AZ985" s="1">
        <f>COUNTIF(F985,"CCVCVC")</f>
        <v>0</v>
      </c>
      <c r="BA985" s="1">
        <f>COUNTIF(F985,"CCVV")</f>
        <v>0</v>
      </c>
      <c r="BB985" s="1">
        <f>COUNTIF(F985,"CCVVC")</f>
        <v>0</v>
      </c>
      <c r="BF985" s="1" t="str">
        <f>RIGHT(F985,4)</f>
        <v>CVCV</v>
      </c>
      <c r="BG985" s="1">
        <v>1</v>
      </c>
      <c r="BH985">
        <v>1</v>
      </c>
      <c r="BP985" s="1">
        <f>SUM(BG985:BO985)</f>
        <v>2</v>
      </c>
      <c r="BQ985">
        <v>0</v>
      </c>
      <c r="BS985" s="1" t="str">
        <f>LEFT(B985,1)</f>
        <v>s</v>
      </c>
      <c r="BT985" s="1" t="str">
        <f>LEFT(B985,2)</f>
        <v>so</v>
      </c>
      <c r="BU985" s="1" t="str">
        <f>RIGHT(B985,1)</f>
        <v>a</v>
      </c>
      <c r="BX985" s="10">
        <v>0</v>
      </c>
      <c r="BY985" s="10" t="str">
        <f>LEFT(CA985,1)</f>
        <v>o</v>
      </c>
      <c r="BZ985" s="10" t="str">
        <f>RIGHT(B985,1)</f>
        <v>a</v>
      </c>
      <c r="CA985" s="10" t="str">
        <f>RIGHT(B985,3)</f>
        <v>osa</v>
      </c>
      <c r="CB985" s="10" t="str">
        <f>RIGHT(B985,3)</f>
        <v>osa</v>
      </c>
      <c r="CC985" s="10" t="str">
        <f>RIGHT(B985,2)</f>
        <v>sa</v>
      </c>
      <c r="CD985" s="10" t="str">
        <f>RIGHT(B985,1)</f>
        <v>a</v>
      </c>
    </row>
    <row r="986" spans="1:82">
      <c r="A986">
        <v>1760</v>
      </c>
      <c r="B986" s="30" t="s">
        <v>93</v>
      </c>
      <c r="C986" t="s">
        <v>1275</v>
      </c>
      <c r="D986" t="s">
        <v>1150</v>
      </c>
      <c r="E986" t="s">
        <v>2821</v>
      </c>
      <c r="F986" t="s">
        <v>2834</v>
      </c>
      <c r="G986" s="1">
        <f>COUNTIF(B986,"*ii*")</f>
        <v>0</v>
      </c>
      <c r="H986" s="1">
        <f>COUNTIF(B986,"*ee*")</f>
        <v>0</v>
      </c>
      <c r="I986" s="1">
        <f>COUNTIF(B986,"*aa*")</f>
        <v>0</v>
      </c>
      <c r="J986" s="1">
        <f>COUNTIF(B986,"*oo*")</f>
        <v>0</v>
      </c>
      <c r="K986" s="1">
        <f>COUNTIF(B986,"*uu*")</f>
        <v>0</v>
      </c>
      <c r="L986" s="1">
        <f>COUNTIF(B986,"*ia*")</f>
        <v>0</v>
      </c>
      <c r="M986" s="1">
        <f>COUNTIF(B986,"*iu*")</f>
        <v>0</v>
      </c>
      <c r="N986" s="1">
        <f>COUNTIF(B986,"*ei*")</f>
        <v>0</v>
      </c>
      <c r="O986" s="1">
        <f>COUNTIF(B986,"*ea*")</f>
        <v>0</v>
      </c>
      <c r="P986" s="1">
        <f>COUNTIF(B986,"*eo*")</f>
        <v>0</v>
      </c>
      <c r="Q986" s="1">
        <f>COUNTIF(B986,"*eu*")</f>
        <v>0</v>
      </c>
      <c r="R986" s="1">
        <f>COUNTIF(B986,"*ai*")</f>
        <v>0</v>
      </c>
      <c r="S986" s="1">
        <f>COUNTIF(B986,"*ae*")</f>
        <v>0</v>
      </c>
      <c r="T986" s="1">
        <f>COUNTIF(B986,"*ao*")</f>
        <v>0</v>
      </c>
      <c r="U986" s="1">
        <f>COUNTIF(B986,"*au*")</f>
        <v>0</v>
      </c>
      <c r="V986" s="1">
        <f>COUNTIF(B986,"*oi*")</f>
        <v>0</v>
      </c>
      <c r="W986" s="1">
        <f>COUNTIF(B986,"*oe*")</f>
        <v>0</v>
      </c>
      <c r="X986" s="1">
        <f>COUNTIF(B986,"*oa*")</f>
        <v>0</v>
      </c>
      <c r="Y986" s="1">
        <f>COUNTIF(B986,"*ou*")</f>
        <v>0</v>
      </c>
      <c r="Z986" s="1">
        <f>COUNTIF(B986,"*ui*")</f>
        <v>0</v>
      </c>
      <c r="AA986" s="1">
        <f>COUNTIF(B986,"*ua*")</f>
        <v>0</v>
      </c>
      <c r="AB986">
        <f>SUM(G986:AA986)</f>
        <v>0</v>
      </c>
      <c r="AC986">
        <v>2</v>
      </c>
      <c r="AD986">
        <f>COUNTIF(AC986,"2")</f>
        <v>1</v>
      </c>
      <c r="AE986">
        <f>COUNTIF(AC986,"3")</f>
        <v>0</v>
      </c>
      <c r="AF986">
        <f>COUNTIF(AC986,"4")</f>
        <v>0</v>
      </c>
      <c r="AG986">
        <f>COUNTIF(AC986,"5")</f>
        <v>0</v>
      </c>
      <c r="AH986">
        <v>1</v>
      </c>
      <c r="AI986">
        <v>0</v>
      </c>
      <c r="AL986">
        <v>1</v>
      </c>
      <c r="AO986" s="1">
        <f>COUNTIF(F986,"CVCV")+COUNTIF(F986,"CVVCV")</f>
        <v>1</v>
      </c>
      <c r="AP986" s="1">
        <f>COUNTIF(F986,"CVCVC")+COUNTIF(F986,"CVVCVC")</f>
        <v>0</v>
      </c>
      <c r="AQ986" s="1">
        <f>COUNTIF(F986,"VCV")+COUNTIF(F986,"VVCV")</f>
        <v>0</v>
      </c>
      <c r="AR986" s="1">
        <f>COUNTIF(F986,"VCVC")+COUNTIF(F986,"VVCVC")</f>
        <v>0</v>
      </c>
      <c r="AS986" s="1">
        <f>COUNTIF(F986,"CVV")</f>
        <v>0</v>
      </c>
      <c r="AT986" s="1">
        <f>COUNTIF(F986,"CVVC")</f>
        <v>0</v>
      </c>
      <c r="AU986" s="1">
        <f>COUNTIF(F986,"VV")</f>
        <v>0</v>
      </c>
      <c r="AV986" s="1">
        <f>COUNTIF(F986,"VVC")</f>
        <v>0</v>
      </c>
      <c r="AW986" s="1">
        <f>COUNTIF(F986,"CVVCVC")+COUNTIF(F986,"VVCVC")+COUNTIF(F986,"CVVCV")+COUNTIF(F986,"VVCV")</f>
        <v>0</v>
      </c>
      <c r="AY986" s="1">
        <f>COUNTIF(F986,"CCVCV")</f>
        <v>0</v>
      </c>
      <c r="AZ986" s="1">
        <f>COUNTIF(F986,"CCVCVC")</f>
        <v>0</v>
      </c>
      <c r="BA986" s="1">
        <f>COUNTIF(F986,"CCVV")</f>
        <v>0</v>
      </c>
      <c r="BB986" s="1">
        <f>COUNTIF(F986,"CCVVC")</f>
        <v>0</v>
      </c>
      <c r="BF986" s="1" t="str">
        <f>RIGHT(F986,4)</f>
        <v>CVCV</v>
      </c>
      <c r="BG986" s="1">
        <v>1</v>
      </c>
      <c r="BH986">
        <v>1</v>
      </c>
      <c r="BP986" s="1">
        <f>SUM(BG986:BO986)</f>
        <v>2</v>
      </c>
      <c r="BQ986">
        <v>0</v>
      </c>
      <c r="BS986" s="1" t="str">
        <f>LEFT(B986,1)</f>
        <v>s</v>
      </c>
      <c r="BT986" s="1" t="str">
        <f>LEFT(B986,2)</f>
        <v>su</v>
      </c>
      <c r="BU986" s="1" t="str">
        <f>RIGHT(B986,1)</f>
        <v>a</v>
      </c>
      <c r="BX986" s="10">
        <v>0</v>
      </c>
      <c r="BY986" s="10" t="str">
        <f>LEFT(CA986,1)</f>
        <v>u</v>
      </c>
      <c r="BZ986" s="10" t="str">
        <f>RIGHT(B986,1)</f>
        <v>a</v>
      </c>
      <c r="CA986" s="10" t="str">
        <f>RIGHT(B986,3)</f>
        <v>usa</v>
      </c>
      <c r="CB986" s="10" t="str">
        <f>RIGHT(B986,3)</f>
        <v>usa</v>
      </c>
      <c r="CC986" s="10" t="str">
        <f>RIGHT(B986,2)</f>
        <v>sa</v>
      </c>
      <c r="CD986" s="10" t="str">
        <f>RIGHT(B986,1)</f>
        <v>a</v>
      </c>
    </row>
    <row r="987" spans="1:82">
      <c r="A987">
        <v>795</v>
      </c>
      <c r="B987" s="30" t="s">
        <v>360</v>
      </c>
      <c r="C987" t="s">
        <v>1655</v>
      </c>
      <c r="D987" t="s">
        <v>1152</v>
      </c>
      <c r="E987" t="s">
        <v>1141</v>
      </c>
      <c r="F987" t="s">
        <v>2834</v>
      </c>
      <c r="G987" s="1">
        <f>COUNTIF(B987,"*ii*")</f>
        <v>0</v>
      </c>
      <c r="H987" s="1">
        <f>COUNTIF(B987,"*ee*")</f>
        <v>0</v>
      </c>
      <c r="I987" s="1">
        <f>COUNTIF(B987,"*aa*")</f>
        <v>0</v>
      </c>
      <c r="J987" s="1">
        <f>COUNTIF(B987,"*oo*")</f>
        <v>0</v>
      </c>
      <c r="K987" s="1">
        <f>COUNTIF(B987,"*uu*")</f>
        <v>0</v>
      </c>
      <c r="L987" s="1">
        <f>COUNTIF(B987,"*ia*")</f>
        <v>0</v>
      </c>
      <c r="M987" s="1">
        <f>COUNTIF(B987,"*iu*")</f>
        <v>0</v>
      </c>
      <c r="N987" s="1">
        <f>COUNTIF(B987,"*ei*")</f>
        <v>0</v>
      </c>
      <c r="O987" s="1">
        <f>COUNTIF(B987,"*ea*")</f>
        <v>0</v>
      </c>
      <c r="P987" s="1">
        <f>COUNTIF(B987,"*eo*")</f>
        <v>0</v>
      </c>
      <c r="Q987" s="1">
        <f>COUNTIF(B987,"*eu*")</f>
        <v>0</v>
      </c>
      <c r="R987" s="1">
        <f>COUNTIF(B987,"*ai*")</f>
        <v>0</v>
      </c>
      <c r="S987" s="1">
        <f>COUNTIF(B987,"*ae*")</f>
        <v>0</v>
      </c>
      <c r="T987" s="1">
        <f>COUNTIF(B987,"*ao*")</f>
        <v>0</v>
      </c>
      <c r="U987" s="1">
        <f>COUNTIF(B987,"*au*")</f>
        <v>0</v>
      </c>
      <c r="V987" s="1">
        <f>COUNTIF(B987,"*oi*")</f>
        <v>0</v>
      </c>
      <c r="W987" s="1">
        <f>COUNTIF(B987,"*oe*")</f>
        <v>0</v>
      </c>
      <c r="X987" s="1">
        <f>COUNTIF(B987,"*oa*")</f>
        <v>0</v>
      </c>
      <c r="Y987" s="1">
        <f>COUNTIF(B987,"*ou*")</f>
        <v>0</v>
      </c>
      <c r="Z987" s="1">
        <f>COUNTIF(B987,"*ui*")</f>
        <v>0</v>
      </c>
      <c r="AA987" s="1">
        <f>COUNTIF(B987,"*ua*")</f>
        <v>0</v>
      </c>
      <c r="AB987">
        <f>SUM(G987:AA987)</f>
        <v>0</v>
      </c>
      <c r="AC987">
        <v>2</v>
      </c>
      <c r="AD987">
        <f>COUNTIF(AC987,"2")</f>
        <v>1</v>
      </c>
      <c r="AE987">
        <f>COUNTIF(AC987,"3")</f>
        <v>0</v>
      </c>
      <c r="AF987">
        <f>COUNTIF(AC987,"4")</f>
        <v>0</v>
      </c>
      <c r="AG987">
        <f>COUNTIF(AC987,"5")</f>
        <v>0</v>
      </c>
      <c r="AH987">
        <v>1</v>
      </c>
      <c r="AI987">
        <v>0</v>
      </c>
      <c r="AL987">
        <v>1</v>
      </c>
      <c r="AO987" s="1">
        <f>COUNTIF(F987,"CVCV")+COUNTIF(F987,"CVVCV")</f>
        <v>1</v>
      </c>
      <c r="AP987" s="1">
        <f>COUNTIF(F987,"CVCVC")+COUNTIF(F987,"CVVCVC")</f>
        <v>0</v>
      </c>
      <c r="AQ987" s="1">
        <f>COUNTIF(F987,"VCV")+COUNTIF(F987,"VVCV")</f>
        <v>0</v>
      </c>
      <c r="AR987" s="1">
        <f>COUNTIF(F987,"VCVC")+COUNTIF(F987,"VVCVC")</f>
        <v>0</v>
      </c>
      <c r="AS987" s="1">
        <f>COUNTIF(F987,"CVV")</f>
        <v>0</v>
      </c>
      <c r="AT987" s="1">
        <f>COUNTIF(F987,"CVVC")</f>
        <v>0</v>
      </c>
      <c r="AU987" s="1">
        <f>COUNTIF(F987,"VV")</f>
        <v>0</v>
      </c>
      <c r="AV987" s="1">
        <f>COUNTIF(F987,"VVC")</f>
        <v>0</v>
      </c>
      <c r="AW987" s="1">
        <f>COUNTIF(F987,"CVVCVC")+COUNTIF(F987,"VVCVC")+COUNTIF(F987,"CVVCV")+COUNTIF(F987,"VVCV")</f>
        <v>0</v>
      </c>
      <c r="AY987" s="1">
        <f>COUNTIF(F987,"CCVCV")</f>
        <v>0</v>
      </c>
      <c r="AZ987" s="1">
        <f>COUNTIF(F987,"CCVCVC")</f>
        <v>0</v>
      </c>
      <c r="BA987" s="1">
        <f>COUNTIF(F987,"CCVV")</f>
        <v>0</v>
      </c>
      <c r="BB987" s="1">
        <f>COUNTIF(F987,"CCVVC")</f>
        <v>0</v>
      </c>
      <c r="BF987" s="1" t="str">
        <f>RIGHT(F987,4)</f>
        <v>CVCV</v>
      </c>
      <c r="BG987" s="1">
        <v>1</v>
      </c>
      <c r="BH987">
        <v>1</v>
      </c>
      <c r="BP987" s="1">
        <f>SUM(BG987:BO987)</f>
        <v>2</v>
      </c>
      <c r="BQ987">
        <v>0</v>
      </c>
      <c r="BS987" s="1" t="str">
        <f>LEFT(B987,1)</f>
        <v>m</v>
      </c>
      <c r="BT987" s="1" t="str">
        <f>LEFT(B987,2)</f>
        <v>ma</v>
      </c>
      <c r="BU987" s="1" t="str">
        <f>RIGHT(B987,1)</f>
        <v>a</v>
      </c>
      <c r="BX987" s="10">
        <v>0</v>
      </c>
      <c r="BY987" s="10" t="str">
        <f>LEFT(CA987,1)</f>
        <v>a</v>
      </c>
      <c r="BZ987" s="10" t="str">
        <f>RIGHT(B987,1)</f>
        <v>a</v>
      </c>
      <c r="CA987" s="10" t="str">
        <f>RIGHT(B987,3)</f>
        <v>ata</v>
      </c>
      <c r="CB987" s="10" t="str">
        <f>RIGHT(B987,3)</f>
        <v>ata</v>
      </c>
      <c r="CC987" s="10" t="str">
        <f>RIGHT(B987,2)</f>
        <v>ta</v>
      </c>
      <c r="CD987" s="10" t="str">
        <f>RIGHT(B987,1)</f>
        <v>a</v>
      </c>
    </row>
    <row r="988" spans="1:82">
      <c r="A988">
        <v>382</v>
      </c>
      <c r="B988" s="30" t="s">
        <v>1098</v>
      </c>
      <c r="C988" t="s">
        <v>2736</v>
      </c>
      <c r="D988" t="s">
        <v>1150</v>
      </c>
      <c r="E988" t="s">
        <v>2821</v>
      </c>
      <c r="F988" t="s">
        <v>2834</v>
      </c>
      <c r="G988" s="1">
        <f>COUNTIF(B988,"*ii*")</f>
        <v>0</v>
      </c>
      <c r="H988" s="1">
        <f>COUNTIF(B988,"*ee*")</f>
        <v>0</v>
      </c>
      <c r="I988" s="1">
        <f>COUNTIF(B988,"*aa*")</f>
        <v>0</v>
      </c>
      <c r="J988" s="1">
        <f>COUNTIF(B988,"*oo*")</f>
        <v>0</v>
      </c>
      <c r="K988" s="1">
        <f>COUNTIF(B988,"*uu*")</f>
        <v>0</v>
      </c>
      <c r="L988" s="1">
        <f>COUNTIF(B988,"*ia*")</f>
        <v>0</v>
      </c>
      <c r="M988" s="1">
        <f>COUNTIF(B988,"*iu*")</f>
        <v>0</v>
      </c>
      <c r="N988" s="1">
        <f>COUNTIF(B988,"*ei*")</f>
        <v>0</v>
      </c>
      <c r="O988" s="1">
        <f>COUNTIF(B988,"*ea*")</f>
        <v>0</v>
      </c>
      <c r="P988" s="1">
        <f>COUNTIF(B988,"*eo*")</f>
        <v>0</v>
      </c>
      <c r="Q988" s="1">
        <f>COUNTIF(B988,"*eu*")</f>
        <v>0</v>
      </c>
      <c r="R988" s="1">
        <f>COUNTIF(B988,"*ai*")</f>
        <v>0</v>
      </c>
      <c r="S988" s="1">
        <f>COUNTIF(B988,"*ae*")</f>
        <v>0</v>
      </c>
      <c r="T988" s="1">
        <f>COUNTIF(B988,"*ao*")</f>
        <v>0</v>
      </c>
      <c r="U988" s="1">
        <f>COUNTIF(B988,"*au*")</f>
        <v>0</v>
      </c>
      <c r="V988" s="1">
        <f>COUNTIF(B988,"*oi*")</f>
        <v>0</v>
      </c>
      <c r="W988" s="1">
        <f>COUNTIF(B988,"*oe*")</f>
        <v>0</v>
      </c>
      <c r="X988" s="1">
        <f>COUNTIF(B988,"*oa*")</f>
        <v>0</v>
      </c>
      <c r="Y988" s="1">
        <f>COUNTIF(B988,"*ou*")</f>
        <v>0</v>
      </c>
      <c r="Z988" s="1">
        <f>COUNTIF(B988,"*ui*")</f>
        <v>0</v>
      </c>
      <c r="AA988" s="1">
        <f>COUNTIF(B988,"*ua*")</f>
        <v>0</v>
      </c>
      <c r="AB988">
        <f>SUM(G988:AA988)</f>
        <v>0</v>
      </c>
      <c r="AC988">
        <v>2</v>
      </c>
      <c r="AD988">
        <f>COUNTIF(AC988,"2")</f>
        <v>1</v>
      </c>
      <c r="AE988">
        <f>COUNTIF(AC988,"3")</f>
        <v>0</v>
      </c>
      <c r="AF988">
        <f>COUNTIF(AC988,"4")</f>
        <v>0</v>
      </c>
      <c r="AG988">
        <f>COUNTIF(AC988,"5")</f>
        <v>0</v>
      </c>
      <c r="AH988">
        <v>1</v>
      </c>
      <c r="AI988">
        <v>0</v>
      </c>
      <c r="AL988">
        <v>1</v>
      </c>
      <c r="AO988" s="1">
        <f>COUNTIF(F988,"CVCV")+COUNTIF(F988,"CVVCV")</f>
        <v>1</v>
      </c>
      <c r="AP988" s="1">
        <f>COUNTIF(F988,"CVCVC")+COUNTIF(F988,"CVVCVC")</f>
        <v>0</v>
      </c>
      <c r="AQ988" s="1">
        <f>COUNTIF(F988,"VCV")+COUNTIF(F988,"VVCV")</f>
        <v>0</v>
      </c>
      <c r="AR988" s="1">
        <f>COUNTIF(F988,"VCVC")+COUNTIF(F988,"VVCVC")</f>
        <v>0</v>
      </c>
      <c r="AS988" s="1">
        <f>COUNTIF(F988,"CVV")</f>
        <v>0</v>
      </c>
      <c r="AT988" s="1">
        <f>COUNTIF(F988,"CVVC")</f>
        <v>0</v>
      </c>
      <c r="AU988" s="1">
        <f>COUNTIF(F988,"VV")</f>
        <v>0</v>
      </c>
      <c r="AV988" s="1">
        <f>COUNTIF(F988,"VVC")</f>
        <v>0</v>
      </c>
      <c r="AW988" s="1">
        <f>COUNTIF(F988,"CVVCVC")+COUNTIF(F988,"VVCVC")+COUNTIF(F988,"CVVCV")+COUNTIF(F988,"VVCV")</f>
        <v>0</v>
      </c>
      <c r="AY988" s="1">
        <f>COUNTIF(F988,"CCVCV")</f>
        <v>0</v>
      </c>
      <c r="AZ988" s="1">
        <f>COUNTIF(F988,"CCVCVC")</f>
        <v>0</v>
      </c>
      <c r="BA988" s="1">
        <f>COUNTIF(F988,"CCVV")</f>
        <v>0</v>
      </c>
      <c r="BB988" s="1">
        <f>COUNTIF(F988,"CCVVC")</f>
        <v>0</v>
      </c>
      <c r="BF988" s="1" t="str">
        <f>RIGHT(F988,4)</f>
        <v>CVCV</v>
      </c>
      <c r="BG988" s="1">
        <v>1</v>
      </c>
      <c r="BH988">
        <v>1</v>
      </c>
      <c r="BP988" s="1">
        <f>SUM(BG988:BO988)</f>
        <v>2</v>
      </c>
      <c r="BQ988">
        <v>0</v>
      </c>
      <c r="BS988" s="1" t="str">
        <f>LEFT(B988,1)</f>
        <v>h</v>
      </c>
      <c r="BT988" s="1" t="str">
        <f>LEFT(B988,2)</f>
        <v>ha</v>
      </c>
      <c r="BU988" s="1" t="str">
        <f>RIGHT(B988,1)</f>
        <v>a</v>
      </c>
      <c r="BX988" s="10">
        <v>0</v>
      </c>
      <c r="BY988" s="10" t="str">
        <f>LEFT(CA988,1)</f>
        <v>a</v>
      </c>
      <c r="BZ988" s="10" t="str">
        <f>RIGHT(B988,1)</f>
        <v>a</v>
      </c>
      <c r="CA988" s="10" t="str">
        <f>RIGHT(B988,3)</f>
        <v>ata</v>
      </c>
      <c r="CB988" s="10" t="str">
        <f>RIGHT(B988,3)</f>
        <v>ata</v>
      </c>
      <c r="CC988" s="10" t="str">
        <f>RIGHT(B988,2)</f>
        <v>ta</v>
      </c>
      <c r="CD988" s="10" t="str">
        <f>RIGHT(B988,1)</f>
        <v>a</v>
      </c>
    </row>
    <row r="989" spans="1:82">
      <c r="A989">
        <v>1485</v>
      </c>
      <c r="B989" s="30" t="s">
        <v>603</v>
      </c>
      <c r="C989" t="s">
        <v>1978</v>
      </c>
      <c r="D989" t="s">
        <v>1150</v>
      </c>
      <c r="E989" t="s">
        <v>2821</v>
      </c>
      <c r="F989" t="s">
        <v>2834</v>
      </c>
      <c r="G989" s="1">
        <f>COUNTIF(B989,"*ii*")</f>
        <v>0</v>
      </c>
      <c r="H989" s="1">
        <f>COUNTIF(B989,"*ee*")</f>
        <v>0</v>
      </c>
      <c r="I989" s="1">
        <f>COUNTIF(B989,"*aa*")</f>
        <v>0</v>
      </c>
      <c r="J989" s="1">
        <f>COUNTIF(B989,"*oo*")</f>
        <v>0</v>
      </c>
      <c r="K989" s="1">
        <f>COUNTIF(B989,"*uu*")</f>
        <v>0</v>
      </c>
      <c r="L989" s="1">
        <f>COUNTIF(B989,"*ia*")</f>
        <v>0</v>
      </c>
      <c r="M989" s="1">
        <f>COUNTIF(B989,"*iu*")</f>
        <v>0</v>
      </c>
      <c r="N989" s="1">
        <f>COUNTIF(B989,"*ei*")</f>
        <v>0</v>
      </c>
      <c r="O989" s="1">
        <f>COUNTIF(B989,"*ea*")</f>
        <v>0</v>
      </c>
      <c r="P989" s="1">
        <f>COUNTIF(B989,"*eo*")</f>
        <v>0</v>
      </c>
      <c r="Q989" s="1">
        <f>COUNTIF(B989,"*eu*")</f>
        <v>0</v>
      </c>
      <c r="R989" s="1">
        <f>COUNTIF(B989,"*ai*")</f>
        <v>0</v>
      </c>
      <c r="S989" s="1">
        <f>COUNTIF(B989,"*ae*")</f>
        <v>0</v>
      </c>
      <c r="T989" s="1">
        <f>COUNTIF(B989,"*ao*")</f>
        <v>0</v>
      </c>
      <c r="U989" s="1">
        <f>COUNTIF(B989,"*au*")</f>
        <v>0</v>
      </c>
      <c r="V989" s="1">
        <f>COUNTIF(B989,"*oi*")</f>
        <v>0</v>
      </c>
      <c r="W989" s="1">
        <f>COUNTIF(B989,"*oe*")</f>
        <v>0</v>
      </c>
      <c r="X989" s="1">
        <f>COUNTIF(B989,"*oa*")</f>
        <v>0</v>
      </c>
      <c r="Y989" s="1">
        <f>COUNTIF(B989,"*ou*")</f>
        <v>0</v>
      </c>
      <c r="Z989" s="1">
        <f>COUNTIF(B989,"*ui*")</f>
        <v>0</v>
      </c>
      <c r="AA989" s="1">
        <f>COUNTIF(B989,"*ua*")</f>
        <v>0</v>
      </c>
      <c r="AB989">
        <f>SUM(G989:AA989)</f>
        <v>0</v>
      </c>
      <c r="AC989">
        <v>2</v>
      </c>
      <c r="AD989">
        <f>COUNTIF(AC989,"2")</f>
        <v>1</v>
      </c>
      <c r="AE989">
        <f>COUNTIF(AC989,"3")</f>
        <v>0</v>
      </c>
      <c r="AF989">
        <f>COUNTIF(AC989,"4")</f>
        <v>0</v>
      </c>
      <c r="AG989">
        <f>COUNTIF(AC989,"5")</f>
        <v>0</v>
      </c>
      <c r="AH989">
        <v>1</v>
      </c>
      <c r="AI989">
        <v>0</v>
      </c>
      <c r="AL989">
        <v>1</v>
      </c>
      <c r="AO989" s="1">
        <f>COUNTIF(F989,"CVCV")+COUNTIF(F989,"CVVCV")</f>
        <v>1</v>
      </c>
      <c r="AP989" s="1">
        <f>COUNTIF(F989,"CVCVC")+COUNTIF(F989,"CVVCVC")</f>
        <v>0</v>
      </c>
      <c r="AQ989" s="1">
        <f>COUNTIF(F989,"VCV")+COUNTIF(F989,"VVCV")</f>
        <v>0</v>
      </c>
      <c r="AR989" s="1">
        <f>COUNTIF(F989,"VCVC")+COUNTIF(F989,"VVCVC")</f>
        <v>0</v>
      </c>
      <c r="AS989" s="1">
        <f>COUNTIF(F989,"CVV")</f>
        <v>0</v>
      </c>
      <c r="AT989" s="1">
        <f>COUNTIF(F989,"CVVC")</f>
        <v>0</v>
      </c>
      <c r="AU989" s="1">
        <f>COUNTIF(F989,"VV")</f>
        <v>0</v>
      </c>
      <c r="AV989" s="1">
        <f>COUNTIF(F989,"VVC")</f>
        <v>0</v>
      </c>
      <c r="AW989" s="1">
        <f>COUNTIF(F989,"CVVCVC")+COUNTIF(F989,"VVCVC")+COUNTIF(F989,"CVVCV")+COUNTIF(F989,"VVCV")</f>
        <v>0</v>
      </c>
      <c r="AY989" s="1">
        <f>COUNTIF(F989,"CCVCV")</f>
        <v>0</v>
      </c>
      <c r="AZ989" s="1">
        <f>COUNTIF(F989,"CCVCVC")</f>
        <v>0</v>
      </c>
      <c r="BA989" s="1">
        <f>COUNTIF(F989,"CCVV")</f>
        <v>0</v>
      </c>
      <c r="BB989" s="1">
        <f>COUNTIF(F989,"CCVVC")</f>
        <v>0</v>
      </c>
      <c r="BF989" s="1" t="str">
        <f>RIGHT(F989,4)</f>
        <v>CVCV</v>
      </c>
      <c r="BG989" s="1">
        <v>1</v>
      </c>
      <c r="BH989">
        <v>1</v>
      </c>
      <c r="BP989" s="1">
        <f>SUM(BG989:BO989)</f>
        <v>2</v>
      </c>
      <c r="BQ989">
        <v>0</v>
      </c>
      <c r="BS989" s="1" t="str">
        <f>LEFT(B989,1)</f>
        <v>r</v>
      </c>
      <c r="BT989" s="1" t="str">
        <f>LEFT(B989,2)</f>
        <v>ra</v>
      </c>
      <c r="BU989" s="1" t="str">
        <f>RIGHT(B989,1)</f>
        <v>a</v>
      </c>
      <c r="BX989" s="10">
        <v>0</v>
      </c>
      <c r="BY989" s="10" t="str">
        <f>LEFT(CA989,1)</f>
        <v>a</v>
      </c>
      <c r="BZ989" s="10" t="str">
        <f>RIGHT(B989,1)</f>
        <v>a</v>
      </c>
      <c r="CA989" s="10" t="str">
        <f>RIGHT(B989,3)</f>
        <v>ata</v>
      </c>
      <c r="CB989" s="10" t="str">
        <f>RIGHT(B989,3)</f>
        <v>ata</v>
      </c>
      <c r="CC989" s="10" t="str">
        <f>RIGHT(B989,2)</f>
        <v>ta</v>
      </c>
      <c r="CD989" s="10" t="str">
        <f>RIGHT(B989,1)</f>
        <v>a</v>
      </c>
    </row>
    <row r="990" spans="1:82">
      <c r="A990">
        <v>1862</v>
      </c>
      <c r="B990" s="30" t="s">
        <v>310</v>
      </c>
      <c r="C990" t="s">
        <v>1576</v>
      </c>
      <c r="D990" t="s">
        <v>1150</v>
      </c>
      <c r="E990" t="s">
        <v>2821</v>
      </c>
      <c r="F990" t="s">
        <v>2834</v>
      </c>
      <c r="G990" s="1">
        <f>COUNTIF(B990,"*ii*")</f>
        <v>0</v>
      </c>
      <c r="H990" s="1">
        <f>COUNTIF(B990,"*ee*")</f>
        <v>0</v>
      </c>
      <c r="I990" s="1">
        <f>COUNTIF(B990,"*aa*")</f>
        <v>0</v>
      </c>
      <c r="J990" s="1">
        <f>COUNTIF(B990,"*oo*")</f>
        <v>0</v>
      </c>
      <c r="K990" s="1">
        <f>COUNTIF(B990,"*uu*")</f>
        <v>0</v>
      </c>
      <c r="L990" s="1">
        <f>COUNTIF(B990,"*ia*")</f>
        <v>0</v>
      </c>
      <c r="M990" s="1">
        <f>COUNTIF(B990,"*iu*")</f>
        <v>0</v>
      </c>
      <c r="N990" s="1">
        <f>COUNTIF(B990,"*ei*")</f>
        <v>0</v>
      </c>
      <c r="O990" s="1">
        <f>COUNTIF(B990,"*ea*")</f>
        <v>0</v>
      </c>
      <c r="P990" s="1">
        <f>COUNTIF(B990,"*eo*")</f>
        <v>0</v>
      </c>
      <c r="Q990" s="1">
        <f>COUNTIF(B990,"*eu*")</f>
        <v>0</v>
      </c>
      <c r="R990" s="1">
        <f>COUNTIF(B990,"*ai*")</f>
        <v>0</v>
      </c>
      <c r="S990" s="1">
        <f>COUNTIF(B990,"*ae*")</f>
        <v>0</v>
      </c>
      <c r="T990" s="1">
        <f>COUNTIF(B990,"*ao*")</f>
        <v>0</v>
      </c>
      <c r="U990" s="1">
        <f>COUNTIF(B990,"*au*")</f>
        <v>0</v>
      </c>
      <c r="V990" s="1">
        <f>COUNTIF(B990,"*oi*")</f>
        <v>0</v>
      </c>
      <c r="W990" s="1">
        <f>COUNTIF(B990,"*oe*")</f>
        <v>0</v>
      </c>
      <c r="X990" s="1">
        <f>COUNTIF(B990,"*oa*")</f>
        <v>0</v>
      </c>
      <c r="Y990" s="1">
        <f>COUNTIF(B990,"*ou*")</f>
        <v>0</v>
      </c>
      <c r="Z990" s="1">
        <f>COUNTIF(B990,"*ui*")</f>
        <v>0</v>
      </c>
      <c r="AA990" s="1">
        <f>COUNTIF(B990,"*ua*")</f>
        <v>0</v>
      </c>
      <c r="AB990">
        <f>SUM(G990:AA990)</f>
        <v>0</v>
      </c>
      <c r="AC990">
        <v>2</v>
      </c>
      <c r="AD990">
        <f>COUNTIF(AC990,"2")</f>
        <v>1</v>
      </c>
      <c r="AE990">
        <f>COUNTIF(AC990,"3")</f>
        <v>0</v>
      </c>
      <c r="AF990">
        <f>COUNTIF(AC990,"4")</f>
        <v>0</v>
      </c>
      <c r="AG990">
        <f>COUNTIF(AC990,"5")</f>
        <v>0</v>
      </c>
      <c r="AH990">
        <v>1</v>
      </c>
      <c r="AI990">
        <v>0</v>
      </c>
      <c r="AL990">
        <v>1</v>
      </c>
      <c r="AO990" s="1">
        <f>COUNTIF(F990,"CVCV")+COUNTIF(F990,"CVVCV")</f>
        <v>1</v>
      </c>
      <c r="AP990" s="1">
        <f>COUNTIF(F990,"CVCVC")+COUNTIF(F990,"CVVCVC")</f>
        <v>0</v>
      </c>
      <c r="AQ990" s="1">
        <f>COUNTIF(F990,"VCV")+COUNTIF(F990,"VVCV")</f>
        <v>0</v>
      </c>
      <c r="AR990" s="1">
        <f>COUNTIF(F990,"VCVC")+COUNTIF(F990,"VVCVC")</f>
        <v>0</v>
      </c>
      <c r="AS990" s="1">
        <f>COUNTIF(F990,"CVV")</f>
        <v>0</v>
      </c>
      <c r="AT990" s="1">
        <f>COUNTIF(F990,"CVVC")</f>
        <v>0</v>
      </c>
      <c r="AU990" s="1">
        <f>COUNTIF(F990,"VV")</f>
        <v>0</v>
      </c>
      <c r="AV990" s="1">
        <f>COUNTIF(F990,"VVC")</f>
        <v>0</v>
      </c>
      <c r="AW990" s="1">
        <f>COUNTIF(F990,"CVVCVC")+COUNTIF(F990,"VVCVC")+COUNTIF(F990,"CVVCV")+COUNTIF(F990,"VVCV")</f>
        <v>0</v>
      </c>
      <c r="AY990" s="1">
        <f>COUNTIF(F990,"CCVCV")</f>
        <v>0</v>
      </c>
      <c r="AZ990" s="1">
        <f>COUNTIF(F990,"CCVCVC")</f>
        <v>0</v>
      </c>
      <c r="BA990" s="1">
        <f>COUNTIF(F990,"CCVV")</f>
        <v>0</v>
      </c>
      <c r="BB990" s="1">
        <f>COUNTIF(F990,"CCVVC")</f>
        <v>0</v>
      </c>
      <c r="BF990" s="1" t="str">
        <f>RIGHT(F990,4)</f>
        <v>CVCV</v>
      </c>
      <c r="BG990" s="1">
        <v>1</v>
      </c>
      <c r="BH990">
        <v>1</v>
      </c>
      <c r="BP990" s="1">
        <f>SUM(BG990:BO990)</f>
        <v>2</v>
      </c>
      <c r="BQ990">
        <v>0</v>
      </c>
      <c r="BS990" s="1" t="str">
        <f>LEFT(B990,1)</f>
        <v>t</v>
      </c>
      <c r="BT990" s="1" t="str">
        <f>LEFT(B990,2)</f>
        <v>te</v>
      </c>
      <c r="BU990" s="1" t="str">
        <f>RIGHT(B990,1)</f>
        <v>a</v>
      </c>
      <c r="BX990" s="10">
        <v>0</v>
      </c>
      <c r="BY990" s="10" t="str">
        <f>LEFT(CA990,1)</f>
        <v>e</v>
      </c>
      <c r="BZ990" s="10" t="str">
        <f>RIGHT(B990,1)</f>
        <v>a</v>
      </c>
      <c r="CA990" s="10" t="str">
        <f>RIGHT(B990,3)</f>
        <v>eta</v>
      </c>
      <c r="CB990" s="10" t="str">
        <f>RIGHT(B990,3)</f>
        <v>eta</v>
      </c>
      <c r="CC990" s="10" t="str">
        <f>RIGHT(B990,2)</f>
        <v>ta</v>
      </c>
      <c r="CD990" s="10" t="str">
        <f>RIGHT(B990,1)</f>
        <v>a</v>
      </c>
    </row>
    <row r="991" spans="1:82">
      <c r="A991">
        <v>1529</v>
      </c>
      <c r="B991" s="30" t="s">
        <v>431</v>
      </c>
      <c r="C991" t="s">
        <v>1746</v>
      </c>
      <c r="D991" t="s">
        <v>1150</v>
      </c>
      <c r="E991" t="s">
        <v>2821</v>
      </c>
      <c r="F991" t="s">
        <v>2834</v>
      </c>
      <c r="G991" s="1">
        <f>COUNTIF(B991,"*ii*")</f>
        <v>0</v>
      </c>
      <c r="H991" s="1">
        <f>COUNTIF(B991,"*ee*")</f>
        <v>0</v>
      </c>
      <c r="I991" s="1">
        <f>COUNTIF(B991,"*aa*")</f>
        <v>0</v>
      </c>
      <c r="J991" s="1">
        <f>COUNTIF(B991,"*oo*")</f>
        <v>0</v>
      </c>
      <c r="K991" s="1">
        <f>COUNTIF(B991,"*uu*")</f>
        <v>0</v>
      </c>
      <c r="L991" s="1">
        <f>COUNTIF(B991,"*ia*")</f>
        <v>0</v>
      </c>
      <c r="M991" s="1">
        <f>COUNTIF(B991,"*iu*")</f>
        <v>0</v>
      </c>
      <c r="N991" s="1">
        <f>COUNTIF(B991,"*ei*")</f>
        <v>0</v>
      </c>
      <c r="O991" s="1">
        <f>COUNTIF(B991,"*ea*")</f>
        <v>0</v>
      </c>
      <c r="P991" s="1">
        <f>COUNTIF(B991,"*eo*")</f>
        <v>0</v>
      </c>
      <c r="Q991" s="1">
        <f>COUNTIF(B991,"*eu*")</f>
        <v>0</v>
      </c>
      <c r="R991" s="1">
        <f>COUNTIF(B991,"*ai*")</f>
        <v>0</v>
      </c>
      <c r="S991" s="1">
        <f>COUNTIF(B991,"*ae*")</f>
        <v>0</v>
      </c>
      <c r="T991" s="1">
        <f>COUNTIF(B991,"*ao*")</f>
        <v>0</v>
      </c>
      <c r="U991" s="1">
        <f>COUNTIF(B991,"*au*")</f>
        <v>0</v>
      </c>
      <c r="V991" s="1">
        <f>COUNTIF(B991,"*oi*")</f>
        <v>0</v>
      </c>
      <c r="W991" s="1">
        <f>COUNTIF(B991,"*oe*")</f>
        <v>0</v>
      </c>
      <c r="X991" s="1">
        <f>COUNTIF(B991,"*oa*")</f>
        <v>0</v>
      </c>
      <c r="Y991" s="1">
        <f>COUNTIF(B991,"*ou*")</f>
        <v>0</v>
      </c>
      <c r="Z991" s="1">
        <f>COUNTIF(B991,"*ui*")</f>
        <v>0</v>
      </c>
      <c r="AA991" s="1">
        <f>COUNTIF(B991,"*ua*")</f>
        <v>0</v>
      </c>
      <c r="AB991">
        <f>SUM(G991:AA991)</f>
        <v>0</v>
      </c>
      <c r="AC991">
        <v>2</v>
      </c>
      <c r="AD991">
        <f>COUNTIF(AC991,"2")</f>
        <v>1</v>
      </c>
      <c r="AE991">
        <f>COUNTIF(AC991,"3")</f>
        <v>0</v>
      </c>
      <c r="AF991">
        <f>COUNTIF(AC991,"4")</f>
        <v>0</v>
      </c>
      <c r="AG991">
        <f>COUNTIF(AC991,"5")</f>
        <v>0</v>
      </c>
      <c r="AH991">
        <v>1</v>
      </c>
      <c r="AI991">
        <v>0</v>
      </c>
      <c r="AL991">
        <v>1</v>
      </c>
      <c r="AO991" s="1">
        <f>COUNTIF(F991,"CVCV")+COUNTIF(F991,"CVVCV")</f>
        <v>1</v>
      </c>
      <c r="AP991" s="1">
        <f>COUNTIF(F991,"CVCVC")+COUNTIF(F991,"CVVCVC")</f>
        <v>0</v>
      </c>
      <c r="AQ991" s="1">
        <f>COUNTIF(F991,"VCV")+COUNTIF(F991,"VVCV")</f>
        <v>0</v>
      </c>
      <c r="AR991" s="1">
        <f>COUNTIF(F991,"VCVC")+COUNTIF(F991,"VVCVC")</f>
        <v>0</v>
      </c>
      <c r="AS991" s="1">
        <f>COUNTIF(F991,"CVV")</f>
        <v>0</v>
      </c>
      <c r="AT991" s="1">
        <f>COUNTIF(F991,"CVVC")</f>
        <v>0</v>
      </c>
      <c r="AU991" s="1">
        <f>COUNTIF(F991,"VV")</f>
        <v>0</v>
      </c>
      <c r="AV991" s="1">
        <f>COUNTIF(F991,"VVC")</f>
        <v>0</v>
      </c>
      <c r="AW991" s="1">
        <f>COUNTIF(F991,"CVVCVC")+COUNTIF(F991,"VVCVC")+COUNTIF(F991,"CVVCV")+COUNTIF(F991,"VVCV")</f>
        <v>0</v>
      </c>
      <c r="AY991" s="1">
        <f>COUNTIF(F991,"CCVCV")</f>
        <v>0</v>
      </c>
      <c r="AZ991" s="1">
        <f>COUNTIF(F991,"CCVCVC")</f>
        <v>0</v>
      </c>
      <c r="BA991" s="1">
        <f>COUNTIF(F991,"CCVV")</f>
        <v>0</v>
      </c>
      <c r="BB991" s="1">
        <f>COUNTIF(F991,"CCVVC")</f>
        <v>0</v>
      </c>
      <c r="BF991" s="1" t="str">
        <f>RIGHT(F991,4)</f>
        <v>CVCV</v>
      </c>
      <c r="BG991" s="1">
        <v>1</v>
      </c>
      <c r="BH991">
        <v>1</v>
      </c>
      <c r="BP991" s="1">
        <f>SUM(BG991:BO991)</f>
        <v>2</v>
      </c>
      <c r="BQ991">
        <v>0</v>
      </c>
      <c r="BS991" s="1" t="str">
        <f>LEFT(B991,1)</f>
        <v>r</v>
      </c>
      <c r="BT991" s="1" t="str">
        <f>LEFT(B991,2)</f>
        <v>ri</v>
      </c>
      <c r="BU991" s="1" t="str">
        <f>RIGHT(B991,1)</f>
        <v>a</v>
      </c>
      <c r="BX991" s="10">
        <v>0</v>
      </c>
      <c r="BY991" s="10" t="str">
        <f>LEFT(CA991,1)</f>
        <v>i</v>
      </c>
      <c r="BZ991" s="10" t="str">
        <f>RIGHT(B991,1)</f>
        <v>a</v>
      </c>
      <c r="CA991" s="10" t="str">
        <f>RIGHT(B991,3)</f>
        <v>ita</v>
      </c>
      <c r="CB991" s="10" t="str">
        <f>RIGHT(B991,3)</f>
        <v>ita</v>
      </c>
      <c r="CC991" s="10" t="str">
        <f>RIGHT(B991,2)</f>
        <v>ta</v>
      </c>
      <c r="CD991" s="10" t="str">
        <f>RIGHT(B991,1)</f>
        <v>a</v>
      </c>
    </row>
    <row r="992" spans="1:82">
      <c r="A992">
        <v>635</v>
      </c>
      <c r="B992" s="30" t="s">
        <v>211</v>
      </c>
      <c r="C992" t="s">
        <v>1431</v>
      </c>
      <c r="D992" t="s">
        <v>1141</v>
      </c>
      <c r="E992" t="s">
        <v>1141</v>
      </c>
      <c r="F992" t="s">
        <v>2834</v>
      </c>
      <c r="G992" s="1">
        <f>COUNTIF(B992,"*ii*")</f>
        <v>0</v>
      </c>
      <c r="H992" s="1">
        <f>COUNTIF(B992,"*ee*")</f>
        <v>0</v>
      </c>
      <c r="I992" s="1">
        <f>COUNTIF(B992,"*aa*")</f>
        <v>0</v>
      </c>
      <c r="J992" s="1">
        <f>COUNTIF(B992,"*oo*")</f>
        <v>0</v>
      </c>
      <c r="K992" s="1">
        <f>COUNTIF(B992,"*uu*")</f>
        <v>0</v>
      </c>
      <c r="L992" s="1">
        <f>COUNTIF(B992,"*ia*")</f>
        <v>0</v>
      </c>
      <c r="M992" s="1">
        <f>COUNTIF(B992,"*iu*")</f>
        <v>0</v>
      </c>
      <c r="N992" s="1">
        <f>COUNTIF(B992,"*ei*")</f>
        <v>0</v>
      </c>
      <c r="O992" s="1">
        <f>COUNTIF(B992,"*ea*")</f>
        <v>0</v>
      </c>
      <c r="P992" s="1">
        <f>COUNTIF(B992,"*eo*")</f>
        <v>0</v>
      </c>
      <c r="Q992" s="1">
        <f>COUNTIF(B992,"*eu*")</f>
        <v>0</v>
      </c>
      <c r="R992" s="1">
        <f>COUNTIF(B992,"*ai*")</f>
        <v>0</v>
      </c>
      <c r="S992" s="1">
        <f>COUNTIF(B992,"*ae*")</f>
        <v>0</v>
      </c>
      <c r="T992" s="1">
        <f>COUNTIF(B992,"*ao*")</f>
        <v>0</v>
      </c>
      <c r="U992" s="1">
        <f>COUNTIF(B992,"*au*")</f>
        <v>0</v>
      </c>
      <c r="V992" s="1">
        <f>COUNTIF(B992,"*oi*")</f>
        <v>0</v>
      </c>
      <c r="W992" s="1">
        <f>COUNTIF(B992,"*oe*")</f>
        <v>0</v>
      </c>
      <c r="X992" s="1">
        <f>COUNTIF(B992,"*oa*")</f>
        <v>0</v>
      </c>
      <c r="Y992" s="1">
        <f>COUNTIF(B992,"*ou*")</f>
        <v>0</v>
      </c>
      <c r="Z992" s="1">
        <f>COUNTIF(B992,"*ui*")</f>
        <v>0</v>
      </c>
      <c r="AA992" s="1">
        <f>COUNTIF(B992,"*ua*")</f>
        <v>0</v>
      </c>
      <c r="AB992">
        <f>SUM(G992:AA992)</f>
        <v>0</v>
      </c>
      <c r="AC992">
        <v>2</v>
      </c>
      <c r="AD992">
        <f>COUNTIF(AC992,"2")</f>
        <v>1</v>
      </c>
      <c r="AE992">
        <f>COUNTIF(AC992,"3")</f>
        <v>0</v>
      </c>
      <c r="AF992">
        <f>COUNTIF(AC992,"4")</f>
        <v>0</v>
      </c>
      <c r="AG992">
        <f>COUNTIF(AC992,"5")</f>
        <v>0</v>
      </c>
      <c r="AH992">
        <v>1</v>
      </c>
      <c r="AI992">
        <v>0</v>
      </c>
      <c r="AL992">
        <v>1</v>
      </c>
      <c r="AO992" s="1">
        <f>COUNTIF(F992,"CVCV")+COUNTIF(F992,"CVVCV")</f>
        <v>1</v>
      </c>
      <c r="AP992" s="1">
        <f>COUNTIF(F992,"CVCVC")+COUNTIF(F992,"CVVCVC")</f>
        <v>0</v>
      </c>
      <c r="AQ992" s="1">
        <f>COUNTIF(F992,"VCV")+COUNTIF(F992,"VVCV")</f>
        <v>0</v>
      </c>
      <c r="AR992" s="1">
        <f>COUNTIF(F992,"VCVC")+COUNTIF(F992,"VVCVC")</f>
        <v>0</v>
      </c>
      <c r="AS992" s="1">
        <f>COUNTIF(F992,"CVV")</f>
        <v>0</v>
      </c>
      <c r="AT992" s="1">
        <f>COUNTIF(F992,"CVVC")</f>
        <v>0</v>
      </c>
      <c r="AU992" s="1">
        <f>COUNTIF(F992,"VV")</f>
        <v>0</v>
      </c>
      <c r="AV992" s="1">
        <f>COUNTIF(F992,"VVC")</f>
        <v>0</v>
      </c>
      <c r="AW992" s="1">
        <f>COUNTIF(F992,"CVVCVC")+COUNTIF(F992,"VVCVC")+COUNTIF(F992,"CVVCV")+COUNTIF(F992,"VVCV")</f>
        <v>0</v>
      </c>
      <c r="AY992" s="1">
        <f>COUNTIF(F992,"CCVCV")</f>
        <v>0</v>
      </c>
      <c r="AZ992" s="1">
        <f>COUNTIF(F992,"CCVCVC")</f>
        <v>0</v>
      </c>
      <c r="BA992" s="1">
        <f>COUNTIF(F992,"CCVV")</f>
        <v>0</v>
      </c>
      <c r="BB992" s="1">
        <f>COUNTIF(F992,"CCVVC")</f>
        <v>0</v>
      </c>
      <c r="BF992" s="1" t="str">
        <f>RIGHT(F992,4)</f>
        <v>CVCV</v>
      </c>
      <c r="BG992" s="1">
        <v>1</v>
      </c>
      <c r="BH992">
        <v>1</v>
      </c>
      <c r="BP992" s="1">
        <f>SUM(BG992:BO992)</f>
        <v>2</v>
      </c>
      <c r="BQ992">
        <v>0</v>
      </c>
      <c r="BS992" s="1" t="str">
        <f>LEFT(B992,1)</f>
        <v>k</v>
      </c>
      <c r="BT992" s="1" t="str">
        <f>LEFT(B992,2)</f>
        <v>ko</v>
      </c>
      <c r="BU992" s="1" t="str">
        <f>RIGHT(B992,1)</f>
        <v>a</v>
      </c>
      <c r="BX992" s="10">
        <v>0</v>
      </c>
      <c r="BY992" s="10" t="str">
        <f>LEFT(CA992,1)</f>
        <v>o</v>
      </c>
      <c r="BZ992" s="10" t="str">
        <f>RIGHT(B992,1)</f>
        <v>a</v>
      </c>
      <c r="CA992" s="10" t="str">
        <f>RIGHT(B992,3)</f>
        <v>ota</v>
      </c>
      <c r="CB992" s="10" t="str">
        <f>RIGHT(B992,3)</f>
        <v>ota</v>
      </c>
      <c r="CC992" s="10" t="str">
        <f>RIGHT(B992,2)</f>
        <v>ta</v>
      </c>
      <c r="CD992" s="10" t="str">
        <f>RIGHT(B992,1)</f>
        <v>a</v>
      </c>
    </row>
    <row r="993" spans="1:82">
      <c r="A993">
        <v>1914</v>
      </c>
      <c r="B993" s="30" t="s">
        <v>296</v>
      </c>
      <c r="C993" t="s">
        <v>1551</v>
      </c>
      <c r="D993" t="s">
        <v>1151</v>
      </c>
      <c r="E993" t="s">
        <v>2821</v>
      </c>
      <c r="F993" t="s">
        <v>2834</v>
      </c>
      <c r="G993" s="1">
        <f>COUNTIF(B993,"*ii*")</f>
        <v>0</v>
      </c>
      <c r="H993" s="1">
        <f>COUNTIF(B993,"*ee*")</f>
        <v>0</v>
      </c>
      <c r="I993" s="1">
        <f>COUNTIF(B993,"*aa*")</f>
        <v>0</v>
      </c>
      <c r="J993" s="1">
        <f>COUNTIF(B993,"*oo*")</f>
        <v>0</v>
      </c>
      <c r="K993" s="1">
        <f>COUNTIF(B993,"*uu*")</f>
        <v>0</v>
      </c>
      <c r="L993" s="1">
        <f>COUNTIF(B993,"*ia*")</f>
        <v>0</v>
      </c>
      <c r="M993" s="1">
        <f>COUNTIF(B993,"*iu*")</f>
        <v>0</v>
      </c>
      <c r="N993" s="1">
        <f>COUNTIF(B993,"*ei*")</f>
        <v>0</v>
      </c>
      <c r="O993" s="1">
        <f>COUNTIF(B993,"*ea*")</f>
        <v>0</v>
      </c>
      <c r="P993" s="1">
        <f>COUNTIF(B993,"*eo*")</f>
        <v>0</v>
      </c>
      <c r="Q993" s="1">
        <f>COUNTIF(B993,"*eu*")</f>
        <v>0</v>
      </c>
      <c r="R993" s="1">
        <f>COUNTIF(B993,"*ai*")</f>
        <v>0</v>
      </c>
      <c r="S993" s="1">
        <f>COUNTIF(B993,"*ae*")</f>
        <v>0</v>
      </c>
      <c r="T993" s="1">
        <f>COUNTIF(B993,"*ao*")</f>
        <v>0</v>
      </c>
      <c r="U993" s="1">
        <f>COUNTIF(B993,"*au*")</f>
        <v>0</v>
      </c>
      <c r="V993" s="1">
        <f>COUNTIF(B993,"*oi*")</f>
        <v>0</v>
      </c>
      <c r="W993" s="1">
        <f>COUNTIF(B993,"*oe*")</f>
        <v>0</v>
      </c>
      <c r="X993" s="1">
        <f>COUNTIF(B993,"*oa*")</f>
        <v>0</v>
      </c>
      <c r="Y993" s="1">
        <f>COUNTIF(B993,"*ou*")</f>
        <v>0</v>
      </c>
      <c r="Z993" s="1">
        <f>COUNTIF(B993,"*ui*")</f>
        <v>0</v>
      </c>
      <c r="AA993" s="1">
        <f>COUNTIF(B993,"*ua*")</f>
        <v>0</v>
      </c>
      <c r="AB993">
        <f>SUM(G993:AA993)</f>
        <v>0</v>
      </c>
      <c r="AC993">
        <v>2</v>
      </c>
      <c r="AD993">
        <f>COUNTIF(AC993,"2")</f>
        <v>1</v>
      </c>
      <c r="AE993">
        <f>COUNTIF(AC993,"3")</f>
        <v>0</v>
      </c>
      <c r="AF993">
        <f>COUNTIF(AC993,"4")</f>
        <v>0</v>
      </c>
      <c r="AG993">
        <f>COUNTIF(AC993,"5")</f>
        <v>0</v>
      </c>
      <c r="AH993">
        <v>1</v>
      </c>
      <c r="AI993">
        <v>0</v>
      </c>
      <c r="AL993">
        <v>1</v>
      </c>
      <c r="AO993" s="1">
        <f>COUNTIF(F993,"CVCV")+COUNTIF(F993,"CVVCV")</f>
        <v>1</v>
      </c>
      <c r="AP993" s="1">
        <f>COUNTIF(F993,"CVCVC")+COUNTIF(F993,"CVVCVC")</f>
        <v>0</v>
      </c>
      <c r="AQ993" s="1">
        <f>COUNTIF(F993,"VCV")+COUNTIF(F993,"VVCV")</f>
        <v>0</v>
      </c>
      <c r="AR993" s="1">
        <f>COUNTIF(F993,"VCVC")+COUNTIF(F993,"VVCVC")</f>
        <v>0</v>
      </c>
      <c r="AS993" s="1">
        <f>COUNTIF(F993,"CVV")</f>
        <v>0</v>
      </c>
      <c r="AT993" s="1">
        <f>COUNTIF(F993,"CVVC")</f>
        <v>0</v>
      </c>
      <c r="AU993" s="1">
        <f>COUNTIF(F993,"VV")</f>
        <v>0</v>
      </c>
      <c r="AV993" s="1">
        <f>COUNTIF(F993,"VVC")</f>
        <v>0</v>
      </c>
      <c r="AW993" s="1">
        <f>COUNTIF(F993,"CVVCVC")+COUNTIF(F993,"VVCVC")+COUNTIF(F993,"CVVCV")+COUNTIF(F993,"VVCV")</f>
        <v>0</v>
      </c>
      <c r="AY993" s="1">
        <f>COUNTIF(F993,"CCVCV")</f>
        <v>0</v>
      </c>
      <c r="AZ993" s="1">
        <f>COUNTIF(F993,"CCVCVC")</f>
        <v>0</v>
      </c>
      <c r="BA993" s="1">
        <f>COUNTIF(F993,"CCVV")</f>
        <v>0</v>
      </c>
      <c r="BB993" s="1">
        <f>COUNTIF(F993,"CCVVC")</f>
        <v>0</v>
      </c>
      <c r="BF993" s="1" t="str">
        <f>RIGHT(F993,4)</f>
        <v>CVCV</v>
      </c>
      <c r="BG993" s="1">
        <v>1</v>
      </c>
      <c r="BH993">
        <v>1</v>
      </c>
      <c r="BP993" s="1">
        <f>SUM(BG993:BO993)</f>
        <v>2</v>
      </c>
      <c r="BQ993">
        <v>0</v>
      </c>
      <c r="BS993" s="1" t="str">
        <f>LEFT(B993,1)</f>
        <v>t</v>
      </c>
      <c r="BT993" s="1" t="str">
        <f>LEFT(B993,2)</f>
        <v>to</v>
      </c>
      <c r="BU993" s="1" t="str">
        <f>RIGHT(B993,1)</f>
        <v>a</v>
      </c>
      <c r="BX993" s="10">
        <v>0</v>
      </c>
      <c r="BY993" s="10" t="str">
        <f>LEFT(CA993,1)</f>
        <v>o</v>
      </c>
      <c r="BZ993" s="10" t="str">
        <f>RIGHT(B993,1)</f>
        <v>a</v>
      </c>
      <c r="CA993" s="10" t="str">
        <f>RIGHT(B993,3)</f>
        <v>ota</v>
      </c>
      <c r="CB993" s="10" t="str">
        <f>RIGHT(B993,3)</f>
        <v>ota</v>
      </c>
      <c r="CC993" s="10" t="str">
        <f>RIGHT(B993,2)</f>
        <v>ta</v>
      </c>
      <c r="CD993" s="10" t="str">
        <f>RIGHT(B993,1)</f>
        <v>a</v>
      </c>
    </row>
    <row r="994" spans="1:82">
      <c r="A994">
        <v>453</v>
      </c>
      <c r="B994" s="30" t="s">
        <v>652</v>
      </c>
      <c r="C994" t="s">
        <v>2047</v>
      </c>
      <c r="D994" t="s">
        <v>1161</v>
      </c>
      <c r="E994" t="s">
        <v>2821</v>
      </c>
      <c r="F994" t="s">
        <v>2834</v>
      </c>
      <c r="G994" s="1">
        <f>COUNTIF(B994,"*ii*")</f>
        <v>0</v>
      </c>
      <c r="H994" s="1">
        <f>COUNTIF(B994,"*ee*")</f>
        <v>0</v>
      </c>
      <c r="I994" s="1">
        <f>COUNTIF(B994,"*aa*")</f>
        <v>0</v>
      </c>
      <c r="J994" s="1">
        <f>COUNTIF(B994,"*oo*")</f>
        <v>0</v>
      </c>
      <c r="K994" s="1">
        <f>COUNTIF(B994,"*uu*")</f>
        <v>0</v>
      </c>
      <c r="L994" s="1">
        <f>COUNTIF(B994,"*ia*")</f>
        <v>0</v>
      </c>
      <c r="M994" s="1">
        <f>COUNTIF(B994,"*iu*")</f>
        <v>0</v>
      </c>
      <c r="N994" s="1">
        <f>COUNTIF(B994,"*ei*")</f>
        <v>0</v>
      </c>
      <c r="O994" s="1">
        <f>COUNTIF(B994,"*ea*")</f>
        <v>0</v>
      </c>
      <c r="P994" s="1">
        <f>COUNTIF(B994,"*eo*")</f>
        <v>0</v>
      </c>
      <c r="Q994" s="1">
        <f>COUNTIF(B994,"*eu*")</f>
        <v>0</v>
      </c>
      <c r="R994" s="1">
        <f>COUNTIF(B994,"*ai*")</f>
        <v>0</v>
      </c>
      <c r="S994" s="1">
        <f>COUNTIF(B994,"*ae*")</f>
        <v>0</v>
      </c>
      <c r="T994" s="1">
        <f>COUNTIF(B994,"*ao*")</f>
        <v>0</v>
      </c>
      <c r="U994" s="1">
        <f>COUNTIF(B994,"*au*")</f>
        <v>0</v>
      </c>
      <c r="V994" s="1">
        <f>COUNTIF(B994,"*oi*")</f>
        <v>0</v>
      </c>
      <c r="W994" s="1">
        <f>COUNTIF(B994,"*oe*")</f>
        <v>0</v>
      </c>
      <c r="X994" s="1">
        <f>COUNTIF(B994,"*oa*")</f>
        <v>0</v>
      </c>
      <c r="Y994" s="1">
        <f>COUNTIF(B994,"*ou*")</f>
        <v>0</v>
      </c>
      <c r="Z994" s="1">
        <f>COUNTIF(B994,"*ui*")</f>
        <v>0</v>
      </c>
      <c r="AA994" s="1">
        <f>COUNTIF(B994,"*ua*")</f>
        <v>0</v>
      </c>
      <c r="AB994">
        <f>SUM(G994:AA994)</f>
        <v>0</v>
      </c>
      <c r="AC994">
        <v>2</v>
      </c>
      <c r="AD994">
        <f>COUNTIF(AC994,"2")</f>
        <v>1</v>
      </c>
      <c r="AE994">
        <f>COUNTIF(AC994,"3")</f>
        <v>0</v>
      </c>
      <c r="AF994">
        <f>COUNTIF(AC994,"4")</f>
        <v>0</v>
      </c>
      <c r="AG994">
        <f>COUNTIF(AC994,"5")</f>
        <v>0</v>
      </c>
      <c r="AH994">
        <v>1</v>
      </c>
      <c r="AI994">
        <v>0</v>
      </c>
      <c r="AL994">
        <v>1</v>
      </c>
      <c r="AO994" s="1">
        <f>COUNTIF(F994,"CVCV")+COUNTIF(F994,"CVVCV")</f>
        <v>1</v>
      </c>
      <c r="AP994" s="1">
        <f>COUNTIF(F994,"CVCVC")+COUNTIF(F994,"CVVCVC")</f>
        <v>0</v>
      </c>
      <c r="AQ994" s="1">
        <f>COUNTIF(F994,"VCV")+COUNTIF(F994,"VVCV")</f>
        <v>0</v>
      </c>
      <c r="AR994" s="1">
        <f>COUNTIF(F994,"VCVC")+COUNTIF(F994,"VVCVC")</f>
        <v>0</v>
      </c>
      <c r="AS994" s="1">
        <f>COUNTIF(F994,"CVV")</f>
        <v>0</v>
      </c>
      <c r="AT994" s="1">
        <f>COUNTIF(F994,"CVVC")</f>
        <v>0</v>
      </c>
      <c r="AU994" s="1">
        <f>COUNTIF(F994,"VV")</f>
        <v>0</v>
      </c>
      <c r="AV994" s="1">
        <f>COUNTIF(F994,"VVC")</f>
        <v>0</v>
      </c>
      <c r="AW994" s="1">
        <f>COUNTIF(F994,"CVVCVC")+COUNTIF(F994,"VVCVC")+COUNTIF(F994,"CVVCV")+COUNTIF(F994,"VVCV")</f>
        <v>0</v>
      </c>
      <c r="AY994" s="1">
        <f>COUNTIF(F994,"CCVCV")</f>
        <v>0</v>
      </c>
      <c r="AZ994" s="1">
        <f>COUNTIF(F994,"CCVCVC")</f>
        <v>0</v>
      </c>
      <c r="BA994" s="1">
        <f>COUNTIF(F994,"CCVV")</f>
        <v>0</v>
      </c>
      <c r="BB994" s="1">
        <f>COUNTIF(F994,"CCVVC")</f>
        <v>0</v>
      </c>
      <c r="BF994" s="1" t="str">
        <f>RIGHT(F994,4)</f>
        <v>CVCV</v>
      </c>
      <c r="BG994" s="1">
        <v>1</v>
      </c>
      <c r="BH994">
        <v>1</v>
      </c>
      <c r="BP994" s="1">
        <f>SUM(BG994:BO994)</f>
        <v>2</v>
      </c>
      <c r="BQ994">
        <v>0</v>
      </c>
      <c r="BS994" s="1" t="str">
        <f>LEFT(B994,1)</f>
        <v>j</v>
      </c>
      <c r="BT994" s="1" t="str">
        <f>LEFT(B994,2)</f>
        <v>ju</v>
      </c>
      <c r="BU994" s="1" t="str">
        <f>RIGHT(B994,1)</f>
        <v>a</v>
      </c>
      <c r="BX994" s="10">
        <v>0</v>
      </c>
      <c r="BY994" s="10" t="str">
        <f>LEFT(CA994,1)</f>
        <v>u</v>
      </c>
      <c r="BZ994" s="10" t="str">
        <f>RIGHT(B994,1)</f>
        <v>a</v>
      </c>
      <c r="CA994" s="10" t="str">
        <f>RIGHT(B994,3)</f>
        <v>uta</v>
      </c>
      <c r="CB994" s="10" t="str">
        <f>RIGHT(B994,3)</f>
        <v>uta</v>
      </c>
      <c r="CC994" s="10" t="str">
        <f>RIGHT(B994,2)</f>
        <v>ta</v>
      </c>
      <c r="CD994" s="10" t="str">
        <f>RIGHT(B994,1)</f>
        <v>a</v>
      </c>
    </row>
    <row r="995" spans="1:82">
      <c r="A995">
        <v>430</v>
      </c>
      <c r="B995" s="30" t="s">
        <v>839</v>
      </c>
      <c r="C995" t="s">
        <v>2330</v>
      </c>
      <c r="D995" t="s">
        <v>1150</v>
      </c>
      <c r="E995" t="s">
        <v>2821</v>
      </c>
      <c r="F995" t="s">
        <v>2834</v>
      </c>
      <c r="G995" s="1">
        <f>COUNTIF(B995,"*ii*")</f>
        <v>0</v>
      </c>
      <c r="H995" s="1">
        <f>COUNTIF(B995,"*ee*")</f>
        <v>0</v>
      </c>
      <c r="I995" s="1">
        <f>COUNTIF(B995,"*aa*")</f>
        <v>0</v>
      </c>
      <c r="J995" s="1">
        <f>COUNTIF(B995,"*oo*")</f>
        <v>0</v>
      </c>
      <c r="K995" s="1">
        <f>COUNTIF(B995,"*uu*")</f>
        <v>0</v>
      </c>
      <c r="L995" s="1">
        <f>COUNTIF(B995,"*ia*")</f>
        <v>0</v>
      </c>
      <c r="M995" s="1">
        <f>COUNTIF(B995,"*iu*")</f>
        <v>0</v>
      </c>
      <c r="N995" s="1">
        <f>COUNTIF(B995,"*ei*")</f>
        <v>0</v>
      </c>
      <c r="O995" s="1">
        <f>COUNTIF(B995,"*ea*")</f>
        <v>0</v>
      </c>
      <c r="P995" s="1">
        <f>COUNTIF(B995,"*eo*")</f>
        <v>0</v>
      </c>
      <c r="Q995" s="1">
        <f>COUNTIF(B995,"*eu*")</f>
        <v>0</v>
      </c>
      <c r="R995" s="1">
        <f>COUNTIF(B995,"*ai*")</f>
        <v>0</v>
      </c>
      <c r="S995" s="1">
        <f>COUNTIF(B995,"*ae*")</f>
        <v>0</v>
      </c>
      <c r="T995" s="1">
        <f>COUNTIF(B995,"*ao*")</f>
        <v>0</v>
      </c>
      <c r="U995" s="1">
        <f>COUNTIF(B995,"*au*")</f>
        <v>0</v>
      </c>
      <c r="V995" s="1">
        <f>COUNTIF(B995,"*oi*")</f>
        <v>0</v>
      </c>
      <c r="W995" s="1">
        <f>COUNTIF(B995,"*oe*")</f>
        <v>0</v>
      </c>
      <c r="X995" s="1">
        <f>COUNTIF(B995,"*oa*")</f>
        <v>0</v>
      </c>
      <c r="Y995" s="1">
        <f>COUNTIF(B995,"*ou*")</f>
        <v>0</v>
      </c>
      <c r="Z995" s="1">
        <f>COUNTIF(B995,"*ui*")</f>
        <v>0</v>
      </c>
      <c r="AA995" s="1">
        <f>COUNTIF(B995,"*ua*")</f>
        <v>0</v>
      </c>
      <c r="AB995">
        <f>SUM(G995:AA995)</f>
        <v>0</v>
      </c>
      <c r="AC995">
        <v>2</v>
      </c>
      <c r="AD995">
        <f>COUNTIF(AC995,"2")</f>
        <v>1</v>
      </c>
      <c r="AE995">
        <f>COUNTIF(AC995,"3")</f>
        <v>0</v>
      </c>
      <c r="AF995">
        <f>COUNTIF(AC995,"4")</f>
        <v>0</v>
      </c>
      <c r="AG995">
        <f>COUNTIF(AC995,"5")</f>
        <v>0</v>
      </c>
      <c r="AH995">
        <v>1</v>
      </c>
      <c r="AI995">
        <v>0</v>
      </c>
      <c r="AL995">
        <v>1</v>
      </c>
      <c r="AO995" s="1">
        <f>COUNTIF(F995,"CVCV")+COUNTIF(F995,"CVVCV")</f>
        <v>1</v>
      </c>
      <c r="AP995" s="1">
        <f>COUNTIF(F995,"CVCVC")+COUNTIF(F995,"CVVCVC")</f>
        <v>0</v>
      </c>
      <c r="AQ995" s="1">
        <f>COUNTIF(F995,"VCV")+COUNTIF(F995,"VVCV")</f>
        <v>0</v>
      </c>
      <c r="AR995" s="1">
        <f>COUNTIF(F995,"VCVC")+COUNTIF(F995,"VVCVC")</f>
        <v>0</v>
      </c>
      <c r="AS995" s="1">
        <f>COUNTIF(F995,"CVV")</f>
        <v>0</v>
      </c>
      <c r="AT995" s="1">
        <f>COUNTIF(F995,"CVVC")</f>
        <v>0</v>
      </c>
      <c r="AU995" s="1">
        <f>COUNTIF(F995,"VV")</f>
        <v>0</v>
      </c>
      <c r="AV995" s="1">
        <f>COUNTIF(F995,"VVC")</f>
        <v>0</v>
      </c>
      <c r="AW995" s="1">
        <f>COUNTIF(F995,"CVVCVC")+COUNTIF(F995,"VVCVC")+COUNTIF(F995,"CVVCV")+COUNTIF(F995,"VVCV")</f>
        <v>0</v>
      </c>
      <c r="AY995" s="1">
        <f>COUNTIF(F995,"CCVCV")</f>
        <v>0</v>
      </c>
      <c r="AZ995" s="1">
        <f>COUNTIF(F995,"CCVCVC")</f>
        <v>0</v>
      </c>
      <c r="BA995" s="1">
        <f>COUNTIF(F995,"CCVV")</f>
        <v>0</v>
      </c>
      <c r="BB995" s="1">
        <f>COUNTIF(F995,"CCVVC")</f>
        <v>0</v>
      </c>
      <c r="BF995" s="1" t="str">
        <f>RIGHT(F995,4)</f>
        <v>CVCV</v>
      </c>
      <c r="BG995" s="1">
        <v>1</v>
      </c>
      <c r="BH995">
        <v>1</v>
      </c>
      <c r="BP995" s="1">
        <f>SUM(BG995:BO995)</f>
        <v>2</v>
      </c>
      <c r="BQ995">
        <v>0</v>
      </c>
      <c r="BS995" s="1" t="str">
        <f>LEFT(B995,1)</f>
        <v>h</v>
      </c>
      <c r="BT995" s="1" t="str">
        <f>LEFT(B995,2)</f>
        <v>hu</v>
      </c>
      <c r="BU995" s="1" t="str">
        <f>RIGHT(B995,1)</f>
        <v>a</v>
      </c>
      <c r="BX995" s="10">
        <v>0</v>
      </c>
      <c r="BY995" s="10" t="str">
        <f>LEFT(CA995,1)</f>
        <v>u</v>
      </c>
      <c r="BZ995" s="10" t="str">
        <f>RIGHT(B995,1)</f>
        <v>a</v>
      </c>
      <c r="CA995" s="10" t="str">
        <f>RIGHT(B995,3)</f>
        <v>uta</v>
      </c>
      <c r="CB995" s="10" t="str">
        <f>RIGHT(B995,3)</f>
        <v>uta</v>
      </c>
      <c r="CC995" s="10" t="str">
        <f>RIGHT(B995,2)</f>
        <v>ta</v>
      </c>
      <c r="CD995" s="10" t="str">
        <f>RIGHT(B995,1)</f>
        <v>a</v>
      </c>
    </row>
    <row r="996" spans="1:82">
      <c r="A996">
        <v>895</v>
      </c>
      <c r="B996" s="30" t="s">
        <v>1026</v>
      </c>
      <c r="C996" t="s">
        <v>2633</v>
      </c>
      <c r="D996" t="s">
        <v>1150</v>
      </c>
      <c r="E996" t="s">
        <v>2821</v>
      </c>
      <c r="F996" t="s">
        <v>2834</v>
      </c>
      <c r="G996" s="1">
        <f>COUNTIF(B996,"*ii*")</f>
        <v>0</v>
      </c>
      <c r="H996" s="1">
        <f>COUNTIF(B996,"*ee*")</f>
        <v>0</v>
      </c>
      <c r="I996" s="1">
        <f>COUNTIF(B996,"*aa*")</f>
        <v>0</v>
      </c>
      <c r="J996" s="1">
        <f>COUNTIF(B996,"*oo*")</f>
        <v>0</v>
      </c>
      <c r="K996" s="1">
        <f>COUNTIF(B996,"*uu*")</f>
        <v>0</v>
      </c>
      <c r="L996" s="1">
        <f>COUNTIF(B996,"*ia*")</f>
        <v>0</v>
      </c>
      <c r="M996" s="1">
        <f>COUNTIF(B996,"*iu*")</f>
        <v>0</v>
      </c>
      <c r="N996" s="1">
        <f>COUNTIF(B996,"*ei*")</f>
        <v>0</v>
      </c>
      <c r="O996" s="1">
        <f>COUNTIF(B996,"*ea*")</f>
        <v>0</v>
      </c>
      <c r="P996" s="1">
        <f>COUNTIF(B996,"*eo*")</f>
        <v>0</v>
      </c>
      <c r="Q996" s="1">
        <f>COUNTIF(B996,"*eu*")</f>
        <v>0</v>
      </c>
      <c r="R996" s="1">
        <f>COUNTIF(B996,"*ai*")</f>
        <v>0</v>
      </c>
      <c r="S996" s="1">
        <f>COUNTIF(B996,"*ae*")</f>
        <v>0</v>
      </c>
      <c r="T996" s="1">
        <f>COUNTIF(B996,"*ao*")</f>
        <v>0</v>
      </c>
      <c r="U996" s="1">
        <f>COUNTIF(B996,"*au*")</f>
        <v>0</v>
      </c>
      <c r="V996" s="1">
        <f>COUNTIF(B996,"*oi*")</f>
        <v>0</v>
      </c>
      <c r="W996" s="1">
        <f>COUNTIF(B996,"*oe*")</f>
        <v>0</v>
      </c>
      <c r="X996" s="1">
        <f>COUNTIF(B996,"*oa*")</f>
        <v>0</v>
      </c>
      <c r="Y996" s="1">
        <f>COUNTIF(B996,"*ou*")</f>
        <v>0</v>
      </c>
      <c r="Z996" s="1">
        <f>COUNTIF(B996,"*ui*")</f>
        <v>0</v>
      </c>
      <c r="AA996" s="1">
        <f>COUNTIF(B996,"*ua*")</f>
        <v>0</v>
      </c>
      <c r="AB996">
        <f>SUM(G996:AA996)</f>
        <v>0</v>
      </c>
      <c r="AC996">
        <v>2</v>
      </c>
      <c r="AD996">
        <f>COUNTIF(AC996,"2")</f>
        <v>1</v>
      </c>
      <c r="AE996">
        <f>COUNTIF(AC996,"3")</f>
        <v>0</v>
      </c>
      <c r="AF996">
        <f>COUNTIF(AC996,"4")</f>
        <v>0</v>
      </c>
      <c r="AG996">
        <f>COUNTIF(AC996,"5")</f>
        <v>0</v>
      </c>
      <c r="AH996">
        <v>1</v>
      </c>
      <c r="AI996">
        <v>0</v>
      </c>
      <c r="AL996">
        <v>1</v>
      </c>
      <c r="AO996" s="1">
        <f>COUNTIF(F996,"CVCV")+COUNTIF(F996,"CVVCV")</f>
        <v>1</v>
      </c>
      <c r="AP996" s="1">
        <f>COUNTIF(F996,"CVCVC")+COUNTIF(F996,"CVVCVC")</f>
        <v>0</v>
      </c>
      <c r="AQ996" s="1">
        <f>COUNTIF(F996,"VCV")+COUNTIF(F996,"VVCV")</f>
        <v>0</v>
      </c>
      <c r="AR996" s="1">
        <f>COUNTIF(F996,"VCVC")+COUNTIF(F996,"VVCVC")</f>
        <v>0</v>
      </c>
      <c r="AS996" s="1">
        <f>COUNTIF(F996,"CVV")</f>
        <v>0</v>
      </c>
      <c r="AT996" s="1">
        <f>COUNTIF(F996,"CVVC")</f>
        <v>0</v>
      </c>
      <c r="AU996" s="1">
        <f>COUNTIF(F996,"VV")</f>
        <v>0</v>
      </c>
      <c r="AV996" s="1">
        <f>COUNTIF(F996,"VVC")</f>
        <v>0</v>
      </c>
      <c r="AW996" s="1">
        <f>COUNTIF(F996,"CVVCVC")+COUNTIF(F996,"VVCVC")+COUNTIF(F996,"CVVCV")+COUNTIF(F996,"VVCV")</f>
        <v>0</v>
      </c>
      <c r="AY996" s="1">
        <f>COUNTIF(F996,"CCVCV")</f>
        <v>0</v>
      </c>
      <c r="AZ996" s="1">
        <f>COUNTIF(F996,"CCVCVC")</f>
        <v>0</v>
      </c>
      <c r="BA996" s="1">
        <f>COUNTIF(F996,"CCVV")</f>
        <v>0</v>
      </c>
      <c r="BB996" s="1">
        <f>COUNTIF(F996,"CCVVC")</f>
        <v>0</v>
      </c>
      <c r="BF996" s="1" t="str">
        <f>RIGHT(F996,4)</f>
        <v>CVCV</v>
      </c>
      <c r="BG996" s="1">
        <v>1</v>
      </c>
      <c r="BH996">
        <v>1</v>
      </c>
      <c r="BP996" s="1">
        <f>SUM(BG996:BO996)</f>
        <v>2</v>
      </c>
      <c r="BQ996">
        <v>0</v>
      </c>
      <c r="BS996" s="1" t="str">
        <f>LEFT(B996,1)</f>
        <v>m</v>
      </c>
      <c r="BT996" s="1" t="str">
        <f>LEFT(B996,2)</f>
        <v>mu</v>
      </c>
      <c r="BU996" s="1" t="str">
        <f>RIGHT(B996,1)</f>
        <v>a</v>
      </c>
      <c r="BX996" s="10">
        <v>0</v>
      </c>
      <c r="BY996" s="10" t="str">
        <f>LEFT(CA996,1)</f>
        <v>u</v>
      </c>
      <c r="BZ996" s="10" t="str">
        <f>RIGHT(B996,1)</f>
        <v>a</v>
      </c>
      <c r="CA996" s="10" t="str">
        <f>RIGHT(B996,3)</f>
        <v>uta</v>
      </c>
      <c r="CB996" s="10" t="str">
        <f>RIGHT(B996,3)</f>
        <v>uta</v>
      </c>
      <c r="CC996" s="10" t="str">
        <f>RIGHT(B996,2)</f>
        <v>ta</v>
      </c>
      <c r="CD996" s="10" t="str">
        <f>RIGHT(B996,1)</f>
        <v>a</v>
      </c>
    </row>
    <row r="997" spans="1:82">
      <c r="A997">
        <v>1959</v>
      </c>
      <c r="B997" s="30" t="s">
        <v>245</v>
      </c>
      <c r="C997" t="s">
        <v>1486</v>
      </c>
      <c r="D997" t="s">
        <v>1150</v>
      </c>
      <c r="E997" t="s">
        <v>2821</v>
      </c>
      <c r="F997" t="s">
        <v>2834</v>
      </c>
      <c r="G997" s="1">
        <f>COUNTIF(B997,"*ii*")</f>
        <v>0</v>
      </c>
      <c r="H997" s="1">
        <f>COUNTIF(B997,"*ee*")</f>
        <v>0</v>
      </c>
      <c r="I997" s="1">
        <f>COUNTIF(B997,"*aa*")</f>
        <v>0</v>
      </c>
      <c r="J997" s="1">
        <f>COUNTIF(B997,"*oo*")</f>
        <v>0</v>
      </c>
      <c r="K997" s="1">
        <f>COUNTIF(B997,"*uu*")</f>
        <v>0</v>
      </c>
      <c r="L997" s="1">
        <f>COUNTIF(B997,"*ia*")</f>
        <v>0</v>
      </c>
      <c r="M997" s="1">
        <f>COUNTIF(B997,"*iu*")</f>
        <v>0</v>
      </c>
      <c r="N997" s="1">
        <f>COUNTIF(B997,"*ei*")</f>
        <v>0</v>
      </c>
      <c r="O997" s="1">
        <f>COUNTIF(B997,"*ea*")</f>
        <v>0</v>
      </c>
      <c r="P997" s="1">
        <f>COUNTIF(B997,"*eo*")</f>
        <v>0</v>
      </c>
      <c r="Q997" s="1">
        <f>COUNTIF(B997,"*eu*")</f>
        <v>0</v>
      </c>
      <c r="R997" s="1">
        <f>COUNTIF(B997,"*ai*")</f>
        <v>0</v>
      </c>
      <c r="S997" s="1">
        <f>COUNTIF(B997,"*ae*")</f>
        <v>0</v>
      </c>
      <c r="T997" s="1">
        <f>COUNTIF(B997,"*ao*")</f>
        <v>0</v>
      </c>
      <c r="U997" s="1">
        <f>COUNTIF(B997,"*au*")</f>
        <v>0</v>
      </c>
      <c r="V997" s="1">
        <f>COUNTIF(B997,"*oi*")</f>
        <v>0</v>
      </c>
      <c r="W997" s="1">
        <f>COUNTIF(B997,"*oe*")</f>
        <v>0</v>
      </c>
      <c r="X997" s="1">
        <f>COUNTIF(B997,"*oa*")</f>
        <v>0</v>
      </c>
      <c r="Y997" s="1">
        <f>COUNTIF(B997,"*ou*")</f>
        <v>0</v>
      </c>
      <c r="Z997" s="1">
        <f>COUNTIF(B997,"*ui*")</f>
        <v>0</v>
      </c>
      <c r="AA997" s="1">
        <f>COUNTIF(B997,"*ua*")</f>
        <v>0</v>
      </c>
      <c r="AB997">
        <f>SUM(G997:AA997)</f>
        <v>0</v>
      </c>
      <c r="AC997">
        <v>2</v>
      </c>
      <c r="AD997">
        <f>COUNTIF(AC997,"2")</f>
        <v>1</v>
      </c>
      <c r="AE997">
        <f>COUNTIF(AC997,"3")</f>
        <v>0</v>
      </c>
      <c r="AF997">
        <f>COUNTIF(AC997,"4")</f>
        <v>0</v>
      </c>
      <c r="AG997">
        <f>COUNTIF(AC997,"5")</f>
        <v>0</v>
      </c>
      <c r="AH997">
        <v>1</v>
      </c>
      <c r="AI997">
        <v>0</v>
      </c>
      <c r="AL997">
        <v>1</v>
      </c>
      <c r="AO997" s="1">
        <f>COUNTIF(F997,"CVCV")+COUNTIF(F997,"CVVCV")</f>
        <v>1</v>
      </c>
      <c r="AP997" s="1">
        <f>COUNTIF(F997,"CVCVC")+COUNTIF(F997,"CVVCVC")</f>
        <v>0</v>
      </c>
      <c r="AQ997" s="1">
        <f>COUNTIF(F997,"VCV")+COUNTIF(F997,"VVCV")</f>
        <v>0</v>
      </c>
      <c r="AR997" s="1">
        <f>COUNTIF(F997,"VCVC")+COUNTIF(F997,"VVCVC")</f>
        <v>0</v>
      </c>
      <c r="AS997" s="1">
        <f>COUNTIF(F997,"CVV")</f>
        <v>0</v>
      </c>
      <c r="AT997" s="1">
        <f>COUNTIF(F997,"CVVC")</f>
        <v>0</v>
      </c>
      <c r="AU997" s="1">
        <f>COUNTIF(F997,"VV")</f>
        <v>0</v>
      </c>
      <c r="AV997" s="1">
        <f>COUNTIF(F997,"VVC")</f>
        <v>0</v>
      </c>
      <c r="AW997" s="1">
        <f>COUNTIF(F997,"CVVCVC")+COUNTIF(F997,"VVCVC")+COUNTIF(F997,"CVVCV")+COUNTIF(F997,"VVCV")</f>
        <v>0</v>
      </c>
      <c r="AY997" s="1">
        <f>COUNTIF(F997,"CCVCV")</f>
        <v>0</v>
      </c>
      <c r="AZ997" s="1">
        <f>COUNTIF(F997,"CCVCVC")</f>
        <v>0</v>
      </c>
      <c r="BA997" s="1">
        <f>COUNTIF(F997,"CCVV")</f>
        <v>0</v>
      </c>
      <c r="BB997" s="1">
        <f>COUNTIF(F997,"CCVVC")</f>
        <v>0</v>
      </c>
      <c r="BF997" s="1" t="str">
        <f>RIGHT(F997,4)</f>
        <v>CVCV</v>
      </c>
      <c r="BG997" s="1">
        <v>1</v>
      </c>
      <c r="BH997">
        <v>1</v>
      </c>
      <c r="BP997" s="1">
        <f>SUM(BG997:BO997)</f>
        <v>2</v>
      </c>
      <c r="BQ997">
        <v>0</v>
      </c>
      <c r="BS997" s="1" t="str">
        <f>LEFT(B997,1)</f>
        <v>t</v>
      </c>
      <c r="BT997" s="1" t="str">
        <f>LEFT(B997,2)</f>
        <v>tu</v>
      </c>
      <c r="BU997" s="1" t="str">
        <f>RIGHT(B997,1)</f>
        <v>a</v>
      </c>
      <c r="BX997" s="10">
        <v>0</v>
      </c>
      <c r="BY997" s="10" t="str">
        <f>LEFT(CA997,1)</f>
        <v>u</v>
      </c>
      <c r="BZ997" s="10" t="str">
        <f>RIGHT(B997,1)</f>
        <v>a</v>
      </c>
      <c r="CA997" s="10" t="str">
        <f>RIGHT(B997,3)</f>
        <v>uta</v>
      </c>
      <c r="CB997" s="10" t="str">
        <f>RIGHT(B997,3)</f>
        <v>uta</v>
      </c>
      <c r="CC997" s="10" t="str">
        <f>RIGHT(B997,2)</f>
        <v>ta</v>
      </c>
      <c r="CD997" s="10" t="str">
        <f>RIGHT(B997,1)</f>
        <v>a</v>
      </c>
    </row>
    <row r="998" spans="1:82">
      <c r="A998">
        <v>932</v>
      </c>
      <c r="B998" s="30" t="s">
        <v>3163</v>
      </c>
      <c r="C998" t="s">
        <v>1865</v>
      </c>
      <c r="D998" t="s">
        <v>1150</v>
      </c>
      <c r="E998" t="s">
        <v>2821</v>
      </c>
      <c r="F998" t="s">
        <v>2834</v>
      </c>
      <c r="G998" s="1">
        <f>COUNTIF(B998,"*ii*")</f>
        <v>0</v>
      </c>
      <c r="H998" s="1">
        <f>COUNTIF(B998,"*ee*")</f>
        <v>0</v>
      </c>
      <c r="I998" s="1">
        <f>COUNTIF(B998,"*aa*")</f>
        <v>0</v>
      </c>
      <c r="J998" s="1">
        <f>COUNTIF(B998,"*oo*")</f>
        <v>0</v>
      </c>
      <c r="K998" s="1">
        <f>COUNTIF(B998,"*uu*")</f>
        <v>0</v>
      </c>
      <c r="L998" s="1">
        <f>COUNTIF(B998,"*ia*")</f>
        <v>0</v>
      </c>
      <c r="M998" s="1">
        <f>COUNTIF(B998,"*iu*")</f>
        <v>0</v>
      </c>
      <c r="N998" s="1">
        <f>COUNTIF(B998,"*ei*")</f>
        <v>0</v>
      </c>
      <c r="O998" s="1">
        <f>COUNTIF(B998,"*ea*")</f>
        <v>0</v>
      </c>
      <c r="P998" s="1">
        <f>COUNTIF(B998,"*eo*")</f>
        <v>0</v>
      </c>
      <c r="Q998" s="1">
        <f>COUNTIF(B998,"*eu*")</f>
        <v>0</v>
      </c>
      <c r="R998" s="1">
        <f>COUNTIF(B998,"*ai*")</f>
        <v>0</v>
      </c>
      <c r="S998" s="1">
        <f>COUNTIF(B998,"*ae*")</f>
        <v>0</v>
      </c>
      <c r="T998" s="1">
        <f>COUNTIF(B998,"*ao*")</f>
        <v>0</v>
      </c>
      <c r="U998" s="1">
        <f>COUNTIF(B998,"*au*")</f>
        <v>0</v>
      </c>
      <c r="V998" s="1">
        <f>COUNTIF(B998,"*oi*")</f>
        <v>0</v>
      </c>
      <c r="W998" s="1">
        <f>COUNTIF(B998,"*oe*")</f>
        <v>0</v>
      </c>
      <c r="X998" s="1">
        <f>COUNTIF(B998,"*oa*")</f>
        <v>0</v>
      </c>
      <c r="Y998" s="1">
        <f>COUNTIF(B998,"*ou*")</f>
        <v>0</v>
      </c>
      <c r="Z998" s="1">
        <f>COUNTIF(B998,"*ui*")</f>
        <v>0</v>
      </c>
      <c r="AA998" s="1">
        <f>COUNTIF(B998,"*ua*")</f>
        <v>0</v>
      </c>
      <c r="AB998">
        <f>SUM(G998:AA998)</f>
        <v>0</v>
      </c>
      <c r="AC998">
        <v>2</v>
      </c>
      <c r="AD998">
        <f>COUNTIF(AC998,"2")</f>
        <v>1</v>
      </c>
      <c r="AE998">
        <f>COUNTIF(AC998,"3")</f>
        <v>0</v>
      </c>
      <c r="AF998">
        <f>COUNTIF(AC998,"4")</f>
        <v>0</v>
      </c>
      <c r="AG998">
        <f>COUNTIF(AC998,"5")</f>
        <v>0</v>
      </c>
      <c r="AH998">
        <v>1</v>
      </c>
      <c r="AI998">
        <v>0</v>
      </c>
      <c r="AL998">
        <v>1</v>
      </c>
      <c r="AO998" s="1">
        <f>COUNTIF(F998,"CVCV")+COUNTIF(F998,"CVVCV")</f>
        <v>1</v>
      </c>
      <c r="AP998" s="1">
        <f>COUNTIF(F998,"CVCVC")+COUNTIF(F998,"CVVCVC")</f>
        <v>0</v>
      </c>
      <c r="AQ998" s="1">
        <f>COUNTIF(F998,"VCV")+COUNTIF(F998,"VVCV")</f>
        <v>0</v>
      </c>
      <c r="AR998" s="1">
        <f>COUNTIF(F998,"VCVC")+COUNTIF(F998,"VVCVC")</f>
        <v>0</v>
      </c>
      <c r="AS998" s="1">
        <f>COUNTIF(F998,"CVV")</f>
        <v>0</v>
      </c>
      <c r="AT998" s="1">
        <f>COUNTIF(F998,"CVVC")</f>
        <v>0</v>
      </c>
      <c r="AU998" s="1">
        <f>COUNTIF(F998,"VV")</f>
        <v>0</v>
      </c>
      <c r="AV998" s="1">
        <f>COUNTIF(F998,"VVC")</f>
        <v>0</v>
      </c>
      <c r="AW998" s="1">
        <f>COUNTIF(F998,"CVVCVC")+COUNTIF(F998,"VVCVC")+COUNTIF(F998,"CVVCV")+COUNTIF(F998,"VVCV")</f>
        <v>0</v>
      </c>
      <c r="AY998" s="1">
        <f>COUNTIF(F998,"CCVCV")</f>
        <v>0</v>
      </c>
      <c r="AZ998" s="1">
        <f>COUNTIF(F998,"CCVCVC")</f>
        <v>0</v>
      </c>
      <c r="BA998" s="1">
        <f>COUNTIF(F998,"CCVV")</f>
        <v>0</v>
      </c>
      <c r="BB998" s="1">
        <f>COUNTIF(F998,"CCVVC")</f>
        <v>0</v>
      </c>
      <c r="BF998" s="1" t="str">
        <f>RIGHT(F998,4)</f>
        <v>CVCV</v>
      </c>
      <c r="BG998" s="1">
        <v>1</v>
      </c>
      <c r="BH998">
        <v>1</v>
      </c>
      <c r="BP998" s="1">
        <f>SUM(BG998:BO998)</f>
        <v>2</v>
      </c>
      <c r="BQ998">
        <v>0</v>
      </c>
      <c r="BS998" s="1" t="str">
        <f>LEFT(B998,1)</f>
        <v>n</v>
      </c>
      <c r="BT998" s="1" t="str">
        <f>LEFT(B998,2)</f>
        <v>na</v>
      </c>
      <c r="BU998" s="1" t="str">
        <f>RIGHT(B998,1)</f>
        <v>a</v>
      </c>
      <c r="BX998" s="10">
        <v>0</v>
      </c>
      <c r="BY998" s="10" t="str">
        <f>LEFT(CA998,1)</f>
        <v>a</v>
      </c>
      <c r="BZ998" s="10" t="str">
        <f>RIGHT(B998,1)</f>
        <v>a</v>
      </c>
      <c r="CA998" s="10" t="str">
        <f>RIGHT(B998,3)</f>
        <v>aʔa</v>
      </c>
      <c r="CB998" s="10" t="str">
        <f>RIGHT(B998,3)</f>
        <v>aʔa</v>
      </c>
      <c r="CC998" s="10" t="str">
        <f>RIGHT(B998,2)</f>
        <v>ʔa</v>
      </c>
      <c r="CD998" s="10" t="str">
        <f>RIGHT(B998,1)</f>
        <v>a</v>
      </c>
    </row>
    <row r="999" spans="1:82">
      <c r="A999">
        <v>1813</v>
      </c>
      <c r="B999" s="30" t="s">
        <v>3479</v>
      </c>
      <c r="C999" t="s">
        <v>2366</v>
      </c>
      <c r="D999" t="s">
        <v>1150</v>
      </c>
      <c r="E999" t="s">
        <v>2821</v>
      </c>
      <c r="F999" t="s">
        <v>2834</v>
      </c>
      <c r="G999" s="1">
        <f>COUNTIF(B999,"*ii*")</f>
        <v>0</v>
      </c>
      <c r="H999" s="1">
        <f>COUNTIF(B999,"*ee*")</f>
        <v>0</v>
      </c>
      <c r="I999" s="1">
        <f>COUNTIF(B999,"*aa*")</f>
        <v>0</v>
      </c>
      <c r="J999" s="1">
        <f>COUNTIF(B999,"*oo*")</f>
        <v>0</v>
      </c>
      <c r="K999" s="1">
        <f>COUNTIF(B999,"*uu*")</f>
        <v>0</v>
      </c>
      <c r="L999" s="1">
        <f>COUNTIF(B999,"*ia*")</f>
        <v>0</v>
      </c>
      <c r="M999" s="1">
        <f>COUNTIF(B999,"*iu*")</f>
        <v>0</v>
      </c>
      <c r="N999" s="1">
        <f>COUNTIF(B999,"*ei*")</f>
        <v>0</v>
      </c>
      <c r="O999" s="1">
        <f>COUNTIF(B999,"*ea*")</f>
        <v>0</v>
      </c>
      <c r="P999" s="1">
        <f>COUNTIF(B999,"*eo*")</f>
        <v>0</v>
      </c>
      <c r="Q999" s="1">
        <f>COUNTIF(B999,"*eu*")</f>
        <v>0</v>
      </c>
      <c r="R999" s="1">
        <f>COUNTIF(B999,"*ai*")</f>
        <v>0</v>
      </c>
      <c r="S999" s="1">
        <f>COUNTIF(B999,"*ae*")</f>
        <v>0</v>
      </c>
      <c r="T999" s="1">
        <f>COUNTIF(B999,"*ao*")</f>
        <v>0</v>
      </c>
      <c r="U999" s="1">
        <f>COUNTIF(B999,"*au*")</f>
        <v>0</v>
      </c>
      <c r="V999" s="1">
        <f>COUNTIF(B999,"*oi*")</f>
        <v>0</v>
      </c>
      <c r="W999" s="1">
        <f>COUNTIF(B999,"*oe*")</f>
        <v>0</v>
      </c>
      <c r="X999" s="1">
        <f>COUNTIF(B999,"*oa*")</f>
        <v>0</v>
      </c>
      <c r="Y999" s="1">
        <f>COUNTIF(B999,"*ou*")</f>
        <v>0</v>
      </c>
      <c r="Z999" s="1">
        <f>COUNTIF(B999,"*ui*")</f>
        <v>0</v>
      </c>
      <c r="AA999" s="1">
        <f>COUNTIF(B999,"*ua*")</f>
        <v>0</v>
      </c>
      <c r="AB999">
        <f>SUM(G999:AA999)</f>
        <v>0</v>
      </c>
      <c r="AC999">
        <v>2</v>
      </c>
      <c r="AD999">
        <f>COUNTIF(AC999,"2")</f>
        <v>1</v>
      </c>
      <c r="AE999">
        <f>COUNTIF(AC999,"3")</f>
        <v>0</v>
      </c>
      <c r="AF999">
        <f>COUNTIF(AC999,"4")</f>
        <v>0</v>
      </c>
      <c r="AG999">
        <f>COUNTIF(AC999,"5")</f>
        <v>0</v>
      </c>
      <c r="AH999">
        <v>1</v>
      </c>
      <c r="AI999">
        <v>0</v>
      </c>
      <c r="AL999">
        <v>1</v>
      </c>
      <c r="AO999" s="1">
        <f>COUNTIF(F999,"CVCV")+COUNTIF(F999,"CVVCV")</f>
        <v>1</v>
      </c>
      <c r="AP999" s="1">
        <f>COUNTIF(F999,"CVCVC")+COUNTIF(F999,"CVVCVC")</f>
        <v>0</v>
      </c>
      <c r="AQ999" s="1">
        <f>COUNTIF(F999,"VCV")+COUNTIF(F999,"VVCV")</f>
        <v>0</v>
      </c>
      <c r="AR999" s="1">
        <f>COUNTIF(F999,"VCVC")+COUNTIF(F999,"VVCVC")</f>
        <v>0</v>
      </c>
      <c r="AS999" s="1">
        <f>COUNTIF(F999,"CVV")</f>
        <v>0</v>
      </c>
      <c r="AT999" s="1">
        <f>COUNTIF(F999,"CVVC")</f>
        <v>0</v>
      </c>
      <c r="AU999" s="1">
        <f>COUNTIF(F999,"VV")</f>
        <v>0</v>
      </c>
      <c r="AV999" s="1">
        <f>COUNTIF(F999,"VVC")</f>
        <v>0</v>
      </c>
      <c r="AW999" s="1">
        <f>COUNTIF(F999,"CVVCVC")+COUNTIF(F999,"VVCVC")+COUNTIF(F999,"CVVCV")+COUNTIF(F999,"VVCV")</f>
        <v>0</v>
      </c>
      <c r="AY999" s="1">
        <f>COUNTIF(F999,"CCVCV")</f>
        <v>0</v>
      </c>
      <c r="AZ999" s="1">
        <f>COUNTIF(F999,"CCVCVC")</f>
        <v>0</v>
      </c>
      <c r="BA999" s="1">
        <f>COUNTIF(F999,"CCVV")</f>
        <v>0</v>
      </c>
      <c r="BB999" s="1">
        <f>COUNTIF(F999,"CCVVC")</f>
        <v>0</v>
      </c>
      <c r="BF999" s="1" t="str">
        <f>RIGHT(F999,4)</f>
        <v>CVCV</v>
      </c>
      <c r="BG999" s="1">
        <v>1</v>
      </c>
      <c r="BH999">
        <v>1</v>
      </c>
      <c r="BP999" s="1">
        <f>SUM(BG999:BO999)</f>
        <v>2</v>
      </c>
      <c r="BQ999">
        <v>0</v>
      </c>
      <c r="BS999" s="1" t="str">
        <f>LEFT(B999,1)</f>
        <v>t</v>
      </c>
      <c r="BT999" s="1" t="str">
        <f>LEFT(B999,2)</f>
        <v>ta</v>
      </c>
      <c r="BU999" s="1" t="str">
        <f>RIGHT(B999,1)</f>
        <v>a</v>
      </c>
      <c r="BX999" s="10">
        <v>0</v>
      </c>
      <c r="BY999" s="10" t="str">
        <f>LEFT(CA999,1)</f>
        <v>a</v>
      </c>
      <c r="BZ999" s="10" t="str">
        <f>RIGHT(B999,1)</f>
        <v>a</v>
      </c>
      <c r="CA999" s="10" t="str">
        <f>RIGHT(B999,3)</f>
        <v>aʔa</v>
      </c>
      <c r="CB999" s="10" t="str">
        <f>RIGHT(B999,3)</f>
        <v>aʔa</v>
      </c>
      <c r="CC999" s="10" t="str">
        <f>RIGHT(B999,2)</f>
        <v>ʔa</v>
      </c>
      <c r="CD999" s="10" t="str">
        <f>RIGHT(B999,1)</f>
        <v>a</v>
      </c>
    </row>
    <row r="1000" spans="1:82">
      <c r="A1000">
        <v>1245</v>
      </c>
      <c r="B1000" s="30" t="s">
        <v>3225</v>
      </c>
      <c r="C1000" t="s">
        <v>2305</v>
      </c>
      <c r="D1000" t="s">
        <v>1150</v>
      </c>
      <c r="E1000" t="s">
        <v>2821</v>
      </c>
      <c r="F1000" t="s">
        <v>2834</v>
      </c>
      <c r="G1000" s="1">
        <f>COUNTIF(B1000,"*ii*")</f>
        <v>0</v>
      </c>
      <c r="H1000" s="1">
        <f>COUNTIF(B1000,"*ee*")</f>
        <v>0</v>
      </c>
      <c r="I1000" s="1">
        <f>COUNTIF(B1000,"*aa*")</f>
        <v>0</v>
      </c>
      <c r="J1000" s="1">
        <f>COUNTIF(B1000,"*oo*")</f>
        <v>0</v>
      </c>
      <c r="K1000" s="1">
        <f>COUNTIF(B1000,"*uu*")</f>
        <v>0</v>
      </c>
      <c r="L1000" s="1">
        <f>COUNTIF(B1000,"*ia*")</f>
        <v>0</v>
      </c>
      <c r="M1000" s="1">
        <f>COUNTIF(B1000,"*iu*")</f>
        <v>0</v>
      </c>
      <c r="N1000" s="1">
        <f>COUNTIF(B1000,"*ei*")</f>
        <v>0</v>
      </c>
      <c r="O1000" s="1">
        <f>COUNTIF(B1000,"*ea*")</f>
        <v>0</v>
      </c>
      <c r="P1000" s="1">
        <f>COUNTIF(B1000,"*eo*")</f>
        <v>0</v>
      </c>
      <c r="Q1000" s="1">
        <f>COUNTIF(B1000,"*eu*")</f>
        <v>0</v>
      </c>
      <c r="R1000" s="1">
        <f>COUNTIF(B1000,"*ai*")</f>
        <v>0</v>
      </c>
      <c r="S1000" s="1">
        <f>COUNTIF(B1000,"*ae*")</f>
        <v>0</v>
      </c>
      <c r="T1000" s="1">
        <f>COUNTIF(B1000,"*ao*")</f>
        <v>0</v>
      </c>
      <c r="U1000" s="1">
        <f>COUNTIF(B1000,"*au*")</f>
        <v>0</v>
      </c>
      <c r="V1000" s="1">
        <f>COUNTIF(B1000,"*oi*")</f>
        <v>0</v>
      </c>
      <c r="W1000" s="1">
        <f>COUNTIF(B1000,"*oe*")</f>
        <v>0</v>
      </c>
      <c r="X1000" s="1">
        <f>COUNTIF(B1000,"*oa*")</f>
        <v>0</v>
      </c>
      <c r="Y1000" s="1">
        <f>COUNTIF(B1000,"*ou*")</f>
        <v>0</v>
      </c>
      <c r="Z1000" s="1">
        <f>COUNTIF(B1000,"*ui*")</f>
        <v>0</v>
      </c>
      <c r="AA1000" s="1">
        <f>COUNTIF(B1000,"*ua*")</f>
        <v>0</v>
      </c>
      <c r="AB1000">
        <f>SUM(G1000:AA1000)</f>
        <v>0</v>
      </c>
      <c r="AC1000">
        <v>2</v>
      </c>
      <c r="AD1000">
        <f>COUNTIF(AC1000,"2")</f>
        <v>1</v>
      </c>
      <c r="AE1000">
        <f>COUNTIF(AC1000,"3")</f>
        <v>0</v>
      </c>
      <c r="AF1000">
        <f>COUNTIF(AC1000,"4")</f>
        <v>0</v>
      </c>
      <c r="AG1000">
        <f>COUNTIF(AC1000,"5")</f>
        <v>0</v>
      </c>
      <c r="AH1000">
        <v>1</v>
      </c>
      <c r="AI1000">
        <v>0</v>
      </c>
      <c r="AL1000">
        <v>1</v>
      </c>
      <c r="AO1000" s="1">
        <f>COUNTIF(F1000,"CVCV")+COUNTIF(F1000,"CVVCV")</f>
        <v>1</v>
      </c>
      <c r="AP1000" s="1">
        <f>COUNTIF(F1000,"CVCVC")+COUNTIF(F1000,"CVVCVC")</f>
        <v>0</v>
      </c>
      <c r="AQ1000" s="1">
        <f>COUNTIF(F1000,"VCV")+COUNTIF(F1000,"VVCV")</f>
        <v>0</v>
      </c>
      <c r="AR1000" s="1">
        <f>COUNTIF(F1000,"VCVC")+COUNTIF(F1000,"VVCVC")</f>
        <v>0</v>
      </c>
      <c r="AS1000" s="1">
        <f>COUNTIF(F1000,"CVV")</f>
        <v>0</v>
      </c>
      <c r="AT1000" s="1">
        <f>COUNTIF(F1000,"CVVC")</f>
        <v>0</v>
      </c>
      <c r="AU1000" s="1">
        <f>COUNTIF(F1000,"VV")</f>
        <v>0</v>
      </c>
      <c r="AV1000" s="1">
        <f>COUNTIF(F1000,"VVC")</f>
        <v>0</v>
      </c>
      <c r="AW1000" s="1">
        <f>COUNTIF(F1000,"CVVCVC")+COUNTIF(F1000,"VVCVC")+COUNTIF(F1000,"CVVCV")+COUNTIF(F1000,"VVCV")</f>
        <v>0</v>
      </c>
      <c r="AY1000" s="1">
        <f>COUNTIF(F1000,"CCVCV")</f>
        <v>0</v>
      </c>
      <c r="AZ1000" s="1">
        <f>COUNTIF(F1000,"CCVCVC")</f>
        <v>0</v>
      </c>
      <c r="BA1000" s="1">
        <f>COUNTIF(F1000,"CCVV")</f>
        <v>0</v>
      </c>
      <c r="BB1000" s="1">
        <f>COUNTIF(F1000,"CCVVC")</f>
        <v>0</v>
      </c>
      <c r="BF1000" s="1" t="str">
        <f>RIGHT(F1000,4)</f>
        <v>CVCV</v>
      </c>
      <c r="BG1000" s="1">
        <v>1</v>
      </c>
      <c r="BH1000">
        <v>1</v>
      </c>
      <c r="BP1000" s="1">
        <f>SUM(BG1000:BO1000)</f>
        <v>2</v>
      </c>
      <c r="BQ1000">
        <v>0</v>
      </c>
      <c r="BS1000" s="1" t="str">
        <f>LEFT(B1000,1)</f>
        <v>ʔ</v>
      </c>
      <c r="BT1000" s="1" t="str">
        <f>LEFT(B1000,2)</f>
        <v>ʔa</v>
      </c>
      <c r="BU1000" s="1" t="str">
        <f>RIGHT(B1000,1)</f>
        <v>a</v>
      </c>
      <c r="BX1000" s="10">
        <v>0</v>
      </c>
      <c r="BY1000" s="10" t="str">
        <f>LEFT(CA1000,1)</f>
        <v>a</v>
      </c>
      <c r="BZ1000" s="10" t="str">
        <f>RIGHT(B1000,1)</f>
        <v>a</v>
      </c>
      <c r="CA1000" s="10" t="str">
        <f>RIGHT(B1000,3)</f>
        <v>aʔa</v>
      </c>
      <c r="CB1000" s="10" t="str">
        <f>RIGHT(B1000,3)</f>
        <v>aʔa</v>
      </c>
      <c r="CC1000" s="10" t="str">
        <f>RIGHT(B1000,2)</f>
        <v>ʔa</v>
      </c>
      <c r="CD1000" s="10" t="str">
        <f>RIGHT(B1000,1)</f>
        <v>a</v>
      </c>
    </row>
    <row r="1001" spans="1:82">
      <c r="A1001">
        <v>1546</v>
      </c>
      <c r="B1001" s="30" t="s">
        <v>3429</v>
      </c>
      <c r="C1001" t="s">
        <v>2714</v>
      </c>
      <c r="D1001" t="s">
        <v>1150</v>
      </c>
      <c r="E1001" t="s">
        <v>2821</v>
      </c>
      <c r="F1001" t="s">
        <v>2834</v>
      </c>
      <c r="G1001" s="1">
        <f>COUNTIF(B1001,"*ii*")</f>
        <v>0</v>
      </c>
      <c r="H1001" s="1">
        <f>COUNTIF(B1001,"*ee*")</f>
        <v>0</v>
      </c>
      <c r="I1001" s="1">
        <f>COUNTIF(B1001,"*aa*")</f>
        <v>0</v>
      </c>
      <c r="J1001" s="1">
        <f>COUNTIF(B1001,"*oo*")</f>
        <v>0</v>
      </c>
      <c r="K1001" s="1">
        <f>COUNTIF(B1001,"*uu*")</f>
        <v>0</v>
      </c>
      <c r="L1001" s="1">
        <f>COUNTIF(B1001,"*ia*")</f>
        <v>0</v>
      </c>
      <c r="M1001" s="1">
        <f>COUNTIF(B1001,"*iu*")</f>
        <v>0</v>
      </c>
      <c r="N1001" s="1">
        <f>COUNTIF(B1001,"*ei*")</f>
        <v>0</v>
      </c>
      <c r="O1001" s="1">
        <f>COUNTIF(B1001,"*ea*")</f>
        <v>0</v>
      </c>
      <c r="P1001" s="1">
        <f>COUNTIF(B1001,"*eo*")</f>
        <v>0</v>
      </c>
      <c r="Q1001" s="1">
        <f>COUNTIF(B1001,"*eu*")</f>
        <v>0</v>
      </c>
      <c r="R1001" s="1">
        <f>COUNTIF(B1001,"*ai*")</f>
        <v>0</v>
      </c>
      <c r="S1001" s="1">
        <f>COUNTIF(B1001,"*ae*")</f>
        <v>0</v>
      </c>
      <c r="T1001" s="1">
        <f>COUNTIF(B1001,"*ao*")</f>
        <v>0</v>
      </c>
      <c r="U1001" s="1">
        <f>COUNTIF(B1001,"*au*")</f>
        <v>0</v>
      </c>
      <c r="V1001" s="1">
        <f>COUNTIF(B1001,"*oi*")</f>
        <v>0</v>
      </c>
      <c r="W1001" s="1">
        <f>COUNTIF(B1001,"*oe*")</f>
        <v>0</v>
      </c>
      <c r="X1001" s="1">
        <f>COUNTIF(B1001,"*oa*")</f>
        <v>0</v>
      </c>
      <c r="Y1001" s="1">
        <f>COUNTIF(B1001,"*ou*")</f>
        <v>0</v>
      </c>
      <c r="Z1001" s="1">
        <f>COUNTIF(B1001,"*ui*")</f>
        <v>0</v>
      </c>
      <c r="AA1001" s="1">
        <f>COUNTIF(B1001,"*ua*")</f>
        <v>0</v>
      </c>
      <c r="AB1001">
        <f>SUM(G1001:AA1001)</f>
        <v>0</v>
      </c>
      <c r="AC1001">
        <v>2</v>
      </c>
      <c r="AD1001">
        <f>COUNTIF(AC1001,"2")</f>
        <v>1</v>
      </c>
      <c r="AE1001">
        <f>COUNTIF(AC1001,"3")</f>
        <v>0</v>
      </c>
      <c r="AF1001">
        <f>COUNTIF(AC1001,"4")</f>
        <v>0</v>
      </c>
      <c r="AG1001">
        <f>COUNTIF(AC1001,"5")</f>
        <v>0</v>
      </c>
      <c r="AH1001">
        <v>1</v>
      </c>
      <c r="AI1001">
        <v>0</v>
      </c>
      <c r="AL1001">
        <v>1</v>
      </c>
      <c r="AO1001" s="1">
        <f>COUNTIF(F1001,"CVCV")+COUNTIF(F1001,"CVVCV")</f>
        <v>1</v>
      </c>
      <c r="AP1001" s="1">
        <f>COUNTIF(F1001,"CVCVC")+COUNTIF(F1001,"CVVCVC")</f>
        <v>0</v>
      </c>
      <c r="AQ1001" s="1">
        <f>COUNTIF(F1001,"VCV")+COUNTIF(F1001,"VVCV")</f>
        <v>0</v>
      </c>
      <c r="AR1001" s="1">
        <f>COUNTIF(F1001,"VCVC")+COUNTIF(F1001,"VVCVC")</f>
        <v>0</v>
      </c>
      <c r="AS1001" s="1">
        <f>COUNTIF(F1001,"CVV")</f>
        <v>0</v>
      </c>
      <c r="AT1001" s="1">
        <f>COUNTIF(F1001,"CVVC")</f>
        <v>0</v>
      </c>
      <c r="AU1001" s="1">
        <f>COUNTIF(F1001,"VV")</f>
        <v>0</v>
      </c>
      <c r="AV1001" s="1">
        <f>COUNTIF(F1001,"VVC")</f>
        <v>0</v>
      </c>
      <c r="AW1001" s="1">
        <f>COUNTIF(F1001,"CVVCVC")+COUNTIF(F1001,"VVCVC")+COUNTIF(F1001,"CVVCV")+COUNTIF(F1001,"VVCV")</f>
        <v>0</v>
      </c>
      <c r="AY1001" s="1">
        <f>COUNTIF(F1001,"CCVCV")</f>
        <v>0</v>
      </c>
      <c r="AZ1001" s="1">
        <f>COUNTIF(F1001,"CCVCVC")</f>
        <v>0</v>
      </c>
      <c r="BA1001" s="1">
        <f>COUNTIF(F1001,"CCVV")</f>
        <v>0</v>
      </c>
      <c r="BB1001" s="1">
        <f>COUNTIF(F1001,"CCVVC")</f>
        <v>0</v>
      </c>
      <c r="BF1001" s="1" t="str">
        <f>RIGHT(F1001,4)</f>
        <v>CVCV</v>
      </c>
      <c r="BG1001" s="1">
        <v>1</v>
      </c>
      <c r="BH1001">
        <v>1</v>
      </c>
      <c r="BP1001" s="1">
        <f>SUM(BG1001:BO1001)</f>
        <v>2</v>
      </c>
      <c r="BQ1001">
        <v>0</v>
      </c>
      <c r="BS1001" s="1" t="str">
        <f>LEFT(B1001,1)</f>
        <v>r</v>
      </c>
      <c r="BT1001" s="1" t="str">
        <f>LEFT(B1001,2)</f>
        <v>ro</v>
      </c>
      <c r="BU1001" s="1" t="str">
        <f>RIGHT(B1001,1)</f>
        <v>a</v>
      </c>
      <c r="BX1001" s="10">
        <v>0</v>
      </c>
      <c r="BY1001" s="10" t="str">
        <f>LEFT(CA1001,1)</f>
        <v>o</v>
      </c>
      <c r="BZ1001" s="10" t="str">
        <f>RIGHT(B1001,1)</f>
        <v>a</v>
      </c>
      <c r="CA1001" s="10" t="str">
        <f>RIGHT(B1001,3)</f>
        <v>oʔa</v>
      </c>
      <c r="CB1001" s="10" t="str">
        <f>RIGHT(B1001,3)</f>
        <v>oʔa</v>
      </c>
      <c r="CC1001" s="10" t="str">
        <f>RIGHT(B1001,2)</f>
        <v>ʔa</v>
      </c>
      <c r="CD1001" s="10" t="str">
        <f>RIGHT(B1001,1)</f>
        <v>a</v>
      </c>
    </row>
    <row r="1002" spans="1:82">
      <c r="A1002">
        <v>719</v>
      </c>
      <c r="B1002" s="30" t="s">
        <v>91</v>
      </c>
      <c r="C1002" t="s">
        <v>1272</v>
      </c>
      <c r="D1002" t="s">
        <v>1150</v>
      </c>
      <c r="E1002" t="s">
        <v>2821</v>
      </c>
      <c r="F1002" t="s">
        <v>2834</v>
      </c>
      <c r="G1002" s="1">
        <f>COUNTIF(B1002,"*ii*")</f>
        <v>0</v>
      </c>
      <c r="H1002" s="1">
        <f>COUNTIF(B1002,"*ee*")</f>
        <v>0</v>
      </c>
      <c r="I1002" s="1">
        <f>COUNTIF(B1002,"*aa*")</f>
        <v>0</v>
      </c>
      <c r="J1002" s="1">
        <f>COUNTIF(B1002,"*oo*")</f>
        <v>0</v>
      </c>
      <c r="K1002" s="1">
        <f>COUNTIF(B1002,"*uu*")</f>
        <v>0</v>
      </c>
      <c r="L1002" s="1">
        <f>COUNTIF(B1002,"*ia*")</f>
        <v>0</v>
      </c>
      <c r="M1002" s="1">
        <f>COUNTIF(B1002,"*iu*")</f>
        <v>0</v>
      </c>
      <c r="N1002" s="1">
        <f>COUNTIF(B1002,"*ei*")</f>
        <v>0</v>
      </c>
      <c r="O1002" s="1">
        <f>COUNTIF(B1002,"*ea*")</f>
        <v>0</v>
      </c>
      <c r="P1002" s="1">
        <f>COUNTIF(B1002,"*eo*")</f>
        <v>0</v>
      </c>
      <c r="Q1002" s="1">
        <f>COUNTIF(B1002,"*eu*")</f>
        <v>0</v>
      </c>
      <c r="R1002" s="1">
        <f>COUNTIF(B1002,"*ai*")</f>
        <v>0</v>
      </c>
      <c r="S1002" s="1">
        <f>COUNTIF(B1002,"*ae*")</f>
        <v>0</v>
      </c>
      <c r="T1002" s="1">
        <f>COUNTIF(B1002,"*ao*")</f>
        <v>0</v>
      </c>
      <c r="U1002" s="1">
        <f>COUNTIF(B1002,"*au*")</f>
        <v>0</v>
      </c>
      <c r="V1002" s="1">
        <f>COUNTIF(B1002,"*oi*")</f>
        <v>0</v>
      </c>
      <c r="W1002" s="1">
        <f>COUNTIF(B1002,"*oe*")</f>
        <v>0</v>
      </c>
      <c r="X1002" s="1">
        <f>COUNTIF(B1002,"*oa*")</f>
        <v>0</v>
      </c>
      <c r="Y1002" s="1">
        <f>COUNTIF(B1002,"*ou*")</f>
        <v>0</v>
      </c>
      <c r="Z1002" s="1">
        <f>COUNTIF(B1002,"*ui*")</f>
        <v>0</v>
      </c>
      <c r="AA1002" s="1">
        <f>COUNTIF(B1002,"*ua*")</f>
        <v>0</v>
      </c>
      <c r="AB1002">
        <f>SUM(G1002:AA1002)</f>
        <v>0</v>
      </c>
      <c r="AC1002">
        <v>2</v>
      </c>
      <c r="AD1002">
        <f>COUNTIF(AC1002,"2")</f>
        <v>1</v>
      </c>
      <c r="AE1002">
        <f>COUNTIF(AC1002,"3")</f>
        <v>0</v>
      </c>
      <c r="AF1002">
        <f>COUNTIF(AC1002,"4")</f>
        <v>0</v>
      </c>
      <c r="AG1002">
        <f>COUNTIF(AC1002,"5")</f>
        <v>0</v>
      </c>
      <c r="AH1002">
        <v>1</v>
      </c>
      <c r="AI1002">
        <v>0</v>
      </c>
      <c r="AL1002">
        <v>1</v>
      </c>
      <c r="AO1002" s="1">
        <f>COUNTIF(F1002,"CVCV")+COUNTIF(F1002,"CVVCV")</f>
        <v>1</v>
      </c>
      <c r="AP1002" s="1">
        <f>COUNTIF(F1002,"CVCVC")+COUNTIF(F1002,"CVVCVC")</f>
        <v>0</v>
      </c>
      <c r="AQ1002" s="1">
        <f>COUNTIF(F1002,"VCV")+COUNTIF(F1002,"VVCV")</f>
        <v>0</v>
      </c>
      <c r="AR1002" s="1">
        <f>COUNTIF(F1002,"VCVC")+COUNTIF(F1002,"VVCVC")</f>
        <v>0</v>
      </c>
      <c r="AS1002" s="1">
        <f>COUNTIF(F1002,"CVV")</f>
        <v>0</v>
      </c>
      <c r="AT1002" s="1">
        <f>COUNTIF(F1002,"CVVC")</f>
        <v>0</v>
      </c>
      <c r="AU1002" s="1">
        <f>COUNTIF(F1002,"VV")</f>
        <v>0</v>
      </c>
      <c r="AV1002" s="1">
        <f>COUNTIF(F1002,"VVC")</f>
        <v>0</v>
      </c>
      <c r="AW1002" s="1">
        <f>COUNTIF(F1002,"CVVCVC")+COUNTIF(F1002,"VVCVC")+COUNTIF(F1002,"CVVCV")+COUNTIF(F1002,"VVCV")</f>
        <v>0</v>
      </c>
      <c r="AY1002" s="1">
        <f>COUNTIF(F1002,"CCVCV")</f>
        <v>0</v>
      </c>
      <c r="AZ1002" s="1">
        <f>COUNTIF(F1002,"CCVCVC")</f>
        <v>0</v>
      </c>
      <c r="BA1002" s="1">
        <f>COUNTIF(F1002,"CCVV")</f>
        <v>0</v>
      </c>
      <c r="BB1002" s="1">
        <f>COUNTIF(F1002,"CCVVC")</f>
        <v>0</v>
      </c>
      <c r="BF1002" s="1" t="str">
        <f>RIGHT(F1002,4)</f>
        <v>CVCV</v>
      </c>
      <c r="BG1002" s="1">
        <v>1</v>
      </c>
      <c r="BP1002" s="1">
        <f>SUM(BG1002:BO1002)</f>
        <v>1</v>
      </c>
      <c r="BQ1002">
        <v>0</v>
      </c>
      <c r="BS1002" s="1" t="str">
        <f>LEFT(B1002,1)</f>
        <v>m</v>
      </c>
      <c r="BT1002" s="1" t="str">
        <f>LEFT(B1002,2)</f>
        <v>ma</v>
      </c>
      <c r="BU1002" s="1" t="str">
        <f>RIGHT(B1002,1)</f>
        <v>e</v>
      </c>
      <c r="BX1002" s="10">
        <v>0</v>
      </c>
      <c r="BY1002" s="10" t="str">
        <f>LEFT(CA1002,1)</f>
        <v>a</v>
      </c>
      <c r="BZ1002" s="10" t="str">
        <f>RIGHT(B1002,1)</f>
        <v>e</v>
      </c>
      <c r="CA1002" s="10" t="str">
        <f>RIGHT(B1002,3)</f>
        <v>abe</v>
      </c>
      <c r="CB1002" s="10" t="str">
        <f>RIGHT(B1002,3)</f>
        <v>abe</v>
      </c>
      <c r="CC1002" s="10" t="str">
        <f>RIGHT(B1002,2)</f>
        <v>be</v>
      </c>
      <c r="CD1002" s="10" t="str">
        <f>RIGHT(B1002,1)</f>
        <v>e</v>
      </c>
    </row>
    <row r="1003" spans="1:82">
      <c r="A1003">
        <v>1772</v>
      </c>
      <c r="B1003" s="30" t="s">
        <v>469</v>
      </c>
      <c r="C1003" t="s">
        <v>1803</v>
      </c>
      <c r="D1003" t="s">
        <v>1150</v>
      </c>
      <c r="E1003" t="s">
        <v>2821</v>
      </c>
      <c r="F1003" t="s">
        <v>2834</v>
      </c>
      <c r="G1003" s="1">
        <f>COUNTIF(B1003,"*ii*")</f>
        <v>0</v>
      </c>
      <c r="H1003" s="1">
        <f>COUNTIF(B1003,"*ee*")</f>
        <v>0</v>
      </c>
      <c r="I1003" s="1">
        <f>COUNTIF(B1003,"*aa*")</f>
        <v>0</v>
      </c>
      <c r="J1003" s="1">
        <f>COUNTIF(B1003,"*oo*")</f>
        <v>0</v>
      </c>
      <c r="K1003" s="1">
        <f>COUNTIF(B1003,"*uu*")</f>
        <v>0</v>
      </c>
      <c r="L1003" s="1">
        <f>COUNTIF(B1003,"*ia*")</f>
        <v>0</v>
      </c>
      <c r="M1003" s="1">
        <f>COUNTIF(B1003,"*iu*")</f>
        <v>0</v>
      </c>
      <c r="N1003" s="1">
        <f>COUNTIF(B1003,"*ei*")</f>
        <v>0</v>
      </c>
      <c r="O1003" s="1">
        <f>COUNTIF(B1003,"*ea*")</f>
        <v>0</v>
      </c>
      <c r="P1003" s="1">
        <f>COUNTIF(B1003,"*eo*")</f>
        <v>0</v>
      </c>
      <c r="Q1003" s="1">
        <f>COUNTIF(B1003,"*eu*")</f>
        <v>0</v>
      </c>
      <c r="R1003" s="1">
        <f>COUNTIF(B1003,"*ai*")</f>
        <v>0</v>
      </c>
      <c r="S1003" s="1">
        <f>COUNTIF(B1003,"*ae*")</f>
        <v>0</v>
      </c>
      <c r="T1003" s="1">
        <f>COUNTIF(B1003,"*ao*")</f>
        <v>0</v>
      </c>
      <c r="U1003" s="1">
        <f>COUNTIF(B1003,"*au*")</f>
        <v>0</v>
      </c>
      <c r="V1003" s="1">
        <f>COUNTIF(B1003,"*oi*")</f>
        <v>0</v>
      </c>
      <c r="W1003" s="1">
        <f>COUNTIF(B1003,"*oe*")</f>
        <v>0</v>
      </c>
      <c r="X1003" s="1">
        <f>COUNTIF(B1003,"*oa*")</f>
        <v>0</v>
      </c>
      <c r="Y1003" s="1">
        <f>COUNTIF(B1003,"*ou*")</f>
        <v>0</v>
      </c>
      <c r="Z1003" s="1">
        <f>COUNTIF(B1003,"*ui*")</f>
        <v>0</v>
      </c>
      <c r="AA1003" s="1">
        <f>COUNTIF(B1003,"*ua*")</f>
        <v>0</v>
      </c>
      <c r="AB1003">
        <f>SUM(G1003:AA1003)</f>
        <v>0</v>
      </c>
      <c r="AC1003">
        <v>2</v>
      </c>
      <c r="AD1003">
        <f>COUNTIF(AC1003,"2")</f>
        <v>1</v>
      </c>
      <c r="AE1003">
        <f>COUNTIF(AC1003,"3")</f>
        <v>0</v>
      </c>
      <c r="AF1003">
        <f>COUNTIF(AC1003,"4")</f>
        <v>0</v>
      </c>
      <c r="AG1003">
        <f>COUNTIF(AC1003,"5")</f>
        <v>0</v>
      </c>
      <c r="AH1003">
        <v>1</v>
      </c>
      <c r="AI1003">
        <v>0</v>
      </c>
      <c r="AL1003">
        <v>1</v>
      </c>
      <c r="AO1003" s="1">
        <f>COUNTIF(F1003,"CVCV")+COUNTIF(F1003,"CVVCV")</f>
        <v>1</v>
      </c>
      <c r="AP1003" s="1">
        <f>COUNTIF(F1003,"CVCVC")+COUNTIF(F1003,"CVVCVC")</f>
        <v>0</v>
      </c>
      <c r="AQ1003" s="1">
        <f>COUNTIF(F1003,"VCV")+COUNTIF(F1003,"VVCV")</f>
        <v>0</v>
      </c>
      <c r="AR1003" s="1">
        <f>COUNTIF(F1003,"VCVC")+COUNTIF(F1003,"VVCVC")</f>
        <v>0</v>
      </c>
      <c r="AS1003" s="1">
        <f>COUNTIF(F1003,"CVV")</f>
        <v>0</v>
      </c>
      <c r="AT1003" s="1">
        <f>COUNTIF(F1003,"CVVC")</f>
        <v>0</v>
      </c>
      <c r="AU1003" s="1">
        <f>COUNTIF(F1003,"VV")</f>
        <v>0</v>
      </c>
      <c r="AV1003" s="1">
        <f>COUNTIF(F1003,"VVC")</f>
        <v>0</v>
      </c>
      <c r="AW1003" s="1">
        <f>COUNTIF(F1003,"CVVCVC")+COUNTIF(F1003,"VVCVC")+COUNTIF(F1003,"CVVCV")+COUNTIF(F1003,"VVCV")</f>
        <v>0</v>
      </c>
      <c r="AY1003" s="1">
        <f>COUNTIF(F1003,"CCVCV")</f>
        <v>0</v>
      </c>
      <c r="AZ1003" s="1">
        <f>COUNTIF(F1003,"CCVCVC")</f>
        <v>0</v>
      </c>
      <c r="BA1003" s="1">
        <f>COUNTIF(F1003,"CCVV")</f>
        <v>0</v>
      </c>
      <c r="BB1003" s="1">
        <f>COUNTIF(F1003,"CCVVC")</f>
        <v>0</v>
      </c>
      <c r="BF1003" s="1" t="str">
        <f>RIGHT(F1003,4)</f>
        <v>CVCV</v>
      </c>
      <c r="BG1003" s="1">
        <v>1</v>
      </c>
      <c r="BP1003" s="1">
        <f>SUM(BG1003:BO1003)</f>
        <v>1</v>
      </c>
      <c r="BQ1003">
        <v>0</v>
      </c>
      <c r="BS1003" s="1" t="str">
        <f>LEFT(B1003,1)</f>
        <v>t</v>
      </c>
      <c r="BT1003" s="1" t="str">
        <f>LEFT(B1003,2)</f>
        <v>ta</v>
      </c>
      <c r="BU1003" s="1" t="str">
        <f>RIGHT(B1003,1)</f>
        <v>e</v>
      </c>
      <c r="BX1003" s="10">
        <v>0</v>
      </c>
      <c r="BY1003" s="10" t="str">
        <f>LEFT(CA1003,1)</f>
        <v>a</v>
      </c>
      <c r="BZ1003" s="10" t="str">
        <f>RIGHT(B1003,1)</f>
        <v>e</v>
      </c>
      <c r="CA1003" s="10" t="str">
        <f>RIGHT(B1003,3)</f>
        <v>abe</v>
      </c>
      <c r="CB1003" s="10" t="str">
        <f>RIGHT(B1003,3)</f>
        <v>abe</v>
      </c>
      <c r="CC1003" s="10" t="str">
        <f>RIGHT(B1003,2)</f>
        <v>be</v>
      </c>
      <c r="CD1003" s="10" t="str">
        <f>RIGHT(B1003,1)</f>
        <v>e</v>
      </c>
    </row>
    <row r="1004" spans="1:82">
      <c r="A1004">
        <v>1830</v>
      </c>
      <c r="B1004" s="30" t="s">
        <v>1057</v>
      </c>
      <c r="C1004" t="s">
        <v>2675</v>
      </c>
      <c r="D1004" t="s">
        <v>1156</v>
      </c>
      <c r="E1004" t="s">
        <v>1156</v>
      </c>
      <c r="F1004" t="s">
        <v>2834</v>
      </c>
      <c r="G1004" s="1">
        <f>COUNTIF(B1004,"*ii*")</f>
        <v>0</v>
      </c>
      <c r="H1004" s="1">
        <f>COUNTIF(B1004,"*ee*")</f>
        <v>0</v>
      </c>
      <c r="I1004" s="1">
        <f>COUNTIF(B1004,"*aa*")</f>
        <v>0</v>
      </c>
      <c r="J1004" s="1">
        <f>COUNTIF(B1004,"*oo*")</f>
        <v>0</v>
      </c>
      <c r="K1004" s="1">
        <f>COUNTIF(B1004,"*uu*")</f>
        <v>0</v>
      </c>
      <c r="L1004" s="1">
        <f>COUNTIF(B1004,"*ia*")</f>
        <v>0</v>
      </c>
      <c r="M1004" s="1">
        <f>COUNTIF(B1004,"*iu*")</f>
        <v>0</v>
      </c>
      <c r="N1004" s="1">
        <f>COUNTIF(B1004,"*ei*")</f>
        <v>0</v>
      </c>
      <c r="O1004" s="1">
        <f>COUNTIF(B1004,"*ea*")</f>
        <v>0</v>
      </c>
      <c r="P1004" s="1">
        <f>COUNTIF(B1004,"*eo*")</f>
        <v>0</v>
      </c>
      <c r="Q1004" s="1">
        <f>COUNTIF(B1004,"*eu*")</f>
        <v>0</v>
      </c>
      <c r="R1004" s="1">
        <f>COUNTIF(B1004,"*ai*")</f>
        <v>0</v>
      </c>
      <c r="S1004" s="1">
        <f>COUNTIF(B1004,"*ae*")</f>
        <v>0</v>
      </c>
      <c r="T1004" s="1">
        <f>COUNTIF(B1004,"*ao*")</f>
        <v>0</v>
      </c>
      <c r="U1004" s="1">
        <f>COUNTIF(B1004,"*au*")</f>
        <v>0</v>
      </c>
      <c r="V1004" s="1">
        <f>COUNTIF(B1004,"*oi*")</f>
        <v>0</v>
      </c>
      <c r="W1004" s="1">
        <f>COUNTIF(B1004,"*oe*")</f>
        <v>0</v>
      </c>
      <c r="X1004" s="1">
        <f>COUNTIF(B1004,"*oa*")</f>
        <v>0</v>
      </c>
      <c r="Y1004" s="1">
        <f>COUNTIF(B1004,"*ou*")</f>
        <v>0</v>
      </c>
      <c r="Z1004" s="1">
        <f>COUNTIF(B1004,"*ui*")</f>
        <v>0</v>
      </c>
      <c r="AA1004" s="1">
        <f>COUNTIF(B1004,"*ua*")</f>
        <v>0</v>
      </c>
      <c r="AB1004">
        <f>SUM(G1004:AA1004)</f>
        <v>0</v>
      </c>
      <c r="AC1004">
        <v>2</v>
      </c>
      <c r="AD1004">
        <f>COUNTIF(AC1004,"2")</f>
        <v>1</v>
      </c>
      <c r="AE1004">
        <f>COUNTIF(AC1004,"3")</f>
        <v>0</v>
      </c>
      <c r="AF1004">
        <f>COUNTIF(AC1004,"4")</f>
        <v>0</v>
      </c>
      <c r="AG1004">
        <f>COUNTIF(AC1004,"5")</f>
        <v>0</v>
      </c>
      <c r="AH1004">
        <v>1</v>
      </c>
      <c r="AI1004">
        <v>0</v>
      </c>
      <c r="AL1004">
        <v>1</v>
      </c>
      <c r="AO1004" s="1">
        <f>COUNTIF(F1004,"CVCV")+COUNTIF(F1004,"CVVCV")</f>
        <v>1</v>
      </c>
      <c r="AP1004" s="1">
        <f>COUNTIF(F1004,"CVCVC")+COUNTIF(F1004,"CVVCVC")</f>
        <v>0</v>
      </c>
      <c r="AQ1004" s="1">
        <f>COUNTIF(F1004,"VCV")+COUNTIF(F1004,"VVCV")</f>
        <v>0</v>
      </c>
      <c r="AR1004" s="1">
        <f>COUNTIF(F1004,"VCVC")+COUNTIF(F1004,"VVCVC")</f>
        <v>0</v>
      </c>
      <c r="AS1004" s="1">
        <f>COUNTIF(F1004,"CVV")</f>
        <v>0</v>
      </c>
      <c r="AT1004" s="1">
        <f>COUNTIF(F1004,"CVVC")</f>
        <v>0</v>
      </c>
      <c r="AU1004" s="1">
        <f>COUNTIF(F1004,"VV")</f>
        <v>0</v>
      </c>
      <c r="AV1004" s="1">
        <f>COUNTIF(F1004,"VVC")</f>
        <v>0</v>
      </c>
      <c r="AW1004" s="1">
        <f>COUNTIF(F1004,"CVVCVC")+COUNTIF(F1004,"VVCVC")+COUNTIF(F1004,"CVVCV")+COUNTIF(F1004,"VVCV")</f>
        <v>0</v>
      </c>
      <c r="AY1004" s="1">
        <f>COUNTIF(F1004,"CCVCV")</f>
        <v>0</v>
      </c>
      <c r="AZ1004" s="1">
        <f>COUNTIF(F1004,"CCVCVC")</f>
        <v>0</v>
      </c>
      <c r="BA1004" s="1">
        <f>COUNTIF(F1004,"CCVV")</f>
        <v>0</v>
      </c>
      <c r="BB1004" s="1">
        <f>COUNTIF(F1004,"CCVVC")</f>
        <v>0</v>
      </c>
      <c r="BF1004" s="1" t="str">
        <f>RIGHT(F1004,4)</f>
        <v>CVCV</v>
      </c>
      <c r="BG1004" s="1">
        <v>1</v>
      </c>
      <c r="BP1004" s="1">
        <f>SUM(BG1004:BO1004)</f>
        <v>1</v>
      </c>
      <c r="BQ1004">
        <v>0</v>
      </c>
      <c r="BS1004" s="1" t="str">
        <f>LEFT(B1004,1)</f>
        <v>t</v>
      </c>
      <c r="BT1004" s="1" t="str">
        <f>LEFT(B1004,2)</f>
        <v>te</v>
      </c>
      <c r="BU1004" s="1" t="str">
        <f>RIGHT(B1004,1)</f>
        <v>e</v>
      </c>
      <c r="BX1004" s="10">
        <v>0</v>
      </c>
      <c r="BY1004" s="10" t="str">
        <f>LEFT(CA1004,1)</f>
        <v>e</v>
      </c>
      <c r="BZ1004" s="10" t="str">
        <f>RIGHT(B1004,1)</f>
        <v>e</v>
      </c>
      <c r="CA1004" s="10" t="str">
        <f>RIGHT(B1004,3)</f>
        <v>ebe</v>
      </c>
      <c r="CB1004" s="10" t="str">
        <f>RIGHT(B1004,3)</f>
        <v>ebe</v>
      </c>
      <c r="CC1004" s="10" t="str">
        <f>RIGHT(B1004,2)</f>
        <v>be</v>
      </c>
      <c r="CD1004" s="10" t="str">
        <f>RIGHT(B1004,1)</f>
        <v>e</v>
      </c>
    </row>
    <row r="1005" spans="1:82">
      <c r="A1005">
        <v>134</v>
      </c>
      <c r="B1005" s="30" t="s">
        <v>336</v>
      </c>
      <c r="C1005" t="s">
        <v>1614</v>
      </c>
      <c r="D1005" t="s">
        <v>1141</v>
      </c>
      <c r="E1005" t="s">
        <v>1141</v>
      </c>
      <c r="F1005" t="s">
        <v>2834</v>
      </c>
      <c r="G1005" s="1">
        <f>COUNTIF(B1005,"*ii*")</f>
        <v>0</v>
      </c>
      <c r="H1005" s="1">
        <f>COUNTIF(B1005,"*ee*")</f>
        <v>0</v>
      </c>
      <c r="I1005" s="1">
        <f>COUNTIF(B1005,"*aa*")</f>
        <v>0</v>
      </c>
      <c r="J1005" s="1">
        <f>COUNTIF(B1005,"*oo*")</f>
        <v>0</v>
      </c>
      <c r="K1005" s="1">
        <f>COUNTIF(B1005,"*uu*")</f>
        <v>0</v>
      </c>
      <c r="L1005" s="1">
        <f>COUNTIF(B1005,"*ia*")</f>
        <v>0</v>
      </c>
      <c r="M1005" s="1">
        <f>COUNTIF(B1005,"*iu*")</f>
        <v>0</v>
      </c>
      <c r="N1005" s="1">
        <f>COUNTIF(B1005,"*ei*")</f>
        <v>0</v>
      </c>
      <c r="O1005" s="1">
        <f>COUNTIF(B1005,"*ea*")</f>
        <v>0</v>
      </c>
      <c r="P1005" s="1">
        <f>COUNTIF(B1005,"*eo*")</f>
        <v>0</v>
      </c>
      <c r="Q1005" s="1">
        <f>COUNTIF(B1005,"*eu*")</f>
        <v>0</v>
      </c>
      <c r="R1005" s="1">
        <f>COUNTIF(B1005,"*ai*")</f>
        <v>0</v>
      </c>
      <c r="S1005" s="1">
        <f>COUNTIF(B1005,"*ae*")</f>
        <v>0</v>
      </c>
      <c r="T1005" s="1">
        <f>COUNTIF(B1005,"*ao*")</f>
        <v>0</v>
      </c>
      <c r="U1005" s="1">
        <f>COUNTIF(B1005,"*au*")</f>
        <v>0</v>
      </c>
      <c r="V1005" s="1">
        <f>COUNTIF(B1005,"*oi*")</f>
        <v>0</v>
      </c>
      <c r="W1005" s="1">
        <f>COUNTIF(B1005,"*oe*")</f>
        <v>0</v>
      </c>
      <c r="X1005" s="1">
        <f>COUNTIF(B1005,"*oa*")</f>
        <v>0</v>
      </c>
      <c r="Y1005" s="1">
        <f>COUNTIF(B1005,"*ou*")</f>
        <v>0</v>
      </c>
      <c r="Z1005" s="1">
        <f>COUNTIF(B1005,"*ui*")</f>
        <v>0</v>
      </c>
      <c r="AA1005" s="1">
        <f>COUNTIF(B1005,"*ua*")</f>
        <v>0</v>
      </c>
      <c r="AB1005">
        <f>SUM(G1005:AA1005)</f>
        <v>0</v>
      </c>
      <c r="AC1005">
        <v>2</v>
      </c>
      <c r="AD1005">
        <f>COUNTIF(AC1005,"2")</f>
        <v>1</v>
      </c>
      <c r="AE1005">
        <f>COUNTIF(AC1005,"3")</f>
        <v>0</v>
      </c>
      <c r="AF1005">
        <f>COUNTIF(AC1005,"4")</f>
        <v>0</v>
      </c>
      <c r="AG1005">
        <f>COUNTIF(AC1005,"5")</f>
        <v>0</v>
      </c>
      <c r="AH1005">
        <v>1</v>
      </c>
      <c r="AI1005">
        <v>0</v>
      </c>
      <c r="AL1005">
        <v>1</v>
      </c>
      <c r="AO1005" s="1">
        <f>COUNTIF(F1005,"CVCV")+COUNTIF(F1005,"CVVCV")</f>
        <v>1</v>
      </c>
      <c r="AP1005" s="1">
        <f>COUNTIF(F1005,"CVCVC")+COUNTIF(F1005,"CVVCVC")</f>
        <v>0</v>
      </c>
      <c r="AQ1005" s="1">
        <f>COUNTIF(F1005,"VCV")+COUNTIF(F1005,"VVCV")</f>
        <v>0</v>
      </c>
      <c r="AR1005" s="1">
        <f>COUNTIF(F1005,"VCVC")+COUNTIF(F1005,"VVCVC")</f>
        <v>0</v>
      </c>
      <c r="AS1005" s="1">
        <f>COUNTIF(F1005,"CVV")</f>
        <v>0</v>
      </c>
      <c r="AT1005" s="1">
        <f>COUNTIF(F1005,"CVVC")</f>
        <v>0</v>
      </c>
      <c r="AU1005" s="1">
        <f>COUNTIF(F1005,"VV")</f>
        <v>0</v>
      </c>
      <c r="AV1005" s="1">
        <f>COUNTIF(F1005,"VVC")</f>
        <v>0</v>
      </c>
      <c r="AW1005" s="1">
        <f>COUNTIF(F1005,"CVVCVC")+COUNTIF(F1005,"VVCVC")+COUNTIF(F1005,"CVVCV")+COUNTIF(F1005,"VVCV")</f>
        <v>0</v>
      </c>
      <c r="AY1005" s="1">
        <f>COUNTIF(F1005,"CCVCV")</f>
        <v>0</v>
      </c>
      <c r="AZ1005" s="1">
        <f>COUNTIF(F1005,"CCVCVC")</f>
        <v>0</v>
      </c>
      <c r="BA1005" s="1">
        <f>COUNTIF(F1005,"CCVV")</f>
        <v>0</v>
      </c>
      <c r="BB1005" s="1">
        <f>COUNTIF(F1005,"CCVVC")</f>
        <v>0</v>
      </c>
      <c r="BF1005" s="1" t="str">
        <f>RIGHT(F1005,4)</f>
        <v>CVCV</v>
      </c>
      <c r="BG1005" s="1">
        <v>1</v>
      </c>
      <c r="BP1005" s="1">
        <f>SUM(BG1005:BO1005)</f>
        <v>1</v>
      </c>
      <c r="BQ1005">
        <v>0</v>
      </c>
      <c r="BS1005" s="1" t="str">
        <f>LEFT(B1005,1)</f>
        <v>b</v>
      </c>
      <c r="BT1005" s="1" t="str">
        <f>LEFT(B1005,2)</f>
        <v>be</v>
      </c>
      <c r="BU1005" s="1" t="str">
        <f>RIGHT(B1005,1)</f>
        <v>e</v>
      </c>
      <c r="BX1005" s="10">
        <v>0</v>
      </c>
      <c r="BY1005" s="10" t="str">
        <f>LEFT(CA1005,1)</f>
        <v>e</v>
      </c>
      <c r="BZ1005" s="10" t="str">
        <f>RIGHT(B1005,1)</f>
        <v>e</v>
      </c>
      <c r="CA1005" s="10" t="str">
        <f>RIGHT(B1005,3)</f>
        <v>ebe</v>
      </c>
      <c r="CB1005" s="10" t="str">
        <f>RIGHT(B1005,3)</f>
        <v>ebe</v>
      </c>
      <c r="CC1005" s="10" t="str">
        <f>RIGHT(B1005,2)</f>
        <v>be</v>
      </c>
      <c r="CD1005" s="10" t="str">
        <f>RIGHT(B1005,1)</f>
        <v>e</v>
      </c>
    </row>
    <row r="1006" spans="1:82">
      <c r="A1006">
        <v>194</v>
      </c>
      <c r="B1006" s="30" t="s">
        <v>407</v>
      </c>
      <c r="C1006" t="s">
        <v>1716</v>
      </c>
      <c r="D1006" t="s">
        <v>1141</v>
      </c>
      <c r="E1006" t="s">
        <v>1141</v>
      </c>
      <c r="F1006" t="s">
        <v>2834</v>
      </c>
      <c r="G1006" s="1">
        <f>COUNTIF(B1006,"*ii*")</f>
        <v>0</v>
      </c>
      <c r="H1006" s="1">
        <f>COUNTIF(B1006,"*ee*")</f>
        <v>0</v>
      </c>
      <c r="I1006" s="1">
        <f>COUNTIF(B1006,"*aa*")</f>
        <v>0</v>
      </c>
      <c r="J1006" s="1">
        <f>COUNTIF(B1006,"*oo*")</f>
        <v>0</v>
      </c>
      <c r="K1006" s="1">
        <f>COUNTIF(B1006,"*uu*")</f>
        <v>0</v>
      </c>
      <c r="L1006" s="1">
        <f>COUNTIF(B1006,"*ia*")</f>
        <v>0</v>
      </c>
      <c r="M1006" s="1">
        <f>COUNTIF(B1006,"*iu*")</f>
        <v>0</v>
      </c>
      <c r="N1006" s="1">
        <f>COUNTIF(B1006,"*ei*")</f>
        <v>0</v>
      </c>
      <c r="O1006" s="1">
        <f>COUNTIF(B1006,"*ea*")</f>
        <v>0</v>
      </c>
      <c r="P1006" s="1">
        <f>COUNTIF(B1006,"*eo*")</f>
        <v>0</v>
      </c>
      <c r="Q1006" s="1">
        <f>COUNTIF(B1006,"*eu*")</f>
        <v>0</v>
      </c>
      <c r="R1006" s="1">
        <f>COUNTIF(B1006,"*ai*")</f>
        <v>0</v>
      </c>
      <c r="S1006" s="1">
        <f>COUNTIF(B1006,"*ae*")</f>
        <v>0</v>
      </c>
      <c r="T1006" s="1">
        <f>COUNTIF(B1006,"*ao*")</f>
        <v>0</v>
      </c>
      <c r="U1006" s="1">
        <f>COUNTIF(B1006,"*au*")</f>
        <v>0</v>
      </c>
      <c r="V1006" s="1">
        <f>COUNTIF(B1006,"*oi*")</f>
        <v>0</v>
      </c>
      <c r="W1006" s="1">
        <f>COUNTIF(B1006,"*oe*")</f>
        <v>0</v>
      </c>
      <c r="X1006" s="1">
        <f>COUNTIF(B1006,"*oa*")</f>
        <v>0</v>
      </c>
      <c r="Y1006" s="1">
        <f>COUNTIF(B1006,"*ou*")</f>
        <v>0</v>
      </c>
      <c r="Z1006" s="1">
        <f>COUNTIF(B1006,"*ui*")</f>
        <v>0</v>
      </c>
      <c r="AA1006" s="1">
        <f>COUNTIF(B1006,"*ua*")</f>
        <v>0</v>
      </c>
      <c r="AB1006">
        <f>SUM(G1006:AA1006)</f>
        <v>0</v>
      </c>
      <c r="AC1006">
        <v>2</v>
      </c>
      <c r="AD1006">
        <f>COUNTIF(AC1006,"2")</f>
        <v>1</v>
      </c>
      <c r="AE1006">
        <f>COUNTIF(AC1006,"3")</f>
        <v>0</v>
      </c>
      <c r="AF1006">
        <f>COUNTIF(AC1006,"4")</f>
        <v>0</v>
      </c>
      <c r="AG1006">
        <f>COUNTIF(AC1006,"5")</f>
        <v>0</v>
      </c>
      <c r="AH1006">
        <v>1</v>
      </c>
      <c r="AI1006">
        <v>0</v>
      </c>
      <c r="AL1006">
        <v>1</v>
      </c>
      <c r="AO1006" s="1">
        <f>COUNTIF(F1006,"CVCV")+COUNTIF(F1006,"CVVCV")</f>
        <v>1</v>
      </c>
      <c r="AP1006" s="1">
        <f>COUNTIF(F1006,"CVCVC")+COUNTIF(F1006,"CVVCVC")</f>
        <v>0</v>
      </c>
      <c r="AQ1006" s="1">
        <f>COUNTIF(F1006,"VCV")+COUNTIF(F1006,"VVCV")</f>
        <v>0</v>
      </c>
      <c r="AR1006" s="1">
        <f>COUNTIF(F1006,"VCVC")+COUNTIF(F1006,"VVCVC")</f>
        <v>0</v>
      </c>
      <c r="AS1006" s="1">
        <f>COUNTIF(F1006,"CVV")</f>
        <v>0</v>
      </c>
      <c r="AT1006" s="1">
        <f>COUNTIF(F1006,"CVVC")</f>
        <v>0</v>
      </c>
      <c r="AU1006" s="1">
        <f>COUNTIF(F1006,"VV")</f>
        <v>0</v>
      </c>
      <c r="AV1006" s="1">
        <f>COUNTIF(F1006,"VVC")</f>
        <v>0</v>
      </c>
      <c r="AW1006" s="1">
        <f>COUNTIF(F1006,"CVVCVC")+COUNTIF(F1006,"VVCVC")+COUNTIF(F1006,"CVVCV")+COUNTIF(F1006,"VVCV")</f>
        <v>0</v>
      </c>
      <c r="AY1006" s="1">
        <f>COUNTIF(F1006,"CCVCV")</f>
        <v>0</v>
      </c>
      <c r="AZ1006" s="1">
        <f>COUNTIF(F1006,"CCVCVC")</f>
        <v>0</v>
      </c>
      <c r="BA1006" s="1">
        <f>COUNTIF(F1006,"CCVV")</f>
        <v>0</v>
      </c>
      <c r="BB1006" s="1">
        <f>COUNTIF(F1006,"CCVVC")</f>
        <v>0</v>
      </c>
      <c r="BF1006" s="1" t="str">
        <f>RIGHT(F1006,4)</f>
        <v>CVCV</v>
      </c>
      <c r="BG1006" s="1">
        <v>1</v>
      </c>
      <c r="BP1006" s="1">
        <f>SUM(BG1006:BO1006)</f>
        <v>1</v>
      </c>
      <c r="BQ1006">
        <v>0</v>
      </c>
      <c r="BS1006" s="1" t="str">
        <f>LEFT(B1006,1)</f>
        <v>b</v>
      </c>
      <c r="BT1006" s="1" t="str">
        <f>LEFT(B1006,2)</f>
        <v>bo</v>
      </c>
      <c r="BU1006" s="1" t="str">
        <f>RIGHT(B1006,1)</f>
        <v>e</v>
      </c>
      <c r="BX1006" s="10">
        <v>0</v>
      </c>
      <c r="BY1006" s="10" t="str">
        <f>LEFT(CA1006,1)</f>
        <v>o</v>
      </c>
      <c r="BZ1006" s="10" t="str">
        <f>RIGHT(B1006,1)</f>
        <v>e</v>
      </c>
      <c r="CA1006" s="10" t="str">
        <f>RIGHT(B1006,3)</f>
        <v>obe</v>
      </c>
      <c r="CB1006" s="10" t="str">
        <f>RIGHT(B1006,3)</f>
        <v>obe</v>
      </c>
      <c r="CC1006" s="10" t="str">
        <f>RIGHT(B1006,2)</f>
        <v>be</v>
      </c>
      <c r="CD1006" s="10" t="str">
        <f>RIGHT(B1006,1)</f>
        <v>e</v>
      </c>
    </row>
    <row r="1007" spans="1:82">
      <c r="A1007">
        <v>998</v>
      </c>
      <c r="B1007" s="30" t="s">
        <v>1050</v>
      </c>
      <c r="C1007" t="s">
        <v>2666</v>
      </c>
      <c r="D1007" t="s">
        <v>1152</v>
      </c>
      <c r="E1007" t="s">
        <v>1141</v>
      </c>
      <c r="F1007" t="s">
        <v>2834</v>
      </c>
      <c r="G1007" s="1">
        <f>COUNTIF(B1007,"*ii*")</f>
        <v>0</v>
      </c>
      <c r="H1007" s="1">
        <f>COUNTIF(B1007,"*ee*")</f>
        <v>0</v>
      </c>
      <c r="I1007" s="1">
        <f>COUNTIF(B1007,"*aa*")</f>
        <v>0</v>
      </c>
      <c r="J1007" s="1">
        <f>COUNTIF(B1007,"*oo*")</f>
        <v>0</v>
      </c>
      <c r="K1007" s="1">
        <f>COUNTIF(B1007,"*uu*")</f>
        <v>0</v>
      </c>
      <c r="L1007" s="1">
        <f>COUNTIF(B1007,"*ia*")</f>
        <v>0</v>
      </c>
      <c r="M1007" s="1">
        <f>COUNTIF(B1007,"*iu*")</f>
        <v>0</v>
      </c>
      <c r="N1007" s="1">
        <f>COUNTIF(B1007,"*ei*")</f>
        <v>0</v>
      </c>
      <c r="O1007" s="1">
        <f>COUNTIF(B1007,"*ea*")</f>
        <v>0</v>
      </c>
      <c r="P1007" s="1">
        <f>COUNTIF(B1007,"*eo*")</f>
        <v>0</v>
      </c>
      <c r="Q1007" s="1">
        <f>COUNTIF(B1007,"*eu*")</f>
        <v>0</v>
      </c>
      <c r="R1007" s="1">
        <f>COUNTIF(B1007,"*ai*")</f>
        <v>0</v>
      </c>
      <c r="S1007" s="1">
        <f>COUNTIF(B1007,"*ae*")</f>
        <v>0</v>
      </c>
      <c r="T1007" s="1">
        <f>COUNTIF(B1007,"*ao*")</f>
        <v>0</v>
      </c>
      <c r="U1007" s="1">
        <f>COUNTIF(B1007,"*au*")</f>
        <v>0</v>
      </c>
      <c r="V1007" s="1">
        <f>COUNTIF(B1007,"*oi*")</f>
        <v>0</v>
      </c>
      <c r="W1007" s="1">
        <f>COUNTIF(B1007,"*oe*")</f>
        <v>0</v>
      </c>
      <c r="X1007" s="1">
        <f>COUNTIF(B1007,"*oa*")</f>
        <v>0</v>
      </c>
      <c r="Y1007" s="1">
        <f>COUNTIF(B1007,"*ou*")</f>
        <v>0</v>
      </c>
      <c r="Z1007" s="1">
        <f>COUNTIF(B1007,"*ui*")</f>
        <v>0</v>
      </c>
      <c r="AA1007" s="1">
        <f>COUNTIF(B1007,"*ua*")</f>
        <v>0</v>
      </c>
      <c r="AB1007">
        <f>SUM(G1007:AA1007)</f>
        <v>0</v>
      </c>
      <c r="AC1007">
        <v>2</v>
      </c>
      <c r="AD1007">
        <f>COUNTIF(AC1007,"2")</f>
        <v>1</v>
      </c>
      <c r="AE1007">
        <f>COUNTIF(AC1007,"3")</f>
        <v>0</v>
      </c>
      <c r="AF1007">
        <f>COUNTIF(AC1007,"4")</f>
        <v>0</v>
      </c>
      <c r="AG1007">
        <f>COUNTIF(AC1007,"5")</f>
        <v>0</v>
      </c>
      <c r="AH1007">
        <v>1</v>
      </c>
      <c r="AI1007">
        <v>0</v>
      </c>
      <c r="AL1007">
        <v>1</v>
      </c>
      <c r="AO1007" s="1">
        <f>COUNTIF(F1007,"CVCV")+COUNTIF(F1007,"CVVCV")</f>
        <v>1</v>
      </c>
      <c r="AP1007" s="1">
        <f>COUNTIF(F1007,"CVCVC")+COUNTIF(F1007,"CVVCVC")</f>
        <v>0</v>
      </c>
      <c r="AQ1007" s="1">
        <f>COUNTIF(F1007,"VCV")+COUNTIF(F1007,"VVCV")</f>
        <v>0</v>
      </c>
      <c r="AR1007" s="1">
        <f>COUNTIF(F1007,"VCVC")+COUNTIF(F1007,"VVCVC")</f>
        <v>0</v>
      </c>
      <c r="AS1007" s="1">
        <f>COUNTIF(F1007,"CVV")</f>
        <v>0</v>
      </c>
      <c r="AT1007" s="1">
        <f>COUNTIF(F1007,"CVVC")</f>
        <v>0</v>
      </c>
      <c r="AU1007" s="1">
        <f>COUNTIF(F1007,"VV")</f>
        <v>0</v>
      </c>
      <c r="AV1007" s="1">
        <f>COUNTIF(F1007,"VVC")</f>
        <v>0</v>
      </c>
      <c r="AW1007" s="1">
        <f>COUNTIF(F1007,"CVVCVC")+COUNTIF(F1007,"VVCVC")+COUNTIF(F1007,"CVVCV")+COUNTIF(F1007,"VVCV")</f>
        <v>0</v>
      </c>
      <c r="AY1007" s="1">
        <f>COUNTIF(F1007,"CCVCV")</f>
        <v>0</v>
      </c>
      <c r="AZ1007" s="1">
        <f>COUNTIF(F1007,"CCVCVC")</f>
        <v>0</v>
      </c>
      <c r="BA1007" s="1">
        <f>COUNTIF(F1007,"CCVV")</f>
        <v>0</v>
      </c>
      <c r="BB1007" s="1">
        <f>COUNTIF(F1007,"CCVVC")</f>
        <v>0</v>
      </c>
      <c r="BF1007" s="1" t="str">
        <f>RIGHT(F1007,4)</f>
        <v>CVCV</v>
      </c>
      <c r="BG1007" s="1">
        <v>1</v>
      </c>
      <c r="BP1007" s="1">
        <f>SUM(BG1007:BO1007)</f>
        <v>1</v>
      </c>
      <c r="BQ1007">
        <v>0</v>
      </c>
      <c r="BS1007" s="1" t="str">
        <f>LEFT(B1007,1)</f>
        <v>n</v>
      </c>
      <c r="BT1007" s="1" t="str">
        <f>LEFT(B1007,2)</f>
        <v>no</v>
      </c>
      <c r="BU1007" s="1" t="str">
        <f>RIGHT(B1007,1)</f>
        <v>e</v>
      </c>
      <c r="BX1007" s="10">
        <v>0</v>
      </c>
      <c r="BY1007" s="10" t="str">
        <f>LEFT(CA1007,1)</f>
        <v>o</v>
      </c>
      <c r="BZ1007" s="10" t="str">
        <f>RIGHT(B1007,1)</f>
        <v>e</v>
      </c>
      <c r="CA1007" s="10" t="str">
        <f>RIGHT(B1007,3)</f>
        <v>obe</v>
      </c>
      <c r="CB1007" s="10" t="str">
        <f>RIGHT(B1007,3)</f>
        <v>obe</v>
      </c>
      <c r="CC1007" s="10" t="str">
        <f>RIGHT(B1007,2)</f>
        <v>be</v>
      </c>
      <c r="CD1007" s="10" t="str">
        <f>RIGHT(B1007,1)</f>
        <v>e</v>
      </c>
    </row>
    <row r="1008" spans="1:82">
      <c r="A1008">
        <v>1885</v>
      </c>
      <c r="B1008" s="30" t="s">
        <v>257</v>
      </c>
      <c r="C1008" t="s">
        <v>1501</v>
      </c>
      <c r="D1008" t="s">
        <v>1150</v>
      </c>
      <c r="E1008" t="s">
        <v>2821</v>
      </c>
      <c r="F1008" t="s">
        <v>2834</v>
      </c>
      <c r="G1008" s="1">
        <f>COUNTIF(B1008,"*ii*")</f>
        <v>0</v>
      </c>
      <c r="H1008" s="1">
        <f>COUNTIF(B1008,"*ee*")</f>
        <v>0</v>
      </c>
      <c r="I1008" s="1">
        <f>COUNTIF(B1008,"*aa*")</f>
        <v>0</v>
      </c>
      <c r="J1008" s="1">
        <f>COUNTIF(B1008,"*oo*")</f>
        <v>0</v>
      </c>
      <c r="K1008" s="1">
        <f>COUNTIF(B1008,"*uu*")</f>
        <v>0</v>
      </c>
      <c r="L1008" s="1">
        <f>COUNTIF(B1008,"*ia*")</f>
        <v>0</v>
      </c>
      <c r="M1008" s="1">
        <f>COUNTIF(B1008,"*iu*")</f>
        <v>0</v>
      </c>
      <c r="N1008" s="1">
        <f>COUNTIF(B1008,"*ei*")</f>
        <v>0</v>
      </c>
      <c r="O1008" s="1">
        <f>COUNTIF(B1008,"*ea*")</f>
        <v>0</v>
      </c>
      <c r="P1008" s="1">
        <f>COUNTIF(B1008,"*eo*")</f>
        <v>0</v>
      </c>
      <c r="Q1008" s="1">
        <f>COUNTIF(B1008,"*eu*")</f>
        <v>0</v>
      </c>
      <c r="R1008" s="1">
        <f>COUNTIF(B1008,"*ai*")</f>
        <v>0</v>
      </c>
      <c r="S1008" s="1">
        <f>COUNTIF(B1008,"*ae*")</f>
        <v>0</v>
      </c>
      <c r="T1008" s="1">
        <f>COUNTIF(B1008,"*ao*")</f>
        <v>0</v>
      </c>
      <c r="U1008" s="1">
        <f>COUNTIF(B1008,"*au*")</f>
        <v>0</v>
      </c>
      <c r="V1008" s="1">
        <f>COUNTIF(B1008,"*oi*")</f>
        <v>0</v>
      </c>
      <c r="W1008" s="1">
        <f>COUNTIF(B1008,"*oe*")</f>
        <v>0</v>
      </c>
      <c r="X1008" s="1">
        <f>COUNTIF(B1008,"*oa*")</f>
        <v>0</v>
      </c>
      <c r="Y1008" s="1">
        <f>COUNTIF(B1008,"*ou*")</f>
        <v>0</v>
      </c>
      <c r="Z1008" s="1">
        <f>COUNTIF(B1008,"*ui*")</f>
        <v>0</v>
      </c>
      <c r="AA1008" s="1">
        <f>COUNTIF(B1008,"*ua*")</f>
        <v>0</v>
      </c>
      <c r="AB1008">
        <f>SUM(G1008:AA1008)</f>
        <v>0</v>
      </c>
      <c r="AC1008">
        <v>2</v>
      </c>
      <c r="AD1008">
        <f>COUNTIF(AC1008,"2")</f>
        <v>1</v>
      </c>
      <c r="AE1008">
        <f>COUNTIF(AC1008,"3")</f>
        <v>0</v>
      </c>
      <c r="AF1008">
        <f>COUNTIF(AC1008,"4")</f>
        <v>0</v>
      </c>
      <c r="AG1008">
        <f>COUNTIF(AC1008,"5")</f>
        <v>0</v>
      </c>
      <c r="AH1008">
        <v>1</v>
      </c>
      <c r="AI1008">
        <v>0</v>
      </c>
      <c r="AL1008">
        <v>1</v>
      </c>
      <c r="AO1008" s="1">
        <f>COUNTIF(F1008,"CVCV")+COUNTIF(F1008,"CVVCV")</f>
        <v>1</v>
      </c>
      <c r="AP1008" s="1">
        <f>COUNTIF(F1008,"CVCVC")+COUNTIF(F1008,"CVVCVC")</f>
        <v>0</v>
      </c>
      <c r="AQ1008" s="1">
        <f>COUNTIF(F1008,"VCV")+COUNTIF(F1008,"VVCV")</f>
        <v>0</v>
      </c>
      <c r="AR1008" s="1">
        <f>COUNTIF(F1008,"VCVC")+COUNTIF(F1008,"VVCVC")</f>
        <v>0</v>
      </c>
      <c r="AS1008" s="1">
        <f>COUNTIF(F1008,"CVV")</f>
        <v>0</v>
      </c>
      <c r="AT1008" s="1">
        <f>COUNTIF(F1008,"CVVC")</f>
        <v>0</v>
      </c>
      <c r="AU1008" s="1">
        <f>COUNTIF(F1008,"VV")</f>
        <v>0</v>
      </c>
      <c r="AV1008" s="1">
        <f>COUNTIF(F1008,"VVC")</f>
        <v>0</v>
      </c>
      <c r="AW1008" s="1">
        <f>COUNTIF(F1008,"CVVCVC")+COUNTIF(F1008,"VVCVC")+COUNTIF(F1008,"CVVCV")+COUNTIF(F1008,"VVCV")</f>
        <v>0</v>
      </c>
      <c r="AY1008" s="1">
        <f>COUNTIF(F1008,"CCVCV")</f>
        <v>0</v>
      </c>
      <c r="AZ1008" s="1">
        <f>COUNTIF(F1008,"CCVCVC")</f>
        <v>0</v>
      </c>
      <c r="BA1008" s="1">
        <f>COUNTIF(F1008,"CCVV")</f>
        <v>0</v>
      </c>
      <c r="BB1008" s="1">
        <f>COUNTIF(F1008,"CCVVC")</f>
        <v>0</v>
      </c>
      <c r="BF1008" s="1" t="str">
        <f>RIGHT(F1008,4)</f>
        <v>CVCV</v>
      </c>
      <c r="BG1008" s="1">
        <v>1</v>
      </c>
      <c r="BP1008" s="1">
        <f>SUM(BG1008:BO1008)</f>
        <v>1</v>
      </c>
      <c r="BQ1008">
        <v>0</v>
      </c>
      <c r="BS1008" s="1" t="str">
        <f>LEFT(B1008,1)</f>
        <v>t</v>
      </c>
      <c r="BT1008" s="1" t="str">
        <f>LEFT(B1008,2)</f>
        <v>to</v>
      </c>
      <c r="BU1008" s="1" t="str">
        <f>RIGHT(B1008,1)</f>
        <v>e</v>
      </c>
      <c r="BX1008" s="10">
        <v>0</v>
      </c>
      <c r="BY1008" s="10" t="str">
        <f>LEFT(CA1008,1)</f>
        <v>o</v>
      </c>
      <c r="BZ1008" s="10" t="str">
        <f>RIGHT(B1008,1)</f>
        <v>e</v>
      </c>
      <c r="CA1008" s="10" t="str">
        <f>RIGHT(B1008,3)</f>
        <v>obe</v>
      </c>
      <c r="CB1008" s="10" t="str">
        <f>RIGHT(B1008,3)</f>
        <v>obe</v>
      </c>
      <c r="CC1008" s="10" t="str">
        <f>RIGHT(B1008,2)</f>
        <v>be</v>
      </c>
      <c r="CD1008" s="10" t="str">
        <f>RIGHT(B1008,1)</f>
        <v>e</v>
      </c>
    </row>
    <row r="1009" spans="1:82">
      <c r="A1009">
        <v>909</v>
      </c>
      <c r="B1009" s="30" t="s">
        <v>115</v>
      </c>
      <c r="C1009" t="s">
        <v>1299</v>
      </c>
      <c r="D1009" t="s">
        <v>1141</v>
      </c>
      <c r="E1009" t="s">
        <v>1141</v>
      </c>
      <c r="F1009" t="s">
        <v>2834</v>
      </c>
      <c r="G1009" s="1">
        <f>COUNTIF(B1009,"*ii*")</f>
        <v>0</v>
      </c>
      <c r="H1009" s="1">
        <f>COUNTIF(B1009,"*ee*")</f>
        <v>0</v>
      </c>
      <c r="I1009" s="1">
        <f>COUNTIF(B1009,"*aa*")</f>
        <v>0</v>
      </c>
      <c r="J1009" s="1">
        <f>COUNTIF(B1009,"*oo*")</f>
        <v>0</v>
      </c>
      <c r="K1009" s="1">
        <f>COUNTIF(B1009,"*uu*")</f>
        <v>0</v>
      </c>
      <c r="L1009" s="1">
        <f>COUNTIF(B1009,"*ia*")</f>
        <v>0</v>
      </c>
      <c r="M1009" s="1">
        <f>COUNTIF(B1009,"*iu*")</f>
        <v>0</v>
      </c>
      <c r="N1009" s="1">
        <f>COUNTIF(B1009,"*ei*")</f>
        <v>0</v>
      </c>
      <c r="O1009" s="1">
        <f>COUNTIF(B1009,"*ea*")</f>
        <v>0</v>
      </c>
      <c r="P1009" s="1">
        <f>COUNTIF(B1009,"*eo*")</f>
        <v>0</v>
      </c>
      <c r="Q1009" s="1">
        <f>COUNTIF(B1009,"*eu*")</f>
        <v>0</v>
      </c>
      <c r="R1009" s="1">
        <f>COUNTIF(B1009,"*ai*")</f>
        <v>0</v>
      </c>
      <c r="S1009" s="1">
        <f>COUNTIF(B1009,"*ae*")</f>
        <v>0</v>
      </c>
      <c r="T1009" s="1">
        <f>COUNTIF(B1009,"*ao*")</f>
        <v>0</v>
      </c>
      <c r="U1009" s="1">
        <f>COUNTIF(B1009,"*au*")</f>
        <v>0</v>
      </c>
      <c r="V1009" s="1">
        <f>COUNTIF(B1009,"*oi*")</f>
        <v>0</v>
      </c>
      <c r="W1009" s="1">
        <f>COUNTIF(B1009,"*oe*")</f>
        <v>0</v>
      </c>
      <c r="X1009" s="1">
        <f>COUNTIF(B1009,"*oa*")</f>
        <v>0</v>
      </c>
      <c r="Y1009" s="1">
        <f>COUNTIF(B1009,"*ou*")</f>
        <v>0</v>
      </c>
      <c r="Z1009" s="1">
        <f>COUNTIF(B1009,"*ui*")</f>
        <v>0</v>
      </c>
      <c r="AA1009" s="1">
        <f>COUNTIF(B1009,"*ua*")</f>
        <v>0</v>
      </c>
      <c r="AB1009">
        <f>SUM(G1009:AA1009)</f>
        <v>0</v>
      </c>
      <c r="AC1009">
        <v>2</v>
      </c>
      <c r="AD1009">
        <f>COUNTIF(AC1009,"2")</f>
        <v>1</v>
      </c>
      <c r="AE1009">
        <f>COUNTIF(AC1009,"3")</f>
        <v>0</v>
      </c>
      <c r="AF1009">
        <f>COUNTIF(AC1009,"4")</f>
        <v>0</v>
      </c>
      <c r="AG1009">
        <f>COUNTIF(AC1009,"5")</f>
        <v>0</v>
      </c>
      <c r="AH1009">
        <v>1</v>
      </c>
      <c r="AI1009">
        <v>0</v>
      </c>
      <c r="AL1009">
        <v>1</v>
      </c>
      <c r="AO1009" s="1">
        <f>COUNTIF(F1009,"CVCV")+COUNTIF(F1009,"CVVCV")</f>
        <v>1</v>
      </c>
      <c r="AP1009" s="1">
        <f>COUNTIF(F1009,"CVCVC")+COUNTIF(F1009,"CVVCVC")</f>
        <v>0</v>
      </c>
      <c r="AQ1009" s="1">
        <f>COUNTIF(F1009,"VCV")+COUNTIF(F1009,"VVCV")</f>
        <v>0</v>
      </c>
      <c r="AR1009" s="1">
        <f>COUNTIF(F1009,"VCVC")+COUNTIF(F1009,"VVCVC")</f>
        <v>0</v>
      </c>
      <c r="AS1009" s="1">
        <f>COUNTIF(F1009,"CVV")</f>
        <v>0</v>
      </c>
      <c r="AT1009" s="1">
        <f>COUNTIF(F1009,"CVVC")</f>
        <v>0</v>
      </c>
      <c r="AU1009" s="1">
        <f>COUNTIF(F1009,"VV")</f>
        <v>0</v>
      </c>
      <c r="AV1009" s="1">
        <f>COUNTIF(F1009,"VVC")</f>
        <v>0</v>
      </c>
      <c r="AW1009" s="1">
        <f>COUNTIF(F1009,"CVVCVC")+COUNTIF(F1009,"VVCVC")+COUNTIF(F1009,"CVVCV")+COUNTIF(F1009,"VVCV")</f>
        <v>0</v>
      </c>
      <c r="AY1009" s="1">
        <f>COUNTIF(F1009,"CCVCV")</f>
        <v>0</v>
      </c>
      <c r="AZ1009" s="1">
        <f>COUNTIF(F1009,"CCVCVC")</f>
        <v>0</v>
      </c>
      <c r="BA1009" s="1">
        <f>COUNTIF(F1009,"CCVV")</f>
        <v>0</v>
      </c>
      <c r="BB1009" s="1">
        <f>COUNTIF(F1009,"CCVVC")</f>
        <v>0</v>
      </c>
      <c r="BF1009" s="1" t="str">
        <f>RIGHT(F1009,4)</f>
        <v>CVCV</v>
      </c>
      <c r="BG1009" s="1">
        <v>1</v>
      </c>
      <c r="BP1009" s="1">
        <f>SUM(BG1009:BO1009)</f>
        <v>1</v>
      </c>
      <c r="BQ1009">
        <v>0</v>
      </c>
      <c r="BS1009" s="1" t="str">
        <f>LEFT(B1009,1)</f>
        <v>n</v>
      </c>
      <c r="BT1009" s="1" t="str">
        <f>LEFT(B1009,2)</f>
        <v>na</v>
      </c>
      <c r="BU1009" s="1" t="str">
        <f>RIGHT(B1009,1)</f>
        <v>e</v>
      </c>
      <c r="BX1009" s="10">
        <v>0</v>
      </c>
      <c r="BY1009" s="10" t="str">
        <f>LEFT(CA1009,1)</f>
        <v>a</v>
      </c>
      <c r="BZ1009" s="10" t="str">
        <f>RIGHT(B1009,1)</f>
        <v>e</v>
      </c>
      <c r="CA1009" s="10" t="str">
        <f>RIGHT(B1009,3)</f>
        <v>afe</v>
      </c>
      <c r="CB1009" s="10" t="str">
        <f>RIGHT(B1009,3)</f>
        <v>afe</v>
      </c>
      <c r="CC1009" s="10" t="str">
        <f>RIGHT(B1009,2)</f>
        <v>fe</v>
      </c>
      <c r="CD1009" s="10" t="str">
        <f>RIGHT(B1009,1)</f>
        <v>e</v>
      </c>
    </row>
    <row r="1010" spans="1:82">
      <c r="A1010">
        <v>1458</v>
      </c>
      <c r="B1010" s="30" t="s">
        <v>598</v>
      </c>
      <c r="C1010" t="s">
        <v>1963</v>
      </c>
      <c r="D1010" t="s">
        <v>1141</v>
      </c>
      <c r="E1010" t="s">
        <v>1141</v>
      </c>
      <c r="F1010" t="s">
        <v>2834</v>
      </c>
      <c r="G1010" s="1">
        <f>COUNTIF(B1010,"*ii*")</f>
        <v>0</v>
      </c>
      <c r="H1010" s="1">
        <f>COUNTIF(B1010,"*ee*")</f>
        <v>0</v>
      </c>
      <c r="I1010" s="1">
        <f>COUNTIF(B1010,"*aa*")</f>
        <v>0</v>
      </c>
      <c r="J1010" s="1">
        <f>COUNTIF(B1010,"*oo*")</f>
        <v>0</v>
      </c>
      <c r="K1010" s="1">
        <f>COUNTIF(B1010,"*uu*")</f>
        <v>0</v>
      </c>
      <c r="L1010" s="1">
        <f>COUNTIF(B1010,"*ia*")</f>
        <v>0</v>
      </c>
      <c r="M1010" s="1">
        <f>COUNTIF(B1010,"*iu*")</f>
        <v>0</v>
      </c>
      <c r="N1010" s="1">
        <f>COUNTIF(B1010,"*ei*")</f>
        <v>0</v>
      </c>
      <c r="O1010" s="1">
        <f>COUNTIF(B1010,"*ea*")</f>
        <v>0</v>
      </c>
      <c r="P1010" s="1">
        <f>COUNTIF(B1010,"*eo*")</f>
        <v>0</v>
      </c>
      <c r="Q1010" s="1">
        <f>COUNTIF(B1010,"*eu*")</f>
        <v>0</v>
      </c>
      <c r="R1010" s="1">
        <f>COUNTIF(B1010,"*ai*")</f>
        <v>0</v>
      </c>
      <c r="S1010" s="1">
        <f>COUNTIF(B1010,"*ae*")</f>
        <v>0</v>
      </c>
      <c r="T1010" s="1">
        <f>COUNTIF(B1010,"*ao*")</f>
        <v>0</v>
      </c>
      <c r="U1010" s="1">
        <f>COUNTIF(B1010,"*au*")</f>
        <v>0</v>
      </c>
      <c r="V1010" s="1">
        <f>COUNTIF(B1010,"*oi*")</f>
        <v>0</v>
      </c>
      <c r="W1010" s="1">
        <f>COUNTIF(B1010,"*oe*")</f>
        <v>0</v>
      </c>
      <c r="X1010" s="1">
        <f>COUNTIF(B1010,"*oa*")</f>
        <v>0</v>
      </c>
      <c r="Y1010" s="1">
        <f>COUNTIF(B1010,"*ou*")</f>
        <v>0</v>
      </c>
      <c r="Z1010" s="1">
        <f>COUNTIF(B1010,"*ui*")</f>
        <v>0</v>
      </c>
      <c r="AA1010" s="1">
        <f>COUNTIF(B1010,"*ua*")</f>
        <v>0</v>
      </c>
      <c r="AB1010">
        <f>SUM(G1010:AA1010)</f>
        <v>0</v>
      </c>
      <c r="AC1010">
        <v>2</v>
      </c>
      <c r="AD1010">
        <f>COUNTIF(AC1010,"2")</f>
        <v>1</v>
      </c>
      <c r="AE1010">
        <f>COUNTIF(AC1010,"3")</f>
        <v>0</v>
      </c>
      <c r="AF1010">
        <f>COUNTIF(AC1010,"4")</f>
        <v>0</v>
      </c>
      <c r="AG1010">
        <f>COUNTIF(AC1010,"5")</f>
        <v>0</v>
      </c>
      <c r="AH1010">
        <v>1</v>
      </c>
      <c r="AI1010">
        <v>0</v>
      </c>
      <c r="AL1010">
        <v>1</v>
      </c>
      <c r="AO1010" s="1">
        <f>COUNTIF(F1010,"CVCV")+COUNTIF(F1010,"CVVCV")</f>
        <v>1</v>
      </c>
      <c r="AP1010" s="1">
        <f>COUNTIF(F1010,"CVCVC")+COUNTIF(F1010,"CVVCVC")</f>
        <v>0</v>
      </c>
      <c r="AQ1010" s="1">
        <f>COUNTIF(F1010,"VCV")+COUNTIF(F1010,"VVCV")</f>
        <v>0</v>
      </c>
      <c r="AR1010" s="1">
        <f>COUNTIF(F1010,"VCVC")+COUNTIF(F1010,"VVCVC")</f>
        <v>0</v>
      </c>
      <c r="AS1010" s="1">
        <f>COUNTIF(F1010,"CVV")</f>
        <v>0</v>
      </c>
      <c r="AT1010" s="1">
        <f>COUNTIF(F1010,"CVVC")</f>
        <v>0</v>
      </c>
      <c r="AU1010" s="1">
        <f>COUNTIF(F1010,"VV")</f>
        <v>0</v>
      </c>
      <c r="AV1010" s="1">
        <f>COUNTIF(F1010,"VVC")</f>
        <v>0</v>
      </c>
      <c r="AW1010" s="1">
        <f>COUNTIF(F1010,"CVVCVC")+COUNTIF(F1010,"VVCVC")+COUNTIF(F1010,"CVVCV")+COUNTIF(F1010,"VVCV")</f>
        <v>0</v>
      </c>
      <c r="AY1010" s="1">
        <f>COUNTIF(F1010,"CCVCV")</f>
        <v>0</v>
      </c>
      <c r="AZ1010" s="1">
        <f>COUNTIF(F1010,"CCVCVC")</f>
        <v>0</v>
      </c>
      <c r="BA1010" s="1">
        <f>COUNTIF(F1010,"CCVV")</f>
        <v>0</v>
      </c>
      <c r="BB1010" s="1">
        <f>COUNTIF(F1010,"CCVVC")</f>
        <v>0</v>
      </c>
      <c r="BF1010" s="1" t="str">
        <f>RIGHT(F1010,4)</f>
        <v>CVCV</v>
      </c>
      <c r="BG1010" s="1">
        <v>1</v>
      </c>
      <c r="BP1010" s="1">
        <f>SUM(BG1010:BO1010)</f>
        <v>1</v>
      </c>
      <c r="BQ1010">
        <v>0</v>
      </c>
      <c r="BS1010" s="1" t="str">
        <f>LEFT(B1010,1)</f>
        <v>r</v>
      </c>
      <c r="BT1010" s="1" t="str">
        <f>LEFT(B1010,2)</f>
        <v>ra</v>
      </c>
      <c r="BU1010" s="1" t="str">
        <f>RIGHT(B1010,1)</f>
        <v>e</v>
      </c>
      <c r="BX1010" s="10">
        <v>0</v>
      </c>
      <c r="BY1010" s="10" t="str">
        <f>LEFT(CA1010,1)</f>
        <v>a</v>
      </c>
      <c r="BZ1010" s="10" t="str">
        <f>RIGHT(B1010,1)</f>
        <v>e</v>
      </c>
      <c r="CA1010" s="10" t="str">
        <f>RIGHT(B1010,3)</f>
        <v>afe</v>
      </c>
      <c r="CB1010" s="10" t="str">
        <f>RIGHT(B1010,3)</f>
        <v>afe</v>
      </c>
      <c r="CC1010" s="10" t="str">
        <f>RIGHT(B1010,2)</f>
        <v>fe</v>
      </c>
      <c r="CD1010" s="10" t="str">
        <f>RIGHT(B1010,1)</f>
        <v>e</v>
      </c>
    </row>
    <row r="1011" spans="1:82">
      <c r="A1011">
        <v>1577</v>
      </c>
      <c r="B1011" s="30" t="s">
        <v>1091</v>
      </c>
      <c r="C1011" t="s">
        <v>2728</v>
      </c>
      <c r="D1011" t="s">
        <v>1150</v>
      </c>
      <c r="E1011" t="s">
        <v>2821</v>
      </c>
      <c r="F1011" t="s">
        <v>2834</v>
      </c>
      <c r="G1011" s="1">
        <f>COUNTIF(B1011,"*ii*")</f>
        <v>0</v>
      </c>
      <c r="H1011" s="1">
        <f>COUNTIF(B1011,"*ee*")</f>
        <v>0</v>
      </c>
      <c r="I1011" s="1">
        <f>COUNTIF(B1011,"*aa*")</f>
        <v>0</v>
      </c>
      <c r="J1011" s="1">
        <f>COUNTIF(B1011,"*oo*")</f>
        <v>0</v>
      </c>
      <c r="K1011" s="1">
        <f>COUNTIF(B1011,"*uu*")</f>
        <v>0</v>
      </c>
      <c r="L1011" s="1">
        <f>COUNTIF(B1011,"*ia*")</f>
        <v>0</v>
      </c>
      <c r="M1011" s="1">
        <f>COUNTIF(B1011,"*iu*")</f>
        <v>0</v>
      </c>
      <c r="N1011" s="1">
        <f>COUNTIF(B1011,"*ei*")</f>
        <v>0</v>
      </c>
      <c r="O1011" s="1">
        <f>COUNTIF(B1011,"*ea*")</f>
        <v>0</v>
      </c>
      <c r="P1011" s="1">
        <f>COUNTIF(B1011,"*eo*")</f>
        <v>0</v>
      </c>
      <c r="Q1011" s="1">
        <f>COUNTIF(B1011,"*eu*")</f>
        <v>0</v>
      </c>
      <c r="R1011" s="1">
        <f>COUNTIF(B1011,"*ai*")</f>
        <v>0</v>
      </c>
      <c r="S1011" s="1">
        <f>COUNTIF(B1011,"*ae*")</f>
        <v>0</v>
      </c>
      <c r="T1011" s="1">
        <f>COUNTIF(B1011,"*ao*")</f>
        <v>0</v>
      </c>
      <c r="U1011" s="1">
        <f>COUNTIF(B1011,"*au*")</f>
        <v>0</v>
      </c>
      <c r="V1011" s="1">
        <f>COUNTIF(B1011,"*oi*")</f>
        <v>0</v>
      </c>
      <c r="W1011" s="1">
        <f>COUNTIF(B1011,"*oe*")</f>
        <v>0</v>
      </c>
      <c r="X1011" s="1">
        <f>COUNTIF(B1011,"*oa*")</f>
        <v>0</v>
      </c>
      <c r="Y1011" s="1">
        <f>COUNTIF(B1011,"*ou*")</f>
        <v>0</v>
      </c>
      <c r="Z1011" s="1">
        <f>COUNTIF(B1011,"*ui*")</f>
        <v>0</v>
      </c>
      <c r="AA1011" s="1">
        <f>COUNTIF(B1011,"*ua*")</f>
        <v>0</v>
      </c>
      <c r="AB1011">
        <f>SUM(G1011:AA1011)</f>
        <v>0</v>
      </c>
      <c r="AC1011">
        <v>2</v>
      </c>
      <c r="AD1011">
        <f>COUNTIF(AC1011,"2")</f>
        <v>1</v>
      </c>
      <c r="AE1011">
        <f>COUNTIF(AC1011,"3")</f>
        <v>0</v>
      </c>
      <c r="AF1011">
        <f>COUNTIF(AC1011,"4")</f>
        <v>0</v>
      </c>
      <c r="AG1011">
        <f>COUNTIF(AC1011,"5")</f>
        <v>0</v>
      </c>
      <c r="AH1011">
        <v>1</v>
      </c>
      <c r="AI1011">
        <v>0</v>
      </c>
      <c r="AL1011">
        <v>1</v>
      </c>
      <c r="AO1011" s="1">
        <f>COUNTIF(F1011,"CVCV")+COUNTIF(F1011,"CVVCV")</f>
        <v>1</v>
      </c>
      <c r="AP1011" s="1">
        <f>COUNTIF(F1011,"CVCVC")+COUNTIF(F1011,"CVVCVC")</f>
        <v>0</v>
      </c>
      <c r="AQ1011" s="1">
        <f>COUNTIF(F1011,"VCV")+COUNTIF(F1011,"VVCV")</f>
        <v>0</v>
      </c>
      <c r="AR1011" s="1">
        <f>COUNTIF(F1011,"VCVC")+COUNTIF(F1011,"VVCVC")</f>
        <v>0</v>
      </c>
      <c r="AS1011" s="1">
        <f>COUNTIF(F1011,"CVV")</f>
        <v>0</v>
      </c>
      <c r="AT1011" s="1">
        <f>COUNTIF(F1011,"CVVC")</f>
        <v>0</v>
      </c>
      <c r="AU1011" s="1">
        <f>COUNTIF(F1011,"VV")</f>
        <v>0</v>
      </c>
      <c r="AV1011" s="1">
        <f>COUNTIF(F1011,"VVC")</f>
        <v>0</v>
      </c>
      <c r="AW1011" s="1">
        <f>COUNTIF(F1011,"CVVCVC")+COUNTIF(F1011,"VVCVC")+COUNTIF(F1011,"CVVCV")+COUNTIF(F1011,"VVCV")</f>
        <v>0</v>
      </c>
      <c r="AY1011" s="1">
        <f>COUNTIF(F1011,"CCVCV")</f>
        <v>0</v>
      </c>
      <c r="AZ1011" s="1">
        <f>COUNTIF(F1011,"CCVCVC")</f>
        <v>0</v>
      </c>
      <c r="BA1011" s="1">
        <f>COUNTIF(F1011,"CCVV")</f>
        <v>0</v>
      </c>
      <c r="BB1011" s="1">
        <f>COUNTIF(F1011,"CCVVC")</f>
        <v>0</v>
      </c>
      <c r="BF1011" s="1" t="str">
        <f>RIGHT(F1011,4)</f>
        <v>CVCV</v>
      </c>
      <c r="BG1011" s="1">
        <v>1</v>
      </c>
      <c r="BP1011" s="1">
        <f>SUM(BG1011:BO1011)</f>
        <v>1</v>
      </c>
      <c r="BQ1011">
        <v>0</v>
      </c>
      <c r="BS1011" s="1" t="str">
        <f>LEFT(B1011,1)</f>
        <v>s</v>
      </c>
      <c r="BT1011" s="1" t="str">
        <f>LEFT(B1011,2)</f>
        <v>sa</v>
      </c>
      <c r="BU1011" s="1" t="str">
        <f>RIGHT(B1011,1)</f>
        <v>e</v>
      </c>
      <c r="BX1011" s="10">
        <v>0</v>
      </c>
      <c r="BY1011" s="10" t="str">
        <f>LEFT(CA1011,1)</f>
        <v>a</v>
      </c>
      <c r="BZ1011" s="10" t="str">
        <f>RIGHT(B1011,1)</f>
        <v>e</v>
      </c>
      <c r="CA1011" s="10" t="str">
        <f>RIGHT(B1011,3)</f>
        <v>afe</v>
      </c>
      <c r="CB1011" s="10" t="str">
        <f>RIGHT(B1011,3)</f>
        <v>afe</v>
      </c>
      <c r="CC1011" s="10" t="str">
        <f>RIGHT(B1011,2)</f>
        <v>fe</v>
      </c>
      <c r="CD1011" s="10" t="str">
        <f>RIGHT(B1011,1)</f>
        <v>e</v>
      </c>
    </row>
    <row r="1012" spans="1:82">
      <c r="A1012">
        <v>606</v>
      </c>
      <c r="B1012" s="30" t="s">
        <v>226</v>
      </c>
      <c r="C1012" t="s">
        <v>1456</v>
      </c>
      <c r="D1012" t="s">
        <v>1141</v>
      </c>
      <c r="E1012" t="s">
        <v>1141</v>
      </c>
      <c r="F1012" t="s">
        <v>2834</v>
      </c>
      <c r="G1012" s="1">
        <f>COUNTIF(B1012,"*ii*")</f>
        <v>0</v>
      </c>
      <c r="H1012" s="1">
        <f>COUNTIF(B1012,"*ee*")</f>
        <v>0</v>
      </c>
      <c r="I1012" s="1">
        <f>COUNTIF(B1012,"*aa*")</f>
        <v>0</v>
      </c>
      <c r="J1012" s="1">
        <f>COUNTIF(B1012,"*oo*")</f>
        <v>0</v>
      </c>
      <c r="K1012" s="1">
        <f>COUNTIF(B1012,"*uu*")</f>
        <v>0</v>
      </c>
      <c r="L1012" s="1">
        <f>COUNTIF(B1012,"*ia*")</f>
        <v>0</v>
      </c>
      <c r="M1012" s="1">
        <f>COUNTIF(B1012,"*iu*")</f>
        <v>0</v>
      </c>
      <c r="N1012" s="1">
        <f>COUNTIF(B1012,"*ei*")</f>
        <v>0</v>
      </c>
      <c r="O1012" s="1">
        <f>COUNTIF(B1012,"*ea*")</f>
        <v>0</v>
      </c>
      <c r="P1012" s="1">
        <f>COUNTIF(B1012,"*eo*")</f>
        <v>0</v>
      </c>
      <c r="Q1012" s="1">
        <f>COUNTIF(B1012,"*eu*")</f>
        <v>0</v>
      </c>
      <c r="R1012" s="1">
        <f>COUNTIF(B1012,"*ai*")</f>
        <v>0</v>
      </c>
      <c r="S1012" s="1">
        <f>COUNTIF(B1012,"*ae*")</f>
        <v>0</v>
      </c>
      <c r="T1012" s="1">
        <f>COUNTIF(B1012,"*ao*")</f>
        <v>0</v>
      </c>
      <c r="U1012" s="1">
        <f>COUNTIF(B1012,"*au*")</f>
        <v>0</v>
      </c>
      <c r="V1012" s="1">
        <f>COUNTIF(B1012,"*oi*")</f>
        <v>0</v>
      </c>
      <c r="W1012" s="1">
        <f>COUNTIF(B1012,"*oe*")</f>
        <v>0</v>
      </c>
      <c r="X1012" s="1">
        <f>COUNTIF(B1012,"*oa*")</f>
        <v>0</v>
      </c>
      <c r="Y1012" s="1">
        <f>COUNTIF(B1012,"*ou*")</f>
        <v>0</v>
      </c>
      <c r="Z1012" s="1">
        <f>COUNTIF(B1012,"*ui*")</f>
        <v>0</v>
      </c>
      <c r="AA1012" s="1">
        <f>COUNTIF(B1012,"*ua*")</f>
        <v>0</v>
      </c>
      <c r="AB1012">
        <f>SUM(G1012:AA1012)</f>
        <v>0</v>
      </c>
      <c r="AC1012">
        <v>2</v>
      </c>
      <c r="AD1012">
        <f>COUNTIF(AC1012,"2")</f>
        <v>1</v>
      </c>
      <c r="AE1012">
        <f>COUNTIF(AC1012,"3")</f>
        <v>0</v>
      </c>
      <c r="AF1012">
        <f>COUNTIF(AC1012,"4")</f>
        <v>0</v>
      </c>
      <c r="AG1012">
        <f>COUNTIF(AC1012,"5")</f>
        <v>0</v>
      </c>
      <c r="AH1012">
        <v>1</v>
      </c>
      <c r="AI1012">
        <v>0</v>
      </c>
      <c r="AL1012">
        <v>1</v>
      </c>
      <c r="AO1012" s="1">
        <f>COUNTIF(F1012,"CVCV")+COUNTIF(F1012,"CVVCV")</f>
        <v>1</v>
      </c>
      <c r="AP1012" s="1">
        <f>COUNTIF(F1012,"CVCVC")+COUNTIF(F1012,"CVVCVC")</f>
        <v>0</v>
      </c>
      <c r="AQ1012" s="1">
        <f>COUNTIF(F1012,"VCV")+COUNTIF(F1012,"VVCV")</f>
        <v>0</v>
      </c>
      <c r="AR1012" s="1">
        <f>COUNTIF(F1012,"VCVC")+COUNTIF(F1012,"VVCVC")</f>
        <v>0</v>
      </c>
      <c r="AS1012" s="1">
        <f>COUNTIF(F1012,"CVV")</f>
        <v>0</v>
      </c>
      <c r="AT1012" s="1">
        <f>COUNTIF(F1012,"CVVC")</f>
        <v>0</v>
      </c>
      <c r="AU1012" s="1">
        <f>COUNTIF(F1012,"VV")</f>
        <v>0</v>
      </c>
      <c r="AV1012" s="1">
        <f>COUNTIF(F1012,"VVC")</f>
        <v>0</v>
      </c>
      <c r="AW1012" s="1">
        <f>COUNTIF(F1012,"CVVCVC")+COUNTIF(F1012,"VVCVC")+COUNTIF(F1012,"CVVCV")+COUNTIF(F1012,"VVCV")</f>
        <v>0</v>
      </c>
      <c r="AY1012" s="1">
        <f>COUNTIF(F1012,"CCVCV")</f>
        <v>0</v>
      </c>
      <c r="AZ1012" s="1">
        <f>COUNTIF(F1012,"CCVCVC")</f>
        <v>0</v>
      </c>
      <c r="BA1012" s="1">
        <f>COUNTIF(F1012,"CCVV")</f>
        <v>0</v>
      </c>
      <c r="BB1012" s="1">
        <f>COUNTIF(F1012,"CCVVC")</f>
        <v>0</v>
      </c>
      <c r="BF1012" s="1" t="str">
        <f>RIGHT(F1012,4)</f>
        <v>CVCV</v>
      </c>
      <c r="BG1012" s="1">
        <v>1</v>
      </c>
      <c r="BP1012" s="1">
        <f>SUM(BG1012:BO1012)</f>
        <v>1</v>
      </c>
      <c r="BQ1012">
        <v>0</v>
      </c>
      <c r="BS1012" s="1" t="str">
        <f>LEFT(B1012,1)</f>
        <v>k</v>
      </c>
      <c r="BT1012" s="1" t="str">
        <f>LEFT(B1012,2)</f>
        <v>ko</v>
      </c>
      <c r="BU1012" s="1" t="str">
        <f>RIGHT(B1012,1)</f>
        <v>e</v>
      </c>
      <c r="BX1012" s="10">
        <v>0</v>
      </c>
      <c r="BY1012" s="10" t="str">
        <f>LEFT(CA1012,1)</f>
        <v>o</v>
      </c>
      <c r="BZ1012" s="10" t="str">
        <f>RIGHT(B1012,1)</f>
        <v>e</v>
      </c>
      <c r="CA1012" s="10" t="str">
        <f>RIGHT(B1012,3)</f>
        <v>ofe</v>
      </c>
      <c r="CB1012" s="10" t="str">
        <f>RIGHT(B1012,3)</f>
        <v>ofe</v>
      </c>
      <c r="CC1012" s="10" t="str">
        <f>RIGHT(B1012,2)</f>
        <v>fe</v>
      </c>
      <c r="CD1012" s="10" t="str">
        <f>RIGHT(B1012,1)</f>
        <v>e</v>
      </c>
    </row>
    <row r="1013" spans="1:82">
      <c r="A1013">
        <v>910</v>
      </c>
      <c r="B1013" s="30" t="s">
        <v>319</v>
      </c>
      <c r="C1013" t="s">
        <v>1592</v>
      </c>
      <c r="D1013" t="s">
        <v>1152</v>
      </c>
      <c r="E1013" t="s">
        <v>1141</v>
      </c>
      <c r="F1013" t="s">
        <v>2834</v>
      </c>
      <c r="G1013" s="1">
        <f>COUNTIF(B1013,"*ii*")</f>
        <v>0</v>
      </c>
      <c r="H1013" s="1">
        <f>COUNTIF(B1013,"*ee*")</f>
        <v>0</v>
      </c>
      <c r="I1013" s="1">
        <f>COUNTIF(B1013,"*aa*")</f>
        <v>0</v>
      </c>
      <c r="J1013" s="1">
        <f>COUNTIF(B1013,"*oo*")</f>
        <v>0</v>
      </c>
      <c r="K1013" s="1">
        <f>COUNTIF(B1013,"*uu*")</f>
        <v>0</v>
      </c>
      <c r="L1013" s="1">
        <f>COUNTIF(B1013,"*ia*")</f>
        <v>0</v>
      </c>
      <c r="M1013" s="1">
        <f>COUNTIF(B1013,"*iu*")</f>
        <v>0</v>
      </c>
      <c r="N1013" s="1">
        <f>COUNTIF(B1013,"*ei*")</f>
        <v>0</v>
      </c>
      <c r="O1013" s="1">
        <f>COUNTIF(B1013,"*ea*")</f>
        <v>0</v>
      </c>
      <c r="P1013" s="1">
        <f>COUNTIF(B1013,"*eo*")</f>
        <v>0</v>
      </c>
      <c r="Q1013" s="1">
        <f>COUNTIF(B1013,"*eu*")</f>
        <v>0</v>
      </c>
      <c r="R1013" s="1">
        <f>COUNTIF(B1013,"*ai*")</f>
        <v>0</v>
      </c>
      <c r="S1013" s="1">
        <f>COUNTIF(B1013,"*ae*")</f>
        <v>0</v>
      </c>
      <c r="T1013" s="1">
        <f>COUNTIF(B1013,"*ao*")</f>
        <v>0</v>
      </c>
      <c r="U1013" s="1">
        <f>COUNTIF(B1013,"*au*")</f>
        <v>0</v>
      </c>
      <c r="V1013" s="1">
        <f>COUNTIF(B1013,"*oi*")</f>
        <v>0</v>
      </c>
      <c r="W1013" s="1">
        <f>COUNTIF(B1013,"*oe*")</f>
        <v>0</v>
      </c>
      <c r="X1013" s="1">
        <f>COUNTIF(B1013,"*oa*")</f>
        <v>0</v>
      </c>
      <c r="Y1013" s="1">
        <f>COUNTIF(B1013,"*ou*")</f>
        <v>0</v>
      </c>
      <c r="Z1013" s="1">
        <f>COUNTIF(B1013,"*ui*")</f>
        <v>0</v>
      </c>
      <c r="AA1013" s="1">
        <f>COUNTIF(B1013,"*ua*")</f>
        <v>0</v>
      </c>
      <c r="AB1013">
        <f>SUM(G1013:AA1013)</f>
        <v>0</v>
      </c>
      <c r="AC1013">
        <v>2</v>
      </c>
      <c r="AD1013">
        <f>COUNTIF(AC1013,"2")</f>
        <v>1</v>
      </c>
      <c r="AE1013">
        <f>COUNTIF(AC1013,"3")</f>
        <v>0</v>
      </c>
      <c r="AF1013">
        <f>COUNTIF(AC1013,"4")</f>
        <v>0</v>
      </c>
      <c r="AG1013">
        <f>COUNTIF(AC1013,"5")</f>
        <v>0</v>
      </c>
      <c r="AH1013">
        <v>1</v>
      </c>
      <c r="AI1013">
        <v>0</v>
      </c>
      <c r="AL1013">
        <v>1</v>
      </c>
      <c r="AO1013" s="1">
        <f>COUNTIF(F1013,"CVCV")+COUNTIF(F1013,"CVVCV")</f>
        <v>1</v>
      </c>
      <c r="AP1013" s="1">
        <f>COUNTIF(F1013,"CVCVC")+COUNTIF(F1013,"CVVCVC")</f>
        <v>0</v>
      </c>
      <c r="AQ1013" s="1">
        <f>COUNTIF(F1013,"VCV")+COUNTIF(F1013,"VVCV")</f>
        <v>0</v>
      </c>
      <c r="AR1013" s="1">
        <f>COUNTIF(F1013,"VCVC")+COUNTIF(F1013,"VVCVC")</f>
        <v>0</v>
      </c>
      <c r="AS1013" s="1">
        <f>COUNTIF(F1013,"CVV")</f>
        <v>0</v>
      </c>
      <c r="AT1013" s="1">
        <f>COUNTIF(F1013,"CVVC")</f>
        <v>0</v>
      </c>
      <c r="AU1013" s="1">
        <f>COUNTIF(F1013,"VV")</f>
        <v>0</v>
      </c>
      <c r="AV1013" s="1">
        <f>COUNTIF(F1013,"VVC")</f>
        <v>0</v>
      </c>
      <c r="AW1013" s="1">
        <f>COUNTIF(F1013,"CVVCVC")+COUNTIF(F1013,"VVCVC")+COUNTIF(F1013,"CVVCV")+COUNTIF(F1013,"VVCV")</f>
        <v>0</v>
      </c>
      <c r="AY1013" s="1">
        <f>COUNTIF(F1013,"CCVCV")</f>
        <v>0</v>
      </c>
      <c r="AZ1013" s="1">
        <f>COUNTIF(F1013,"CCVCVC")</f>
        <v>0</v>
      </c>
      <c r="BA1013" s="1">
        <f>COUNTIF(F1013,"CCVV")</f>
        <v>0</v>
      </c>
      <c r="BB1013" s="1">
        <f>COUNTIF(F1013,"CCVVC")</f>
        <v>0</v>
      </c>
      <c r="BF1013" s="1" t="str">
        <f>RIGHT(F1013,4)</f>
        <v>CVCV</v>
      </c>
      <c r="BG1013" s="1">
        <v>1</v>
      </c>
      <c r="BP1013" s="1">
        <f>SUM(BG1013:BO1013)</f>
        <v>1</v>
      </c>
      <c r="BQ1013">
        <v>0</v>
      </c>
      <c r="BS1013" s="1" t="str">
        <f>LEFT(B1013,1)</f>
        <v>n</v>
      </c>
      <c r="BT1013" s="1" t="str">
        <f>LEFT(B1013,2)</f>
        <v>na</v>
      </c>
      <c r="BU1013" s="1" t="str">
        <f>RIGHT(B1013,1)</f>
        <v>e</v>
      </c>
      <c r="BX1013" s="10">
        <v>0</v>
      </c>
      <c r="BY1013" s="10" t="str">
        <f>LEFT(CA1013,1)</f>
        <v>a</v>
      </c>
      <c r="BZ1013" s="10" t="str">
        <f>RIGHT(B1013,1)</f>
        <v>e</v>
      </c>
      <c r="CA1013" s="10" t="str">
        <f>RIGHT(B1013,3)</f>
        <v>ahe</v>
      </c>
      <c r="CB1013" s="10" t="str">
        <f>RIGHT(B1013,3)</f>
        <v>ahe</v>
      </c>
      <c r="CC1013" s="10" t="str">
        <f>RIGHT(B1013,2)</f>
        <v>he</v>
      </c>
      <c r="CD1013" s="10" t="str">
        <f>RIGHT(B1013,1)</f>
        <v>e</v>
      </c>
    </row>
    <row r="1014" spans="1:82">
      <c r="A1014">
        <v>953</v>
      </c>
      <c r="B1014" s="30" t="s">
        <v>374</v>
      </c>
      <c r="C1014" t="s">
        <v>1675</v>
      </c>
      <c r="D1014" t="s">
        <v>1141</v>
      </c>
      <c r="E1014" t="s">
        <v>1141</v>
      </c>
      <c r="F1014" t="s">
        <v>2834</v>
      </c>
      <c r="G1014" s="1">
        <f>COUNTIF(B1014,"*ii*")</f>
        <v>0</v>
      </c>
      <c r="H1014" s="1">
        <f>COUNTIF(B1014,"*ee*")</f>
        <v>0</v>
      </c>
      <c r="I1014" s="1">
        <f>COUNTIF(B1014,"*aa*")</f>
        <v>0</v>
      </c>
      <c r="J1014" s="1">
        <f>COUNTIF(B1014,"*oo*")</f>
        <v>0</v>
      </c>
      <c r="K1014" s="1">
        <f>COUNTIF(B1014,"*uu*")</f>
        <v>0</v>
      </c>
      <c r="L1014" s="1">
        <f>COUNTIF(B1014,"*ia*")</f>
        <v>0</v>
      </c>
      <c r="M1014" s="1">
        <f>COUNTIF(B1014,"*iu*")</f>
        <v>0</v>
      </c>
      <c r="N1014" s="1">
        <f>COUNTIF(B1014,"*ei*")</f>
        <v>0</v>
      </c>
      <c r="O1014" s="1">
        <f>COUNTIF(B1014,"*ea*")</f>
        <v>0</v>
      </c>
      <c r="P1014" s="1">
        <f>COUNTIF(B1014,"*eo*")</f>
        <v>0</v>
      </c>
      <c r="Q1014" s="1">
        <f>COUNTIF(B1014,"*eu*")</f>
        <v>0</v>
      </c>
      <c r="R1014" s="1">
        <f>COUNTIF(B1014,"*ai*")</f>
        <v>0</v>
      </c>
      <c r="S1014" s="1">
        <f>COUNTIF(B1014,"*ae*")</f>
        <v>0</v>
      </c>
      <c r="T1014" s="1">
        <f>COUNTIF(B1014,"*ao*")</f>
        <v>0</v>
      </c>
      <c r="U1014" s="1">
        <f>COUNTIF(B1014,"*au*")</f>
        <v>0</v>
      </c>
      <c r="V1014" s="1">
        <f>COUNTIF(B1014,"*oi*")</f>
        <v>0</v>
      </c>
      <c r="W1014" s="1">
        <f>COUNTIF(B1014,"*oe*")</f>
        <v>0</v>
      </c>
      <c r="X1014" s="1">
        <f>COUNTIF(B1014,"*oa*")</f>
        <v>0</v>
      </c>
      <c r="Y1014" s="1">
        <f>COUNTIF(B1014,"*ou*")</f>
        <v>0</v>
      </c>
      <c r="Z1014" s="1">
        <f>COUNTIF(B1014,"*ui*")</f>
        <v>0</v>
      </c>
      <c r="AA1014" s="1">
        <f>COUNTIF(B1014,"*ua*")</f>
        <v>0</v>
      </c>
      <c r="AB1014">
        <f>SUM(G1014:AA1014)</f>
        <v>0</v>
      </c>
      <c r="AC1014">
        <v>2</v>
      </c>
      <c r="AD1014">
        <f>COUNTIF(AC1014,"2")</f>
        <v>1</v>
      </c>
      <c r="AE1014">
        <f>COUNTIF(AC1014,"3")</f>
        <v>0</v>
      </c>
      <c r="AF1014">
        <f>COUNTIF(AC1014,"4")</f>
        <v>0</v>
      </c>
      <c r="AG1014">
        <f>COUNTIF(AC1014,"5")</f>
        <v>0</v>
      </c>
      <c r="AH1014">
        <v>1</v>
      </c>
      <c r="AI1014">
        <v>0</v>
      </c>
      <c r="AL1014">
        <v>1</v>
      </c>
      <c r="AO1014" s="1">
        <f>COUNTIF(F1014,"CVCV")+COUNTIF(F1014,"CVVCV")</f>
        <v>1</v>
      </c>
      <c r="AP1014" s="1">
        <f>COUNTIF(F1014,"CVCVC")+COUNTIF(F1014,"CVVCVC")</f>
        <v>0</v>
      </c>
      <c r="AQ1014" s="1">
        <f>COUNTIF(F1014,"VCV")+COUNTIF(F1014,"VVCV")</f>
        <v>0</v>
      </c>
      <c r="AR1014" s="1">
        <f>COUNTIF(F1014,"VCVC")+COUNTIF(F1014,"VVCVC")</f>
        <v>0</v>
      </c>
      <c r="AS1014" s="1">
        <f>COUNTIF(F1014,"CVV")</f>
        <v>0</v>
      </c>
      <c r="AT1014" s="1">
        <f>COUNTIF(F1014,"CVVC")</f>
        <v>0</v>
      </c>
      <c r="AU1014" s="1">
        <f>COUNTIF(F1014,"VV")</f>
        <v>0</v>
      </c>
      <c r="AV1014" s="1">
        <f>COUNTIF(F1014,"VVC")</f>
        <v>0</v>
      </c>
      <c r="AW1014" s="1">
        <f>COUNTIF(F1014,"CVVCVC")+COUNTIF(F1014,"VVCVC")+COUNTIF(F1014,"CVVCV")+COUNTIF(F1014,"VVCV")</f>
        <v>0</v>
      </c>
      <c r="AY1014" s="1">
        <f>COUNTIF(F1014,"CCVCV")</f>
        <v>0</v>
      </c>
      <c r="AZ1014" s="1">
        <f>COUNTIF(F1014,"CCVCVC")</f>
        <v>0</v>
      </c>
      <c r="BA1014" s="1">
        <f>COUNTIF(F1014,"CCVV")</f>
        <v>0</v>
      </c>
      <c r="BB1014" s="1">
        <f>COUNTIF(F1014,"CCVVC")</f>
        <v>0</v>
      </c>
      <c r="BF1014" s="1" t="str">
        <f>RIGHT(F1014,4)</f>
        <v>CVCV</v>
      </c>
      <c r="BG1014" s="1">
        <v>1</v>
      </c>
      <c r="BP1014" s="1">
        <f>SUM(BG1014:BO1014)</f>
        <v>1</v>
      </c>
      <c r="BQ1014">
        <v>0</v>
      </c>
      <c r="BS1014" s="1" t="str">
        <f>LEFT(B1014,1)</f>
        <v>n</v>
      </c>
      <c r="BT1014" s="1" t="str">
        <f>LEFT(B1014,2)</f>
        <v>ne</v>
      </c>
      <c r="BU1014" s="1" t="str">
        <f>RIGHT(B1014,1)</f>
        <v>e</v>
      </c>
      <c r="BX1014" s="10">
        <v>0</v>
      </c>
      <c r="BY1014" s="10" t="str">
        <f>LEFT(CA1014,1)</f>
        <v>e</v>
      </c>
      <c r="BZ1014" s="10" t="str">
        <f>RIGHT(B1014,1)</f>
        <v>e</v>
      </c>
      <c r="CA1014" s="10" t="str">
        <f>RIGHT(B1014,3)</f>
        <v>ehe</v>
      </c>
      <c r="CB1014" s="10" t="str">
        <f>RIGHT(B1014,3)</f>
        <v>ehe</v>
      </c>
      <c r="CC1014" s="10" t="str">
        <f>RIGHT(B1014,2)</f>
        <v>he</v>
      </c>
      <c r="CD1014" s="10" t="str">
        <f>RIGHT(B1014,1)</f>
        <v>e</v>
      </c>
    </row>
    <row r="1015" spans="1:82">
      <c r="A1015">
        <v>1128</v>
      </c>
      <c r="B1015" s="30" t="s">
        <v>594</v>
      </c>
      <c r="C1015" t="s">
        <v>1958</v>
      </c>
      <c r="D1015" t="s">
        <v>1151</v>
      </c>
      <c r="E1015" t="s">
        <v>2821</v>
      </c>
      <c r="F1015" t="s">
        <v>2834</v>
      </c>
      <c r="G1015" s="1">
        <f>COUNTIF(B1015,"*ii*")</f>
        <v>0</v>
      </c>
      <c r="H1015" s="1">
        <f>COUNTIF(B1015,"*ee*")</f>
        <v>0</v>
      </c>
      <c r="I1015" s="1">
        <f>COUNTIF(B1015,"*aa*")</f>
        <v>0</v>
      </c>
      <c r="J1015" s="1">
        <f>COUNTIF(B1015,"*oo*")</f>
        <v>0</v>
      </c>
      <c r="K1015" s="1">
        <f>COUNTIF(B1015,"*uu*")</f>
        <v>0</v>
      </c>
      <c r="L1015" s="1">
        <f>COUNTIF(B1015,"*ia*")</f>
        <v>0</v>
      </c>
      <c r="M1015" s="1">
        <f>COUNTIF(B1015,"*iu*")</f>
        <v>0</v>
      </c>
      <c r="N1015" s="1">
        <f>COUNTIF(B1015,"*ei*")</f>
        <v>0</v>
      </c>
      <c r="O1015" s="1">
        <f>COUNTIF(B1015,"*ea*")</f>
        <v>0</v>
      </c>
      <c r="P1015" s="1">
        <f>COUNTIF(B1015,"*eo*")</f>
        <v>0</v>
      </c>
      <c r="Q1015" s="1">
        <f>COUNTIF(B1015,"*eu*")</f>
        <v>0</v>
      </c>
      <c r="R1015" s="1">
        <f>COUNTIF(B1015,"*ai*")</f>
        <v>0</v>
      </c>
      <c r="S1015" s="1">
        <f>COUNTIF(B1015,"*ae*")</f>
        <v>0</v>
      </c>
      <c r="T1015" s="1">
        <f>COUNTIF(B1015,"*ao*")</f>
        <v>0</v>
      </c>
      <c r="U1015" s="1">
        <f>COUNTIF(B1015,"*au*")</f>
        <v>0</v>
      </c>
      <c r="V1015" s="1">
        <f>COUNTIF(B1015,"*oi*")</f>
        <v>0</v>
      </c>
      <c r="W1015" s="1">
        <f>COUNTIF(B1015,"*oe*")</f>
        <v>0</v>
      </c>
      <c r="X1015" s="1">
        <f>COUNTIF(B1015,"*oa*")</f>
        <v>0</v>
      </c>
      <c r="Y1015" s="1">
        <f>COUNTIF(B1015,"*ou*")</f>
        <v>0</v>
      </c>
      <c r="Z1015" s="1">
        <f>COUNTIF(B1015,"*ui*")</f>
        <v>0</v>
      </c>
      <c r="AA1015" s="1">
        <f>COUNTIF(B1015,"*ua*")</f>
        <v>0</v>
      </c>
      <c r="AB1015">
        <f>SUM(G1015:AA1015)</f>
        <v>0</v>
      </c>
      <c r="AC1015">
        <v>2</v>
      </c>
      <c r="AD1015">
        <f>COUNTIF(AC1015,"2")</f>
        <v>1</v>
      </c>
      <c r="AE1015">
        <f>COUNTIF(AC1015,"3")</f>
        <v>0</v>
      </c>
      <c r="AF1015">
        <f>COUNTIF(AC1015,"4")</f>
        <v>0</v>
      </c>
      <c r="AG1015">
        <f>COUNTIF(AC1015,"5")</f>
        <v>0</v>
      </c>
      <c r="AH1015">
        <v>1</v>
      </c>
      <c r="AI1015">
        <v>0</v>
      </c>
      <c r="AL1015">
        <v>1</v>
      </c>
      <c r="AO1015" s="1">
        <f>COUNTIF(F1015,"CVCV")+COUNTIF(F1015,"CVVCV")</f>
        <v>1</v>
      </c>
      <c r="AP1015" s="1">
        <f>COUNTIF(F1015,"CVCVC")+COUNTIF(F1015,"CVVCVC")</f>
        <v>0</v>
      </c>
      <c r="AQ1015" s="1">
        <f>COUNTIF(F1015,"VCV")+COUNTIF(F1015,"VVCV")</f>
        <v>0</v>
      </c>
      <c r="AR1015" s="1">
        <f>COUNTIF(F1015,"VCVC")+COUNTIF(F1015,"VVCVC")</f>
        <v>0</v>
      </c>
      <c r="AS1015" s="1">
        <f>COUNTIF(F1015,"CVV")</f>
        <v>0</v>
      </c>
      <c r="AT1015" s="1">
        <f>COUNTIF(F1015,"CVVC")</f>
        <v>0</v>
      </c>
      <c r="AU1015" s="1">
        <f>COUNTIF(F1015,"VV")</f>
        <v>0</v>
      </c>
      <c r="AV1015" s="1">
        <f>COUNTIF(F1015,"VVC")</f>
        <v>0</v>
      </c>
      <c r="AW1015" s="1">
        <f>COUNTIF(F1015,"CVVCVC")+COUNTIF(F1015,"VVCVC")+COUNTIF(F1015,"CVVCV")+COUNTIF(F1015,"VVCV")</f>
        <v>0</v>
      </c>
      <c r="AY1015" s="1">
        <f>COUNTIF(F1015,"CCVCV")</f>
        <v>0</v>
      </c>
      <c r="AZ1015" s="1">
        <f>COUNTIF(F1015,"CCVCVC")</f>
        <v>0</v>
      </c>
      <c r="BA1015" s="1">
        <f>COUNTIF(F1015,"CCVV")</f>
        <v>0</v>
      </c>
      <c r="BB1015" s="1">
        <f>COUNTIF(F1015,"CCVVC")</f>
        <v>0</v>
      </c>
      <c r="BF1015" s="1" t="str">
        <f>RIGHT(F1015,4)</f>
        <v>CVCV</v>
      </c>
      <c r="BG1015" s="1">
        <v>1</v>
      </c>
      <c r="BP1015" s="1">
        <f>SUM(BG1015:BO1015)</f>
        <v>1</v>
      </c>
      <c r="BQ1015">
        <v>0</v>
      </c>
      <c r="BS1015" s="1" t="str">
        <f>LEFT(B1015,1)</f>
        <v>p</v>
      </c>
      <c r="BT1015" s="1" t="str">
        <f>LEFT(B1015,2)</f>
        <v>pe</v>
      </c>
      <c r="BU1015" s="1" t="str">
        <f>RIGHT(B1015,1)</f>
        <v>e</v>
      </c>
      <c r="BX1015" s="10">
        <v>0</v>
      </c>
      <c r="BY1015" s="10" t="str">
        <f>LEFT(CA1015,1)</f>
        <v>e</v>
      </c>
      <c r="BZ1015" s="10" t="str">
        <f>RIGHT(B1015,1)</f>
        <v>e</v>
      </c>
      <c r="CA1015" s="10" t="str">
        <f>RIGHT(B1015,3)</f>
        <v>ehe</v>
      </c>
      <c r="CB1015" s="10" t="str">
        <f>RIGHT(B1015,3)</f>
        <v>ehe</v>
      </c>
      <c r="CC1015" s="10" t="str">
        <f>RIGHT(B1015,2)</f>
        <v>he</v>
      </c>
      <c r="CD1015" s="10" t="str">
        <f>RIGHT(B1015,1)</f>
        <v>e</v>
      </c>
    </row>
    <row r="1016" spans="1:82">
      <c r="A1016">
        <v>523</v>
      </c>
      <c r="B1016" s="30" t="s">
        <v>219</v>
      </c>
      <c r="C1016" t="s">
        <v>1443</v>
      </c>
      <c r="D1016" t="s">
        <v>1150</v>
      </c>
      <c r="E1016" t="s">
        <v>2821</v>
      </c>
      <c r="F1016" t="s">
        <v>2834</v>
      </c>
      <c r="G1016" s="1">
        <f>COUNTIF(B1016,"*ii*")</f>
        <v>0</v>
      </c>
      <c r="H1016" s="1">
        <f>COUNTIF(B1016,"*ee*")</f>
        <v>0</v>
      </c>
      <c r="I1016" s="1">
        <f>COUNTIF(B1016,"*aa*")</f>
        <v>0</v>
      </c>
      <c r="J1016" s="1">
        <f>COUNTIF(B1016,"*oo*")</f>
        <v>0</v>
      </c>
      <c r="K1016" s="1">
        <f>COUNTIF(B1016,"*uu*")</f>
        <v>0</v>
      </c>
      <c r="L1016" s="1">
        <f>COUNTIF(B1016,"*ia*")</f>
        <v>0</v>
      </c>
      <c r="M1016" s="1">
        <f>COUNTIF(B1016,"*iu*")</f>
        <v>0</v>
      </c>
      <c r="N1016" s="1">
        <f>COUNTIF(B1016,"*ei*")</f>
        <v>0</v>
      </c>
      <c r="O1016" s="1">
        <f>COUNTIF(B1016,"*ea*")</f>
        <v>0</v>
      </c>
      <c r="P1016" s="1">
        <f>COUNTIF(B1016,"*eo*")</f>
        <v>0</v>
      </c>
      <c r="Q1016" s="1">
        <f>COUNTIF(B1016,"*eu*")</f>
        <v>0</v>
      </c>
      <c r="R1016" s="1">
        <f>COUNTIF(B1016,"*ai*")</f>
        <v>0</v>
      </c>
      <c r="S1016" s="1">
        <f>COUNTIF(B1016,"*ae*")</f>
        <v>0</v>
      </c>
      <c r="T1016" s="1">
        <f>COUNTIF(B1016,"*ao*")</f>
        <v>0</v>
      </c>
      <c r="U1016" s="1">
        <f>COUNTIF(B1016,"*au*")</f>
        <v>0</v>
      </c>
      <c r="V1016" s="1">
        <f>COUNTIF(B1016,"*oi*")</f>
        <v>0</v>
      </c>
      <c r="W1016" s="1">
        <f>COUNTIF(B1016,"*oe*")</f>
        <v>0</v>
      </c>
      <c r="X1016" s="1">
        <f>COUNTIF(B1016,"*oa*")</f>
        <v>0</v>
      </c>
      <c r="Y1016" s="1">
        <f>COUNTIF(B1016,"*ou*")</f>
        <v>0</v>
      </c>
      <c r="Z1016" s="1">
        <f>COUNTIF(B1016,"*ui*")</f>
        <v>0</v>
      </c>
      <c r="AA1016" s="1">
        <f>COUNTIF(B1016,"*ua*")</f>
        <v>0</v>
      </c>
      <c r="AB1016">
        <f>SUM(G1016:AA1016)</f>
        <v>0</v>
      </c>
      <c r="AC1016">
        <v>2</v>
      </c>
      <c r="AD1016">
        <f>COUNTIF(AC1016,"2")</f>
        <v>1</v>
      </c>
      <c r="AE1016">
        <f>COUNTIF(AC1016,"3")</f>
        <v>0</v>
      </c>
      <c r="AF1016">
        <f>COUNTIF(AC1016,"4")</f>
        <v>0</v>
      </c>
      <c r="AG1016">
        <f>COUNTIF(AC1016,"5")</f>
        <v>0</v>
      </c>
      <c r="AH1016">
        <v>1</v>
      </c>
      <c r="AI1016">
        <v>0</v>
      </c>
      <c r="AL1016">
        <v>1</v>
      </c>
      <c r="AO1016" s="1">
        <f>COUNTIF(F1016,"CVCV")+COUNTIF(F1016,"CVVCV")</f>
        <v>1</v>
      </c>
      <c r="AP1016" s="1">
        <f>COUNTIF(F1016,"CVCVC")+COUNTIF(F1016,"CVVCVC")</f>
        <v>0</v>
      </c>
      <c r="AQ1016" s="1">
        <f>COUNTIF(F1016,"VCV")+COUNTIF(F1016,"VVCV")</f>
        <v>0</v>
      </c>
      <c r="AR1016" s="1">
        <f>COUNTIF(F1016,"VCVC")+COUNTIF(F1016,"VVCVC")</f>
        <v>0</v>
      </c>
      <c r="AS1016" s="1">
        <f>COUNTIF(F1016,"CVV")</f>
        <v>0</v>
      </c>
      <c r="AT1016" s="1">
        <f>COUNTIF(F1016,"CVVC")</f>
        <v>0</v>
      </c>
      <c r="AU1016" s="1">
        <f>COUNTIF(F1016,"VV")</f>
        <v>0</v>
      </c>
      <c r="AV1016" s="1">
        <f>COUNTIF(F1016,"VVC")</f>
        <v>0</v>
      </c>
      <c r="AW1016" s="1">
        <f>COUNTIF(F1016,"CVVCVC")+COUNTIF(F1016,"VVCVC")+COUNTIF(F1016,"CVVCV")+COUNTIF(F1016,"VVCV")</f>
        <v>0</v>
      </c>
      <c r="AY1016" s="1">
        <f>COUNTIF(F1016,"CCVCV")</f>
        <v>0</v>
      </c>
      <c r="AZ1016" s="1">
        <f>COUNTIF(F1016,"CCVCVC")</f>
        <v>0</v>
      </c>
      <c r="BA1016" s="1">
        <f>COUNTIF(F1016,"CCVV")</f>
        <v>0</v>
      </c>
      <c r="BB1016" s="1">
        <f>COUNTIF(F1016,"CCVVC")</f>
        <v>0</v>
      </c>
      <c r="BF1016" s="1" t="str">
        <f>RIGHT(F1016,4)</f>
        <v>CVCV</v>
      </c>
      <c r="BG1016" s="1">
        <v>1</v>
      </c>
      <c r="BP1016" s="1">
        <f>SUM(BG1016:BO1016)</f>
        <v>1</v>
      </c>
      <c r="BQ1016">
        <v>0</v>
      </c>
      <c r="BS1016" s="1" t="str">
        <f>LEFT(B1016,1)</f>
        <v>k</v>
      </c>
      <c r="BT1016" s="1" t="str">
        <f>LEFT(B1016,2)</f>
        <v>ke</v>
      </c>
      <c r="BU1016" s="1" t="str">
        <f>RIGHT(B1016,1)</f>
        <v>e</v>
      </c>
      <c r="BX1016" s="10">
        <v>0</v>
      </c>
      <c r="BY1016" s="10" t="str">
        <f>LEFT(CA1016,1)</f>
        <v>e</v>
      </c>
      <c r="BZ1016" s="10" t="str">
        <f>RIGHT(B1016,1)</f>
        <v>e</v>
      </c>
      <c r="CA1016" s="10" t="str">
        <f>RIGHT(B1016,3)</f>
        <v>ehe</v>
      </c>
      <c r="CB1016" s="10" t="str">
        <f>RIGHT(B1016,3)</f>
        <v>ehe</v>
      </c>
      <c r="CC1016" s="10" t="str">
        <f>RIGHT(B1016,2)</f>
        <v>he</v>
      </c>
      <c r="CD1016" s="10" t="str">
        <f>RIGHT(B1016,1)</f>
        <v>e</v>
      </c>
    </row>
    <row r="1017" spans="1:82">
      <c r="A1017">
        <v>920</v>
      </c>
      <c r="B1017" s="30" t="s">
        <v>964</v>
      </c>
      <c r="C1017" t="s">
        <v>2533</v>
      </c>
      <c r="D1017" t="s">
        <v>1141</v>
      </c>
      <c r="E1017" t="s">
        <v>1141</v>
      </c>
      <c r="F1017" t="s">
        <v>2834</v>
      </c>
      <c r="G1017" s="1">
        <f>COUNTIF(B1017,"*ii*")</f>
        <v>0</v>
      </c>
      <c r="H1017" s="1">
        <f>COUNTIF(B1017,"*ee*")</f>
        <v>0</v>
      </c>
      <c r="I1017" s="1">
        <f>COUNTIF(B1017,"*aa*")</f>
        <v>0</v>
      </c>
      <c r="J1017" s="1">
        <f>COUNTIF(B1017,"*oo*")</f>
        <v>0</v>
      </c>
      <c r="K1017" s="1">
        <f>COUNTIF(B1017,"*uu*")</f>
        <v>0</v>
      </c>
      <c r="L1017" s="1">
        <f>COUNTIF(B1017,"*ia*")</f>
        <v>0</v>
      </c>
      <c r="M1017" s="1">
        <f>COUNTIF(B1017,"*iu*")</f>
        <v>0</v>
      </c>
      <c r="N1017" s="1">
        <f>COUNTIF(B1017,"*ei*")</f>
        <v>0</v>
      </c>
      <c r="O1017" s="1">
        <f>COUNTIF(B1017,"*ea*")</f>
        <v>0</v>
      </c>
      <c r="P1017" s="1">
        <f>COUNTIF(B1017,"*eo*")</f>
        <v>0</v>
      </c>
      <c r="Q1017" s="1">
        <f>COUNTIF(B1017,"*eu*")</f>
        <v>0</v>
      </c>
      <c r="R1017" s="1">
        <f>COUNTIF(B1017,"*ai*")</f>
        <v>0</v>
      </c>
      <c r="S1017" s="1">
        <f>COUNTIF(B1017,"*ae*")</f>
        <v>0</v>
      </c>
      <c r="T1017" s="1">
        <f>COUNTIF(B1017,"*ao*")</f>
        <v>0</v>
      </c>
      <c r="U1017" s="1">
        <f>COUNTIF(B1017,"*au*")</f>
        <v>0</v>
      </c>
      <c r="V1017" s="1">
        <f>COUNTIF(B1017,"*oi*")</f>
        <v>0</v>
      </c>
      <c r="W1017" s="1">
        <f>COUNTIF(B1017,"*oe*")</f>
        <v>0</v>
      </c>
      <c r="X1017" s="1">
        <f>COUNTIF(B1017,"*oa*")</f>
        <v>0</v>
      </c>
      <c r="Y1017" s="1">
        <f>COUNTIF(B1017,"*ou*")</f>
        <v>0</v>
      </c>
      <c r="Z1017" s="1">
        <f>COUNTIF(B1017,"*ui*")</f>
        <v>0</v>
      </c>
      <c r="AA1017" s="1">
        <f>COUNTIF(B1017,"*ua*")</f>
        <v>0</v>
      </c>
      <c r="AB1017">
        <f>SUM(G1017:AA1017)</f>
        <v>0</v>
      </c>
      <c r="AC1017">
        <v>2</v>
      </c>
      <c r="AD1017">
        <f>COUNTIF(AC1017,"2")</f>
        <v>1</v>
      </c>
      <c r="AE1017">
        <f>COUNTIF(AC1017,"3")</f>
        <v>0</v>
      </c>
      <c r="AF1017">
        <f>COUNTIF(AC1017,"4")</f>
        <v>0</v>
      </c>
      <c r="AG1017">
        <f>COUNTIF(AC1017,"5")</f>
        <v>0</v>
      </c>
      <c r="AH1017">
        <v>1</v>
      </c>
      <c r="AI1017">
        <v>0</v>
      </c>
      <c r="AL1017">
        <v>1</v>
      </c>
      <c r="AO1017" s="1">
        <f>COUNTIF(F1017,"CVCV")+COUNTIF(F1017,"CVVCV")</f>
        <v>1</v>
      </c>
      <c r="AP1017" s="1">
        <f>COUNTIF(F1017,"CVCVC")+COUNTIF(F1017,"CVVCVC")</f>
        <v>0</v>
      </c>
      <c r="AQ1017" s="1">
        <f>COUNTIF(F1017,"VCV")+COUNTIF(F1017,"VVCV")</f>
        <v>0</v>
      </c>
      <c r="AR1017" s="1">
        <f>COUNTIF(F1017,"VCVC")+COUNTIF(F1017,"VVCVC")</f>
        <v>0</v>
      </c>
      <c r="AS1017" s="1">
        <f>COUNTIF(F1017,"CVV")</f>
        <v>0</v>
      </c>
      <c r="AT1017" s="1">
        <f>COUNTIF(F1017,"CVVC")</f>
        <v>0</v>
      </c>
      <c r="AU1017" s="1">
        <f>COUNTIF(F1017,"VV")</f>
        <v>0</v>
      </c>
      <c r="AV1017" s="1">
        <f>COUNTIF(F1017,"VVC")</f>
        <v>0</v>
      </c>
      <c r="AW1017" s="1">
        <f>COUNTIF(F1017,"CVVCVC")+COUNTIF(F1017,"VVCVC")+COUNTIF(F1017,"CVVCV")+COUNTIF(F1017,"VVCV")</f>
        <v>0</v>
      </c>
      <c r="AY1017" s="1">
        <f>COUNTIF(F1017,"CCVCV")</f>
        <v>0</v>
      </c>
      <c r="AZ1017" s="1">
        <f>COUNTIF(F1017,"CCVCVC")</f>
        <v>0</v>
      </c>
      <c r="BA1017" s="1">
        <f>COUNTIF(F1017,"CCVV")</f>
        <v>0</v>
      </c>
      <c r="BB1017" s="1">
        <f>COUNTIF(F1017,"CCVVC")</f>
        <v>0</v>
      </c>
      <c r="BF1017" s="1" t="str">
        <f>RIGHT(F1017,4)</f>
        <v>CVCV</v>
      </c>
      <c r="BG1017" s="1">
        <v>1</v>
      </c>
      <c r="BP1017" s="1">
        <f>SUM(BG1017:BO1017)</f>
        <v>1</v>
      </c>
      <c r="BQ1017">
        <v>0</v>
      </c>
      <c r="BS1017" s="1" t="str">
        <f>LEFT(B1017,1)</f>
        <v>n</v>
      </c>
      <c r="BT1017" s="1" t="str">
        <f>LEFT(B1017,2)</f>
        <v>na</v>
      </c>
      <c r="BU1017" s="1" t="str">
        <f>RIGHT(B1017,1)</f>
        <v>e</v>
      </c>
      <c r="BX1017" s="10">
        <v>0</v>
      </c>
      <c r="BY1017" s="10" t="str">
        <f>LEFT(CA1017,1)</f>
        <v>a</v>
      </c>
      <c r="BZ1017" s="10" t="str">
        <f>RIGHT(B1017,1)</f>
        <v>e</v>
      </c>
      <c r="CA1017" s="10" t="str">
        <f>RIGHT(B1017,3)</f>
        <v>ake</v>
      </c>
      <c r="CB1017" s="10" t="str">
        <f>RIGHT(B1017,3)</f>
        <v>ake</v>
      </c>
      <c r="CC1017" s="10" t="str">
        <f>RIGHT(B1017,2)</f>
        <v>ke</v>
      </c>
      <c r="CD1017" s="10" t="str">
        <f>RIGHT(B1017,1)</f>
        <v>e</v>
      </c>
    </row>
    <row r="1018" spans="1:82">
      <c r="A1018">
        <v>365</v>
      </c>
      <c r="B1018" s="30" t="s">
        <v>957</v>
      </c>
      <c r="C1018" t="s">
        <v>2513</v>
      </c>
      <c r="D1018" t="s">
        <v>1150</v>
      </c>
      <c r="E1018" t="s">
        <v>2821</v>
      </c>
      <c r="F1018" t="s">
        <v>2834</v>
      </c>
      <c r="G1018" s="1">
        <f>COUNTIF(B1018,"*ii*")</f>
        <v>0</v>
      </c>
      <c r="H1018" s="1">
        <f>COUNTIF(B1018,"*ee*")</f>
        <v>0</v>
      </c>
      <c r="I1018" s="1">
        <f>COUNTIF(B1018,"*aa*")</f>
        <v>0</v>
      </c>
      <c r="J1018" s="1">
        <f>COUNTIF(B1018,"*oo*")</f>
        <v>0</v>
      </c>
      <c r="K1018" s="1">
        <f>COUNTIF(B1018,"*uu*")</f>
        <v>0</v>
      </c>
      <c r="L1018" s="1">
        <f>COUNTIF(B1018,"*ia*")</f>
        <v>0</v>
      </c>
      <c r="M1018" s="1">
        <f>COUNTIF(B1018,"*iu*")</f>
        <v>0</v>
      </c>
      <c r="N1018" s="1">
        <f>COUNTIF(B1018,"*ei*")</f>
        <v>0</v>
      </c>
      <c r="O1018" s="1">
        <f>COUNTIF(B1018,"*ea*")</f>
        <v>0</v>
      </c>
      <c r="P1018" s="1">
        <f>COUNTIF(B1018,"*eo*")</f>
        <v>0</v>
      </c>
      <c r="Q1018" s="1">
        <f>COUNTIF(B1018,"*eu*")</f>
        <v>0</v>
      </c>
      <c r="R1018" s="1">
        <f>COUNTIF(B1018,"*ai*")</f>
        <v>0</v>
      </c>
      <c r="S1018" s="1">
        <f>COUNTIF(B1018,"*ae*")</f>
        <v>0</v>
      </c>
      <c r="T1018" s="1">
        <f>COUNTIF(B1018,"*ao*")</f>
        <v>0</v>
      </c>
      <c r="U1018" s="1">
        <f>COUNTIF(B1018,"*au*")</f>
        <v>0</v>
      </c>
      <c r="V1018" s="1">
        <f>COUNTIF(B1018,"*oi*")</f>
        <v>0</v>
      </c>
      <c r="W1018" s="1">
        <f>COUNTIF(B1018,"*oe*")</f>
        <v>0</v>
      </c>
      <c r="X1018" s="1">
        <f>COUNTIF(B1018,"*oa*")</f>
        <v>0</v>
      </c>
      <c r="Y1018" s="1">
        <f>COUNTIF(B1018,"*ou*")</f>
        <v>0</v>
      </c>
      <c r="Z1018" s="1">
        <f>COUNTIF(B1018,"*ui*")</f>
        <v>0</v>
      </c>
      <c r="AA1018" s="1">
        <f>COUNTIF(B1018,"*ua*")</f>
        <v>0</v>
      </c>
      <c r="AB1018">
        <f>SUM(G1018:AA1018)</f>
        <v>0</v>
      </c>
      <c r="AC1018">
        <v>2</v>
      </c>
      <c r="AD1018">
        <f>COUNTIF(AC1018,"2")</f>
        <v>1</v>
      </c>
      <c r="AE1018">
        <f>COUNTIF(AC1018,"3")</f>
        <v>0</v>
      </c>
      <c r="AF1018">
        <f>COUNTIF(AC1018,"4")</f>
        <v>0</v>
      </c>
      <c r="AG1018">
        <f>COUNTIF(AC1018,"5")</f>
        <v>0</v>
      </c>
      <c r="AH1018">
        <v>1</v>
      </c>
      <c r="AI1018">
        <v>0</v>
      </c>
      <c r="AL1018">
        <v>1</v>
      </c>
      <c r="AO1018" s="1">
        <f>COUNTIF(F1018,"CVCV")+COUNTIF(F1018,"CVVCV")</f>
        <v>1</v>
      </c>
      <c r="AP1018" s="1">
        <f>COUNTIF(F1018,"CVCVC")+COUNTIF(F1018,"CVVCVC")</f>
        <v>0</v>
      </c>
      <c r="AQ1018" s="1">
        <f>COUNTIF(F1018,"VCV")+COUNTIF(F1018,"VVCV")</f>
        <v>0</v>
      </c>
      <c r="AR1018" s="1">
        <f>COUNTIF(F1018,"VCVC")+COUNTIF(F1018,"VVCVC")</f>
        <v>0</v>
      </c>
      <c r="AS1018" s="1">
        <f>COUNTIF(F1018,"CVV")</f>
        <v>0</v>
      </c>
      <c r="AT1018" s="1">
        <f>COUNTIF(F1018,"CVVC")</f>
        <v>0</v>
      </c>
      <c r="AU1018" s="1">
        <f>COUNTIF(F1018,"VV")</f>
        <v>0</v>
      </c>
      <c r="AV1018" s="1">
        <f>COUNTIF(F1018,"VVC")</f>
        <v>0</v>
      </c>
      <c r="AW1018" s="1">
        <f>COUNTIF(F1018,"CVVCVC")+COUNTIF(F1018,"VVCVC")+COUNTIF(F1018,"CVVCV")+COUNTIF(F1018,"VVCV")</f>
        <v>0</v>
      </c>
      <c r="AY1018" s="1">
        <f>COUNTIF(F1018,"CCVCV")</f>
        <v>0</v>
      </c>
      <c r="AZ1018" s="1">
        <f>COUNTIF(F1018,"CCVCVC")</f>
        <v>0</v>
      </c>
      <c r="BA1018" s="1">
        <f>COUNTIF(F1018,"CCVV")</f>
        <v>0</v>
      </c>
      <c r="BB1018" s="1">
        <f>COUNTIF(F1018,"CCVVC")</f>
        <v>0</v>
      </c>
      <c r="BF1018" s="1" t="str">
        <f>RIGHT(F1018,4)</f>
        <v>CVCV</v>
      </c>
      <c r="BG1018" s="1">
        <v>1</v>
      </c>
      <c r="BP1018" s="1">
        <f>SUM(BG1018:BO1018)</f>
        <v>1</v>
      </c>
      <c r="BQ1018">
        <v>0</v>
      </c>
      <c r="BS1018" s="1" t="str">
        <f>LEFT(B1018,1)</f>
        <v>h</v>
      </c>
      <c r="BT1018" s="1" t="str">
        <f>LEFT(B1018,2)</f>
        <v>ha</v>
      </c>
      <c r="BU1018" s="1" t="str">
        <f>RIGHT(B1018,1)</f>
        <v>e</v>
      </c>
      <c r="BX1018" s="10">
        <v>0</v>
      </c>
      <c r="BY1018" s="10" t="str">
        <f>LEFT(CA1018,1)</f>
        <v>a</v>
      </c>
      <c r="BZ1018" s="10" t="str">
        <f>RIGHT(B1018,1)</f>
        <v>e</v>
      </c>
      <c r="CA1018" s="10" t="str">
        <f>RIGHT(B1018,3)</f>
        <v>ake</v>
      </c>
      <c r="CB1018" s="10" t="str">
        <f>RIGHT(B1018,3)</f>
        <v>ake</v>
      </c>
      <c r="CC1018" s="10" t="str">
        <f>RIGHT(B1018,2)</f>
        <v>ke</v>
      </c>
      <c r="CD1018" s="10" t="str">
        <f>RIGHT(B1018,1)</f>
        <v>e</v>
      </c>
    </row>
    <row r="1019" spans="1:82">
      <c r="A1019">
        <v>1092</v>
      </c>
      <c r="B1019" s="30" t="s">
        <v>1075</v>
      </c>
      <c r="C1019" t="s">
        <v>2700</v>
      </c>
      <c r="D1019" t="s">
        <v>1150</v>
      </c>
      <c r="E1019" t="s">
        <v>2821</v>
      </c>
      <c r="F1019" t="s">
        <v>2834</v>
      </c>
      <c r="G1019" s="1">
        <f>COUNTIF(B1019,"*ii*")</f>
        <v>0</v>
      </c>
      <c r="H1019" s="1">
        <f>COUNTIF(B1019,"*ee*")</f>
        <v>0</v>
      </c>
      <c r="I1019" s="1">
        <f>COUNTIF(B1019,"*aa*")</f>
        <v>0</v>
      </c>
      <c r="J1019" s="1">
        <f>COUNTIF(B1019,"*oo*")</f>
        <v>0</v>
      </c>
      <c r="K1019" s="1">
        <f>COUNTIF(B1019,"*uu*")</f>
        <v>0</v>
      </c>
      <c r="L1019" s="1">
        <f>COUNTIF(B1019,"*ia*")</f>
        <v>0</v>
      </c>
      <c r="M1019" s="1">
        <f>COUNTIF(B1019,"*iu*")</f>
        <v>0</v>
      </c>
      <c r="N1019" s="1">
        <f>COUNTIF(B1019,"*ei*")</f>
        <v>0</v>
      </c>
      <c r="O1019" s="1">
        <f>COUNTIF(B1019,"*ea*")</f>
        <v>0</v>
      </c>
      <c r="P1019" s="1">
        <f>COUNTIF(B1019,"*eo*")</f>
        <v>0</v>
      </c>
      <c r="Q1019" s="1">
        <f>COUNTIF(B1019,"*eu*")</f>
        <v>0</v>
      </c>
      <c r="R1019" s="1">
        <f>COUNTIF(B1019,"*ai*")</f>
        <v>0</v>
      </c>
      <c r="S1019" s="1">
        <f>COUNTIF(B1019,"*ae*")</f>
        <v>0</v>
      </c>
      <c r="T1019" s="1">
        <f>COUNTIF(B1019,"*ao*")</f>
        <v>0</v>
      </c>
      <c r="U1019" s="1">
        <f>COUNTIF(B1019,"*au*")</f>
        <v>0</v>
      </c>
      <c r="V1019" s="1">
        <f>COUNTIF(B1019,"*oi*")</f>
        <v>0</v>
      </c>
      <c r="W1019" s="1">
        <f>COUNTIF(B1019,"*oe*")</f>
        <v>0</v>
      </c>
      <c r="X1019" s="1">
        <f>COUNTIF(B1019,"*oa*")</f>
        <v>0</v>
      </c>
      <c r="Y1019" s="1">
        <f>COUNTIF(B1019,"*ou*")</f>
        <v>0</v>
      </c>
      <c r="Z1019" s="1">
        <f>COUNTIF(B1019,"*ui*")</f>
        <v>0</v>
      </c>
      <c r="AA1019" s="1">
        <f>COUNTIF(B1019,"*ua*")</f>
        <v>0</v>
      </c>
      <c r="AB1019">
        <f>SUM(G1019:AA1019)</f>
        <v>0</v>
      </c>
      <c r="AC1019">
        <v>2</v>
      </c>
      <c r="AD1019">
        <f>COUNTIF(AC1019,"2")</f>
        <v>1</v>
      </c>
      <c r="AE1019">
        <f>COUNTIF(AC1019,"3")</f>
        <v>0</v>
      </c>
      <c r="AF1019">
        <f>COUNTIF(AC1019,"4")</f>
        <v>0</v>
      </c>
      <c r="AG1019">
        <f>COUNTIF(AC1019,"5")</f>
        <v>0</v>
      </c>
      <c r="AH1019">
        <v>1</v>
      </c>
      <c r="AI1019">
        <v>0</v>
      </c>
      <c r="AL1019">
        <v>1</v>
      </c>
      <c r="AO1019" s="1">
        <f>COUNTIF(F1019,"CVCV")+COUNTIF(F1019,"CVVCV")</f>
        <v>1</v>
      </c>
      <c r="AP1019" s="1">
        <f>COUNTIF(F1019,"CVCVC")+COUNTIF(F1019,"CVVCVC")</f>
        <v>0</v>
      </c>
      <c r="AQ1019" s="1">
        <f>COUNTIF(F1019,"VCV")+COUNTIF(F1019,"VVCV")</f>
        <v>0</v>
      </c>
      <c r="AR1019" s="1">
        <f>COUNTIF(F1019,"VCVC")+COUNTIF(F1019,"VVCVC")</f>
        <v>0</v>
      </c>
      <c r="AS1019" s="1">
        <f>COUNTIF(F1019,"CVV")</f>
        <v>0</v>
      </c>
      <c r="AT1019" s="1">
        <f>COUNTIF(F1019,"CVVC")</f>
        <v>0</v>
      </c>
      <c r="AU1019" s="1">
        <f>COUNTIF(F1019,"VV")</f>
        <v>0</v>
      </c>
      <c r="AV1019" s="1">
        <f>COUNTIF(F1019,"VVC")</f>
        <v>0</v>
      </c>
      <c r="AW1019" s="1">
        <f>COUNTIF(F1019,"CVVCVC")+COUNTIF(F1019,"VVCVC")+COUNTIF(F1019,"CVVCV")+COUNTIF(F1019,"VVCV")</f>
        <v>0</v>
      </c>
      <c r="AY1019" s="1">
        <f>COUNTIF(F1019,"CCVCV")</f>
        <v>0</v>
      </c>
      <c r="AZ1019" s="1">
        <f>COUNTIF(F1019,"CCVCVC")</f>
        <v>0</v>
      </c>
      <c r="BA1019" s="1">
        <f>COUNTIF(F1019,"CCVV")</f>
        <v>0</v>
      </c>
      <c r="BB1019" s="1">
        <f>COUNTIF(F1019,"CCVVC")</f>
        <v>0</v>
      </c>
      <c r="BF1019" s="1" t="str">
        <f>RIGHT(F1019,4)</f>
        <v>CVCV</v>
      </c>
      <c r="BG1019" s="1">
        <v>1</v>
      </c>
      <c r="BP1019" s="1">
        <f>SUM(BG1019:BO1019)</f>
        <v>1</v>
      </c>
      <c r="BQ1019">
        <v>0</v>
      </c>
      <c r="BS1019" s="1" t="str">
        <f>LEFT(B1019,1)</f>
        <v>p</v>
      </c>
      <c r="BT1019" s="1" t="str">
        <f>LEFT(B1019,2)</f>
        <v>pa</v>
      </c>
      <c r="BU1019" s="1" t="str">
        <f>RIGHT(B1019,1)</f>
        <v>e</v>
      </c>
      <c r="BX1019" s="10">
        <v>0</v>
      </c>
      <c r="BY1019" s="10" t="str">
        <f>LEFT(CA1019,1)</f>
        <v>a</v>
      </c>
      <c r="BZ1019" s="10" t="str">
        <f>RIGHT(B1019,1)</f>
        <v>e</v>
      </c>
      <c r="CA1019" s="10" t="str">
        <f>RIGHT(B1019,3)</f>
        <v>ake</v>
      </c>
      <c r="CB1019" s="10" t="str">
        <f>RIGHT(B1019,3)</f>
        <v>ake</v>
      </c>
      <c r="CC1019" s="10" t="str">
        <f>RIGHT(B1019,2)</f>
        <v>ke</v>
      </c>
      <c r="CD1019" s="10" t="str">
        <f>RIGHT(B1019,1)</f>
        <v>e</v>
      </c>
    </row>
    <row r="1020" spans="1:82">
      <c r="A1020">
        <v>1583</v>
      </c>
      <c r="B1020" s="30" t="s">
        <v>982</v>
      </c>
      <c r="C1020" t="s">
        <v>2569</v>
      </c>
      <c r="D1020" t="s">
        <v>1150</v>
      </c>
      <c r="E1020" t="s">
        <v>2821</v>
      </c>
      <c r="F1020" t="s">
        <v>2834</v>
      </c>
      <c r="G1020" s="1">
        <f>COUNTIF(B1020,"*ii*")</f>
        <v>0</v>
      </c>
      <c r="H1020" s="1">
        <f>COUNTIF(B1020,"*ee*")</f>
        <v>0</v>
      </c>
      <c r="I1020" s="1">
        <f>COUNTIF(B1020,"*aa*")</f>
        <v>0</v>
      </c>
      <c r="J1020" s="1">
        <f>COUNTIF(B1020,"*oo*")</f>
        <v>0</v>
      </c>
      <c r="K1020" s="1">
        <f>COUNTIF(B1020,"*uu*")</f>
        <v>0</v>
      </c>
      <c r="L1020" s="1">
        <f>COUNTIF(B1020,"*ia*")</f>
        <v>0</v>
      </c>
      <c r="M1020" s="1">
        <f>COUNTIF(B1020,"*iu*")</f>
        <v>0</v>
      </c>
      <c r="N1020" s="1">
        <f>COUNTIF(B1020,"*ei*")</f>
        <v>0</v>
      </c>
      <c r="O1020" s="1">
        <f>COUNTIF(B1020,"*ea*")</f>
        <v>0</v>
      </c>
      <c r="P1020" s="1">
        <f>COUNTIF(B1020,"*eo*")</f>
        <v>0</v>
      </c>
      <c r="Q1020" s="1">
        <f>COUNTIF(B1020,"*eu*")</f>
        <v>0</v>
      </c>
      <c r="R1020" s="1">
        <f>COUNTIF(B1020,"*ai*")</f>
        <v>0</v>
      </c>
      <c r="S1020" s="1">
        <f>COUNTIF(B1020,"*ae*")</f>
        <v>0</v>
      </c>
      <c r="T1020" s="1">
        <f>COUNTIF(B1020,"*ao*")</f>
        <v>0</v>
      </c>
      <c r="U1020" s="1">
        <f>COUNTIF(B1020,"*au*")</f>
        <v>0</v>
      </c>
      <c r="V1020" s="1">
        <f>COUNTIF(B1020,"*oi*")</f>
        <v>0</v>
      </c>
      <c r="W1020" s="1">
        <f>COUNTIF(B1020,"*oe*")</f>
        <v>0</v>
      </c>
      <c r="X1020" s="1">
        <f>COUNTIF(B1020,"*oa*")</f>
        <v>0</v>
      </c>
      <c r="Y1020" s="1">
        <f>COUNTIF(B1020,"*ou*")</f>
        <v>0</v>
      </c>
      <c r="Z1020" s="1">
        <f>COUNTIF(B1020,"*ui*")</f>
        <v>0</v>
      </c>
      <c r="AA1020" s="1">
        <f>COUNTIF(B1020,"*ua*")</f>
        <v>0</v>
      </c>
      <c r="AB1020">
        <f>SUM(G1020:AA1020)</f>
        <v>0</v>
      </c>
      <c r="AC1020">
        <v>2</v>
      </c>
      <c r="AD1020">
        <f>COUNTIF(AC1020,"2")</f>
        <v>1</v>
      </c>
      <c r="AE1020">
        <f>COUNTIF(AC1020,"3")</f>
        <v>0</v>
      </c>
      <c r="AF1020">
        <f>COUNTIF(AC1020,"4")</f>
        <v>0</v>
      </c>
      <c r="AG1020">
        <f>COUNTIF(AC1020,"5")</f>
        <v>0</v>
      </c>
      <c r="AH1020">
        <v>1</v>
      </c>
      <c r="AI1020">
        <v>0</v>
      </c>
      <c r="AL1020">
        <v>1</v>
      </c>
      <c r="AO1020" s="1">
        <f>COUNTIF(F1020,"CVCV")+COUNTIF(F1020,"CVVCV")</f>
        <v>1</v>
      </c>
      <c r="AP1020" s="1">
        <f>COUNTIF(F1020,"CVCVC")+COUNTIF(F1020,"CVVCVC")</f>
        <v>0</v>
      </c>
      <c r="AQ1020" s="1">
        <f>COUNTIF(F1020,"VCV")+COUNTIF(F1020,"VVCV")</f>
        <v>0</v>
      </c>
      <c r="AR1020" s="1">
        <f>COUNTIF(F1020,"VCVC")+COUNTIF(F1020,"VVCVC")</f>
        <v>0</v>
      </c>
      <c r="AS1020" s="1">
        <f>COUNTIF(F1020,"CVV")</f>
        <v>0</v>
      </c>
      <c r="AT1020" s="1">
        <f>COUNTIF(F1020,"CVVC")</f>
        <v>0</v>
      </c>
      <c r="AU1020" s="1">
        <f>COUNTIF(F1020,"VV")</f>
        <v>0</v>
      </c>
      <c r="AV1020" s="1">
        <f>COUNTIF(F1020,"VVC")</f>
        <v>0</v>
      </c>
      <c r="AW1020" s="1">
        <f>COUNTIF(F1020,"CVVCVC")+COUNTIF(F1020,"VVCVC")+COUNTIF(F1020,"CVVCV")+COUNTIF(F1020,"VVCV")</f>
        <v>0</v>
      </c>
      <c r="AY1020" s="1">
        <f>COUNTIF(F1020,"CCVCV")</f>
        <v>0</v>
      </c>
      <c r="AZ1020" s="1">
        <f>COUNTIF(F1020,"CCVCVC")</f>
        <v>0</v>
      </c>
      <c r="BA1020" s="1">
        <f>COUNTIF(F1020,"CCVV")</f>
        <v>0</v>
      </c>
      <c r="BB1020" s="1">
        <f>COUNTIF(F1020,"CCVVC")</f>
        <v>0</v>
      </c>
      <c r="BF1020" s="1" t="str">
        <f>RIGHT(F1020,4)</f>
        <v>CVCV</v>
      </c>
      <c r="BG1020" s="1">
        <v>1</v>
      </c>
      <c r="BP1020" s="1">
        <f>SUM(BG1020:BO1020)</f>
        <v>1</v>
      </c>
      <c r="BQ1020">
        <v>0</v>
      </c>
      <c r="BS1020" s="1" t="str">
        <f>LEFT(B1020,1)</f>
        <v>s</v>
      </c>
      <c r="BT1020" s="1" t="str">
        <f>LEFT(B1020,2)</f>
        <v>sa</v>
      </c>
      <c r="BU1020" s="1" t="str">
        <f>RIGHT(B1020,1)</f>
        <v>e</v>
      </c>
      <c r="BX1020" s="10">
        <v>0</v>
      </c>
      <c r="BY1020" s="10" t="str">
        <f>LEFT(CA1020,1)</f>
        <v>a</v>
      </c>
      <c r="BZ1020" s="10" t="str">
        <f>RIGHT(B1020,1)</f>
        <v>e</v>
      </c>
      <c r="CA1020" s="10" t="str">
        <f>RIGHT(B1020,3)</f>
        <v>ake</v>
      </c>
      <c r="CB1020" s="10" t="str">
        <f>RIGHT(B1020,3)</f>
        <v>ake</v>
      </c>
      <c r="CC1020" s="10" t="str">
        <f>RIGHT(B1020,2)</f>
        <v>ke</v>
      </c>
      <c r="CD1020" s="10" t="str">
        <f>RIGHT(B1020,1)</f>
        <v>e</v>
      </c>
    </row>
    <row r="1021" spans="1:82">
      <c r="A1021">
        <v>956</v>
      </c>
      <c r="B1021" s="30" t="s">
        <v>553</v>
      </c>
      <c r="C1021" t="s">
        <v>1927</v>
      </c>
      <c r="D1021" t="s">
        <v>1141</v>
      </c>
      <c r="E1021" t="s">
        <v>1141</v>
      </c>
      <c r="F1021" t="s">
        <v>2834</v>
      </c>
      <c r="G1021" s="1">
        <f>COUNTIF(B1021,"*ii*")</f>
        <v>0</v>
      </c>
      <c r="H1021" s="1">
        <f>COUNTIF(B1021,"*ee*")</f>
        <v>0</v>
      </c>
      <c r="I1021" s="1">
        <f>COUNTIF(B1021,"*aa*")</f>
        <v>0</v>
      </c>
      <c r="J1021" s="1">
        <f>COUNTIF(B1021,"*oo*")</f>
        <v>0</v>
      </c>
      <c r="K1021" s="1">
        <f>COUNTIF(B1021,"*uu*")</f>
        <v>0</v>
      </c>
      <c r="L1021" s="1">
        <f>COUNTIF(B1021,"*ia*")</f>
        <v>0</v>
      </c>
      <c r="M1021" s="1">
        <f>COUNTIF(B1021,"*iu*")</f>
        <v>0</v>
      </c>
      <c r="N1021" s="1">
        <f>COUNTIF(B1021,"*ei*")</f>
        <v>0</v>
      </c>
      <c r="O1021" s="1">
        <f>COUNTIF(B1021,"*ea*")</f>
        <v>0</v>
      </c>
      <c r="P1021" s="1">
        <f>COUNTIF(B1021,"*eo*")</f>
        <v>0</v>
      </c>
      <c r="Q1021" s="1">
        <f>COUNTIF(B1021,"*eu*")</f>
        <v>0</v>
      </c>
      <c r="R1021" s="1">
        <f>COUNTIF(B1021,"*ai*")</f>
        <v>0</v>
      </c>
      <c r="S1021" s="1">
        <f>COUNTIF(B1021,"*ae*")</f>
        <v>0</v>
      </c>
      <c r="T1021" s="1">
        <f>COUNTIF(B1021,"*ao*")</f>
        <v>0</v>
      </c>
      <c r="U1021" s="1">
        <f>COUNTIF(B1021,"*au*")</f>
        <v>0</v>
      </c>
      <c r="V1021" s="1">
        <f>COUNTIF(B1021,"*oi*")</f>
        <v>0</v>
      </c>
      <c r="W1021" s="1">
        <f>COUNTIF(B1021,"*oe*")</f>
        <v>0</v>
      </c>
      <c r="X1021" s="1">
        <f>COUNTIF(B1021,"*oa*")</f>
        <v>0</v>
      </c>
      <c r="Y1021" s="1">
        <f>COUNTIF(B1021,"*ou*")</f>
        <v>0</v>
      </c>
      <c r="Z1021" s="1">
        <f>COUNTIF(B1021,"*ui*")</f>
        <v>0</v>
      </c>
      <c r="AA1021" s="1">
        <f>COUNTIF(B1021,"*ua*")</f>
        <v>0</v>
      </c>
      <c r="AB1021">
        <f>SUM(G1021:AA1021)</f>
        <v>0</v>
      </c>
      <c r="AC1021">
        <v>2</v>
      </c>
      <c r="AD1021">
        <f>COUNTIF(AC1021,"2")</f>
        <v>1</v>
      </c>
      <c r="AE1021">
        <f>COUNTIF(AC1021,"3")</f>
        <v>0</v>
      </c>
      <c r="AF1021">
        <f>COUNTIF(AC1021,"4")</f>
        <v>0</v>
      </c>
      <c r="AG1021">
        <f>COUNTIF(AC1021,"5")</f>
        <v>0</v>
      </c>
      <c r="AH1021">
        <v>1</v>
      </c>
      <c r="AI1021">
        <v>0</v>
      </c>
      <c r="AL1021">
        <v>1</v>
      </c>
      <c r="AO1021" s="1">
        <f>COUNTIF(F1021,"CVCV")+COUNTIF(F1021,"CVVCV")</f>
        <v>1</v>
      </c>
      <c r="AP1021" s="1">
        <f>COUNTIF(F1021,"CVCVC")+COUNTIF(F1021,"CVVCVC")</f>
        <v>0</v>
      </c>
      <c r="AQ1021" s="1">
        <f>COUNTIF(F1021,"VCV")+COUNTIF(F1021,"VVCV")</f>
        <v>0</v>
      </c>
      <c r="AR1021" s="1">
        <f>COUNTIF(F1021,"VCVC")+COUNTIF(F1021,"VVCVC")</f>
        <v>0</v>
      </c>
      <c r="AS1021" s="1">
        <f>COUNTIF(F1021,"CVV")</f>
        <v>0</v>
      </c>
      <c r="AT1021" s="1">
        <f>COUNTIF(F1021,"CVVC")</f>
        <v>0</v>
      </c>
      <c r="AU1021" s="1">
        <f>COUNTIF(F1021,"VV")</f>
        <v>0</v>
      </c>
      <c r="AV1021" s="1">
        <f>COUNTIF(F1021,"VVC")</f>
        <v>0</v>
      </c>
      <c r="AW1021" s="1">
        <f>COUNTIF(F1021,"CVVCVC")+COUNTIF(F1021,"VVCVC")+COUNTIF(F1021,"CVVCV")+COUNTIF(F1021,"VVCV")</f>
        <v>0</v>
      </c>
      <c r="AY1021" s="1">
        <f>COUNTIF(F1021,"CCVCV")</f>
        <v>0</v>
      </c>
      <c r="AZ1021" s="1">
        <f>COUNTIF(F1021,"CCVCVC")</f>
        <v>0</v>
      </c>
      <c r="BA1021" s="1">
        <f>COUNTIF(F1021,"CCVV")</f>
        <v>0</v>
      </c>
      <c r="BB1021" s="1">
        <f>COUNTIF(F1021,"CCVVC")</f>
        <v>0</v>
      </c>
      <c r="BF1021" s="1" t="str">
        <f>RIGHT(F1021,4)</f>
        <v>CVCV</v>
      </c>
      <c r="BG1021" s="1">
        <v>1</v>
      </c>
      <c r="BP1021" s="1">
        <f>SUM(BG1021:BO1021)</f>
        <v>1</v>
      </c>
      <c r="BQ1021">
        <v>0</v>
      </c>
      <c r="BS1021" s="1" t="str">
        <f>LEFT(B1021,1)</f>
        <v>n</v>
      </c>
      <c r="BT1021" s="1" t="str">
        <f>LEFT(B1021,2)</f>
        <v>ne</v>
      </c>
      <c r="BU1021" s="1" t="str">
        <f>RIGHT(B1021,1)</f>
        <v>e</v>
      </c>
      <c r="BX1021" s="10">
        <v>0</v>
      </c>
      <c r="BY1021" s="10" t="str">
        <f>LEFT(CA1021,1)</f>
        <v>e</v>
      </c>
      <c r="BZ1021" s="10" t="str">
        <f>RIGHT(B1021,1)</f>
        <v>e</v>
      </c>
      <c r="CA1021" s="10" t="str">
        <f>RIGHT(B1021,3)</f>
        <v>eke</v>
      </c>
      <c r="CB1021" s="10" t="str">
        <f>RIGHT(B1021,3)</f>
        <v>eke</v>
      </c>
      <c r="CC1021" s="10" t="str">
        <f>RIGHT(B1021,2)</f>
        <v>ke</v>
      </c>
      <c r="CD1021" s="10" t="str">
        <f>RIGHT(B1021,1)</f>
        <v>e</v>
      </c>
    </row>
    <row r="1022" spans="1:82">
      <c r="A1022">
        <v>1841</v>
      </c>
      <c r="B1022" s="30" t="s">
        <v>876</v>
      </c>
      <c r="C1022" t="s">
        <v>2381</v>
      </c>
      <c r="D1022" t="s">
        <v>1151</v>
      </c>
      <c r="E1022" t="s">
        <v>2821</v>
      </c>
      <c r="F1022" t="s">
        <v>2834</v>
      </c>
      <c r="G1022" s="1">
        <f>COUNTIF(B1022,"*ii*")</f>
        <v>0</v>
      </c>
      <c r="H1022" s="1">
        <f>COUNTIF(B1022,"*ee*")</f>
        <v>0</v>
      </c>
      <c r="I1022" s="1">
        <f>COUNTIF(B1022,"*aa*")</f>
        <v>0</v>
      </c>
      <c r="J1022" s="1">
        <f>COUNTIF(B1022,"*oo*")</f>
        <v>0</v>
      </c>
      <c r="K1022" s="1">
        <f>COUNTIF(B1022,"*uu*")</f>
        <v>0</v>
      </c>
      <c r="L1022" s="1">
        <f>COUNTIF(B1022,"*ia*")</f>
        <v>0</v>
      </c>
      <c r="M1022" s="1">
        <f>COUNTIF(B1022,"*iu*")</f>
        <v>0</v>
      </c>
      <c r="N1022" s="1">
        <f>COUNTIF(B1022,"*ei*")</f>
        <v>0</v>
      </c>
      <c r="O1022" s="1">
        <f>COUNTIF(B1022,"*ea*")</f>
        <v>0</v>
      </c>
      <c r="P1022" s="1">
        <f>COUNTIF(B1022,"*eo*")</f>
        <v>0</v>
      </c>
      <c r="Q1022" s="1">
        <f>COUNTIF(B1022,"*eu*")</f>
        <v>0</v>
      </c>
      <c r="R1022" s="1">
        <f>COUNTIF(B1022,"*ai*")</f>
        <v>0</v>
      </c>
      <c r="S1022" s="1">
        <f>COUNTIF(B1022,"*ae*")</f>
        <v>0</v>
      </c>
      <c r="T1022" s="1">
        <f>COUNTIF(B1022,"*ao*")</f>
        <v>0</v>
      </c>
      <c r="U1022" s="1">
        <f>COUNTIF(B1022,"*au*")</f>
        <v>0</v>
      </c>
      <c r="V1022" s="1">
        <f>COUNTIF(B1022,"*oi*")</f>
        <v>0</v>
      </c>
      <c r="W1022" s="1">
        <f>COUNTIF(B1022,"*oe*")</f>
        <v>0</v>
      </c>
      <c r="X1022" s="1">
        <f>COUNTIF(B1022,"*oa*")</f>
        <v>0</v>
      </c>
      <c r="Y1022" s="1">
        <f>COUNTIF(B1022,"*ou*")</f>
        <v>0</v>
      </c>
      <c r="Z1022" s="1">
        <f>COUNTIF(B1022,"*ui*")</f>
        <v>0</v>
      </c>
      <c r="AA1022" s="1">
        <f>COUNTIF(B1022,"*ua*")</f>
        <v>0</v>
      </c>
      <c r="AB1022">
        <f>SUM(G1022:AA1022)</f>
        <v>0</v>
      </c>
      <c r="AC1022">
        <v>2</v>
      </c>
      <c r="AD1022">
        <f>COUNTIF(AC1022,"2")</f>
        <v>1</v>
      </c>
      <c r="AE1022">
        <f>COUNTIF(AC1022,"3")</f>
        <v>0</v>
      </c>
      <c r="AF1022">
        <f>COUNTIF(AC1022,"4")</f>
        <v>0</v>
      </c>
      <c r="AG1022">
        <f>COUNTIF(AC1022,"5")</f>
        <v>0</v>
      </c>
      <c r="AH1022">
        <v>1</v>
      </c>
      <c r="AI1022">
        <v>0</v>
      </c>
      <c r="AL1022">
        <v>1</v>
      </c>
      <c r="AO1022" s="1">
        <f>COUNTIF(F1022,"CVCV")+COUNTIF(F1022,"CVVCV")</f>
        <v>1</v>
      </c>
      <c r="AP1022" s="1">
        <f>COUNTIF(F1022,"CVCVC")+COUNTIF(F1022,"CVVCVC")</f>
        <v>0</v>
      </c>
      <c r="AQ1022" s="1">
        <f>COUNTIF(F1022,"VCV")+COUNTIF(F1022,"VVCV")</f>
        <v>0</v>
      </c>
      <c r="AR1022" s="1">
        <f>COUNTIF(F1022,"VCVC")+COUNTIF(F1022,"VVCVC")</f>
        <v>0</v>
      </c>
      <c r="AS1022" s="1">
        <f>COUNTIF(F1022,"CVV")</f>
        <v>0</v>
      </c>
      <c r="AT1022" s="1">
        <f>COUNTIF(F1022,"CVVC")</f>
        <v>0</v>
      </c>
      <c r="AU1022" s="1">
        <f>COUNTIF(F1022,"VV")</f>
        <v>0</v>
      </c>
      <c r="AV1022" s="1">
        <f>COUNTIF(F1022,"VVC")</f>
        <v>0</v>
      </c>
      <c r="AW1022" s="1">
        <f>COUNTIF(F1022,"CVVCVC")+COUNTIF(F1022,"VVCVC")+COUNTIF(F1022,"CVVCV")+COUNTIF(F1022,"VVCV")</f>
        <v>0</v>
      </c>
      <c r="AY1022" s="1">
        <f>COUNTIF(F1022,"CCVCV")</f>
        <v>0</v>
      </c>
      <c r="AZ1022" s="1">
        <f>COUNTIF(F1022,"CCVCVC")</f>
        <v>0</v>
      </c>
      <c r="BA1022" s="1">
        <f>COUNTIF(F1022,"CCVV")</f>
        <v>0</v>
      </c>
      <c r="BB1022" s="1">
        <f>COUNTIF(F1022,"CCVVC")</f>
        <v>0</v>
      </c>
      <c r="BF1022" s="1" t="str">
        <f>RIGHT(F1022,4)</f>
        <v>CVCV</v>
      </c>
      <c r="BG1022" s="1">
        <v>1</v>
      </c>
      <c r="BP1022" s="1">
        <f>SUM(BG1022:BO1022)</f>
        <v>1</v>
      </c>
      <c r="BQ1022">
        <v>0</v>
      </c>
      <c r="BS1022" s="1" t="str">
        <f>LEFT(B1022,1)</f>
        <v>t</v>
      </c>
      <c r="BT1022" s="1" t="str">
        <f>LEFT(B1022,2)</f>
        <v>te</v>
      </c>
      <c r="BU1022" s="1" t="str">
        <f>RIGHT(B1022,1)</f>
        <v>e</v>
      </c>
      <c r="BX1022" s="10">
        <v>0</v>
      </c>
      <c r="BY1022" s="10" t="str">
        <f>LEFT(CA1022,1)</f>
        <v>e</v>
      </c>
      <c r="BZ1022" s="10" t="str">
        <f>RIGHT(B1022,1)</f>
        <v>e</v>
      </c>
      <c r="CA1022" s="10" t="str">
        <f>RIGHT(B1022,3)</f>
        <v>eke</v>
      </c>
      <c r="CB1022" s="10" t="str">
        <f>RIGHT(B1022,3)</f>
        <v>eke</v>
      </c>
      <c r="CC1022" s="10" t="str">
        <f>RIGHT(B1022,2)</f>
        <v>ke</v>
      </c>
      <c r="CD1022" s="10" t="str">
        <f>RIGHT(B1022,1)</f>
        <v>e</v>
      </c>
    </row>
    <row r="1023" spans="1:82">
      <c r="A1023">
        <v>388</v>
      </c>
      <c r="B1023" s="30" t="s">
        <v>193</v>
      </c>
      <c r="C1023" t="s">
        <v>1402</v>
      </c>
      <c r="D1023" t="s">
        <v>1150</v>
      </c>
      <c r="E1023" t="s">
        <v>2821</v>
      </c>
      <c r="F1023" t="s">
        <v>2834</v>
      </c>
      <c r="G1023" s="1">
        <f>COUNTIF(B1023,"*ii*")</f>
        <v>0</v>
      </c>
      <c r="H1023" s="1">
        <f>COUNTIF(B1023,"*ee*")</f>
        <v>0</v>
      </c>
      <c r="I1023" s="1">
        <f>COUNTIF(B1023,"*aa*")</f>
        <v>0</v>
      </c>
      <c r="J1023" s="1">
        <f>COUNTIF(B1023,"*oo*")</f>
        <v>0</v>
      </c>
      <c r="K1023" s="1">
        <f>COUNTIF(B1023,"*uu*")</f>
        <v>0</v>
      </c>
      <c r="L1023" s="1">
        <f>COUNTIF(B1023,"*ia*")</f>
        <v>0</v>
      </c>
      <c r="M1023" s="1">
        <f>COUNTIF(B1023,"*iu*")</f>
        <v>0</v>
      </c>
      <c r="N1023" s="1">
        <f>COUNTIF(B1023,"*ei*")</f>
        <v>0</v>
      </c>
      <c r="O1023" s="1">
        <f>COUNTIF(B1023,"*ea*")</f>
        <v>0</v>
      </c>
      <c r="P1023" s="1">
        <f>COUNTIF(B1023,"*eo*")</f>
        <v>0</v>
      </c>
      <c r="Q1023" s="1">
        <f>COUNTIF(B1023,"*eu*")</f>
        <v>0</v>
      </c>
      <c r="R1023" s="1">
        <f>COUNTIF(B1023,"*ai*")</f>
        <v>0</v>
      </c>
      <c r="S1023" s="1">
        <f>COUNTIF(B1023,"*ae*")</f>
        <v>0</v>
      </c>
      <c r="T1023" s="1">
        <f>COUNTIF(B1023,"*ao*")</f>
        <v>0</v>
      </c>
      <c r="U1023" s="1">
        <f>COUNTIF(B1023,"*au*")</f>
        <v>0</v>
      </c>
      <c r="V1023" s="1">
        <f>COUNTIF(B1023,"*oi*")</f>
        <v>0</v>
      </c>
      <c r="W1023" s="1">
        <f>COUNTIF(B1023,"*oe*")</f>
        <v>0</v>
      </c>
      <c r="X1023" s="1">
        <f>COUNTIF(B1023,"*oa*")</f>
        <v>0</v>
      </c>
      <c r="Y1023" s="1">
        <f>COUNTIF(B1023,"*ou*")</f>
        <v>0</v>
      </c>
      <c r="Z1023" s="1">
        <f>COUNTIF(B1023,"*ui*")</f>
        <v>0</v>
      </c>
      <c r="AA1023" s="1">
        <f>COUNTIF(B1023,"*ua*")</f>
        <v>0</v>
      </c>
      <c r="AB1023">
        <f>SUM(G1023:AA1023)</f>
        <v>0</v>
      </c>
      <c r="AC1023">
        <v>2</v>
      </c>
      <c r="AD1023">
        <f>COUNTIF(AC1023,"2")</f>
        <v>1</v>
      </c>
      <c r="AE1023">
        <f>COUNTIF(AC1023,"3")</f>
        <v>0</v>
      </c>
      <c r="AF1023">
        <f>COUNTIF(AC1023,"4")</f>
        <v>0</v>
      </c>
      <c r="AG1023">
        <f>COUNTIF(AC1023,"5")</f>
        <v>0</v>
      </c>
      <c r="AH1023">
        <v>1</v>
      </c>
      <c r="AI1023">
        <v>0</v>
      </c>
      <c r="AL1023">
        <v>1</v>
      </c>
      <c r="AO1023" s="1">
        <f>COUNTIF(F1023,"CVCV")+COUNTIF(F1023,"CVVCV")</f>
        <v>1</v>
      </c>
      <c r="AP1023" s="1">
        <f>COUNTIF(F1023,"CVCVC")+COUNTIF(F1023,"CVVCVC")</f>
        <v>0</v>
      </c>
      <c r="AQ1023" s="1">
        <f>COUNTIF(F1023,"VCV")+COUNTIF(F1023,"VVCV")</f>
        <v>0</v>
      </c>
      <c r="AR1023" s="1">
        <f>COUNTIF(F1023,"VCVC")+COUNTIF(F1023,"VVCVC")</f>
        <v>0</v>
      </c>
      <c r="AS1023" s="1">
        <f>COUNTIF(F1023,"CVV")</f>
        <v>0</v>
      </c>
      <c r="AT1023" s="1">
        <f>COUNTIF(F1023,"CVVC")</f>
        <v>0</v>
      </c>
      <c r="AU1023" s="1">
        <f>COUNTIF(F1023,"VV")</f>
        <v>0</v>
      </c>
      <c r="AV1023" s="1">
        <f>COUNTIF(F1023,"VVC")</f>
        <v>0</v>
      </c>
      <c r="AW1023" s="1">
        <f>COUNTIF(F1023,"CVVCVC")+COUNTIF(F1023,"VVCVC")+COUNTIF(F1023,"CVVCV")+COUNTIF(F1023,"VVCV")</f>
        <v>0</v>
      </c>
      <c r="AY1023" s="1">
        <f>COUNTIF(F1023,"CCVCV")</f>
        <v>0</v>
      </c>
      <c r="AZ1023" s="1">
        <f>COUNTIF(F1023,"CCVCVC")</f>
        <v>0</v>
      </c>
      <c r="BA1023" s="1">
        <f>COUNTIF(F1023,"CCVV")</f>
        <v>0</v>
      </c>
      <c r="BB1023" s="1">
        <f>COUNTIF(F1023,"CCVVC")</f>
        <v>0</v>
      </c>
      <c r="BF1023" s="1" t="str">
        <f>RIGHT(F1023,4)</f>
        <v>CVCV</v>
      </c>
      <c r="BG1023" s="1">
        <v>1</v>
      </c>
      <c r="BP1023" s="1">
        <f>SUM(BG1023:BO1023)</f>
        <v>1</v>
      </c>
      <c r="BQ1023">
        <v>0</v>
      </c>
      <c r="BS1023" s="1" t="str">
        <f>LEFT(B1023,1)</f>
        <v>h</v>
      </c>
      <c r="BT1023" s="1" t="str">
        <f>LEFT(B1023,2)</f>
        <v>he</v>
      </c>
      <c r="BU1023" s="1" t="str">
        <f>RIGHT(B1023,1)</f>
        <v>e</v>
      </c>
      <c r="BX1023" s="10">
        <v>0</v>
      </c>
      <c r="BY1023" s="10" t="str">
        <f>LEFT(CA1023,1)</f>
        <v>e</v>
      </c>
      <c r="BZ1023" s="10" t="str">
        <f>RIGHT(B1023,1)</f>
        <v>e</v>
      </c>
      <c r="CA1023" s="10" t="str">
        <f>RIGHT(B1023,3)</f>
        <v>eke</v>
      </c>
      <c r="CB1023" s="10" t="str">
        <f>RIGHT(B1023,3)</f>
        <v>eke</v>
      </c>
      <c r="CC1023" s="10" t="str">
        <f>RIGHT(B1023,2)</f>
        <v>ke</v>
      </c>
      <c r="CD1023" s="10" t="str">
        <f>RIGHT(B1023,1)</f>
        <v>e</v>
      </c>
    </row>
    <row r="1024" spans="1:82">
      <c r="A1024">
        <v>1625</v>
      </c>
      <c r="B1024" s="30" t="s">
        <v>622</v>
      </c>
      <c r="C1024" t="s">
        <v>2008</v>
      </c>
      <c r="D1024" t="s">
        <v>1150</v>
      </c>
      <c r="E1024" t="s">
        <v>2821</v>
      </c>
      <c r="F1024" t="s">
        <v>2834</v>
      </c>
      <c r="G1024" s="1">
        <f>COUNTIF(B1024,"*ii*")</f>
        <v>0</v>
      </c>
      <c r="H1024" s="1">
        <f>COUNTIF(B1024,"*ee*")</f>
        <v>0</v>
      </c>
      <c r="I1024" s="1">
        <f>COUNTIF(B1024,"*aa*")</f>
        <v>0</v>
      </c>
      <c r="J1024" s="1">
        <f>COUNTIF(B1024,"*oo*")</f>
        <v>0</v>
      </c>
      <c r="K1024" s="1">
        <f>COUNTIF(B1024,"*uu*")</f>
        <v>0</v>
      </c>
      <c r="L1024" s="1">
        <f>COUNTIF(B1024,"*ia*")</f>
        <v>0</v>
      </c>
      <c r="M1024" s="1">
        <f>COUNTIF(B1024,"*iu*")</f>
        <v>0</v>
      </c>
      <c r="N1024" s="1">
        <f>COUNTIF(B1024,"*ei*")</f>
        <v>0</v>
      </c>
      <c r="O1024" s="1">
        <f>COUNTIF(B1024,"*ea*")</f>
        <v>0</v>
      </c>
      <c r="P1024" s="1">
        <f>COUNTIF(B1024,"*eo*")</f>
        <v>0</v>
      </c>
      <c r="Q1024" s="1">
        <f>COUNTIF(B1024,"*eu*")</f>
        <v>0</v>
      </c>
      <c r="R1024" s="1">
        <f>COUNTIF(B1024,"*ai*")</f>
        <v>0</v>
      </c>
      <c r="S1024" s="1">
        <f>COUNTIF(B1024,"*ae*")</f>
        <v>0</v>
      </c>
      <c r="T1024" s="1">
        <f>COUNTIF(B1024,"*ao*")</f>
        <v>0</v>
      </c>
      <c r="U1024" s="1">
        <f>COUNTIF(B1024,"*au*")</f>
        <v>0</v>
      </c>
      <c r="V1024" s="1">
        <f>COUNTIF(B1024,"*oi*")</f>
        <v>0</v>
      </c>
      <c r="W1024" s="1">
        <f>COUNTIF(B1024,"*oe*")</f>
        <v>0</v>
      </c>
      <c r="X1024" s="1">
        <f>COUNTIF(B1024,"*oa*")</f>
        <v>0</v>
      </c>
      <c r="Y1024" s="1">
        <f>COUNTIF(B1024,"*ou*")</f>
        <v>0</v>
      </c>
      <c r="Z1024" s="1">
        <f>COUNTIF(B1024,"*ui*")</f>
        <v>0</v>
      </c>
      <c r="AA1024" s="1">
        <f>COUNTIF(B1024,"*ua*")</f>
        <v>0</v>
      </c>
      <c r="AB1024">
        <f>SUM(G1024:AA1024)</f>
        <v>0</v>
      </c>
      <c r="AC1024">
        <v>2</v>
      </c>
      <c r="AD1024">
        <f>COUNTIF(AC1024,"2")</f>
        <v>1</v>
      </c>
      <c r="AE1024">
        <f>COUNTIF(AC1024,"3")</f>
        <v>0</v>
      </c>
      <c r="AF1024">
        <f>COUNTIF(AC1024,"4")</f>
        <v>0</v>
      </c>
      <c r="AG1024">
        <f>COUNTIF(AC1024,"5")</f>
        <v>0</v>
      </c>
      <c r="AH1024">
        <v>1</v>
      </c>
      <c r="AI1024">
        <v>0</v>
      </c>
      <c r="AL1024">
        <v>1</v>
      </c>
      <c r="AO1024" s="1">
        <f>COUNTIF(F1024,"CVCV")+COUNTIF(F1024,"CVVCV")</f>
        <v>1</v>
      </c>
      <c r="AP1024" s="1">
        <f>COUNTIF(F1024,"CVCVC")+COUNTIF(F1024,"CVVCVC")</f>
        <v>0</v>
      </c>
      <c r="AQ1024" s="1">
        <f>COUNTIF(F1024,"VCV")+COUNTIF(F1024,"VVCV")</f>
        <v>0</v>
      </c>
      <c r="AR1024" s="1">
        <f>COUNTIF(F1024,"VCVC")+COUNTIF(F1024,"VVCVC")</f>
        <v>0</v>
      </c>
      <c r="AS1024" s="1">
        <f>COUNTIF(F1024,"CVV")</f>
        <v>0</v>
      </c>
      <c r="AT1024" s="1">
        <f>COUNTIF(F1024,"CVVC")</f>
        <v>0</v>
      </c>
      <c r="AU1024" s="1">
        <f>COUNTIF(F1024,"VV")</f>
        <v>0</v>
      </c>
      <c r="AV1024" s="1">
        <f>COUNTIF(F1024,"VVC")</f>
        <v>0</v>
      </c>
      <c r="AW1024" s="1">
        <f>COUNTIF(F1024,"CVVCVC")+COUNTIF(F1024,"VVCVC")+COUNTIF(F1024,"CVVCV")+COUNTIF(F1024,"VVCV")</f>
        <v>0</v>
      </c>
      <c r="AY1024" s="1">
        <f>COUNTIF(F1024,"CCVCV")</f>
        <v>0</v>
      </c>
      <c r="AZ1024" s="1">
        <f>COUNTIF(F1024,"CCVCVC")</f>
        <v>0</v>
      </c>
      <c r="BA1024" s="1">
        <f>COUNTIF(F1024,"CCVV")</f>
        <v>0</v>
      </c>
      <c r="BB1024" s="1">
        <f>COUNTIF(F1024,"CCVVC")</f>
        <v>0</v>
      </c>
      <c r="BF1024" s="1" t="str">
        <f>RIGHT(F1024,4)</f>
        <v>CVCV</v>
      </c>
      <c r="BG1024" s="1">
        <v>1</v>
      </c>
      <c r="BP1024" s="1">
        <f>SUM(BG1024:BO1024)</f>
        <v>1</v>
      </c>
      <c r="BQ1024">
        <v>0</v>
      </c>
      <c r="BS1024" s="1" t="str">
        <f>LEFT(B1024,1)</f>
        <v>s</v>
      </c>
      <c r="BT1024" s="1" t="str">
        <f>LEFT(B1024,2)</f>
        <v>se</v>
      </c>
      <c r="BU1024" s="1" t="str">
        <f>RIGHT(B1024,1)</f>
        <v>e</v>
      </c>
      <c r="BX1024" s="10">
        <v>0</v>
      </c>
      <c r="BY1024" s="10" t="str">
        <f>LEFT(CA1024,1)</f>
        <v>e</v>
      </c>
      <c r="BZ1024" s="10" t="str">
        <f>RIGHT(B1024,1)</f>
        <v>e</v>
      </c>
      <c r="CA1024" s="10" t="str">
        <f>RIGHT(B1024,3)</f>
        <v>eke</v>
      </c>
      <c r="CB1024" s="10" t="str">
        <f>RIGHT(B1024,3)</f>
        <v>eke</v>
      </c>
      <c r="CC1024" s="10" t="str">
        <f>RIGHT(B1024,2)</f>
        <v>ke</v>
      </c>
      <c r="CD1024" s="10" t="str">
        <f>RIGHT(B1024,1)</f>
        <v>e</v>
      </c>
    </row>
    <row r="1025" spans="1:82">
      <c r="A1025">
        <v>1558</v>
      </c>
      <c r="B1025" s="30" t="s">
        <v>339</v>
      </c>
      <c r="C1025" t="s">
        <v>1618</v>
      </c>
      <c r="D1025" t="s">
        <v>1152</v>
      </c>
      <c r="E1025" t="s">
        <v>1141</v>
      </c>
      <c r="F1025" t="s">
        <v>2834</v>
      </c>
      <c r="G1025" s="1">
        <f>COUNTIF(B1025,"*ii*")</f>
        <v>0</v>
      </c>
      <c r="H1025" s="1">
        <f>COUNTIF(B1025,"*ee*")</f>
        <v>0</v>
      </c>
      <c r="I1025" s="1">
        <f>COUNTIF(B1025,"*aa*")</f>
        <v>0</v>
      </c>
      <c r="J1025" s="1">
        <f>COUNTIF(B1025,"*oo*")</f>
        <v>0</v>
      </c>
      <c r="K1025" s="1">
        <f>COUNTIF(B1025,"*uu*")</f>
        <v>0</v>
      </c>
      <c r="L1025" s="1">
        <f>COUNTIF(B1025,"*ia*")</f>
        <v>0</v>
      </c>
      <c r="M1025" s="1">
        <f>COUNTIF(B1025,"*iu*")</f>
        <v>0</v>
      </c>
      <c r="N1025" s="1">
        <f>COUNTIF(B1025,"*ei*")</f>
        <v>0</v>
      </c>
      <c r="O1025" s="1">
        <f>COUNTIF(B1025,"*ea*")</f>
        <v>0</v>
      </c>
      <c r="P1025" s="1">
        <f>COUNTIF(B1025,"*eo*")</f>
        <v>0</v>
      </c>
      <c r="Q1025" s="1">
        <f>COUNTIF(B1025,"*eu*")</f>
        <v>0</v>
      </c>
      <c r="R1025" s="1">
        <f>COUNTIF(B1025,"*ai*")</f>
        <v>0</v>
      </c>
      <c r="S1025" s="1">
        <f>COUNTIF(B1025,"*ae*")</f>
        <v>0</v>
      </c>
      <c r="T1025" s="1">
        <f>COUNTIF(B1025,"*ao*")</f>
        <v>0</v>
      </c>
      <c r="U1025" s="1">
        <f>COUNTIF(B1025,"*au*")</f>
        <v>0</v>
      </c>
      <c r="V1025" s="1">
        <f>COUNTIF(B1025,"*oi*")</f>
        <v>0</v>
      </c>
      <c r="W1025" s="1">
        <f>COUNTIF(B1025,"*oe*")</f>
        <v>0</v>
      </c>
      <c r="X1025" s="1">
        <f>COUNTIF(B1025,"*oa*")</f>
        <v>0</v>
      </c>
      <c r="Y1025" s="1">
        <f>COUNTIF(B1025,"*ou*")</f>
        <v>0</v>
      </c>
      <c r="Z1025" s="1">
        <f>COUNTIF(B1025,"*ui*")</f>
        <v>0</v>
      </c>
      <c r="AA1025" s="1">
        <f>COUNTIF(B1025,"*ua*")</f>
        <v>0</v>
      </c>
      <c r="AB1025">
        <f>SUM(G1025:AA1025)</f>
        <v>0</v>
      </c>
      <c r="AC1025">
        <v>2</v>
      </c>
      <c r="AD1025">
        <f>COUNTIF(AC1025,"2")</f>
        <v>1</v>
      </c>
      <c r="AE1025">
        <f>COUNTIF(AC1025,"3")</f>
        <v>0</v>
      </c>
      <c r="AF1025">
        <f>COUNTIF(AC1025,"4")</f>
        <v>0</v>
      </c>
      <c r="AG1025">
        <f>COUNTIF(AC1025,"5")</f>
        <v>0</v>
      </c>
      <c r="AH1025">
        <v>1</v>
      </c>
      <c r="AI1025">
        <v>0</v>
      </c>
      <c r="AL1025">
        <v>1</v>
      </c>
      <c r="AO1025" s="1">
        <f>COUNTIF(F1025,"CVCV")+COUNTIF(F1025,"CVVCV")</f>
        <v>1</v>
      </c>
      <c r="AP1025" s="1">
        <f>COUNTIF(F1025,"CVCVC")+COUNTIF(F1025,"CVVCVC")</f>
        <v>0</v>
      </c>
      <c r="AQ1025" s="1">
        <f>COUNTIF(F1025,"VCV")+COUNTIF(F1025,"VVCV")</f>
        <v>0</v>
      </c>
      <c r="AR1025" s="1">
        <f>COUNTIF(F1025,"VCVC")+COUNTIF(F1025,"VVCVC")</f>
        <v>0</v>
      </c>
      <c r="AS1025" s="1">
        <f>COUNTIF(F1025,"CVV")</f>
        <v>0</v>
      </c>
      <c r="AT1025" s="1">
        <f>COUNTIF(F1025,"CVVC")</f>
        <v>0</v>
      </c>
      <c r="AU1025" s="1">
        <f>COUNTIF(F1025,"VV")</f>
        <v>0</v>
      </c>
      <c r="AV1025" s="1">
        <f>COUNTIF(F1025,"VVC")</f>
        <v>0</v>
      </c>
      <c r="AW1025" s="1">
        <f>COUNTIF(F1025,"CVVCVC")+COUNTIF(F1025,"VVCVC")+COUNTIF(F1025,"CVVCV")+COUNTIF(F1025,"VVCV")</f>
        <v>0</v>
      </c>
      <c r="AY1025" s="1">
        <f>COUNTIF(F1025,"CCVCV")</f>
        <v>0</v>
      </c>
      <c r="AZ1025" s="1">
        <f>COUNTIF(F1025,"CCVCVC")</f>
        <v>0</v>
      </c>
      <c r="BA1025" s="1">
        <f>COUNTIF(F1025,"CCVV")</f>
        <v>0</v>
      </c>
      <c r="BB1025" s="1">
        <f>COUNTIF(F1025,"CCVVC")</f>
        <v>0</v>
      </c>
      <c r="BF1025" s="1" t="str">
        <f>RIGHT(F1025,4)</f>
        <v>CVCV</v>
      </c>
      <c r="BG1025" s="1">
        <v>1</v>
      </c>
      <c r="BI1025">
        <f>COUNTIFS(BY1025,"i",BZ1025,"e")+COUNTIFS(BY1025,"i",BZ1025,"o")+COUNTIFS(BY1025,"u",BZ1025,"e")+COUNTIFS(BY1025,"u",BZ1025,"o")</f>
        <v>1</v>
      </c>
      <c r="BP1025" s="1">
        <f>SUM(BG1025:BO1025)</f>
        <v>2</v>
      </c>
      <c r="BQ1025">
        <v>0</v>
      </c>
      <c r="BS1025" s="1" t="str">
        <f>LEFT(B1025,1)</f>
        <v>r</v>
      </c>
      <c r="BT1025" s="1" t="str">
        <f>LEFT(B1025,2)</f>
        <v>ru</v>
      </c>
      <c r="BU1025" s="1" t="str">
        <f>RIGHT(B1025,1)</f>
        <v>e</v>
      </c>
      <c r="BX1025" s="10">
        <v>0</v>
      </c>
      <c r="BY1025" s="10" t="str">
        <f>LEFT(CA1025,1)</f>
        <v>u</v>
      </c>
      <c r="BZ1025" s="10" t="str">
        <f>RIGHT(B1025,1)</f>
        <v>e</v>
      </c>
      <c r="CA1025" s="10" t="str">
        <f>RIGHT(B1025,3)</f>
        <v>uke</v>
      </c>
      <c r="CB1025" s="10" t="str">
        <f>RIGHT(B1025,3)</f>
        <v>uke</v>
      </c>
      <c r="CC1025" s="10" t="str">
        <f>RIGHT(B1025,2)</f>
        <v>ke</v>
      </c>
      <c r="CD1025" s="10" t="str">
        <f>RIGHT(B1025,1)</f>
        <v>e</v>
      </c>
    </row>
    <row r="1026" spans="1:82">
      <c r="A1026">
        <v>1845</v>
      </c>
      <c r="B1026" s="30" t="s">
        <v>338</v>
      </c>
      <c r="C1026" t="s">
        <v>1617</v>
      </c>
      <c r="D1026" t="s">
        <v>1141</v>
      </c>
      <c r="E1026" t="s">
        <v>1141</v>
      </c>
      <c r="F1026" t="s">
        <v>2834</v>
      </c>
      <c r="G1026" s="1">
        <f>COUNTIF(B1026,"*ii*")</f>
        <v>0</v>
      </c>
      <c r="H1026" s="1">
        <f>COUNTIF(B1026,"*ee*")</f>
        <v>0</v>
      </c>
      <c r="I1026" s="1">
        <f>COUNTIF(B1026,"*aa*")</f>
        <v>0</v>
      </c>
      <c r="J1026" s="1">
        <f>COUNTIF(B1026,"*oo*")</f>
        <v>0</v>
      </c>
      <c r="K1026" s="1">
        <f>COUNTIF(B1026,"*uu*")</f>
        <v>0</v>
      </c>
      <c r="L1026" s="1">
        <f>COUNTIF(B1026,"*ia*")</f>
        <v>0</v>
      </c>
      <c r="M1026" s="1">
        <f>COUNTIF(B1026,"*iu*")</f>
        <v>0</v>
      </c>
      <c r="N1026" s="1">
        <f>COUNTIF(B1026,"*ei*")</f>
        <v>0</v>
      </c>
      <c r="O1026" s="1">
        <f>COUNTIF(B1026,"*ea*")</f>
        <v>0</v>
      </c>
      <c r="P1026" s="1">
        <f>COUNTIF(B1026,"*eo*")</f>
        <v>0</v>
      </c>
      <c r="Q1026" s="1">
        <f>COUNTIF(B1026,"*eu*")</f>
        <v>0</v>
      </c>
      <c r="R1026" s="1">
        <f>COUNTIF(B1026,"*ai*")</f>
        <v>0</v>
      </c>
      <c r="S1026" s="1">
        <f>COUNTIF(B1026,"*ae*")</f>
        <v>0</v>
      </c>
      <c r="T1026" s="1">
        <f>COUNTIF(B1026,"*ao*")</f>
        <v>0</v>
      </c>
      <c r="U1026" s="1">
        <f>COUNTIF(B1026,"*au*")</f>
        <v>0</v>
      </c>
      <c r="V1026" s="1">
        <f>COUNTIF(B1026,"*oi*")</f>
        <v>0</v>
      </c>
      <c r="W1026" s="1">
        <f>COUNTIF(B1026,"*oe*")</f>
        <v>0</v>
      </c>
      <c r="X1026" s="1">
        <f>COUNTIF(B1026,"*oa*")</f>
        <v>0</v>
      </c>
      <c r="Y1026" s="1">
        <f>COUNTIF(B1026,"*ou*")</f>
        <v>0</v>
      </c>
      <c r="Z1026" s="1">
        <f>COUNTIF(B1026,"*ui*")</f>
        <v>0</v>
      </c>
      <c r="AA1026" s="1">
        <f>COUNTIF(B1026,"*ua*")</f>
        <v>0</v>
      </c>
      <c r="AB1026">
        <f>SUM(G1026:AA1026)</f>
        <v>0</v>
      </c>
      <c r="AC1026">
        <v>2</v>
      </c>
      <c r="AD1026">
        <f>COUNTIF(AC1026,"2")</f>
        <v>1</v>
      </c>
      <c r="AE1026">
        <f>COUNTIF(AC1026,"3")</f>
        <v>0</v>
      </c>
      <c r="AF1026">
        <f>COUNTIF(AC1026,"4")</f>
        <v>0</v>
      </c>
      <c r="AG1026">
        <f>COUNTIF(AC1026,"5")</f>
        <v>0</v>
      </c>
      <c r="AH1026">
        <v>1</v>
      </c>
      <c r="AI1026">
        <v>0</v>
      </c>
      <c r="AL1026">
        <v>1</v>
      </c>
      <c r="AO1026" s="1">
        <f>COUNTIF(F1026,"CVCV")+COUNTIF(F1026,"CVVCV")</f>
        <v>1</v>
      </c>
      <c r="AP1026" s="1">
        <f>COUNTIF(F1026,"CVCVC")+COUNTIF(F1026,"CVVCVC")</f>
        <v>0</v>
      </c>
      <c r="AQ1026" s="1">
        <f>COUNTIF(F1026,"VCV")+COUNTIF(F1026,"VVCV")</f>
        <v>0</v>
      </c>
      <c r="AR1026" s="1">
        <f>COUNTIF(F1026,"VCVC")+COUNTIF(F1026,"VVCVC")</f>
        <v>0</v>
      </c>
      <c r="AS1026" s="1">
        <f>COUNTIF(F1026,"CVV")</f>
        <v>0</v>
      </c>
      <c r="AT1026" s="1">
        <f>COUNTIF(F1026,"CVVC")</f>
        <v>0</v>
      </c>
      <c r="AU1026" s="1">
        <f>COUNTIF(F1026,"VV")</f>
        <v>0</v>
      </c>
      <c r="AV1026" s="1">
        <f>COUNTIF(F1026,"VVC")</f>
        <v>0</v>
      </c>
      <c r="AW1026" s="1">
        <f>COUNTIF(F1026,"CVVCVC")+COUNTIF(F1026,"VVCVC")+COUNTIF(F1026,"CVVCV")+COUNTIF(F1026,"VVCV")</f>
        <v>0</v>
      </c>
      <c r="AY1026" s="1">
        <f>COUNTIF(F1026,"CCVCV")</f>
        <v>0</v>
      </c>
      <c r="AZ1026" s="1">
        <f>COUNTIF(F1026,"CCVCVC")</f>
        <v>0</v>
      </c>
      <c r="BA1026" s="1">
        <f>COUNTIF(F1026,"CCVV")</f>
        <v>0</v>
      </c>
      <c r="BB1026" s="1">
        <f>COUNTIF(F1026,"CCVVC")</f>
        <v>0</v>
      </c>
      <c r="BF1026" s="1" t="str">
        <f>RIGHT(F1026,4)</f>
        <v>CVCV</v>
      </c>
      <c r="BG1026" s="1">
        <v>1</v>
      </c>
      <c r="BP1026" s="1">
        <f>SUM(BG1026:BO1026)</f>
        <v>1</v>
      </c>
      <c r="BQ1026">
        <v>0</v>
      </c>
      <c r="BS1026" s="1" t="str">
        <f>LEFT(B1026,1)</f>
        <v>t</v>
      </c>
      <c r="BT1026" s="1" t="str">
        <f>LEFT(B1026,2)</f>
        <v>te</v>
      </c>
      <c r="BU1026" s="1" t="str">
        <f>RIGHT(B1026,1)</f>
        <v>e</v>
      </c>
      <c r="BX1026" s="10">
        <v>0</v>
      </c>
      <c r="BY1026" s="10" t="str">
        <f>LEFT(CA1026,1)</f>
        <v>e</v>
      </c>
      <c r="BZ1026" s="10" t="str">
        <f>RIGHT(B1026,1)</f>
        <v>e</v>
      </c>
      <c r="CA1026" s="10" t="str">
        <f>RIGHT(B1026,3)</f>
        <v>eme</v>
      </c>
      <c r="CB1026" s="10" t="str">
        <f>RIGHT(B1026,3)</f>
        <v>eme</v>
      </c>
      <c r="CC1026" s="10" t="str">
        <f>RIGHT(B1026,2)</f>
        <v>me</v>
      </c>
      <c r="CD1026" s="10" t="str">
        <f>RIGHT(B1026,1)</f>
        <v>e</v>
      </c>
    </row>
    <row r="1027" spans="1:82">
      <c r="A1027">
        <v>1846</v>
      </c>
      <c r="B1027" s="30" t="s">
        <v>338</v>
      </c>
      <c r="C1027" t="s">
        <v>2368</v>
      </c>
      <c r="D1027" t="s">
        <v>1141</v>
      </c>
      <c r="E1027" t="s">
        <v>1141</v>
      </c>
      <c r="F1027" t="s">
        <v>2834</v>
      </c>
      <c r="G1027" s="1">
        <f>COUNTIF(B1027,"*ii*")</f>
        <v>0</v>
      </c>
      <c r="H1027" s="1">
        <f>COUNTIF(B1027,"*ee*")</f>
        <v>0</v>
      </c>
      <c r="I1027" s="1">
        <f>COUNTIF(B1027,"*aa*")</f>
        <v>0</v>
      </c>
      <c r="J1027" s="1">
        <f>COUNTIF(B1027,"*oo*")</f>
        <v>0</v>
      </c>
      <c r="K1027" s="1">
        <f>COUNTIF(B1027,"*uu*")</f>
        <v>0</v>
      </c>
      <c r="L1027" s="1">
        <f>COUNTIF(B1027,"*ia*")</f>
        <v>0</v>
      </c>
      <c r="M1027" s="1">
        <f>COUNTIF(B1027,"*iu*")</f>
        <v>0</v>
      </c>
      <c r="N1027" s="1">
        <f>COUNTIF(B1027,"*ei*")</f>
        <v>0</v>
      </c>
      <c r="O1027" s="1">
        <f>COUNTIF(B1027,"*ea*")</f>
        <v>0</v>
      </c>
      <c r="P1027" s="1">
        <f>COUNTIF(B1027,"*eo*")</f>
        <v>0</v>
      </c>
      <c r="Q1027" s="1">
        <f>COUNTIF(B1027,"*eu*")</f>
        <v>0</v>
      </c>
      <c r="R1027" s="1">
        <f>COUNTIF(B1027,"*ai*")</f>
        <v>0</v>
      </c>
      <c r="S1027" s="1">
        <f>COUNTIF(B1027,"*ae*")</f>
        <v>0</v>
      </c>
      <c r="T1027" s="1">
        <f>COUNTIF(B1027,"*ao*")</f>
        <v>0</v>
      </c>
      <c r="U1027" s="1">
        <f>COUNTIF(B1027,"*au*")</f>
        <v>0</v>
      </c>
      <c r="V1027" s="1">
        <f>COUNTIF(B1027,"*oi*")</f>
        <v>0</v>
      </c>
      <c r="W1027" s="1">
        <f>COUNTIF(B1027,"*oe*")</f>
        <v>0</v>
      </c>
      <c r="X1027" s="1">
        <f>COUNTIF(B1027,"*oa*")</f>
        <v>0</v>
      </c>
      <c r="Y1027" s="1">
        <f>COUNTIF(B1027,"*ou*")</f>
        <v>0</v>
      </c>
      <c r="Z1027" s="1">
        <f>COUNTIF(B1027,"*ui*")</f>
        <v>0</v>
      </c>
      <c r="AA1027" s="1">
        <f>COUNTIF(B1027,"*ua*")</f>
        <v>0</v>
      </c>
      <c r="AB1027">
        <f>SUM(G1027:AA1027)</f>
        <v>0</v>
      </c>
      <c r="AC1027">
        <v>2</v>
      </c>
      <c r="AD1027">
        <f>COUNTIF(AC1027,"2")</f>
        <v>1</v>
      </c>
      <c r="AE1027">
        <f>COUNTIF(AC1027,"3")</f>
        <v>0</v>
      </c>
      <c r="AF1027">
        <f>COUNTIF(AC1027,"4")</f>
        <v>0</v>
      </c>
      <c r="AG1027">
        <f>COUNTIF(AC1027,"5")</f>
        <v>0</v>
      </c>
      <c r="AH1027">
        <v>1</v>
      </c>
      <c r="AI1027">
        <v>0</v>
      </c>
      <c r="AL1027">
        <v>1</v>
      </c>
      <c r="AO1027" s="1">
        <f>COUNTIF(F1027,"CVCV")+COUNTIF(F1027,"CVVCV")</f>
        <v>1</v>
      </c>
      <c r="AP1027" s="1">
        <f>COUNTIF(F1027,"CVCVC")+COUNTIF(F1027,"CVVCVC")</f>
        <v>0</v>
      </c>
      <c r="AQ1027" s="1">
        <f>COUNTIF(F1027,"VCV")+COUNTIF(F1027,"VVCV")</f>
        <v>0</v>
      </c>
      <c r="AR1027" s="1">
        <f>COUNTIF(F1027,"VCVC")+COUNTIF(F1027,"VVCVC")</f>
        <v>0</v>
      </c>
      <c r="AS1027" s="1">
        <f>COUNTIF(F1027,"CVV")</f>
        <v>0</v>
      </c>
      <c r="AT1027" s="1">
        <f>COUNTIF(F1027,"CVVC")</f>
        <v>0</v>
      </c>
      <c r="AU1027" s="1">
        <f>COUNTIF(F1027,"VV")</f>
        <v>0</v>
      </c>
      <c r="AV1027" s="1">
        <f>COUNTIF(F1027,"VVC")</f>
        <v>0</v>
      </c>
      <c r="AW1027" s="1">
        <f>COUNTIF(F1027,"CVVCVC")+COUNTIF(F1027,"VVCVC")+COUNTIF(F1027,"CVVCV")+COUNTIF(F1027,"VVCV")</f>
        <v>0</v>
      </c>
      <c r="AY1027" s="1">
        <f>COUNTIF(F1027,"CCVCV")</f>
        <v>0</v>
      </c>
      <c r="AZ1027" s="1">
        <f>COUNTIF(F1027,"CCVCVC")</f>
        <v>0</v>
      </c>
      <c r="BA1027" s="1">
        <f>COUNTIF(F1027,"CCVV")</f>
        <v>0</v>
      </c>
      <c r="BB1027" s="1">
        <f>COUNTIF(F1027,"CCVVC")</f>
        <v>0</v>
      </c>
      <c r="BF1027" s="1" t="str">
        <f>RIGHT(F1027,4)</f>
        <v>CVCV</v>
      </c>
      <c r="BG1027" s="1">
        <v>1</v>
      </c>
      <c r="BP1027" s="1">
        <f>SUM(BG1027:BO1027)</f>
        <v>1</v>
      </c>
      <c r="BQ1027">
        <v>0</v>
      </c>
      <c r="BS1027" s="1" t="str">
        <f>LEFT(B1027,1)</f>
        <v>t</v>
      </c>
      <c r="BT1027" s="1" t="str">
        <f>LEFT(B1027,2)</f>
        <v>te</v>
      </c>
      <c r="BU1027" s="1" t="str">
        <f>RIGHT(B1027,1)</f>
        <v>e</v>
      </c>
      <c r="BX1027" s="10">
        <v>0</v>
      </c>
      <c r="BY1027" s="10" t="str">
        <f>LEFT(CA1027,1)</f>
        <v>e</v>
      </c>
      <c r="BZ1027" s="10" t="str">
        <f>RIGHT(B1027,1)</f>
        <v>e</v>
      </c>
      <c r="CA1027" s="10" t="str">
        <f>RIGHT(B1027,3)</f>
        <v>eme</v>
      </c>
      <c r="CB1027" s="10" t="str">
        <f>RIGHT(B1027,3)</f>
        <v>eme</v>
      </c>
      <c r="CC1027" s="10" t="str">
        <f>RIGHT(B1027,2)</f>
        <v>me</v>
      </c>
      <c r="CD1027" s="10" t="str">
        <f>RIGHT(B1027,1)</f>
        <v>e</v>
      </c>
    </row>
    <row r="1028" spans="1:82">
      <c r="A1028">
        <v>1939</v>
      </c>
      <c r="B1028" s="30" t="s">
        <v>221</v>
      </c>
      <c r="C1028" t="s">
        <v>1447</v>
      </c>
      <c r="D1028" t="s">
        <v>1141</v>
      </c>
      <c r="E1028" t="s">
        <v>1141</v>
      </c>
      <c r="F1028" t="s">
        <v>2834</v>
      </c>
      <c r="G1028" s="1">
        <f>COUNTIF(B1028,"*ii*")</f>
        <v>0</v>
      </c>
      <c r="H1028" s="1">
        <f>COUNTIF(B1028,"*ee*")</f>
        <v>0</v>
      </c>
      <c r="I1028" s="1">
        <f>COUNTIF(B1028,"*aa*")</f>
        <v>0</v>
      </c>
      <c r="J1028" s="1">
        <f>COUNTIF(B1028,"*oo*")</f>
        <v>0</v>
      </c>
      <c r="K1028" s="1">
        <f>COUNTIF(B1028,"*uu*")</f>
        <v>0</v>
      </c>
      <c r="L1028" s="1">
        <f>COUNTIF(B1028,"*ia*")</f>
        <v>0</v>
      </c>
      <c r="M1028" s="1">
        <f>COUNTIF(B1028,"*iu*")</f>
        <v>0</v>
      </c>
      <c r="N1028" s="1">
        <f>COUNTIF(B1028,"*ei*")</f>
        <v>0</v>
      </c>
      <c r="O1028" s="1">
        <f>COUNTIF(B1028,"*ea*")</f>
        <v>0</v>
      </c>
      <c r="P1028" s="1">
        <f>COUNTIF(B1028,"*eo*")</f>
        <v>0</v>
      </c>
      <c r="Q1028" s="1">
        <f>COUNTIF(B1028,"*eu*")</f>
        <v>0</v>
      </c>
      <c r="R1028" s="1">
        <f>COUNTIF(B1028,"*ai*")</f>
        <v>0</v>
      </c>
      <c r="S1028" s="1">
        <f>COUNTIF(B1028,"*ae*")</f>
        <v>0</v>
      </c>
      <c r="T1028" s="1">
        <f>COUNTIF(B1028,"*ao*")</f>
        <v>0</v>
      </c>
      <c r="U1028" s="1">
        <f>COUNTIF(B1028,"*au*")</f>
        <v>0</v>
      </c>
      <c r="V1028" s="1">
        <f>COUNTIF(B1028,"*oi*")</f>
        <v>0</v>
      </c>
      <c r="W1028" s="1">
        <f>COUNTIF(B1028,"*oe*")</f>
        <v>0</v>
      </c>
      <c r="X1028" s="1">
        <f>COUNTIF(B1028,"*oa*")</f>
        <v>0</v>
      </c>
      <c r="Y1028" s="1">
        <f>COUNTIF(B1028,"*ou*")</f>
        <v>0</v>
      </c>
      <c r="Z1028" s="1">
        <f>COUNTIF(B1028,"*ui*")</f>
        <v>0</v>
      </c>
      <c r="AA1028" s="1">
        <f>COUNTIF(B1028,"*ua*")</f>
        <v>0</v>
      </c>
      <c r="AB1028">
        <f>SUM(G1028:AA1028)</f>
        <v>0</v>
      </c>
      <c r="AC1028">
        <v>2</v>
      </c>
      <c r="AD1028">
        <f>COUNTIF(AC1028,"2")</f>
        <v>1</v>
      </c>
      <c r="AE1028">
        <f>COUNTIF(AC1028,"3")</f>
        <v>0</v>
      </c>
      <c r="AF1028">
        <f>COUNTIF(AC1028,"4")</f>
        <v>0</v>
      </c>
      <c r="AG1028">
        <f>COUNTIF(AC1028,"5")</f>
        <v>0</v>
      </c>
      <c r="AH1028">
        <v>1</v>
      </c>
      <c r="AI1028">
        <v>0</v>
      </c>
      <c r="AL1028">
        <v>1</v>
      </c>
      <c r="AO1028" s="1">
        <f>COUNTIF(F1028,"CVCV")+COUNTIF(F1028,"CVVCV")</f>
        <v>1</v>
      </c>
      <c r="AP1028" s="1">
        <f>COUNTIF(F1028,"CVCVC")+COUNTIF(F1028,"CVVCVC")</f>
        <v>0</v>
      </c>
      <c r="AQ1028" s="1">
        <f>COUNTIF(F1028,"VCV")+COUNTIF(F1028,"VVCV")</f>
        <v>0</v>
      </c>
      <c r="AR1028" s="1">
        <f>COUNTIF(F1028,"VCVC")+COUNTIF(F1028,"VVCVC")</f>
        <v>0</v>
      </c>
      <c r="AS1028" s="1">
        <f>COUNTIF(F1028,"CVV")</f>
        <v>0</v>
      </c>
      <c r="AT1028" s="1">
        <f>COUNTIF(F1028,"CVVC")</f>
        <v>0</v>
      </c>
      <c r="AU1028" s="1">
        <f>COUNTIF(F1028,"VV")</f>
        <v>0</v>
      </c>
      <c r="AV1028" s="1">
        <f>COUNTIF(F1028,"VVC")</f>
        <v>0</v>
      </c>
      <c r="AW1028" s="1">
        <f>COUNTIF(F1028,"CVVCVC")+COUNTIF(F1028,"VVCVC")+COUNTIF(F1028,"CVVCV")+COUNTIF(F1028,"VVCV")</f>
        <v>0</v>
      </c>
      <c r="AY1028" s="1">
        <f>COUNTIF(F1028,"CCVCV")</f>
        <v>0</v>
      </c>
      <c r="AZ1028" s="1">
        <f>COUNTIF(F1028,"CCVCVC")</f>
        <v>0</v>
      </c>
      <c r="BA1028" s="1">
        <f>COUNTIF(F1028,"CCVV")</f>
        <v>0</v>
      </c>
      <c r="BB1028" s="1">
        <f>COUNTIF(F1028,"CCVVC")</f>
        <v>0</v>
      </c>
      <c r="BF1028" s="1" t="str">
        <f>RIGHT(F1028,4)</f>
        <v>CVCV</v>
      </c>
      <c r="BG1028" s="1">
        <v>1</v>
      </c>
      <c r="BI1028">
        <f>COUNTIFS(BY1028,"i",BZ1028,"e")+COUNTIFS(BY1028,"i",BZ1028,"o")+COUNTIFS(BY1028,"u",BZ1028,"e")+COUNTIFS(BY1028,"u",BZ1028,"o")</f>
        <v>1</v>
      </c>
      <c r="BP1028" s="1">
        <f>SUM(BG1028:BO1028)</f>
        <v>2</v>
      </c>
      <c r="BQ1028">
        <v>0</v>
      </c>
      <c r="BS1028" s="1" t="str">
        <f>LEFT(B1028,1)</f>
        <v>t</v>
      </c>
      <c r="BT1028" s="1" t="str">
        <f>LEFT(B1028,2)</f>
        <v>tu</v>
      </c>
      <c r="BU1028" s="1" t="str">
        <f>RIGHT(B1028,1)</f>
        <v>e</v>
      </c>
      <c r="BX1028" s="10">
        <v>0</v>
      </c>
      <c r="BY1028" s="10" t="str">
        <f>LEFT(CA1028,1)</f>
        <v>u</v>
      </c>
      <c r="BZ1028" s="10" t="str">
        <f>RIGHT(B1028,1)</f>
        <v>e</v>
      </c>
      <c r="CA1028" s="10" t="str">
        <f>RIGHT(B1028,3)</f>
        <v>ume</v>
      </c>
      <c r="CB1028" s="10" t="str">
        <f>RIGHT(B1028,3)</f>
        <v>ume</v>
      </c>
      <c r="CC1028" s="10" t="str">
        <f>RIGHT(B1028,2)</f>
        <v>me</v>
      </c>
      <c r="CD1028" s="10" t="str">
        <f>RIGHT(B1028,1)</f>
        <v>e</v>
      </c>
    </row>
    <row r="1029" spans="1:82">
      <c r="A1029">
        <v>924</v>
      </c>
      <c r="B1029" s="30" t="s">
        <v>287</v>
      </c>
      <c r="C1029" t="s">
        <v>1539</v>
      </c>
      <c r="D1029" t="s">
        <v>1159</v>
      </c>
      <c r="E1029" t="s">
        <v>1141</v>
      </c>
      <c r="F1029" t="s">
        <v>2834</v>
      </c>
      <c r="G1029" s="1">
        <f>COUNTIF(B1029,"*ii*")</f>
        <v>0</v>
      </c>
      <c r="H1029" s="1">
        <f>COUNTIF(B1029,"*ee*")</f>
        <v>0</v>
      </c>
      <c r="I1029" s="1">
        <f>COUNTIF(B1029,"*aa*")</f>
        <v>0</v>
      </c>
      <c r="J1029" s="1">
        <f>COUNTIF(B1029,"*oo*")</f>
        <v>0</v>
      </c>
      <c r="K1029" s="1">
        <f>COUNTIF(B1029,"*uu*")</f>
        <v>0</v>
      </c>
      <c r="L1029" s="1">
        <f>COUNTIF(B1029,"*ia*")</f>
        <v>0</v>
      </c>
      <c r="M1029" s="1">
        <f>COUNTIF(B1029,"*iu*")</f>
        <v>0</v>
      </c>
      <c r="N1029" s="1">
        <f>COUNTIF(B1029,"*ei*")</f>
        <v>0</v>
      </c>
      <c r="O1029" s="1">
        <f>COUNTIF(B1029,"*ea*")</f>
        <v>0</v>
      </c>
      <c r="P1029" s="1">
        <f>COUNTIF(B1029,"*eo*")</f>
        <v>0</v>
      </c>
      <c r="Q1029" s="1">
        <f>COUNTIF(B1029,"*eu*")</f>
        <v>0</v>
      </c>
      <c r="R1029" s="1">
        <f>COUNTIF(B1029,"*ai*")</f>
        <v>0</v>
      </c>
      <c r="S1029" s="1">
        <f>COUNTIF(B1029,"*ae*")</f>
        <v>0</v>
      </c>
      <c r="T1029" s="1">
        <f>COUNTIF(B1029,"*ao*")</f>
        <v>0</v>
      </c>
      <c r="U1029" s="1">
        <f>COUNTIF(B1029,"*au*")</f>
        <v>0</v>
      </c>
      <c r="V1029" s="1">
        <f>COUNTIF(B1029,"*oi*")</f>
        <v>0</v>
      </c>
      <c r="W1029" s="1">
        <f>COUNTIF(B1029,"*oe*")</f>
        <v>0</v>
      </c>
      <c r="X1029" s="1">
        <f>COUNTIF(B1029,"*oa*")</f>
        <v>0</v>
      </c>
      <c r="Y1029" s="1">
        <f>COUNTIF(B1029,"*ou*")</f>
        <v>0</v>
      </c>
      <c r="Z1029" s="1">
        <f>COUNTIF(B1029,"*ui*")</f>
        <v>0</v>
      </c>
      <c r="AA1029" s="1">
        <f>COUNTIF(B1029,"*ua*")</f>
        <v>0</v>
      </c>
      <c r="AB1029">
        <f>SUM(G1029:AA1029)</f>
        <v>0</v>
      </c>
      <c r="AC1029">
        <v>2</v>
      </c>
      <c r="AD1029">
        <f>COUNTIF(AC1029,"2")</f>
        <v>1</v>
      </c>
      <c r="AE1029">
        <f>COUNTIF(AC1029,"3")</f>
        <v>0</v>
      </c>
      <c r="AF1029">
        <f>COUNTIF(AC1029,"4")</f>
        <v>0</v>
      </c>
      <c r="AG1029">
        <f>COUNTIF(AC1029,"5")</f>
        <v>0</v>
      </c>
      <c r="AH1029">
        <v>1</v>
      </c>
      <c r="AI1029">
        <v>0</v>
      </c>
      <c r="AL1029">
        <v>1</v>
      </c>
      <c r="AO1029" s="1">
        <f>COUNTIF(F1029,"CVCV")+COUNTIF(F1029,"CVVCV")</f>
        <v>1</v>
      </c>
      <c r="AP1029" s="1">
        <f>COUNTIF(F1029,"CVCVC")+COUNTIF(F1029,"CVVCVC")</f>
        <v>0</v>
      </c>
      <c r="AQ1029" s="1">
        <f>COUNTIF(F1029,"VCV")+COUNTIF(F1029,"VVCV")</f>
        <v>0</v>
      </c>
      <c r="AR1029" s="1">
        <f>COUNTIF(F1029,"VCVC")+COUNTIF(F1029,"VVCVC")</f>
        <v>0</v>
      </c>
      <c r="AS1029" s="1">
        <f>COUNTIF(F1029,"CVV")</f>
        <v>0</v>
      </c>
      <c r="AT1029" s="1">
        <f>COUNTIF(F1029,"CVVC")</f>
        <v>0</v>
      </c>
      <c r="AU1029" s="1">
        <f>COUNTIF(F1029,"VV")</f>
        <v>0</v>
      </c>
      <c r="AV1029" s="1">
        <f>COUNTIF(F1029,"VVC")</f>
        <v>0</v>
      </c>
      <c r="AW1029" s="1">
        <f>COUNTIF(F1029,"CVVCVC")+COUNTIF(F1029,"VVCVC")+COUNTIF(F1029,"CVVCV")+COUNTIF(F1029,"VVCV")</f>
        <v>0</v>
      </c>
      <c r="AY1029" s="1">
        <f>COUNTIF(F1029,"CCVCV")</f>
        <v>0</v>
      </c>
      <c r="AZ1029" s="1">
        <f>COUNTIF(F1029,"CCVCVC")</f>
        <v>0</v>
      </c>
      <c r="BA1029" s="1">
        <f>COUNTIF(F1029,"CCVV")</f>
        <v>0</v>
      </c>
      <c r="BB1029" s="1">
        <f>COUNTIF(F1029,"CCVVC")</f>
        <v>0</v>
      </c>
      <c r="BF1029" s="1" t="str">
        <f>RIGHT(F1029,4)</f>
        <v>CVCV</v>
      </c>
      <c r="BG1029" s="1">
        <v>1</v>
      </c>
      <c r="BP1029" s="1">
        <f>SUM(BG1029:BO1029)</f>
        <v>1</v>
      </c>
      <c r="BQ1029">
        <v>0</v>
      </c>
      <c r="BS1029" s="1" t="str">
        <f>LEFT(B1029,1)</f>
        <v>n</v>
      </c>
      <c r="BT1029" s="1" t="str">
        <f>LEFT(B1029,2)</f>
        <v>na</v>
      </c>
      <c r="BU1029" s="1" t="str">
        <f>RIGHT(B1029,1)</f>
        <v>e</v>
      </c>
      <c r="BX1029" s="10">
        <v>0</v>
      </c>
      <c r="BY1029" s="10" t="str">
        <f>LEFT(CA1029,1)</f>
        <v>a</v>
      </c>
      <c r="BZ1029" s="10" t="str">
        <f>RIGHT(B1029,1)</f>
        <v>e</v>
      </c>
      <c r="CA1029" s="10" t="str">
        <f>RIGHT(B1029,3)</f>
        <v>ane</v>
      </c>
      <c r="CB1029" s="10" t="str">
        <f>RIGHT(B1029,3)</f>
        <v>ane</v>
      </c>
      <c r="CC1029" s="10" t="str">
        <f>RIGHT(B1029,2)</f>
        <v>ne</v>
      </c>
      <c r="CD1029" s="10" t="str">
        <f>RIGHT(B1029,1)</f>
        <v>e</v>
      </c>
    </row>
    <row r="1030" spans="1:82">
      <c r="A1030">
        <v>283</v>
      </c>
      <c r="B1030" s="30" t="s">
        <v>511</v>
      </c>
      <c r="C1030" t="s">
        <v>19</v>
      </c>
      <c r="D1030" t="s">
        <v>1150</v>
      </c>
      <c r="E1030" t="s">
        <v>2821</v>
      </c>
      <c r="F1030" t="s">
        <v>2834</v>
      </c>
      <c r="G1030" s="1">
        <f>COUNTIF(B1030,"*ii*")</f>
        <v>0</v>
      </c>
      <c r="H1030" s="1">
        <f>COUNTIF(B1030,"*ee*")</f>
        <v>0</v>
      </c>
      <c r="I1030" s="1">
        <f>COUNTIF(B1030,"*aa*")</f>
        <v>0</v>
      </c>
      <c r="J1030" s="1">
        <f>COUNTIF(B1030,"*oo*")</f>
        <v>0</v>
      </c>
      <c r="K1030" s="1">
        <f>COUNTIF(B1030,"*uu*")</f>
        <v>0</v>
      </c>
      <c r="L1030" s="1">
        <f>COUNTIF(B1030,"*ia*")</f>
        <v>0</v>
      </c>
      <c r="M1030" s="1">
        <f>COUNTIF(B1030,"*iu*")</f>
        <v>0</v>
      </c>
      <c r="N1030" s="1">
        <f>COUNTIF(B1030,"*ei*")</f>
        <v>0</v>
      </c>
      <c r="O1030" s="1">
        <f>COUNTIF(B1030,"*ea*")</f>
        <v>0</v>
      </c>
      <c r="P1030" s="1">
        <f>COUNTIF(B1030,"*eo*")</f>
        <v>0</v>
      </c>
      <c r="Q1030" s="1">
        <f>COUNTIF(B1030,"*eu*")</f>
        <v>0</v>
      </c>
      <c r="R1030" s="1">
        <f>COUNTIF(B1030,"*ai*")</f>
        <v>0</v>
      </c>
      <c r="S1030" s="1">
        <f>COUNTIF(B1030,"*ae*")</f>
        <v>0</v>
      </c>
      <c r="T1030" s="1">
        <f>COUNTIF(B1030,"*ao*")</f>
        <v>0</v>
      </c>
      <c r="U1030" s="1">
        <f>COUNTIF(B1030,"*au*")</f>
        <v>0</v>
      </c>
      <c r="V1030" s="1">
        <f>COUNTIF(B1030,"*oi*")</f>
        <v>0</v>
      </c>
      <c r="W1030" s="1">
        <f>COUNTIF(B1030,"*oe*")</f>
        <v>0</v>
      </c>
      <c r="X1030" s="1">
        <f>COUNTIF(B1030,"*oa*")</f>
        <v>0</v>
      </c>
      <c r="Y1030" s="1">
        <f>COUNTIF(B1030,"*ou*")</f>
        <v>0</v>
      </c>
      <c r="Z1030" s="1">
        <f>COUNTIF(B1030,"*ui*")</f>
        <v>0</v>
      </c>
      <c r="AA1030" s="1">
        <f>COUNTIF(B1030,"*ua*")</f>
        <v>0</v>
      </c>
      <c r="AB1030">
        <f>SUM(G1030:AA1030)</f>
        <v>0</v>
      </c>
      <c r="AC1030">
        <v>2</v>
      </c>
      <c r="AD1030">
        <f>COUNTIF(AC1030,"2")</f>
        <v>1</v>
      </c>
      <c r="AE1030">
        <f>COUNTIF(AC1030,"3")</f>
        <v>0</v>
      </c>
      <c r="AF1030">
        <f>COUNTIF(AC1030,"4")</f>
        <v>0</v>
      </c>
      <c r="AG1030">
        <f>COUNTIF(AC1030,"5")</f>
        <v>0</v>
      </c>
      <c r="AH1030">
        <v>1</v>
      </c>
      <c r="AI1030">
        <v>0</v>
      </c>
      <c r="AL1030">
        <v>1</v>
      </c>
      <c r="AO1030" s="1">
        <f>COUNTIF(F1030,"CVCV")+COUNTIF(F1030,"CVVCV")</f>
        <v>1</v>
      </c>
      <c r="AP1030" s="1">
        <f>COUNTIF(F1030,"CVCVC")+COUNTIF(F1030,"CVVCVC")</f>
        <v>0</v>
      </c>
      <c r="AQ1030" s="1">
        <f>COUNTIF(F1030,"VCV")+COUNTIF(F1030,"VVCV")</f>
        <v>0</v>
      </c>
      <c r="AR1030" s="1">
        <f>COUNTIF(F1030,"VCVC")+COUNTIF(F1030,"VVCVC")</f>
        <v>0</v>
      </c>
      <c r="AS1030" s="1">
        <f>COUNTIF(F1030,"CVV")</f>
        <v>0</v>
      </c>
      <c r="AT1030" s="1">
        <f>COUNTIF(F1030,"CVVC")</f>
        <v>0</v>
      </c>
      <c r="AU1030" s="1">
        <f>COUNTIF(F1030,"VV")</f>
        <v>0</v>
      </c>
      <c r="AV1030" s="1">
        <f>COUNTIF(F1030,"VVC")</f>
        <v>0</v>
      </c>
      <c r="AW1030" s="1">
        <f>COUNTIF(F1030,"CVVCVC")+COUNTIF(F1030,"VVCVC")+COUNTIF(F1030,"CVVCV")+COUNTIF(F1030,"VVCV")</f>
        <v>0</v>
      </c>
      <c r="AY1030" s="1">
        <f>COUNTIF(F1030,"CCVCV")</f>
        <v>0</v>
      </c>
      <c r="AZ1030" s="1">
        <f>COUNTIF(F1030,"CCVCVC")</f>
        <v>0</v>
      </c>
      <c r="BA1030" s="1">
        <f>COUNTIF(F1030,"CCVV")</f>
        <v>0</v>
      </c>
      <c r="BB1030" s="1">
        <f>COUNTIF(F1030,"CCVVC")</f>
        <v>0</v>
      </c>
      <c r="BF1030" s="1" t="str">
        <f>RIGHT(F1030,4)</f>
        <v>CVCV</v>
      </c>
      <c r="BG1030" s="1">
        <v>1</v>
      </c>
      <c r="BP1030" s="1">
        <f>SUM(BG1030:BO1030)</f>
        <v>1</v>
      </c>
      <c r="BQ1030">
        <v>0</v>
      </c>
      <c r="BS1030" s="1" t="str">
        <f>LEFT(B1030,1)</f>
        <v>f</v>
      </c>
      <c r="BT1030" s="1" t="str">
        <f>LEFT(B1030,2)</f>
        <v>fa</v>
      </c>
      <c r="BU1030" s="1" t="str">
        <f>RIGHT(B1030,1)</f>
        <v>e</v>
      </c>
      <c r="BX1030" s="10">
        <v>0</v>
      </c>
      <c r="BY1030" s="10" t="str">
        <f>LEFT(CA1030,1)</f>
        <v>a</v>
      </c>
      <c r="BZ1030" s="10" t="str">
        <f>RIGHT(B1030,1)</f>
        <v>e</v>
      </c>
      <c r="CA1030" s="10" t="str">
        <f>RIGHT(B1030,3)</f>
        <v>ane</v>
      </c>
      <c r="CB1030" s="10" t="str">
        <f>RIGHT(B1030,3)</f>
        <v>ane</v>
      </c>
      <c r="CC1030" s="10" t="str">
        <f>RIGHT(B1030,2)</f>
        <v>ne</v>
      </c>
      <c r="CD1030" s="10" t="str">
        <f>RIGHT(B1030,1)</f>
        <v>e</v>
      </c>
    </row>
    <row r="1031" spans="1:82">
      <c r="A1031">
        <v>478</v>
      </c>
      <c r="B1031" s="30" t="s">
        <v>1065</v>
      </c>
      <c r="C1031" t="s">
        <v>2687</v>
      </c>
      <c r="D1031" t="s">
        <v>1150</v>
      </c>
      <c r="E1031" t="s">
        <v>2821</v>
      </c>
      <c r="F1031" t="s">
        <v>2834</v>
      </c>
      <c r="G1031" s="1">
        <f>COUNTIF(B1031,"*ii*")</f>
        <v>0</v>
      </c>
      <c r="H1031" s="1">
        <f>COUNTIF(B1031,"*ee*")</f>
        <v>0</v>
      </c>
      <c r="I1031" s="1">
        <f>COUNTIF(B1031,"*aa*")</f>
        <v>0</v>
      </c>
      <c r="J1031" s="1">
        <f>COUNTIF(B1031,"*oo*")</f>
        <v>0</v>
      </c>
      <c r="K1031" s="1">
        <f>COUNTIF(B1031,"*uu*")</f>
        <v>0</v>
      </c>
      <c r="L1031" s="1">
        <f>COUNTIF(B1031,"*ia*")</f>
        <v>0</v>
      </c>
      <c r="M1031" s="1">
        <f>COUNTIF(B1031,"*iu*")</f>
        <v>0</v>
      </c>
      <c r="N1031" s="1">
        <f>COUNTIF(B1031,"*ei*")</f>
        <v>0</v>
      </c>
      <c r="O1031" s="1">
        <f>COUNTIF(B1031,"*ea*")</f>
        <v>0</v>
      </c>
      <c r="P1031" s="1">
        <f>COUNTIF(B1031,"*eo*")</f>
        <v>0</v>
      </c>
      <c r="Q1031" s="1">
        <f>COUNTIF(B1031,"*eu*")</f>
        <v>0</v>
      </c>
      <c r="R1031" s="1">
        <f>COUNTIF(B1031,"*ai*")</f>
        <v>0</v>
      </c>
      <c r="S1031" s="1">
        <f>COUNTIF(B1031,"*ae*")</f>
        <v>0</v>
      </c>
      <c r="T1031" s="1">
        <f>COUNTIF(B1031,"*ao*")</f>
        <v>0</v>
      </c>
      <c r="U1031" s="1">
        <f>COUNTIF(B1031,"*au*")</f>
        <v>0</v>
      </c>
      <c r="V1031" s="1">
        <f>COUNTIF(B1031,"*oi*")</f>
        <v>0</v>
      </c>
      <c r="W1031" s="1">
        <f>COUNTIF(B1031,"*oe*")</f>
        <v>0</v>
      </c>
      <c r="X1031" s="1">
        <f>COUNTIF(B1031,"*oa*")</f>
        <v>0</v>
      </c>
      <c r="Y1031" s="1">
        <f>COUNTIF(B1031,"*ou*")</f>
        <v>0</v>
      </c>
      <c r="Z1031" s="1">
        <f>COUNTIF(B1031,"*ui*")</f>
        <v>0</v>
      </c>
      <c r="AA1031" s="1">
        <f>COUNTIF(B1031,"*ua*")</f>
        <v>0</v>
      </c>
      <c r="AB1031">
        <f>SUM(G1031:AA1031)</f>
        <v>0</v>
      </c>
      <c r="AC1031">
        <v>2</v>
      </c>
      <c r="AD1031">
        <f>COUNTIF(AC1031,"2")</f>
        <v>1</v>
      </c>
      <c r="AE1031">
        <f>COUNTIF(AC1031,"3")</f>
        <v>0</v>
      </c>
      <c r="AF1031">
        <f>COUNTIF(AC1031,"4")</f>
        <v>0</v>
      </c>
      <c r="AG1031">
        <f>COUNTIF(AC1031,"5")</f>
        <v>0</v>
      </c>
      <c r="AH1031">
        <v>1</v>
      </c>
      <c r="AI1031">
        <v>0</v>
      </c>
      <c r="AL1031">
        <v>1</v>
      </c>
      <c r="AO1031" s="1">
        <f>COUNTIF(F1031,"CVCV")+COUNTIF(F1031,"CVVCV")</f>
        <v>1</v>
      </c>
      <c r="AP1031" s="1">
        <f>COUNTIF(F1031,"CVCVC")+COUNTIF(F1031,"CVVCVC")</f>
        <v>0</v>
      </c>
      <c r="AQ1031" s="1">
        <f>COUNTIF(F1031,"VCV")+COUNTIF(F1031,"VVCV")</f>
        <v>0</v>
      </c>
      <c r="AR1031" s="1">
        <f>COUNTIF(F1031,"VCVC")+COUNTIF(F1031,"VVCVC")</f>
        <v>0</v>
      </c>
      <c r="AS1031" s="1">
        <f>COUNTIF(F1031,"CVV")</f>
        <v>0</v>
      </c>
      <c r="AT1031" s="1">
        <f>COUNTIF(F1031,"CVVC")</f>
        <v>0</v>
      </c>
      <c r="AU1031" s="1">
        <f>COUNTIF(F1031,"VV")</f>
        <v>0</v>
      </c>
      <c r="AV1031" s="1">
        <f>COUNTIF(F1031,"VVC")</f>
        <v>0</v>
      </c>
      <c r="AW1031" s="1">
        <f>COUNTIF(F1031,"CVVCVC")+COUNTIF(F1031,"VVCVC")+COUNTIF(F1031,"CVVCV")+COUNTIF(F1031,"VVCV")</f>
        <v>0</v>
      </c>
      <c r="AY1031" s="1">
        <f>COUNTIF(F1031,"CCVCV")</f>
        <v>0</v>
      </c>
      <c r="AZ1031" s="1">
        <f>COUNTIF(F1031,"CCVCVC")</f>
        <v>0</v>
      </c>
      <c r="BA1031" s="1">
        <f>COUNTIF(F1031,"CCVV")</f>
        <v>0</v>
      </c>
      <c r="BB1031" s="1">
        <f>COUNTIF(F1031,"CCVVC")</f>
        <v>0</v>
      </c>
      <c r="BF1031" s="1" t="str">
        <f>RIGHT(F1031,4)</f>
        <v>CVCV</v>
      </c>
      <c r="BG1031" s="1">
        <v>1</v>
      </c>
      <c r="BP1031" s="1">
        <f>SUM(BG1031:BO1031)</f>
        <v>1</v>
      </c>
      <c r="BQ1031">
        <v>0</v>
      </c>
      <c r="BS1031" s="1" t="str">
        <f>LEFT(B1031,1)</f>
        <v>k</v>
      </c>
      <c r="BT1031" s="1" t="str">
        <f>LEFT(B1031,2)</f>
        <v>ka</v>
      </c>
      <c r="BU1031" s="1" t="str">
        <f>RIGHT(B1031,1)</f>
        <v>e</v>
      </c>
      <c r="BX1031" s="10">
        <v>0</v>
      </c>
      <c r="BY1031" s="10" t="str">
        <f>LEFT(CA1031,1)</f>
        <v>a</v>
      </c>
      <c r="BZ1031" s="10" t="str">
        <f>RIGHT(B1031,1)</f>
        <v>e</v>
      </c>
      <c r="CA1031" s="10" t="str">
        <f>RIGHT(B1031,3)</f>
        <v>ane</v>
      </c>
      <c r="CB1031" s="10" t="str">
        <f>RIGHT(B1031,3)</f>
        <v>ane</v>
      </c>
      <c r="CC1031" s="10" t="str">
        <f>RIGHT(B1031,2)</f>
        <v>ne</v>
      </c>
      <c r="CD1031" s="10" t="str">
        <f>RIGHT(B1031,1)</f>
        <v>e</v>
      </c>
    </row>
    <row r="1032" spans="1:82">
      <c r="A1032">
        <v>1133</v>
      </c>
      <c r="B1032" s="30" t="s">
        <v>402</v>
      </c>
      <c r="C1032" t="s">
        <v>1706</v>
      </c>
      <c r="D1032" t="s">
        <v>1141</v>
      </c>
      <c r="E1032" t="s">
        <v>1141</v>
      </c>
      <c r="F1032" t="s">
        <v>2834</v>
      </c>
      <c r="G1032" s="1">
        <f>COUNTIF(B1032,"*ii*")</f>
        <v>0</v>
      </c>
      <c r="H1032" s="1">
        <f>COUNTIF(B1032,"*ee*")</f>
        <v>0</v>
      </c>
      <c r="I1032" s="1">
        <f>COUNTIF(B1032,"*aa*")</f>
        <v>0</v>
      </c>
      <c r="J1032" s="1">
        <f>COUNTIF(B1032,"*oo*")</f>
        <v>0</v>
      </c>
      <c r="K1032" s="1">
        <f>COUNTIF(B1032,"*uu*")</f>
        <v>0</v>
      </c>
      <c r="L1032" s="1">
        <f>COUNTIF(B1032,"*ia*")</f>
        <v>0</v>
      </c>
      <c r="M1032" s="1">
        <f>COUNTIF(B1032,"*iu*")</f>
        <v>0</v>
      </c>
      <c r="N1032" s="1">
        <f>COUNTIF(B1032,"*ei*")</f>
        <v>0</v>
      </c>
      <c r="O1032" s="1">
        <f>COUNTIF(B1032,"*ea*")</f>
        <v>0</v>
      </c>
      <c r="P1032" s="1">
        <f>COUNTIF(B1032,"*eo*")</f>
        <v>0</v>
      </c>
      <c r="Q1032" s="1">
        <f>COUNTIF(B1032,"*eu*")</f>
        <v>0</v>
      </c>
      <c r="R1032" s="1">
        <f>COUNTIF(B1032,"*ai*")</f>
        <v>0</v>
      </c>
      <c r="S1032" s="1">
        <f>COUNTIF(B1032,"*ae*")</f>
        <v>0</v>
      </c>
      <c r="T1032" s="1">
        <f>COUNTIF(B1032,"*ao*")</f>
        <v>0</v>
      </c>
      <c r="U1032" s="1">
        <f>COUNTIF(B1032,"*au*")</f>
        <v>0</v>
      </c>
      <c r="V1032" s="1">
        <f>COUNTIF(B1032,"*oi*")</f>
        <v>0</v>
      </c>
      <c r="W1032" s="1">
        <f>COUNTIF(B1032,"*oe*")</f>
        <v>0</v>
      </c>
      <c r="X1032" s="1">
        <f>COUNTIF(B1032,"*oa*")</f>
        <v>0</v>
      </c>
      <c r="Y1032" s="1">
        <f>COUNTIF(B1032,"*ou*")</f>
        <v>0</v>
      </c>
      <c r="Z1032" s="1">
        <f>COUNTIF(B1032,"*ui*")</f>
        <v>0</v>
      </c>
      <c r="AA1032" s="1">
        <f>COUNTIF(B1032,"*ua*")</f>
        <v>0</v>
      </c>
      <c r="AB1032">
        <f>SUM(G1032:AA1032)</f>
        <v>0</v>
      </c>
      <c r="AC1032">
        <v>2</v>
      </c>
      <c r="AD1032">
        <f>COUNTIF(AC1032,"2")</f>
        <v>1</v>
      </c>
      <c r="AE1032">
        <f>COUNTIF(AC1032,"3")</f>
        <v>0</v>
      </c>
      <c r="AF1032">
        <f>COUNTIF(AC1032,"4")</f>
        <v>0</v>
      </c>
      <c r="AG1032">
        <f>COUNTIF(AC1032,"5")</f>
        <v>0</v>
      </c>
      <c r="AH1032">
        <v>1</v>
      </c>
      <c r="AI1032">
        <v>0</v>
      </c>
      <c r="AL1032">
        <v>1</v>
      </c>
      <c r="AO1032" s="1">
        <f>COUNTIF(F1032,"CVCV")+COUNTIF(F1032,"CVVCV")</f>
        <v>1</v>
      </c>
      <c r="AP1032" s="1">
        <f>COUNTIF(F1032,"CVCVC")+COUNTIF(F1032,"CVVCVC")</f>
        <v>0</v>
      </c>
      <c r="AQ1032" s="1">
        <f>COUNTIF(F1032,"VCV")+COUNTIF(F1032,"VVCV")</f>
        <v>0</v>
      </c>
      <c r="AR1032" s="1">
        <f>COUNTIF(F1032,"VCVC")+COUNTIF(F1032,"VVCVC")</f>
        <v>0</v>
      </c>
      <c r="AS1032" s="1">
        <f>COUNTIF(F1032,"CVV")</f>
        <v>0</v>
      </c>
      <c r="AT1032" s="1">
        <f>COUNTIF(F1032,"CVVC")</f>
        <v>0</v>
      </c>
      <c r="AU1032" s="1">
        <f>COUNTIF(F1032,"VV")</f>
        <v>0</v>
      </c>
      <c r="AV1032" s="1">
        <f>COUNTIF(F1032,"VVC")</f>
        <v>0</v>
      </c>
      <c r="AW1032" s="1">
        <f>COUNTIF(F1032,"CVVCVC")+COUNTIF(F1032,"VVCVC")+COUNTIF(F1032,"CVVCV")+COUNTIF(F1032,"VVCV")</f>
        <v>0</v>
      </c>
      <c r="AY1032" s="1">
        <f>COUNTIF(F1032,"CCVCV")</f>
        <v>0</v>
      </c>
      <c r="AZ1032" s="1">
        <f>COUNTIF(F1032,"CCVCVC")</f>
        <v>0</v>
      </c>
      <c r="BA1032" s="1">
        <f>COUNTIF(F1032,"CCVV")</f>
        <v>0</v>
      </c>
      <c r="BB1032" s="1">
        <f>COUNTIF(F1032,"CCVVC")</f>
        <v>0</v>
      </c>
      <c r="BF1032" s="1" t="str">
        <f>RIGHT(F1032,4)</f>
        <v>CVCV</v>
      </c>
      <c r="BG1032" s="1">
        <v>1</v>
      </c>
      <c r="BP1032" s="1">
        <f>SUM(BG1032:BO1032)</f>
        <v>1</v>
      </c>
      <c r="BQ1032">
        <v>0</v>
      </c>
      <c r="BS1032" s="1" t="str">
        <f>LEFT(B1032,1)</f>
        <v>p</v>
      </c>
      <c r="BT1032" s="1" t="str">
        <f>LEFT(B1032,2)</f>
        <v>pe</v>
      </c>
      <c r="BU1032" s="1" t="str">
        <f>RIGHT(B1032,1)</f>
        <v>e</v>
      </c>
      <c r="BX1032" s="10">
        <v>0</v>
      </c>
      <c r="BY1032" s="10" t="str">
        <f>LEFT(CA1032,1)</f>
        <v>e</v>
      </c>
      <c r="BZ1032" s="10" t="str">
        <f>RIGHT(B1032,1)</f>
        <v>e</v>
      </c>
      <c r="CA1032" s="10" t="str">
        <f>RIGHT(B1032,3)</f>
        <v>ene</v>
      </c>
      <c r="CB1032" s="10" t="str">
        <f>RIGHT(B1032,3)</f>
        <v>ene</v>
      </c>
      <c r="CC1032" s="10" t="str">
        <f>RIGHT(B1032,2)</f>
        <v>ne</v>
      </c>
      <c r="CD1032" s="10" t="str">
        <f>RIGHT(B1032,1)</f>
        <v>e</v>
      </c>
    </row>
    <row r="1033" spans="1:82">
      <c r="A1033">
        <v>1500</v>
      </c>
      <c r="B1033" s="30" t="s">
        <v>385</v>
      </c>
      <c r="C1033" t="s">
        <v>1686</v>
      </c>
      <c r="D1033" t="s">
        <v>1141</v>
      </c>
      <c r="E1033" t="s">
        <v>1141</v>
      </c>
      <c r="F1033" t="s">
        <v>2834</v>
      </c>
      <c r="G1033" s="1">
        <f>COUNTIF(B1033,"*ii*")</f>
        <v>0</v>
      </c>
      <c r="H1033" s="1">
        <f>COUNTIF(B1033,"*ee*")</f>
        <v>0</v>
      </c>
      <c r="I1033" s="1">
        <f>COUNTIF(B1033,"*aa*")</f>
        <v>0</v>
      </c>
      <c r="J1033" s="1">
        <f>COUNTIF(B1033,"*oo*")</f>
        <v>0</v>
      </c>
      <c r="K1033" s="1">
        <f>COUNTIF(B1033,"*uu*")</f>
        <v>0</v>
      </c>
      <c r="L1033" s="1">
        <f>COUNTIF(B1033,"*ia*")</f>
        <v>0</v>
      </c>
      <c r="M1033" s="1">
        <f>COUNTIF(B1033,"*iu*")</f>
        <v>0</v>
      </c>
      <c r="N1033" s="1">
        <f>COUNTIF(B1033,"*ei*")</f>
        <v>0</v>
      </c>
      <c r="O1033" s="1">
        <f>COUNTIF(B1033,"*ea*")</f>
        <v>0</v>
      </c>
      <c r="P1033" s="1">
        <f>COUNTIF(B1033,"*eo*")</f>
        <v>0</v>
      </c>
      <c r="Q1033" s="1">
        <f>COUNTIF(B1033,"*eu*")</f>
        <v>0</v>
      </c>
      <c r="R1033" s="1">
        <f>COUNTIF(B1033,"*ai*")</f>
        <v>0</v>
      </c>
      <c r="S1033" s="1">
        <f>COUNTIF(B1033,"*ae*")</f>
        <v>0</v>
      </c>
      <c r="T1033" s="1">
        <f>COUNTIF(B1033,"*ao*")</f>
        <v>0</v>
      </c>
      <c r="U1033" s="1">
        <f>COUNTIF(B1033,"*au*")</f>
        <v>0</v>
      </c>
      <c r="V1033" s="1">
        <f>COUNTIF(B1033,"*oi*")</f>
        <v>0</v>
      </c>
      <c r="W1033" s="1">
        <f>COUNTIF(B1033,"*oe*")</f>
        <v>0</v>
      </c>
      <c r="X1033" s="1">
        <f>COUNTIF(B1033,"*oa*")</f>
        <v>0</v>
      </c>
      <c r="Y1033" s="1">
        <f>COUNTIF(B1033,"*ou*")</f>
        <v>0</v>
      </c>
      <c r="Z1033" s="1">
        <f>COUNTIF(B1033,"*ui*")</f>
        <v>0</v>
      </c>
      <c r="AA1033" s="1">
        <f>COUNTIF(B1033,"*ua*")</f>
        <v>0</v>
      </c>
      <c r="AB1033">
        <f>SUM(G1033:AA1033)</f>
        <v>0</v>
      </c>
      <c r="AC1033">
        <v>2</v>
      </c>
      <c r="AD1033">
        <f>COUNTIF(AC1033,"2")</f>
        <v>1</v>
      </c>
      <c r="AE1033">
        <f>COUNTIF(AC1033,"3")</f>
        <v>0</v>
      </c>
      <c r="AF1033">
        <f>COUNTIF(AC1033,"4")</f>
        <v>0</v>
      </c>
      <c r="AG1033">
        <f>COUNTIF(AC1033,"5")</f>
        <v>0</v>
      </c>
      <c r="AH1033">
        <v>1</v>
      </c>
      <c r="AI1033">
        <v>0</v>
      </c>
      <c r="AL1033">
        <v>1</v>
      </c>
      <c r="AO1033" s="1">
        <f>COUNTIF(F1033,"CVCV")+COUNTIF(F1033,"CVVCV")</f>
        <v>1</v>
      </c>
      <c r="AP1033" s="1">
        <f>COUNTIF(F1033,"CVCVC")+COUNTIF(F1033,"CVVCVC")</f>
        <v>0</v>
      </c>
      <c r="AQ1033" s="1">
        <f>COUNTIF(F1033,"VCV")+COUNTIF(F1033,"VVCV")</f>
        <v>0</v>
      </c>
      <c r="AR1033" s="1">
        <f>COUNTIF(F1033,"VCVC")+COUNTIF(F1033,"VVCVC")</f>
        <v>0</v>
      </c>
      <c r="AS1033" s="1">
        <f>COUNTIF(F1033,"CVV")</f>
        <v>0</v>
      </c>
      <c r="AT1033" s="1">
        <f>COUNTIF(F1033,"CVVC")</f>
        <v>0</v>
      </c>
      <c r="AU1033" s="1">
        <f>COUNTIF(F1033,"VV")</f>
        <v>0</v>
      </c>
      <c r="AV1033" s="1">
        <f>COUNTIF(F1033,"VVC")</f>
        <v>0</v>
      </c>
      <c r="AW1033" s="1">
        <f>COUNTIF(F1033,"CVVCVC")+COUNTIF(F1033,"VVCVC")+COUNTIF(F1033,"CVVCV")+COUNTIF(F1033,"VVCV")</f>
        <v>0</v>
      </c>
      <c r="AY1033" s="1">
        <f>COUNTIF(F1033,"CCVCV")</f>
        <v>0</v>
      </c>
      <c r="AZ1033" s="1">
        <f>COUNTIF(F1033,"CCVCVC")</f>
        <v>0</v>
      </c>
      <c r="BA1033" s="1">
        <f>COUNTIF(F1033,"CCVV")</f>
        <v>0</v>
      </c>
      <c r="BB1033" s="1">
        <f>COUNTIF(F1033,"CCVVC")</f>
        <v>0</v>
      </c>
      <c r="BF1033" s="1" t="str">
        <f>RIGHT(F1033,4)</f>
        <v>CVCV</v>
      </c>
      <c r="BG1033" s="1">
        <v>1</v>
      </c>
      <c r="BP1033" s="1">
        <f>SUM(BG1033:BO1033)</f>
        <v>1</v>
      </c>
      <c r="BQ1033">
        <v>0</v>
      </c>
      <c r="BS1033" s="1" t="str">
        <f>LEFT(B1033,1)</f>
        <v>r</v>
      </c>
      <c r="BT1033" s="1" t="str">
        <f>LEFT(B1033,2)</f>
        <v>re</v>
      </c>
      <c r="BU1033" s="1" t="str">
        <f>RIGHT(B1033,1)</f>
        <v>e</v>
      </c>
      <c r="BX1033" s="10">
        <v>0</v>
      </c>
      <c r="BY1033" s="10" t="str">
        <f>LEFT(CA1033,1)</f>
        <v>e</v>
      </c>
      <c r="BZ1033" s="10" t="str">
        <f>RIGHT(B1033,1)</f>
        <v>e</v>
      </c>
      <c r="CA1033" s="10" t="str">
        <f>RIGHT(B1033,3)</f>
        <v>ene</v>
      </c>
      <c r="CB1033" s="10" t="str">
        <f>RIGHT(B1033,3)</f>
        <v>ene</v>
      </c>
      <c r="CC1033" s="10" t="str">
        <f>RIGHT(B1033,2)</f>
        <v>ne</v>
      </c>
      <c r="CD1033" s="10" t="str">
        <f>RIGHT(B1033,1)</f>
        <v>e</v>
      </c>
    </row>
    <row r="1034" spans="1:82">
      <c r="A1034">
        <v>961</v>
      </c>
      <c r="B1034" s="30" t="s">
        <v>757</v>
      </c>
      <c r="C1034" t="s">
        <v>2196</v>
      </c>
      <c r="D1034" t="s">
        <v>1159</v>
      </c>
      <c r="E1034" t="s">
        <v>1141</v>
      </c>
      <c r="F1034" t="s">
        <v>2834</v>
      </c>
      <c r="G1034" s="1">
        <f>COUNTIF(B1034,"*ii*")</f>
        <v>0</v>
      </c>
      <c r="H1034" s="1">
        <f>COUNTIF(B1034,"*ee*")</f>
        <v>0</v>
      </c>
      <c r="I1034" s="1">
        <f>COUNTIF(B1034,"*aa*")</f>
        <v>0</v>
      </c>
      <c r="J1034" s="1">
        <f>COUNTIF(B1034,"*oo*")</f>
        <v>0</v>
      </c>
      <c r="K1034" s="1">
        <f>COUNTIF(B1034,"*uu*")</f>
        <v>0</v>
      </c>
      <c r="L1034" s="1">
        <f>COUNTIF(B1034,"*ia*")</f>
        <v>0</v>
      </c>
      <c r="M1034" s="1">
        <f>COUNTIF(B1034,"*iu*")</f>
        <v>0</v>
      </c>
      <c r="N1034" s="1">
        <f>COUNTIF(B1034,"*ei*")</f>
        <v>0</v>
      </c>
      <c r="O1034" s="1">
        <f>COUNTIF(B1034,"*ea*")</f>
        <v>0</v>
      </c>
      <c r="P1034" s="1">
        <f>COUNTIF(B1034,"*eo*")</f>
        <v>0</v>
      </c>
      <c r="Q1034" s="1">
        <f>COUNTIF(B1034,"*eu*")</f>
        <v>0</v>
      </c>
      <c r="R1034" s="1">
        <f>COUNTIF(B1034,"*ai*")</f>
        <v>0</v>
      </c>
      <c r="S1034" s="1">
        <f>COUNTIF(B1034,"*ae*")</f>
        <v>0</v>
      </c>
      <c r="T1034" s="1">
        <f>COUNTIF(B1034,"*ao*")</f>
        <v>0</v>
      </c>
      <c r="U1034" s="1">
        <f>COUNTIF(B1034,"*au*")</f>
        <v>0</v>
      </c>
      <c r="V1034" s="1">
        <f>COUNTIF(B1034,"*oi*")</f>
        <v>0</v>
      </c>
      <c r="W1034" s="1">
        <f>COUNTIF(B1034,"*oe*")</f>
        <v>0</v>
      </c>
      <c r="X1034" s="1">
        <f>COUNTIF(B1034,"*oa*")</f>
        <v>0</v>
      </c>
      <c r="Y1034" s="1">
        <f>COUNTIF(B1034,"*ou*")</f>
        <v>0</v>
      </c>
      <c r="Z1034" s="1">
        <f>COUNTIF(B1034,"*ui*")</f>
        <v>0</v>
      </c>
      <c r="AA1034" s="1">
        <f>COUNTIF(B1034,"*ua*")</f>
        <v>0</v>
      </c>
      <c r="AB1034">
        <f>SUM(G1034:AA1034)</f>
        <v>0</v>
      </c>
      <c r="AC1034">
        <v>2</v>
      </c>
      <c r="AD1034">
        <f>COUNTIF(AC1034,"2")</f>
        <v>1</v>
      </c>
      <c r="AE1034">
        <f>COUNTIF(AC1034,"3")</f>
        <v>0</v>
      </c>
      <c r="AF1034">
        <f>COUNTIF(AC1034,"4")</f>
        <v>0</v>
      </c>
      <c r="AG1034">
        <f>COUNTIF(AC1034,"5")</f>
        <v>0</v>
      </c>
      <c r="AH1034">
        <v>1</v>
      </c>
      <c r="AI1034">
        <v>0</v>
      </c>
      <c r="AL1034">
        <v>1</v>
      </c>
      <c r="AO1034" s="1">
        <f>COUNTIF(F1034,"CVCV")+COUNTIF(F1034,"CVVCV")</f>
        <v>1</v>
      </c>
      <c r="AP1034" s="1">
        <f>COUNTIF(F1034,"CVCVC")+COUNTIF(F1034,"CVVCVC")</f>
        <v>0</v>
      </c>
      <c r="AQ1034" s="1">
        <f>COUNTIF(F1034,"VCV")+COUNTIF(F1034,"VVCV")</f>
        <v>0</v>
      </c>
      <c r="AR1034" s="1">
        <f>COUNTIF(F1034,"VCVC")+COUNTIF(F1034,"VVCVC")</f>
        <v>0</v>
      </c>
      <c r="AS1034" s="1">
        <f>COUNTIF(F1034,"CVV")</f>
        <v>0</v>
      </c>
      <c r="AT1034" s="1">
        <f>COUNTIF(F1034,"CVVC")</f>
        <v>0</v>
      </c>
      <c r="AU1034" s="1">
        <f>COUNTIF(F1034,"VV")</f>
        <v>0</v>
      </c>
      <c r="AV1034" s="1">
        <f>COUNTIF(F1034,"VVC")</f>
        <v>0</v>
      </c>
      <c r="AW1034" s="1">
        <f>COUNTIF(F1034,"CVVCVC")+COUNTIF(F1034,"VVCVC")+COUNTIF(F1034,"CVVCV")+COUNTIF(F1034,"VVCV")</f>
        <v>0</v>
      </c>
      <c r="AY1034" s="1">
        <f>COUNTIF(F1034,"CCVCV")</f>
        <v>0</v>
      </c>
      <c r="AZ1034" s="1">
        <f>COUNTIF(F1034,"CCVCVC")</f>
        <v>0</v>
      </c>
      <c r="BA1034" s="1">
        <f>COUNTIF(F1034,"CCVV")</f>
        <v>0</v>
      </c>
      <c r="BB1034" s="1">
        <f>COUNTIF(F1034,"CCVVC")</f>
        <v>0</v>
      </c>
      <c r="BF1034" s="1" t="str">
        <f>RIGHT(F1034,4)</f>
        <v>CVCV</v>
      </c>
      <c r="BG1034" s="1">
        <v>1</v>
      </c>
      <c r="BP1034" s="1">
        <f>SUM(BG1034:BO1034)</f>
        <v>1</v>
      </c>
      <c r="BQ1034">
        <v>0</v>
      </c>
      <c r="BS1034" s="1" t="str">
        <f>LEFT(B1034,1)</f>
        <v>n</v>
      </c>
      <c r="BT1034" s="1" t="str">
        <f>LEFT(B1034,2)</f>
        <v>ne</v>
      </c>
      <c r="BU1034" s="1" t="str">
        <f>RIGHT(B1034,1)</f>
        <v>e</v>
      </c>
      <c r="BX1034" s="10">
        <v>0</v>
      </c>
      <c r="BY1034" s="10" t="str">
        <f>LEFT(CA1034,1)</f>
        <v>e</v>
      </c>
      <c r="BZ1034" s="10" t="str">
        <f>RIGHT(B1034,1)</f>
        <v>e</v>
      </c>
      <c r="CA1034" s="10" t="str">
        <f>RIGHT(B1034,3)</f>
        <v>ene</v>
      </c>
      <c r="CB1034" s="10" t="str">
        <f>RIGHT(B1034,3)</f>
        <v>ene</v>
      </c>
      <c r="CC1034" s="10" t="str">
        <f>RIGHT(B1034,2)</f>
        <v>ne</v>
      </c>
      <c r="CD1034" s="10" t="str">
        <f>RIGHT(B1034,1)</f>
        <v>e</v>
      </c>
    </row>
    <row r="1035" spans="1:82">
      <c r="A1035">
        <v>962</v>
      </c>
      <c r="B1035" s="30" t="s">
        <v>757</v>
      </c>
      <c r="C1035" t="s">
        <v>2222</v>
      </c>
      <c r="D1035" t="s">
        <v>1150</v>
      </c>
      <c r="E1035" t="s">
        <v>2821</v>
      </c>
      <c r="F1035" t="s">
        <v>2834</v>
      </c>
      <c r="G1035" s="1">
        <f>COUNTIF(B1035,"*ii*")</f>
        <v>0</v>
      </c>
      <c r="H1035" s="1">
        <f>COUNTIF(B1035,"*ee*")</f>
        <v>0</v>
      </c>
      <c r="I1035" s="1">
        <f>COUNTIF(B1035,"*aa*")</f>
        <v>0</v>
      </c>
      <c r="J1035" s="1">
        <f>COUNTIF(B1035,"*oo*")</f>
        <v>0</v>
      </c>
      <c r="K1035" s="1">
        <f>COUNTIF(B1035,"*uu*")</f>
        <v>0</v>
      </c>
      <c r="L1035" s="1">
        <f>COUNTIF(B1035,"*ia*")</f>
        <v>0</v>
      </c>
      <c r="M1035" s="1">
        <f>COUNTIF(B1035,"*iu*")</f>
        <v>0</v>
      </c>
      <c r="N1035" s="1">
        <f>COUNTIF(B1035,"*ei*")</f>
        <v>0</v>
      </c>
      <c r="O1035" s="1">
        <f>COUNTIF(B1035,"*ea*")</f>
        <v>0</v>
      </c>
      <c r="P1035" s="1">
        <f>COUNTIF(B1035,"*eo*")</f>
        <v>0</v>
      </c>
      <c r="Q1035" s="1">
        <f>COUNTIF(B1035,"*eu*")</f>
        <v>0</v>
      </c>
      <c r="R1035" s="1">
        <f>COUNTIF(B1035,"*ai*")</f>
        <v>0</v>
      </c>
      <c r="S1035" s="1">
        <f>COUNTIF(B1035,"*ae*")</f>
        <v>0</v>
      </c>
      <c r="T1035" s="1">
        <f>COUNTIF(B1035,"*ao*")</f>
        <v>0</v>
      </c>
      <c r="U1035" s="1">
        <f>COUNTIF(B1035,"*au*")</f>
        <v>0</v>
      </c>
      <c r="V1035" s="1">
        <f>COUNTIF(B1035,"*oi*")</f>
        <v>0</v>
      </c>
      <c r="W1035" s="1">
        <f>COUNTIF(B1035,"*oe*")</f>
        <v>0</v>
      </c>
      <c r="X1035" s="1">
        <f>COUNTIF(B1035,"*oa*")</f>
        <v>0</v>
      </c>
      <c r="Y1035" s="1">
        <f>COUNTIF(B1035,"*ou*")</f>
        <v>0</v>
      </c>
      <c r="Z1035" s="1">
        <f>COUNTIF(B1035,"*ui*")</f>
        <v>0</v>
      </c>
      <c r="AA1035" s="1">
        <f>COUNTIF(B1035,"*ua*")</f>
        <v>0</v>
      </c>
      <c r="AB1035">
        <f>SUM(G1035:AA1035)</f>
        <v>0</v>
      </c>
      <c r="AC1035">
        <v>2</v>
      </c>
      <c r="AD1035">
        <f>COUNTIF(AC1035,"2")</f>
        <v>1</v>
      </c>
      <c r="AE1035">
        <f>COUNTIF(AC1035,"3")</f>
        <v>0</v>
      </c>
      <c r="AF1035">
        <f>COUNTIF(AC1035,"4")</f>
        <v>0</v>
      </c>
      <c r="AG1035">
        <f>COUNTIF(AC1035,"5")</f>
        <v>0</v>
      </c>
      <c r="AH1035">
        <v>1</v>
      </c>
      <c r="AI1035">
        <v>0</v>
      </c>
      <c r="AL1035">
        <v>1</v>
      </c>
      <c r="AO1035" s="1">
        <f>COUNTIF(F1035,"CVCV")+COUNTIF(F1035,"CVVCV")</f>
        <v>1</v>
      </c>
      <c r="AP1035" s="1">
        <f>COUNTIF(F1035,"CVCVC")+COUNTIF(F1035,"CVVCVC")</f>
        <v>0</v>
      </c>
      <c r="AQ1035" s="1">
        <f>COUNTIF(F1035,"VCV")+COUNTIF(F1035,"VVCV")</f>
        <v>0</v>
      </c>
      <c r="AR1035" s="1">
        <f>COUNTIF(F1035,"VCVC")+COUNTIF(F1035,"VVCVC")</f>
        <v>0</v>
      </c>
      <c r="AS1035" s="1">
        <f>COUNTIF(F1035,"CVV")</f>
        <v>0</v>
      </c>
      <c r="AT1035" s="1">
        <f>COUNTIF(F1035,"CVVC")</f>
        <v>0</v>
      </c>
      <c r="AU1035" s="1">
        <f>COUNTIF(F1035,"VV")</f>
        <v>0</v>
      </c>
      <c r="AV1035" s="1">
        <f>COUNTIF(F1035,"VVC")</f>
        <v>0</v>
      </c>
      <c r="AW1035" s="1">
        <f>COUNTIF(F1035,"CVVCVC")+COUNTIF(F1035,"VVCVC")+COUNTIF(F1035,"CVVCV")+COUNTIF(F1035,"VVCV")</f>
        <v>0</v>
      </c>
      <c r="AY1035" s="1">
        <f>COUNTIF(F1035,"CCVCV")</f>
        <v>0</v>
      </c>
      <c r="AZ1035" s="1">
        <f>COUNTIF(F1035,"CCVCVC")</f>
        <v>0</v>
      </c>
      <c r="BA1035" s="1">
        <f>COUNTIF(F1035,"CCVV")</f>
        <v>0</v>
      </c>
      <c r="BB1035" s="1">
        <f>COUNTIF(F1035,"CCVVC")</f>
        <v>0</v>
      </c>
      <c r="BF1035" s="1" t="str">
        <f>RIGHT(F1035,4)</f>
        <v>CVCV</v>
      </c>
      <c r="BG1035" s="1">
        <v>1</v>
      </c>
      <c r="BP1035" s="1">
        <f>SUM(BG1035:BO1035)</f>
        <v>1</v>
      </c>
      <c r="BQ1035">
        <v>0</v>
      </c>
      <c r="BS1035" s="1" t="str">
        <f>LEFT(B1035,1)</f>
        <v>n</v>
      </c>
      <c r="BT1035" s="1" t="str">
        <f>LEFT(B1035,2)</f>
        <v>ne</v>
      </c>
      <c r="BU1035" s="1" t="str">
        <f>RIGHT(B1035,1)</f>
        <v>e</v>
      </c>
      <c r="BX1035" s="10">
        <v>0</v>
      </c>
      <c r="BY1035" s="10" t="str">
        <f>LEFT(CA1035,1)</f>
        <v>e</v>
      </c>
      <c r="BZ1035" s="10" t="str">
        <f>RIGHT(B1035,1)</f>
        <v>e</v>
      </c>
      <c r="CA1035" s="10" t="str">
        <f>RIGHT(B1035,3)</f>
        <v>ene</v>
      </c>
      <c r="CB1035" s="10" t="str">
        <f>RIGHT(B1035,3)</f>
        <v>ene</v>
      </c>
      <c r="CC1035" s="10" t="str">
        <f>RIGHT(B1035,2)</f>
        <v>ne</v>
      </c>
      <c r="CD1035" s="10" t="str">
        <f>RIGHT(B1035,1)</f>
        <v>e</v>
      </c>
    </row>
    <row r="1036" spans="1:82">
      <c r="A1036">
        <v>1134</v>
      </c>
      <c r="B1036" s="30" t="s">
        <v>402</v>
      </c>
      <c r="C1036" t="s">
        <v>2115</v>
      </c>
      <c r="D1036" t="s">
        <v>1150</v>
      </c>
      <c r="E1036" t="s">
        <v>2821</v>
      </c>
      <c r="F1036" t="s">
        <v>2834</v>
      </c>
      <c r="G1036" s="1">
        <f>COUNTIF(B1036,"*ii*")</f>
        <v>0</v>
      </c>
      <c r="H1036" s="1">
        <f>COUNTIF(B1036,"*ee*")</f>
        <v>0</v>
      </c>
      <c r="I1036" s="1">
        <f>COUNTIF(B1036,"*aa*")</f>
        <v>0</v>
      </c>
      <c r="J1036" s="1">
        <f>COUNTIF(B1036,"*oo*")</f>
        <v>0</v>
      </c>
      <c r="K1036" s="1">
        <f>COUNTIF(B1036,"*uu*")</f>
        <v>0</v>
      </c>
      <c r="L1036" s="1">
        <f>COUNTIF(B1036,"*ia*")</f>
        <v>0</v>
      </c>
      <c r="M1036" s="1">
        <f>COUNTIF(B1036,"*iu*")</f>
        <v>0</v>
      </c>
      <c r="N1036" s="1">
        <f>COUNTIF(B1036,"*ei*")</f>
        <v>0</v>
      </c>
      <c r="O1036" s="1">
        <f>COUNTIF(B1036,"*ea*")</f>
        <v>0</v>
      </c>
      <c r="P1036" s="1">
        <f>COUNTIF(B1036,"*eo*")</f>
        <v>0</v>
      </c>
      <c r="Q1036" s="1">
        <f>COUNTIF(B1036,"*eu*")</f>
        <v>0</v>
      </c>
      <c r="R1036" s="1">
        <f>COUNTIF(B1036,"*ai*")</f>
        <v>0</v>
      </c>
      <c r="S1036" s="1">
        <f>COUNTIF(B1036,"*ae*")</f>
        <v>0</v>
      </c>
      <c r="T1036" s="1">
        <f>COUNTIF(B1036,"*ao*")</f>
        <v>0</v>
      </c>
      <c r="U1036" s="1">
        <f>COUNTIF(B1036,"*au*")</f>
        <v>0</v>
      </c>
      <c r="V1036" s="1">
        <f>COUNTIF(B1036,"*oi*")</f>
        <v>0</v>
      </c>
      <c r="W1036" s="1">
        <f>COUNTIF(B1036,"*oe*")</f>
        <v>0</v>
      </c>
      <c r="X1036" s="1">
        <f>COUNTIF(B1036,"*oa*")</f>
        <v>0</v>
      </c>
      <c r="Y1036" s="1">
        <f>COUNTIF(B1036,"*ou*")</f>
        <v>0</v>
      </c>
      <c r="Z1036" s="1">
        <f>COUNTIF(B1036,"*ui*")</f>
        <v>0</v>
      </c>
      <c r="AA1036" s="1">
        <f>COUNTIF(B1036,"*ua*")</f>
        <v>0</v>
      </c>
      <c r="AB1036">
        <f>SUM(G1036:AA1036)</f>
        <v>0</v>
      </c>
      <c r="AC1036">
        <v>2</v>
      </c>
      <c r="AD1036">
        <f>COUNTIF(AC1036,"2")</f>
        <v>1</v>
      </c>
      <c r="AE1036">
        <f>COUNTIF(AC1036,"3")</f>
        <v>0</v>
      </c>
      <c r="AF1036">
        <f>COUNTIF(AC1036,"4")</f>
        <v>0</v>
      </c>
      <c r="AG1036">
        <f>COUNTIF(AC1036,"5")</f>
        <v>0</v>
      </c>
      <c r="AH1036">
        <v>1</v>
      </c>
      <c r="AI1036">
        <v>0</v>
      </c>
      <c r="AL1036">
        <v>1</v>
      </c>
      <c r="AO1036" s="1">
        <f>COUNTIF(F1036,"CVCV")+COUNTIF(F1036,"CVVCV")</f>
        <v>1</v>
      </c>
      <c r="AP1036" s="1">
        <f>COUNTIF(F1036,"CVCVC")+COUNTIF(F1036,"CVVCVC")</f>
        <v>0</v>
      </c>
      <c r="AQ1036" s="1">
        <f>COUNTIF(F1036,"VCV")+COUNTIF(F1036,"VVCV")</f>
        <v>0</v>
      </c>
      <c r="AR1036" s="1">
        <f>COUNTIF(F1036,"VCVC")+COUNTIF(F1036,"VVCVC")</f>
        <v>0</v>
      </c>
      <c r="AS1036" s="1">
        <f>COUNTIF(F1036,"CVV")</f>
        <v>0</v>
      </c>
      <c r="AT1036" s="1">
        <f>COUNTIF(F1036,"CVVC")</f>
        <v>0</v>
      </c>
      <c r="AU1036" s="1">
        <f>COUNTIF(F1036,"VV")</f>
        <v>0</v>
      </c>
      <c r="AV1036" s="1">
        <f>COUNTIF(F1036,"VVC")</f>
        <v>0</v>
      </c>
      <c r="AW1036" s="1">
        <f>COUNTIF(F1036,"CVVCVC")+COUNTIF(F1036,"VVCVC")+COUNTIF(F1036,"CVVCV")+COUNTIF(F1036,"VVCV")</f>
        <v>0</v>
      </c>
      <c r="AY1036" s="1">
        <f>COUNTIF(F1036,"CCVCV")</f>
        <v>0</v>
      </c>
      <c r="AZ1036" s="1">
        <f>COUNTIF(F1036,"CCVCVC")</f>
        <v>0</v>
      </c>
      <c r="BA1036" s="1">
        <f>COUNTIF(F1036,"CCVV")</f>
        <v>0</v>
      </c>
      <c r="BB1036" s="1">
        <f>COUNTIF(F1036,"CCVVC")</f>
        <v>0</v>
      </c>
      <c r="BF1036" s="1" t="str">
        <f>RIGHT(F1036,4)</f>
        <v>CVCV</v>
      </c>
      <c r="BG1036" s="1">
        <v>1</v>
      </c>
      <c r="BP1036" s="1">
        <f>SUM(BG1036:BO1036)</f>
        <v>1</v>
      </c>
      <c r="BQ1036">
        <v>0</v>
      </c>
      <c r="BS1036" s="1" t="str">
        <f>LEFT(B1036,1)</f>
        <v>p</v>
      </c>
      <c r="BT1036" s="1" t="str">
        <f>LEFT(B1036,2)</f>
        <v>pe</v>
      </c>
      <c r="BU1036" s="1" t="str">
        <f>RIGHT(B1036,1)</f>
        <v>e</v>
      </c>
      <c r="BX1036" s="10">
        <v>0</v>
      </c>
      <c r="BY1036" s="10" t="str">
        <f>LEFT(CA1036,1)</f>
        <v>e</v>
      </c>
      <c r="BZ1036" s="10" t="str">
        <f>RIGHT(B1036,1)</f>
        <v>e</v>
      </c>
      <c r="CA1036" s="10" t="str">
        <f>RIGHT(B1036,3)</f>
        <v>ene</v>
      </c>
      <c r="CB1036" s="10" t="str">
        <f>RIGHT(B1036,3)</f>
        <v>ene</v>
      </c>
      <c r="CC1036" s="10" t="str">
        <f>RIGHT(B1036,2)</f>
        <v>ne</v>
      </c>
      <c r="CD1036" s="10" t="str">
        <f>RIGHT(B1036,1)</f>
        <v>e</v>
      </c>
    </row>
    <row r="1037" spans="1:82">
      <c r="A1037">
        <v>403</v>
      </c>
      <c r="B1037" s="30" t="s">
        <v>2948</v>
      </c>
      <c r="C1037" t="s">
        <v>1946</v>
      </c>
      <c r="D1037" t="s">
        <v>1151</v>
      </c>
      <c r="E1037" t="s">
        <v>2821</v>
      </c>
      <c r="F1037" t="s">
        <v>2834</v>
      </c>
      <c r="G1037" s="1">
        <f>COUNTIF(B1037,"*ii*")</f>
        <v>0</v>
      </c>
      <c r="H1037" s="1">
        <f>COUNTIF(B1037,"*ee*")</f>
        <v>0</v>
      </c>
      <c r="I1037" s="1">
        <f>COUNTIF(B1037,"*aa*")</f>
        <v>0</v>
      </c>
      <c r="J1037" s="1">
        <f>COUNTIF(B1037,"*oo*")</f>
        <v>0</v>
      </c>
      <c r="K1037" s="1">
        <f>COUNTIF(B1037,"*uu*")</f>
        <v>0</v>
      </c>
      <c r="L1037" s="1">
        <f>COUNTIF(B1037,"*ia*")</f>
        <v>0</v>
      </c>
      <c r="M1037" s="1">
        <f>COUNTIF(B1037,"*iu*")</f>
        <v>0</v>
      </c>
      <c r="N1037" s="1">
        <f>COUNTIF(B1037,"*ei*")</f>
        <v>0</v>
      </c>
      <c r="O1037" s="1">
        <f>COUNTIF(B1037,"*ea*")</f>
        <v>0</v>
      </c>
      <c r="P1037" s="1">
        <f>COUNTIF(B1037,"*eo*")</f>
        <v>0</v>
      </c>
      <c r="Q1037" s="1">
        <f>COUNTIF(B1037,"*eu*")</f>
        <v>0</v>
      </c>
      <c r="R1037" s="1">
        <f>COUNTIF(B1037,"*ai*")</f>
        <v>0</v>
      </c>
      <c r="S1037" s="1">
        <f>COUNTIF(B1037,"*ae*")</f>
        <v>0</v>
      </c>
      <c r="T1037" s="1">
        <f>COUNTIF(B1037,"*ao*")</f>
        <v>0</v>
      </c>
      <c r="U1037" s="1">
        <f>COUNTIF(B1037,"*au*")</f>
        <v>0</v>
      </c>
      <c r="V1037" s="1">
        <f>COUNTIF(B1037,"*oi*")</f>
        <v>0</v>
      </c>
      <c r="W1037" s="1">
        <f>COUNTIF(B1037,"*oe*")</f>
        <v>0</v>
      </c>
      <c r="X1037" s="1">
        <f>COUNTIF(B1037,"*oa*")</f>
        <v>0</v>
      </c>
      <c r="Y1037" s="1">
        <f>COUNTIF(B1037,"*ou*")</f>
        <v>0</v>
      </c>
      <c r="Z1037" s="1">
        <f>COUNTIF(B1037,"*ui*")</f>
        <v>0</v>
      </c>
      <c r="AA1037" s="1">
        <f>COUNTIF(B1037,"*ua*")</f>
        <v>0</v>
      </c>
      <c r="AB1037">
        <f>SUM(G1037:AA1037)</f>
        <v>0</v>
      </c>
      <c r="AC1037">
        <v>2</v>
      </c>
      <c r="AD1037">
        <f>COUNTIF(AC1037,"2")</f>
        <v>1</v>
      </c>
      <c r="AE1037">
        <f>COUNTIF(AC1037,"3")</f>
        <v>0</v>
      </c>
      <c r="AF1037">
        <f>COUNTIF(AC1037,"4")</f>
        <v>0</v>
      </c>
      <c r="AG1037">
        <f>COUNTIF(AC1037,"5")</f>
        <v>0</v>
      </c>
      <c r="AH1037">
        <v>1</v>
      </c>
      <c r="AI1037">
        <v>0</v>
      </c>
      <c r="AL1037">
        <v>1</v>
      </c>
      <c r="AO1037" s="1">
        <f>COUNTIF(F1037,"CVCV")+COUNTIF(F1037,"CVVCV")</f>
        <v>1</v>
      </c>
      <c r="AP1037" s="1">
        <f>COUNTIF(F1037,"CVCVC")+COUNTIF(F1037,"CVVCVC")</f>
        <v>0</v>
      </c>
      <c r="AQ1037" s="1">
        <f>COUNTIF(F1037,"VCV")+COUNTIF(F1037,"VVCV")</f>
        <v>0</v>
      </c>
      <c r="AR1037" s="1">
        <f>COUNTIF(F1037,"VCVC")+COUNTIF(F1037,"VVCVC")</f>
        <v>0</v>
      </c>
      <c r="AS1037" s="1">
        <f>COUNTIF(F1037,"CVV")</f>
        <v>0</v>
      </c>
      <c r="AT1037" s="1">
        <f>COUNTIF(F1037,"CVVC")</f>
        <v>0</v>
      </c>
      <c r="AU1037" s="1">
        <f>COUNTIF(F1037,"VV")</f>
        <v>0</v>
      </c>
      <c r="AV1037" s="1">
        <f>COUNTIF(F1037,"VVC")</f>
        <v>0</v>
      </c>
      <c r="AW1037" s="1">
        <f>COUNTIF(F1037,"CVVCVC")+COUNTIF(F1037,"VVCVC")+COUNTIF(F1037,"CVVCV")+COUNTIF(F1037,"VVCV")</f>
        <v>0</v>
      </c>
      <c r="AY1037" s="1">
        <f>COUNTIF(F1037,"CCVCV")</f>
        <v>0</v>
      </c>
      <c r="AZ1037" s="1">
        <f>COUNTIF(F1037,"CCVCVC")</f>
        <v>0</v>
      </c>
      <c r="BA1037" s="1">
        <f>COUNTIF(F1037,"CCVV")</f>
        <v>0</v>
      </c>
      <c r="BB1037" s="1">
        <f>COUNTIF(F1037,"CCVVC")</f>
        <v>0</v>
      </c>
      <c r="BF1037" s="1" t="str">
        <f>RIGHT(F1037,4)</f>
        <v>CVCV</v>
      </c>
      <c r="BG1037" s="1">
        <v>1</v>
      </c>
      <c r="BI1037">
        <f>COUNTIFS(BY1037,"i",BZ1037,"e")+COUNTIFS(BY1037,"i",BZ1037,"o")+COUNTIFS(BY1037,"u",BZ1037,"e")+COUNTIFS(BY1037,"u",BZ1037,"o")</f>
        <v>1</v>
      </c>
      <c r="BP1037" s="1">
        <f>SUM(BG1037:BO1037)</f>
        <v>2</v>
      </c>
      <c r="BQ1037">
        <v>0</v>
      </c>
      <c r="BS1037" s="1" t="str">
        <f>LEFT(B1037,1)</f>
        <v>h</v>
      </c>
      <c r="BT1037" s="1" t="str">
        <f>LEFT(B1037,2)</f>
        <v>hi</v>
      </c>
      <c r="BU1037" s="1" t="str">
        <f>RIGHT(B1037,1)</f>
        <v>e</v>
      </c>
      <c r="BX1037" s="10">
        <v>0</v>
      </c>
      <c r="BY1037" s="10" t="str">
        <f>LEFT(CA1037,1)</f>
        <v>i</v>
      </c>
      <c r="BZ1037" s="10" t="str">
        <f>RIGHT(B1037,1)</f>
        <v>e</v>
      </c>
      <c r="CA1037" s="10" t="str">
        <f>RIGHT(B1037,3)</f>
        <v>ine</v>
      </c>
      <c r="CB1037" s="10" t="str">
        <f>RIGHT(B1037,3)</f>
        <v>ine</v>
      </c>
      <c r="CC1037" s="10" t="str">
        <f>RIGHT(B1037,2)</f>
        <v>ne</v>
      </c>
      <c r="CD1037" s="10" t="str">
        <f>RIGHT(B1037,1)</f>
        <v>e</v>
      </c>
    </row>
    <row r="1038" spans="1:82">
      <c r="A1038">
        <v>199</v>
      </c>
      <c r="B1038" s="30" t="s">
        <v>977</v>
      </c>
      <c r="C1038" t="s">
        <v>2563</v>
      </c>
      <c r="D1038" t="s">
        <v>1141</v>
      </c>
      <c r="E1038" t="s">
        <v>1141</v>
      </c>
      <c r="F1038" t="s">
        <v>2834</v>
      </c>
      <c r="G1038" s="1">
        <f>COUNTIF(B1038,"*ii*")</f>
        <v>0</v>
      </c>
      <c r="H1038" s="1">
        <f>COUNTIF(B1038,"*ee*")</f>
        <v>0</v>
      </c>
      <c r="I1038" s="1">
        <f>COUNTIF(B1038,"*aa*")</f>
        <v>0</v>
      </c>
      <c r="J1038" s="1">
        <f>COUNTIF(B1038,"*oo*")</f>
        <v>0</v>
      </c>
      <c r="K1038" s="1">
        <f>COUNTIF(B1038,"*uu*")</f>
        <v>0</v>
      </c>
      <c r="L1038" s="1">
        <f>COUNTIF(B1038,"*ia*")</f>
        <v>0</v>
      </c>
      <c r="M1038" s="1">
        <f>COUNTIF(B1038,"*iu*")</f>
        <v>0</v>
      </c>
      <c r="N1038" s="1">
        <f>COUNTIF(B1038,"*ei*")</f>
        <v>0</v>
      </c>
      <c r="O1038" s="1">
        <f>COUNTIF(B1038,"*ea*")</f>
        <v>0</v>
      </c>
      <c r="P1038" s="1">
        <f>COUNTIF(B1038,"*eo*")</f>
        <v>0</v>
      </c>
      <c r="Q1038" s="1">
        <f>COUNTIF(B1038,"*eu*")</f>
        <v>0</v>
      </c>
      <c r="R1038" s="1">
        <f>COUNTIF(B1038,"*ai*")</f>
        <v>0</v>
      </c>
      <c r="S1038" s="1">
        <f>COUNTIF(B1038,"*ae*")</f>
        <v>0</v>
      </c>
      <c r="T1038" s="1">
        <f>COUNTIF(B1038,"*ao*")</f>
        <v>0</v>
      </c>
      <c r="U1038" s="1">
        <f>COUNTIF(B1038,"*au*")</f>
        <v>0</v>
      </c>
      <c r="V1038" s="1">
        <f>COUNTIF(B1038,"*oi*")</f>
        <v>0</v>
      </c>
      <c r="W1038" s="1">
        <f>COUNTIF(B1038,"*oe*")</f>
        <v>0</v>
      </c>
      <c r="X1038" s="1">
        <f>COUNTIF(B1038,"*oa*")</f>
        <v>0</v>
      </c>
      <c r="Y1038" s="1">
        <f>COUNTIF(B1038,"*ou*")</f>
        <v>0</v>
      </c>
      <c r="Z1038" s="1">
        <f>COUNTIF(B1038,"*ui*")</f>
        <v>0</v>
      </c>
      <c r="AA1038" s="1">
        <f>COUNTIF(B1038,"*ua*")</f>
        <v>0</v>
      </c>
      <c r="AB1038">
        <f>SUM(G1038:AA1038)</f>
        <v>0</v>
      </c>
      <c r="AC1038">
        <v>2</v>
      </c>
      <c r="AD1038">
        <f>COUNTIF(AC1038,"2")</f>
        <v>1</v>
      </c>
      <c r="AE1038">
        <f>COUNTIF(AC1038,"3")</f>
        <v>0</v>
      </c>
      <c r="AF1038">
        <f>COUNTIF(AC1038,"4")</f>
        <v>0</v>
      </c>
      <c r="AG1038">
        <f>COUNTIF(AC1038,"5")</f>
        <v>0</v>
      </c>
      <c r="AH1038">
        <v>1</v>
      </c>
      <c r="AI1038">
        <v>0</v>
      </c>
      <c r="AL1038">
        <v>1</v>
      </c>
      <c r="AO1038" s="1">
        <f>COUNTIF(F1038,"CVCV")+COUNTIF(F1038,"CVVCV")</f>
        <v>1</v>
      </c>
      <c r="AP1038" s="1">
        <f>COUNTIF(F1038,"CVCVC")+COUNTIF(F1038,"CVVCVC")</f>
        <v>0</v>
      </c>
      <c r="AQ1038" s="1">
        <f>COUNTIF(F1038,"VCV")+COUNTIF(F1038,"VVCV")</f>
        <v>0</v>
      </c>
      <c r="AR1038" s="1">
        <f>COUNTIF(F1038,"VCVC")+COUNTIF(F1038,"VVCVC")</f>
        <v>0</v>
      </c>
      <c r="AS1038" s="1">
        <f>COUNTIF(F1038,"CVV")</f>
        <v>0</v>
      </c>
      <c r="AT1038" s="1">
        <f>COUNTIF(F1038,"CVVC")</f>
        <v>0</v>
      </c>
      <c r="AU1038" s="1">
        <f>COUNTIF(F1038,"VV")</f>
        <v>0</v>
      </c>
      <c r="AV1038" s="1">
        <f>COUNTIF(F1038,"VVC")</f>
        <v>0</v>
      </c>
      <c r="AW1038" s="1">
        <f>COUNTIF(F1038,"CVVCVC")+COUNTIF(F1038,"VVCVC")+COUNTIF(F1038,"CVVCV")+COUNTIF(F1038,"VVCV")</f>
        <v>0</v>
      </c>
      <c r="AY1038" s="1">
        <f>COUNTIF(F1038,"CCVCV")</f>
        <v>0</v>
      </c>
      <c r="AZ1038" s="1">
        <f>COUNTIF(F1038,"CCVCVC")</f>
        <v>0</v>
      </c>
      <c r="BA1038" s="1">
        <f>COUNTIF(F1038,"CCVV")</f>
        <v>0</v>
      </c>
      <c r="BB1038" s="1">
        <f>COUNTIF(F1038,"CCVVC")</f>
        <v>0</v>
      </c>
      <c r="BF1038" s="1" t="str">
        <f>RIGHT(F1038,4)</f>
        <v>CVCV</v>
      </c>
      <c r="BG1038" s="1">
        <v>1</v>
      </c>
      <c r="BP1038" s="1">
        <f>SUM(BG1038:BO1038)</f>
        <v>1</v>
      </c>
      <c r="BQ1038">
        <v>0</v>
      </c>
      <c r="BS1038" s="1" t="str">
        <f>LEFT(B1038,1)</f>
        <v>b</v>
      </c>
      <c r="BT1038" s="1" t="str">
        <f>LEFT(B1038,2)</f>
        <v>bo</v>
      </c>
      <c r="BU1038" s="1" t="str">
        <f>RIGHT(B1038,1)</f>
        <v>e</v>
      </c>
      <c r="BX1038" s="10">
        <v>0</v>
      </c>
      <c r="BY1038" s="10" t="str">
        <f>LEFT(CA1038,1)</f>
        <v>o</v>
      </c>
      <c r="BZ1038" s="10" t="str">
        <f>RIGHT(B1038,1)</f>
        <v>e</v>
      </c>
      <c r="CA1038" s="10" t="str">
        <f>RIGHT(B1038,3)</f>
        <v>one</v>
      </c>
      <c r="CB1038" s="10" t="str">
        <f>RIGHT(B1038,3)</f>
        <v>one</v>
      </c>
      <c r="CC1038" s="10" t="str">
        <f>RIGHT(B1038,2)</f>
        <v>ne</v>
      </c>
      <c r="CD1038" s="10" t="str">
        <f>RIGHT(B1038,1)</f>
        <v>e</v>
      </c>
    </row>
    <row r="1039" spans="1:82">
      <c r="A1039">
        <v>867</v>
      </c>
      <c r="B1039" s="30" t="s">
        <v>630</v>
      </c>
      <c r="C1039" t="s">
        <v>2022</v>
      </c>
      <c r="D1039" t="s">
        <v>1141</v>
      </c>
      <c r="E1039" t="s">
        <v>1141</v>
      </c>
      <c r="F1039" t="s">
        <v>2834</v>
      </c>
      <c r="G1039" s="1">
        <f>COUNTIF(B1039,"*ii*")</f>
        <v>0</v>
      </c>
      <c r="H1039" s="1">
        <f>COUNTIF(B1039,"*ee*")</f>
        <v>0</v>
      </c>
      <c r="I1039" s="1">
        <f>COUNTIF(B1039,"*aa*")</f>
        <v>0</v>
      </c>
      <c r="J1039" s="1">
        <f>COUNTIF(B1039,"*oo*")</f>
        <v>0</v>
      </c>
      <c r="K1039" s="1">
        <f>COUNTIF(B1039,"*uu*")</f>
        <v>0</v>
      </c>
      <c r="L1039" s="1">
        <f>COUNTIF(B1039,"*ia*")</f>
        <v>0</v>
      </c>
      <c r="M1039" s="1">
        <f>COUNTIF(B1039,"*iu*")</f>
        <v>0</v>
      </c>
      <c r="N1039" s="1">
        <f>COUNTIF(B1039,"*ei*")</f>
        <v>0</v>
      </c>
      <c r="O1039" s="1">
        <f>COUNTIF(B1039,"*ea*")</f>
        <v>0</v>
      </c>
      <c r="P1039" s="1">
        <f>COUNTIF(B1039,"*eo*")</f>
        <v>0</v>
      </c>
      <c r="Q1039" s="1">
        <f>COUNTIF(B1039,"*eu*")</f>
        <v>0</v>
      </c>
      <c r="R1039" s="1">
        <f>COUNTIF(B1039,"*ai*")</f>
        <v>0</v>
      </c>
      <c r="S1039" s="1">
        <f>COUNTIF(B1039,"*ae*")</f>
        <v>0</v>
      </c>
      <c r="T1039" s="1">
        <f>COUNTIF(B1039,"*ao*")</f>
        <v>0</v>
      </c>
      <c r="U1039" s="1">
        <f>COUNTIF(B1039,"*au*")</f>
        <v>0</v>
      </c>
      <c r="V1039" s="1">
        <f>COUNTIF(B1039,"*oi*")</f>
        <v>0</v>
      </c>
      <c r="W1039" s="1">
        <f>COUNTIF(B1039,"*oe*")</f>
        <v>0</v>
      </c>
      <c r="X1039" s="1">
        <f>COUNTIF(B1039,"*oa*")</f>
        <v>0</v>
      </c>
      <c r="Y1039" s="1">
        <f>COUNTIF(B1039,"*ou*")</f>
        <v>0</v>
      </c>
      <c r="Z1039" s="1">
        <f>COUNTIF(B1039,"*ui*")</f>
        <v>0</v>
      </c>
      <c r="AA1039" s="1">
        <f>COUNTIF(B1039,"*ua*")</f>
        <v>0</v>
      </c>
      <c r="AB1039">
        <f>SUM(G1039:AA1039)</f>
        <v>0</v>
      </c>
      <c r="AC1039">
        <v>2</v>
      </c>
      <c r="AD1039">
        <f>COUNTIF(AC1039,"2")</f>
        <v>1</v>
      </c>
      <c r="AE1039">
        <f>COUNTIF(AC1039,"3")</f>
        <v>0</v>
      </c>
      <c r="AF1039">
        <f>COUNTIF(AC1039,"4")</f>
        <v>0</v>
      </c>
      <c r="AG1039">
        <f>COUNTIF(AC1039,"5")</f>
        <v>0</v>
      </c>
      <c r="AH1039">
        <v>1</v>
      </c>
      <c r="AI1039">
        <v>0</v>
      </c>
      <c r="AL1039">
        <v>1</v>
      </c>
      <c r="AO1039" s="1">
        <f>COUNTIF(F1039,"CVCV")+COUNTIF(F1039,"CVVCV")</f>
        <v>1</v>
      </c>
      <c r="AP1039" s="1">
        <f>COUNTIF(F1039,"CVCVC")+COUNTIF(F1039,"CVVCVC")</f>
        <v>0</v>
      </c>
      <c r="AQ1039" s="1">
        <f>COUNTIF(F1039,"VCV")+COUNTIF(F1039,"VVCV")</f>
        <v>0</v>
      </c>
      <c r="AR1039" s="1">
        <f>COUNTIF(F1039,"VCVC")+COUNTIF(F1039,"VVCVC")</f>
        <v>0</v>
      </c>
      <c r="AS1039" s="1">
        <f>COUNTIF(F1039,"CVV")</f>
        <v>0</v>
      </c>
      <c r="AT1039" s="1">
        <f>COUNTIF(F1039,"CVVC")</f>
        <v>0</v>
      </c>
      <c r="AU1039" s="1">
        <f>COUNTIF(F1039,"VV")</f>
        <v>0</v>
      </c>
      <c r="AV1039" s="1">
        <f>COUNTIF(F1039,"VVC")</f>
        <v>0</v>
      </c>
      <c r="AW1039" s="1">
        <f>COUNTIF(F1039,"CVVCVC")+COUNTIF(F1039,"VVCVC")+COUNTIF(F1039,"CVVCV")+COUNTIF(F1039,"VVCV")</f>
        <v>0</v>
      </c>
      <c r="AY1039" s="1">
        <f>COUNTIF(F1039,"CCVCV")</f>
        <v>0</v>
      </c>
      <c r="AZ1039" s="1">
        <f>COUNTIF(F1039,"CCVCVC")</f>
        <v>0</v>
      </c>
      <c r="BA1039" s="1">
        <f>COUNTIF(F1039,"CCVV")</f>
        <v>0</v>
      </c>
      <c r="BB1039" s="1">
        <f>COUNTIF(F1039,"CCVVC")</f>
        <v>0</v>
      </c>
      <c r="BF1039" s="1" t="str">
        <f>RIGHT(F1039,4)</f>
        <v>CVCV</v>
      </c>
      <c r="BG1039" s="1">
        <v>1</v>
      </c>
      <c r="BP1039" s="1">
        <f>SUM(BG1039:BO1039)</f>
        <v>1</v>
      </c>
      <c r="BQ1039">
        <v>0</v>
      </c>
      <c r="BS1039" s="1" t="str">
        <f>LEFT(B1039,1)</f>
        <v>m</v>
      </c>
      <c r="BT1039" s="1" t="str">
        <f>LEFT(B1039,2)</f>
        <v>mo</v>
      </c>
      <c r="BU1039" s="1" t="str">
        <f>RIGHT(B1039,1)</f>
        <v>e</v>
      </c>
      <c r="BX1039" s="10">
        <v>0</v>
      </c>
      <c r="BY1039" s="10" t="str">
        <f>LEFT(CA1039,1)</f>
        <v>o</v>
      </c>
      <c r="BZ1039" s="10" t="str">
        <f>RIGHT(B1039,1)</f>
        <v>e</v>
      </c>
      <c r="CA1039" s="10" t="str">
        <f>RIGHT(B1039,3)</f>
        <v>one</v>
      </c>
      <c r="CB1039" s="10" t="str">
        <f>RIGHT(B1039,3)</f>
        <v>one</v>
      </c>
      <c r="CC1039" s="10" t="str">
        <f>RIGHT(B1039,2)</f>
        <v>ne</v>
      </c>
      <c r="CD1039" s="10" t="str">
        <f>RIGHT(B1039,1)</f>
        <v>e</v>
      </c>
    </row>
    <row r="1040" spans="1:82">
      <c r="A1040">
        <v>1711</v>
      </c>
      <c r="B1040" s="30" t="s">
        <v>550</v>
      </c>
      <c r="C1040" t="s">
        <v>1920</v>
      </c>
      <c r="D1040" t="s">
        <v>1141</v>
      </c>
      <c r="E1040" t="s">
        <v>1141</v>
      </c>
      <c r="F1040" t="s">
        <v>2834</v>
      </c>
      <c r="G1040" s="1">
        <f>COUNTIF(B1040,"*ii*")</f>
        <v>0</v>
      </c>
      <c r="H1040" s="1">
        <f>COUNTIF(B1040,"*ee*")</f>
        <v>0</v>
      </c>
      <c r="I1040" s="1">
        <f>COUNTIF(B1040,"*aa*")</f>
        <v>0</v>
      </c>
      <c r="J1040" s="1">
        <f>COUNTIF(B1040,"*oo*")</f>
        <v>0</v>
      </c>
      <c r="K1040" s="1">
        <f>COUNTIF(B1040,"*uu*")</f>
        <v>0</v>
      </c>
      <c r="L1040" s="1">
        <f>COUNTIF(B1040,"*ia*")</f>
        <v>0</v>
      </c>
      <c r="M1040" s="1">
        <f>COUNTIF(B1040,"*iu*")</f>
        <v>0</v>
      </c>
      <c r="N1040" s="1">
        <f>COUNTIF(B1040,"*ei*")</f>
        <v>0</v>
      </c>
      <c r="O1040" s="1">
        <f>COUNTIF(B1040,"*ea*")</f>
        <v>0</v>
      </c>
      <c r="P1040" s="1">
        <f>COUNTIF(B1040,"*eo*")</f>
        <v>0</v>
      </c>
      <c r="Q1040" s="1">
        <f>COUNTIF(B1040,"*eu*")</f>
        <v>0</v>
      </c>
      <c r="R1040" s="1">
        <f>COUNTIF(B1040,"*ai*")</f>
        <v>0</v>
      </c>
      <c r="S1040" s="1">
        <f>COUNTIF(B1040,"*ae*")</f>
        <v>0</v>
      </c>
      <c r="T1040" s="1">
        <f>COUNTIF(B1040,"*ao*")</f>
        <v>0</v>
      </c>
      <c r="U1040" s="1">
        <f>COUNTIF(B1040,"*au*")</f>
        <v>0</v>
      </c>
      <c r="V1040" s="1">
        <f>COUNTIF(B1040,"*oi*")</f>
        <v>0</v>
      </c>
      <c r="W1040" s="1">
        <f>COUNTIF(B1040,"*oe*")</f>
        <v>0</v>
      </c>
      <c r="X1040" s="1">
        <f>COUNTIF(B1040,"*oa*")</f>
        <v>0</v>
      </c>
      <c r="Y1040" s="1">
        <f>COUNTIF(B1040,"*ou*")</f>
        <v>0</v>
      </c>
      <c r="Z1040" s="1">
        <f>COUNTIF(B1040,"*ui*")</f>
        <v>0</v>
      </c>
      <c r="AA1040" s="1">
        <f>COUNTIF(B1040,"*ua*")</f>
        <v>0</v>
      </c>
      <c r="AB1040">
        <f>SUM(G1040:AA1040)</f>
        <v>0</v>
      </c>
      <c r="AC1040">
        <v>2</v>
      </c>
      <c r="AD1040">
        <f>COUNTIF(AC1040,"2")</f>
        <v>1</v>
      </c>
      <c r="AE1040">
        <f>COUNTIF(AC1040,"3")</f>
        <v>0</v>
      </c>
      <c r="AF1040">
        <f>COUNTIF(AC1040,"4")</f>
        <v>0</v>
      </c>
      <c r="AG1040">
        <f>COUNTIF(AC1040,"5")</f>
        <v>0</v>
      </c>
      <c r="AH1040">
        <v>1</v>
      </c>
      <c r="AI1040">
        <v>0</v>
      </c>
      <c r="AL1040">
        <v>1</v>
      </c>
      <c r="AO1040" s="1">
        <f>COUNTIF(F1040,"CVCV")+COUNTIF(F1040,"CVVCV")</f>
        <v>1</v>
      </c>
      <c r="AP1040" s="1">
        <f>COUNTIF(F1040,"CVCVC")+COUNTIF(F1040,"CVVCVC")</f>
        <v>0</v>
      </c>
      <c r="AQ1040" s="1">
        <f>COUNTIF(F1040,"VCV")+COUNTIF(F1040,"VVCV")</f>
        <v>0</v>
      </c>
      <c r="AR1040" s="1">
        <f>COUNTIF(F1040,"VCVC")+COUNTIF(F1040,"VVCVC")</f>
        <v>0</v>
      </c>
      <c r="AS1040" s="1">
        <f>COUNTIF(F1040,"CVV")</f>
        <v>0</v>
      </c>
      <c r="AT1040" s="1">
        <f>COUNTIF(F1040,"CVVC")</f>
        <v>0</v>
      </c>
      <c r="AU1040" s="1">
        <f>COUNTIF(F1040,"VV")</f>
        <v>0</v>
      </c>
      <c r="AV1040" s="1">
        <f>COUNTIF(F1040,"VVC")</f>
        <v>0</v>
      </c>
      <c r="AW1040" s="1">
        <f>COUNTIF(F1040,"CVVCVC")+COUNTIF(F1040,"VVCVC")+COUNTIF(F1040,"CVVCV")+COUNTIF(F1040,"VVCV")</f>
        <v>0</v>
      </c>
      <c r="AY1040" s="1">
        <f>COUNTIF(F1040,"CCVCV")</f>
        <v>0</v>
      </c>
      <c r="AZ1040" s="1">
        <f>COUNTIF(F1040,"CCVCVC")</f>
        <v>0</v>
      </c>
      <c r="BA1040" s="1">
        <f>COUNTIF(F1040,"CCVV")</f>
        <v>0</v>
      </c>
      <c r="BB1040" s="1">
        <f>COUNTIF(F1040,"CCVVC")</f>
        <v>0</v>
      </c>
      <c r="BF1040" s="1" t="str">
        <f>RIGHT(F1040,4)</f>
        <v>CVCV</v>
      </c>
      <c r="BG1040" s="1">
        <v>1</v>
      </c>
      <c r="BP1040" s="1">
        <f>SUM(BG1040:BO1040)</f>
        <v>1</v>
      </c>
      <c r="BQ1040">
        <v>0</v>
      </c>
      <c r="BS1040" s="1" t="str">
        <f>LEFT(B1040,1)</f>
        <v>s</v>
      </c>
      <c r="BT1040" s="1" t="str">
        <f>LEFT(B1040,2)</f>
        <v>so</v>
      </c>
      <c r="BU1040" s="1" t="str">
        <f>RIGHT(B1040,1)</f>
        <v>e</v>
      </c>
      <c r="BX1040" s="10">
        <v>0</v>
      </c>
      <c r="BY1040" s="10" t="str">
        <f>LEFT(CA1040,1)</f>
        <v>o</v>
      </c>
      <c r="BZ1040" s="10" t="str">
        <f>RIGHT(B1040,1)</f>
        <v>e</v>
      </c>
      <c r="CA1040" s="10" t="str">
        <f>RIGHT(B1040,3)</f>
        <v>one</v>
      </c>
      <c r="CB1040" s="10" t="str">
        <f>RIGHT(B1040,3)</f>
        <v>one</v>
      </c>
      <c r="CC1040" s="10" t="str">
        <f>RIGHT(B1040,2)</f>
        <v>ne</v>
      </c>
      <c r="CD1040" s="10" t="str">
        <f>RIGHT(B1040,1)</f>
        <v>e</v>
      </c>
    </row>
    <row r="1041" spans="1:82">
      <c r="A1041">
        <v>425</v>
      </c>
      <c r="B1041" s="30" t="s">
        <v>825</v>
      </c>
      <c r="C1041" t="s">
        <v>2302</v>
      </c>
      <c r="D1041" t="s">
        <v>1141</v>
      </c>
      <c r="E1041" t="s">
        <v>1141</v>
      </c>
      <c r="F1041" t="s">
        <v>2834</v>
      </c>
      <c r="G1041" s="1">
        <f>COUNTIF(B1041,"*ii*")</f>
        <v>0</v>
      </c>
      <c r="H1041" s="1">
        <f>COUNTIF(B1041,"*ee*")</f>
        <v>0</v>
      </c>
      <c r="I1041" s="1">
        <f>COUNTIF(B1041,"*aa*")</f>
        <v>0</v>
      </c>
      <c r="J1041" s="1">
        <f>COUNTIF(B1041,"*oo*")</f>
        <v>0</v>
      </c>
      <c r="K1041" s="1">
        <f>COUNTIF(B1041,"*uu*")</f>
        <v>0</v>
      </c>
      <c r="L1041" s="1">
        <f>COUNTIF(B1041,"*ia*")</f>
        <v>0</v>
      </c>
      <c r="M1041" s="1">
        <f>COUNTIF(B1041,"*iu*")</f>
        <v>0</v>
      </c>
      <c r="N1041" s="1">
        <f>COUNTIF(B1041,"*ei*")</f>
        <v>0</v>
      </c>
      <c r="O1041" s="1">
        <f>COUNTIF(B1041,"*ea*")</f>
        <v>0</v>
      </c>
      <c r="P1041" s="1">
        <f>COUNTIF(B1041,"*eo*")</f>
        <v>0</v>
      </c>
      <c r="Q1041" s="1">
        <f>COUNTIF(B1041,"*eu*")</f>
        <v>0</v>
      </c>
      <c r="R1041" s="1">
        <f>COUNTIF(B1041,"*ai*")</f>
        <v>0</v>
      </c>
      <c r="S1041" s="1">
        <f>COUNTIF(B1041,"*ae*")</f>
        <v>0</v>
      </c>
      <c r="T1041" s="1">
        <f>COUNTIF(B1041,"*ao*")</f>
        <v>0</v>
      </c>
      <c r="U1041" s="1">
        <f>COUNTIF(B1041,"*au*")</f>
        <v>0</v>
      </c>
      <c r="V1041" s="1">
        <f>COUNTIF(B1041,"*oi*")</f>
        <v>0</v>
      </c>
      <c r="W1041" s="1">
        <f>COUNTIF(B1041,"*oe*")</f>
        <v>0</v>
      </c>
      <c r="X1041" s="1">
        <f>COUNTIF(B1041,"*oa*")</f>
        <v>0</v>
      </c>
      <c r="Y1041" s="1">
        <f>COUNTIF(B1041,"*ou*")</f>
        <v>0</v>
      </c>
      <c r="Z1041" s="1">
        <f>COUNTIF(B1041,"*ui*")</f>
        <v>0</v>
      </c>
      <c r="AA1041" s="1">
        <f>COUNTIF(B1041,"*ua*")</f>
        <v>0</v>
      </c>
      <c r="AB1041">
        <f>SUM(G1041:AA1041)</f>
        <v>0</v>
      </c>
      <c r="AC1041">
        <v>2</v>
      </c>
      <c r="AD1041">
        <f>COUNTIF(AC1041,"2")</f>
        <v>1</v>
      </c>
      <c r="AE1041">
        <f>COUNTIF(AC1041,"3")</f>
        <v>0</v>
      </c>
      <c r="AF1041">
        <f>COUNTIF(AC1041,"4")</f>
        <v>0</v>
      </c>
      <c r="AG1041">
        <f>COUNTIF(AC1041,"5")</f>
        <v>0</v>
      </c>
      <c r="AH1041">
        <v>1</v>
      </c>
      <c r="AI1041">
        <v>0</v>
      </c>
      <c r="AL1041">
        <v>1</v>
      </c>
      <c r="AO1041" s="1">
        <f>COUNTIF(F1041,"CVCV")+COUNTIF(F1041,"CVVCV")</f>
        <v>1</v>
      </c>
      <c r="AP1041" s="1">
        <f>COUNTIF(F1041,"CVCVC")+COUNTIF(F1041,"CVVCVC")</f>
        <v>0</v>
      </c>
      <c r="AQ1041" s="1">
        <f>COUNTIF(F1041,"VCV")+COUNTIF(F1041,"VVCV")</f>
        <v>0</v>
      </c>
      <c r="AR1041" s="1">
        <f>COUNTIF(F1041,"VCVC")+COUNTIF(F1041,"VVCVC")</f>
        <v>0</v>
      </c>
      <c r="AS1041" s="1">
        <f>COUNTIF(F1041,"CVV")</f>
        <v>0</v>
      </c>
      <c r="AT1041" s="1">
        <f>COUNTIF(F1041,"CVVC")</f>
        <v>0</v>
      </c>
      <c r="AU1041" s="1">
        <f>COUNTIF(F1041,"VV")</f>
        <v>0</v>
      </c>
      <c r="AV1041" s="1">
        <f>COUNTIF(F1041,"VVC")</f>
        <v>0</v>
      </c>
      <c r="AW1041" s="1">
        <f>COUNTIF(F1041,"CVVCVC")+COUNTIF(F1041,"VVCVC")+COUNTIF(F1041,"CVVCV")+COUNTIF(F1041,"VVCV")</f>
        <v>0</v>
      </c>
      <c r="AY1041" s="1">
        <f>COUNTIF(F1041,"CCVCV")</f>
        <v>0</v>
      </c>
      <c r="AZ1041" s="1">
        <f>COUNTIF(F1041,"CCVCVC")</f>
        <v>0</v>
      </c>
      <c r="BA1041" s="1">
        <f>COUNTIF(F1041,"CCVV")</f>
        <v>0</v>
      </c>
      <c r="BB1041" s="1">
        <f>COUNTIF(F1041,"CCVVC")</f>
        <v>0</v>
      </c>
      <c r="BF1041" s="1" t="str">
        <f>RIGHT(F1041,4)</f>
        <v>CVCV</v>
      </c>
      <c r="BG1041" s="1">
        <v>1</v>
      </c>
      <c r="BI1041">
        <f>COUNTIFS(BY1041,"i",BZ1041,"e")+COUNTIFS(BY1041,"i",BZ1041,"o")+COUNTIFS(BY1041,"u",BZ1041,"e")+COUNTIFS(BY1041,"u",BZ1041,"o")</f>
        <v>1</v>
      </c>
      <c r="BP1041" s="1">
        <f>SUM(BG1041:BO1041)</f>
        <v>2</v>
      </c>
      <c r="BQ1041">
        <v>0</v>
      </c>
      <c r="BS1041" s="1" t="str">
        <f>LEFT(B1041,1)</f>
        <v>h</v>
      </c>
      <c r="BT1041" s="1" t="str">
        <f>LEFT(B1041,2)</f>
        <v>hu</v>
      </c>
      <c r="BU1041" s="1" t="str">
        <f>RIGHT(B1041,1)</f>
        <v>e</v>
      </c>
      <c r="BX1041" s="10">
        <v>0</v>
      </c>
      <c r="BY1041" s="10" t="str">
        <f>LEFT(CA1041,1)</f>
        <v>u</v>
      </c>
      <c r="BZ1041" s="10" t="str">
        <f>RIGHT(B1041,1)</f>
        <v>e</v>
      </c>
      <c r="CA1041" s="10" t="str">
        <f>RIGHT(B1041,3)</f>
        <v>une</v>
      </c>
      <c r="CB1041" s="10" t="str">
        <f>RIGHT(B1041,3)</f>
        <v>une</v>
      </c>
      <c r="CC1041" s="10" t="str">
        <f>RIGHT(B1041,2)</f>
        <v>ne</v>
      </c>
      <c r="CD1041" s="10" t="str">
        <f>RIGHT(B1041,1)</f>
        <v>e</v>
      </c>
    </row>
    <row r="1042" spans="1:82">
      <c r="A1042">
        <v>1943</v>
      </c>
      <c r="B1042" s="30" t="s">
        <v>447</v>
      </c>
      <c r="C1042" t="s">
        <v>1771</v>
      </c>
      <c r="D1042" t="s">
        <v>1141</v>
      </c>
      <c r="E1042" t="s">
        <v>1141</v>
      </c>
      <c r="F1042" t="s">
        <v>2834</v>
      </c>
      <c r="G1042" s="1">
        <f>COUNTIF(B1042,"*ii*")</f>
        <v>0</v>
      </c>
      <c r="H1042" s="1">
        <f>COUNTIF(B1042,"*ee*")</f>
        <v>0</v>
      </c>
      <c r="I1042" s="1">
        <f>COUNTIF(B1042,"*aa*")</f>
        <v>0</v>
      </c>
      <c r="J1042" s="1">
        <f>COUNTIF(B1042,"*oo*")</f>
        <v>0</v>
      </c>
      <c r="K1042" s="1">
        <f>COUNTIF(B1042,"*uu*")</f>
        <v>0</v>
      </c>
      <c r="L1042" s="1">
        <f>COUNTIF(B1042,"*ia*")</f>
        <v>0</v>
      </c>
      <c r="M1042" s="1">
        <f>COUNTIF(B1042,"*iu*")</f>
        <v>0</v>
      </c>
      <c r="N1042" s="1">
        <f>COUNTIF(B1042,"*ei*")</f>
        <v>0</v>
      </c>
      <c r="O1042" s="1">
        <f>COUNTIF(B1042,"*ea*")</f>
        <v>0</v>
      </c>
      <c r="P1042" s="1">
        <f>COUNTIF(B1042,"*eo*")</f>
        <v>0</v>
      </c>
      <c r="Q1042" s="1">
        <f>COUNTIF(B1042,"*eu*")</f>
        <v>0</v>
      </c>
      <c r="R1042" s="1">
        <f>COUNTIF(B1042,"*ai*")</f>
        <v>0</v>
      </c>
      <c r="S1042" s="1">
        <f>COUNTIF(B1042,"*ae*")</f>
        <v>0</v>
      </c>
      <c r="T1042" s="1">
        <f>COUNTIF(B1042,"*ao*")</f>
        <v>0</v>
      </c>
      <c r="U1042" s="1">
        <f>COUNTIF(B1042,"*au*")</f>
        <v>0</v>
      </c>
      <c r="V1042" s="1">
        <f>COUNTIF(B1042,"*oi*")</f>
        <v>0</v>
      </c>
      <c r="W1042" s="1">
        <f>COUNTIF(B1042,"*oe*")</f>
        <v>0</v>
      </c>
      <c r="X1042" s="1">
        <f>COUNTIF(B1042,"*oa*")</f>
        <v>0</v>
      </c>
      <c r="Y1042" s="1">
        <f>COUNTIF(B1042,"*ou*")</f>
        <v>0</v>
      </c>
      <c r="Z1042" s="1">
        <f>COUNTIF(B1042,"*ui*")</f>
        <v>0</v>
      </c>
      <c r="AA1042" s="1">
        <f>COUNTIF(B1042,"*ua*")</f>
        <v>0</v>
      </c>
      <c r="AB1042">
        <f>SUM(G1042:AA1042)</f>
        <v>0</v>
      </c>
      <c r="AC1042">
        <v>2</v>
      </c>
      <c r="AD1042">
        <f>COUNTIF(AC1042,"2")</f>
        <v>1</v>
      </c>
      <c r="AE1042">
        <f>COUNTIF(AC1042,"3")</f>
        <v>0</v>
      </c>
      <c r="AF1042">
        <f>COUNTIF(AC1042,"4")</f>
        <v>0</v>
      </c>
      <c r="AG1042">
        <f>COUNTIF(AC1042,"5")</f>
        <v>0</v>
      </c>
      <c r="AH1042">
        <v>1</v>
      </c>
      <c r="AI1042">
        <v>0</v>
      </c>
      <c r="AL1042">
        <v>1</v>
      </c>
      <c r="AO1042" s="1">
        <f>COUNTIF(F1042,"CVCV")+COUNTIF(F1042,"CVVCV")</f>
        <v>1</v>
      </c>
      <c r="AP1042" s="1">
        <f>COUNTIF(F1042,"CVCVC")+COUNTIF(F1042,"CVVCVC")</f>
        <v>0</v>
      </c>
      <c r="AQ1042" s="1">
        <f>COUNTIF(F1042,"VCV")+COUNTIF(F1042,"VVCV")</f>
        <v>0</v>
      </c>
      <c r="AR1042" s="1">
        <f>COUNTIF(F1042,"VCVC")+COUNTIF(F1042,"VVCVC")</f>
        <v>0</v>
      </c>
      <c r="AS1042" s="1">
        <f>COUNTIF(F1042,"CVV")</f>
        <v>0</v>
      </c>
      <c r="AT1042" s="1">
        <f>COUNTIF(F1042,"CVVC")</f>
        <v>0</v>
      </c>
      <c r="AU1042" s="1">
        <f>COUNTIF(F1042,"VV")</f>
        <v>0</v>
      </c>
      <c r="AV1042" s="1">
        <f>COUNTIF(F1042,"VVC")</f>
        <v>0</v>
      </c>
      <c r="AW1042" s="1">
        <f>COUNTIF(F1042,"CVVCVC")+COUNTIF(F1042,"VVCVC")+COUNTIF(F1042,"CVVCV")+COUNTIF(F1042,"VVCV")</f>
        <v>0</v>
      </c>
      <c r="AY1042" s="1">
        <f>COUNTIF(F1042,"CCVCV")</f>
        <v>0</v>
      </c>
      <c r="AZ1042" s="1">
        <f>COUNTIF(F1042,"CCVCVC")</f>
        <v>0</v>
      </c>
      <c r="BA1042" s="1">
        <f>COUNTIF(F1042,"CCVV")</f>
        <v>0</v>
      </c>
      <c r="BB1042" s="1">
        <f>COUNTIF(F1042,"CCVVC")</f>
        <v>0</v>
      </c>
      <c r="BF1042" s="1" t="str">
        <f>RIGHT(F1042,4)</f>
        <v>CVCV</v>
      </c>
      <c r="BG1042" s="1">
        <v>1</v>
      </c>
      <c r="BI1042">
        <f>COUNTIFS(BY1042,"i",BZ1042,"e")+COUNTIFS(BY1042,"i",BZ1042,"o")+COUNTIFS(BY1042,"u",BZ1042,"e")+COUNTIFS(BY1042,"u",BZ1042,"o")</f>
        <v>1</v>
      </c>
      <c r="BP1042" s="1">
        <f>SUM(BG1042:BO1042)</f>
        <v>2</v>
      </c>
      <c r="BQ1042">
        <v>0</v>
      </c>
      <c r="BS1042" s="1" t="str">
        <f>LEFT(B1042,1)</f>
        <v>t</v>
      </c>
      <c r="BT1042" s="1" t="str">
        <f>LEFT(B1042,2)</f>
        <v>tu</v>
      </c>
      <c r="BU1042" s="1" t="str">
        <f>RIGHT(B1042,1)</f>
        <v>e</v>
      </c>
      <c r="BX1042" s="10">
        <v>0</v>
      </c>
      <c r="BY1042" s="10" t="str">
        <f>LEFT(CA1042,1)</f>
        <v>u</v>
      </c>
      <c r="BZ1042" s="10" t="str">
        <f>RIGHT(B1042,1)</f>
        <v>e</v>
      </c>
      <c r="CA1042" s="10" t="str">
        <f>RIGHT(B1042,3)</f>
        <v>une</v>
      </c>
      <c r="CB1042" s="10" t="str">
        <f>RIGHT(B1042,3)</f>
        <v>une</v>
      </c>
      <c r="CC1042" s="10" t="str">
        <f>RIGHT(B1042,2)</f>
        <v>ne</v>
      </c>
      <c r="CD1042" s="10" t="str">
        <f>RIGHT(B1042,1)</f>
        <v>e</v>
      </c>
    </row>
    <row r="1043" spans="1:82">
      <c r="A1043">
        <v>1945</v>
      </c>
      <c r="B1043" s="30" t="s">
        <v>447</v>
      </c>
      <c r="C1043" t="s">
        <v>1625</v>
      </c>
      <c r="D1043" t="s">
        <v>1141</v>
      </c>
      <c r="E1043" t="s">
        <v>1141</v>
      </c>
      <c r="F1043" t="s">
        <v>2834</v>
      </c>
      <c r="G1043" s="1">
        <f>COUNTIF(B1043,"*ii*")</f>
        <v>0</v>
      </c>
      <c r="H1043" s="1">
        <f>COUNTIF(B1043,"*ee*")</f>
        <v>0</v>
      </c>
      <c r="I1043" s="1">
        <f>COUNTIF(B1043,"*aa*")</f>
        <v>0</v>
      </c>
      <c r="J1043" s="1">
        <f>COUNTIF(B1043,"*oo*")</f>
        <v>0</v>
      </c>
      <c r="K1043" s="1">
        <f>COUNTIF(B1043,"*uu*")</f>
        <v>0</v>
      </c>
      <c r="L1043" s="1">
        <f>COUNTIF(B1043,"*ia*")</f>
        <v>0</v>
      </c>
      <c r="M1043" s="1">
        <f>COUNTIF(B1043,"*iu*")</f>
        <v>0</v>
      </c>
      <c r="N1043" s="1">
        <f>COUNTIF(B1043,"*ei*")</f>
        <v>0</v>
      </c>
      <c r="O1043" s="1">
        <f>COUNTIF(B1043,"*ea*")</f>
        <v>0</v>
      </c>
      <c r="P1043" s="1">
        <f>COUNTIF(B1043,"*eo*")</f>
        <v>0</v>
      </c>
      <c r="Q1043" s="1">
        <f>COUNTIF(B1043,"*eu*")</f>
        <v>0</v>
      </c>
      <c r="R1043" s="1">
        <f>COUNTIF(B1043,"*ai*")</f>
        <v>0</v>
      </c>
      <c r="S1043" s="1">
        <f>COUNTIF(B1043,"*ae*")</f>
        <v>0</v>
      </c>
      <c r="T1043" s="1">
        <f>COUNTIF(B1043,"*ao*")</f>
        <v>0</v>
      </c>
      <c r="U1043" s="1">
        <f>COUNTIF(B1043,"*au*")</f>
        <v>0</v>
      </c>
      <c r="V1043" s="1">
        <f>COUNTIF(B1043,"*oi*")</f>
        <v>0</v>
      </c>
      <c r="W1043" s="1">
        <f>COUNTIF(B1043,"*oe*")</f>
        <v>0</v>
      </c>
      <c r="X1043" s="1">
        <f>COUNTIF(B1043,"*oa*")</f>
        <v>0</v>
      </c>
      <c r="Y1043" s="1">
        <f>COUNTIF(B1043,"*ou*")</f>
        <v>0</v>
      </c>
      <c r="Z1043" s="1">
        <f>COUNTIF(B1043,"*ui*")</f>
        <v>0</v>
      </c>
      <c r="AA1043" s="1">
        <f>COUNTIF(B1043,"*ua*")</f>
        <v>0</v>
      </c>
      <c r="AB1043">
        <f>SUM(G1043:AA1043)</f>
        <v>0</v>
      </c>
      <c r="AC1043">
        <v>2</v>
      </c>
      <c r="AD1043">
        <f>COUNTIF(AC1043,"2")</f>
        <v>1</v>
      </c>
      <c r="AE1043">
        <f>COUNTIF(AC1043,"3")</f>
        <v>0</v>
      </c>
      <c r="AF1043">
        <f>COUNTIF(AC1043,"4")</f>
        <v>0</v>
      </c>
      <c r="AG1043">
        <f>COUNTIF(AC1043,"5")</f>
        <v>0</v>
      </c>
      <c r="AH1043">
        <v>1</v>
      </c>
      <c r="AI1043">
        <v>0</v>
      </c>
      <c r="AL1043">
        <v>1</v>
      </c>
      <c r="AO1043" s="1">
        <f>COUNTIF(F1043,"CVCV")+COUNTIF(F1043,"CVVCV")</f>
        <v>1</v>
      </c>
      <c r="AP1043" s="1">
        <f>COUNTIF(F1043,"CVCVC")+COUNTIF(F1043,"CVVCVC")</f>
        <v>0</v>
      </c>
      <c r="AQ1043" s="1">
        <f>COUNTIF(F1043,"VCV")+COUNTIF(F1043,"VVCV")</f>
        <v>0</v>
      </c>
      <c r="AR1043" s="1">
        <f>COUNTIF(F1043,"VCVC")+COUNTIF(F1043,"VVCVC")</f>
        <v>0</v>
      </c>
      <c r="AS1043" s="1">
        <f>COUNTIF(F1043,"CVV")</f>
        <v>0</v>
      </c>
      <c r="AT1043" s="1">
        <f>COUNTIF(F1043,"CVVC")</f>
        <v>0</v>
      </c>
      <c r="AU1043" s="1">
        <f>COUNTIF(F1043,"VV")</f>
        <v>0</v>
      </c>
      <c r="AV1043" s="1">
        <f>COUNTIF(F1043,"VVC")</f>
        <v>0</v>
      </c>
      <c r="AW1043" s="1">
        <f>COUNTIF(F1043,"CVVCVC")+COUNTIF(F1043,"VVCVC")+COUNTIF(F1043,"CVVCV")+COUNTIF(F1043,"VVCV")</f>
        <v>0</v>
      </c>
      <c r="AY1043" s="1">
        <f>COUNTIF(F1043,"CCVCV")</f>
        <v>0</v>
      </c>
      <c r="AZ1043" s="1">
        <f>COUNTIF(F1043,"CCVCVC")</f>
        <v>0</v>
      </c>
      <c r="BA1043" s="1">
        <f>COUNTIF(F1043,"CCVV")</f>
        <v>0</v>
      </c>
      <c r="BB1043" s="1">
        <f>COUNTIF(F1043,"CCVVC")</f>
        <v>0</v>
      </c>
      <c r="BF1043" s="1" t="str">
        <f>RIGHT(F1043,4)</f>
        <v>CVCV</v>
      </c>
      <c r="BG1043" s="1">
        <v>1</v>
      </c>
      <c r="BI1043">
        <f>COUNTIFS(BY1043,"i",BZ1043,"e")+COUNTIFS(BY1043,"i",BZ1043,"o")+COUNTIFS(BY1043,"u",BZ1043,"e")+COUNTIFS(BY1043,"u",BZ1043,"o")</f>
        <v>1</v>
      </c>
      <c r="BP1043" s="1">
        <f>SUM(BG1043:BO1043)</f>
        <v>2</v>
      </c>
      <c r="BQ1043">
        <v>0</v>
      </c>
      <c r="BS1043" s="1" t="str">
        <f>LEFT(B1043,1)</f>
        <v>t</v>
      </c>
      <c r="BT1043" s="1" t="str">
        <f>LEFT(B1043,2)</f>
        <v>tu</v>
      </c>
      <c r="BU1043" s="1" t="str">
        <f>RIGHT(B1043,1)</f>
        <v>e</v>
      </c>
      <c r="BX1043" s="10">
        <v>0</v>
      </c>
      <c r="BY1043" s="10" t="str">
        <f>LEFT(CA1043,1)</f>
        <v>u</v>
      </c>
      <c r="BZ1043" s="10" t="str">
        <f>RIGHT(B1043,1)</f>
        <v>e</v>
      </c>
      <c r="CA1043" s="10" t="str">
        <f>RIGHT(B1043,3)</f>
        <v>une</v>
      </c>
      <c r="CB1043" s="10" t="str">
        <f>RIGHT(B1043,3)</f>
        <v>une</v>
      </c>
      <c r="CC1043" s="10" t="str">
        <f>RIGHT(B1043,2)</f>
        <v>ne</v>
      </c>
      <c r="CD1043" s="10" t="str">
        <f>RIGHT(B1043,1)</f>
        <v>e</v>
      </c>
    </row>
    <row r="1044" spans="1:82">
      <c r="A1044">
        <v>695</v>
      </c>
      <c r="B1044" s="30" t="s">
        <v>1120</v>
      </c>
      <c r="C1044" t="s">
        <v>2782</v>
      </c>
      <c r="D1044" t="s">
        <v>1150</v>
      </c>
      <c r="E1044" t="s">
        <v>2821</v>
      </c>
      <c r="F1044" t="s">
        <v>2834</v>
      </c>
      <c r="G1044" s="1">
        <f>COUNTIF(B1044,"*ii*")</f>
        <v>0</v>
      </c>
      <c r="H1044" s="1">
        <f>COUNTIF(B1044,"*ee*")</f>
        <v>0</v>
      </c>
      <c r="I1044" s="1">
        <f>COUNTIF(B1044,"*aa*")</f>
        <v>0</v>
      </c>
      <c r="J1044" s="1">
        <f>COUNTIF(B1044,"*oo*")</f>
        <v>0</v>
      </c>
      <c r="K1044" s="1">
        <f>COUNTIF(B1044,"*uu*")</f>
        <v>0</v>
      </c>
      <c r="L1044" s="1">
        <f>COUNTIF(B1044,"*ia*")</f>
        <v>0</v>
      </c>
      <c r="M1044" s="1">
        <f>COUNTIF(B1044,"*iu*")</f>
        <v>0</v>
      </c>
      <c r="N1044" s="1">
        <f>COUNTIF(B1044,"*ei*")</f>
        <v>0</v>
      </c>
      <c r="O1044" s="1">
        <f>COUNTIF(B1044,"*ea*")</f>
        <v>0</v>
      </c>
      <c r="P1044" s="1">
        <f>COUNTIF(B1044,"*eo*")</f>
        <v>0</v>
      </c>
      <c r="Q1044" s="1">
        <f>COUNTIF(B1044,"*eu*")</f>
        <v>0</v>
      </c>
      <c r="R1044" s="1">
        <f>COUNTIF(B1044,"*ai*")</f>
        <v>0</v>
      </c>
      <c r="S1044" s="1">
        <f>COUNTIF(B1044,"*ae*")</f>
        <v>0</v>
      </c>
      <c r="T1044" s="1">
        <f>COUNTIF(B1044,"*ao*")</f>
        <v>0</v>
      </c>
      <c r="U1044" s="1">
        <f>COUNTIF(B1044,"*au*")</f>
        <v>0</v>
      </c>
      <c r="V1044" s="1">
        <f>COUNTIF(B1044,"*oi*")</f>
        <v>0</v>
      </c>
      <c r="W1044" s="1">
        <f>COUNTIF(B1044,"*oe*")</f>
        <v>0</v>
      </c>
      <c r="X1044" s="1">
        <f>COUNTIF(B1044,"*oa*")</f>
        <v>0</v>
      </c>
      <c r="Y1044" s="1">
        <f>COUNTIF(B1044,"*ou*")</f>
        <v>0</v>
      </c>
      <c r="Z1044" s="1">
        <f>COUNTIF(B1044,"*ui*")</f>
        <v>0</v>
      </c>
      <c r="AA1044" s="1">
        <f>COUNTIF(B1044,"*ua*")</f>
        <v>0</v>
      </c>
      <c r="AB1044">
        <f>SUM(G1044:AA1044)</f>
        <v>0</v>
      </c>
      <c r="AC1044">
        <v>2</v>
      </c>
      <c r="AD1044">
        <f>COUNTIF(AC1044,"2")</f>
        <v>1</v>
      </c>
      <c r="AE1044">
        <f>COUNTIF(AC1044,"3")</f>
        <v>0</v>
      </c>
      <c r="AF1044">
        <f>COUNTIF(AC1044,"4")</f>
        <v>0</v>
      </c>
      <c r="AG1044">
        <f>COUNTIF(AC1044,"5")</f>
        <v>0</v>
      </c>
      <c r="AH1044">
        <v>1</v>
      </c>
      <c r="AI1044">
        <v>0</v>
      </c>
      <c r="AL1044">
        <v>1</v>
      </c>
      <c r="AO1044" s="1">
        <f>COUNTIF(F1044,"CVCV")+COUNTIF(F1044,"CVVCV")</f>
        <v>1</v>
      </c>
      <c r="AP1044" s="1">
        <f>COUNTIF(F1044,"CVCVC")+COUNTIF(F1044,"CVVCVC")</f>
        <v>0</v>
      </c>
      <c r="AQ1044" s="1">
        <f>COUNTIF(F1044,"VCV")+COUNTIF(F1044,"VVCV")</f>
        <v>0</v>
      </c>
      <c r="AR1044" s="1">
        <f>COUNTIF(F1044,"VCVC")+COUNTIF(F1044,"VVCVC")</f>
        <v>0</v>
      </c>
      <c r="AS1044" s="1">
        <f>COUNTIF(F1044,"CVV")</f>
        <v>0</v>
      </c>
      <c r="AT1044" s="1">
        <f>COUNTIF(F1044,"CVVC")</f>
        <v>0</v>
      </c>
      <c r="AU1044" s="1">
        <f>COUNTIF(F1044,"VV")</f>
        <v>0</v>
      </c>
      <c r="AV1044" s="1">
        <f>COUNTIF(F1044,"VVC")</f>
        <v>0</v>
      </c>
      <c r="AW1044" s="1">
        <f>COUNTIF(F1044,"CVVCVC")+COUNTIF(F1044,"VVCVC")+COUNTIF(F1044,"CVVCV")+COUNTIF(F1044,"VVCV")</f>
        <v>0</v>
      </c>
      <c r="AY1044" s="1">
        <f>COUNTIF(F1044,"CCVCV")</f>
        <v>0</v>
      </c>
      <c r="AZ1044" s="1">
        <f>COUNTIF(F1044,"CCVCVC")</f>
        <v>0</v>
      </c>
      <c r="BA1044" s="1">
        <f>COUNTIF(F1044,"CCVV")</f>
        <v>0</v>
      </c>
      <c r="BB1044" s="1">
        <f>COUNTIF(F1044,"CCVVC")</f>
        <v>0</v>
      </c>
      <c r="BF1044" s="1" t="str">
        <f>RIGHT(F1044,4)</f>
        <v>CVCV</v>
      </c>
      <c r="BG1044" s="1">
        <v>1</v>
      </c>
      <c r="BI1044">
        <f>COUNTIFS(BY1044,"i",BZ1044,"e")+COUNTIFS(BY1044,"i",BZ1044,"o")+COUNTIFS(BY1044,"u",BZ1044,"e")+COUNTIFS(BY1044,"u",BZ1044,"o")</f>
        <v>1</v>
      </c>
      <c r="BP1044" s="1">
        <f>SUM(BG1044:BO1044)</f>
        <v>2</v>
      </c>
      <c r="BQ1044">
        <v>0</v>
      </c>
      <c r="BS1044" s="1" t="str">
        <f>LEFT(B1044,1)</f>
        <v>k</v>
      </c>
      <c r="BT1044" s="1" t="str">
        <f>LEFT(B1044,2)</f>
        <v>ku</v>
      </c>
      <c r="BU1044" s="1" t="str">
        <f>RIGHT(B1044,1)</f>
        <v>e</v>
      </c>
      <c r="BX1044" s="10">
        <v>0</v>
      </c>
      <c r="BY1044" s="10" t="str">
        <f>LEFT(CA1044,1)</f>
        <v>u</v>
      </c>
      <c r="BZ1044" s="10" t="str">
        <f>RIGHT(B1044,1)</f>
        <v>e</v>
      </c>
      <c r="CA1044" s="10" t="str">
        <f>RIGHT(B1044,3)</f>
        <v>une</v>
      </c>
      <c r="CB1044" s="10" t="str">
        <f>RIGHT(B1044,3)</f>
        <v>une</v>
      </c>
      <c r="CC1044" s="10" t="str">
        <f>RIGHT(B1044,2)</f>
        <v>ne</v>
      </c>
      <c r="CD1044" s="10" t="str">
        <f>RIGHT(B1044,1)</f>
        <v>e</v>
      </c>
    </row>
    <row r="1045" spans="1:82">
      <c r="A1045">
        <v>374</v>
      </c>
      <c r="B1045" s="30" t="s">
        <v>844</v>
      </c>
      <c r="C1045" t="s">
        <v>2339</v>
      </c>
      <c r="D1045" t="s">
        <v>1141</v>
      </c>
      <c r="E1045" t="s">
        <v>1141</v>
      </c>
      <c r="F1045" t="s">
        <v>2834</v>
      </c>
      <c r="G1045" s="1">
        <f>COUNTIF(B1045,"*ii*")</f>
        <v>0</v>
      </c>
      <c r="H1045" s="1">
        <f>COUNTIF(B1045,"*ee*")</f>
        <v>0</v>
      </c>
      <c r="I1045" s="1">
        <f>COUNTIF(B1045,"*aa*")</f>
        <v>0</v>
      </c>
      <c r="J1045" s="1">
        <f>COUNTIF(B1045,"*oo*")</f>
        <v>0</v>
      </c>
      <c r="K1045" s="1">
        <f>COUNTIF(B1045,"*uu*")</f>
        <v>0</v>
      </c>
      <c r="L1045" s="1">
        <f>COUNTIF(B1045,"*ia*")</f>
        <v>0</v>
      </c>
      <c r="M1045" s="1">
        <f>COUNTIF(B1045,"*iu*")</f>
        <v>0</v>
      </c>
      <c r="N1045" s="1">
        <f>COUNTIF(B1045,"*ei*")</f>
        <v>0</v>
      </c>
      <c r="O1045" s="1">
        <f>COUNTIF(B1045,"*ea*")</f>
        <v>0</v>
      </c>
      <c r="P1045" s="1">
        <f>COUNTIF(B1045,"*eo*")</f>
        <v>0</v>
      </c>
      <c r="Q1045" s="1">
        <f>COUNTIF(B1045,"*eu*")</f>
        <v>0</v>
      </c>
      <c r="R1045" s="1">
        <f>COUNTIF(B1045,"*ai*")</f>
        <v>0</v>
      </c>
      <c r="S1045" s="1">
        <f>COUNTIF(B1045,"*ae*")</f>
        <v>0</v>
      </c>
      <c r="T1045" s="1">
        <f>COUNTIF(B1045,"*ao*")</f>
        <v>0</v>
      </c>
      <c r="U1045" s="1">
        <f>COUNTIF(B1045,"*au*")</f>
        <v>0</v>
      </c>
      <c r="V1045" s="1">
        <f>COUNTIF(B1045,"*oi*")</f>
        <v>0</v>
      </c>
      <c r="W1045" s="1">
        <f>COUNTIF(B1045,"*oe*")</f>
        <v>0</v>
      </c>
      <c r="X1045" s="1">
        <f>COUNTIF(B1045,"*oa*")</f>
        <v>0</v>
      </c>
      <c r="Y1045" s="1">
        <f>COUNTIF(B1045,"*ou*")</f>
        <v>0</v>
      </c>
      <c r="Z1045" s="1">
        <f>COUNTIF(B1045,"*ui*")</f>
        <v>0</v>
      </c>
      <c r="AA1045" s="1">
        <f>COUNTIF(B1045,"*ua*")</f>
        <v>0</v>
      </c>
      <c r="AB1045">
        <f>SUM(G1045:AA1045)</f>
        <v>0</v>
      </c>
      <c r="AC1045">
        <v>2</v>
      </c>
      <c r="AD1045">
        <f>COUNTIF(AC1045,"2")</f>
        <v>1</v>
      </c>
      <c r="AE1045">
        <f>COUNTIF(AC1045,"3")</f>
        <v>0</v>
      </c>
      <c r="AF1045">
        <f>COUNTIF(AC1045,"4")</f>
        <v>0</v>
      </c>
      <c r="AG1045">
        <f>COUNTIF(AC1045,"5")</f>
        <v>0</v>
      </c>
      <c r="AH1045">
        <v>1</v>
      </c>
      <c r="AI1045">
        <v>0</v>
      </c>
      <c r="AL1045">
        <v>1</v>
      </c>
      <c r="AO1045" s="1">
        <f>COUNTIF(F1045,"CVCV")+COUNTIF(F1045,"CVVCV")</f>
        <v>1</v>
      </c>
      <c r="AP1045" s="1">
        <f>COUNTIF(F1045,"CVCVC")+COUNTIF(F1045,"CVVCVC")</f>
        <v>0</v>
      </c>
      <c r="AQ1045" s="1">
        <f>COUNTIF(F1045,"VCV")+COUNTIF(F1045,"VVCV")</f>
        <v>0</v>
      </c>
      <c r="AR1045" s="1">
        <f>COUNTIF(F1045,"VCVC")+COUNTIF(F1045,"VVCVC")</f>
        <v>0</v>
      </c>
      <c r="AS1045" s="1">
        <f>COUNTIF(F1045,"CVV")</f>
        <v>0</v>
      </c>
      <c r="AT1045" s="1">
        <f>COUNTIF(F1045,"CVVC")</f>
        <v>0</v>
      </c>
      <c r="AU1045" s="1">
        <f>COUNTIF(F1045,"VV")</f>
        <v>0</v>
      </c>
      <c r="AV1045" s="1">
        <f>COUNTIF(F1045,"VVC")</f>
        <v>0</v>
      </c>
      <c r="AW1045" s="1">
        <f>COUNTIF(F1045,"CVVCVC")+COUNTIF(F1045,"VVCVC")+COUNTIF(F1045,"CVVCV")+COUNTIF(F1045,"VVCV")</f>
        <v>0</v>
      </c>
      <c r="AY1045" s="1">
        <f>COUNTIF(F1045,"CCVCV")</f>
        <v>0</v>
      </c>
      <c r="AZ1045" s="1">
        <f>COUNTIF(F1045,"CCVCVC")</f>
        <v>0</v>
      </c>
      <c r="BA1045" s="1">
        <f>COUNTIF(F1045,"CCVV")</f>
        <v>0</v>
      </c>
      <c r="BB1045" s="1">
        <f>COUNTIF(F1045,"CCVVC")</f>
        <v>0</v>
      </c>
      <c r="BF1045" s="1" t="str">
        <f>RIGHT(F1045,4)</f>
        <v>CVCV</v>
      </c>
      <c r="BG1045" s="1">
        <v>1</v>
      </c>
      <c r="BP1045" s="1">
        <f>SUM(BG1045:BO1045)</f>
        <v>1</v>
      </c>
      <c r="BQ1045">
        <v>0</v>
      </c>
      <c r="BS1045" s="1" t="str">
        <f>LEFT(B1045,1)</f>
        <v>h</v>
      </c>
      <c r="BT1045" s="1" t="str">
        <f>LEFT(B1045,2)</f>
        <v>ha</v>
      </c>
      <c r="BU1045" s="1" t="str">
        <f>RIGHT(B1045,1)</f>
        <v>e</v>
      </c>
      <c r="BX1045" s="10">
        <v>0</v>
      </c>
      <c r="BY1045" s="10" t="str">
        <f>LEFT(CA1045,1)</f>
        <v>a</v>
      </c>
      <c r="BZ1045" s="10" t="str">
        <f>RIGHT(B1045,1)</f>
        <v>e</v>
      </c>
      <c r="CA1045" s="10" t="str">
        <f>RIGHT(B1045,3)</f>
        <v>ape</v>
      </c>
      <c r="CB1045" s="10" t="str">
        <f>RIGHT(B1045,3)</f>
        <v>ape</v>
      </c>
      <c r="CC1045" s="10" t="str">
        <f>RIGHT(B1045,2)</f>
        <v>pe</v>
      </c>
      <c r="CD1045" s="10" t="str">
        <f>RIGHT(B1045,1)</f>
        <v>e</v>
      </c>
    </row>
    <row r="1046" spans="1:82">
      <c r="A1046">
        <v>528</v>
      </c>
      <c r="B1046" s="30" t="s">
        <v>1027</v>
      </c>
      <c r="C1046" t="s">
        <v>2634</v>
      </c>
      <c r="D1046" t="s">
        <v>1141</v>
      </c>
      <c r="E1046" t="s">
        <v>1141</v>
      </c>
      <c r="F1046" t="s">
        <v>2834</v>
      </c>
      <c r="G1046" s="1">
        <f>COUNTIF(B1046,"*ii*")</f>
        <v>0</v>
      </c>
      <c r="H1046" s="1">
        <f>COUNTIF(B1046,"*ee*")</f>
        <v>0</v>
      </c>
      <c r="I1046" s="1">
        <f>COUNTIF(B1046,"*aa*")</f>
        <v>0</v>
      </c>
      <c r="J1046" s="1">
        <f>COUNTIF(B1046,"*oo*")</f>
        <v>0</v>
      </c>
      <c r="K1046" s="1">
        <f>COUNTIF(B1046,"*uu*")</f>
        <v>0</v>
      </c>
      <c r="L1046" s="1">
        <f>COUNTIF(B1046,"*ia*")</f>
        <v>0</v>
      </c>
      <c r="M1046" s="1">
        <f>COUNTIF(B1046,"*iu*")</f>
        <v>0</v>
      </c>
      <c r="N1046" s="1">
        <f>COUNTIF(B1046,"*ei*")</f>
        <v>0</v>
      </c>
      <c r="O1046" s="1">
        <f>COUNTIF(B1046,"*ea*")</f>
        <v>0</v>
      </c>
      <c r="P1046" s="1">
        <f>COUNTIF(B1046,"*eo*")</f>
        <v>0</v>
      </c>
      <c r="Q1046" s="1">
        <f>COUNTIF(B1046,"*eu*")</f>
        <v>0</v>
      </c>
      <c r="R1046" s="1">
        <f>COUNTIF(B1046,"*ai*")</f>
        <v>0</v>
      </c>
      <c r="S1046" s="1">
        <f>COUNTIF(B1046,"*ae*")</f>
        <v>0</v>
      </c>
      <c r="T1046" s="1">
        <f>COUNTIF(B1046,"*ao*")</f>
        <v>0</v>
      </c>
      <c r="U1046" s="1">
        <f>COUNTIF(B1046,"*au*")</f>
        <v>0</v>
      </c>
      <c r="V1046" s="1">
        <f>COUNTIF(B1046,"*oi*")</f>
        <v>0</v>
      </c>
      <c r="W1046" s="1">
        <f>COUNTIF(B1046,"*oe*")</f>
        <v>0</v>
      </c>
      <c r="X1046" s="1">
        <f>COUNTIF(B1046,"*oa*")</f>
        <v>0</v>
      </c>
      <c r="Y1046" s="1">
        <f>COUNTIF(B1046,"*ou*")</f>
        <v>0</v>
      </c>
      <c r="Z1046" s="1">
        <f>COUNTIF(B1046,"*ui*")</f>
        <v>0</v>
      </c>
      <c r="AA1046" s="1">
        <f>COUNTIF(B1046,"*ua*")</f>
        <v>0</v>
      </c>
      <c r="AB1046">
        <f>SUM(G1046:AA1046)</f>
        <v>0</v>
      </c>
      <c r="AC1046">
        <v>2</v>
      </c>
      <c r="AD1046">
        <f>COUNTIF(AC1046,"2")</f>
        <v>1</v>
      </c>
      <c r="AE1046">
        <f>COUNTIF(AC1046,"3")</f>
        <v>0</v>
      </c>
      <c r="AF1046">
        <f>COUNTIF(AC1046,"4")</f>
        <v>0</v>
      </c>
      <c r="AG1046">
        <f>COUNTIF(AC1046,"5")</f>
        <v>0</v>
      </c>
      <c r="AH1046">
        <v>1</v>
      </c>
      <c r="AI1046">
        <v>0</v>
      </c>
      <c r="AL1046">
        <v>1</v>
      </c>
      <c r="AO1046" s="1">
        <f>COUNTIF(F1046,"CVCV")+COUNTIF(F1046,"CVVCV")</f>
        <v>1</v>
      </c>
      <c r="AP1046" s="1">
        <f>COUNTIF(F1046,"CVCVC")+COUNTIF(F1046,"CVVCVC")</f>
        <v>0</v>
      </c>
      <c r="AQ1046" s="1">
        <f>COUNTIF(F1046,"VCV")+COUNTIF(F1046,"VVCV")</f>
        <v>0</v>
      </c>
      <c r="AR1046" s="1">
        <f>COUNTIF(F1046,"VCVC")+COUNTIF(F1046,"VVCVC")</f>
        <v>0</v>
      </c>
      <c r="AS1046" s="1">
        <f>COUNTIF(F1046,"CVV")</f>
        <v>0</v>
      </c>
      <c r="AT1046" s="1">
        <f>COUNTIF(F1046,"CVVC")</f>
        <v>0</v>
      </c>
      <c r="AU1046" s="1">
        <f>COUNTIF(F1046,"VV")</f>
        <v>0</v>
      </c>
      <c r="AV1046" s="1">
        <f>COUNTIF(F1046,"VVC")</f>
        <v>0</v>
      </c>
      <c r="AW1046" s="1">
        <f>COUNTIF(F1046,"CVVCVC")+COUNTIF(F1046,"VVCVC")+COUNTIF(F1046,"CVVCV")+COUNTIF(F1046,"VVCV")</f>
        <v>0</v>
      </c>
      <c r="AY1046" s="1">
        <f>COUNTIF(F1046,"CCVCV")</f>
        <v>0</v>
      </c>
      <c r="AZ1046" s="1">
        <f>COUNTIF(F1046,"CCVCVC")</f>
        <v>0</v>
      </c>
      <c r="BA1046" s="1">
        <f>COUNTIF(F1046,"CCVV")</f>
        <v>0</v>
      </c>
      <c r="BB1046" s="1">
        <f>COUNTIF(F1046,"CCVVC")</f>
        <v>0</v>
      </c>
      <c r="BF1046" s="1" t="str">
        <f>RIGHT(F1046,4)</f>
        <v>CVCV</v>
      </c>
      <c r="BG1046" s="1">
        <v>1</v>
      </c>
      <c r="BP1046" s="1">
        <f>SUM(BG1046:BO1046)</f>
        <v>1</v>
      </c>
      <c r="BQ1046">
        <v>0</v>
      </c>
      <c r="BS1046" s="1" t="str">
        <f>LEFT(B1046,1)</f>
        <v>k</v>
      </c>
      <c r="BT1046" s="1" t="str">
        <f>LEFT(B1046,2)</f>
        <v>ke</v>
      </c>
      <c r="BU1046" s="1" t="str">
        <f>RIGHT(B1046,1)</f>
        <v>e</v>
      </c>
      <c r="BX1046" s="10">
        <v>0</v>
      </c>
      <c r="BY1046" s="10" t="str">
        <f>LEFT(CA1046,1)</f>
        <v>e</v>
      </c>
      <c r="BZ1046" s="10" t="str">
        <f>RIGHT(B1046,1)</f>
        <v>e</v>
      </c>
      <c r="CA1046" s="10" t="str">
        <f>RIGHT(B1046,3)</f>
        <v>epe</v>
      </c>
      <c r="CB1046" s="10" t="str">
        <f>RIGHT(B1046,3)</f>
        <v>epe</v>
      </c>
      <c r="CC1046" s="10" t="str">
        <f>RIGHT(B1046,2)</f>
        <v>pe</v>
      </c>
      <c r="CD1046" s="10" t="str">
        <f>RIGHT(B1046,1)</f>
        <v>e</v>
      </c>
    </row>
    <row r="1047" spans="1:82">
      <c r="A1047">
        <v>1019</v>
      </c>
      <c r="B1047" s="30" t="s">
        <v>222</v>
      </c>
      <c r="C1047" t="s">
        <v>1448</v>
      </c>
      <c r="D1047" t="s">
        <v>1141</v>
      </c>
      <c r="E1047" t="s">
        <v>1141</v>
      </c>
      <c r="F1047" t="s">
        <v>2834</v>
      </c>
      <c r="G1047" s="1">
        <f>COUNTIF(B1047,"*ii*")</f>
        <v>0</v>
      </c>
      <c r="H1047" s="1">
        <f>COUNTIF(B1047,"*ee*")</f>
        <v>0</v>
      </c>
      <c r="I1047" s="1">
        <f>COUNTIF(B1047,"*aa*")</f>
        <v>0</v>
      </c>
      <c r="J1047" s="1">
        <f>COUNTIF(B1047,"*oo*")</f>
        <v>0</v>
      </c>
      <c r="K1047" s="1">
        <f>COUNTIF(B1047,"*uu*")</f>
        <v>0</v>
      </c>
      <c r="L1047" s="1">
        <f>COUNTIF(B1047,"*ia*")</f>
        <v>0</v>
      </c>
      <c r="M1047" s="1">
        <f>COUNTIF(B1047,"*iu*")</f>
        <v>0</v>
      </c>
      <c r="N1047" s="1">
        <f>COUNTIF(B1047,"*ei*")</f>
        <v>0</v>
      </c>
      <c r="O1047" s="1">
        <f>COUNTIF(B1047,"*ea*")</f>
        <v>0</v>
      </c>
      <c r="P1047" s="1">
        <f>COUNTIF(B1047,"*eo*")</f>
        <v>0</v>
      </c>
      <c r="Q1047" s="1">
        <f>COUNTIF(B1047,"*eu*")</f>
        <v>0</v>
      </c>
      <c r="R1047" s="1">
        <f>COUNTIF(B1047,"*ai*")</f>
        <v>0</v>
      </c>
      <c r="S1047" s="1">
        <f>COUNTIF(B1047,"*ae*")</f>
        <v>0</v>
      </c>
      <c r="T1047" s="1">
        <f>COUNTIF(B1047,"*ao*")</f>
        <v>0</v>
      </c>
      <c r="U1047" s="1">
        <f>COUNTIF(B1047,"*au*")</f>
        <v>0</v>
      </c>
      <c r="V1047" s="1">
        <f>COUNTIF(B1047,"*oi*")</f>
        <v>0</v>
      </c>
      <c r="W1047" s="1">
        <f>COUNTIF(B1047,"*oe*")</f>
        <v>0</v>
      </c>
      <c r="X1047" s="1">
        <f>COUNTIF(B1047,"*oa*")</f>
        <v>0</v>
      </c>
      <c r="Y1047" s="1">
        <f>COUNTIF(B1047,"*ou*")</f>
        <v>0</v>
      </c>
      <c r="Z1047" s="1">
        <f>COUNTIF(B1047,"*ui*")</f>
        <v>0</v>
      </c>
      <c r="AA1047" s="1">
        <f>COUNTIF(B1047,"*ua*")</f>
        <v>0</v>
      </c>
      <c r="AB1047">
        <f>SUM(G1047:AA1047)</f>
        <v>0</v>
      </c>
      <c r="AC1047">
        <v>2</v>
      </c>
      <c r="AD1047">
        <f>COUNTIF(AC1047,"2")</f>
        <v>1</v>
      </c>
      <c r="AE1047">
        <f>COUNTIF(AC1047,"3")</f>
        <v>0</v>
      </c>
      <c r="AF1047">
        <f>COUNTIF(AC1047,"4")</f>
        <v>0</v>
      </c>
      <c r="AG1047">
        <f>COUNTIF(AC1047,"5")</f>
        <v>0</v>
      </c>
      <c r="AH1047">
        <v>1</v>
      </c>
      <c r="AI1047">
        <v>0</v>
      </c>
      <c r="AL1047">
        <v>1</v>
      </c>
      <c r="AO1047" s="1">
        <f>COUNTIF(F1047,"CVCV")+COUNTIF(F1047,"CVVCV")</f>
        <v>1</v>
      </c>
      <c r="AP1047" s="1">
        <f>COUNTIF(F1047,"CVCVC")+COUNTIF(F1047,"CVVCVC")</f>
        <v>0</v>
      </c>
      <c r="AQ1047" s="1">
        <f>COUNTIF(F1047,"VCV")+COUNTIF(F1047,"VVCV")</f>
        <v>0</v>
      </c>
      <c r="AR1047" s="1">
        <f>COUNTIF(F1047,"VCVC")+COUNTIF(F1047,"VVCVC")</f>
        <v>0</v>
      </c>
      <c r="AS1047" s="1">
        <f>COUNTIF(F1047,"CVV")</f>
        <v>0</v>
      </c>
      <c r="AT1047" s="1">
        <f>COUNTIF(F1047,"CVVC")</f>
        <v>0</v>
      </c>
      <c r="AU1047" s="1">
        <f>COUNTIF(F1047,"VV")</f>
        <v>0</v>
      </c>
      <c r="AV1047" s="1">
        <f>COUNTIF(F1047,"VVC")</f>
        <v>0</v>
      </c>
      <c r="AW1047" s="1">
        <f>COUNTIF(F1047,"CVVCVC")+COUNTIF(F1047,"VVCVC")+COUNTIF(F1047,"CVVCV")+COUNTIF(F1047,"VVCV")</f>
        <v>0</v>
      </c>
      <c r="AY1047" s="1">
        <f>COUNTIF(F1047,"CCVCV")</f>
        <v>0</v>
      </c>
      <c r="AZ1047" s="1">
        <f>COUNTIF(F1047,"CCVCVC")</f>
        <v>0</v>
      </c>
      <c r="BA1047" s="1">
        <f>COUNTIF(F1047,"CCVV")</f>
        <v>0</v>
      </c>
      <c r="BB1047" s="1">
        <f>COUNTIF(F1047,"CCVVC")</f>
        <v>0</v>
      </c>
      <c r="BF1047" s="1" t="str">
        <f>RIGHT(F1047,4)</f>
        <v>CVCV</v>
      </c>
      <c r="BG1047" s="1">
        <v>1</v>
      </c>
      <c r="BP1047" s="1">
        <f>SUM(BG1047:BO1047)</f>
        <v>1</v>
      </c>
      <c r="BQ1047">
        <v>0</v>
      </c>
      <c r="BS1047" s="1" t="str">
        <f>LEFT(B1047,1)</f>
        <v>n</v>
      </c>
      <c r="BT1047" s="1" t="str">
        <f>LEFT(B1047,2)</f>
        <v>no</v>
      </c>
      <c r="BU1047" s="1" t="str">
        <f>RIGHT(B1047,1)</f>
        <v>e</v>
      </c>
      <c r="BX1047" s="10">
        <v>0</v>
      </c>
      <c r="BY1047" s="10" t="str">
        <f>LEFT(CA1047,1)</f>
        <v>o</v>
      </c>
      <c r="BZ1047" s="10" t="str">
        <f>RIGHT(B1047,1)</f>
        <v>e</v>
      </c>
      <c r="CA1047" s="10" t="str">
        <f>RIGHT(B1047,3)</f>
        <v>ope</v>
      </c>
      <c r="CB1047" s="10" t="str">
        <f>RIGHT(B1047,3)</f>
        <v>ope</v>
      </c>
      <c r="CC1047" s="10" t="str">
        <f>RIGHT(B1047,2)</f>
        <v>pe</v>
      </c>
      <c r="CD1047" s="10" t="str">
        <f>RIGHT(B1047,1)</f>
        <v>e</v>
      </c>
    </row>
    <row r="1048" spans="1:82">
      <c r="A1048">
        <v>119</v>
      </c>
      <c r="B1048" s="30" t="s">
        <v>748</v>
      </c>
      <c r="C1048" t="s">
        <v>2184</v>
      </c>
      <c r="D1048" t="s">
        <v>1141</v>
      </c>
      <c r="E1048" t="s">
        <v>1141</v>
      </c>
      <c r="F1048" t="s">
        <v>2834</v>
      </c>
      <c r="G1048" s="1">
        <f>COUNTIF(B1048,"*ii*")</f>
        <v>0</v>
      </c>
      <c r="H1048" s="1">
        <f>COUNTIF(B1048,"*ee*")</f>
        <v>0</v>
      </c>
      <c r="I1048" s="1">
        <f>COUNTIF(B1048,"*aa*")</f>
        <v>0</v>
      </c>
      <c r="J1048" s="1">
        <f>COUNTIF(B1048,"*oo*")</f>
        <v>0</v>
      </c>
      <c r="K1048" s="1">
        <f>COUNTIF(B1048,"*uu*")</f>
        <v>0</v>
      </c>
      <c r="L1048" s="1">
        <f>COUNTIF(B1048,"*ia*")</f>
        <v>0</v>
      </c>
      <c r="M1048" s="1">
        <f>COUNTIF(B1048,"*iu*")</f>
        <v>0</v>
      </c>
      <c r="N1048" s="1">
        <f>COUNTIF(B1048,"*ei*")</f>
        <v>0</v>
      </c>
      <c r="O1048" s="1">
        <f>COUNTIF(B1048,"*ea*")</f>
        <v>0</v>
      </c>
      <c r="P1048" s="1">
        <f>COUNTIF(B1048,"*eo*")</f>
        <v>0</v>
      </c>
      <c r="Q1048" s="1">
        <f>COUNTIF(B1048,"*eu*")</f>
        <v>0</v>
      </c>
      <c r="R1048" s="1">
        <f>COUNTIF(B1048,"*ai*")</f>
        <v>0</v>
      </c>
      <c r="S1048" s="1">
        <f>COUNTIF(B1048,"*ae*")</f>
        <v>0</v>
      </c>
      <c r="T1048" s="1">
        <f>COUNTIF(B1048,"*ao*")</f>
        <v>0</v>
      </c>
      <c r="U1048" s="1">
        <f>COUNTIF(B1048,"*au*")</f>
        <v>0</v>
      </c>
      <c r="V1048" s="1">
        <f>COUNTIF(B1048,"*oi*")</f>
        <v>0</v>
      </c>
      <c r="W1048" s="1">
        <f>COUNTIF(B1048,"*oe*")</f>
        <v>0</v>
      </c>
      <c r="X1048" s="1">
        <f>COUNTIF(B1048,"*oa*")</f>
        <v>0</v>
      </c>
      <c r="Y1048" s="1">
        <f>COUNTIF(B1048,"*ou*")</f>
        <v>0</v>
      </c>
      <c r="Z1048" s="1">
        <f>COUNTIF(B1048,"*ui*")</f>
        <v>0</v>
      </c>
      <c r="AA1048" s="1">
        <f>COUNTIF(B1048,"*ua*")</f>
        <v>0</v>
      </c>
      <c r="AB1048">
        <f>SUM(G1048:AA1048)</f>
        <v>0</v>
      </c>
      <c r="AC1048">
        <v>2</v>
      </c>
      <c r="AD1048">
        <f>COUNTIF(AC1048,"2")</f>
        <v>1</v>
      </c>
      <c r="AE1048">
        <f>COUNTIF(AC1048,"3")</f>
        <v>0</v>
      </c>
      <c r="AF1048">
        <f>COUNTIF(AC1048,"4")</f>
        <v>0</v>
      </c>
      <c r="AG1048">
        <f>COUNTIF(AC1048,"5")</f>
        <v>0</v>
      </c>
      <c r="AH1048">
        <v>1</v>
      </c>
      <c r="AI1048">
        <v>0</v>
      </c>
      <c r="AL1048">
        <v>1</v>
      </c>
      <c r="AO1048" s="1">
        <f>COUNTIF(F1048,"CVCV")+COUNTIF(F1048,"CVVCV")</f>
        <v>1</v>
      </c>
      <c r="AP1048" s="1">
        <f>COUNTIF(F1048,"CVCVC")+COUNTIF(F1048,"CVVCVC")</f>
        <v>0</v>
      </c>
      <c r="AQ1048" s="1">
        <f>COUNTIF(F1048,"VCV")+COUNTIF(F1048,"VVCV")</f>
        <v>0</v>
      </c>
      <c r="AR1048" s="1">
        <f>COUNTIF(F1048,"VCVC")+COUNTIF(F1048,"VVCVC")</f>
        <v>0</v>
      </c>
      <c r="AS1048" s="1">
        <f>COUNTIF(F1048,"CVV")</f>
        <v>0</v>
      </c>
      <c r="AT1048" s="1">
        <f>COUNTIF(F1048,"CVVC")</f>
        <v>0</v>
      </c>
      <c r="AU1048" s="1">
        <f>COUNTIF(F1048,"VV")</f>
        <v>0</v>
      </c>
      <c r="AV1048" s="1">
        <f>COUNTIF(F1048,"VVC")</f>
        <v>0</v>
      </c>
      <c r="AW1048" s="1">
        <f>COUNTIF(F1048,"CVVCVC")+COUNTIF(F1048,"VVCVC")+COUNTIF(F1048,"CVVCV")+COUNTIF(F1048,"VVCV")</f>
        <v>0</v>
      </c>
      <c r="AY1048" s="1">
        <f>COUNTIF(F1048,"CCVCV")</f>
        <v>0</v>
      </c>
      <c r="AZ1048" s="1">
        <f>COUNTIF(F1048,"CCVCVC")</f>
        <v>0</v>
      </c>
      <c r="BA1048" s="1">
        <f>COUNTIF(F1048,"CCVV")</f>
        <v>0</v>
      </c>
      <c r="BB1048" s="1">
        <f>COUNTIF(F1048,"CCVVC")</f>
        <v>0</v>
      </c>
      <c r="BF1048" s="1" t="str">
        <f>RIGHT(F1048,4)</f>
        <v>CVCV</v>
      </c>
      <c r="BG1048" s="1">
        <v>1</v>
      </c>
      <c r="BP1048" s="1">
        <f>SUM(BG1048:BO1048)</f>
        <v>1</v>
      </c>
      <c r="BQ1048">
        <v>0</v>
      </c>
      <c r="BS1048" s="1" t="str">
        <f>LEFT(B1048,1)</f>
        <v>b</v>
      </c>
      <c r="BT1048" s="1" t="str">
        <f>LEFT(B1048,2)</f>
        <v>ba</v>
      </c>
      <c r="BU1048" s="1" t="str">
        <f>RIGHT(B1048,1)</f>
        <v>e</v>
      </c>
      <c r="BX1048" s="10">
        <v>0</v>
      </c>
      <c r="BY1048" s="10" t="str">
        <f>LEFT(CA1048,1)</f>
        <v>a</v>
      </c>
      <c r="BZ1048" s="10" t="str">
        <f>RIGHT(B1048,1)</f>
        <v>e</v>
      </c>
      <c r="CA1048" s="10" t="str">
        <f>RIGHT(B1048,3)</f>
        <v>are</v>
      </c>
      <c r="CB1048" s="10" t="str">
        <f>RIGHT(B1048,3)</f>
        <v>are</v>
      </c>
      <c r="CC1048" s="10" t="str">
        <f>RIGHT(B1048,2)</f>
        <v>re</v>
      </c>
      <c r="CD1048" s="10" t="str">
        <f>RIGHT(B1048,1)</f>
        <v>e</v>
      </c>
    </row>
    <row r="1049" spans="1:82">
      <c r="A1049">
        <v>1859</v>
      </c>
      <c r="B1049" s="30" t="s">
        <v>858</v>
      </c>
      <c r="C1049" t="s">
        <v>2357</v>
      </c>
      <c r="D1049" t="s">
        <v>1150</v>
      </c>
      <c r="E1049" t="s">
        <v>2821</v>
      </c>
      <c r="F1049" t="s">
        <v>2834</v>
      </c>
      <c r="G1049" s="1">
        <f>COUNTIF(B1049,"*ii*")</f>
        <v>0</v>
      </c>
      <c r="H1049" s="1">
        <f>COUNTIF(B1049,"*ee*")</f>
        <v>0</v>
      </c>
      <c r="I1049" s="1">
        <f>COUNTIF(B1049,"*aa*")</f>
        <v>0</v>
      </c>
      <c r="J1049" s="1">
        <f>COUNTIF(B1049,"*oo*")</f>
        <v>0</v>
      </c>
      <c r="K1049" s="1">
        <f>COUNTIF(B1049,"*uu*")</f>
        <v>0</v>
      </c>
      <c r="L1049" s="1">
        <f>COUNTIF(B1049,"*ia*")</f>
        <v>0</v>
      </c>
      <c r="M1049" s="1">
        <f>COUNTIF(B1049,"*iu*")</f>
        <v>0</v>
      </c>
      <c r="N1049" s="1">
        <f>COUNTIF(B1049,"*ei*")</f>
        <v>0</v>
      </c>
      <c r="O1049" s="1">
        <f>COUNTIF(B1049,"*ea*")</f>
        <v>0</v>
      </c>
      <c r="P1049" s="1">
        <f>COUNTIF(B1049,"*eo*")</f>
        <v>0</v>
      </c>
      <c r="Q1049" s="1">
        <f>COUNTIF(B1049,"*eu*")</f>
        <v>0</v>
      </c>
      <c r="R1049" s="1">
        <f>COUNTIF(B1049,"*ai*")</f>
        <v>0</v>
      </c>
      <c r="S1049" s="1">
        <f>COUNTIF(B1049,"*ae*")</f>
        <v>0</v>
      </c>
      <c r="T1049" s="1">
        <f>COUNTIF(B1049,"*ao*")</f>
        <v>0</v>
      </c>
      <c r="U1049" s="1">
        <f>COUNTIF(B1049,"*au*")</f>
        <v>0</v>
      </c>
      <c r="V1049" s="1">
        <f>COUNTIF(B1049,"*oi*")</f>
        <v>0</v>
      </c>
      <c r="W1049" s="1">
        <f>COUNTIF(B1049,"*oe*")</f>
        <v>0</v>
      </c>
      <c r="X1049" s="1">
        <f>COUNTIF(B1049,"*oa*")</f>
        <v>0</v>
      </c>
      <c r="Y1049" s="1">
        <f>COUNTIF(B1049,"*ou*")</f>
        <v>0</v>
      </c>
      <c r="Z1049" s="1">
        <f>COUNTIF(B1049,"*ui*")</f>
        <v>0</v>
      </c>
      <c r="AA1049" s="1">
        <f>COUNTIF(B1049,"*ua*")</f>
        <v>0</v>
      </c>
      <c r="AB1049">
        <f>SUM(G1049:AA1049)</f>
        <v>0</v>
      </c>
      <c r="AC1049">
        <v>2</v>
      </c>
      <c r="AD1049">
        <f>COUNTIF(AC1049,"2")</f>
        <v>1</v>
      </c>
      <c r="AE1049">
        <f>COUNTIF(AC1049,"3")</f>
        <v>0</v>
      </c>
      <c r="AF1049">
        <f>COUNTIF(AC1049,"4")</f>
        <v>0</v>
      </c>
      <c r="AG1049">
        <f>COUNTIF(AC1049,"5")</f>
        <v>0</v>
      </c>
      <c r="AH1049">
        <v>1</v>
      </c>
      <c r="AI1049">
        <v>0</v>
      </c>
      <c r="AL1049">
        <v>1</v>
      </c>
      <c r="AO1049" s="1">
        <f>COUNTIF(F1049,"CVCV")+COUNTIF(F1049,"CVVCV")</f>
        <v>1</v>
      </c>
      <c r="AP1049" s="1">
        <f>COUNTIF(F1049,"CVCVC")+COUNTIF(F1049,"CVVCVC")</f>
        <v>0</v>
      </c>
      <c r="AQ1049" s="1">
        <f>COUNTIF(F1049,"VCV")+COUNTIF(F1049,"VVCV")</f>
        <v>0</v>
      </c>
      <c r="AR1049" s="1">
        <f>COUNTIF(F1049,"VCVC")+COUNTIF(F1049,"VVCVC")</f>
        <v>0</v>
      </c>
      <c r="AS1049" s="1">
        <f>COUNTIF(F1049,"CVV")</f>
        <v>0</v>
      </c>
      <c r="AT1049" s="1">
        <f>COUNTIF(F1049,"CVVC")</f>
        <v>0</v>
      </c>
      <c r="AU1049" s="1">
        <f>COUNTIF(F1049,"VV")</f>
        <v>0</v>
      </c>
      <c r="AV1049" s="1">
        <f>COUNTIF(F1049,"VVC")</f>
        <v>0</v>
      </c>
      <c r="AW1049" s="1">
        <f>COUNTIF(F1049,"CVVCVC")+COUNTIF(F1049,"VVCVC")+COUNTIF(F1049,"CVVCV")+COUNTIF(F1049,"VVCV")</f>
        <v>0</v>
      </c>
      <c r="AY1049" s="1">
        <f>COUNTIF(F1049,"CCVCV")</f>
        <v>0</v>
      </c>
      <c r="AZ1049" s="1">
        <f>COUNTIF(F1049,"CCVCVC")</f>
        <v>0</v>
      </c>
      <c r="BA1049" s="1">
        <f>COUNTIF(F1049,"CCVV")</f>
        <v>0</v>
      </c>
      <c r="BB1049" s="1">
        <f>COUNTIF(F1049,"CCVVC")</f>
        <v>0</v>
      </c>
      <c r="BF1049" s="1" t="str">
        <f>RIGHT(F1049,4)</f>
        <v>CVCV</v>
      </c>
      <c r="BG1049" s="1">
        <v>1</v>
      </c>
      <c r="BP1049" s="1">
        <f>SUM(BG1049:BO1049)</f>
        <v>1</v>
      </c>
      <c r="BQ1049">
        <v>0</v>
      </c>
      <c r="BS1049" s="1" t="str">
        <f>LEFT(B1049,1)</f>
        <v>t</v>
      </c>
      <c r="BT1049" s="1" t="str">
        <f>LEFT(B1049,2)</f>
        <v>te</v>
      </c>
      <c r="BU1049" s="1" t="str">
        <f>RIGHT(B1049,1)</f>
        <v>e</v>
      </c>
      <c r="BX1049" s="10">
        <v>0</v>
      </c>
      <c r="BY1049" s="10" t="str">
        <f>LEFT(CA1049,1)</f>
        <v>e</v>
      </c>
      <c r="BZ1049" s="10" t="str">
        <f>RIGHT(B1049,1)</f>
        <v>e</v>
      </c>
      <c r="CA1049" s="10" t="str">
        <f>RIGHT(B1049,3)</f>
        <v>ere</v>
      </c>
      <c r="CB1049" s="10" t="str">
        <f>RIGHT(B1049,3)</f>
        <v>ere</v>
      </c>
      <c r="CC1049" s="10" t="str">
        <f>RIGHT(B1049,2)</f>
        <v>re</v>
      </c>
      <c r="CD1049" s="10" t="str">
        <f>RIGHT(B1049,1)</f>
        <v>e</v>
      </c>
    </row>
    <row r="1050" spans="1:82">
      <c r="A1050">
        <v>1289</v>
      </c>
      <c r="B1050" s="30" t="s">
        <v>3260</v>
      </c>
      <c r="C1050" t="s">
        <v>2001</v>
      </c>
      <c r="D1050" t="s">
        <v>1150</v>
      </c>
      <c r="E1050" t="s">
        <v>2821</v>
      </c>
      <c r="F1050" t="s">
        <v>2834</v>
      </c>
      <c r="G1050" s="1">
        <f>COUNTIF(B1050,"*ii*")</f>
        <v>0</v>
      </c>
      <c r="H1050" s="1">
        <f>COUNTIF(B1050,"*ee*")</f>
        <v>0</v>
      </c>
      <c r="I1050" s="1">
        <f>COUNTIF(B1050,"*aa*")</f>
        <v>0</v>
      </c>
      <c r="J1050" s="1">
        <f>COUNTIF(B1050,"*oo*")</f>
        <v>0</v>
      </c>
      <c r="K1050" s="1">
        <f>COUNTIF(B1050,"*uu*")</f>
        <v>0</v>
      </c>
      <c r="L1050" s="1">
        <f>COUNTIF(B1050,"*ia*")</f>
        <v>0</v>
      </c>
      <c r="M1050" s="1">
        <f>COUNTIF(B1050,"*iu*")</f>
        <v>0</v>
      </c>
      <c r="N1050" s="1">
        <f>COUNTIF(B1050,"*ei*")</f>
        <v>0</v>
      </c>
      <c r="O1050" s="1">
        <f>COUNTIF(B1050,"*ea*")</f>
        <v>0</v>
      </c>
      <c r="P1050" s="1">
        <f>COUNTIF(B1050,"*eo*")</f>
        <v>0</v>
      </c>
      <c r="Q1050" s="1">
        <f>COUNTIF(B1050,"*eu*")</f>
        <v>0</v>
      </c>
      <c r="R1050" s="1">
        <f>COUNTIF(B1050,"*ai*")</f>
        <v>0</v>
      </c>
      <c r="S1050" s="1">
        <f>COUNTIF(B1050,"*ae*")</f>
        <v>0</v>
      </c>
      <c r="T1050" s="1">
        <f>COUNTIF(B1050,"*ao*")</f>
        <v>0</v>
      </c>
      <c r="U1050" s="1">
        <f>COUNTIF(B1050,"*au*")</f>
        <v>0</v>
      </c>
      <c r="V1050" s="1">
        <f>COUNTIF(B1050,"*oi*")</f>
        <v>0</v>
      </c>
      <c r="W1050" s="1">
        <f>COUNTIF(B1050,"*oe*")</f>
        <v>0</v>
      </c>
      <c r="X1050" s="1">
        <f>COUNTIF(B1050,"*oa*")</f>
        <v>0</v>
      </c>
      <c r="Y1050" s="1">
        <f>COUNTIF(B1050,"*ou*")</f>
        <v>0</v>
      </c>
      <c r="Z1050" s="1">
        <f>COUNTIF(B1050,"*ui*")</f>
        <v>0</v>
      </c>
      <c r="AA1050" s="1">
        <f>COUNTIF(B1050,"*ua*")</f>
        <v>0</v>
      </c>
      <c r="AB1050">
        <f>SUM(G1050:AA1050)</f>
        <v>0</v>
      </c>
      <c r="AC1050">
        <v>2</v>
      </c>
      <c r="AD1050">
        <f>COUNTIF(AC1050,"2")</f>
        <v>1</v>
      </c>
      <c r="AE1050">
        <f>COUNTIF(AC1050,"3")</f>
        <v>0</v>
      </c>
      <c r="AF1050">
        <f>COUNTIF(AC1050,"4")</f>
        <v>0</v>
      </c>
      <c r="AG1050">
        <f>COUNTIF(AC1050,"5")</f>
        <v>0</v>
      </c>
      <c r="AH1050">
        <v>1</v>
      </c>
      <c r="AI1050">
        <v>0</v>
      </c>
      <c r="AL1050">
        <v>1</v>
      </c>
      <c r="AO1050" s="1">
        <f>COUNTIF(F1050,"CVCV")+COUNTIF(F1050,"CVVCV")</f>
        <v>1</v>
      </c>
      <c r="AP1050" s="1">
        <f>COUNTIF(F1050,"CVCVC")+COUNTIF(F1050,"CVVCVC")</f>
        <v>0</v>
      </c>
      <c r="AQ1050" s="1">
        <f>COUNTIF(F1050,"VCV")+COUNTIF(F1050,"VVCV")</f>
        <v>0</v>
      </c>
      <c r="AR1050" s="1">
        <f>COUNTIF(F1050,"VCVC")+COUNTIF(F1050,"VVCVC")</f>
        <v>0</v>
      </c>
      <c r="AS1050" s="1">
        <f>COUNTIF(F1050,"CVV")</f>
        <v>0</v>
      </c>
      <c r="AT1050" s="1">
        <f>COUNTIF(F1050,"CVVC")</f>
        <v>0</v>
      </c>
      <c r="AU1050" s="1">
        <f>COUNTIF(F1050,"VV")</f>
        <v>0</v>
      </c>
      <c r="AV1050" s="1">
        <f>COUNTIF(F1050,"VVC")</f>
        <v>0</v>
      </c>
      <c r="AW1050" s="1">
        <f>COUNTIF(F1050,"CVVCVC")+COUNTIF(F1050,"VVCVC")+COUNTIF(F1050,"CVVCV")+COUNTIF(F1050,"VVCV")</f>
        <v>0</v>
      </c>
      <c r="AY1050" s="1">
        <f>COUNTIF(F1050,"CCVCV")</f>
        <v>0</v>
      </c>
      <c r="AZ1050" s="1">
        <f>COUNTIF(F1050,"CCVCVC")</f>
        <v>0</v>
      </c>
      <c r="BA1050" s="1">
        <f>COUNTIF(F1050,"CCVV")</f>
        <v>0</v>
      </c>
      <c r="BB1050" s="1">
        <f>COUNTIF(F1050,"CCVVC")</f>
        <v>0</v>
      </c>
      <c r="BF1050" s="1" t="str">
        <f>RIGHT(F1050,4)</f>
        <v>CVCV</v>
      </c>
      <c r="BG1050" s="1">
        <v>1</v>
      </c>
      <c r="BP1050" s="1">
        <f>SUM(BG1050:BO1050)</f>
        <v>1</v>
      </c>
      <c r="BQ1050">
        <v>0</v>
      </c>
      <c r="BS1050" s="1" t="str">
        <f>LEFT(B1050,1)</f>
        <v>ʔ</v>
      </c>
      <c r="BT1050" s="1" t="str">
        <f>LEFT(B1050,2)</f>
        <v>ʔe</v>
      </c>
      <c r="BU1050" s="1" t="str">
        <f>RIGHT(B1050,1)</f>
        <v>e</v>
      </c>
      <c r="BX1050" s="10">
        <v>0</v>
      </c>
      <c r="BY1050" s="10" t="str">
        <f>LEFT(CA1050,1)</f>
        <v>e</v>
      </c>
      <c r="BZ1050" s="10" t="str">
        <f>RIGHT(B1050,1)</f>
        <v>e</v>
      </c>
      <c r="CA1050" s="10" t="str">
        <f>RIGHT(B1050,3)</f>
        <v>ere</v>
      </c>
      <c r="CB1050" s="10" t="str">
        <f>RIGHT(B1050,3)</f>
        <v>ere</v>
      </c>
      <c r="CC1050" s="10" t="str">
        <f>RIGHT(B1050,2)</f>
        <v>re</v>
      </c>
      <c r="CD1050" s="10" t="str">
        <f>RIGHT(B1050,1)</f>
        <v>e</v>
      </c>
    </row>
    <row r="1051" spans="1:82">
      <c r="A1051">
        <v>1187</v>
      </c>
      <c r="B1051" s="30" t="s">
        <v>575</v>
      </c>
      <c r="C1051" t="s">
        <v>1939</v>
      </c>
      <c r="D1051" t="s">
        <v>1141</v>
      </c>
      <c r="E1051" t="s">
        <v>1141</v>
      </c>
      <c r="F1051" t="s">
        <v>2834</v>
      </c>
      <c r="G1051" s="1">
        <f>COUNTIF(B1051,"*ii*")</f>
        <v>0</v>
      </c>
      <c r="H1051" s="1">
        <f>COUNTIF(B1051,"*ee*")</f>
        <v>0</v>
      </c>
      <c r="I1051" s="1">
        <f>COUNTIF(B1051,"*aa*")</f>
        <v>0</v>
      </c>
      <c r="J1051" s="1">
        <f>COUNTIF(B1051,"*oo*")</f>
        <v>0</v>
      </c>
      <c r="K1051" s="1">
        <f>COUNTIF(B1051,"*uu*")</f>
        <v>0</v>
      </c>
      <c r="L1051" s="1">
        <f>COUNTIF(B1051,"*ia*")</f>
        <v>0</v>
      </c>
      <c r="M1051" s="1">
        <f>COUNTIF(B1051,"*iu*")</f>
        <v>0</v>
      </c>
      <c r="N1051" s="1">
        <f>COUNTIF(B1051,"*ei*")</f>
        <v>0</v>
      </c>
      <c r="O1051" s="1">
        <f>COUNTIF(B1051,"*ea*")</f>
        <v>0</v>
      </c>
      <c r="P1051" s="1">
        <f>COUNTIF(B1051,"*eo*")</f>
        <v>0</v>
      </c>
      <c r="Q1051" s="1">
        <f>COUNTIF(B1051,"*eu*")</f>
        <v>0</v>
      </c>
      <c r="R1051" s="1">
        <f>COUNTIF(B1051,"*ai*")</f>
        <v>0</v>
      </c>
      <c r="S1051" s="1">
        <f>COUNTIF(B1051,"*ae*")</f>
        <v>0</v>
      </c>
      <c r="T1051" s="1">
        <f>COUNTIF(B1051,"*ao*")</f>
        <v>0</v>
      </c>
      <c r="U1051" s="1">
        <f>COUNTIF(B1051,"*au*")</f>
        <v>0</v>
      </c>
      <c r="V1051" s="1">
        <f>COUNTIF(B1051,"*oi*")</f>
        <v>0</v>
      </c>
      <c r="W1051" s="1">
        <f>COUNTIF(B1051,"*oe*")</f>
        <v>0</v>
      </c>
      <c r="X1051" s="1">
        <f>COUNTIF(B1051,"*oa*")</f>
        <v>0</v>
      </c>
      <c r="Y1051" s="1">
        <f>COUNTIF(B1051,"*ou*")</f>
        <v>0</v>
      </c>
      <c r="Z1051" s="1">
        <f>COUNTIF(B1051,"*ui*")</f>
        <v>0</v>
      </c>
      <c r="AA1051" s="1">
        <f>COUNTIF(B1051,"*ua*")</f>
        <v>0</v>
      </c>
      <c r="AB1051">
        <f>SUM(G1051:AA1051)</f>
        <v>0</v>
      </c>
      <c r="AC1051">
        <v>2</v>
      </c>
      <c r="AD1051">
        <f>COUNTIF(AC1051,"2")</f>
        <v>1</v>
      </c>
      <c r="AE1051">
        <f>COUNTIF(AC1051,"3")</f>
        <v>0</v>
      </c>
      <c r="AF1051">
        <f>COUNTIF(AC1051,"4")</f>
        <v>0</v>
      </c>
      <c r="AG1051">
        <f>COUNTIF(AC1051,"5")</f>
        <v>0</v>
      </c>
      <c r="AH1051">
        <v>1</v>
      </c>
      <c r="AI1051">
        <v>0</v>
      </c>
      <c r="AL1051">
        <v>1</v>
      </c>
      <c r="AO1051" s="1">
        <f>COUNTIF(F1051,"CVCV")+COUNTIF(F1051,"CVVCV")</f>
        <v>1</v>
      </c>
      <c r="AP1051" s="1">
        <f>COUNTIF(F1051,"CVCVC")+COUNTIF(F1051,"CVVCVC")</f>
        <v>0</v>
      </c>
      <c r="AQ1051" s="1">
        <f>COUNTIF(F1051,"VCV")+COUNTIF(F1051,"VVCV")</f>
        <v>0</v>
      </c>
      <c r="AR1051" s="1">
        <f>COUNTIF(F1051,"VCVC")+COUNTIF(F1051,"VVCVC")</f>
        <v>0</v>
      </c>
      <c r="AS1051" s="1">
        <f>COUNTIF(F1051,"CVV")</f>
        <v>0</v>
      </c>
      <c r="AT1051" s="1">
        <f>COUNTIF(F1051,"CVVC")</f>
        <v>0</v>
      </c>
      <c r="AU1051" s="1">
        <f>COUNTIF(F1051,"VV")</f>
        <v>0</v>
      </c>
      <c r="AV1051" s="1">
        <f>COUNTIF(F1051,"VVC")</f>
        <v>0</v>
      </c>
      <c r="AW1051" s="1">
        <f>COUNTIF(F1051,"CVVCVC")+COUNTIF(F1051,"VVCVC")+COUNTIF(F1051,"CVVCV")+COUNTIF(F1051,"VVCV")</f>
        <v>0</v>
      </c>
      <c r="AY1051" s="1">
        <f>COUNTIF(F1051,"CCVCV")</f>
        <v>0</v>
      </c>
      <c r="AZ1051" s="1">
        <f>COUNTIF(F1051,"CCVCVC")</f>
        <v>0</v>
      </c>
      <c r="BA1051" s="1">
        <f>COUNTIF(F1051,"CCVV")</f>
        <v>0</v>
      </c>
      <c r="BB1051" s="1">
        <f>COUNTIF(F1051,"CCVVC")</f>
        <v>0</v>
      </c>
      <c r="BF1051" s="1" t="str">
        <f>RIGHT(F1051,4)</f>
        <v>CVCV</v>
      </c>
      <c r="BG1051" s="1">
        <v>1</v>
      </c>
      <c r="BP1051" s="1">
        <f>SUM(BG1051:BO1051)</f>
        <v>1</v>
      </c>
      <c r="BQ1051">
        <v>0</v>
      </c>
      <c r="BS1051" s="1" t="str">
        <f>LEFT(B1051,1)</f>
        <v>p</v>
      </c>
      <c r="BT1051" s="1" t="str">
        <f>LEFT(B1051,2)</f>
        <v>po</v>
      </c>
      <c r="BU1051" s="1" t="str">
        <f>RIGHT(B1051,1)</f>
        <v>e</v>
      </c>
      <c r="BX1051" s="10">
        <v>0</v>
      </c>
      <c r="BY1051" s="10" t="str">
        <f>LEFT(CA1051,1)</f>
        <v>o</v>
      </c>
      <c r="BZ1051" s="10" t="str">
        <f>RIGHT(B1051,1)</f>
        <v>e</v>
      </c>
      <c r="CA1051" s="10" t="str">
        <f>RIGHT(B1051,3)</f>
        <v>ore</v>
      </c>
      <c r="CB1051" s="10" t="str">
        <f>RIGHT(B1051,3)</f>
        <v>ore</v>
      </c>
      <c r="CC1051" s="10" t="str">
        <f>RIGHT(B1051,2)</f>
        <v>re</v>
      </c>
      <c r="CD1051" s="10" t="str">
        <f>RIGHT(B1051,1)</f>
        <v>e</v>
      </c>
    </row>
    <row r="1052" spans="1:82">
      <c r="A1052">
        <v>1719</v>
      </c>
      <c r="B1052" s="30" t="s">
        <v>86</v>
      </c>
      <c r="C1052" t="s">
        <v>1264</v>
      </c>
      <c r="D1052" t="s">
        <v>1152</v>
      </c>
      <c r="E1052" t="s">
        <v>1141</v>
      </c>
      <c r="F1052" t="s">
        <v>2834</v>
      </c>
      <c r="G1052" s="1">
        <f>COUNTIF(B1052,"*ii*")</f>
        <v>0</v>
      </c>
      <c r="H1052" s="1">
        <f>COUNTIF(B1052,"*ee*")</f>
        <v>0</v>
      </c>
      <c r="I1052" s="1">
        <f>COUNTIF(B1052,"*aa*")</f>
        <v>0</v>
      </c>
      <c r="J1052" s="1">
        <f>COUNTIF(B1052,"*oo*")</f>
        <v>0</v>
      </c>
      <c r="K1052" s="1">
        <f>COUNTIF(B1052,"*uu*")</f>
        <v>0</v>
      </c>
      <c r="L1052" s="1">
        <f>COUNTIF(B1052,"*ia*")</f>
        <v>0</v>
      </c>
      <c r="M1052" s="1">
        <f>COUNTIF(B1052,"*iu*")</f>
        <v>0</v>
      </c>
      <c r="N1052" s="1">
        <f>COUNTIF(B1052,"*ei*")</f>
        <v>0</v>
      </c>
      <c r="O1052" s="1">
        <f>COUNTIF(B1052,"*ea*")</f>
        <v>0</v>
      </c>
      <c r="P1052" s="1">
        <f>COUNTIF(B1052,"*eo*")</f>
        <v>0</v>
      </c>
      <c r="Q1052" s="1">
        <f>COUNTIF(B1052,"*eu*")</f>
        <v>0</v>
      </c>
      <c r="R1052" s="1">
        <f>COUNTIF(B1052,"*ai*")</f>
        <v>0</v>
      </c>
      <c r="S1052" s="1">
        <f>COUNTIF(B1052,"*ae*")</f>
        <v>0</v>
      </c>
      <c r="T1052" s="1">
        <f>COUNTIF(B1052,"*ao*")</f>
        <v>0</v>
      </c>
      <c r="U1052" s="1">
        <f>COUNTIF(B1052,"*au*")</f>
        <v>0</v>
      </c>
      <c r="V1052" s="1">
        <f>COUNTIF(B1052,"*oi*")</f>
        <v>0</v>
      </c>
      <c r="W1052" s="1">
        <f>COUNTIF(B1052,"*oe*")</f>
        <v>0</v>
      </c>
      <c r="X1052" s="1">
        <f>COUNTIF(B1052,"*oa*")</f>
        <v>0</v>
      </c>
      <c r="Y1052" s="1">
        <f>COUNTIF(B1052,"*ou*")</f>
        <v>0</v>
      </c>
      <c r="Z1052" s="1">
        <f>COUNTIF(B1052,"*ui*")</f>
        <v>0</v>
      </c>
      <c r="AA1052" s="1">
        <f>COUNTIF(B1052,"*ua*")</f>
        <v>0</v>
      </c>
      <c r="AB1052">
        <f>SUM(G1052:AA1052)</f>
        <v>0</v>
      </c>
      <c r="AC1052">
        <v>2</v>
      </c>
      <c r="AD1052">
        <f>COUNTIF(AC1052,"2")</f>
        <v>1</v>
      </c>
      <c r="AE1052">
        <f>COUNTIF(AC1052,"3")</f>
        <v>0</v>
      </c>
      <c r="AF1052">
        <f>COUNTIF(AC1052,"4")</f>
        <v>0</v>
      </c>
      <c r="AG1052">
        <f>COUNTIF(AC1052,"5")</f>
        <v>0</v>
      </c>
      <c r="AH1052">
        <v>1</v>
      </c>
      <c r="AI1052">
        <v>0</v>
      </c>
      <c r="AL1052">
        <v>1</v>
      </c>
      <c r="AO1052" s="1">
        <f>COUNTIF(F1052,"CVCV")+COUNTIF(F1052,"CVVCV")</f>
        <v>1</v>
      </c>
      <c r="AP1052" s="1">
        <f>COUNTIF(F1052,"CVCVC")+COUNTIF(F1052,"CVVCVC")</f>
        <v>0</v>
      </c>
      <c r="AQ1052" s="1">
        <f>COUNTIF(F1052,"VCV")+COUNTIF(F1052,"VVCV")</f>
        <v>0</v>
      </c>
      <c r="AR1052" s="1">
        <f>COUNTIF(F1052,"VCVC")+COUNTIF(F1052,"VVCVC")</f>
        <v>0</v>
      </c>
      <c r="AS1052" s="1">
        <f>COUNTIF(F1052,"CVV")</f>
        <v>0</v>
      </c>
      <c r="AT1052" s="1">
        <f>COUNTIF(F1052,"CVVC")</f>
        <v>0</v>
      </c>
      <c r="AU1052" s="1">
        <f>COUNTIF(F1052,"VV")</f>
        <v>0</v>
      </c>
      <c r="AV1052" s="1">
        <f>COUNTIF(F1052,"VVC")</f>
        <v>0</v>
      </c>
      <c r="AW1052" s="1">
        <f>COUNTIF(F1052,"CVVCVC")+COUNTIF(F1052,"VVCVC")+COUNTIF(F1052,"CVVCV")+COUNTIF(F1052,"VVCV")</f>
        <v>0</v>
      </c>
      <c r="AY1052" s="1">
        <f>COUNTIF(F1052,"CCVCV")</f>
        <v>0</v>
      </c>
      <c r="AZ1052" s="1">
        <f>COUNTIF(F1052,"CCVCVC")</f>
        <v>0</v>
      </c>
      <c r="BA1052" s="1">
        <f>COUNTIF(F1052,"CCVV")</f>
        <v>0</v>
      </c>
      <c r="BB1052" s="1">
        <f>COUNTIF(F1052,"CCVVC")</f>
        <v>0</v>
      </c>
      <c r="BF1052" s="1" t="str">
        <f>RIGHT(F1052,4)</f>
        <v>CVCV</v>
      </c>
      <c r="BG1052" s="1">
        <v>1</v>
      </c>
      <c r="BP1052" s="1">
        <f>SUM(BG1052:BO1052)</f>
        <v>1</v>
      </c>
      <c r="BQ1052">
        <v>0</v>
      </c>
      <c r="BS1052" s="1" t="str">
        <f>LEFT(B1052,1)</f>
        <v>s</v>
      </c>
      <c r="BT1052" s="1" t="str">
        <f>LEFT(B1052,2)</f>
        <v>so</v>
      </c>
      <c r="BU1052" s="1" t="str">
        <f>RIGHT(B1052,1)</f>
        <v>e</v>
      </c>
      <c r="BX1052" s="10">
        <v>0</v>
      </c>
      <c r="BY1052" s="10" t="str">
        <f>LEFT(CA1052,1)</f>
        <v>o</v>
      </c>
      <c r="BZ1052" s="10" t="str">
        <f>RIGHT(B1052,1)</f>
        <v>e</v>
      </c>
      <c r="CA1052" s="10" t="str">
        <f>RIGHT(B1052,3)</f>
        <v>ore</v>
      </c>
      <c r="CB1052" s="10" t="str">
        <f>RIGHT(B1052,3)</f>
        <v>ore</v>
      </c>
      <c r="CC1052" s="10" t="str">
        <f>RIGHT(B1052,2)</f>
        <v>re</v>
      </c>
      <c r="CD1052" s="10" t="str">
        <f>RIGHT(B1052,1)</f>
        <v>e</v>
      </c>
    </row>
    <row r="1053" spans="1:82">
      <c r="A1053">
        <v>1720</v>
      </c>
      <c r="B1053" s="30" t="s">
        <v>86</v>
      </c>
      <c r="C1053" t="s">
        <v>2742</v>
      </c>
      <c r="D1053" t="s">
        <v>1150</v>
      </c>
      <c r="E1053" t="s">
        <v>2821</v>
      </c>
      <c r="F1053" t="s">
        <v>2834</v>
      </c>
      <c r="G1053" s="1">
        <f>COUNTIF(B1053,"*ii*")</f>
        <v>0</v>
      </c>
      <c r="H1053" s="1">
        <f>COUNTIF(B1053,"*ee*")</f>
        <v>0</v>
      </c>
      <c r="I1053" s="1">
        <f>COUNTIF(B1053,"*aa*")</f>
        <v>0</v>
      </c>
      <c r="J1053" s="1">
        <f>COUNTIF(B1053,"*oo*")</f>
        <v>0</v>
      </c>
      <c r="K1053" s="1">
        <f>COUNTIF(B1053,"*uu*")</f>
        <v>0</v>
      </c>
      <c r="L1053" s="1">
        <f>COUNTIF(B1053,"*ia*")</f>
        <v>0</v>
      </c>
      <c r="M1053" s="1">
        <f>COUNTIF(B1053,"*iu*")</f>
        <v>0</v>
      </c>
      <c r="N1053" s="1">
        <f>COUNTIF(B1053,"*ei*")</f>
        <v>0</v>
      </c>
      <c r="O1053" s="1">
        <f>COUNTIF(B1053,"*ea*")</f>
        <v>0</v>
      </c>
      <c r="P1053" s="1">
        <f>COUNTIF(B1053,"*eo*")</f>
        <v>0</v>
      </c>
      <c r="Q1053" s="1">
        <f>COUNTIF(B1053,"*eu*")</f>
        <v>0</v>
      </c>
      <c r="R1053" s="1">
        <f>COUNTIF(B1053,"*ai*")</f>
        <v>0</v>
      </c>
      <c r="S1053" s="1">
        <f>COUNTIF(B1053,"*ae*")</f>
        <v>0</v>
      </c>
      <c r="T1053" s="1">
        <f>COUNTIF(B1053,"*ao*")</f>
        <v>0</v>
      </c>
      <c r="U1053" s="1">
        <f>COUNTIF(B1053,"*au*")</f>
        <v>0</v>
      </c>
      <c r="V1053" s="1">
        <f>COUNTIF(B1053,"*oi*")</f>
        <v>0</v>
      </c>
      <c r="W1053" s="1">
        <f>COUNTIF(B1053,"*oe*")</f>
        <v>0</v>
      </c>
      <c r="X1053" s="1">
        <f>COUNTIF(B1053,"*oa*")</f>
        <v>0</v>
      </c>
      <c r="Y1053" s="1">
        <f>COUNTIF(B1053,"*ou*")</f>
        <v>0</v>
      </c>
      <c r="Z1053" s="1">
        <f>COUNTIF(B1053,"*ui*")</f>
        <v>0</v>
      </c>
      <c r="AA1053" s="1">
        <f>COUNTIF(B1053,"*ua*")</f>
        <v>0</v>
      </c>
      <c r="AB1053">
        <f>SUM(G1053:AA1053)</f>
        <v>0</v>
      </c>
      <c r="AC1053">
        <v>2</v>
      </c>
      <c r="AD1053">
        <f>COUNTIF(AC1053,"2")</f>
        <v>1</v>
      </c>
      <c r="AE1053">
        <f>COUNTIF(AC1053,"3")</f>
        <v>0</v>
      </c>
      <c r="AF1053">
        <f>COUNTIF(AC1053,"4")</f>
        <v>0</v>
      </c>
      <c r="AG1053">
        <f>COUNTIF(AC1053,"5")</f>
        <v>0</v>
      </c>
      <c r="AH1053">
        <v>1</v>
      </c>
      <c r="AI1053">
        <v>0</v>
      </c>
      <c r="AL1053">
        <v>1</v>
      </c>
      <c r="AO1053" s="1">
        <f>COUNTIF(F1053,"CVCV")+COUNTIF(F1053,"CVVCV")</f>
        <v>1</v>
      </c>
      <c r="AP1053" s="1">
        <f>COUNTIF(F1053,"CVCVC")+COUNTIF(F1053,"CVVCVC")</f>
        <v>0</v>
      </c>
      <c r="AQ1053" s="1">
        <f>COUNTIF(F1053,"VCV")+COUNTIF(F1053,"VVCV")</f>
        <v>0</v>
      </c>
      <c r="AR1053" s="1">
        <f>COUNTIF(F1053,"VCVC")+COUNTIF(F1053,"VVCVC")</f>
        <v>0</v>
      </c>
      <c r="AS1053" s="1">
        <f>COUNTIF(F1053,"CVV")</f>
        <v>0</v>
      </c>
      <c r="AT1053" s="1">
        <f>COUNTIF(F1053,"CVVC")</f>
        <v>0</v>
      </c>
      <c r="AU1053" s="1">
        <f>COUNTIF(F1053,"VV")</f>
        <v>0</v>
      </c>
      <c r="AV1053" s="1">
        <f>COUNTIF(F1053,"VVC")</f>
        <v>0</v>
      </c>
      <c r="AW1053" s="1">
        <f>COUNTIF(F1053,"CVVCVC")+COUNTIF(F1053,"VVCVC")+COUNTIF(F1053,"CVVCV")+COUNTIF(F1053,"VVCV")</f>
        <v>0</v>
      </c>
      <c r="AY1053" s="1">
        <f>COUNTIF(F1053,"CCVCV")</f>
        <v>0</v>
      </c>
      <c r="AZ1053" s="1">
        <f>COUNTIF(F1053,"CCVCVC")</f>
        <v>0</v>
      </c>
      <c r="BA1053" s="1">
        <f>COUNTIF(F1053,"CCVV")</f>
        <v>0</v>
      </c>
      <c r="BB1053" s="1">
        <f>COUNTIF(F1053,"CCVVC")</f>
        <v>0</v>
      </c>
      <c r="BF1053" s="1" t="str">
        <f>RIGHT(F1053,4)</f>
        <v>CVCV</v>
      </c>
      <c r="BG1053" s="1">
        <v>1</v>
      </c>
      <c r="BP1053" s="1">
        <f>SUM(BG1053:BO1053)</f>
        <v>1</v>
      </c>
      <c r="BQ1053">
        <v>0</v>
      </c>
      <c r="BS1053" s="1" t="str">
        <f>LEFT(B1053,1)</f>
        <v>s</v>
      </c>
      <c r="BT1053" s="1" t="str">
        <f>LEFT(B1053,2)</f>
        <v>so</v>
      </c>
      <c r="BU1053" s="1" t="str">
        <f>RIGHT(B1053,1)</f>
        <v>e</v>
      </c>
      <c r="BX1053" s="10">
        <v>0</v>
      </c>
      <c r="BY1053" s="10" t="str">
        <f>LEFT(CA1053,1)</f>
        <v>o</v>
      </c>
      <c r="BZ1053" s="10" t="str">
        <f>RIGHT(B1053,1)</f>
        <v>e</v>
      </c>
      <c r="CA1053" s="10" t="str">
        <f>RIGHT(B1053,3)</f>
        <v>ore</v>
      </c>
      <c r="CB1053" s="10" t="str">
        <f>RIGHT(B1053,3)</f>
        <v>ore</v>
      </c>
      <c r="CC1053" s="10" t="str">
        <f>RIGHT(B1053,2)</f>
        <v>re</v>
      </c>
      <c r="CD1053" s="10" t="str">
        <f>RIGHT(B1053,1)</f>
        <v>e</v>
      </c>
    </row>
    <row r="1054" spans="1:82">
      <c r="A1054">
        <v>1371</v>
      </c>
      <c r="B1054" s="30" t="s">
        <v>3331</v>
      </c>
      <c r="C1054" t="s">
        <v>2741</v>
      </c>
      <c r="D1054" t="s">
        <v>1150</v>
      </c>
      <c r="E1054" t="s">
        <v>2821</v>
      </c>
      <c r="F1054" t="s">
        <v>2834</v>
      </c>
      <c r="G1054" s="1">
        <f>COUNTIF(B1054,"*ii*")</f>
        <v>0</v>
      </c>
      <c r="H1054" s="1">
        <f>COUNTIF(B1054,"*ee*")</f>
        <v>0</v>
      </c>
      <c r="I1054" s="1">
        <f>COUNTIF(B1054,"*aa*")</f>
        <v>0</v>
      </c>
      <c r="J1054" s="1">
        <f>COUNTIF(B1054,"*oo*")</f>
        <v>0</v>
      </c>
      <c r="K1054" s="1">
        <f>COUNTIF(B1054,"*uu*")</f>
        <v>0</v>
      </c>
      <c r="L1054" s="1">
        <f>COUNTIF(B1054,"*ia*")</f>
        <v>0</v>
      </c>
      <c r="M1054" s="1">
        <f>COUNTIF(B1054,"*iu*")</f>
        <v>0</v>
      </c>
      <c r="N1054" s="1">
        <f>COUNTIF(B1054,"*ei*")</f>
        <v>0</v>
      </c>
      <c r="O1054" s="1">
        <f>COUNTIF(B1054,"*ea*")</f>
        <v>0</v>
      </c>
      <c r="P1054" s="1">
        <f>COUNTIF(B1054,"*eo*")</f>
        <v>0</v>
      </c>
      <c r="Q1054" s="1">
        <f>COUNTIF(B1054,"*eu*")</f>
        <v>0</v>
      </c>
      <c r="R1054" s="1">
        <f>COUNTIF(B1054,"*ai*")</f>
        <v>0</v>
      </c>
      <c r="S1054" s="1">
        <f>COUNTIF(B1054,"*ae*")</f>
        <v>0</v>
      </c>
      <c r="T1054" s="1">
        <f>COUNTIF(B1054,"*ao*")</f>
        <v>0</v>
      </c>
      <c r="U1054" s="1">
        <f>COUNTIF(B1054,"*au*")</f>
        <v>0</v>
      </c>
      <c r="V1054" s="1">
        <f>COUNTIF(B1054,"*oi*")</f>
        <v>0</v>
      </c>
      <c r="W1054" s="1">
        <f>COUNTIF(B1054,"*oe*")</f>
        <v>0</v>
      </c>
      <c r="X1054" s="1">
        <f>COUNTIF(B1054,"*oa*")</f>
        <v>0</v>
      </c>
      <c r="Y1054" s="1">
        <f>COUNTIF(B1054,"*ou*")</f>
        <v>0</v>
      </c>
      <c r="Z1054" s="1">
        <f>COUNTIF(B1054,"*ui*")</f>
        <v>0</v>
      </c>
      <c r="AA1054" s="1">
        <f>COUNTIF(B1054,"*ua*")</f>
        <v>0</v>
      </c>
      <c r="AB1054">
        <f>SUM(G1054:AA1054)</f>
        <v>0</v>
      </c>
      <c r="AC1054">
        <v>2</v>
      </c>
      <c r="AD1054">
        <f>COUNTIF(AC1054,"2")</f>
        <v>1</v>
      </c>
      <c r="AE1054">
        <f>COUNTIF(AC1054,"3")</f>
        <v>0</v>
      </c>
      <c r="AF1054">
        <f>COUNTIF(AC1054,"4")</f>
        <v>0</v>
      </c>
      <c r="AG1054">
        <f>COUNTIF(AC1054,"5")</f>
        <v>0</v>
      </c>
      <c r="AH1054">
        <v>1</v>
      </c>
      <c r="AI1054">
        <v>0</v>
      </c>
      <c r="AL1054">
        <v>1</v>
      </c>
      <c r="AO1054" s="1">
        <f>COUNTIF(F1054,"CVCV")+COUNTIF(F1054,"CVVCV")</f>
        <v>1</v>
      </c>
      <c r="AP1054" s="1">
        <f>COUNTIF(F1054,"CVCVC")+COUNTIF(F1054,"CVVCVC")</f>
        <v>0</v>
      </c>
      <c r="AQ1054" s="1">
        <f>COUNTIF(F1054,"VCV")+COUNTIF(F1054,"VVCV")</f>
        <v>0</v>
      </c>
      <c r="AR1054" s="1">
        <f>COUNTIF(F1054,"VCVC")+COUNTIF(F1054,"VVCVC")</f>
        <v>0</v>
      </c>
      <c r="AS1054" s="1">
        <f>COUNTIF(F1054,"CVV")</f>
        <v>0</v>
      </c>
      <c r="AT1054" s="1">
        <f>COUNTIF(F1054,"CVVC")</f>
        <v>0</v>
      </c>
      <c r="AU1054" s="1">
        <f>COUNTIF(F1054,"VV")</f>
        <v>0</v>
      </c>
      <c r="AV1054" s="1">
        <f>COUNTIF(F1054,"VVC")</f>
        <v>0</v>
      </c>
      <c r="AW1054" s="1">
        <f>COUNTIF(F1054,"CVVCVC")+COUNTIF(F1054,"VVCVC")+COUNTIF(F1054,"CVVCV")+COUNTIF(F1054,"VVCV")</f>
        <v>0</v>
      </c>
      <c r="AY1054" s="1">
        <f>COUNTIF(F1054,"CCVCV")</f>
        <v>0</v>
      </c>
      <c r="AZ1054" s="1">
        <f>COUNTIF(F1054,"CCVCVC")</f>
        <v>0</v>
      </c>
      <c r="BA1054" s="1">
        <f>COUNTIF(F1054,"CCVV")</f>
        <v>0</v>
      </c>
      <c r="BB1054" s="1">
        <f>COUNTIF(F1054,"CCVVC")</f>
        <v>0</v>
      </c>
      <c r="BF1054" s="1" t="str">
        <f>RIGHT(F1054,4)</f>
        <v>CVCV</v>
      </c>
      <c r="BG1054" s="1">
        <v>1</v>
      </c>
      <c r="BP1054" s="1">
        <f>SUM(BG1054:BO1054)</f>
        <v>1</v>
      </c>
      <c r="BQ1054">
        <v>0</v>
      </c>
      <c r="BS1054" s="1" t="str">
        <f>LEFT(B1054,1)</f>
        <v>ʔ</v>
      </c>
      <c r="BT1054" s="1" t="str">
        <f>LEFT(B1054,2)</f>
        <v>ʔo</v>
      </c>
      <c r="BU1054" s="1" t="str">
        <f>RIGHT(B1054,1)</f>
        <v>e</v>
      </c>
      <c r="BX1054" s="10">
        <v>0</v>
      </c>
      <c r="BY1054" s="10" t="str">
        <f>LEFT(CA1054,1)</f>
        <v>o</v>
      </c>
      <c r="BZ1054" s="10" t="str">
        <f>RIGHT(B1054,1)</f>
        <v>e</v>
      </c>
      <c r="CA1054" s="10" t="str">
        <f>RIGHT(B1054,3)</f>
        <v>ore</v>
      </c>
      <c r="CB1054" s="10" t="str">
        <f>RIGHT(B1054,3)</f>
        <v>ore</v>
      </c>
      <c r="CC1054" s="10" t="str">
        <f>RIGHT(B1054,2)</f>
        <v>re</v>
      </c>
      <c r="CD1054" s="10" t="str">
        <f>RIGHT(B1054,1)</f>
        <v>e</v>
      </c>
    </row>
    <row r="1055" spans="1:82">
      <c r="A1055">
        <v>495</v>
      </c>
      <c r="B1055" s="30" t="s">
        <v>421</v>
      </c>
      <c r="C1055" t="s">
        <v>1730</v>
      </c>
      <c r="D1055" t="s">
        <v>1141</v>
      </c>
      <c r="E1055" t="s">
        <v>1141</v>
      </c>
      <c r="F1055" t="s">
        <v>2834</v>
      </c>
      <c r="G1055" s="1">
        <f>COUNTIF(B1055,"*ii*")</f>
        <v>0</v>
      </c>
      <c r="H1055" s="1">
        <f>COUNTIF(B1055,"*ee*")</f>
        <v>0</v>
      </c>
      <c r="I1055" s="1">
        <f>COUNTIF(B1055,"*aa*")</f>
        <v>0</v>
      </c>
      <c r="J1055" s="1">
        <f>COUNTIF(B1055,"*oo*")</f>
        <v>0</v>
      </c>
      <c r="K1055" s="1">
        <f>COUNTIF(B1055,"*uu*")</f>
        <v>0</v>
      </c>
      <c r="L1055" s="1">
        <f>COUNTIF(B1055,"*ia*")</f>
        <v>0</v>
      </c>
      <c r="M1055" s="1">
        <f>COUNTIF(B1055,"*iu*")</f>
        <v>0</v>
      </c>
      <c r="N1055" s="1">
        <f>COUNTIF(B1055,"*ei*")</f>
        <v>0</v>
      </c>
      <c r="O1055" s="1">
        <f>COUNTIF(B1055,"*ea*")</f>
        <v>0</v>
      </c>
      <c r="P1055" s="1">
        <f>COUNTIF(B1055,"*eo*")</f>
        <v>0</v>
      </c>
      <c r="Q1055" s="1">
        <f>COUNTIF(B1055,"*eu*")</f>
        <v>0</v>
      </c>
      <c r="R1055" s="1">
        <f>COUNTIF(B1055,"*ai*")</f>
        <v>0</v>
      </c>
      <c r="S1055" s="1">
        <f>COUNTIF(B1055,"*ae*")</f>
        <v>0</v>
      </c>
      <c r="T1055" s="1">
        <f>COUNTIF(B1055,"*ao*")</f>
        <v>0</v>
      </c>
      <c r="U1055" s="1">
        <f>COUNTIF(B1055,"*au*")</f>
        <v>0</v>
      </c>
      <c r="V1055" s="1">
        <f>COUNTIF(B1055,"*oi*")</f>
        <v>0</v>
      </c>
      <c r="W1055" s="1">
        <f>COUNTIF(B1055,"*oe*")</f>
        <v>0</v>
      </c>
      <c r="X1055" s="1">
        <f>COUNTIF(B1055,"*oa*")</f>
        <v>0</v>
      </c>
      <c r="Y1055" s="1">
        <f>COUNTIF(B1055,"*ou*")</f>
        <v>0</v>
      </c>
      <c r="Z1055" s="1">
        <f>COUNTIF(B1055,"*ui*")</f>
        <v>0</v>
      </c>
      <c r="AA1055" s="1">
        <f>COUNTIF(B1055,"*ua*")</f>
        <v>0</v>
      </c>
      <c r="AB1055">
        <f>SUM(G1055:AA1055)</f>
        <v>0</v>
      </c>
      <c r="AC1055">
        <v>2</v>
      </c>
      <c r="AD1055">
        <f>COUNTIF(AC1055,"2")</f>
        <v>1</v>
      </c>
      <c r="AE1055">
        <f>COUNTIF(AC1055,"3")</f>
        <v>0</v>
      </c>
      <c r="AF1055">
        <f>COUNTIF(AC1055,"4")</f>
        <v>0</v>
      </c>
      <c r="AG1055">
        <f>COUNTIF(AC1055,"5")</f>
        <v>0</v>
      </c>
      <c r="AH1055">
        <v>1</v>
      </c>
      <c r="AI1055">
        <v>0</v>
      </c>
      <c r="AL1055">
        <v>1</v>
      </c>
      <c r="AO1055" s="1">
        <f>COUNTIF(F1055,"CVCV")+COUNTIF(F1055,"CVVCV")</f>
        <v>1</v>
      </c>
      <c r="AP1055" s="1">
        <f>COUNTIF(F1055,"CVCVC")+COUNTIF(F1055,"CVVCVC")</f>
        <v>0</v>
      </c>
      <c r="AQ1055" s="1">
        <f>COUNTIF(F1055,"VCV")+COUNTIF(F1055,"VVCV")</f>
        <v>0</v>
      </c>
      <c r="AR1055" s="1">
        <f>COUNTIF(F1055,"VCVC")+COUNTIF(F1055,"VVCVC")</f>
        <v>0</v>
      </c>
      <c r="AS1055" s="1">
        <f>COUNTIF(F1055,"CVV")</f>
        <v>0</v>
      </c>
      <c r="AT1055" s="1">
        <f>COUNTIF(F1055,"CVVC")</f>
        <v>0</v>
      </c>
      <c r="AU1055" s="1">
        <f>COUNTIF(F1055,"VV")</f>
        <v>0</v>
      </c>
      <c r="AV1055" s="1">
        <f>COUNTIF(F1055,"VVC")</f>
        <v>0</v>
      </c>
      <c r="AW1055" s="1">
        <f>COUNTIF(F1055,"CVVCVC")+COUNTIF(F1055,"VVCVC")+COUNTIF(F1055,"CVVCV")+COUNTIF(F1055,"VVCV")</f>
        <v>0</v>
      </c>
      <c r="AY1055" s="1">
        <f>COUNTIF(F1055,"CCVCV")</f>
        <v>0</v>
      </c>
      <c r="AZ1055" s="1">
        <f>COUNTIF(F1055,"CCVCVC")</f>
        <v>0</v>
      </c>
      <c r="BA1055" s="1">
        <f>COUNTIF(F1055,"CCVV")</f>
        <v>0</v>
      </c>
      <c r="BB1055" s="1">
        <f>COUNTIF(F1055,"CCVVC")</f>
        <v>0</v>
      </c>
      <c r="BF1055" s="1" t="str">
        <f>RIGHT(F1055,4)</f>
        <v>CVCV</v>
      </c>
      <c r="BG1055" s="1">
        <v>1</v>
      </c>
      <c r="BP1055" s="1">
        <f>SUM(BG1055:BO1055)</f>
        <v>1</v>
      </c>
      <c r="BQ1055">
        <v>0</v>
      </c>
      <c r="BS1055" s="1" t="str">
        <f>LEFT(B1055,1)</f>
        <v>k</v>
      </c>
      <c r="BT1055" s="1" t="str">
        <f>LEFT(B1055,2)</f>
        <v>ka</v>
      </c>
      <c r="BU1055" s="1" t="str">
        <f>RIGHT(B1055,1)</f>
        <v>e</v>
      </c>
      <c r="BX1055" s="10">
        <v>0</v>
      </c>
      <c r="BY1055" s="10" t="str">
        <f>LEFT(CA1055,1)</f>
        <v>a</v>
      </c>
      <c r="BZ1055" s="10" t="str">
        <f>RIGHT(B1055,1)</f>
        <v>e</v>
      </c>
      <c r="CA1055" s="10" t="str">
        <f>RIGHT(B1055,3)</f>
        <v>ase</v>
      </c>
      <c r="CB1055" s="10" t="str">
        <f>RIGHT(B1055,3)</f>
        <v>ase</v>
      </c>
      <c r="CC1055" s="10" t="str">
        <f>RIGHT(B1055,2)</f>
        <v>se</v>
      </c>
      <c r="CD1055" s="10" t="str">
        <f>RIGHT(B1055,1)</f>
        <v>e</v>
      </c>
    </row>
    <row r="1056" spans="1:82">
      <c r="A1056">
        <v>936</v>
      </c>
      <c r="B1056" s="30" t="s">
        <v>1010</v>
      </c>
      <c r="C1056" t="s">
        <v>2611</v>
      </c>
      <c r="D1056" t="s">
        <v>1152</v>
      </c>
      <c r="E1056" t="s">
        <v>1141</v>
      </c>
      <c r="F1056" t="s">
        <v>2834</v>
      </c>
      <c r="G1056" s="1">
        <f>COUNTIF(B1056,"*ii*")</f>
        <v>0</v>
      </c>
      <c r="H1056" s="1">
        <f>COUNTIF(B1056,"*ee*")</f>
        <v>0</v>
      </c>
      <c r="I1056" s="1">
        <f>COUNTIF(B1056,"*aa*")</f>
        <v>0</v>
      </c>
      <c r="J1056" s="1">
        <f>COUNTIF(B1056,"*oo*")</f>
        <v>0</v>
      </c>
      <c r="K1056" s="1">
        <f>COUNTIF(B1056,"*uu*")</f>
        <v>0</v>
      </c>
      <c r="L1056" s="1">
        <f>COUNTIF(B1056,"*ia*")</f>
        <v>0</v>
      </c>
      <c r="M1056" s="1">
        <f>COUNTIF(B1056,"*iu*")</f>
        <v>0</v>
      </c>
      <c r="N1056" s="1">
        <f>COUNTIF(B1056,"*ei*")</f>
        <v>0</v>
      </c>
      <c r="O1056" s="1">
        <f>COUNTIF(B1056,"*ea*")</f>
        <v>0</v>
      </c>
      <c r="P1056" s="1">
        <f>COUNTIF(B1056,"*eo*")</f>
        <v>0</v>
      </c>
      <c r="Q1056" s="1">
        <f>COUNTIF(B1056,"*eu*")</f>
        <v>0</v>
      </c>
      <c r="R1056" s="1">
        <f>COUNTIF(B1056,"*ai*")</f>
        <v>0</v>
      </c>
      <c r="S1056" s="1">
        <f>COUNTIF(B1056,"*ae*")</f>
        <v>0</v>
      </c>
      <c r="T1056" s="1">
        <f>COUNTIF(B1056,"*ao*")</f>
        <v>0</v>
      </c>
      <c r="U1056" s="1">
        <f>COUNTIF(B1056,"*au*")</f>
        <v>0</v>
      </c>
      <c r="V1056" s="1">
        <f>COUNTIF(B1056,"*oi*")</f>
        <v>0</v>
      </c>
      <c r="W1056" s="1">
        <f>COUNTIF(B1056,"*oe*")</f>
        <v>0</v>
      </c>
      <c r="X1056" s="1">
        <f>COUNTIF(B1056,"*oa*")</f>
        <v>0</v>
      </c>
      <c r="Y1056" s="1">
        <f>COUNTIF(B1056,"*ou*")</f>
        <v>0</v>
      </c>
      <c r="Z1056" s="1">
        <f>COUNTIF(B1056,"*ui*")</f>
        <v>0</v>
      </c>
      <c r="AA1056" s="1">
        <f>COUNTIF(B1056,"*ua*")</f>
        <v>0</v>
      </c>
      <c r="AB1056">
        <f>SUM(G1056:AA1056)</f>
        <v>0</v>
      </c>
      <c r="AC1056">
        <v>2</v>
      </c>
      <c r="AD1056">
        <f>COUNTIF(AC1056,"2")</f>
        <v>1</v>
      </c>
      <c r="AE1056">
        <f>COUNTIF(AC1056,"3")</f>
        <v>0</v>
      </c>
      <c r="AF1056">
        <f>COUNTIF(AC1056,"4")</f>
        <v>0</v>
      </c>
      <c r="AG1056">
        <f>COUNTIF(AC1056,"5")</f>
        <v>0</v>
      </c>
      <c r="AH1056">
        <v>1</v>
      </c>
      <c r="AI1056">
        <v>0</v>
      </c>
      <c r="AL1056">
        <v>1</v>
      </c>
      <c r="AO1056" s="1">
        <f>COUNTIF(F1056,"CVCV")+COUNTIF(F1056,"CVVCV")</f>
        <v>1</v>
      </c>
      <c r="AP1056" s="1">
        <f>COUNTIF(F1056,"CVCVC")+COUNTIF(F1056,"CVVCVC")</f>
        <v>0</v>
      </c>
      <c r="AQ1056" s="1">
        <f>COUNTIF(F1056,"VCV")+COUNTIF(F1056,"VVCV")</f>
        <v>0</v>
      </c>
      <c r="AR1056" s="1">
        <f>COUNTIF(F1056,"VCVC")+COUNTIF(F1056,"VVCVC")</f>
        <v>0</v>
      </c>
      <c r="AS1056" s="1">
        <f>COUNTIF(F1056,"CVV")</f>
        <v>0</v>
      </c>
      <c r="AT1056" s="1">
        <f>COUNTIF(F1056,"CVVC")</f>
        <v>0</v>
      </c>
      <c r="AU1056" s="1">
        <f>COUNTIF(F1056,"VV")</f>
        <v>0</v>
      </c>
      <c r="AV1056" s="1">
        <f>COUNTIF(F1056,"VVC")</f>
        <v>0</v>
      </c>
      <c r="AW1056" s="1">
        <f>COUNTIF(F1056,"CVVCVC")+COUNTIF(F1056,"VVCVC")+COUNTIF(F1056,"CVVCV")+COUNTIF(F1056,"VVCV")</f>
        <v>0</v>
      </c>
      <c r="AY1056" s="1">
        <f>COUNTIF(F1056,"CCVCV")</f>
        <v>0</v>
      </c>
      <c r="AZ1056" s="1">
        <f>COUNTIF(F1056,"CCVCVC")</f>
        <v>0</v>
      </c>
      <c r="BA1056" s="1">
        <f>COUNTIF(F1056,"CCVV")</f>
        <v>0</v>
      </c>
      <c r="BB1056" s="1">
        <f>COUNTIF(F1056,"CCVVC")</f>
        <v>0</v>
      </c>
      <c r="BF1056" s="1" t="str">
        <f>RIGHT(F1056,4)</f>
        <v>CVCV</v>
      </c>
      <c r="BG1056" s="1">
        <v>1</v>
      </c>
      <c r="BP1056" s="1">
        <f>SUM(BG1056:BO1056)</f>
        <v>1</v>
      </c>
      <c r="BQ1056">
        <v>0</v>
      </c>
      <c r="BS1056" s="1" t="str">
        <f>LEFT(B1056,1)</f>
        <v>n</v>
      </c>
      <c r="BT1056" s="1" t="str">
        <f>LEFT(B1056,2)</f>
        <v>na</v>
      </c>
      <c r="BU1056" s="1" t="str">
        <f>RIGHT(B1056,1)</f>
        <v>e</v>
      </c>
      <c r="BX1056" s="10">
        <v>0</v>
      </c>
      <c r="BY1056" s="10" t="str">
        <f>LEFT(CA1056,1)</f>
        <v>a</v>
      </c>
      <c r="BZ1056" s="10" t="str">
        <f>RIGHT(B1056,1)</f>
        <v>e</v>
      </c>
      <c r="CA1056" s="10" t="str">
        <f>RIGHT(B1056,3)</f>
        <v>ase</v>
      </c>
      <c r="CB1056" s="10" t="str">
        <f>RIGHT(B1056,3)</f>
        <v>ase</v>
      </c>
      <c r="CC1056" s="10" t="str">
        <f>RIGHT(B1056,2)</f>
        <v>se</v>
      </c>
      <c r="CD1056" s="10" t="str">
        <f>RIGHT(B1056,1)</f>
        <v>e</v>
      </c>
    </row>
    <row r="1057" spans="1:82">
      <c r="A1057">
        <v>826</v>
      </c>
      <c r="B1057" s="30" t="s">
        <v>51</v>
      </c>
      <c r="C1057" t="s">
        <v>1218</v>
      </c>
      <c r="D1057" t="s">
        <v>1150</v>
      </c>
      <c r="E1057" t="s">
        <v>2821</v>
      </c>
      <c r="F1057" t="s">
        <v>2834</v>
      </c>
      <c r="G1057" s="1">
        <f>COUNTIF(B1057,"*ii*")</f>
        <v>0</v>
      </c>
      <c r="H1057" s="1">
        <f>COUNTIF(B1057,"*ee*")</f>
        <v>0</v>
      </c>
      <c r="I1057" s="1">
        <f>COUNTIF(B1057,"*aa*")</f>
        <v>0</v>
      </c>
      <c r="J1057" s="1">
        <f>COUNTIF(B1057,"*oo*")</f>
        <v>0</v>
      </c>
      <c r="K1057" s="1">
        <f>COUNTIF(B1057,"*uu*")</f>
        <v>0</v>
      </c>
      <c r="L1057" s="1">
        <f>COUNTIF(B1057,"*ia*")</f>
        <v>0</v>
      </c>
      <c r="M1057" s="1">
        <f>COUNTIF(B1057,"*iu*")</f>
        <v>0</v>
      </c>
      <c r="N1057" s="1">
        <f>COUNTIF(B1057,"*ei*")</f>
        <v>0</v>
      </c>
      <c r="O1057" s="1">
        <f>COUNTIF(B1057,"*ea*")</f>
        <v>0</v>
      </c>
      <c r="P1057" s="1">
        <f>COUNTIF(B1057,"*eo*")</f>
        <v>0</v>
      </c>
      <c r="Q1057" s="1">
        <f>COUNTIF(B1057,"*eu*")</f>
        <v>0</v>
      </c>
      <c r="R1057" s="1">
        <f>COUNTIF(B1057,"*ai*")</f>
        <v>0</v>
      </c>
      <c r="S1057" s="1">
        <f>COUNTIF(B1057,"*ae*")</f>
        <v>0</v>
      </c>
      <c r="T1057" s="1">
        <f>COUNTIF(B1057,"*ao*")</f>
        <v>0</v>
      </c>
      <c r="U1057" s="1">
        <f>COUNTIF(B1057,"*au*")</f>
        <v>0</v>
      </c>
      <c r="V1057" s="1">
        <f>COUNTIF(B1057,"*oi*")</f>
        <v>0</v>
      </c>
      <c r="W1057" s="1">
        <f>COUNTIF(B1057,"*oe*")</f>
        <v>0</v>
      </c>
      <c r="X1057" s="1">
        <f>COUNTIF(B1057,"*oa*")</f>
        <v>0</v>
      </c>
      <c r="Y1057" s="1">
        <f>COUNTIF(B1057,"*ou*")</f>
        <v>0</v>
      </c>
      <c r="Z1057" s="1">
        <f>COUNTIF(B1057,"*ui*")</f>
        <v>0</v>
      </c>
      <c r="AA1057" s="1">
        <f>COUNTIF(B1057,"*ua*")</f>
        <v>0</v>
      </c>
      <c r="AB1057">
        <f>SUM(G1057:AA1057)</f>
        <v>0</v>
      </c>
      <c r="AC1057">
        <v>2</v>
      </c>
      <c r="AD1057">
        <f>COUNTIF(AC1057,"2")</f>
        <v>1</v>
      </c>
      <c r="AE1057">
        <f>COUNTIF(AC1057,"3")</f>
        <v>0</v>
      </c>
      <c r="AF1057">
        <f>COUNTIF(AC1057,"4")</f>
        <v>0</v>
      </c>
      <c r="AG1057">
        <f>COUNTIF(AC1057,"5")</f>
        <v>0</v>
      </c>
      <c r="AH1057">
        <v>1</v>
      </c>
      <c r="AI1057">
        <v>0</v>
      </c>
      <c r="AL1057">
        <v>1</v>
      </c>
      <c r="AO1057" s="1">
        <f>COUNTIF(F1057,"CVCV")+COUNTIF(F1057,"CVVCV")</f>
        <v>1</v>
      </c>
      <c r="AP1057" s="1">
        <f>COUNTIF(F1057,"CVCVC")+COUNTIF(F1057,"CVVCVC")</f>
        <v>0</v>
      </c>
      <c r="AQ1057" s="1">
        <f>COUNTIF(F1057,"VCV")+COUNTIF(F1057,"VVCV")</f>
        <v>0</v>
      </c>
      <c r="AR1057" s="1">
        <f>COUNTIF(F1057,"VCVC")+COUNTIF(F1057,"VVCVC")</f>
        <v>0</v>
      </c>
      <c r="AS1057" s="1">
        <f>COUNTIF(F1057,"CVV")</f>
        <v>0</v>
      </c>
      <c r="AT1057" s="1">
        <f>COUNTIF(F1057,"CVVC")</f>
        <v>0</v>
      </c>
      <c r="AU1057" s="1">
        <f>COUNTIF(F1057,"VV")</f>
        <v>0</v>
      </c>
      <c r="AV1057" s="1">
        <f>COUNTIF(F1057,"VVC")</f>
        <v>0</v>
      </c>
      <c r="AW1057" s="1">
        <f>COUNTIF(F1057,"CVVCVC")+COUNTIF(F1057,"VVCVC")+COUNTIF(F1057,"CVVCV")+COUNTIF(F1057,"VVCV")</f>
        <v>0</v>
      </c>
      <c r="AY1057" s="1">
        <f>COUNTIF(F1057,"CCVCV")</f>
        <v>0</v>
      </c>
      <c r="AZ1057" s="1">
        <f>COUNTIF(F1057,"CCVCVC")</f>
        <v>0</v>
      </c>
      <c r="BA1057" s="1">
        <f>COUNTIF(F1057,"CCVV")</f>
        <v>0</v>
      </c>
      <c r="BB1057" s="1">
        <f>COUNTIF(F1057,"CCVVC")</f>
        <v>0</v>
      </c>
      <c r="BF1057" s="1" t="str">
        <f>RIGHT(F1057,4)</f>
        <v>CVCV</v>
      </c>
      <c r="BG1057" s="1">
        <v>1</v>
      </c>
      <c r="BP1057" s="1">
        <f>SUM(BG1057:BO1057)</f>
        <v>1</v>
      </c>
      <c r="BQ1057">
        <v>0</v>
      </c>
      <c r="BS1057" s="1" t="str">
        <f>LEFT(B1057,1)</f>
        <v>m</v>
      </c>
      <c r="BT1057" s="1" t="str">
        <f>LEFT(B1057,2)</f>
        <v>me</v>
      </c>
      <c r="BU1057" s="1" t="str">
        <f>RIGHT(B1057,1)</f>
        <v>e</v>
      </c>
      <c r="BX1057" s="10">
        <v>0</v>
      </c>
      <c r="BY1057" s="10" t="str">
        <f>LEFT(CA1057,1)</f>
        <v>e</v>
      </c>
      <c r="BZ1057" s="10" t="str">
        <f>RIGHT(B1057,1)</f>
        <v>e</v>
      </c>
      <c r="CA1057" s="10" t="str">
        <f>RIGHT(B1057,3)</f>
        <v>ese</v>
      </c>
      <c r="CB1057" s="10" t="str">
        <f>RIGHT(B1057,3)</f>
        <v>ese</v>
      </c>
      <c r="CC1057" s="10" t="str">
        <f>RIGHT(B1057,2)</f>
        <v>se</v>
      </c>
      <c r="CD1057" s="10" t="str">
        <f>RIGHT(B1057,1)</f>
        <v>e</v>
      </c>
    </row>
    <row r="1058" spans="1:82">
      <c r="A1058">
        <v>1145</v>
      </c>
      <c r="B1058" s="30" t="s">
        <v>369</v>
      </c>
      <c r="C1058" t="s">
        <v>1666</v>
      </c>
      <c r="D1058" t="s">
        <v>1150</v>
      </c>
      <c r="E1058" t="s">
        <v>2821</v>
      </c>
      <c r="F1058" t="s">
        <v>2834</v>
      </c>
      <c r="G1058" s="1">
        <f>COUNTIF(B1058,"*ii*")</f>
        <v>0</v>
      </c>
      <c r="H1058" s="1">
        <f>COUNTIF(B1058,"*ee*")</f>
        <v>0</v>
      </c>
      <c r="I1058" s="1">
        <f>COUNTIF(B1058,"*aa*")</f>
        <v>0</v>
      </c>
      <c r="J1058" s="1">
        <f>COUNTIF(B1058,"*oo*")</f>
        <v>0</v>
      </c>
      <c r="K1058" s="1">
        <f>COUNTIF(B1058,"*uu*")</f>
        <v>0</v>
      </c>
      <c r="L1058" s="1">
        <f>COUNTIF(B1058,"*ia*")</f>
        <v>0</v>
      </c>
      <c r="M1058" s="1">
        <f>COUNTIF(B1058,"*iu*")</f>
        <v>0</v>
      </c>
      <c r="N1058" s="1">
        <f>COUNTIF(B1058,"*ei*")</f>
        <v>0</v>
      </c>
      <c r="O1058" s="1">
        <f>COUNTIF(B1058,"*ea*")</f>
        <v>0</v>
      </c>
      <c r="P1058" s="1">
        <f>COUNTIF(B1058,"*eo*")</f>
        <v>0</v>
      </c>
      <c r="Q1058" s="1">
        <f>COUNTIF(B1058,"*eu*")</f>
        <v>0</v>
      </c>
      <c r="R1058" s="1">
        <f>COUNTIF(B1058,"*ai*")</f>
        <v>0</v>
      </c>
      <c r="S1058" s="1">
        <f>COUNTIF(B1058,"*ae*")</f>
        <v>0</v>
      </c>
      <c r="T1058" s="1">
        <f>COUNTIF(B1058,"*ao*")</f>
        <v>0</v>
      </c>
      <c r="U1058" s="1">
        <f>COUNTIF(B1058,"*au*")</f>
        <v>0</v>
      </c>
      <c r="V1058" s="1">
        <f>COUNTIF(B1058,"*oi*")</f>
        <v>0</v>
      </c>
      <c r="W1058" s="1">
        <f>COUNTIF(B1058,"*oe*")</f>
        <v>0</v>
      </c>
      <c r="X1058" s="1">
        <f>COUNTIF(B1058,"*oa*")</f>
        <v>0</v>
      </c>
      <c r="Y1058" s="1">
        <f>COUNTIF(B1058,"*ou*")</f>
        <v>0</v>
      </c>
      <c r="Z1058" s="1">
        <f>COUNTIF(B1058,"*ui*")</f>
        <v>0</v>
      </c>
      <c r="AA1058" s="1">
        <f>COUNTIF(B1058,"*ua*")</f>
        <v>0</v>
      </c>
      <c r="AB1058">
        <f>SUM(G1058:AA1058)</f>
        <v>0</v>
      </c>
      <c r="AC1058">
        <v>2</v>
      </c>
      <c r="AD1058">
        <f>COUNTIF(AC1058,"2")</f>
        <v>1</v>
      </c>
      <c r="AE1058">
        <f>COUNTIF(AC1058,"3")</f>
        <v>0</v>
      </c>
      <c r="AF1058">
        <f>COUNTIF(AC1058,"4")</f>
        <v>0</v>
      </c>
      <c r="AG1058">
        <f>COUNTIF(AC1058,"5")</f>
        <v>0</v>
      </c>
      <c r="AH1058">
        <v>1</v>
      </c>
      <c r="AI1058">
        <v>0</v>
      </c>
      <c r="AL1058">
        <v>1</v>
      </c>
      <c r="AO1058" s="1">
        <f>COUNTIF(F1058,"CVCV")+COUNTIF(F1058,"CVVCV")</f>
        <v>1</v>
      </c>
      <c r="AP1058" s="1">
        <f>COUNTIF(F1058,"CVCVC")+COUNTIF(F1058,"CVVCVC")</f>
        <v>0</v>
      </c>
      <c r="AQ1058" s="1">
        <f>COUNTIF(F1058,"VCV")+COUNTIF(F1058,"VVCV")</f>
        <v>0</v>
      </c>
      <c r="AR1058" s="1">
        <f>COUNTIF(F1058,"VCVC")+COUNTIF(F1058,"VVCVC")</f>
        <v>0</v>
      </c>
      <c r="AS1058" s="1">
        <f>COUNTIF(F1058,"CVV")</f>
        <v>0</v>
      </c>
      <c r="AT1058" s="1">
        <f>COUNTIF(F1058,"CVVC")</f>
        <v>0</v>
      </c>
      <c r="AU1058" s="1">
        <f>COUNTIF(F1058,"VV")</f>
        <v>0</v>
      </c>
      <c r="AV1058" s="1">
        <f>COUNTIF(F1058,"VVC")</f>
        <v>0</v>
      </c>
      <c r="AW1058" s="1">
        <f>COUNTIF(F1058,"CVVCVC")+COUNTIF(F1058,"VVCVC")+COUNTIF(F1058,"CVVCV")+COUNTIF(F1058,"VVCV")</f>
        <v>0</v>
      </c>
      <c r="AY1058" s="1">
        <f>COUNTIF(F1058,"CCVCV")</f>
        <v>0</v>
      </c>
      <c r="AZ1058" s="1">
        <f>COUNTIF(F1058,"CCVCVC")</f>
        <v>0</v>
      </c>
      <c r="BA1058" s="1">
        <f>COUNTIF(F1058,"CCVV")</f>
        <v>0</v>
      </c>
      <c r="BB1058" s="1">
        <f>COUNTIF(F1058,"CCVVC")</f>
        <v>0</v>
      </c>
      <c r="BF1058" s="1" t="str">
        <f>RIGHT(F1058,4)</f>
        <v>CVCV</v>
      </c>
      <c r="BG1058" s="1">
        <v>1</v>
      </c>
      <c r="BP1058" s="1">
        <f>SUM(BG1058:BO1058)</f>
        <v>1</v>
      </c>
      <c r="BQ1058">
        <v>0</v>
      </c>
      <c r="BS1058" s="1" t="str">
        <f>LEFT(B1058,1)</f>
        <v>p</v>
      </c>
      <c r="BT1058" s="1" t="str">
        <f>LEFT(B1058,2)</f>
        <v>pe</v>
      </c>
      <c r="BU1058" s="1" t="str">
        <f>RIGHT(B1058,1)</f>
        <v>e</v>
      </c>
      <c r="BX1058" s="10">
        <v>0</v>
      </c>
      <c r="BY1058" s="10" t="str">
        <f>LEFT(CA1058,1)</f>
        <v>e</v>
      </c>
      <c r="BZ1058" s="10" t="str">
        <f>RIGHT(B1058,1)</f>
        <v>e</v>
      </c>
      <c r="CA1058" s="10" t="str">
        <f>RIGHT(B1058,3)</f>
        <v>ese</v>
      </c>
      <c r="CB1058" s="10" t="str">
        <f>RIGHT(B1058,3)</f>
        <v>ese</v>
      </c>
      <c r="CC1058" s="10" t="str">
        <f>RIGHT(B1058,2)</f>
        <v>se</v>
      </c>
      <c r="CD1058" s="10" t="str">
        <f>RIGHT(B1058,1)</f>
        <v>e</v>
      </c>
    </row>
    <row r="1059" spans="1:82">
      <c r="A1059">
        <v>990</v>
      </c>
      <c r="B1059" s="30" t="s">
        <v>446</v>
      </c>
      <c r="C1059" t="s">
        <v>1769</v>
      </c>
      <c r="D1059" t="s">
        <v>1141</v>
      </c>
      <c r="E1059" t="s">
        <v>1141</v>
      </c>
      <c r="F1059" t="s">
        <v>2834</v>
      </c>
      <c r="G1059" s="1">
        <f>COUNTIF(B1059,"*ii*")</f>
        <v>0</v>
      </c>
      <c r="H1059" s="1">
        <f>COUNTIF(B1059,"*ee*")</f>
        <v>0</v>
      </c>
      <c r="I1059" s="1">
        <f>COUNTIF(B1059,"*aa*")</f>
        <v>0</v>
      </c>
      <c r="J1059" s="1">
        <f>COUNTIF(B1059,"*oo*")</f>
        <v>0</v>
      </c>
      <c r="K1059" s="1">
        <f>COUNTIF(B1059,"*uu*")</f>
        <v>0</v>
      </c>
      <c r="L1059" s="1">
        <f>COUNTIF(B1059,"*ia*")</f>
        <v>0</v>
      </c>
      <c r="M1059" s="1">
        <f>COUNTIF(B1059,"*iu*")</f>
        <v>0</v>
      </c>
      <c r="N1059" s="1">
        <f>COUNTIF(B1059,"*ei*")</f>
        <v>0</v>
      </c>
      <c r="O1059" s="1">
        <f>COUNTIF(B1059,"*ea*")</f>
        <v>0</v>
      </c>
      <c r="P1059" s="1">
        <f>COUNTIF(B1059,"*eo*")</f>
        <v>0</v>
      </c>
      <c r="Q1059" s="1">
        <f>COUNTIF(B1059,"*eu*")</f>
        <v>0</v>
      </c>
      <c r="R1059" s="1">
        <f>COUNTIF(B1059,"*ai*")</f>
        <v>0</v>
      </c>
      <c r="S1059" s="1">
        <f>COUNTIF(B1059,"*ae*")</f>
        <v>0</v>
      </c>
      <c r="T1059" s="1">
        <f>COUNTIF(B1059,"*ao*")</f>
        <v>0</v>
      </c>
      <c r="U1059" s="1">
        <f>COUNTIF(B1059,"*au*")</f>
        <v>0</v>
      </c>
      <c r="V1059" s="1">
        <f>COUNTIF(B1059,"*oi*")</f>
        <v>0</v>
      </c>
      <c r="W1059" s="1">
        <f>COUNTIF(B1059,"*oe*")</f>
        <v>0</v>
      </c>
      <c r="X1059" s="1">
        <f>COUNTIF(B1059,"*oa*")</f>
        <v>0</v>
      </c>
      <c r="Y1059" s="1">
        <f>COUNTIF(B1059,"*ou*")</f>
        <v>0</v>
      </c>
      <c r="Z1059" s="1">
        <f>COUNTIF(B1059,"*ui*")</f>
        <v>0</v>
      </c>
      <c r="AA1059" s="1">
        <f>COUNTIF(B1059,"*ua*")</f>
        <v>0</v>
      </c>
      <c r="AB1059">
        <f>SUM(G1059:AA1059)</f>
        <v>0</v>
      </c>
      <c r="AC1059">
        <v>2</v>
      </c>
      <c r="AD1059">
        <f>COUNTIF(AC1059,"2")</f>
        <v>1</v>
      </c>
      <c r="AE1059">
        <f>COUNTIF(AC1059,"3")</f>
        <v>0</v>
      </c>
      <c r="AF1059">
        <f>COUNTIF(AC1059,"4")</f>
        <v>0</v>
      </c>
      <c r="AG1059">
        <f>COUNTIF(AC1059,"5")</f>
        <v>0</v>
      </c>
      <c r="AH1059">
        <v>1</v>
      </c>
      <c r="AI1059">
        <v>0</v>
      </c>
      <c r="AL1059">
        <v>1</v>
      </c>
      <c r="AO1059" s="1">
        <f>COUNTIF(F1059,"CVCV")+COUNTIF(F1059,"CVVCV")</f>
        <v>1</v>
      </c>
      <c r="AP1059" s="1">
        <f>COUNTIF(F1059,"CVCVC")+COUNTIF(F1059,"CVVCVC")</f>
        <v>0</v>
      </c>
      <c r="AQ1059" s="1">
        <f>COUNTIF(F1059,"VCV")+COUNTIF(F1059,"VVCV")</f>
        <v>0</v>
      </c>
      <c r="AR1059" s="1">
        <f>COUNTIF(F1059,"VCVC")+COUNTIF(F1059,"VVCVC")</f>
        <v>0</v>
      </c>
      <c r="AS1059" s="1">
        <f>COUNTIF(F1059,"CVV")</f>
        <v>0</v>
      </c>
      <c r="AT1059" s="1">
        <f>COUNTIF(F1059,"CVVC")</f>
        <v>0</v>
      </c>
      <c r="AU1059" s="1">
        <f>COUNTIF(F1059,"VV")</f>
        <v>0</v>
      </c>
      <c r="AV1059" s="1">
        <f>COUNTIF(F1059,"VVC")</f>
        <v>0</v>
      </c>
      <c r="AW1059" s="1">
        <f>COUNTIF(F1059,"CVVCVC")+COUNTIF(F1059,"VVCVC")+COUNTIF(F1059,"CVVCV")+COUNTIF(F1059,"VVCV")</f>
        <v>0</v>
      </c>
      <c r="AY1059" s="1">
        <f>COUNTIF(F1059,"CCVCV")</f>
        <v>0</v>
      </c>
      <c r="AZ1059" s="1">
        <f>COUNTIF(F1059,"CCVCVC")</f>
        <v>0</v>
      </c>
      <c r="BA1059" s="1">
        <f>COUNTIF(F1059,"CCVV")</f>
        <v>0</v>
      </c>
      <c r="BB1059" s="1">
        <f>COUNTIF(F1059,"CCVVC")</f>
        <v>0</v>
      </c>
      <c r="BF1059" s="1" t="str">
        <f>RIGHT(F1059,4)</f>
        <v>CVCV</v>
      </c>
      <c r="BG1059" s="1">
        <v>1</v>
      </c>
      <c r="BI1059">
        <f>COUNTIFS(BY1059,"i",BZ1059,"e")+COUNTIFS(BY1059,"i",BZ1059,"o")+COUNTIFS(BY1059,"u",BZ1059,"e")+COUNTIFS(BY1059,"u",BZ1059,"o")</f>
        <v>1</v>
      </c>
      <c r="BP1059" s="1">
        <f>SUM(BG1059:BO1059)</f>
        <v>2</v>
      </c>
      <c r="BQ1059">
        <v>0</v>
      </c>
      <c r="BS1059" s="1" t="str">
        <f>LEFT(B1059,1)</f>
        <v>n</v>
      </c>
      <c r="BT1059" s="1" t="str">
        <f>LEFT(B1059,2)</f>
        <v>ni</v>
      </c>
      <c r="BU1059" s="1" t="str">
        <f>RIGHT(B1059,1)</f>
        <v>e</v>
      </c>
      <c r="BX1059" s="10">
        <v>0</v>
      </c>
      <c r="BY1059" s="10" t="str">
        <f>LEFT(CA1059,1)</f>
        <v>i</v>
      </c>
      <c r="BZ1059" s="10" t="str">
        <f>RIGHT(B1059,1)</f>
        <v>e</v>
      </c>
      <c r="CA1059" s="10" t="str">
        <f>RIGHT(B1059,3)</f>
        <v>ise</v>
      </c>
      <c r="CB1059" s="10" t="str">
        <f>RIGHT(B1059,3)</f>
        <v>ise</v>
      </c>
      <c r="CC1059" s="10" t="str">
        <f>RIGHT(B1059,2)</f>
        <v>se</v>
      </c>
      <c r="CD1059" s="10" t="str">
        <f>RIGHT(B1059,1)</f>
        <v>e</v>
      </c>
    </row>
    <row r="1060" spans="1:82">
      <c r="A1060">
        <v>210</v>
      </c>
      <c r="B1060" s="30" t="s">
        <v>548</v>
      </c>
      <c r="C1060" t="s">
        <v>1919</v>
      </c>
      <c r="D1060" t="s">
        <v>1141</v>
      </c>
      <c r="E1060" t="s">
        <v>1141</v>
      </c>
      <c r="F1060" t="s">
        <v>2834</v>
      </c>
      <c r="G1060" s="1">
        <f>COUNTIF(B1060,"*ii*")</f>
        <v>0</v>
      </c>
      <c r="H1060" s="1">
        <f>COUNTIF(B1060,"*ee*")</f>
        <v>0</v>
      </c>
      <c r="I1060" s="1">
        <f>COUNTIF(B1060,"*aa*")</f>
        <v>0</v>
      </c>
      <c r="J1060" s="1">
        <f>COUNTIF(B1060,"*oo*")</f>
        <v>0</v>
      </c>
      <c r="K1060" s="1">
        <f>COUNTIF(B1060,"*uu*")</f>
        <v>0</v>
      </c>
      <c r="L1060" s="1">
        <f>COUNTIF(B1060,"*ia*")</f>
        <v>0</v>
      </c>
      <c r="M1060" s="1">
        <f>COUNTIF(B1060,"*iu*")</f>
        <v>0</v>
      </c>
      <c r="N1060" s="1">
        <f>COUNTIF(B1060,"*ei*")</f>
        <v>0</v>
      </c>
      <c r="O1060" s="1">
        <f>COUNTIF(B1060,"*ea*")</f>
        <v>0</v>
      </c>
      <c r="P1060" s="1">
        <f>COUNTIF(B1060,"*eo*")</f>
        <v>0</v>
      </c>
      <c r="Q1060" s="1">
        <f>COUNTIF(B1060,"*eu*")</f>
        <v>0</v>
      </c>
      <c r="R1060" s="1">
        <f>COUNTIF(B1060,"*ai*")</f>
        <v>0</v>
      </c>
      <c r="S1060" s="1">
        <f>COUNTIF(B1060,"*ae*")</f>
        <v>0</v>
      </c>
      <c r="T1060" s="1">
        <f>COUNTIF(B1060,"*ao*")</f>
        <v>0</v>
      </c>
      <c r="U1060" s="1">
        <f>COUNTIF(B1060,"*au*")</f>
        <v>0</v>
      </c>
      <c r="V1060" s="1">
        <f>COUNTIF(B1060,"*oi*")</f>
        <v>0</v>
      </c>
      <c r="W1060" s="1">
        <f>COUNTIF(B1060,"*oe*")</f>
        <v>0</v>
      </c>
      <c r="X1060" s="1">
        <f>COUNTIF(B1060,"*oa*")</f>
        <v>0</v>
      </c>
      <c r="Y1060" s="1">
        <f>COUNTIF(B1060,"*ou*")</f>
        <v>0</v>
      </c>
      <c r="Z1060" s="1">
        <f>COUNTIF(B1060,"*ui*")</f>
        <v>0</v>
      </c>
      <c r="AA1060" s="1">
        <f>COUNTIF(B1060,"*ua*")</f>
        <v>0</v>
      </c>
      <c r="AB1060">
        <f>SUM(G1060:AA1060)</f>
        <v>0</v>
      </c>
      <c r="AC1060">
        <v>2</v>
      </c>
      <c r="AD1060">
        <f>COUNTIF(AC1060,"2")</f>
        <v>1</v>
      </c>
      <c r="AE1060">
        <f>COUNTIF(AC1060,"3")</f>
        <v>0</v>
      </c>
      <c r="AF1060">
        <f>COUNTIF(AC1060,"4")</f>
        <v>0</v>
      </c>
      <c r="AG1060">
        <f>COUNTIF(AC1060,"5")</f>
        <v>0</v>
      </c>
      <c r="AH1060">
        <v>1</v>
      </c>
      <c r="AI1060">
        <v>0</v>
      </c>
      <c r="AL1060">
        <v>1</v>
      </c>
      <c r="AO1060" s="1">
        <f>COUNTIF(F1060,"CVCV")+COUNTIF(F1060,"CVVCV")</f>
        <v>1</v>
      </c>
      <c r="AP1060" s="1">
        <f>COUNTIF(F1060,"CVCVC")+COUNTIF(F1060,"CVVCVC")</f>
        <v>0</v>
      </c>
      <c r="AQ1060" s="1">
        <f>COUNTIF(F1060,"VCV")+COUNTIF(F1060,"VVCV")</f>
        <v>0</v>
      </c>
      <c r="AR1060" s="1">
        <f>COUNTIF(F1060,"VCVC")+COUNTIF(F1060,"VVCVC")</f>
        <v>0</v>
      </c>
      <c r="AS1060" s="1">
        <f>COUNTIF(F1060,"CVV")</f>
        <v>0</v>
      </c>
      <c r="AT1060" s="1">
        <f>COUNTIF(F1060,"CVVC")</f>
        <v>0</v>
      </c>
      <c r="AU1060" s="1">
        <f>COUNTIF(F1060,"VV")</f>
        <v>0</v>
      </c>
      <c r="AV1060" s="1">
        <f>COUNTIF(F1060,"VVC")</f>
        <v>0</v>
      </c>
      <c r="AW1060" s="1">
        <f>COUNTIF(F1060,"CVVCVC")+COUNTIF(F1060,"VVCVC")+COUNTIF(F1060,"CVVCV")+COUNTIF(F1060,"VVCV")</f>
        <v>0</v>
      </c>
      <c r="AY1060" s="1">
        <f>COUNTIF(F1060,"CCVCV")</f>
        <v>0</v>
      </c>
      <c r="AZ1060" s="1">
        <f>COUNTIF(F1060,"CCVCVC")</f>
        <v>0</v>
      </c>
      <c r="BA1060" s="1">
        <f>COUNTIF(F1060,"CCVV")</f>
        <v>0</v>
      </c>
      <c r="BB1060" s="1">
        <f>COUNTIF(F1060,"CCVVC")</f>
        <v>0</v>
      </c>
      <c r="BF1060" s="1" t="str">
        <f>RIGHT(F1060,4)</f>
        <v>CVCV</v>
      </c>
      <c r="BG1060" s="1">
        <v>1</v>
      </c>
      <c r="BP1060" s="1">
        <f>SUM(BG1060:BO1060)</f>
        <v>1</v>
      </c>
      <c r="BQ1060">
        <v>0</v>
      </c>
      <c r="BS1060" s="1" t="str">
        <f>LEFT(B1060,1)</f>
        <v>b</v>
      </c>
      <c r="BT1060" s="1" t="str">
        <f>LEFT(B1060,2)</f>
        <v>bo</v>
      </c>
      <c r="BU1060" s="1" t="str">
        <f>RIGHT(B1060,1)</f>
        <v>e</v>
      </c>
      <c r="BX1060" s="10">
        <v>0</v>
      </c>
      <c r="BY1060" s="10" t="str">
        <f>LEFT(CA1060,1)</f>
        <v>o</v>
      </c>
      <c r="BZ1060" s="10" t="str">
        <f>RIGHT(B1060,1)</f>
        <v>e</v>
      </c>
      <c r="CA1060" s="10" t="str">
        <f>RIGHT(B1060,3)</f>
        <v>ose</v>
      </c>
      <c r="CB1060" s="10" t="str">
        <f>RIGHT(B1060,3)</f>
        <v>ose</v>
      </c>
      <c r="CC1060" s="10" t="str">
        <f>RIGHT(B1060,2)</f>
        <v>se</v>
      </c>
      <c r="CD1060" s="10" t="str">
        <f>RIGHT(B1060,1)</f>
        <v>e</v>
      </c>
    </row>
    <row r="1061" spans="1:82">
      <c r="A1061">
        <v>1023</v>
      </c>
      <c r="B1061" s="30" t="s">
        <v>721</v>
      </c>
      <c r="C1061" t="s">
        <v>2150</v>
      </c>
      <c r="D1061" t="s">
        <v>1150</v>
      </c>
      <c r="E1061" t="s">
        <v>2821</v>
      </c>
      <c r="F1061" t="s">
        <v>2834</v>
      </c>
      <c r="G1061" s="1">
        <f>COUNTIF(B1061,"*ii*")</f>
        <v>0</v>
      </c>
      <c r="H1061" s="1">
        <f>COUNTIF(B1061,"*ee*")</f>
        <v>0</v>
      </c>
      <c r="I1061" s="1">
        <f>COUNTIF(B1061,"*aa*")</f>
        <v>0</v>
      </c>
      <c r="J1061" s="1">
        <f>COUNTIF(B1061,"*oo*")</f>
        <v>0</v>
      </c>
      <c r="K1061" s="1">
        <f>COUNTIF(B1061,"*uu*")</f>
        <v>0</v>
      </c>
      <c r="L1061" s="1">
        <f>COUNTIF(B1061,"*ia*")</f>
        <v>0</v>
      </c>
      <c r="M1061" s="1">
        <f>COUNTIF(B1061,"*iu*")</f>
        <v>0</v>
      </c>
      <c r="N1061" s="1">
        <f>COUNTIF(B1061,"*ei*")</f>
        <v>0</v>
      </c>
      <c r="O1061" s="1">
        <f>COUNTIF(B1061,"*ea*")</f>
        <v>0</v>
      </c>
      <c r="P1061" s="1">
        <f>COUNTIF(B1061,"*eo*")</f>
        <v>0</v>
      </c>
      <c r="Q1061" s="1">
        <f>COUNTIF(B1061,"*eu*")</f>
        <v>0</v>
      </c>
      <c r="R1061" s="1">
        <f>COUNTIF(B1061,"*ai*")</f>
        <v>0</v>
      </c>
      <c r="S1061" s="1">
        <f>COUNTIF(B1061,"*ae*")</f>
        <v>0</v>
      </c>
      <c r="T1061" s="1">
        <f>COUNTIF(B1061,"*ao*")</f>
        <v>0</v>
      </c>
      <c r="U1061" s="1">
        <f>COUNTIF(B1061,"*au*")</f>
        <v>0</v>
      </c>
      <c r="V1061" s="1">
        <f>COUNTIF(B1061,"*oi*")</f>
        <v>0</v>
      </c>
      <c r="W1061" s="1">
        <f>COUNTIF(B1061,"*oe*")</f>
        <v>0</v>
      </c>
      <c r="X1061" s="1">
        <f>COUNTIF(B1061,"*oa*")</f>
        <v>0</v>
      </c>
      <c r="Y1061" s="1">
        <f>COUNTIF(B1061,"*ou*")</f>
        <v>0</v>
      </c>
      <c r="Z1061" s="1">
        <f>COUNTIF(B1061,"*ui*")</f>
        <v>0</v>
      </c>
      <c r="AA1061" s="1">
        <f>COUNTIF(B1061,"*ua*")</f>
        <v>0</v>
      </c>
      <c r="AB1061">
        <f>SUM(G1061:AA1061)</f>
        <v>0</v>
      </c>
      <c r="AC1061">
        <v>2</v>
      </c>
      <c r="AD1061">
        <f>COUNTIF(AC1061,"2")</f>
        <v>1</v>
      </c>
      <c r="AE1061">
        <f>COUNTIF(AC1061,"3")</f>
        <v>0</v>
      </c>
      <c r="AF1061">
        <f>COUNTIF(AC1061,"4")</f>
        <v>0</v>
      </c>
      <c r="AG1061">
        <f>COUNTIF(AC1061,"5")</f>
        <v>0</v>
      </c>
      <c r="AH1061">
        <v>1</v>
      </c>
      <c r="AI1061">
        <v>0</v>
      </c>
      <c r="AL1061">
        <v>1</v>
      </c>
      <c r="AO1061" s="1">
        <f>COUNTIF(F1061,"CVCV")+COUNTIF(F1061,"CVVCV")</f>
        <v>1</v>
      </c>
      <c r="AP1061" s="1">
        <f>COUNTIF(F1061,"CVCVC")+COUNTIF(F1061,"CVVCVC")</f>
        <v>0</v>
      </c>
      <c r="AQ1061" s="1">
        <f>COUNTIF(F1061,"VCV")+COUNTIF(F1061,"VVCV")</f>
        <v>0</v>
      </c>
      <c r="AR1061" s="1">
        <f>COUNTIF(F1061,"VCVC")+COUNTIF(F1061,"VVCVC")</f>
        <v>0</v>
      </c>
      <c r="AS1061" s="1">
        <f>COUNTIF(F1061,"CVV")</f>
        <v>0</v>
      </c>
      <c r="AT1061" s="1">
        <f>COUNTIF(F1061,"CVVC")</f>
        <v>0</v>
      </c>
      <c r="AU1061" s="1">
        <f>COUNTIF(F1061,"VV")</f>
        <v>0</v>
      </c>
      <c r="AV1061" s="1">
        <f>COUNTIF(F1061,"VVC")</f>
        <v>0</v>
      </c>
      <c r="AW1061" s="1">
        <f>COUNTIF(F1061,"CVVCVC")+COUNTIF(F1061,"VVCVC")+COUNTIF(F1061,"CVVCV")+COUNTIF(F1061,"VVCV")</f>
        <v>0</v>
      </c>
      <c r="AY1061" s="1">
        <f>COUNTIF(F1061,"CCVCV")</f>
        <v>0</v>
      </c>
      <c r="AZ1061" s="1">
        <f>COUNTIF(F1061,"CCVCVC")</f>
        <v>0</v>
      </c>
      <c r="BA1061" s="1">
        <f>COUNTIF(F1061,"CCVV")</f>
        <v>0</v>
      </c>
      <c r="BB1061" s="1">
        <f>COUNTIF(F1061,"CCVVC")</f>
        <v>0</v>
      </c>
      <c r="BF1061" s="1" t="str">
        <f>RIGHT(F1061,4)</f>
        <v>CVCV</v>
      </c>
      <c r="BG1061" s="1">
        <v>1</v>
      </c>
      <c r="BP1061" s="1">
        <f>SUM(BG1061:BO1061)</f>
        <v>1</v>
      </c>
      <c r="BQ1061">
        <v>0</v>
      </c>
      <c r="BS1061" s="1" t="str">
        <f>LEFT(B1061,1)</f>
        <v>n</v>
      </c>
      <c r="BT1061" s="1" t="str">
        <f>LEFT(B1061,2)</f>
        <v>no</v>
      </c>
      <c r="BU1061" s="1" t="str">
        <f>RIGHT(B1061,1)</f>
        <v>e</v>
      </c>
      <c r="BX1061" s="10">
        <v>0</v>
      </c>
      <c r="BY1061" s="10" t="str">
        <f>LEFT(CA1061,1)</f>
        <v>o</v>
      </c>
      <c r="BZ1061" s="10" t="str">
        <f>RIGHT(B1061,1)</f>
        <v>e</v>
      </c>
      <c r="CA1061" s="10" t="str">
        <f>RIGHT(B1061,3)</f>
        <v>ose</v>
      </c>
      <c r="CB1061" s="10" t="str">
        <f>RIGHT(B1061,3)</f>
        <v>ose</v>
      </c>
      <c r="CC1061" s="10" t="str">
        <f>RIGHT(B1061,2)</f>
        <v>se</v>
      </c>
      <c r="CD1061" s="10" t="str">
        <f>RIGHT(B1061,1)</f>
        <v>e</v>
      </c>
    </row>
    <row r="1062" spans="1:82">
      <c r="A1062">
        <v>1024</v>
      </c>
      <c r="B1062" s="30" t="s">
        <v>721</v>
      </c>
      <c r="C1062" t="s">
        <v>2780</v>
      </c>
      <c r="D1062" t="s">
        <v>1150</v>
      </c>
      <c r="E1062" t="s">
        <v>2821</v>
      </c>
      <c r="F1062" t="s">
        <v>2834</v>
      </c>
      <c r="G1062" s="1">
        <f>COUNTIF(B1062,"*ii*")</f>
        <v>0</v>
      </c>
      <c r="H1062" s="1">
        <f>COUNTIF(B1062,"*ee*")</f>
        <v>0</v>
      </c>
      <c r="I1062" s="1">
        <f>COUNTIF(B1062,"*aa*")</f>
        <v>0</v>
      </c>
      <c r="J1062" s="1">
        <f>COUNTIF(B1062,"*oo*")</f>
        <v>0</v>
      </c>
      <c r="K1062" s="1">
        <f>COUNTIF(B1062,"*uu*")</f>
        <v>0</v>
      </c>
      <c r="L1062" s="1">
        <f>COUNTIF(B1062,"*ia*")</f>
        <v>0</v>
      </c>
      <c r="M1062" s="1">
        <f>COUNTIF(B1062,"*iu*")</f>
        <v>0</v>
      </c>
      <c r="N1062" s="1">
        <f>COUNTIF(B1062,"*ei*")</f>
        <v>0</v>
      </c>
      <c r="O1062" s="1">
        <f>COUNTIF(B1062,"*ea*")</f>
        <v>0</v>
      </c>
      <c r="P1062" s="1">
        <f>COUNTIF(B1062,"*eo*")</f>
        <v>0</v>
      </c>
      <c r="Q1062" s="1">
        <f>COUNTIF(B1062,"*eu*")</f>
        <v>0</v>
      </c>
      <c r="R1062" s="1">
        <f>COUNTIF(B1062,"*ai*")</f>
        <v>0</v>
      </c>
      <c r="S1062" s="1">
        <f>COUNTIF(B1062,"*ae*")</f>
        <v>0</v>
      </c>
      <c r="T1062" s="1">
        <f>COUNTIF(B1062,"*ao*")</f>
        <v>0</v>
      </c>
      <c r="U1062" s="1">
        <f>COUNTIF(B1062,"*au*")</f>
        <v>0</v>
      </c>
      <c r="V1062" s="1">
        <f>COUNTIF(B1062,"*oi*")</f>
        <v>0</v>
      </c>
      <c r="W1062" s="1">
        <f>COUNTIF(B1062,"*oe*")</f>
        <v>0</v>
      </c>
      <c r="X1062" s="1">
        <f>COUNTIF(B1062,"*oa*")</f>
        <v>0</v>
      </c>
      <c r="Y1062" s="1">
        <f>COUNTIF(B1062,"*ou*")</f>
        <v>0</v>
      </c>
      <c r="Z1062" s="1">
        <f>COUNTIF(B1062,"*ui*")</f>
        <v>0</v>
      </c>
      <c r="AA1062" s="1">
        <f>COUNTIF(B1062,"*ua*")</f>
        <v>0</v>
      </c>
      <c r="AB1062">
        <f>SUM(G1062:AA1062)</f>
        <v>0</v>
      </c>
      <c r="AC1062">
        <v>2</v>
      </c>
      <c r="AD1062">
        <f>COUNTIF(AC1062,"2")</f>
        <v>1</v>
      </c>
      <c r="AE1062">
        <f>COUNTIF(AC1062,"3")</f>
        <v>0</v>
      </c>
      <c r="AF1062">
        <f>COUNTIF(AC1062,"4")</f>
        <v>0</v>
      </c>
      <c r="AG1062">
        <f>COUNTIF(AC1062,"5")</f>
        <v>0</v>
      </c>
      <c r="AH1062">
        <v>1</v>
      </c>
      <c r="AI1062">
        <v>0</v>
      </c>
      <c r="AL1062">
        <v>1</v>
      </c>
      <c r="AO1062" s="1">
        <f>COUNTIF(F1062,"CVCV")+COUNTIF(F1062,"CVVCV")</f>
        <v>1</v>
      </c>
      <c r="AP1062" s="1">
        <f>COUNTIF(F1062,"CVCVC")+COUNTIF(F1062,"CVVCVC")</f>
        <v>0</v>
      </c>
      <c r="AQ1062" s="1">
        <f>COUNTIF(F1062,"VCV")+COUNTIF(F1062,"VVCV")</f>
        <v>0</v>
      </c>
      <c r="AR1062" s="1">
        <f>COUNTIF(F1062,"VCVC")+COUNTIF(F1062,"VVCVC")</f>
        <v>0</v>
      </c>
      <c r="AS1062" s="1">
        <f>COUNTIF(F1062,"CVV")</f>
        <v>0</v>
      </c>
      <c r="AT1062" s="1">
        <f>COUNTIF(F1062,"CVVC")</f>
        <v>0</v>
      </c>
      <c r="AU1062" s="1">
        <f>COUNTIF(F1062,"VV")</f>
        <v>0</v>
      </c>
      <c r="AV1062" s="1">
        <f>COUNTIF(F1062,"VVC")</f>
        <v>0</v>
      </c>
      <c r="AW1062" s="1">
        <f>COUNTIF(F1062,"CVVCVC")+COUNTIF(F1062,"VVCVC")+COUNTIF(F1062,"CVVCV")+COUNTIF(F1062,"VVCV")</f>
        <v>0</v>
      </c>
      <c r="AY1062" s="1">
        <f>COUNTIF(F1062,"CCVCV")</f>
        <v>0</v>
      </c>
      <c r="AZ1062" s="1">
        <f>COUNTIF(F1062,"CCVCVC")</f>
        <v>0</v>
      </c>
      <c r="BA1062" s="1">
        <f>COUNTIF(F1062,"CCVV")</f>
        <v>0</v>
      </c>
      <c r="BB1062" s="1">
        <f>COUNTIF(F1062,"CCVVC")</f>
        <v>0</v>
      </c>
      <c r="BF1062" s="1" t="str">
        <f>RIGHT(F1062,4)</f>
        <v>CVCV</v>
      </c>
      <c r="BG1062" s="1">
        <v>1</v>
      </c>
      <c r="BP1062" s="1">
        <f>SUM(BG1062:BO1062)</f>
        <v>1</v>
      </c>
      <c r="BQ1062">
        <v>0</v>
      </c>
      <c r="BS1062" s="1" t="str">
        <f>LEFT(B1062,1)</f>
        <v>n</v>
      </c>
      <c r="BT1062" s="1" t="str">
        <f>LEFT(B1062,2)</f>
        <v>no</v>
      </c>
      <c r="BU1062" s="1" t="str">
        <f>RIGHT(B1062,1)</f>
        <v>e</v>
      </c>
      <c r="BX1062" s="10">
        <v>0</v>
      </c>
      <c r="BY1062" s="10" t="str">
        <f>LEFT(CA1062,1)</f>
        <v>o</v>
      </c>
      <c r="BZ1062" s="10" t="str">
        <f>RIGHT(B1062,1)</f>
        <v>e</v>
      </c>
      <c r="CA1062" s="10" t="str">
        <f>RIGHT(B1062,3)</f>
        <v>ose</v>
      </c>
      <c r="CB1062" s="10" t="str">
        <f>RIGHT(B1062,3)</f>
        <v>ose</v>
      </c>
      <c r="CC1062" s="10" t="str">
        <f>RIGHT(B1062,2)</f>
        <v>se</v>
      </c>
      <c r="CD1062" s="10" t="str">
        <f>RIGHT(B1062,1)</f>
        <v>e</v>
      </c>
    </row>
    <row r="1063" spans="1:82">
      <c r="B1063" s="30" t="s">
        <v>4051</v>
      </c>
      <c r="C1063" t="s">
        <v>4052</v>
      </c>
      <c r="D1063" s="1" t="s">
        <v>1150</v>
      </c>
      <c r="E1063" s="2" t="s">
        <v>2821</v>
      </c>
      <c r="F1063" s="1" t="s">
        <v>2834</v>
      </c>
      <c r="G1063" s="1">
        <f>COUNTIF(B1063,"*ii*")</f>
        <v>0</v>
      </c>
      <c r="H1063" s="1">
        <f>COUNTIF(B1063,"*ee*")</f>
        <v>0</v>
      </c>
      <c r="I1063" s="1">
        <f>COUNTIF(B1063,"*aa*")</f>
        <v>0</v>
      </c>
      <c r="J1063" s="1">
        <f>COUNTIF(B1063,"*oo*")</f>
        <v>0</v>
      </c>
      <c r="K1063" s="1">
        <f>COUNTIF(B1063,"*uu*")</f>
        <v>0</v>
      </c>
      <c r="L1063" s="1">
        <f>COUNTIF(B1063,"*ia*")</f>
        <v>0</v>
      </c>
      <c r="M1063" s="1">
        <f>COUNTIF(B1063,"*iu*")</f>
        <v>0</v>
      </c>
      <c r="N1063" s="1">
        <f>COUNTIF(B1063,"*ei*")</f>
        <v>0</v>
      </c>
      <c r="O1063" s="1">
        <f>COUNTIF(B1063,"*ea*")</f>
        <v>0</v>
      </c>
      <c r="P1063" s="1">
        <f>COUNTIF(B1063,"*eo*")</f>
        <v>0</v>
      </c>
      <c r="Q1063" s="1">
        <f>COUNTIF(B1063,"*eu*")</f>
        <v>0</v>
      </c>
      <c r="R1063" s="1">
        <f>COUNTIF(B1063,"*ai*")</f>
        <v>0</v>
      </c>
      <c r="S1063" s="1">
        <f>COUNTIF(B1063,"*ae*")</f>
        <v>0</v>
      </c>
      <c r="T1063" s="1">
        <f>COUNTIF(B1063,"*ao*")</f>
        <v>0</v>
      </c>
      <c r="U1063" s="1">
        <f>COUNTIF(B1063,"*au*")</f>
        <v>0</v>
      </c>
      <c r="V1063" s="1">
        <f>COUNTIF(B1063,"*oi*")</f>
        <v>0</v>
      </c>
      <c r="W1063" s="1">
        <f>COUNTIF(B1063,"*oe*")</f>
        <v>0</v>
      </c>
      <c r="X1063" s="1">
        <f>COUNTIF(B1063,"*oa*")</f>
        <v>0</v>
      </c>
      <c r="Y1063" s="1">
        <f>COUNTIF(B1063,"*ou*")</f>
        <v>0</v>
      </c>
      <c r="Z1063" s="1">
        <f>COUNTIF(B1063,"*ui*")</f>
        <v>0</v>
      </c>
      <c r="AA1063" s="1">
        <f>COUNTIF(B1063,"*ua*")</f>
        <v>0</v>
      </c>
      <c r="AB1063">
        <f>SUM(G1063:AA1063)</f>
        <v>0</v>
      </c>
      <c r="AC1063">
        <v>2</v>
      </c>
      <c r="AD1063">
        <f>COUNTIF(AC1063,"2")</f>
        <v>1</v>
      </c>
      <c r="AE1063">
        <f>COUNTIF(AC1063,"3")</f>
        <v>0</v>
      </c>
      <c r="AF1063">
        <f>COUNTIF(AC1063,"4")</f>
        <v>0</v>
      </c>
      <c r="AG1063">
        <f>COUNTIF(AC1063,"5")</f>
        <v>0</v>
      </c>
      <c r="AH1063">
        <v>1</v>
      </c>
      <c r="AI1063">
        <v>0</v>
      </c>
      <c r="AL1063">
        <v>1</v>
      </c>
      <c r="AO1063" s="1">
        <f>COUNTIF(F1063,"CVCV")+COUNTIF(F1063,"CVVCV")</f>
        <v>1</v>
      </c>
      <c r="AP1063" s="1">
        <f>COUNTIF(F1063,"CVCVC")+COUNTIF(F1063,"CVVCVC")</f>
        <v>0</v>
      </c>
      <c r="AQ1063" s="1">
        <f>COUNTIF(F1063,"VCV")+COUNTIF(F1063,"VVCV")</f>
        <v>0</v>
      </c>
      <c r="AR1063" s="1">
        <f>COUNTIF(F1063,"VCVC")+COUNTIF(F1063,"VVCVC")</f>
        <v>0</v>
      </c>
      <c r="AS1063" s="1">
        <f>COUNTIF(F1063,"CVV")</f>
        <v>0</v>
      </c>
      <c r="AT1063" s="1">
        <f>COUNTIF(F1063,"CVVC")</f>
        <v>0</v>
      </c>
      <c r="AU1063" s="1">
        <f>COUNTIF(F1063,"VV")</f>
        <v>0</v>
      </c>
      <c r="AV1063" s="1">
        <f>COUNTIF(F1063,"VVC")</f>
        <v>0</v>
      </c>
      <c r="AW1063" s="1">
        <f>COUNTIF(F1063,"CVVCVC")+COUNTIF(F1063,"VVCVC")+COUNTIF(F1063,"CVVCV")+COUNTIF(F1063,"VVCV")</f>
        <v>0</v>
      </c>
      <c r="AX1063" s="1"/>
      <c r="AY1063" s="1">
        <f>COUNTIF(F1063,"CCVCV")</f>
        <v>0</v>
      </c>
      <c r="AZ1063" s="1">
        <f>COUNTIF(F1063,"CCVCVC")</f>
        <v>0</v>
      </c>
      <c r="BA1063" s="1">
        <f>COUNTIF(F1063,"CCVV")</f>
        <v>0</v>
      </c>
      <c r="BB1063" s="1">
        <f>COUNTIF(F1063,"CCVVC")</f>
        <v>0</v>
      </c>
      <c r="BC1063" s="1"/>
      <c r="BF1063" s="1" t="str">
        <f>RIGHT(F1063,4)</f>
        <v>CVCV</v>
      </c>
      <c r="BG1063" s="1">
        <v>1</v>
      </c>
      <c r="BH1063" s="1"/>
      <c r="BP1063" s="1">
        <f>SUM(BG1063:BO1063)</f>
        <v>1</v>
      </c>
      <c r="BQ1063">
        <v>0</v>
      </c>
      <c r="BS1063" s="1" t="str">
        <f>LEFT(B1063,1)</f>
        <v>p</v>
      </c>
      <c r="BT1063" s="1" t="str">
        <f>LEFT(B1063,2)</f>
        <v>po</v>
      </c>
      <c r="BU1063" s="1" t="str">
        <f>RIGHT(B1063,1)</f>
        <v>e</v>
      </c>
      <c r="BW1063"/>
      <c r="BX1063" s="10">
        <v>0</v>
      </c>
      <c r="BY1063" s="10" t="str">
        <f>LEFT(CA1063,1)</f>
        <v>o</v>
      </c>
      <c r="BZ1063" s="10" t="str">
        <f>RIGHT(B1063,1)</f>
        <v>e</v>
      </c>
      <c r="CA1063" s="10" t="str">
        <f>RIGHT(B1063,3)</f>
        <v>ose</v>
      </c>
      <c r="CB1063" s="10" t="str">
        <f>RIGHT(B1063,3)</f>
        <v>ose</v>
      </c>
      <c r="CC1063" s="10" t="str">
        <f>RIGHT(B1063,2)</f>
        <v>se</v>
      </c>
      <c r="CD1063" s="10" t="str">
        <f>RIGHT(B1063,1)</f>
        <v>e</v>
      </c>
    </row>
    <row r="1064" spans="1:82">
      <c r="A1064">
        <v>939</v>
      </c>
      <c r="B1064" s="30" t="s">
        <v>463</v>
      </c>
      <c r="C1064" t="s">
        <v>1797</v>
      </c>
      <c r="D1064" t="s">
        <v>1141</v>
      </c>
      <c r="E1064" t="s">
        <v>1141</v>
      </c>
      <c r="F1064" t="s">
        <v>2834</v>
      </c>
      <c r="G1064" s="1">
        <f>COUNTIF(B1064,"*ii*")</f>
        <v>0</v>
      </c>
      <c r="H1064" s="1">
        <f>COUNTIF(B1064,"*ee*")</f>
        <v>0</v>
      </c>
      <c r="I1064" s="1">
        <f>COUNTIF(B1064,"*aa*")</f>
        <v>0</v>
      </c>
      <c r="J1064" s="1">
        <f>COUNTIF(B1064,"*oo*")</f>
        <v>0</v>
      </c>
      <c r="K1064" s="1">
        <f>COUNTIF(B1064,"*uu*")</f>
        <v>0</v>
      </c>
      <c r="L1064" s="1">
        <f>COUNTIF(B1064,"*ia*")</f>
        <v>0</v>
      </c>
      <c r="M1064" s="1">
        <f>COUNTIF(B1064,"*iu*")</f>
        <v>0</v>
      </c>
      <c r="N1064" s="1">
        <f>COUNTIF(B1064,"*ei*")</f>
        <v>0</v>
      </c>
      <c r="O1064" s="1">
        <f>COUNTIF(B1064,"*ea*")</f>
        <v>0</v>
      </c>
      <c r="P1064" s="1">
        <f>COUNTIF(B1064,"*eo*")</f>
        <v>0</v>
      </c>
      <c r="Q1064" s="1">
        <f>COUNTIF(B1064,"*eu*")</f>
        <v>0</v>
      </c>
      <c r="R1064" s="1">
        <f>COUNTIF(B1064,"*ai*")</f>
        <v>0</v>
      </c>
      <c r="S1064" s="1">
        <f>COUNTIF(B1064,"*ae*")</f>
        <v>0</v>
      </c>
      <c r="T1064" s="1">
        <f>COUNTIF(B1064,"*ao*")</f>
        <v>0</v>
      </c>
      <c r="U1064" s="1">
        <f>COUNTIF(B1064,"*au*")</f>
        <v>0</v>
      </c>
      <c r="V1064" s="1">
        <f>COUNTIF(B1064,"*oi*")</f>
        <v>0</v>
      </c>
      <c r="W1064" s="1">
        <f>COUNTIF(B1064,"*oe*")</f>
        <v>0</v>
      </c>
      <c r="X1064" s="1">
        <f>COUNTIF(B1064,"*oa*")</f>
        <v>0</v>
      </c>
      <c r="Y1064" s="1">
        <f>COUNTIF(B1064,"*ou*")</f>
        <v>0</v>
      </c>
      <c r="Z1064" s="1">
        <f>COUNTIF(B1064,"*ui*")</f>
        <v>0</v>
      </c>
      <c r="AA1064" s="1">
        <f>COUNTIF(B1064,"*ua*")</f>
        <v>0</v>
      </c>
      <c r="AB1064">
        <f>SUM(G1064:AA1064)</f>
        <v>0</v>
      </c>
      <c r="AC1064">
        <v>2</v>
      </c>
      <c r="AD1064">
        <f>COUNTIF(AC1064,"2")</f>
        <v>1</v>
      </c>
      <c r="AE1064">
        <f>COUNTIF(AC1064,"3")</f>
        <v>0</v>
      </c>
      <c r="AF1064">
        <f>COUNTIF(AC1064,"4")</f>
        <v>0</v>
      </c>
      <c r="AG1064">
        <f>COUNTIF(AC1064,"5")</f>
        <v>0</v>
      </c>
      <c r="AH1064">
        <v>1</v>
      </c>
      <c r="AI1064">
        <v>0</v>
      </c>
      <c r="AL1064">
        <v>1</v>
      </c>
      <c r="AO1064" s="1">
        <f>COUNTIF(F1064,"CVCV")+COUNTIF(F1064,"CVVCV")</f>
        <v>1</v>
      </c>
      <c r="AP1064" s="1">
        <f>COUNTIF(F1064,"CVCVC")+COUNTIF(F1064,"CVVCVC")</f>
        <v>0</v>
      </c>
      <c r="AQ1064" s="1">
        <f>COUNTIF(F1064,"VCV")+COUNTIF(F1064,"VVCV")</f>
        <v>0</v>
      </c>
      <c r="AR1064" s="1">
        <f>COUNTIF(F1064,"VCVC")+COUNTIF(F1064,"VVCVC")</f>
        <v>0</v>
      </c>
      <c r="AS1064" s="1">
        <f>COUNTIF(F1064,"CVV")</f>
        <v>0</v>
      </c>
      <c r="AT1064" s="1">
        <f>COUNTIF(F1064,"CVVC")</f>
        <v>0</v>
      </c>
      <c r="AU1064" s="1">
        <f>COUNTIF(F1064,"VV")</f>
        <v>0</v>
      </c>
      <c r="AV1064" s="1">
        <f>COUNTIF(F1064,"VVC")</f>
        <v>0</v>
      </c>
      <c r="AW1064" s="1">
        <f>COUNTIF(F1064,"CVVCVC")+COUNTIF(F1064,"VVCVC")+COUNTIF(F1064,"CVVCV")+COUNTIF(F1064,"VVCV")</f>
        <v>0</v>
      </c>
      <c r="AY1064" s="1">
        <f>COUNTIF(F1064,"CCVCV")</f>
        <v>0</v>
      </c>
      <c r="AZ1064" s="1">
        <f>COUNTIF(F1064,"CCVCVC")</f>
        <v>0</v>
      </c>
      <c r="BA1064" s="1">
        <f>COUNTIF(F1064,"CCVV")</f>
        <v>0</v>
      </c>
      <c r="BB1064" s="1">
        <f>COUNTIF(F1064,"CCVVC")</f>
        <v>0</v>
      </c>
      <c r="BF1064" s="1" t="str">
        <f>RIGHT(F1064,4)</f>
        <v>CVCV</v>
      </c>
      <c r="BG1064" s="1">
        <v>1</v>
      </c>
      <c r="BP1064" s="1">
        <f>SUM(BG1064:BO1064)</f>
        <v>1</v>
      </c>
      <c r="BQ1064">
        <v>0</v>
      </c>
      <c r="BS1064" s="1" t="str">
        <f>LEFT(B1064,1)</f>
        <v>n</v>
      </c>
      <c r="BT1064" s="1" t="str">
        <f>LEFT(B1064,2)</f>
        <v>na</v>
      </c>
      <c r="BU1064" s="1" t="str">
        <f>RIGHT(B1064,1)</f>
        <v>e</v>
      </c>
      <c r="BX1064" s="10">
        <v>0</v>
      </c>
      <c r="BY1064" s="10" t="str">
        <f>LEFT(CA1064,1)</f>
        <v>a</v>
      </c>
      <c r="BZ1064" s="10" t="str">
        <f>RIGHT(B1064,1)</f>
        <v>e</v>
      </c>
      <c r="CA1064" s="10" t="str">
        <f>RIGHT(B1064,3)</f>
        <v>ate</v>
      </c>
      <c r="CB1064" s="10" t="str">
        <f>RIGHT(B1064,3)</f>
        <v>ate</v>
      </c>
      <c r="CC1064" s="10" t="str">
        <f>RIGHT(B1064,2)</f>
        <v>te</v>
      </c>
      <c r="CD1064" s="10" t="str">
        <f>RIGHT(B1064,1)</f>
        <v>e</v>
      </c>
    </row>
    <row r="1065" spans="1:82">
      <c r="A1065">
        <v>74</v>
      </c>
      <c r="B1065" s="30" t="s">
        <v>3824</v>
      </c>
      <c r="C1065" t="s">
        <v>2378</v>
      </c>
      <c r="D1065" t="s">
        <v>1141</v>
      </c>
      <c r="E1065" t="s">
        <v>1141</v>
      </c>
      <c r="F1065" t="s">
        <v>2834</v>
      </c>
      <c r="G1065" s="1">
        <f>COUNTIF(B1065,"*ii*")</f>
        <v>0</v>
      </c>
      <c r="H1065" s="1">
        <f>COUNTIF(B1065,"*ee*")</f>
        <v>0</v>
      </c>
      <c r="I1065" s="1">
        <f>COUNTIF(B1065,"*aa*")</f>
        <v>0</v>
      </c>
      <c r="J1065" s="1">
        <f>COUNTIF(B1065,"*oo*")</f>
        <v>0</v>
      </c>
      <c r="K1065" s="1">
        <f>COUNTIF(B1065,"*uu*")</f>
        <v>0</v>
      </c>
      <c r="L1065" s="1">
        <f>COUNTIF(B1065,"*ia*")</f>
        <v>0</v>
      </c>
      <c r="M1065" s="1">
        <f>COUNTIF(B1065,"*iu*")</f>
        <v>0</v>
      </c>
      <c r="N1065" s="1">
        <f>COUNTIF(B1065,"*ei*")</f>
        <v>0</v>
      </c>
      <c r="O1065" s="1">
        <f>COUNTIF(B1065,"*ea*")</f>
        <v>0</v>
      </c>
      <c r="P1065" s="1">
        <f>COUNTIF(B1065,"*eo*")</f>
        <v>0</v>
      </c>
      <c r="Q1065" s="1">
        <f>COUNTIF(B1065,"*eu*")</f>
        <v>0</v>
      </c>
      <c r="R1065" s="1">
        <f>COUNTIF(B1065,"*ai*")</f>
        <v>0</v>
      </c>
      <c r="S1065" s="1">
        <f>COUNTIF(B1065,"*ae*")</f>
        <v>0</v>
      </c>
      <c r="T1065" s="1">
        <f>COUNTIF(B1065,"*ao*")</f>
        <v>0</v>
      </c>
      <c r="U1065" s="1">
        <f>COUNTIF(B1065,"*au*")</f>
        <v>0</v>
      </c>
      <c r="V1065" s="1">
        <f>COUNTIF(B1065,"*oi*")</f>
        <v>0</v>
      </c>
      <c r="W1065" s="1">
        <f>COUNTIF(B1065,"*oe*")</f>
        <v>0</v>
      </c>
      <c r="X1065" s="1">
        <f>COUNTIF(B1065,"*oa*")</f>
        <v>0</v>
      </c>
      <c r="Y1065" s="1">
        <f>COUNTIF(B1065,"*ou*")</f>
        <v>0</v>
      </c>
      <c r="Z1065" s="1">
        <f>COUNTIF(B1065,"*ui*")</f>
        <v>0</v>
      </c>
      <c r="AA1065" s="1">
        <f>COUNTIF(B1065,"*ua*")</f>
        <v>0</v>
      </c>
      <c r="AB1065">
        <f>SUM(G1065:AA1065)</f>
        <v>0</v>
      </c>
      <c r="AC1065">
        <v>2</v>
      </c>
      <c r="AD1065">
        <f>COUNTIF(AC1065,"2")</f>
        <v>1</v>
      </c>
      <c r="AE1065">
        <f>COUNTIF(AC1065,"3")</f>
        <v>0</v>
      </c>
      <c r="AF1065">
        <f>COUNTIF(AC1065,"4")</f>
        <v>0</v>
      </c>
      <c r="AG1065">
        <f>COUNTIF(AC1065,"5")</f>
        <v>0</v>
      </c>
      <c r="AH1065">
        <v>1</v>
      </c>
      <c r="AI1065">
        <v>0</v>
      </c>
      <c r="AL1065">
        <v>1</v>
      </c>
      <c r="AO1065" s="1">
        <f>COUNTIF(F1065,"CVCV")+COUNTIF(F1065,"CVVCV")</f>
        <v>1</v>
      </c>
      <c r="AP1065" s="1">
        <f>COUNTIF(F1065,"CVCVC")+COUNTIF(F1065,"CVVCVC")</f>
        <v>0</v>
      </c>
      <c r="AQ1065" s="1">
        <f>COUNTIF(F1065,"VCV")+COUNTIF(F1065,"VVCV")</f>
        <v>0</v>
      </c>
      <c r="AR1065" s="1">
        <f>COUNTIF(F1065,"VCVC")+COUNTIF(F1065,"VVCVC")</f>
        <v>0</v>
      </c>
      <c r="AS1065" s="1">
        <f>COUNTIF(F1065,"CVV")</f>
        <v>0</v>
      </c>
      <c r="AT1065" s="1">
        <f>COUNTIF(F1065,"CVVC")</f>
        <v>0</v>
      </c>
      <c r="AU1065" s="1">
        <f>COUNTIF(F1065,"VV")</f>
        <v>0</v>
      </c>
      <c r="AV1065" s="1">
        <f>COUNTIF(F1065,"VVC")</f>
        <v>0</v>
      </c>
      <c r="AW1065" s="1">
        <f>COUNTIF(F1065,"CVVCVC")+COUNTIF(F1065,"VVCVC")+COUNTIF(F1065,"CVVCV")+COUNTIF(F1065,"VVCV")</f>
        <v>0</v>
      </c>
      <c r="AY1065" s="1">
        <f>COUNTIF(F1065,"CCVCV")</f>
        <v>0</v>
      </c>
      <c r="AZ1065" s="1">
        <f>COUNTIF(F1065,"CCVCVC")</f>
        <v>0</v>
      </c>
      <c r="BA1065" s="1">
        <f>COUNTIF(F1065,"CCVV")</f>
        <v>0</v>
      </c>
      <c r="BB1065" s="1">
        <f>COUNTIF(F1065,"CCVVC")</f>
        <v>0</v>
      </c>
      <c r="BF1065" s="1" t="str">
        <f>RIGHT(F1065,4)</f>
        <v>CVCV</v>
      </c>
      <c r="BG1065" s="1">
        <v>1</v>
      </c>
      <c r="BP1065" s="1">
        <f>SUM(BG1065:BO1065)</f>
        <v>1</v>
      </c>
      <c r="BQ1065">
        <v>0</v>
      </c>
      <c r="BS1065" s="1" t="str">
        <f>LEFT(B1065,1)</f>
        <v>ʔ</v>
      </c>
      <c r="BT1065" s="1" t="str">
        <f>LEFT(B1065,2)</f>
        <v>ʔa</v>
      </c>
      <c r="BU1065" s="1" t="str">
        <f>RIGHT(B1065,1)</f>
        <v>e</v>
      </c>
      <c r="BX1065" s="10">
        <v>0</v>
      </c>
      <c r="BY1065" s="10" t="str">
        <f>LEFT(CA1065,1)</f>
        <v>a</v>
      </c>
      <c r="BZ1065" s="10" t="str">
        <f>RIGHT(B1065,1)</f>
        <v>e</v>
      </c>
      <c r="CA1065" s="10" t="str">
        <f>RIGHT(B1065,3)</f>
        <v>ate</v>
      </c>
      <c r="CB1065" s="10" t="str">
        <f>RIGHT(B1065,3)</f>
        <v>ate</v>
      </c>
      <c r="CC1065" s="10" t="str">
        <f>RIGHT(B1065,2)</f>
        <v>te</v>
      </c>
      <c r="CD1065" s="10" t="str">
        <f>RIGHT(B1065,1)</f>
        <v>e</v>
      </c>
    </row>
    <row r="1066" spans="1:82">
      <c r="A1066">
        <v>798</v>
      </c>
      <c r="B1066" s="30" t="s">
        <v>303</v>
      </c>
      <c r="C1066" t="s">
        <v>1563</v>
      </c>
      <c r="D1066" t="s">
        <v>1150</v>
      </c>
      <c r="E1066" t="s">
        <v>2821</v>
      </c>
      <c r="F1066" t="s">
        <v>2834</v>
      </c>
      <c r="G1066" s="1">
        <f>COUNTIF(B1066,"*ii*")</f>
        <v>0</v>
      </c>
      <c r="H1066" s="1">
        <f>COUNTIF(B1066,"*ee*")</f>
        <v>0</v>
      </c>
      <c r="I1066" s="1">
        <f>COUNTIF(B1066,"*aa*")</f>
        <v>0</v>
      </c>
      <c r="J1066" s="1">
        <f>COUNTIF(B1066,"*oo*")</f>
        <v>0</v>
      </c>
      <c r="K1066" s="1">
        <f>COUNTIF(B1066,"*uu*")</f>
        <v>0</v>
      </c>
      <c r="L1066" s="1">
        <f>COUNTIF(B1066,"*ia*")</f>
        <v>0</v>
      </c>
      <c r="M1066" s="1">
        <f>COUNTIF(B1066,"*iu*")</f>
        <v>0</v>
      </c>
      <c r="N1066" s="1">
        <f>COUNTIF(B1066,"*ei*")</f>
        <v>0</v>
      </c>
      <c r="O1066" s="1">
        <f>COUNTIF(B1066,"*ea*")</f>
        <v>0</v>
      </c>
      <c r="P1066" s="1">
        <f>COUNTIF(B1066,"*eo*")</f>
        <v>0</v>
      </c>
      <c r="Q1066" s="1">
        <f>COUNTIF(B1066,"*eu*")</f>
        <v>0</v>
      </c>
      <c r="R1066" s="1">
        <f>COUNTIF(B1066,"*ai*")</f>
        <v>0</v>
      </c>
      <c r="S1066" s="1">
        <f>COUNTIF(B1066,"*ae*")</f>
        <v>0</v>
      </c>
      <c r="T1066" s="1">
        <f>COUNTIF(B1066,"*ao*")</f>
        <v>0</v>
      </c>
      <c r="U1066" s="1">
        <f>COUNTIF(B1066,"*au*")</f>
        <v>0</v>
      </c>
      <c r="V1066" s="1">
        <f>COUNTIF(B1066,"*oi*")</f>
        <v>0</v>
      </c>
      <c r="W1066" s="1">
        <f>COUNTIF(B1066,"*oe*")</f>
        <v>0</v>
      </c>
      <c r="X1066" s="1">
        <f>COUNTIF(B1066,"*oa*")</f>
        <v>0</v>
      </c>
      <c r="Y1066" s="1">
        <f>COUNTIF(B1066,"*ou*")</f>
        <v>0</v>
      </c>
      <c r="Z1066" s="1">
        <f>COUNTIF(B1066,"*ui*")</f>
        <v>0</v>
      </c>
      <c r="AA1066" s="1">
        <f>COUNTIF(B1066,"*ua*")</f>
        <v>0</v>
      </c>
      <c r="AB1066">
        <f>SUM(G1066:AA1066)</f>
        <v>0</v>
      </c>
      <c r="AC1066">
        <v>2</v>
      </c>
      <c r="AD1066">
        <f>COUNTIF(AC1066,"2")</f>
        <v>1</v>
      </c>
      <c r="AE1066">
        <f>COUNTIF(AC1066,"3")</f>
        <v>0</v>
      </c>
      <c r="AF1066">
        <f>COUNTIF(AC1066,"4")</f>
        <v>0</v>
      </c>
      <c r="AG1066">
        <f>COUNTIF(AC1066,"5")</f>
        <v>0</v>
      </c>
      <c r="AH1066">
        <v>1</v>
      </c>
      <c r="AI1066">
        <v>0</v>
      </c>
      <c r="AL1066">
        <v>1</v>
      </c>
      <c r="AO1066" s="1">
        <f>COUNTIF(F1066,"CVCV")+COUNTIF(F1066,"CVVCV")</f>
        <v>1</v>
      </c>
      <c r="AP1066" s="1">
        <f>COUNTIF(F1066,"CVCVC")+COUNTIF(F1066,"CVVCVC")</f>
        <v>0</v>
      </c>
      <c r="AQ1066" s="1">
        <f>COUNTIF(F1066,"VCV")+COUNTIF(F1066,"VVCV")</f>
        <v>0</v>
      </c>
      <c r="AR1066" s="1">
        <f>COUNTIF(F1066,"VCVC")+COUNTIF(F1066,"VVCVC")</f>
        <v>0</v>
      </c>
      <c r="AS1066" s="1">
        <f>COUNTIF(F1066,"CVV")</f>
        <v>0</v>
      </c>
      <c r="AT1066" s="1">
        <f>COUNTIF(F1066,"CVVC")</f>
        <v>0</v>
      </c>
      <c r="AU1066" s="1">
        <f>COUNTIF(F1066,"VV")</f>
        <v>0</v>
      </c>
      <c r="AV1066" s="1">
        <f>COUNTIF(F1066,"VVC")</f>
        <v>0</v>
      </c>
      <c r="AW1066" s="1">
        <f>COUNTIF(F1066,"CVVCVC")+COUNTIF(F1066,"VVCVC")+COUNTIF(F1066,"CVVCV")+COUNTIF(F1066,"VVCV")</f>
        <v>0</v>
      </c>
      <c r="AY1066" s="1">
        <f>COUNTIF(F1066,"CCVCV")</f>
        <v>0</v>
      </c>
      <c r="AZ1066" s="1">
        <f>COUNTIF(F1066,"CCVCVC")</f>
        <v>0</v>
      </c>
      <c r="BA1066" s="1">
        <f>COUNTIF(F1066,"CCVV")</f>
        <v>0</v>
      </c>
      <c r="BB1066" s="1">
        <f>COUNTIF(F1066,"CCVVC")</f>
        <v>0</v>
      </c>
      <c r="BF1066" s="1" t="str">
        <f>RIGHT(F1066,4)</f>
        <v>CVCV</v>
      </c>
      <c r="BG1066" s="1">
        <v>1</v>
      </c>
      <c r="BP1066" s="1">
        <f>SUM(BG1066:BO1066)</f>
        <v>1</v>
      </c>
      <c r="BQ1066">
        <v>0</v>
      </c>
      <c r="BS1066" s="1" t="str">
        <f>LEFT(B1066,1)</f>
        <v>m</v>
      </c>
      <c r="BT1066" s="1" t="str">
        <f>LEFT(B1066,2)</f>
        <v>ma</v>
      </c>
      <c r="BU1066" s="1" t="str">
        <f>RIGHT(B1066,1)</f>
        <v>e</v>
      </c>
      <c r="BX1066" s="10">
        <v>0</v>
      </c>
      <c r="BY1066" s="10" t="str">
        <f>LEFT(CA1066,1)</f>
        <v>a</v>
      </c>
      <c r="BZ1066" s="10" t="str">
        <f>RIGHT(B1066,1)</f>
        <v>e</v>
      </c>
      <c r="CA1066" s="10" t="str">
        <f>RIGHT(B1066,3)</f>
        <v>ate</v>
      </c>
      <c r="CB1066" s="10" t="str">
        <f>RIGHT(B1066,3)</f>
        <v>ate</v>
      </c>
      <c r="CC1066" s="10" t="str">
        <f>RIGHT(B1066,2)</f>
        <v>te</v>
      </c>
      <c r="CD1066" s="10" t="str">
        <f>RIGHT(B1066,1)</f>
        <v>e</v>
      </c>
    </row>
    <row r="1067" spans="1:82">
      <c r="A1067">
        <v>799</v>
      </c>
      <c r="B1067" s="30" t="s">
        <v>303</v>
      </c>
      <c r="C1067" t="s">
        <v>2268</v>
      </c>
      <c r="D1067" t="s">
        <v>1150</v>
      </c>
      <c r="E1067" t="s">
        <v>2821</v>
      </c>
      <c r="F1067" t="s">
        <v>2834</v>
      </c>
      <c r="G1067" s="1">
        <f>COUNTIF(B1067,"*ii*")</f>
        <v>0</v>
      </c>
      <c r="H1067" s="1">
        <f>COUNTIF(B1067,"*ee*")</f>
        <v>0</v>
      </c>
      <c r="I1067" s="1">
        <f>COUNTIF(B1067,"*aa*")</f>
        <v>0</v>
      </c>
      <c r="J1067" s="1">
        <f>COUNTIF(B1067,"*oo*")</f>
        <v>0</v>
      </c>
      <c r="K1067" s="1">
        <f>COUNTIF(B1067,"*uu*")</f>
        <v>0</v>
      </c>
      <c r="L1067" s="1">
        <f>COUNTIF(B1067,"*ia*")</f>
        <v>0</v>
      </c>
      <c r="M1067" s="1">
        <f>COUNTIF(B1067,"*iu*")</f>
        <v>0</v>
      </c>
      <c r="N1067" s="1">
        <f>COUNTIF(B1067,"*ei*")</f>
        <v>0</v>
      </c>
      <c r="O1067" s="1">
        <f>COUNTIF(B1067,"*ea*")</f>
        <v>0</v>
      </c>
      <c r="P1067" s="1">
        <f>COUNTIF(B1067,"*eo*")</f>
        <v>0</v>
      </c>
      <c r="Q1067" s="1">
        <f>COUNTIF(B1067,"*eu*")</f>
        <v>0</v>
      </c>
      <c r="R1067" s="1">
        <f>COUNTIF(B1067,"*ai*")</f>
        <v>0</v>
      </c>
      <c r="S1067" s="1">
        <f>COUNTIF(B1067,"*ae*")</f>
        <v>0</v>
      </c>
      <c r="T1067" s="1">
        <f>COUNTIF(B1067,"*ao*")</f>
        <v>0</v>
      </c>
      <c r="U1067" s="1">
        <f>COUNTIF(B1067,"*au*")</f>
        <v>0</v>
      </c>
      <c r="V1067" s="1">
        <f>COUNTIF(B1067,"*oi*")</f>
        <v>0</v>
      </c>
      <c r="W1067" s="1">
        <f>COUNTIF(B1067,"*oe*")</f>
        <v>0</v>
      </c>
      <c r="X1067" s="1">
        <f>COUNTIF(B1067,"*oa*")</f>
        <v>0</v>
      </c>
      <c r="Y1067" s="1">
        <f>COUNTIF(B1067,"*ou*")</f>
        <v>0</v>
      </c>
      <c r="Z1067" s="1">
        <f>COUNTIF(B1067,"*ui*")</f>
        <v>0</v>
      </c>
      <c r="AA1067" s="1">
        <f>COUNTIF(B1067,"*ua*")</f>
        <v>0</v>
      </c>
      <c r="AB1067">
        <f>SUM(G1067:AA1067)</f>
        <v>0</v>
      </c>
      <c r="AC1067">
        <v>2</v>
      </c>
      <c r="AD1067">
        <f>COUNTIF(AC1067,"2")</f>
        <v>1</v>
      </c>
      <c r="AE1067">
        <f>COUNTIF(AC1067,"3")</f>
        <v>0</v>
      </c>
      <c r="AF1067">
        <f>COUNTIF(AC1067,"4")</f>
        <v>0</v>
      </c>
      <c r="AG1067">
        <f>COUNTIF(AC1067,"5")</f>
        <v>0</v>
      </c>
      <c r="AH1067">
        <v>1</v>
      </c>
      <c r="AI1067">
        <v>0</v>
      </c>
      <c r="AL1067">
        <v>1</v>
      </c>
      <c r="AO1067" s="1">
        <f>COUNTIF(F1067,"CVCV")+COUNTIF(F1067,"CVVCV")</f>
        <v>1</v>
      </c>
      <c r="AP1067" s="1">
        <f>COUNTIF(F1067,"CVCVC")+COUNTIF(F1067,"CVVCVC")</f>
        <v>0</v>
      </c>
      <c r="AQ1067" s="1">
        <f>COUNTIF(F1067,"VCV")+COUNTIF(F1067,"VVCV")</f>
        <v>0</v>
      </c>
      <c r="AR1067" s="1">
        <f>COUNTIF(F1067,"VCVC")+COUNTIF(F1067,"VVCVC")</f>
        <v>0</v>
      </c>
      <c r="AS1067" s="1">
        <f>COUNTIF(F1067,"CVV")</f>
        <v>0</v>
      </c>
      <c r="AT1067" s="1">
        <f>COUNTIF(F1067,"CVVC")</f>
        <v>0</v>
      </c>
      <c r="AU1067" s="1">
        <f>COUNTIF(F1067,"VV")</f>
        <v>0</v>
      </c>
      <c r="AV1067" s="1">
        <f>COUNTIF(F1067,"VVC")</f>
        <v>0</v>
      </c>
      <c r="AW1067" s="1">
        <f>COUNTIF(F1067,"CVVCVC")+COUNTIF(F1067,"VVCVC")+COUNTIF(F1067,"CVVCV")+COUNTIF(F1067,"VVCV")</f>
        <v>0</v>
      </c>
      <c r="AY1067" s="1">
        <f>COUNTIF(F1067,"CCVCV")</f>
        <v>0</v>
      </c>
      <c r="AZ1067" s="1">
        <f>COUNTIF(F1067,"CCVCVC")</f>
        <v>0</v>
      </c>
      <c r="BA1067" s="1">
        <f>COUNTIF(F1067,"CCVV")</f>
        <v>0</v>
      </c>
      <c r="BB1067" s="1">
        <f>COUNTIF(F1067,"CCVVC")</f>
        <v>0</v>
      </c>
      <c r="BF1067" s="1" t="str">
        <f>RIGHT(F1067,4)</f>
        <v>CVCV</v>
      </c>
      <c r="BG1067" s="1">
        <v>1</v>
      </c>
      <c r="BP1067" s="1">
        <f>SUM(BG1067:BO1067)</f>
        <v>1</v>
      </c>
      <c r="BQ1067">
        <v>0</v>
      </c>
      <c r="BS1067" s="1" t="str">
        <f>LEFT(B1067,1)</f>
        <v>m</v>
      </c>
      <c r="BT1067" s="1" t="str">
        <f>LEFT(B1067,2)</f>
        <v>ma</v>
      </c>
      <c r="BU1067" s="1" t="str">
        <f>RIGHT(B1067,1)</f>
        <v>e</v>
      </c>
      <c r="BX1067" s="10">
        <v>0</v>
      </c>
      <c r="BY1067" s="10" t="str">
        <f>LEFT(CA1067,1)</f>
        <v>a</v>
      </c>
      <c r="BZ1067" s="10" t="str">
        <f>RIGHT(B1067,1)</f>
        <v>e</v>
      </c>
      <c r="CA1067" s="10" t="str">
        <f>RIGHT(B1067,3)</f>
        <v>ate</v>
      </c>
      <c r="CB1067" s="10" t="str">
        <f>RIGHT(B1067,3)</f>
        <v>ate</v>
      </c>
      <c r="CC1067" s="10" t="str">
        <f>RIGHT(B1067,2)</f>
        <v>te</v>
      </c>
      <c r="CD1067" s="10" t="str">
        <f>RIGHT(B1067,1)</f>
        <v>e</v>
      </c>
    </row>
    <row r="1068" spans="1:82">
      <c r="A1068">
        <v>977</v>
      </c>
      <c r="B1068" s="30" t="s">
        <v>159</v>
      </c>
      <c r="C1068" t="s">
        <v>1360</v>
      </c>
      <c r="D1068" t="s">
        <v>1141</v>
      </c>
      <c r="E1068" t="s">
        <v>1141</v>
      </c>
      <c r="F1068" t="s">
        <v>2834</v>
      </c>
      <c r="G1068" s="1">
        <f>COUNTIF(B1068,"*ii*")</f>
        <v>0</v>
      </c>
      <c r="H1068" s="1">
        <f>COUNTIF(B1068,"*ee*")</f>
        <v>0</v>
      </c>
      <c r="I1068" s="1">
        <f>COUNTIF(B1068,"*aa*")</f>
        <v>0</v>
      </c>
      <c r="J1068" s="1">
        <f>COUNTIF(B1068,"*oo*")</f>
        <v>0</v>
      </c>
      <c r="K1068" s="1">
        <f>COUNTIF(B1068,"*uu*")</f>
        <v>0</v>
      </c>
      <c r="L1068" s="1">
        <f>COUNTIF(B1068,"*ia*")</f>
        <v>0</v>
      </c>
      <c r="M1068" s="1">
        <f>COUNTIF(B1068,"*iu*")</f>
        <v>0</v>
      </c>
      <c r="N1068" s="1">
        <f>COUNTIF(B1068,"*ei*")</f>
        <v>0</v>
      </c>
      <c r="O1068" s="1">
        <f>COUNTIF(B1068,"*ea*")</f>
        <v>0</v>
      </c>
      <c r="P1068" s="1">
        <f>COUNTIF(B1068,"*eo*")</f>
        <v>0</v>
      </c>
      <c r="Q1068" s="1">
        <f>COUNTIF(B1068,"*eu*")</f>
        <v>0</v>
      </c>
      <c r="R1068" s="1">
        <f>COUNTIF(B1068,"*ai*")</f>
        <v>0</v>
      </c>
      <c r="S1068" s="1">
        <f>COUNTIF(B1068,"*ae*")</f>
        <v>0</v>
      </c>
      <c r="T1068" s="1">
        <f>COUNTIF(B1068,"*ao*")</f>
        <v>0</v>
      </c>
      <c r="U1068" s="1">
        <f>COUNTIF(B1068,"*au*")</f>
        <v>0</v>
      </c>
      <c r="V1068" s="1">
        <f>COUNTIF(B1068,"*oi*")</f>
        <v>0</v>
      </c>
      <c r="W1068" s="1">
        <f>COUNTIF(B1068,"*oe*")</f>
        <v>0</v>
      </c>
      <c r="X1068" s="1">
        <f>COUNTIF(B1068,"*oa*")</f>
        <v>0</v>
      </c>
      <c r="Y1068" s="1">
        <f>COUNTIF(B1068,"*ou*")</f>
        <v>0</v>
      </c>
      <c r="Z1068" s="1">
        <f>COUNTIF(B1068,"*ui*")</f>
        <v>0</v>
      </c>
      <c r="AA1068" s="1">
        <f>COUNTIF(B1068,"*ua*")</f>
        <v>0</v>
      </c>
      <c r="AB1068">
        <f>SUM(G1068:AA1068)</f>
        <v>0</v>
      </c>
      <c r="AC1068">
        <v>2</v>
      </c>
      <c r="AD1068">
        <f>COUNTIF(AC1068,"2")</f>
        <v>1</v>
      </c>
      <c r="AE1068">
        <f>COUNTIF(AC1068,"3")</f>
        <v>0</v>
      </c>
      <c r="AF1068">
        <f>COUNTIF(AC1068,"4")</f>
        <v>0</v>
      </c>
      <c r="AG1068">
        <f>COUNTIF(AC1068,"5")</f>
        <v>0</v>
      </c>
      <c r="AH1068">
        <v>1</v>
      </c>
      <c r="AI1068">
        <v>0</v>
      </c>
      <c r="AL1068">
        <v>1</v>
      </c>
      <c r="AO1068" s="1">
        <f>COUNTIF(F1068,"CVCV")+COUNTIF(F1068,"CVVCV")</f>
        <v>1</v>
      </c>
      <c r="AP1068" s="1">
        <f>COUNTIF(F1068,"CVCVC")+COUNTIF(F1068,"CVVCVC")</f>
        <v>0</v>
      </c>
      <c r="AQ1068" s="1">
        <f>COUNTIF(F1068,"VCV")+COUNTIF(F1068,"VVCV")</f>
        <v>0</v>
      </c>
      <c r="AR1068" s="1">
        <f>COUNTIF(F1068,"VCVC")+COUNTIF(F1068,"VVCVC")</f>
        <v>0</v>
      </c>
      <c r="AS1068" s="1">
        <f>COUNTIF(F1068,"CVV")</f>
        <v>0</v>
      </c>
      <c r="AT1068" s="1">
        <f>COUNTIF(F1068,"CVVC")</f>
        <v>0</v>
      </c>
      <c r="AU1068" s="1">
        <f>COUNTIF(F1068,"VV")</f>
        <v>0</v>
      </c>
      <c r="AV1068" s="1">
        <f>COUNTIF(F1068,"VVC")</f>
        <v>0</v>
      </c>
      <c r="AW1068" s="1">
        <f>COUNTIF(F1068,"CVVCVC")+COUNTIF(F1068,"VVCVC")+COUNTIF(F1068,"CVVCV")+COUNTIF(F1068,"VVCV")</f>
        <v>0</v>
      </c>
      <c r="AY1068" s="1">
        <f>COUNTIF(F1068,"CCVCV")</f>
        <v>0</v>
      </c>
      <c r="AZ1068" s="1">
        <f>COUNTIF(F1068,"CCVCVC")</f>
        <v>0</v>
      </c>
      <c r="BA1068" s="1">
        <f>COUNTIF(F1068,"CCVV")</f>
        <v>0</v>
      </c>
      <c r="BB1068" s="1">
        <f>COUNTIF(F1068,"CCVVC")</f>
        <v>0</v>
      </c>
      <c r="BF1068" s="1" t="str">
        <f>RIGHT(F1068,4)</f>
        <v>CVCV</v>
      </c>
      <c r="BG1068" s="1">
        <v>1</v>
      </c>
      <c r="BP1068" s="1">
        <f>SUM(BG1068:BO1068)</f>
        <v>1</v>
      </c>
      <c r="BQ1068">
        <v>0</v>
      </c>
      <c r="BS1068" s="1" t="str">
        <f>LEFT(B1068,1)</f>
        <v>n</v>
      </c>
      <c r="BT1068" s="1" t="str">
        <f>LEFT(B1068,2)</f>
        <v>ne</v>
      </c>
      <c r="BU1068" s="1" t="str">
        <f>RIGHT(B1068,1)</f>
        <v>e</v>
      </c>
      <c r="BX1068" s="10">
        <v>0</v>
      </c>
      <c r="BY1068" s="10" t="str">
        <f>LEFT(CA1068,1)</f>
        <v>e</v>
      </c>
      <c r="BZ1068" s="10" t="str">
        <f>RIGHT(B1068,1)</f>
        <v>e</v>
      </c>
      <c r="CA1068" s="10" t="str">
        <f>RIGHT(B1068,3)</f>
        <v>ete</v>
      </c>
      <c r="CB1068" s="10" t="str">
        <f>RIGHT(B1068,3)</f>
        <v>ete</v>
      </c>
      <c r="CC1068" s="10" t="str">
        <f>RIGHT(B1068,2)</f>
        <v>te</v>
      </c>
      <c r="CD1068" s="10" t="str">
        <f>RIGHT(B1068,1)</f>
        <v>e</v>
      </c>
    </row>
    <row r="1069" spans="1:82">
      <c r="A1069">
        <v>1515</v>
      </c>
      <c r="B1069" s="30" t="s">
        <v>130</v>
      </c>
      <c r="C1069" t="s">
        <v>1317</v>
      </c>
      <c r="D1069" t="s">
        <v>1141</v>
      </c>
      <c r="E1069" t="s">
        <v>1141</v>
      </c>
      <c r="F1069" t="s">
        <v>2834</v>
      </c>
      <c r="G1069" s="1">
        <f>COUNTIF(B1069,"*ii*")</f>
        <v>0</v>
      </c>
      <c r="H1069" s="1">
        <f>COUNTIF(B1069,"*ee*")</f>
        <v>0</v>
      </c>
      <c r="I1069" s="1">
        <f>COUNTIF(B1069,"*aa*")</f>
        <v>0</v>
      </c>
      <c r="J1069" s="1">
        <f>COUNTIF(B1069,"*oo*")</f>
        <v>0</v>
      </c>
      <c r="K1069" s="1">
        <f>COUNTIF(B1069,"*uu*")</f>
        <v>0</v>
      </c>
      <c r="L1069" s="1">
        <f>COUNTIF(B1069,"*ia*")</f>
        <v>0</v>
      </c>
      <c r="M1069" s="1">
        <f>COUNTIF(B1069,"*iu*")</f>
        <v>0</v>
      </c>
      <c r="N1069" s="1">
        <f>COUNTIF(B1069,"*ei*")</f>
        <v>0</v>
      </c>
      <c r="O1069" s="1">
        <f>COUNTIF(B1069,"*ea*")</f>
        <v>0</v>
      </c>
      <c r="P1069" s="1">
        <f>COUNTIF(B1069,"*eo*")</f>
        <v>0</v>
      </c>
      <c r="Q1069" s="1">
        <f>COUNTIF(B1069,"*eu*")</f>
        <v>0</v>
      </c>
      <c r="R1069" s="1">
        <f>COUNTIF(B1069,"*ai*")</f>
        <v>0</v>
      </c>
      <c r="S1069" s="1">
        <f>COUNTIF(B1069,"*ae*")</f>
        <v>0</v>
      </c>
      <c r="T1069" s="1">
        <f>COUNTIF(B1069,"*ao*")</f>
        <v>0</v>
      </c>
      <c r="U1069" s="1">
        <f>COUNTIF(B1069,"*au*")</f>
        <v>0</v>
      </c>
      <c r="V1069" s="1">
        <f>COUNTIF(B1069,"*oi*")</f>
        <v>0</v>
      </c>
      <c r="W1069" s="1">
        <f>COUNTIF(B1069,"*oe*")</f>
        <v>0</v>
      </c>
      <c r="X1069" s="1">
        <f>COUNTIF(B1069,"*oa*")</f>
        <v>0</v>
      </c>
      <c r="Y1069" s="1">
        <f>COUNTIF(B1069,"*ou*")</f>
        <v>0</v>
      </c>
      <c r="Z1069" s="1">
        <f>COUNTIF(B1069,"*ui*")</f>
        <v>0</v>
      </c>
      <c r="AA1069" s="1">
        <f>COUNTIF(B1069,"*ua*")</f>
        <v>0</v>
      </c>
      <c r="AB1069">
        <f>SUM(G1069:AA1069)</f>
        <v>0</v>
      </c>
      <c r="AC1069">
        <v>2</v>
      </c>
      <c r="AD1069">
        <f>COUNTIF(AC1069,"2")</f>
        <v>1</v>
      </c>
      <c r="AE1069">
        <f>COUNTIF(AC1069,"3")</f>
        <v>0</v>
      </c>
      <c r="AF1069">
        <f>COUNTIF(AC1069,"4")</f>
        <v>0</v>
      </c>
      <c r="AG1069">
        <f>COUNTIF(AC1069,"5")</f>
        <v>0</v>
      </c>
      <c r="AH1069">
        <v>1</v>
      </c>
      <c r="AI1069">
        <v>0</v>
      </c>
      <c r="AL1069">
        <v>1</v>
      </c>
      <c r="AO1069" s="1">
        <f>COUNTIF(F1069,"CVCV")+COUNTIF(F1069,"CVVCV")</f>
        <v>1</v>
      </c>
      <c r="AP1069" s="1">
        <f>COUNTIF(F1069,"CVCVC")+COUNTIF(F1069,"CVVCVC")</f>
        <v>0</v>
      </c>
      <c r="AQ1069" s="1">
        <f>COUNTIF(F1069,"VCV")+COUNTIF(F1069,"VVCV")</f>
        <v>0</v>
      </c>
      <c r="AR1069" s="1">
        <f>COUNTIF(F1069,"VCVC")+COUNTIF(F1069,"VVCVC")</f>
        <v>0</v>
      </c>
      <c r="AS1069" s="1">
        <f>COUNTIF(F1069,"CVV")</f>
        <v>0</v>
      </c>
      <c r="AT1069" s="1">
        <f>COUNTIF(F1069,"CVVC")</f>
        <v>0</v>
      </c>
      <c r="AU1069" s="1">
        <f>COUNTIF(F1069,"VV")</f>
        <v>0</v>
      </c>
      <c r="AV1069" s="1">
        <f>COUNTIF(F1069,"VVC")</f>
        <v>0</v>
      </c>
      <c r="AW1069" s="1">
        <f>COUNTIF(F1069,"CVVCVC")+COUNTIF(F1069,"VVCVC")+COUNTIF(F1069,"CVVCV")+COUNTIF(F1069,"VVCV")</f>
        <v>0</v>
      </c>
      <c r="AY1069" s="1">
        <f>COUNTIF(F1069,"CCVCV")</f>
        <v>0</v>
      </c>
      <c r="AZ1069" s="1">
        <f>COUNTIF(F1069,"CCVCVC")</f>
        <v>0</v>
      </c>
      <c r="BA1069" s="1">
        <f>COUNTIF(F1069,"CCVV")</f>
        <v>0</v>
      </c>
      <c r="BB1069" s="1">
        <f>COUNTIF(F1069,"CCVVC")</f>
        <v>0</v>
      </c>
      <c r="BF1069" s="1" t="str">
        <f>RIGHT(F1069,4)</f>
        <v>CVCV</v>
      </c>
      <c r="BG1069" s="1">
        <v>1</v>
      </c>
      <c r="BP1069" s="1">
        <f>SUM(BG1069:BO1069)</f>
        <v>1</v>
      </c>
      <c r="BQ1069">
        <v>0</v>
      </c>
      <c r="BS1069" s="1" t="str">
        <f>LEFT(B1069,1)</f>
        <v>r</v>
      </c>
      <c r="BT1069" s="1" t="str">
        <f>LEFT(B1069,2)</f>
        <v>re</v>
      </c>
      <c r="BU1069" s="1" t="str">
        <f>RIGHT(B1069,1)</f>
        <v>e</v>
      </c>
      <c r="BX1069" s="10">
        <v>0</v>
      </c>
      <c r="BY1069" s="10" t="str">
        <f>LEFT(CA1069,1)</f>
        <v>e</v>
      </c>
      <c r="BZ1069" s="10" t="str">
        <f>RIGHT(B1069,1)</f>
        <v>e</v>
      </c>
      <c r="CA1069" s="10" t="str">
        <f>RIGHT(B1069,3)</f>
        <v>ete</v>
      </c>
      <c r="CB1069" s="10" t="str">
        <f>RIGHT(B1069,3)</f>
        <v>ete</v>
      </c>
      <c r="CC1069" s="10" t="str">
        <f>RIGHT(B1069,2)</f>
        <v>te</v>
      </c>
      <c r="CD1069" s="10" t="str">
        <f>RIGHT(B1069,1)</f>
        <v>e</v>
      </c>
    </row>
    <row r="1070" spans="1:82">
      <c r="A1070">
        <v>1516</v>
      </c>
      <c r="B1070" s="30" t="s">
        <v>130</v>
      </c>
      <c r="C1070" t="s">
        <v>1923</v>
      </c>
      <c r="D1070" t="s">
        <v>1150</v>
      </c>
      <c r="E1070" t="s">
        <v>2821</v>
      </c>
      <c r="F1070" t="s">
        <v>2834</v>
      </c>
      <c r="G1070" s="1">
        <f>COUNTIF(B1070,"*ii*")</f>
        <v>0</v>
      </c>
      <c r="H1070" s="1">
        <f>COUNTIF(B1070,"*ee*")</f>
        <v>0</v>
      </c>
      <c r="I1070" s="1">
        <f>COUNTIF(B1070,"*aa*")</f>
        <v>0</v>
      </c>
      <c r="J1070" s="1">
        <f>COUNTIF(B1070,"*oo*")</f>
        <v>0</v>
      </c>
      <c r="K1070" s="1">
        <f>COUNTIF(B1070,"*uu*")</f>
        <v>0</v>
      </c>
      <c r="L1070" s="1">
        <f>COUNTIF(B1070,"*ia*")</f>
        <v>0</v>
      </c>
      <c r="M1070" s="1">
        <f>COUNTIF(B1070,"*iu*")</f>
        <v>0</v>
      </c>
      <c r="N1070" s="1">
        <f>COUNTIF(B1070,"*ei*")</f>
        <v>0</v>
      </c>
      <c r="O1070" s="1">
        <f>COUNTIF(B1070,"*ea*")</f>
        <v>0</v>
      </c>
      <c r="P1070" s="1">
        <f>COUNTIF(B1070,"*eo*")</f>
        <v>0</v>
      </c>
      <c r="Q1070" s="1">
        <f>COUNTIF(B1070,"*eu*")</f>
        <v>0</v>
      </c>
      <c r="R1070" s="1">
        <f>COUNTIF(B1070,"*ai*")</f>
        <v>0</v>
      </c>
      <c r="S1070" s="1">
        <f>COUNTIF(B1070,"*ae*")</f>
        <v>0</v>
      </c>
      <c r="T1070" s="1">
        <f>COUNTIF(B1070,"*ao*")</f>
        <v>0</v>
      </c>
      <c r="U1070" s="1">
        <f>COUNTIF(B1070,"*au*")</f>
        <v>0</v>
      </c>
      <c r="V1070" s="1">
        <f>COUNTIF(B1070,"*oi*")</f>
        <v>0</v>
      </c>
      <c r="W1070" s="1">
        <f>COUNTIF(B1070,"*oe*")</f>
        <v>0</v>
      </c>
      <c r="X1070" s="1">
        <f>COUNTIF(B1070,"*oa*")</f>
        <v>0</v>
      </c>
      <c r="Y1070" s="1">
        <f>COUNTIF(B1070,"*ou*")</f>
        <v>0</v>
      </c>
      <c r="Z1070" s="1">
        <f>COUNTIF(B1070,"*ui*")</f>
        <v>0</v>
      </c>
      <c r="AA1070" s="1">
        <f>COUNTIF(B1070,"*ua*")</f>
        <v>0</v>
      </c>
      <c r="AB1070">
        <f>SUM(G1070:AA1070)</f>
        <v>0</v>
      </c>
      <c r="AC1070">
        <v>2</v>
      </c>
      <c r="AD1070">
        <f>COUNTIF(AC1070,"2")</f>
        <v>1</v>
      </c>
      <c r="AE1070">
        <f>COUNTIF(AC1070,"3")</f>
        <v>0</v>
      </c>
      <c r="AF1070">
        <f>COUNTIF(AC1070,"4")</f>
        <v>0</v>
      </c>
      <c r="AG1070">
        <f>COUNTIF(AC1070,"5")</f>
        <v>0</v>
      </c>
      <c r="AH1070">
        <v>1</v>
      </c>
      <c r="AI1070">
        <v>0</v>
      </c>
      <c r="AL1070">
        <v>1</v>
      </c>
      <c r="AO1070" s="1">
        <f>COUNTIF(F1070,"CVCV")+COUNTIF(F1070,"CVVCV")</f>
        <v>1</v>
      </c>
      <c r="AP1070" s="1">
        <f>COUNTIF(F1070,"CVCVC")+COUNTIF(F1070,"CVVCVC")</f>
        <v>0</v>
      </c>
      <c r="AQ1070" s="1">
        <f>COUNTIF(F1070,"VCV")+COUNTIF(F1070,"VVCV")</f>
        <v>0</v>
      </c>
      <c r="AR1070" s="1">
        <f>COUNTIF(F1070,"VCVC")+COUNTIF(F1070,"VVCVC")</f>
        <v>0</v>
      </c>
      <c r="AS1070" s="1">
        <f>COUNTIF(F1070,"CVV")</f>
        <v>0</v>
      </c>
      <c r="AT1070" s="1">
        <f>COUNTIF(F1070,"CVVC")</f>
        <v>0</v>
      </c>
      <c r="AU1070" s="1">
        <f>COUNTIF(F1070,"VV")</f>
        <v>0</v>
      </c>
      <c r="AV1070" s="1">
        <f>COUNTIF(F1070,"VVC")</f>
        <v>0</v>
      </c>
      <c r="AW1070" s="1">
        <f>COUNTIF(F1070,"CVVCVC")+COUNTIF(F1070,"VVCVC")+COUNTIF(F1070,"CVVCV")+COUNTIF(F1070,"VVCV")</f>
        <v>0</v>
      </c>
      <c r="AY1070" s="1">
        <f>COUNTIF(F1070,"CCVCV")</f>
        <v>0</v>
      </c>
      <c r="AZ1070" s="1">
        <f>COUNTIF(F1070,"CCVCVC")</f>
        <v>0</v>
      </c>
      <c r="BA1070" s="1">
        <f>COUNTIF(F1070,"CCVV")</f>
        <v>0</v>
      </c>
      <c r="BB1070" s="1">
        <f>COUNTIF(F1070,"CCVVC")</f>
        <v>0</v>
      </c>
      <c r="BF1070" s="1" t="str">
        <f>RIGHT(F1070,4)</f>
        <v>CVCV</v>
      </c>
      <c r="BG1070" s="1">
        <v>1</v>
      </c>
      <c r="BP1070" s="1">
        <f>SUM(BG1070:BO1070)</f>
        <v>1</v>
      </c>
      <c r="BQ1070">
        <v>0</v>
      </c>
      <c r="BS1070" s="1" t="str">
        <f>LEFT(B1070,1)</f>
        <v>r</v>
      </c>
      <c r="BT1070" s="1" t="str">
        <f>LEFT(B1070,2)</f>
        <v>re</v>
      </c>
      <c r="BU1070" s="1" t="str">
        <f>RIGHT(B1070,1)</f>
        <v>e</v>
      </c>
      <c r="BX1070" s="10">
        <v>0</v>
      </c>
      <c r="BY1070" s="10" t="str">
        <f>LEFT(CA1070,1)</f>
        <v>e</v>
      </c>
      <c r="BZ1070" s="10" t="str">
        <f>RIGHT(B1070,1)</f>
        <v>e</v>
      </c>
      <c r="CA1070" s="10" t="str">
        <f>RIGHT(B1070,3)</f>
        <v>ete</v>
      </c>
      <c r="CB1070" s="10" t="str">
        <f>RIGHT(B1070,3)</f>
        <v>ete</v>
      </c>
      <c r="CC1070" s="10" t="str">
        <f>RIGHT(B1070,2)</f>
        <v>te</v>
      </c>
      <c r="CD1070" s="10" t="str">
        <f>RIGHT(B1070,1)</f>
        <v>e</v>
      </c>
    </row>
    <row r="1071" spans="1:82">
      <c r="A1071">
        <v>1555</v>
      </c>
      <c r="B1071" s="30" t="s">
        <v>836</v>
      </c>
      <c r="C1071" t="s">
        <v>836</v>
      </c>
      <c r="D1071" t="s">
        <v>1158</v>
      </c>
      <c r="E1071" t="s">
        <v>1141</v>
      </c>
      <c r="F1071" t="s">
        <v>2834</v>
      </c>
      <c r="G1071" s="1">
        <f>COUNTIF(B1071,"*ii*")</f>
        <v>0</v>
      </c>
      <c r="H1071" s="1">
        <f>COUNTIF(B1071,"*ee*")</f>
        <v>0</v>
      </c>
      <c r="I1071" s="1">
        <f>COUNTIF(B1071,"*aa*")</f>
        <v>0</v>
      </c>
      <c r="J1071" s="1">
        <f>COUNTIF(B1071,"*oo*")</f>
        <v>0</v>
      </c>
      <c r="K1071" s="1">
        <f>COUNTIF(B1071,"*uu*")</f>
        <v>0</v>
      </c>
      <c r="L1071" s="1">
        <f>COUNTIF(B1071,"*ia*")</f>
        <v>0</v>
      </c>
      <c r="M1071" s="1">
        <f>COUNTIF(B1071,"*iu*")</f>
        <v>0</v>
      </c>
      <c r="N1071" s="1">
        <f>COUNTIF(B1071,"*ei*")</f>
        <v>0</v>
      </c>
      <c r="O1071" s="1">
        <f>COUNTIF(B1071,"*ea*")</f>
        <v>0</v>
      </c>
      <c r="P1071" s="1">
        <f>COUNTIF(B1071,"*eo*")</f>
        <v>0</v>
      </c>
      <c r="Q1071" s="1">
        <f>COUNTIF(B1071,"*eu*")</f>
        <v>0</v>
      </c>
      <c r="R1071" s="1">
        <f>COUNTIF(B1071,"*ai*")</f>
        <v>0</v>
      </c>
      <c r="S1071" s="1">
        <f>COUNTIF(B1071,"*ae*")</f>
        <v>0</v>
      </c>
      <c r="T1071" s="1">
        <f>COUNTIF(B1071,"*ao*")</f>
        <v>0</v>
      </c>
      <c r="U1071" s="1">
        <f>COUNTIF(B1071,"*au*")</f>
        <v>0</v>
      </c>
      <c r="V1071" s="1">
        <f>COUNTIF(B1071,"*oi*")</f>
        <v>0</v>
      </c>
      <c r="W1071" s="1">
        <f>COUNTIF(B1071,"*oe*")</f>
        <v>0</v>
      </c>
      <c r="X1071" s="1">
        <f>COUNTIF(B1071,"*oa*")</f>
        <v>0</v>
      </c>
      <c r="Y1071" s="1">
        <f>COUNTIF(B1071,"*ou*")</f>
        <v>0</v>
      </c>
      <c r="Z1071" s="1">
        <f>COUNTIF(B1071,"*ui*")</f>
        <v>0</v>
      </c>
      <c r="AA1071" s="1">
        <f>COUNTIF(B1071,"*ua*")</f>
        <v>0</v>
      </c>
      <c r="AB1071">
        <f>SUM(G1071:AA1071)</f>
        <v>0</v>
      </c>
      <c r="AC1071">
        <v>2</v>
      </c>
      <c r="AD1071">
        <f>COUNTIF(AC1071,"2")</f>
        <v>1</v>
      </c>
      <c r="AE1071">
        <f>COUNTIF(AC1071,"3")</f>
        <v>0</v>
      </c>
      <c r="AF1071">
        <f>COUNTIF(AC1071,"4")</f>
        <v>0</v>
      </c>
      <c r="AG1071">
        <f>COUNTIF(AC1071,"5")</f>
        <v>0</v>
      </c>
      <c r="AH1071">
        <v>1</v>
      </c>
      <c r="AI1071">
        <v>0</v>
      </c>
      <c r="AL1071">
        <v>1</v>
      </c>
      <c r="AO1071" s="1">
        <f>COUNTIF(F1071,"CVCV")+COUNTIF(F1071,"CVVCV")</f>
        <v>1</v>
      </c>
      <c r="AP1071" s="1">
        <f>COUNTIF(F1071,"CVCVC")+COUNTIF(F1071,"CVVCVC")</f>
        <v>0</v>
      </c>
      <c r="AQ1071" s="1">
        <f>COUNTIF(F1071,"VCV")+COUNTIF(F1071,"VVCV")</f>
        <v>0</v>
      </c>
      <c r="AR1071" s="1">
        <f>COUNTIF(F1071,"VCVC")+COUNTIF(F1071,"VVCVC")</f>
        <v>0</v>
      </c>
      <c r="AS1071" s="1">
        <f>COUNTIF(F1071,"CVV")</f>
        <v>0</v>
      </c>
      <c r="AT1071" s="1">
        <f>COUNTIF(F1071,"CVVC")</f>
        <v>0</v>
      </c>
      <c r="AU1071" s="1">
        <f>COUNTIF(F1071,"VV")</f>
        <v>0</v>
      </c>
      <c r="AV1071" s="1">
        <f>COUNTIF(F1071,"VVC")</f>
        <v>0</v>
      </c>
      <c r="AW1071" s="1">
        <f>COUNTIF(F1071,"CVVCVC")+COUNTIF(F1071,"VVCVC")+COUNTIF(F1071,"CVVCV")+COUNTIF(F1071,"VVCV")</f>
        <v>0</v>
      </c>
      <c r="AY1071" s="1">
        <f>COUNTIF(F1071,"CCVCV")</f>
        <v>0</v>
      </c>
      <c r="AZ1071" s="1">
        <f>COUNTIF(F1071,"CCVCVC")</f>
        <v>0</v>
      </c>
      <c r="BA1071" s="1">
        <f>COUNTIF(F1071,"CCVV")</f>
        <v>0</v>
      </c>
      <c r="BB1071" s="1">
        <f>COUNTIF(F1071,"CCVVC")</f>
        <v>0</v>
      </c>
      <c r="BF1071" s="1" t="str">
        <f>RIGHT(F1071,4)</f>
        <v>CVCV</v>
      </c>
      <c r="BG1071" s="1">
        <v>1</v>
      </c>
      <c r="BP1071" s="1">
        <f>SUM(BG1071:BO1071)</f>
        <v>1</v>
      </c>
      <c r="BQ1071">
        <v>0</v>
      </c>
      <c r="BS1071" s="1" t="str">
        <f>LEFT(B1071,1)</f>
        <v>R</v>
      </c>
      <c r="BT1071" s="1" t="str">
        <f>LEFT(B1071,2)</f>
        <v>Ro</v>
      </c>
      <c r="BU1071" s="1" t="str">
        <f>RIGHT(B1071,1)</f>
        <v>e</v>
      </c>
      <c r="BX1071" s="10">
        <v>0</v>
      </c>
      <c r="BY1071" s="10" t="str">
        <f>LEFT(CA1071,1)</f>
        <v>o</v>
      </c>
      <c r="BZ1071" s="10" t="str">
        <f>RIGHT(B1071,1)</f>
        <v>e</v>
      </c>
      <c r="CA1071" s="10" t="str">
        <f>RIGHT(B1071,3)</f>
        <v>ote</v>
      </c>
      <c r="CB1071" s="10" t="str">
        <f>RIGHT(B1071,3)</f>
        <v>ote</v>
      </c>
      <c r="CC1071" s="10" t="str">
        <f>RIGHT(B1071,2)</f>
        <v>te</v>
      </c>
      <c r="CD1071" s="10" t="str">
        <f>RIGHT(B1071,1)</f>
        <v>e</v>
      </c>
    </row>
    <row r="1072" spans="1:82">
      <c r="A1072">
        <v>1373</v>
      </c>
      <c r="B1072" s="30" t="s">
        <v>3333</v>
      </c>
      <c r="C1072" t="s">
        <v>1528</v>
      </c>
      <c r="D1072" t="s">
        <v>1150</v>
      </c>
      <c r="E1072" t="s">
        <v>2821</v>
      </c>
      <c r="F1072" t="s">
        <v>2834</v>
      </c>
      <c r="G1072" s="1">
        <f>COUNTIF(B1072,"*ii*")</f>
        <v>0</v>
      </c>
      <c r="H1072" s="1">
        <f>COUNTIF(B1072,"*ee*")</f>
        <v>0</v>
      </c>
      <c r="I1072" s="1">
        <f>COUNTIF(B1072,"*aa*")</f>
        <v>0</v>
      </c>
      <c r="J1072" s="1">
        <f>COUNTIF(B1072,"*oo*")</f>
        <v>0</v>
      </c>
      <c r="K1072" s="1">
        <f>COUNTIF(B1072,"*uu*")</f>
        <v>0</v>
      </c>
      <c r="L1072" s="1">
        <f>COUNTIF(B1072,"*ia*")</f>
        <v>0</v>
      </c>
      <c r="M1072" s="1">
        <f>COUNTIF(B1072,"*iu*")</f>
        <v>0</v>
      </c>
      <c r="N1072" s="1">
        <f>COUNTIF(B1072,"*ei*")</f>
        <v>0</v>
      </c>
      <c r="O1072" s="1">
        <f>COUNTIF(B1072,"*ea*")</f>
        <v>0</v>
      </c>
      <c r="P1072" s="1">
        <f>COUNTIF(B1072,"*eo*")</f>
        <v>0</v>
      </c>
      <c r="Q1072" s="1">
        <f>COUNTIF(B1072,"*eu*")</f>
        <v>0</v>
      </c>
      <c r="R1072" s="1">
        <f>COUNTIF(B1072,"*ai*")</f>
        <v>0</v>
      </c>
      <c r="S1072" s="1">
        <f>COUNTIF(B1072,"*ae*")</f>
        <v>0</v>
      </c>
      <c r="T1072" s="1">
        <f>COUNTIF(B1072,"*ao*")</f>
        <v>0</v>
      </c>
      <c r="U1072" s="1">
        <f>COUNTIF(B1072,"*au*")</f>
        <v>0</v>
      </c>
      <c r="V1072" s="1">
        <f>COUNTIF(B1072,"*oi*")</f>
        <v>0</v>
      </c>
      <c r="W1072" s="1">
        <f>COUNTIF(B1072,"*oe*")</f>
        <v>0</v>
      </c>
      <c r="X1072" s="1">
        <f>COUNTIF(B1072,"*oa*")</f>
        <v>0</v>
      </c>
      <c r="Y1072" s="1">
        <f>COUNTIF(B1072,"*ou*")</f>
        <v>0</v>
      </c>
      <c r="Z1072" s="1">
        <f>COUNTIF(B1072,"*ui*")</f>
        <v>0</v>
      </c>
      <c r="AA1072" s="1">
        <f>COUNTIF(B1072,"*ua*")</f>
        <v>0</v>
      </c>
      <c r="AB1072">
        <f>SUM(G1072:AA1072)</f>
        <v>0</v>
      </c>
      <c r="AC1072">
        <v>2</v>
      </c>
      <c r="AD1072">
        <f>COUNTIF(AC1072,"2")</f>
        <v>1</v>
      </c>
      <c r="AE1072">
        <f>COUNTIF(AC1072,"3")</f>
        <v>0</v>
      </c>
      <c r="AF1072">
        <f>COUNTIF(AC1072,"4")</f>
        <v>0</v>
      </c>
      <c r="AG1072">
        <f>COUNTIF(AC1072,"5")</f>
        <v>0</v>
      </c>
      <c r="AH1072">
        <v>1</v>
      </c>
      <c r="AI1072">
        <v>0</v>
      </c>
      <c r="AL1072">
        <v>1</v>
      </c>
      <c r="AO1072" s="1">
        <f>COUNTIF(F1072,"CVCV")+COUNTIF(F1072,"CVVCV")</f>
        <v>1</v>
      </c>
      <c r="AP1072" s="1">
        <f>COUNTIF(F1072,"CVCVC")+COUNTIF(F1072,"CVVCVC")</f>
        <v>0</v>
      </c>
      <c r="AQ1072" s="1">
        <f>COUNTIF(F1072,"VCV")+COUNTIF(F1072,"VVCV")</f>
        <v>0</v>
      </c>
      <c r="AR1072" s="1">
        <f>COUNTIF(F1072,"VCVC")+COUNTIF(F1072,"VVCVC")</f>
        <v>0</v>
      </c>
      <c r="AS1072" s="1">
        <f>COUNTIF(F1072,"CVV")</f>
        <v>0</v>
      </c>
      <c r="AT1072" s="1">
        <f>COUNTIF(F1072,"CVVC")</f>
        <v>0</v>
      </c>
      <c r="AU1072" s="1">
        <f>COUNTIF(F1072,"VV")</f>
        <v>0</v>
      </c>
      <c r="AV1072" s="1">
        <f>COUNTIF(F1072,"VVC")</f>
        <v>0</v>
      </c>
      <c r="AW1072" s="1">
        <f>COUNTIF(F1072,"CVVCVC")+COUNTIF(F1072,"VVCVC")+COUNTIF(F1072,"CVVCV")+COUNTIF(F1072,"VVCV")</f>
        <v>0</v>
      </c>
      <c r="AY1072" s="1">
        <f>COUNTIF(F1072,"CCVCV")</f>
        <v>0</v>
      </c>
      <c r="AZ1072" s="1">
        <f>COUNTIF(F1072,"CCVCVC")</f>
        <v>0</v>
      </c>
      <c r="BA1072" s="1">
        <f>COUNTIF(F1072,"CCVV")</f>
        <v>0</v>
      </c>
      <c r="BB1072" s="1">
        <f>COUNTIF(F1072,"CCVVC")</f>
        <v>0</v>
      </c>
      <c r="BF1072" s="1" t="str">
        <f>RIGHT(F1072,4)</f>
        <v>CVCV</v>
      </c>
      <c r="BG1072" s="1">
        <v>1</v>
      </c>
      <c r="BP1072" s="1">
        <f>SUM(BG1072:BO1072)</f>
        <v>1</v>
      </c>
      <c r="BQ1072">
        <v>0</v>
      </c>
      <c r="BS1072" s="1" t="str">
        <f>LEFT(B1072,1)</f>
        <v>ʔ</v>
      </c>
      <c r="BT1072" s="1" t="str">
        <f>LEFT(B1072,2)</f>
        <v>ʔo</v>
      </c>
      <c r="BU1072" s="1" t="str">
        <f>RIGHT(B1072,1)</f>
        <v>e</v>
      </c>
      <c r="BX1072" s="10">
        <v>0</v>
      </c>
      <c r="BY1072" s="10" t="str">
        <f>LEFT(CA1072,1)</f>
        <v>o</v>
      </c>
      <c r="BZ1072" s="10" t="str">
        <f>RIGHT(B1072,1)</f>
        <v>e</v>
      </c>
      <c r="CA1072" s="10" t="str">
        <f>RIGHT(B1072,3)</f>
        <v>ote</v>
      </c>
      <c r="CB1072" s="10" t="str">
        <f>RIGHT(B1072,3)</f>
        <v>ote</v>
      </c>
      <c r="CC1072" s="10" t="str">
        <f>RIGHT(B1072,2)</f>
        <v>te</v>
      </c>
      <c r="CD1072" s="10" t="str">
        <f>RIGHT(B1072,1)</f>
        <v>e</v>
      </c>
    </row>
    <row r="1073" spans="1:82">
      <c r="A1073">
        <v>242</v>
      </c>
      <c r="B1073" s="30" t="s">
        <v>3703</v>
      </c>
      <c r="C1073" t="s">
        <v>1213</v>
      </c>
      <c r="D1073" t="s">
        <v>1156</v>
      </c>
      <c r="E1073" t="s">
        <v>1156</v>
      </c>
      <c r="F1073" s="1" t="s">
        <v>2834</v>
      </c>
      <c r="G1073" s="1">
        <f>COUNTIF(B1073,"*ii*")</f>
        <v>0</v>
      </c>
      <c r="H1073" s="1">
        <f>COUNTIF(B1073,"*ee*")</f>
        <v>0</v>
      </c>
      <c r="I1073" s="1">
        <f>COUNTIF(B1073,"*aa*")</f>
        <v>0</v>
      </c>
      <c r="J1073" s="1">
        <f>COUNTIF(B1073,"*oo*")</f>
        <v>0</v>
      </c>
      <c r="K1073" s="1">
        <f>COUNTIF(B1073,"*uu*")</f>
        <v>0</v>
      </c>
      <c r="L1073" s="1">
        <f>COUNTIF(B1073,"*ia*")</f>
        <v>0</v>
      </c>
      <c r="M1073" s="1">
        <f>COUNTIF(B1073,"*iu*")</f>
        <v>0</v>
      </c>
      <c r="N1073" s="1">
        <f>COUNTIF(B1073,"*ei*")</f>
        <v>0</v>
      </c>
      <c r="O1073" s="1">
        <f>COUNTIF(B1073,"*ea*")</f>
        <v>0</v>
      </c>
      <c r="P1073" s="1">
        <f>COUNTIF(B1073,"*eo*")</f>
        <v>0</v>
      </c>
      <c r="Q1073" s="1">
        <f>COUNTIF(B1073,"*eu*")</f>
        <v>0</v>
      </c>
      <c r="R1073" s="1">
        <f>COUNTIF(B1073,"*ai*")</f>
        <v>0</v>
      </c>
      <c r="S1073" s="1">
        <f>COUNTIF(B1073,"*ae*")</f>
        <v>0</v>
      </c>
      <c r="T1073" s="1">
        <f>COUNTIF(B1073,"*ao*")</f>
        <v>0</v>
      </c>
      <c r="U1073" s="1">
        <f>COUNTIF(B1073,"*au*")</f>
        <v>0</v>
      </c>
      <c r="V1073" s="1">
        <f>COUNTIF(B1073,"*oi*")</f>
        <v>0</v>
      </c>
      <c r="W1073" s="1">
        <f>COUNTIF(B1073,"*oe*")</f>
        <v>0</v>
      </c>
      <c r="X1073" s="1">
        <f>COUNTIF(B1073,"*oa*")</f>
        <v>0</v>
      </c>
      <c r="Y1073" s="1">
        <f>COUNTIF(B1073,"*ou*")</f>
        <v>0</v>
      </c>
      <c r="Z1073" s="1">
        <f>COUNTIF(B1073,"*ui*")</f>
        <v>0</v>
      </c>
      <c r="AA1073" s="1">
        <f>COUNTIF(B1073,"*ua*")</f>
        <v>0</v>
      </c>
      <c r="AB1073">
        <f>SUM(G1073:AA1073)</f>
        <v>0</v>
      </c>
      <c r="AC1073" s="1">
        <v>2</v>
      </c>
      <c r="AD1073">
        <f>COUNTIF(AC1073,"2")</f>
        <v>1</v>
      </c>
      <c r="AE1073">
        <f>COUNTIF(AC1073,"3")</f>
        <v>0</v>
      </c>
      <c r="AF1073">
        <f>COUNTIF(AC1073,"4")</f>
        <v>0</v>
      </c>
      <c r="AG1073">
        <f>COUNTIF(AC1073,"5")</f>
        <v>0</v>
      </c>
      <c r="AH1073">
        <v>1</v>
      </c>
      <c r="AI1073">
        <v>0</v>
      </c>
      <c r="AL1073">
        <v>1</v>
      </c>
      <c r="AO1073" s="1">
        <f>COUNTIF(F1073,"CVCV")+COUNTIF(F1073,"CVVCV")</f>
        <v>1</v>
      </c>
      <c r="AP1073" s="1">
        <f>COUNTIF(F1073,"CVCVC")+COUNTIF(F1073,"CVVCVC")</f>
        <v>0</v>
      </c>
      <c r="AQ1073" s="1">
        <f>COUNTIF(F1073,"VCV")+COUNTIF(F1073,"VVCV")</f>
        <v>0</v>
      </c>
      <c r="AR1073" s="1">
        <f>COUNTIF(F1073,"VCVC")+COUNTIF(F1073,"VVCVC")</f>
        <v>0</v>
      </c>
      <c r="AS1073" s="1">
        <f>COUNTIF(F1073,"CVV")</f>
        <v>0</v>
      </c>
      <c r="AT1073" s="1">
        <f>COUNTIF(F1073,"CVVC")</f>
        <v>0</v>
      </c>
      <c r="AU1073" s="1">
        <f>COUNTIF(F1073,"VV")</f>
        <v>0</v>
      </c>
      <c r="AV1073" s="1">
        <f>COUNTIF(F1073,"VVC")</f>
        <v>0</v>
      </c>
      <c r="AW1073" s="1">
        <f>COUNTIF(F1073,"CVVCVC")+COUNTIF(F1073,"VVCVC")+COUNTIF(F1073,"CVVCV")+COUNTIF(F1073,"VVCV")</f>
        <v>0</v>
      </c>
      <c r="AY1073" s="1">
        <f>COUNTIF(F1073,"CCVCV")</f>
        <v>0</v>
      </c>
      <c r="AZ1073" s="1">
        <f>COUNTIF(F1073,"CCVCVC")</f>
        <v>0</v>
      </c>
      <c r="BA1073" s="1">
        <f>COUNTIF(F1073,"CCVV")</f>
        <v>0</v>
      </c>
      <c r="BB1073" s="1">
        <f>COUNTIF(F1073,"CCVVC")</f>
        <v>0</v>
      </c>
      <c r="BE1073" s="30" t="s">
        <v>45</v>
      </c>
      <c r="BF1073" s="1" t="str">
        <f>RIGHT(F1073,4)</f>
        <v>CVCV</v>
      </c>
      <c r="BG1073" s="1">
        <v>1</v>
      </c>
      <c r="BI1073">
        <f>COUNTIFS(BY1073,"i",BZ1073,"e")+COUNTIFS(BY1073,"i",BZ1073,"o")+COUNTIFS(BY1073,"u",BZ1073,"e")+COUNTIFS(BY1073,"u",BZ1073,"o")</f>
        <v>1</v>
      </c>
      <c r="BP1073" s="1">
        <f>SUM(BG1073:BO1073)</f>
        <v>2</v>
      </c>
      <c r="BQ1073">
        <v>0</v>
      </c>
      <c r="BS1073" s="1" t="str">
        <f>LEFT(B1073,1)</f>
        <v>b</v>
      </c>
      <c r="BT1073" s="1" t="str">
        <f>LEFT(B1073,2)</f>
        <v>bu</v>
      </c>
      <c r="BU1073" s="1" t="str">
        <f>RIGHT(B1073,1)</f>
        <v>e</v>
      </c>
      <c r="BX1073" s="10">
        <v>0</v>
      </c>
      <c r="BY1073" s="10" t="str">
        <f>LEFT(CA1073,1)</f>
        <v>u</v>
      </c>
      <c r="BZ1073" s="10" t="str">
        <f>RIGHT(B1073,1)</f>
        <v>e</v>
      </c>
      <c r="CA1073" s="10" t="str">
        <f>RIGHT(B1073,3)</f>
        <v>ute</v>
      </c>
      <c r="CB1073" s="10" t="str">
        <f>RIGHT(B1073,3)</f>
        <v>ute</v>
      </c>
      <c r="CC1073" s="10" t="str">
        <f>RIGHT(B1073,2)</f>
        <v>te</v>
      </c>
      <c r="CD1073" s="10" t="str">
        <f>RIGHT(B1073,1)</f>
        <v>e</v>
      </c>
    </row>
    <row r="1074" spans="1:82">
      <c r="A1074">
        <v>1108</v>
      </c>
      <c r="B1074" s="30" t="s">
        <v>3192</v>
      </c>
      <c r="C1074" t="s">
        <v>1735</v>
      </c>
      <c r="D1074" t="s">
        <v>1141</v>
      </c>
      <c r="E1074" t="s">
        <v>1141</v>
      </c>
      <c r="F1074" t="s">
        <v>2834</v>
      </c>
      <c r="G1074" s="1">
        <f>COUNTIF(B1074,"*ii*")</f>
        <v>0</v>
      </c>
      <c r="H1074" s="1">
        <f>COUNTIF(B1074,"*ee*")</f>
        <v>0</v>
      </c>
      <c r="I1074" s="1">
        <f>COUNTIF(B1074,"*aa*")</f>
        <v>0</v>
      </c>
      <c r="J1074" s="1">
        <f>COUNTIF(B1074,"*oo*")</f>
        <v>0</v>
      </c>
      <c r="K1074" s="1">
        <f>COUNTIF(B1074,"*uu*")</f>
        <v>0</v>
      </c>
      <c r="L1074" s="1">
        <f>COUNTIF(B1074,"*ia*")</f>
        <v>0</v>
      </c>
      <c r="M1074" s="1">
        <f>COUNTIF(B1074,"*iu*")</f>
        <v>0</v>
      </c>
      <c r="N1074" s="1">
        <f>COUNTIF(B1074,"*ei*")</f>
        <v>0</v>
      </c>
      <c r="O1074" s="1">
        <f>COUNTIF(B1074,"*ea*")</f>
        <v>0</v>
      </c>
      <c r="P1074" s="1">
        <f>COUNTIF(B1074,"*eo*")</f>
        <v>0</v>
      </c>
      <c r="Q1074" s="1">
        <f>COUNTIF(B1074,"*eu*")</f>
        <v>0</v>
      </c>
      <c r="R1074" s="1">
        <f>COUNTIF(B1074,"*ai*")</f>
        <v>0</v>
      </c>
      <c r="S1074" s="1">
        <f>COUNTIF(B1074,"*ae*")</f>
        <v>0</v>
      </c>
      <c r="T1074" s="1">
        <f>COUNTIF(B1074,"*ao*")</f>
        <v>0</v>
      </c>
      <c r="U1074" s="1">
        <f>COUNTIF(B1074,"*au*")</f>
        <v>0</v>
      </c>
      <c r="V1074" s="1">
        <f>COUNTIF(B1074,"*oi*")</f>
        <v>0</v>
      </c>
      <c r="W1074" s="1">
        <f>COUNTIF(B1074,"*oe*")</f>
        <v>0</v>
      </c>
      <c r="X1074" s="1">
        <f>COUNTIF(B1074,"*oa*")</f>
        <v>0</v>
      </c>
      <c r="Y1074" s="1">
        <f>COUNTIF(B1074,"*ou*")</f>
        <v>0</v>
      </c>
      <c r="Z1074" s="1">
        <f>COUNTIF(B1074,"*ui*")</f>
        <v>0</v>
      </c>
      <c r="AA1074" s="1">
        <f>COUNTIF(B1074,"*ua*")</f>
        <v>0</v>
      </c>
      <c r="AB1074">
        <f>SUM(G1074:AA1074)</f>
        <v>0</v>
      </c>
      <c r="AC1074">
        <v>2</v>
      </c>
      <c r="AD1074">
        <f>COUNTIF(AC1074,"2")</f>
        <v>1</v>
      </c>
      <c r="AE1074">
        <f>COUNTIF(AC1074,"3")</f>
        <v>0</v>
      </c>
      <c r="AF1074">
        <f>COUNTIF(AC1074,"4")</f>
        <v>0</v>
      </c>
      <c r="AG1074">
        <f>COUNTIF(AC1074,"5")</f>
        <v>0</v>
      </c>
      <c r="AH1074">
        <v>1</v>
      </c>
      <c r="AI1074">
        <v>0</v>
      </c>
      <c r="AL1074">
        <v>1</v>
      </c>
      <c r="AO1074" s="1">
        <f>COUNTIF(F1074,"CVCV")+COUNTIF(F1074,"CVVCV")</f>
        <v>1</v>
      </c>
      <c r="AP1074" s="1">
        <f>COUNTIF(F1074,"CVCVC")+COUNTIF(F1074,"CVVCVC")</f>
        <v>0</v>
      </c>
      <c r="AQ1074" s="1">
        <f>COUNTIF(F1074,"VCV")+COUNTIF(F1074,"VVCV")</f>
        <v>0</v>
      </c>
      <c r="AR1074" s="1">
        <f>COUNTIF(F1074,"VCVC")+COUNTIF(F1074,"VVCVC")</f>
        <v>0</v>
      </c>
      <c r="AS1074" s="1">
        <f>COUNTIF(F1074,"CVV")</f>
        <v>0</v>
      </c>
      <c r="AT1074" s="1">
        <f>COUNTIF(F1074,"CVVC")</f>
        <v>0</v>
      </c>
      <c r="AU1074" s="1">
        <f>COUNTIF(F1074,"VV")</f>
        <v>0</v>
      </c>
      <c r="AV1074" s="1">
        <f>COUNTIF(F1074,"VVC")</f>
        <v>0</v>
      </c>
      <c r="AW1074" s="1">
        <f>COUNTIF(F1074,"CVVCVC")+COUNTIF(F1074,"VVCVC")+COUNTIF(F1074,"CVVCV")+COUNTIF(F1074,"VVCV")</f>
        <v>0</v>
      </c>
      <c r="AY1074" s="1">
        <f>COUNTIF(F1074,"CCVCV")</f>
        <v>0</v>
      </c>
      <c r="AZ1074" s="1">
        <f>COUNTIF(F1074,"CCVCVC")</f>
        <v>0</v>
      </c>
      <c r="BA1074" s="1">
        <f>COUNTIF(F1074,"CCVV")</f>
        <v>0</v>
      </c>
      <c r="BB1074" s="1">
        <f>COUNTIF(F1074,"CCVVC")</f>
        <v>0</v>
      </c>
      <c r="BF1074" s="1" t="str">
        <f>RIGHT(F1074,4)</f>
        <v>CVCV</v>
      </c>
      <c r="BG1074" s="1">
        <v>1</v>
      </c>
      <c r="BP1074" s="1">
        <f>SUM(BG1074:BO1074)</f>
        <v>1</v>
      </c>
      <c r="BQ1074">
        <v>0</v>
      </c>
      <c r="BS1074" s="1" t="str">
        <f>LEFT(B1074,1)</f>
        <v>p</v>
      </c>
      <c r="BT1074" s="1" t="str">
        <f>LEFT(B1074,2)</f>
        <v>pa</v>
      </c>
      <c r="BU1074" s="1" t="str">
        <f>RIGHT(B1074,1)</f>
        <v>e</v>
      </c>
      <c r="BX1074" s="10">
        <v>0</v>
      </c>
      <c r="BY1074" s="10" t="str">
        <f>LEFT(CA1074,1)</f>
        <v>a</v>
      </c>
      <c r="BZ1074" s="10" t="str">
        <f>RIGHT(B1074,1)</f>
        <v>e</v>
      </c>
      <c r="CA1074" s="10" t="str">
        <f>RIGHT(B1074,3)</f>
        <v>aʔe</v>
      </c>
      <c r="CB1074" s="10" t="str">
        <f>RIGHT(B1074,3)</f>
        <v>aʔe</v>
      </c>
      <c r="CC1074" s="10" t="str">
        <f>RIGHT(B1074,2)</f>
        <v>ʔe</v>
      </c>
      <c r="CD1074" s="10" t="str">
        <f>RIGHT(B1074,1)</f>
        <v>e</v>
      </c>
    </row>
    <row r="1075" spans="1:82">
      <c r="A1075">
        <v>1814</v>
      </c>
      <c r="B1075" s="30" t="s">
        <v>3480</v>
      </c>
      <c r="C1075" t="s">
        <v>1353</v>
      </c>
      <c r="D1075" t="s">
        <v>1152</v>
      </c>
      <c r="E1075" t="s">
        <v>1141</v>
      </c>
      <c r="F1075" t="s">
        <v>2834</v>
      </c>
      <c r="G1075" s="1">
        <f>COUNTIF(B1075,"*ii*")</f>
        <v>0</v>
      </c>
      <c r="H1075" s="1">
        <f>COUNTIF(B1075,"*ee*")</f>
        <v>0</v>
      </c>
      <c r="I1075" s="1">
        <f>COUNTIF(B1075,"*aa*")</f>
        <v>0</v>
      </c>
      <c r="J1075" s="1">
        <f>COUNTIF(B1075,"*oo*")</f>
        <v>0</v>
      </c>
      <c r="K1075" s="1">
        <f>COUNTIF(B1075,"*uu*")</f>
        <v>0</v>
      </c>
      <c r="L1075" s="1">
        <f>COUNTIF(B1075,"*ia*")</f>
        <v>0</v>
      </c>
      <c r="M1075" s="1">
        <f>COUNTIF(B1075,"*iu*")</f>
        <v>0</v>
      </c>
      <c r="N1075" s="1">
        <f>COUNTIF(B1075,"*ei*")</f>
        <v>0</v>
      </c>
      <c r="O1075" s="1">
        <f>COUNTIF(B1075,"*ea*")</f>
        <v>0</v>
      </c>
      <c r="P1075" s="1">
        <f>COUNTIF(B1075,"*eo*")</f>
        <v>0</v>
      </c>
      <c r="Q1075" s="1">
        <f>COUNTIF(B1075,"*eu*")</f>
        <v>0</v>
      </c>
      <c r="R1075" s="1">
        <f>COUNTIF(B1075,"*ai*")</f>
        <v>0</v>
      </c>
      <c r="S1075" s="1">
        <f>COUNTIF(B1075,"*ae*")</f>
        <v>0</v>
      </c>
      <c r="T1075" s="1">
        <f>COUNTIF(B1075,"*ao*")</f>
        <v>0</v>
      </c>
      <c r="U1075" s="1">
        <f>COUNTIF(B1075,"*au*")</f>
        <v>0</v>
      </c>
      <c r="V1075" s="1">
        <f>COUNTIF(B1075,"*oi*")</f>
        <v>0</v>
      </c>
      <c r="W1075" s="1">
        <f>COUNTIF(B1075,"*oe*")</f>
        <v>0</v>
      </c>
      <c r="X1075" s="1">
        <f>COUNTIF(B1075,"*oa*")</f>
        <v>0</v>
      </c>
      <c r="Y1075" s="1">
        <f>COUNTIF(B1075,"*ou*")</f>
        <v>0</v>
      </c>
      <c r="Z1075" s="1">
        <f>COUNTIF(B1075,"*ui*")</f>
        <v>0</v>
      </c>
      <c r="AA1075" s="1">
        <f>COUNTIF(B1075,"*ua*")</f>
        <v>0</v>
      </c>
      <c r="AB1075">
        <f>SUM(G1075:AA1075)</f>
        <v>0</v>
      </c>
      <c r="AC1075">
        <v>2</v>
      </c>
      <c r="AD1075">
        <f>COUNTIF(AC1075,"2")</f>
        <v>1</v>
      </c>
      <c r="AE1075">
        <f>COUNTIF(AC1075,"3")</f>
        <v>0</v>
      </c>
      <c r="AF1075">
        <f>COUNTIF(AC1075,"4")</f>
        <v>0</v>
      </c>
      <c r="AG1075">
        <f>COUNTIF(AC1075,"5")</f>
        <v>0</v>
      </c>
      <c r="AH1075">
        <v>1</v>
      </c>
      <c r="AI1075">
        <v>0</v>
      </c>
      <c r="AL1075">
        <v>1</v>
      </c>
      <c r="AO1075" s="1">
        <f>COUNTIF(F1075,"CVCV")+COUNTIF(F1075,"CVVCV")</f>
        <v>1</v>
      </c>
      <c r="AP1075" s="1">
        <f>COUNTIF(F1075,"CVCVC")+COUNTIF(F1075,"CVVCVC")</f>
        <v>0</v>
      </c>
      <c r="AQ1075" s="1">
        <f>COUNTIF(F1075,"VCV")+COUNTIF(F1075,"VVCV")</f>
        <v>0</v>
      </c>
      <c r="AR1075" s="1">
        <f>COUNTIF(F1075,"VCVC")+COUNTIF(F1075,"VVCVC")</f>
        <v>0</v>
      </c>
      <c r="AS1075" s="1">
        <f>COUNTIF(F1075,"CVV")</f>
        <v>0</v>
      </c>
      <c r="AT1075" s="1">
        <f>COUNTIF(F1075,"CVVC")</f>
        <v>0</v>
      </c>
      <c r="AU1075" s="1">
        <f>COUNTIF(F1075,"VV")</f>
        <v>0</v>
      </c>
      <c r="AV1075" s="1">
        <f>COUNTIF(F1075,"VVC")</f>
        <v>0</v>
      </c>
      <c r="AW1075" s="1">
        <f>COUNTIF(F1075,"CVVCVC")+COUNTIF(F1075,"VVCVC")+COUNTIF(F1075,"CVVCV")+COUNTIF(F1075,"VVCV")</f>
        <v>0</v>
      </c>
      <c r="AY1075" s="1">
        <f>COUNTIF(F1075,"CCVCV")</f>
        <v>0</v>
      </c>
      <c r="AZ1075" s="1">
        <f>COUNTIF(F1075,"CCVCVC")</f>
        <v>0</v>
      </c>
      <c r="BA1075" s="1">
        <f>COUNTIF(F1075,"CCVV")</f>
        <v>0</v>
      </c>
      <c r="BB1075" s="1">
        <f>COUNTIF(F1075,"CCVVC")</f>
        <v>0</v>
      </c>
      <c r="BF1075" s="1" t="str">
        <f>RIGHT(F1075,4)</f>
        <v>CVCV</v>
      </c>
      <c r="BG1075" s="1">
        <v>1</v>
      </c>
      <c r="BP1075" s="1">
        <f>SUM(BG1075:BO1075)</f>
        <v>1</v>
      </c>
      <c r="BQ1075">
        <v>0</v>
      </c>
      <c r="BS1075" s="1" t="str">
        <f>LEFT(B1075,1)</f>
        <v>t</v>
      </c>
      <c r="BT1075" s="1" t="str">
        <f>LEFT(B1075,2)</f>
        <v>ta</v>
      </c>
      <c r="BU1075" s="1" t="str">
        <f>RIGHT(B1075,1)</f>
        <v>e</v>
      </c>
      <c r="BX1075" s="10">
        <v>0</v>
      </c>
      <c r="BY1075" s="10" t="str">
        <f>LEFT(CA1075,1)</f>
        <v>a</v>
      </c>
      <c r="BZ1075" s="10" t="str">
        <f>RIGHT(B1075,1)</f>
        <v>e</v>
      </c>
      <c r="CA1075" s="10" t="str">
        <f>RIGHT(B1075,3)</f>
        <v>aʔe</v>
      </c>
      <c r="CB1075" s="10" t="str">
        <f>RIGHT(B1075,3)</f>
        <v>aʔe</v>
      </c>
      <c r="CC1075" s="10" t="str">
        <f>RIGHT(B1075,2)</f>
        <v>ʔe</v>
      </c>
      <c r="CD1075" s="10" t="str">
        <f>RIGHT(B1075,1)</f>
        <v>e</v>
      </c>
    </row>
    <row r="1076" spans="1:82">
      <c r="A1076">
        <v>301</v>
      </c>
      <c r="B1076" s="30" t="s">
        <v>3044</v>
      </c>
      <c r="C1076" t="s">
        <v>1619</v>
      </c>
      <c r="D1076" t="s">
        <v>1156</v>
      </c>
      <c r="E1076" t="s">
        <v>1156</v>
      </c>
      <c r="F1076" t="s">
        <v>2834</v>
      </c>
      <c r="G1076" s="1">
        <f>COUNTIF(B1076,"*ii*")</f>
        <v>0</v>
      </c>
      <c r="H1076" s="1">
        <f>COUNTIF(B1076,"*ee*")</f>
        <v>0</v>
      </c>
      <c r="I1076" s="1">
        <f>COUNTIF(B1076,"*aa*")</f>
        <v>0</v>
      </c>
      <c r="J1076" s="1">
        <f>COUNTIF(B1076,"*oo*")</f>
        <v>0</v>
      </c>
      <c r="K1076" s="1">
        <f>COUNTIF(B1076,"*uu*")</f>
        <v>0</v>
      </c>
      <c r="L1076" s="1">
        <f>COUNTIF(B1076,"*ia*")</f>
        <v>0</v>
      </c>
      <c r="M1076" s="1">
        <f>COUNTIF(B1076,"*iu*")</f>
        <v>0</v>
      </c>
      <c r="N1076" s="1">
        <f>COUNTIF(B1076,"*ei*")</f>
        <v>0</v>
      </c>
      <c r="O1076" s="1">
        <f>COUNTIF(B1076,"*ea*")</f>
        <v>0</v>
      </c>
      <c r="P1076" s="1">
        <f>COUNTIF(B1076,"*eo*")</f>
        <v>0</v>
      </c>
      <c r="Q1076" s="1">
        <f>COUNTIF(B1076,"*eu*")</f>
        <v>0</v>
      </c>
      <c r="R1076" s="1">
        <f>COUNTIF(B1076,"*ai*")</f>
        <v>0</v>
      </c>
      <c r="S1076" s="1">
        <f>COUNTIF(B1076,"*ae*")</f>
        <v>0</v>
      </c>
      <c r="T1076" s="1">
        <f>COUNTIF(B1076,"*ao*")</f>
        <v>0</v>
      </c>
      <c r="U1076" s="1">
        <f>COUNTIF(B1076,"*au*")</f>
        <v>0</v>
      </c>
      <c r="V1076" s="1">
        <f>COUNTIF(B1076,"*oi*")</f>
        <v>0</v>
      </c>
      <c r="W1076" s="1">
        <f>COUNTIF(B1076,"*oe*")</f>
        <v>0</v>
      </c>
      <c r="X1076" s="1">
        <f>COUNTIF(B1076,"*oa*")</f>
        <v>0</v>
      </c>
      <c r="Y1076" s="1">
        <f>COUNTIF(B1076,"*ou*")</f>
        <v>0</v>
      </c>
      <c r="Z1076" s="1">
        <f>COUNTIF(B1076,"*ui*")</f>
        <v>0</v>
      </c>
      <c r="AA1076" s="1">
        <f>COUNTIF(B1076,"*ua*")</f>
        <v>0</v>
      </c>
      <c r="AB1076">
        <f>SUM(G1076:AA1076)</f>
        <v>0</v>
      </c>
      <c r="AC1076">
        <v>2</v>
      </c>
      <c r="AD1076">
        <f>COUNTIF(AC1076,"2")</f>
        <v>1</v>
      </c>
      <c r="AE1076">
        <f>COUNTIF(AC1076,"3")</f>
        <v>0</v>
      </c>
      <c r="AF1076">
        <f>COUNTIF(AC1076,"4")</f>
        <v>0</v>
      </c>
      <c r="AG1076">
        <f>COUNTIF(AC1076,"5")</f>
        <v>0</v>
      </c>
      <c r="AH1076">
        <v>1</v>
      </c>
      <c r="AI1076">
        <v>0</v>
      </c>
      <c r="AL1076">
        <v>1</v>
      </c>
      <c r="AO1076" s="1">
        <f>COUNTIF(F1076,"CVCV")+COUNTIF(F1076,"CVVCV")</f>
        <v>1</v>
      </c>
      <c r="AP1076" s="1">
        <f>COUNTIF(F1076,"CVCVC")+COUNTIF(F1076,"CVVCVC")</f>
        <v>0</v>
      </c>
      <c r="AQ1076" s="1">
        <f>COUNTIF(F1076,"VCV")+COUNTIF(F1076,"VVCV")</f>
        <v>0</v>
      </c>
      <c r="AR1076" s="1">
        <f>COUNTIF(F1076,"VCVC")+COUNTIF(F1076,"VVCVC")</f>
        <v>0</v>
      </c>
      <c r="AS1076" s="1">
        <f>COUNTIF(F1076,"CVV")</f>
        <v>0</v>
      </c>
      <c r="AT1076" s="1">
        <f>COUNTIF(F1076,"CVVC")</f>
        <v>0</v>
      </c>
      <c r="AU1076" s="1">
        <f>COUNTIF(F1076,"VV")</f>
        <v>0</v>
      </c>
      <c r="AV1076" s="1">
        <f>COUNTIF(F1076,"VVC")</f>
        <v>0</v>
      </c>
      <c r="AW1076" s="1">
        <f>COUNTIF(F1076,"CVVCVC")+COUNTIF(F1076,"VVCVC")+COUNTIF(F1076,"CVVCV")+COUNTIF(F1076,"VVCV")</f>
        <v>0</v>
      </c>
      <c r="AY1076" s="1">
        <f>COUNTIF(F1076,"CCVCV")</f>
        <v>0</v>
      </c>
      <c r="AZ1076" s="1">
        <f>COUNTIF(F1076,"CCVCVC")</f>
        <v>0</v>
      </c>
      <c r="BA1076" s="1">
        <f>COUNTIF(F1076,"CCVV")</f>
        <v>0</v>
      </c>
      <c r="BB1076" s="1">
        <f>COUNTIF(F1076,"CCVVC")</f>
        <v>0</v>
      </c>
      <c r="BF1076" s="1" t="str">
        <f>RIGHT(F1076,4)</f>
        <v>CVCV</v>
      </c>
      <c r="BG1076" s="1">
        <v>1</v>
      </c>
      <c r="BP1076" s="1">
        <f>SUM(BG1076:BO1076)</f>
        <v>1</v>
      </c>
      <c r="BQ1076">
        <v>0</v>
      </c>
      <c r="BS1076" s="1" t="str">
        <f>LEFT(B1076,1)</f>
        <v>f</v>
      </c>
      <c r="BT1076" s="1" t="str">
        <f>LEFT(B1076,2)</f>
        <v>fe</v>
      </c>
      <c r="BU1076" s="1" t="str">
        <f>RIGHT(B1076,1)</f>
        <v>e</v>
      </c>
      <c r="BX1076" s="10">
        <v>0</v>
      </c>
      <c r="BY1076" s="10" t="str">
        <f>LEFT(CA1076,1)</f>
        <v>e</v>
      </c>
      <c r="BZ1076" s="10" t="str">
        <f>RIGHT(B1076,1)</f>
        <v>e</v>
      </c>
      <c r="CA1076" s="10" t="str">
        <f>RIGHT(B1076,3)</f>
        <v>eʔe</v>
      </c>
      <c r="CB1076" s="10" t="str">
        <f>RIGHT(B1076,3)</f>
        <v>eʔe</v>
      </c>
      <c r="CC1076" s="10" t="str">
        <f>RIGHT(B1076,2)</f>
        <v>ʔe</v>
      </c>
      <c r="CD1076" s="10" t="str">
        <f>RIGHT(B1076,1)</f>
        <v>e</v>
      </c>
    </row>
    <row r="1077" spans="1:82">
      <c r="A1077">
        <v>821</v>
      </c>
      <c r="B1077" s="30" t="s">
        <v>3135</v>
      </c>
      <c r="C1077" t="s">
        <v>2276</v>
      </c>
      <c r="D1077" t="s">
        <v>1141</v>
      </c>
      <c r="E1077" t="s">
        <v>1141</v>
      </c>
      <c r="F1077" t="s">
        <v>2834</v>
      </c>
      <c r="G1077" s="1">
        <f>COUNTIF(B1077,"*ii*")</f>
        <v>0</v>
      </c>
      <c r="H1077" s="1">
        <f>COUNTIF(B1077,"*ee*")</f>
        <v>0</v>
      </c>
      <c r="I1077" s="1">
        <f>COUNTIF(B1077,"*aa*")</f>
        <v>0</v>
      </c>
      <c r="J1077" s="1">
        <f>COUNTIF(B1077,"*oo*")</f>
        <v>0</v>
      </c>
      <c r="K1077" s="1">
        <f>COUNTIF(B1077,"*uu*")</f>
        <v>0</v>
      </c>
      <c r="L1077" s="1">
        <f>COUNTIF(B1077,"*ia*")</f>
        <v>0</v>
      </c>
      <c r="M1077" s="1">
        <f>COUNTIF(B1077,"*iu*")</f>
        <v>0</v>
      </c>
      <c r="N1077" s="1">
        <f>COUNTIF(B1077,"*ei*")</f>
        <v>0</v>
      </c>
      <c r="O1077" s="1">
        <f>COUNTIF(B1077,"*ea*")</f>
        <v>0</v>
      </c>
      <c r="P1077" s="1">
        <f>COUNTIF(B1077,"*eo*")</f>
        <v>0</v>
      </c>
      <c r="Q1077" s="1">
        <f>COUNTIF(B1077,"*eu*")</f>
        <v>0</v>
      </c>
      <c r="R1077" s="1">
        <f>COUNTIF(B1077,"*ai*")</f>
        <v>0</v>
      </c>
      <c r="S1077" s="1">
        <f>COUNTIF(B1077,"*ae*")</f>
        <v>0</v>
      </c>
      <c r="T1077" s="1">
        <f>COUNTIF(B1077,"*ao*")</f>
        <v>0</v>
      </c>
      <c r="U1077" s="1">
        <f>COUNTIF(B1077,"*au*")</f>
        <v>0</v>
      </c>
      <c r="V1077" s="1">
        <f>COUNTIF(B1077,"*oi*")</f>
        <v>0</v>
      </c>
      <c r="W1077" s="1">
        <f>COUNTIF(B1077,"*oe*")</f>
        <v>0</v>
      </c>
      <c r="X1077" s="1">
        <f>COUNTIF(B1077,"*oa*")</f>
        <v>0</v>
      </c>
      <c r="Y1077" s="1">
        <f>COUNTIF(B1077,"*ou*")</f>
        <v>0</v>
      </c>
      <c r="Z1077" s="1">
        <f>COUNTIF(B1077,"*ui*")</f>
        <v>0</v>
      </c>
      <c r="AA1077" s="1">
        <f>COUNTIF(B1077,"*ua*")</f>
        <v>0</v>
      </c>
      <c r="AB1077">
        <f>SUM(G1077:AA1077)</f>
        <v>0</v>
      </c>
      <c r="AC1077">
        <v>2</v>
      </c>
      <c r="AD1077">
        <f>COUNTIF(AC1077,"2")</f>
        <v>1</v>
      </c>
      <c r="AE1077">
        <f>COUNTIF(AC1077,"3")</f>
        <v>0</v>
      </c>
      <c r="AF1077">
        <f>COUNTIF(AC1077,"4")</f>
        <v>0</v>
      </c>
      <c r="AG1077">
        <f>COUNTIF(AC1077,"5")</f>
        <v>0</v>
      </c>
      <c r="AH1077">
        <v>1</v>
      </c>
      <c r="AI1077">
        <v>0</v>
      </c>
      <c r="AL1077">
        <v>1</v>
      </c>
      <c r="AO1077" s="1">
        <f>COUNTIF(F1077,"CVCV")+COUNTIF(F1077,"CVVCV")</f>
        <v>1</v>
      </c>
      <c r="AP1077" s="1">
        <f>COUNTIF(F1077,"CVCVC")+COUNTIF(F1077,"CVVCVC")</f>
        <v>0</v>
      </c>
      <c r="AQ1077" s="1">
        <f>COUNTIF(F1077,"VCV")+COUNTIF(F1077,"VVCV")</f>
        <v>0</v>
      </c>
      <c r="AR1077" s="1">
        <f>COUNTIF(F1077,"VCVC")+COUNTIF(F1077,"VVCVC")</f>
        <v>0</v>
      </c>
      <c r="AS1077" s="1">
        <f>COUNTIF(F1077,"CVV")</f>
        <v>0</v>
      </c>
      <c r="AT1077" s="1">
        <f>COUNTIF(F1077,"CVVC")</f>
        <v>0</v>
      </c>
      <c r="AU1077" s="1">
        <f>COUNTIF(F1077,"VV")</f>
        <v>0</v>
      </c>
      <c r="AV1077" s="1">
        <f>COUNTIF(F1077,"VVC")</f>
        <v>0</v>
      </c>
      <c r="AW1077" s="1">
        <f>COUNTIF(F1077,"CVVCVC")+COUNTIF(F1077,"VVCVC")+COUNTIF(F1077,"CVVCV")+COUNTIF(F1077,"VVCV")</f>
        <v>0</v>
      </c>
      <c r="AY1077" s="1">
        <f>COUNTIF(F1077,"CCVCV")</f>
        <v>0</v>
      </c>
      <c r="AZ1077" s="1">
        <f>COUNTIF(F1077,"CCVCVC")</f>
        <v>0</v>
      </c>
      <c r="BA1077" s="1">
        <f>COUNTIF(F1077,"CCVV")</f>
        <v>0</v>
      </c>
      <c r="BB1077" s="1">
        <f>COUNTIF(F1077,"CCVVC")</f>
        <v>0</v>
      </c>
      <c r="BF1077" s="1" t="str">
        <f>RIGHT(F1077,4)</f>
        <v>CVCV</v>
      </c>
      <c r="BG1077" s="1">
        <v>1</v>
      </c>
      <c r="BP1077" s="1">
        <f>SUM(BG1077:BO1077)</f>
        <v>1</v>
      </c>
      <c r="BQ1077">
        <v>0</v>
      </c>
      <c r="BS1077" s="1" t="str">
        <f>LEFT(B1077,1)</f>
        <v>m</v>
      </c>
      <c r="BT1077" s="1" t="str">
        <f>LEFT(B1077,2)</f>
        <v>me</v>
      </c>
      <c r="BU1077" s="1" t="str">
        <f>RIGHT(B1077,1)</f>
        <v>e</v>
      </c>
      <c r="BX1077" s="10">
        <v>0</v>
      </c>
      <c r="BY1077" s="10" t="str">
        <f>LEFT(CA1077,1)</f>
        <v>e</v>
      </c>
      <c r="BZ1077" s="10" t="str">
        <f>RIGHT(B1077,1)</f>
        <v>e</v>
      </c>
      <c r="CA1077" s="10" t="str">
        <f>RIGHT(B1077,3)</f>
        <v>eʔe</v>
      </c>
      <c r="CB1077" s="10" t="str">
        <f>RIGHT(B1077,3)</f>
        <v>eʔe</v>
      </c>
      <c r="CC1077" s="10" t="str">
        <f>RIGHT(B1077,2)</f>
        <v>ʔe</v>
      </c>
      <c r="CD1077" s="10" t="str">
        <f>RIGHT(B1077,1)</f>
        <v>e</v>
      </c>
    </row>
    <row r="1078" spans="1:82">
      <c r="A1078">
        <v>145</v>
      </c>
      <c r="B1078" s="30" t="s">
        <v>3022</v>
      </c>
      <c r="C1078" t="s">
        <v>2520</v>
      </c>
      <c r="D1078" t="s">
        <v>1150</v>
      </c>
      <c r="E1078" t="s">
        <v>2821</v>
      </c>
      <c r="F1078" t="s">
        <v>2834</v>
      </c>
      <c r="G1078" s="1">
        <f>COUNTIF(B1078,"*ii*")</f>
        <v>0</v>
      </c>
      <c r="H1078" s="1">
        <f>COUNTIF(B1078,"*ee*")</f>
        <v>0</v>
      </c>
      <c r="I1078" s="1">
        <f>COUNTIF(B1078,"*aa*")</f>
        <v>0</v>
      </c>
      <c r="J1078" s="1">
        <f>COUNTIF(B1078,"*oo*")</f>
        <v>0</v>
      </c>
      <c r="K1078" s="1">
        <f>COUNTIF(B1078,"*uu*")</f>
        <v>0</v>
      </c>
      <c r="L1078" s="1">
        <f>COUNTIF(B1078,"*ia*")</f>
        <v>0</v>
      </c>
      <c r="M1078" s="1">
        <f>COUNTIF(B1078,"*iu*")</f>
        <v>0</v>
      </c>
      <c r="N1078" s="1">
        <f>COUNTIF(B1078,"*ei*")</f>
        <v>0</v>
      </c>
      <c r="O1078" s="1">
        <f>COUNTIF(B1078,"*ea*")</f>
        <v>0</v>
      </c>
      <c r="P1078" s="1">
        <f>COUNTIF(B1078,"*eo*")</f>
        <v>0</v>
      </c>
      <c r="Q1078" s="1">
        <f>COUNTIF(B1078,"*eu*")</f>
        <v>0</v>
      </c>
      <c r="R1078" s="1">
        <f>COUNTIF(B1078,"*ai*")</f>
        <v>0</v>
      </c>
      <c r="S1078" s="1">
        <f>COUNTIF(B1078,"*ae*")</f>
        <v>0</v>
      </c>
      <c r="T1078" s="1">
        <f>COUNTIF(B1078,"*ao*")</f>
        <v>0</v>
      </c>
      <c r="U1078" s="1">
        <f>COUNTIF(B1078,"*au*")</f>
        <v>0</v>
      </c>
      <c r="V1078" s="1">
        <f>COUNTIF(B1078,"*oi*")</f>
        <v>0</v>
      </c>
      <c r="W1078" s="1">
        <f>COUNTIF(B1078,"*oe*")</f>
        <v>0</v>
      </c>
      <c r="X1078" s="1">
        <f>COUNTIF(B1078,"*oa*")</f>
        <v>0</v>
      </c>
      <c r="Y1078" s="1">
        <f>COUNTIF(B1078,"*ou*")</f>
        <v>0</v>
      </c>
      <c r="Z1078" s="1">
        <f>COUNTIF(B1078,"*ui*")</f>
        <v>0</v>
      </c>
      <c r="AA1078" s="1">
        <f>COUNTIF(B1078,"*ua*")</f>
        <v>0</v>
      </c>
      <c r="AB1078">
        <f>SUM(G1078:AA1078)</f>
        <v>0</v>
      </c>
      <c r="AC1078">
        <v>2</v>
      </c>
      <c r="AD1078">
        <f>COUNTIF(AC1078,"2")</f>
        <v>1</v>
      </c>
      <c r="AE1078">
        <f>COUNTIF(AC1078,"3")</f>
        <v>0</v>
      </c>
      <c r="AF1078">
        <f>COUNTIF(AC1078,"4")</f>
        <v>0</v>
      </c>
      <c r="AG1078">
        <f>COUNTIF(AC1078,"5")</f>
        <v>0</v>
      </c>
      <c r="AH1078">
        <v>1</v>
      </c>
      <c r="AI1078">
        <v>0</v>
      </c>
      <c r="AL1078">
        <v>1</v>
      </c>
      <c r="AO1078" s="1">
        <f>COUNTIF(F1078,"CVCV")+COUNTIF(F1078,"CVVCV")</f>
        <v>1</v>
      </c>
      <c r="AP1078" s="1">
        <f>COUNTIF(F1078,"CVCVC")+COUNTIF(F1078,"CVVCVC")</f>
        <v>0</v>
      </c>
      <c r="AQ1078" s="1">
        <f>COUNTIF(F1078,"VCV")+COUNTIF(F1078,"VVCV")</f>
        <v>0</v>
      </c>
      <c r="AR1078" s="1">
        <f>COUNTIF(F1078,"VCVC")+COUNTIF(F1078,"VVCVC")</f>
        <v>0</v>
      </c>
      <c r="AS1078" s="1">
        <f>COUNTIF(F1078,"CVV")</f>
        <v>0</v>
      </c>
      <c r="AT1078" s="1">
        <f>COUNTIF(F1078,"CVVC")</f>
        <v>0</v>
      </c>
      <c r="AU1078" s="1">
        <f>COUNTIF(F1078,"VV")</f>
        <v>0</v>
      </c>
      <c r="AV1078" s="1">
        <f>COUNTIF(F1078,"VVC")</f>
        <v>0</v>
      </c>
      <c r="AW1078" s="1">
        <f>COUNTIF(F1078,"CVVCVC")+COUNTIF(F1078,"VVCVC")+COUNTIF(F1078,"CVVCV")+COUNTIF(F1078,"VVCV")</f>
        <v>0</v>
      </c>
      <c r="AY1078" s="1">
        <f>COUNTIF(F1078,"CCVCV")</f>
        <v>0</v>
      </c>
      <c r="AZ1078" s="1">
        <f>COUNTIF(F1078,"CCVCVC")</f>
        <v>0</v>
      </c>
      <c r="BA1078" s="1">
        <f>COUNTIF(F1078,"CCVV")</f>
        <v>0</v>
      </c>
      <c r="BB1078" s="1">
        <f>COUNTIF(F1078,"CCVVC")</f>
        <v>0</v>
      </c>
      <c r="BF1078" s="1" t="str">
        <f>RIGHT(F1078,4)</f>
        <v>CVCV</v>
      </c>
      <c r="BG1078" s="1">
        <v>1</v>
      </c>
      <c r="BP1078" s="1">
        <f>SUM(BG1078:BO1078)</f>
        <v>1</v>
      </c>
      <c r="BQ1078">
        <v>0</v>
      </c>
      <c r="BS1078" s="1" t="str">
        <f>LEFT(B1078,1)</f>
        <v>b</v>
      </c>
      <c r="BT1078" s="1" t="str">
        <f>LEFT(B1078,2)</f>
        <v>be</v>
      </c>
      <c r="BU1078" s="1" t="str">
        <f>RIGHT(B1078,1)</f>
        <v>e</v>
      </c>
      <c r="BX1078" s="10">
        <v>0</v>
      </c>
      <c r="BY1078" s="10" t="str">
        <f>LEFT(CA1078,1)</f>
        <v>e</v>
      </c>
      <c r="BZ1078" s="10" t="str">
        <f>RIGHT(B1078,1)</f>
        <v>e</v>
      </c>
      <c r="CA1078" s="10" t="str">
        <f>RIGHT(B1078,3)</f>
        <v>eʔe</v>
      </c>
      <c r="CB1078" s="10" t="str">
        <f>RIGHT(B1078,3)</f>
        <v>eʔe</v>
      </c>
      <c r="CC1078" s="10" t="str">
        <f>RIGHT(B1078,2)</f>
        <v>ʔe</v>
      </c>
      <c r="CD1078" s="10" t="str">
        <f>RIGHT(B1078,1)</f>
        <v>e</v>
      </c>
    </row>
    <row r="1079" spans="1:82">
      <c r="A1079">
        <v>392</v>
      </c>
      <c r="B1079" s="30" t="s">
        <v>3056</v>
      </c>
      <c r="C1079" t="s">
        <v>1554</v>
      </c>
      <c r="D1079" t="s">
        <v>1150</v>
      </c>
      <c r="E1079" t="s">
        <v>2821</v>
      </c>
      <c r="F1079" t="s">
        <v>2834</v>
      </c>
      <c r="G1079" s="1">
        <f>COUNTIF(B1079,"*ii*")</f>
        <v>0</v>
      </c>
      <c r="H1079" s="1">
        <f>COUNTIF(B1079,"*ee*")</f>
        <v>0</v>
      </c>
      <c r="I1079" s="1">
        <f>COUNTIF(B1079,"*aa*")</f>
        <v>0</v>
      </c>
      <c r="J1079" s="1">
        <f>COUNTIF(B1079,"*oo*")</f>
        <v>0</v>
      </c>
      <c r="K1079" s="1">
        <f>COUNTIF(B1079,"*uu*")</f>
        <v>0</v>
      </c>
      <c r="L1079" s="1">
        <f>COUNTIF(B1079,"*ia*")</f>
        <v>0</v>
      </c>
      <c r="M1079" s="1">
        <f>COUNTIF(B1079,"*iu*")</f>
        <v>0</v>
      </c>
      <c r="N1079" s="1">
        <f>COUNTIF(B1079,"*ei*")</f>
        <v>0</v>
      </c>
      <c r="O1079" s="1">
        <f>COUNTIF(B1079,"*ea*")</f>
        <v>0</v>
      </c>
      <c r="P1079" s="1">
        <f>COUNTIF(B1079,"*eo*")</f>
        <v>0</v>
      </c>
      <c r="Q1079" s="1">
        <f>COUNTIF(B1079,"*eu*")</f>
        <v>0</v>
      </c>
      <c r="R1079" s="1">
        <f>COUNTIF(B1079,"*ai*")</f>
        <v>0</v>
      </c>
      <c r="S1079" s="1">
        <f>COUNTIF(B1079,"*ae*")</f>
        <v>0</v>
      </c>
      <c r="T1079" s="1">
        <f>COUNTIF(B1079,"*ao*")</f>
        <v>0</v>
      </c>
      <c r="U1079" s="1">
        <f>COUNTIF(B1079,"*au*")</f>
        <v>0</v>
      </c>
      <c r="V1079" s="1">
        <f>COUNTIF(B1079,"*oi*")</f>
        <v>0</v>
      </c>
      <c r="W1079" s="1">
        <f>COUNTIF(B1079,"*oe*")</f>
        <v>0</v>
      </c>
      <c r="X1079" s="1">
        <f>COUNTIF(B1079,"*oa*")</f>
        <v>0</v>
      </c>
      <c r="Y1079" s="1">
        <f>COUNTIF(B1079,"*ou*")</f>
        <v>0</v>
      </c>
      <c r="Z1079" s="1">
        <f>COUNTIF(B1079,"*ui*")</f>
        <v>0</v>
      </c>
      <c r="AA1079" s="1">
        <f>COUNTIF(B1079,"*ua*")</f>
        <v>0</v>
      </c>
      <c r="AB1079">
        <f>SUM(G1079:AA1079)</f>
        <v>0</v>
      </c>
      <c r="AC1079">
        <v>2</v>
      </c>
      <c r="AD1079">
        <f>COUNTIF(AC1079,"2")</f>
        <v>1</v>
      </c>
      <c r="AE1079">
        <f>COUNTIF(AC1079,"3")</f>
        <v>0</v>
      </c>
      <c r="AF1079">
        <f>COUNTIF(AC1079,"4")</f>
        <v>0</v>
      </c>
      <c r="AG1079">
        <f>COUNTIF(AC1079,"5")</f>
        <v>0</v>
      </c>
      <c r="AH1079">
        <v>1</v>
      </c>
      <c r="AI1079">
        <v>0</v>
      </c>
      <c r="AL1079">
        <v>1</v>
      </c>
      <c r="AO1079" s="1">
        <f>COUNTIF(F1079,"CVCV")+COUNTIF(F1079,"CVVCV")</f>
        <v>1</v>
      </c>
      <c r="AP1079" s="1">
        <f>COUNTIF(F1079,"CVCVC")+COUNTIF(F1079,"CVVCVC")</f>
        <v>0</v>
      </c>
      <c r="AQ1079" s="1">
        <f>COUNTIF(F1079,"VCV")+COUNTIF(F1079,"VVCV")</f>
        <v>0</v>
      </c>
      <c r="AR1079" s="1">
        <f>COUNTIF(F1079,"VCVC")+COUNTIF(F1079,"VVCVC")</f>
        <v>0</v>
      </c>
      <c r="AS1079" s="1">
        <f>COUNTIF(F1079,"CVV")</f>
        <v>0</v>
      </c>
      <c r="AT1079" s="1">
        <f>COUNTIF(F1079,"CVVC")</f>
        <v>0</v>
      </c>
      <c r="AU1079" s="1">
        <f>COUNTIF(F1079,"VV")</f>
        <v>0</v>
      </c>
      <c r="AV1079" s="1">
        <f>COUNTIF(F1079,"VVC")</f>
        <v>0</v>
      </c>
      <c r="AW1079" s="1">
        <f>COUNTIF(F1079,"CVVCVC")+COUNTIF(F1079,"VVCVC")+COUNTIF(F1079,"CVVCV")+COUNTIF(F1079,"VVCV")</f>
        <v>0</v>
      </c>
      <c r="AY1079" s="1">
        <f>COUNTIF(F1079,"CCVCV")</f>
        <v>0</v>
      </c>
      <c r="AZ1079" s="1">
        <f>COUNTIF(F1079,"CCVCVC")</f>
        <v>0</v>
      </c>
      <c r="BA1079" s="1">
        <f>COUNTIF(F1079,"CCVV")</f>
        <v>0</v>
      </c>
      <c r="BB1079" s="1">
        <f>COUNTIF(F1079,"CCVVC")</f>
        <v>0</v>
      </c>
      <c r="BF1079" s="1" t="str">
        <f>RIGHT(F1079,4)</f>
        <v>CVCV</v>
      </c>
      <c r="BG1079" s="1">
        <v>1</v>
      </c>
      <c r="BP1079" s="1">
        <f>SUM(BG1079:BO1079)</f>
        <v>1</v>
      </c>
      <c r="BQ1079">
        <v>0</v>
      </c>
      <c r="BS1079" s="1" t="str">
        <f>LEFT(B1079,1)</f>
        <v>h</v>
      </c>
      <c r="BT1079" s="1" t="str">
        <f>LEFT(B1079,2)</f>
        <v>he</v>
      </c>
      <c r="BU1079" s="1" t="str">
        <f>RIGHT(B1079,1)</f>
        <v>e</v>
      </c>
      <c r="BX1079" s="10">
        <v>0</v>
      </c>
      <c r="BY1079" s="10" t="str">
        <f>LEFT(CA1079,1)</f>
        <v>e</v>
      </c>
      <c r="BZ1079" s="10" t="str">
        <f>RIGHT(B1079,1)</f>
        <v>e</v>
      </c>
      <c r="CA1079" s="10" t="str">
        <f>RIGHT(B1079,3)</f>
        <v>eʔe</v>
      </c>
      <c r="CB1079" s="10" t="str">
        <f>RIGHT(B1079,3)</f>
        <v>eʔe</v>
      </c>
      <c r="CC1079" s="10" t="str">
        <f>RIGHT(B1079,2)</f>
        <v>ʔe</v>
      </c>
      <c r="CD1079" s="10" t="str">
        <f>RIGHT(B1079,1)</f>
        <v>e</v>
      </c>
    </row>
    <row r="1080" spans="1:82">
      <c r="A1080">
        <v>1139</v>
      </c>
      <c r="B1080" s="30" t="s">
        <v>3197</v>
      </c>
      <c r="C1080" t="s">
        <v>1356</v>
      </c>
      <c r="D1080" t="s">
        <v>1150</v>
      </c>
      <c r="E1080" t="s">
        <v>2821</v>
      </c>
      <c r="F1080" t="s">
        <v>2834</v>
      </c>
      <c r="G1080" s="1">
        <f>COUNTIF(B1080,"*ii*")</f>
        <v>0</v>
      </c>
      <c r="H1080" s="1">
        <f>COUNTIF(B1080,"*ee*")</f>
        <v>0</v>
      </c>
      <c r="I1080" s="1">
        <f>COUNTIF(B1080,"*aa*")</f>
        <v>0</v>
      </c>
      <c r="J1080" s="1">
        <f>COUNTIF(B1080,"*oo*")</f>
        <v>0</v>
      </c>
      <c r="K1080" s="1">
        <f>COUNTIF(B1080,"*uu*")</f>
        <v>0</v>
      </c>
      <c r="L1080" s="1">
        <f>COUNTIF(B1080,"*ia*")</f>
        <v>0</v>
      </c>
      <c r="M1080" s="1">
        <f>COUNTIF(B1080,"*iu*")</f>
        <v>0</v>
      </c>
      <c r="N1080" s="1">
        <f>COUNTIF(B1080,"*ei*")</f>
        <v>0</v>
      </c>
      <c r="O1080" s="1">
        <f>COUNTIF(B1080,"*ea*")</f>
        <v>0</v>
      </c>
      <c r="P1080" s="1">
        <f>COUNTIF(B1080,"*eo*")</f>
        <v>0</v>
      </c>
      <c r="Q1080" s="1">
        <f>COUNTIF(B1080,"*eu*")</f>
        <v>0</v>
      </c>
      <c r="R1080" s="1">
        <f>COUNTIF(B1080,"*ai*")</f>
        <v>0</v>
      </c>
      <c r="S1080" s="1">
        <f>COUNTIF(B1080,"*ae*")</f>
        <v>0</v>
      </c>
      <c r="T1080" s="1">
        <f>COUNTIF(B1080,"*ao*")</f>
        <v>0</v>
      </c>
      <c r="U1080" s="1">
        <f>COUNTIF(B1080,"*au*")</f>
        <v>0</v>
      </c>
      <c r="V1080" s="1">
        <f>COUNTIF(B1080,"*oi*")</f>
        <v>0</v>
      </c>
      <c r="W1080" s="1">
        <f>COUNTIF(B1080,"*oe*")</f>
        <v>0</v>
      </c>
      <c r="X1080" s="1">
        <f>COUNTIF(B1080,"*oa*")</f>
        <v>0</v>
      </c>
      <c r="Y1080" s="1">
        <f>COUNTIF(B1080,"*ou*")</f>
        <v>0</v>
      </c>
      <c r="Z1080" s="1">
        <f>COUNTIF(B1080,"*ui*")</f>
        <v>0</v>
      </c>
      <c r="AA1080" s="1">
        <f>COUNTIF(B1080,"*ua*")</f>
        <v>0</v>
      </c>
      <c r="AB1080">
        <f>SUM(G1080:AA1080)</f>
        <v>0</v>
      </c>
      <c r="AC1080">
        <v>2</v>
      </c>
      <c r="AD1080">
        <f>COUNTIF(AC1080,"2")</f>
        <v>1</v>
      </c>
      <c r="AE1080">
        <f>COUNTIF(AC1080,"3")</f>
        <v>0</v>
      </c>
      <c r="AF1080">
        <f>COUNTIF(AC1080,"4")</f>
        <v>0</v>
      </c>
      <c r="AG1080">
        <f>COUNTIF(AC1080,"5")</f>
        <v>0</v>
      </c>
      <c r="AH1080">
        <v>1</v>
      </c>
      <c r="AI1080">
        <v>0</v>
      </c>
      <c r="AL1080">
        <v>1</v>
      </c>
      <c r="AO1080" s="1">
        <f>COUNTIF(F1080,"CVCV")+COUNTIF(F1080,"CVVCV")</f>
        <v>1</v>
      </c>
      <c r="AP1080" s="1">
        <f>COUNTIF(F1080,"CVCVC")+COUNTIF(F1080,"CVVCVC")</f>
        <v>0</v>
      </c>
      <c r="AQ1080" s="1">
        <f>COUNTIF(F1080,"VCV")+COUNTIF(F1080,"VVCV")</f>
        <v>0</v>
      </c>
      <c r="AR1080" s="1">
        <f>COUNTIF(F1080,"VCVC")+COUNTIF(F1080,"VVCVC")</f>
        <v>0</v>
      </c>
      <c r="AS1080" s="1">
        <f>COUNTIF(F1080,"CVV")</f>
        <v>0</v>
      </c>
      <c r="AT1080" s="1">
        <f>COUNTIF(F1080,"CVVC")</f>
        <v>0</v>
      </c>
      <c r="AU1080" s="1">
        <f>COUNTIF(F1080,"VV")</f>
        <v>0</v>
      </c>
      <c r="AV1080" s="1">
        <f>COUNTIF(F1080,"VVC")</f>
        <v>0</v>
      </c>
      <c r="AW1080" s="1">
        <f>COUNTIF(F1080,"CVVCVC")+COUNTIF(F1080,"VVCVC")+COUNTIF(F1080,"CVVCV")+COUNTIF(F1080,"VVCV")</f>
        <v>0</v>
      </c>
      <c r="AY1080" s="1">
        <f>COUNTIF(F1080,"CCVCV")</f>
        <v>0</v>
      </c>
      <c r="AZ1080" s="1">
        <f>COUNTIF(F1080,"CCVCVC")</f>
        <v>0</v>
      </c>
      <c r="BA1080" s="1">
        <f>COUNTIF(F1080,"CCVV")</f>
        <v>0</v>
      </c>
      <c r="BB1080" s="1">
        <f>COUNTIF(F1080,"CCVVC")</f>
        <v>0</v>
      </c>
      <c r="BF1080" s="1" t="str">
        <f>RIGHT(F1080,4)</f>
        <v>CVCV</v>
      </c>
      <c r="BG1080" s="1">
        <v>1</v>
      </c>
      <c r="BP1080" s="1">
        <f>SUM(BG1080:BO1080)</f>
        <v>1</v>
      </c>
      <c r="BQ1080">
        <v>0</v>
      </c>
      <c r="BS1080" s="1" t="str">
        <f>LEFT(B1080,1)</f>
        <v>p</v>
      </c>
      <c r="BT1080" s="1" t="str">
        <f>LEFT(B1080,2)</f>
        <v>pe</v>
      </c>
      <c r="BU1080" s="1" t="str">
        <f>RIGHT(B1080,1)</f>
        <v>e</v>
      </c>
      <c r="BX1080" s="10">
        <v>0</v>
      </c>
      <c r="BY1080" s="10" t="str">
        <f>LEFT(CA1080,1)</f>
        <v>e</v>
      </c>
      <c r="BZ1080" s="10" t="str">
        <f>RIGHT(B1080,1)</f>
        <v>e</v>
      </c>
      <c r="CA1080" s="10" t="str">
        <f>RIGHT(B1080,3)</f>
        <v>eʔe</v>
      </c>
      <c r="CB1080" s="10" t="str">
        <f>RIGHT(B1080,3)</f>
        <v>eʔe</v>
      </c>
      <c r="CC1080" s="10" t="str">
        <f>RIGHT(B1080,2)</f>
        <v>ʔe</v>
      </c>
      <c r="CD1080" s="10" t="str">
        <f>RIGHT(B1080,1)</f>
        <v>e</v>
      </c>
    </row>
    <row r="1081" spans="1:82">
      <c r="A1081">
        <v>871</v>
      </c>
      <c r="B1081" s="30" t="s">
        <v>3151</v>
      </c>
      <c r="C1081" t="s">
        <v>1585</v>
      </c>
      <c r="D1081" t="s">
        <v>1150</v>
      </c>
      <c r="E1081" t="s">
        <v>2821</v>
      </c>
      <c r="F1081" t="s">
        <v>2834</v>
      </c>
      <c r="G1081" s="1">
        <f>COUNTIF(B1081,"*ii*")</f>
        <v>0</v>
      </c>
      <c r="H1081" s="1">
        <f>COUNTIF(B1081,"*ee*")</f>
        <v>0</v>
      </c>
      <c r="I1081" s="1">
        <f>COUNTIF(B1081,"*aa*")</f>
        <v>0</v>
      </c>
      <c r="J1081" s="1">
        <f>COUNTIF(B1081,"*oo*")</f>
        <v>0</v>
      </c>
      <c r="K1081" s="1">
        <f>COUNTIF(B1081,"*uu*")</f>
        <v>0</v>
      </c>
      <c r="L1081" s="1">
        <f>COUNTIF(B1081,"*ia*")</f>
        <v>0</v>
      </c>
      <c r="M1081" s="1">
        <f>COUNTIF(B1081,"*iu*")</f>
        <v>0</v>
      </c>
      <c r="N1081" s="1">
        <f>COUNTIF(B1081,"*ei*")</f>
        <v>0</v>
      </c>
      <c r="O1081" s="1">
        <f>COUNTIF(B1081,"*ea*")</f>
        <v>0</v>
      </c>
      <c r="P1081" s="1">
        <f>COUNTIF(B1081,"*eo*")</f>
        <v>0</v>
      </c>
      <c r="Q1081" s="1">
        <f>COUNTIF(B1081,"*eu*")</f>
        <v>0</v>
      </c>
      <c r="R1081" s="1">
        <f>COUNTIF(B1081,"*ai*")</f>
        <v>0</v>
      </c>
      <c r="S1081" s="1">
        <f>COUNTIF(B1081,"*ae*")</f>
        <v>0</v>
      </c>
      <c r="T1081" s="1">
        <f>COUNTIF(B1081,"*ao*")</f>
        <v>0</v>
      </c>
      <c r="U1081" s="1">
        <f>COUNTIF(B1081,"*au*")</f>
        <v>0</v>
      </c>
      <c r="V1081" s="1">
        <f>COUNTIF(B1081,"*oi*")</f>
        <v>0</v>
      </c>
      <c r="W1081" s="1">
        <f>COUNTIF(B1081,"*oe*")</f>
        <v>0</v>
      </c>
      <c r="X1081" s="1">
        <f>COUNTIF(B1081,"*oa*")</f>
        <v>0</v>
      </c>
      <c r="Y1081" s="1">
        <f>COUNTIF(B1081,"*ou*")</f>
        <v>0</v>
      </c>
      <c r="Z1081" s="1">
        <f>COUNTIF(B1081,"*ui*")</f>
        <v>0</v>
      </c>
      <c r="AA1081" s="1">
        <f>COUNTIF(B1081,"*ua*")</f>
        <v>0</v>
      </c>
      <c r="AB1081">
        <f>SUM(G1081:AA1081)</f>
        <v>0</v>
      </c>
      <c r="AC1081">
        <v>2</v>
      </c>
      <c r="AD1081">
        <f>COUNTIF(AC1081,"2")</f>
        <v>1</v>
      </c>
      <c r="AE1081">
        <f>COUNTIF(AC1081,"3")</f>
        <v>0</v>
      </c>
      <c r="AF1081">
        <f>COUNTIF(AC1081,"4")</f>
        <v>0</v>
      </c>
      <c r="AG1081">
        <f>COUNTIF(AC1081,"5")</f>
        <v>0</v>
      </c>
      <c r="AH1081">
        <v>1</v>
      </c>
      <c r="AI1081">
        <v>0</v>
      </c>
      <c r="AL1081">
        <v>1</v>
      </c>
      <c r="AO1081" s="1">
        <f>COUNTIF(F1081,"CVCV")+COUNTIF(F1081,"CVVCV")</f>
        <v>1</v>
      </c>
      <c r="AP1081" s="1">
        <f>COUNTIF(F1081,"CVCVC")+COUNTIF(F1081,"CVVCVC")</f>
        <v>0</v>
      </c>
      <c r="AQ1081" s="1">
        <f>COUNTIF(F1081,"VCV")+COUNTIF(F1081,"VVCV")</f>
        <v>0</v>
      </c>
      <c r="AR1081" s="1">
        <f>COUNTIF(F1081,"VCVC")+COUNTIF(F1081,"VVCVC")</f>
        <v>0</v>
      </c>
      <c r="AS1081" s="1">
        <f>COUNTIF(F1081,"CVV")</f>
        <v>0</v>
      </c>
      <c r="AT1081" s="1">
        <f>COUNTIF(F1081,"CVVC")</f>
        <v>0</v>
      </c>
      <c r="AU1081" s="1">
        <f>COUNTIF(F1081,"VV")</f>
        <v>0</v>
      </c>
      <c r="AV1081" s="1">
        <f>COUNTIF(F1081,"VVC")</f>
        <v>0</v>
      </c>
      <c r="AW1081" s="1">
        <f>COUNTIF(F1081,"CVVCVC")+COUNTIF(F1081,"VVCVC")+COUNTIF(F1081,"CVVCV")+COUNTIF(F1081,"VVCV")</f>
        <v>0</v>
      </c>
      <c r="AY1081" s="1">
        <f>COUNTIF(F1081,"CCVCV")</f>
        <v>0</v>
      </c>
      <c r="AZ1081" s="1">
        <f>COUNTIF(F1081,"CCVCVC")</f>
        <v>0</v>
      </c>
      <c r="BA1081" s="1">
        <f>COUNTIF(F1081,"CCVV")</f>
        <v>0</v>
      </c>
      <c r="BB1081" s="1">
        <f>COUNTIF(F1081,"CCVVC")</f>
        <v>0</v>
      </c>
      <c r="BF1081" s="1" t="str">
        <f>RIGHT(F1081,4)</f>
        <v>CVCV</v>
      </c>
      <c r="BG1081" s="1">
        <v>1</v>
      </c>
      <c r="BP1081" s="1">
        <f>SUM(BG1081:BO1081)</f>
        <v>1</v>
      </c>
      <c r="BQ1081">
        <v>0</v>
      </c>
      <c r="BS1081" s="1" t="str">
        <f>LEFT(B1081,1)</f>
        <v>m</v>
      </c>
      <c r="BT1081" s="1" t="str">
        <f>LEFT(B1081,2)</f>
        <v>mo</v>
      </c>
      <c r="BU1081" s="1" t="str">
        <f>RIGHT(B1081,1)</f>
        <v>e</v>
      </c>
      <c r="BX1081" s="10">
        <v>0</v>
      </c>
      <c r="BY1081" s="10" t="str">
        <f>LEFT(CA1081,1)</f>
        <v>o</v>
      </c>
      <c r="BZ1081" s="10" t="str">
        <f>RIGHT(B1081,1)</f>
        <v>e</v>
      </c>
      <c r="CA1081" s="10" t="str">
        <f>RIGHT(B1081,3)</f>
        <v>oʔe</v>
      </c>
      <c r="CB1081" s="10" t="str">
        <f>RIGHT(B1081,3)</f>
        <v>oʔe</v>
      </c>
      <c r="CC1081" s="10" t="str">
        <f>RIGHT(B1081,2)</f>
        <v>ʔe</v>
      </c>
      <c r="CD1081" s="10" t="str">
        <f>RIGHT(B1081,1)</f>
        <v>e</v>
      </c>
    </row>
    <row r="1082" spans="1:82">
      <c r="A1082">
        <v>1547</v>
      </c>
      <c r="B1082" s="30" t="s">
        <v>3430</v>
      </c>
      <c r="C1082" t="s">
        <v>2168</v>
      </c>
      <c r="D1082" t="s">
        <v>1150</v>
      </c>
      <c r="E1082" t="s">
        <v>2821</v>
      </c>
      <c r="F1082" t="s">
        <v>2834</v>
      </c>
      <c r="G1082" s="1">
        <f>COUNTIF(B1082,"*ii*")</f>
        <v>0</v>
      </c>
      <c r="H1082" s="1">
        <f>COUNTIF(B1082,"*ee*")</f>
        <v>0</v>
      </c>
      <c r="I1082" s="1">
        <f>COUNTIF(B1082,"*aa*")</f>
        <v>0</v>
      </c>
      <c r="J1082" s="1">
        <f>COUNTIF(B1082,"*oo*")</f>
        <v>0</v>
      </c>
      <c r="K1082" s="1">
        <f>COUNTIF(B1082,"*uu*")</f>
        <v>0</v>
      </c>
      <c r="L1082" s="1">
        <f>COUNTIF(B1082,"*ia*")</f>
        <v>0</v>
      </c>
      <c r="M1082" s="1">
        <f>COUNTIF(B1082,"*iu*")</f>
        <v>0</v>
      </c>
      <c r="N1082" s="1">
        <f>COUNTIF(B1082,"*ei*")</f>
        <v>0</v>
      </c>
      <c r="O1082" s="1">
        <f>COUNTIF(B1082,"*ea*")</f>
        <v>0</v>
      </c>
      <c r="P1082" s="1">
        <f>COUNTIF(B1082,"*eo*")</f>
        <v>0</v>
      </c>
      <c r="Q1082" s="1">
        <f>COUNTIF(B1082,"*eu*")</f>
        <v>0</v>
      </c>
      <c r="R1082" s="1">
        <f>COUNTIF(B1082,"*ai*")</f>
        <v>0</v>
      </c>
      <c r="S1082" s="1">
        <f>COUNTIF(B1082,"*ae*")</f>
        <v>0</v>
      </c>
      <c r="T1082" s="1">
        <f>COUNTIF(B1082,"*ao*")</f>
        <v>0</v>
      </c>
      <c r="U1082" s="1">
        <f>COUNTIF(B1082,"*au*")</f>
        <v>0</v>
      </c>
      <c r="V1082" s="1">
        <f>COUNTIF(B1082,"*oi*")</f>
        <v>0</v>
      </c>
      <c r="W1082" s="1">
        <f>COUNTIF(B1082,"*oe*")</f>
        <v>0</v>
      </c>
      <c r="X1082" s="1">
        <f>COUNTIF(B1082,"*oa*")</f>
        <v>0</v>
      </c>
      <c r="Y1082" s="1">
        <f>COUNTIF(B1082,"*ou*")</f>
        <v>0</v>
      </c>
      <c r="Z1082" s="1">
        <f>COUNTIF(B1082,"*ui*")</f>
        <v>0</v>
      </c>
      <c r="AA1082" s="1">
        <f>COUNTIF(B1082,"*ua*")</f>
        <v>0</v>
      </c>
      <c r="AB1082">
        <f>SUM(G1082:AA1082)</f>
        <v>0</v>
      </c>
      <c r="AC1082">
        <v>2</v>
      </c>
      <c r="AD1082">
        <f>COUNTIF(AC1082,"2")</f>
        <v>1</v>
      </c>
      <c r="AE1082">
        <f>COUNTIF(AC1082,"3")</f>
        <v>0</v>
      </c>
      <c r="AF1082">
        <f>COUNTIF(AC1082,"4")</f>
        <v>0</v>
      </c>
      <c r="AG1082">
        <f>COUNTIF(AC1082,"5")</f>
        <v>0</v>
      </c>
      <c r="AH1082">
        <v>1</v>
      </c>
      <c r="AI1082">
        <v>0</v>
      </c>
      <c r="AL1082">
        <v>1</v>
      </c>
      <c r="AO1082" s="1">
        <f>COUNTIF(F1082,"CVCV")+COUNTIF(F1082,"CVVCV")</f>
        <v>1</v>
      </c>
      <c r="AP1082" s="1">
        <f>COUNTIF(F1082,"CVCVC")+COUNTIF(F1082,"CVVCVC")</f>
        <v>0</v>
      </c>
      <c r="AQ1082" s="1">
        <f>COUNTIF(F1082,"VCV")+COUNTIF(F1082,"VVCV")</f>
        <v>0</v>
      </c>
      <c r="AR1082" s="1">
        <f>COUNTIF(F1082,"VCVC")+COUNTIF(F1082,"VVCVC")</f>
        <v>0</v>
      </c>
      <c r="AS1082" s="1">
        <f>COUNTIF(F1082,"CVV")</f>
        <v>0</v>
      </c>
      <c r="AT1082" s="1">
        <f>COUNTIF(F1082,"CVVC")</f>
        <v>0</v>
      </c>
      <c r="AU1082" s="1">
        <f>COUNTIF(F1082,"VV")</f>
        <v>0</v>
      </c>
      <c r="AV1082" s="1">
        <f>COUNTIF(F1082,"VVC")</f>
        <v>0</v>
      </c>
      <c r="AW1082" s="1">
        <f>COUNTIF(F1082,"CVVCVC")+COUNTIF(F1082,"VVCVC")+COUNTIF(F1082,"CVVCV")+COUNTIF(F1082,"VVCV")</f>
        <v>0</v>
      </c>
      <c r="AY1082" s="1">
        <f>COUNTIF(F1082,"CCVCV")</f>
        <v>0</v>
      </c>
      <c r="AZ1082" s="1">
        <f>COUNTIF(F1082,"CCVCVC")</f>
        <v>0</v>
      </c>
      <c r="BA1082" s="1">
        <f>COUNTIF(F1082,"CCVV")</f>
        <v>0</v>
      </c>
      <c r="BB1082" s="1">
        <f>COUNTIF(F1082,"CCVVC")</f>
        <v>0</v>
      </c>
      <c r="BF1082" s="1" t="str">
        <f>RIGHT(F1082,4)</f>
        <v>CVCV</v>
      </c>
      <c r="BG1082" s="1">
        <v>1</v>
      </c>
      <c r="BP1082" s="1">
        <f>SUM(BG1082:BO1082)</f>
        <v>1</v>
      </c>
      <c r="BQ1082">
        <v>0</v>
      </c>
      <c r="BS1082" s="1" t="str">
        <f>LEFT(B1082,1)</f>
        <v>r</v>
      </c>
      <c r="BT1082" s="1" t="str">
        <f>LEFT(B1082,2)</f>
        <v>ro</v>
      </c>
      <c r="BU1082" s="1" t="str">
        <f>RIGHT(B1082,1)</f>
        <v>e</v>
      </c>
      <c r="BX1082" s="10">
        <v>0</v>
      </c>
      <c r="BY1082" s="10" t="str">
        <f>LEFT(CA1082,1)</f>
        <v>o</v>
      </c>
      <c r="BZ1082" s="10" t="str">
        <f>RIGHT(B1082,1)</f>
        <v>e</v>
      </c>
      <c r="CA1082" s="10" t="str">
        <f>RIGHT(B1082,3)</f>
        <v>oʔe</v>
      </c>
      <c r="CB1082" s="10" t="str">
        <f>RIGHT(B1082,3)</f>
        <v>oʔe</v>
      </c>
      <c r="CC1082" s="10" t="str">
        <f>RIGHT(B1082,2)</f>
        <v>ʔe</v>
      </c>
      <c r="CD1082" s="10" t="str">
        <f>RIGHT(B1082,1)</f>
        <v>e</v>
      </c>
    </row>
    <row r="1083" spans="1:82">
      <c r="A1083">
        <v>1773</v>
      </c>
      <c r="B1083" s="30" t="s">
        <v>355</v>
      </c>
      <c r="C1083" t="s">
        <v>1646</v>
      </c>
      <c r="D1083" t="s">
        <v>1151</v>
      </c>
      <c r="E1083" t="s">
        <v>2821</v>
      </c>
      <c r="F1083" t="s">
        <v>2834</v>
      </c>
      <c r="G1083" s="1">
        <f>COUNTIF(B1083,"*ii*")</f>
        <v>0</v>
      </c>
      <c r="H1083" s="1">
        <f>COUNTIF(B1083,"*ee*")</f>
        <v>0</v>
      </c>
      <c r="I1083" s="1">
        <f>COUNTIF(B1083,"*aa*")</f>
        <v>0</v>
      </c>
      <c r="J1083" s="1">
        <f>COUNTIF(B1083,"*oo*")</f>
        <v>0</v>
      </c>
      <c r="K1083" s="1">
        <f>COUNTIF(B1083,"*uu*")</f>
        <v>0</v>
      </c>
      <c r="L1083" s="1">
        <f>COUNTIF(B1083,"*ia*")</f>
        <v>0</v>
      </c>
      <c r="M1083" s="1">
        <f>COUNTIF(B1083,"*iu*")</f>
        <v>0</v>
      </c>
      <c r="N1083" s="1">
        <f>COUNTIF(B1083,"*ei*")</f>
        <v>0</v>
      </c>
      <c r="O1083" s="1">
        <f>COUNTIF(B1083,"*ea*")</f>
        <v>0</v>
      </c>
      <c r="P1083" s="1">
        <f>COUNTIF(B1083,"*eo*")</f>
        <v>0</v>
      </c>
      <c r="Q1083" s="1">
        <f>COUNTIF(B1083,"*eu*")</f>
        <v>0</v>
      </c>
      <c r="R1083" s="1">
        <f>COUNTIF(B1083,"*ai*")</f>
        <v>0</v>
      </c>
      <c r="S1083" s="1">
        <f>COUNTIF(B1083,"*ae*")</f>
        <v>0</v>
      </c>
      <c r="T1083" s="1">
        <f>COUNTIF(B1083,"*ao*")</f>
        <v>0</v>
      </c>
      <c r="U1083" s="1">
        <f>COUNTIF(B1083,"*au*")</f>
        <v>0</v>
      </c>
      <c r="V1083" s="1">
        <f>COUNTIF(B1083,"*oi*")</f>
        <v>0</v>
      </c>
      <c r="W1083" s="1">
        <f>COUNTIF(B1083,"*oe*")</f>
        <v>0</v>
      </c>
      <c r="X1083" s="1">
        <f>COUNTIF(B1083,"*oa*")</f>
        <v>0</v>
      </c>
      <c r="Y1083" s="1">
        <f>COUNTIF(B1083,"*ou*")</f>
        <v>0</v>
      </c>
      <c r="Z1083" s="1">
        <f>COUNTIF(B1083,"*ui*")</f>
        <v>0</v>
      </c>
      <c r="AA1083" s="1">
        <f>COUNTIF(B1083,"*ua*")</f>
        <v>0</v>
      </c>
      <c r="AB1083">
        <f>SUM(G1083:AA1083)</f>
        <v>0</v>
      </c>
      <c r="AC1083">
        <v>2</v>
      </c>
      <c r="AD1083">
        <f>COUNTIF(AC1083,"2")</f>
        <v>1</v>
      </c>
      <c r="AE1083">
        <f>COUNTIF(AC1083,"3")</f>
        <v>0</v>
      </c>
      <c r="AF1083">
        <f>COUNTIF(AC1083,"4")</f>
        <v>0</v>
      </c>
      <c r="AG1083">
        <f>COUNTIF(AC1083,"5")</f>
        <v>0</v>
      </c>
      <c r="AH1083">
        <v>1</v>
      </c>
      <c r="AI1083">
        <v>0</v>
      </c>
      <c r="AL1083">
        <v>1</v>
      </c>
      <c r="AO1083" s="1">
        <f>COUNTIF(F1083,"CVCV")+COUNTIF(F1083,"CVVCV")</f>
        <v>1</v>
      </c>
      <c r="AP1083" s="1">
        <f>COUNTIF(F1083,"CVCVC")+COUNTIF(F1083,"CVVCVC")</f>
        <v>0</v>
      </c>
      <c r="AQ1083" s="1">
        <f>COUNTIF(F1083,"VCV")+COUNTIF(F1083,"VVCV")</f>
        <v>0</v>
      </c>
      <c r="AR1083" s="1">
        <f>COUNTIF(F1083,"VCVC")+COUNTIF(F1083,"VVCVC")</f>
        <v>0</v>
      </c>
      <c r="AS1083" s="1">
        <f>COUNTIF(F1083,"CVV")</f>
        <v>0</v>
      </c>
      <c r="AT1083" s="1">
        <f>COUNTIF(F1083,"CVVC")</f>
        <v>0</v>
      </c>
      <c r="AU1083" s="1">
        <f>COUNTIF(F1083,"VV")</f>
        <v>0</v>
      </c>
      <c r="AV1083" s="1">
        <f>COUNTIF(F1083,"VVC")</f>
        <v>0</v>
      </c>
      <c r="AW1083" s="1">
        <f>COUNTIF(F1083,"CVVCVC")+COUNTIF(F1083,"VVCVC")+COUNTIF(F1083,"CVVCV")+COUNTIF(F1083,"VVCV")</f>
        <v>0</v>
      </c>
      <c r="AY1083" s="1">
        <f>COUNTIF(F1083,"CCVCV")</f>
        <v>0</v>
      </c>
      <c r="AZ1083" s="1">
        <f>COUNTIF(F1083,"CCVCVC")</f>
        <v>0</v>
      </c>
      <c r="BA1083" s="1">
        <f>COUNTIF(F1083,"CCVV")</f>
        <v>0</v>
      </c>
      <c r="BB1083" s="1">
        <f>COUNTIF(F1083,"CCVVC")</f>
        <v>0</v>
      </c>
      <c r="BF1083" s="1" t="str">
        <f>RIGHT(F1083,4)</f>
        <v>CVCV</v>
      </c>
      <c r="BG1083" s="1">
        <v>1</v>
      </c>
      <c r="BP1083" s="1">
        <f>SUM(BG1083:BO1083)</f>
        <v>1</v>
      </c>
      <c r="BQ1083">
        <v>0</v>
      </c>
      <c r="BS1083" s="1" t="str">
        <f>LEFT(B1083,1)</f>
        <v>t</v>
      </c>
      <c r="BT1083" s="1" t="str">
        <f>LEFT(B1083,2)</f>
        <v>ta</v>
      </c>
      <c r="BU1083" s="1" t="str">
        <f>RIGHT(B1083,1)</f>
        <v>i</v>
      </c>
      <c r="BX1083" s="10">
        <v>0</v>
      </c>
      <c r="BY1083" s="10" t="str">
        <f>LEFT(CA1083,1)</f>
        <v>a</v>
      </c>
      <c r="BZ1083" s="10" t="str">
        <f>RIGHT(B1083,1)</f>
        <v>i</v>
      </c>
      <c r="CA1083" s="10" t="str">
        <f>RIGHT(B1083,3)</f>
        <v>abi</v>
      </c>
      <c r="CB1083" s="10" t="str">
        <f>RIGHT(B1083,3)</f>
        <v>abi</v>
      </c>
      <c r="CC1083" s="10" t="str">
        <f>RIGHT(B1083,2)</f>
        <v>bi</v>
      </c>
      <c r="CD1083" s="10" t="str">
        <f>RIGHT(B1083,1)</f>
        <v>i</v>
      </c>
    </row>
    <row r="1084" spans="1:82">
      <c r="A1084">
        <v>93</v>
      </c>
      <c r="B1084" s="30" t="s">
        <v>186</v>
      </c>
      <c r="C1084" t="s">
        <v>1397</v>
      </c>
      <c r="D1084" t="s">
        <v>1150</v>
      </c>
      <c r="E1084" t="s">
        <v>2821</v>
      </c>
      <c r="F1084" t="s">
        <v>2834</v>
      </c>
      <c r="G1084" s="1">
        <f>COUNTIF(B1084,"*ii*")</f>
        <v>0</v>
      </c>
      <c r="H1084" s="1">
        <f>COUNTIF(B1084,"*ee*")</f>
        <v>0</v>
      </c>
      <c r="I1084" s="1">
        <f>COUNTIF(B1084,"*aa*")</f>
        <v>0</v>
      </c>
      <c r="J1084" s="1">
        <f>COUNTIF(B1084,"*oo*")</f>
        <v>0</v>
      </c>
      <c r="K1084" s="1">
        <f>COUNTIF(B1084,"*uu*")</f>
        <v>0</v>
      </c>
      <c r="L1084" s="1">
        <f>COUNTIF(B1084,"*ia*")</f>
        <v>0</v>
      </c>
      <c r="M1084" s="1">
        <f>COUNTIF(B1084,"*iu*")</f>
        <v>0</v>
      </c>
      <c r="N1084" s="1">
        <f>COUNTIF(B1084,"*ei*")</f>
        <v>0</v>
      </c>
      <c r="O1084" s="1">
        <f>COUNTIF(B1084,"*ea*")</f>
        <v>0</v>
      </c>
      <c r="P1084" s="1">
        <f>COUNTIF(B1084,"*eo*")</f>
        <v>0</v>
      </c>
      <c r="Q1084" s="1">
        <f>COUNTIF(B1084,"*eu*")</f>
        <v>0</v>
      </c>
      <c r="R1084" s="1">
        <f>COUNTIF(B1084,"*ai*")</f>
        <v>0</v>
      </c>
      <c r="S1084" s="1">
        <f>COUNTIF(B1084,"*ae*")</f>
        <v>0</v>
      </c>
      <c r="T1084" s="1">
        <f>COUNTIF(B1084,"*ao*")</f>
        <v>0</v>
      </c>
      <c r="U1084" s="1">
        <f>COUNTIF(B1084,"*au*")</f>
        <v>0</v>
      </c>
      <c r="V1084" s="1">
        <f>COUNTIF(B1084,"*oi*")</f>
        <v>0</v>
      </c>
      <c r="W1084" s="1">
        <f>COUNTIF(B1084,"*oe*")</f>
        <v>0</v>
      </c>
      <c r="X1084" s="1">
        <f>COUNTIF(B1084,"*oa*")</f>
        <v>0</v>
      </c>
      <c r="Y1084" s="1">
        <f>COUNTIF(B1084,"*ou*")</f>
        <v>0</v>
      </c>
      <c r="Z1084" s="1">
        <f>COUNTIF(B1084,"*ui*")</f>
        <v>0</v>
      </c>
      <c r="AA1084" s="1">
        <f>COUNTIF(B1084,"*ua*")</f>
        <v>0</v>
      </c>
      <c r="AB1084">
        <f>SUM(G1084:AA1084)</f>
        <v>0</v>
      </c>
      <c r="AC1084">
        <v>2</v>
      </c>
      <c r="AD1084">
        <f>COUNTIF(AC1084,"2")</f>
        <v>1</v>
      </c>
      <c r="AE1084">
        <f>COUNTIF(AC1084,"3")</f>
        <v>0</v>
      </c>
      <c r="AF1084">
        <f>COUNTIF(AC1084,"4")</f>
        <v>0</v>
      </c>
      <c r="AG1084">
        <f>COUNTIF(AC1084,"5")</f>
        <v>0</v>
      </c>
      <c r="AH1084">
        <v>1</v>
      </c>
      <c r="AI1084">
        <v>0</v>
      </c>
      <c r="AL1084">
        <v>1</v>
      </c>
      <c r="AO1084" s="1">
        <f>COUNTIF(F1084,"CVCV")+COUNTIF(F1084,"CVVCV")</f>
        <v>1</v>
      </c>
      <c r="AP1084" s="1">
        <f>COUNTIF(F1084,"CVCVC")+COUNTIF(F1084,"CVVCVC")</f>
        <v>0</v>
      </c>
      <c r="AQ1084" s="1">
        <f>COUNTIF(F1084,"VCV")+COUNTIF(F1084,"VVCV")</f>
        <v>0</v>
      </c>
      <c r="AR1084" s="1">
        <f>COUNTIF(F1084,"VCVC")+COUNTIF(F1084,"VVCVC")</f>
        <v>0</v>
      </c>
      <c r="AS1084" s="1">
        <f>COUNTIF(F1084,"CVV")</f>
        <v>0</v>
      </c>
      <c r="AT1084" s="1">
        <f>COUNTIF(F1084,"CVVC")</f>
        <v>0</v>
      </c>
      <c r="AU1084" s="1">
        <f>COUNTIF(F1084,"VV")</f>
        <v>0</v>
      </c>
      <c r="AV1084" s="1">
        <f>COUNTIF(F1084,"VVC")</f>
        <v>0</v>
      </c>
      <c r="AW1084" s="1">
        <f>COUNTIF(F1084,"CVVCVC")+COUNTIF(F1084,"VVCVC")+COUNTIF(F1084,"CVVCV")+COUNTIF(F1084,"VVCV")</f>
        <v>0</v>
      </c>
      <c r="AY1084" s="1">
        <f>COUNTIF(F1084,"CCVCV")</f>
        <v>0</v>
      </c>
      <c r="AZ1084" s="1">
        <f>COUNTIF(F1084,"CCVCVC")</f>
        <v>0</v>
      </c>
      <c r="BA1084" s="1">
        <f>COUNTIF(F1084,"CCVV")</f>
        <v>0</v>
      </c>
      <c r="BB1084" s="1">
        <f>COUNTIF(F1084,"CCVVC")</f>
        <v>0</v>
      </c>
      <c r="BF1084" s="1" t="str">
        <f>RIGHT(F1084,4)</f>
        <v>CVCV</v>
      </c>
      <c r="BG1084" s="1">
        <v>1</v>
      </c>
      <c r="BP1084" s="1">
        <f>SUM(BG1084:BO1084)</f>
        <v>1</v>
      </c>
      <c r="BQ1084">
        <v>0</v>
      </c>
      <c r="BS1084" s="1" t="str">
        <f>LEFT(B1084,1)</f>
        <v>b</v>
      </c>
      <c r="BT1084" s="1" t="str">
        <f>LEFT(B1084,2)</f>
        <v>ba</v>
      </c>
      <c r="BU1084" s="1" t="str">
        <f>RIGHT(B1084,1)</f>
        <v>i</v>
      </c>
      <c r="BX1084" s="10">
        <v>0</v>
      </c>
      <c r="BY1084" s="10" t="str">
        <f>LEFT(CA1084,1)</f>
        <v>a</v>
      </c>
      <c r="BZ1084" s="10" t="str">
        <f>RIGHT(B1084,1)</f>
        <v>i</v>
      </c>
      <c r="CA1084" s="10" t="str">
        <f>RIGHT(B1084,3)</f>
        <v>abi</v>
      </c>
      <c r="CB1084" s="10" t="str">
        <f>RIGHT(B1084,3)</f>
        <v>abi</v>
      </c>
      <c r="CC1084" s="10" t="str">
        <f>RIGHT(B1084,2)</f>
        <v>bi</v>
      </c>
      <c r="CD1084" s="10" t="str">
        <f>RIGHT(B1084,1)</f>
        <v>i</v>
      </c>
    </row>
    <row r="1085" spans="1:82">
      <c r="A1085">
        <v>358</v>
      </c>
      <c r="B1085" s="30" t="s">
        <v>212</v>
      </c>
      <c r="C1085" t="s">
        <v>1433</v>
      </c>
      <c r="D1085" t="s">
        <v>1150</v>
      </c>
      <c r="E1085" t="s">
        <v>2821</v>
      </c>
      <c r="F1085" t="s">
        <v>2834</v>
      </c>
      <c r="G1085" s="1">
        <f>COUNTIF(B1085,"*ii*")</f>
        <v>0</v>
      </c>
      <c r="H1085" s="1">
        <f>COUNTIF(B1085,"*ee*")</f>
        <v>0</v>
      </c>
      <c r="I1085" s="1">
        <f>COUNTIF(B1085,"*aa*")</f>
        <v>0</v>
      </c>
      <c r="J1085" s="1">
        <f>COUNTIF(B1085,"*oo*")</f>
        <v>0</v>
      </c>
      <c r="K1085" s="1">
        <f>COUNTIF(B1085,"*uu*")</f>
        <v>0</v>
      </c>
      <c r="L1085" s="1">
        <f>COUNTIF(B1085,"*ia*")</f>
        <v>0</v>
      </c>
      <c r="M1085" s="1">
        <f>COUNTIF(B1085,"*iu*")</f>
        <v>0</v>
      </c>
      <c r="N1085" s="1">
        <f>COUNTIF(B1085,"*ei*")</f>
        <v>0</v>
      </c>
      <c r="O1085" s="1">
        <f>COUNTIF(B1085,"*ea*")</f>
        <v>0</v>
      </c>
      <c r="P1085" s="1">
        <f>COUNTIF(B1085,"*eo*")</f>
        <v>0</v>
      </c>
      <c r="Q1085" s="1">
        <f>COUNTIF(B1085,"*eu*")</f>
        <v>0</v>
      </c>
      <c r="R1085" s="1">
        <f>COUNTIF(B1085,"*ai*")</f>
        <v>0</v>
      </c>
      <c r="S1085" s="1">
        <f>COUNTIF(B1085,"*ae*")</f>
        <v>0</v>
      </c>
      <c r="T1085" s="1">
        <f>COUNTIF(B1085,"*ao*")</f>
        <v>0</v>
      </c>
      <c r="U1085" s="1">
        <f>COUNTIF(B1085,"*au*")</f>
        <v>0</v>
      </c>
      <c r="V1085" s="1">
        <f>COUNTIF(B1085,"*oi*")</f>
        <v>0</v>
      </c>
      <c r="W1085" s="1">
        <f>COUNTIF(B1085,"*oe*")</f>
        <v>0</v>
      </c>
      <c r="X1085" s="1">
        <f>COUNTIF(B1085,"*oa*")</f>
        <v>0</v>
      </c>
      <c r="Y1085" s="1">
        <f>COUNTIF(B1085,"*ou*")</f>
        <v>0</v>
      </c>
      <c r="Z1085" s="1">
        <f>COUNTIF(B1085,"*ui*")</f>
        <v>0</v>
      </c>
      <c r="AA1085" s="1">
        <f>COUNTIF(B1085,"*ua*")</f>
        <v>0</v>
      </c>
      <c r="AB1085">
        <f>SUM(G1085:AA1085)</f>
        <v>0</v>
      </c>
      <c r="AC1085">
        <v>2</v>
      </c>
      <c r="AD1085">
        <f>COUNTIF(AC1085,"2")</f>
        <v>1</v>
      </c>
      <c r="AE1085">
        <f>COUNTIF(AC1085,"3")</f>
        <v>0</v>
      </c>
      <c r="AF1085">
        <f>COUNTIF(AC1085,"4")</f>
        <v>0</v>
      </c>
      <c r="AG1085">
        <f>COUNTIF(AC1085,"5")</f>
        <v>0</v>
      </c>
      <c r="AH1085">
        <v>1</v>
      </c>
      <c r="AI1085">
        <v>0</v>
      </c>
      <c r="AL1085">
        <v>1</v>
      </c>
      <c r="AO1085" s="1">
        <f>COUNTIF(F1085,"CVCV")+COUNTIF(F1085,"CVVCV")</f>
        <v>1</v>
      </c>
      <c r="AP1085" s="1">
        <f>COUNTIF(F1085,"CVCVC")+COUNTIF(F1085,"CVVCVC")</f>
        <v>0</v>
      </c>
      <c r="AQ1085" s="1">
        <f>COUNTIF(F1085,"VCV")+COUNTIF(F1085,"VVCV")</f>
        <v>0</v>
      </c>
      <c r="AR1085" s="1">
        <f>COUNTIF(F1085,"VCVC")+COUNTIF(F1085,"VVCVC")</f>
        <v>0</v>
      </c>
      <c r="AS1085" s="1">
        <f>COUNTIF(F1085,"CVV")</f>
        <v>0</v>
      </c>
      <c r="AT1085" s="1">
        <f>COUNTIF(F1085,"CVVC")</f>
        <v>0</v>
      </c>
      <c r="AU1085" s="1">
        <f>COUNTIF(F1085,"VV")</f>
        <v>0</v>
      </c>
      <c r="AV1085" s="1">
        <f>COUNTIF(F1085,"VVC")</f>
        <v>0</v>
      </c>
      <c r="AW1085" s="1">
        <f>COUNTIF(F1085,"CVVCVC")+COUNTIF(F1085,"VVCVC")+COUNTIF(F1085,"CVVCV")+COUNTIF(F1085,"VVCV")</f>
        <v>0</v>
      </c>
      <c r="AY1085" s="1">
        <f>COUNTIF(F1085,"CCVCV")</f>
        <v>0</v>
      </c>
      <c r="AZ1085" s="1">
        <f>COUNTIF(F1085,"CCVCVC")</f>
        <v>0</v>
      </c>
      <c r="BA1085" s="1">
        <f>COUNTIF(F1085,"CCVV")</f>
        <v>0</v>
      </c>
      <c r="BB1085" s="1">
        <f>COUNTIF(F1085,"CCVVC")</f>
        <v>0</v>
      </c>
      <c r="BF1085" s="1" t="str">
        <f>RIGHT(F1085,4)</f>
        <v>CVCV</v>
      </c>
      <c r="BG1085" s="1">
        <v>1</v>
      </c>
      <c r="BP1085" s="1">
        <f>SUM(BG1085:BO1085)</f>
        <v>1</v>
      </c>
      <c r="BQ1085">
        <v>0</v>
      </c>
      <c r="BS1085" s="1" t="str">
        <f>LEFT(B1085,1)</f>
        <v>h</v>
      </c>
      <c r="BT1085" s="1" t="str">
        <f>LEFT(B1085,2)</f>
        <v>ha</v>
      </c>
      <c r="BU1085" s="1" t="str">
        <f>RIGHT(B1085,1)</f>
        <v>i</v>
      </c>
      <c r="BX1085" s="10">
        <v>0</v>
      </c>
      <c r="BY1085" s="10" t="str">
        <f>LEFT(CA1085,1)</f>
        <v>a</v>
      </c>
      <c r="BZ1085" s="10" t="str">
        <f>RIGHT(B1085,1)</f>
        <v>i</v>
      </c>
      <c r="CA1085" s="10" t="str">
        <f>RIGHT(B1085,3)</f>
        <v>abi</v>
      </c>
      <c r="CB1085" s="10" t="str">
        <f>RIGHT(B1085,3)</f>
        <v>abi</v>
      </c>
      <c r="CC1085" s="10" t="str">
        <f>RIGHT(B1085,2)</f>
        <v>bi</v>
      </c>
      <c r="CD1085" s="10" t="str">
        <f>RIGHT(B1085,1)</f>
        <v>i</v>
      </c>
    </row>
    <row r="1086" spans="1:82">
      <c r="A1086">
        <v>906</v>
      </c>
      <c r="B1086" s="30" t="s">
        <v>485</v>
      </c>
      <c r="C1086" t="s">
        <v>1819</v>
      </c>
      <c r="D1086" t="s">
        <v>1150</v>
      </c>
      <c r="E1086" t="s">
        <v>2821</v>
      </c>
      <c r="F1086" t="s">
        <v>2834</v>
      </c>
      <c r="G1086" s="1">
        <f>COUNTIF(B1086,"*ii*")</f>
        <v>0</v>
      </c>
      <c r="H1086" s="1">
        <f>COUNTIF(B1086,"*ee*")</f>
        <v>0</v>
      </c>
      <c r="I1086" s="1">
        <f>COUNTIF(B1086,"*aa*")</f>
        <v>0</v>
      </c>
      <c r="J1086" s="1">
        <f>COUNTIF(B1086,"*oo*")</f>
        <v>0</v>
      </c>
      <c r="K1086" s="1">
        <f>COUNTIF(B1086,"*uu*")</f>
        <v>0</v>
      </c>
      <c r="L1086" s="1">
        <f>COUNTIF(B1086,"*ia*")</f>
        <v>0</v>
      </c>
      <c r="M1086" s="1">
        <f>COUNTIF(B1086,"*iu*")</f>
        <v>0</v>
      </c>
      <c r="N1086" s="1">
        <f>COUNTIF(B1086,"*ei*")</f>
        <v>0</v>
      </c>
      <c r="O1086" s="1">
        <f>COUNTIF(B1086,"*ea*")</f>
        <v>0</v>
      </c>
      <c r="P1086" s="1">
        <f>COUNTIF(B1086,"*eo*")</f>
        <v>0</v>
      </c>
      <c r="Q1086" s="1">
        <f>COUNTIF(B1086,"*eu*")</f>
        <v>0</v>
      </c>
      <c r="R1086" s="1">
        <f>COUNTIF(B1086,"*ai*")</f>
        <v>0</v>
      </c>
      <c r="S1086" s="1">
        <f>COUNTIF(B1086,"*ae*")</f>
        <v>0</v>
      </c>
      <c r="T1086" s="1">
        <f>COUNTIF(B1086,"*ao*")</f>
        <v>0</v>
      </c>
      <c r="U1086" s="1">
        <f>COUNTIF(B1086,"*au*")</f>
        <v>0</v>
      </c>
      <c r="V1086" s="1">
        <f>COUNTIF(B1086,"*oi*")</f>
        <v>0</v>
      </c>
      <c r="W1086" s="1">
        <f>COUNTIF(B1086,"*oe*")</f>
        <v>0</v>
      </c>
      <c r="X1086" s="1">
        <f>COUNTIF(B1086,"*oa*")</f>
        <v>0</v>
      </c>
      <c r="Y1086" s="1">
        <f>COUNTIF(B1086,"*ou*")</f>
        <v>0</v>
      </c>
      <c r="Z1086" s="1">
        <f>COUNTIF(B1086,"*ui*")</f>
        <v>0</v>
      </c>
      <c r="AA1086" s="1">
        <f>COUNTIF(B1086,"*ua*")</f>
        <v>0</v>
      </c>
      <c r="AB1086">
        <f>SUM(G1086:AA1086)</f>
        <v>0</v>
      </c>
      <c r="AC1086">
        <v>2</v>
      </c>
      <c r="AD1086">
        <f>COUNTIF(AC1086,"2")</f>
        <v>1</v>
      </c>
      <c r="AE1086">
        <f>COUNTIF(AC1086,"3")</f>
        <v>0</v>
      </c>
      <c r="AF1086">
        <f>COUNTIF(AC1086,"4")</f>
        <v>0</v>
      </c>
      <c r="AG1086">
        <f>COUNTIF(AC1086,"5")</f>
        <v>0</v>
      </c>
      <c r="AH1086">
        <v>1</v>
      </c>
      <c r="AI1086">
        <v>0</v>
      </c>
      <c r="AL1086">
        <v>1</v>
      </c>
      <c r="AO1086" s="1">
        <f>COUNTIF(F1086,"CVCV")+COUNTIF(F1086,"CVVCV")</f>
        <v>1</v>
      </c>
      <c r="AP1086" s="1">
        <f>COUNTIF(F1086,"CVCVC")+COUNTIF(F1086,"CVVCVC")</f>
        <v>0</v>
      </c>
      <c r="AQ1086" s="1">
        <f>COUNTIF(F1086,"VCV")+COUNTIF(F1086,"VVCV")</f>
        <v>0</v>
      </c>
      <c r="AR1086" s="1">
        <f>COUNTIF(F1086,"VCVC")+COUNTIF(F1086,"VVCVC")</f>
        <v>0</v>
      </c>
      <c r="AS1086" s="1">
        <f>COUNTIF(F1086,"CVV")</f>
        <v>0</v>
      </c>
      <c r="AT1086" s="1">
        <f>COUNTIF(F1086,"CVVC")</f>
        <v>0</v>
      </c>
      <c r="AU1086" s="1">
        <f>COUNTIF(F1086,"VV")</f>
        <v>0</v>
      </c>
      <c r="AV1086" s="1">
        <f>COUNTIF(F1086,"VVC")</f>
        <v>0</v>
      </c>
      <c r="AW1086" s="1">
        <f>COUNTIF(F1086,"CVVCVC")+COUNTIF(F1086,"VVCVC")+COUNTIF(F1086,"CVVCV")+COUNTIF(F1086,"VVCV")</f>
        <v>0</v>
      </c>
      <c r="AY1086" s="1">
        <f>COUNTIF(F1086,"CCVCV")</f>
        <v>0</v>
      </c>
      <c r="AZ1086" s="1">
        <f>COUNTIF(F1086,"CCVCVC")</f>
        <v>0</v>
      </c>
      <c r="BA1086" s="1">
        <f>COUNTIF(F1086,"CCVV")</f>
        <v>0</v>
      </c>
      <c r="BB1086" s="1">
        <f>COUNTIF(F1086,"CCVVC")</f>
        <v>0</v>
      </c>
      <c r="BF1086" s="1" t="str">
        <f>RIGHT(F1086,4)</f>
        <v>CVCV</v>
      </c>
      <c r="BG1086" s="1">
        <v>1</v>
      </c>
      <c r="BP1086" s="1">
        <f>SUM(BG1086:BO1086)</f>
        <v>1</v>
      </c>
      <c r="BQ1086">
        <v>0</v>
      </c>
      <c r="BS1086" s="1" t="str">
        <f>LEFT(B1086,1)</f>
        <v>n</v>
      </c>
      <c r="BT1086" s="1" t="str">
        <f>LEFT(B1086,2)</f>
        <v>na</v>
      </c>
      <c r="BU1086" s="1" t="str">
        <f>RIGHT(B1086,1)</f>
        <v>i</v>
      </c>
      <c r="BX1086" s="10">
        <v>0</v>
      </c>
      <c r="BY1086" s="10" t="str">
        <f>LEFT(CA1086,1)</f>
        <v>a</v>
      </c>
      <c r="BZ1086" s="10" t="str">
        <f>RIGHT(B1086,1)</f>
        <v>i</v>
      </c>
      <c r="CA1086" s="10" t="str">
        <f>RIGHT(B1086,3)</f>
        <v>abi</v>
      </c>
      <c r="CB1086" s="10" t="str">
        <f>RIGHT(B1086,3)</f>
        <v>abi</v>
      </c>
      <c r="CC1086" s="10" t="str">
        <f>RIGHT(B1086,2)</f>
        <v>bi</v>
      </c>
      <c r="CD1086" s="10" t="str">
        <f>RIGHT(B1086,1)</f>
        <v>i</v>
      </c>
    </row>
    <row r="1087" spans="1:82">
      <c r="A1087">
        <v>1455</v>
      </c>
      <c r="B1087" s="30" t="s">
        <v>937</v>
      </c>
      <c r="C1087" t="s">
        <v>2478</v>
      </c>
      <c r="D1087" t="s">
        <v>1150</v>
      </c>
      <c r="E1087" t="s">
        <v>2821</v>
      </c>
      <c r="F1087" t="s">
        <v>2834</v>
      </c>
      <c r="G1087" s="1">
        <f>COUNTIF(B1087,"*ii*")</f>
        <v>0</v>
      </c>
      <c r="H1087" s="1">
        <f>COUNTIF(B1087,"*ee*")</f>
        <v>0</v>
      </c>
      <c r="I1087" s="1">
        <f>COUNTIF(B1087,"*aa*")</f>
        <v>0</v>
      </c>
      <c r="J1087" s="1">
        <f>COUNTIF(B1087,"*oo*")</f>
        <v>0</v>
      </c>
      <c r="K1087" s="1">
        <f>COUNTIF(B1087,"*uu*")</f>
        <v>0</v>
      </c>
      <c r="L1087" s="1">
        <f>COUNTIF(B1087,"*ia*")</f>
        <v>0</v>
      </c>
      <c r="M1087" s="1">
        <f>COUNTIF(B1087,"*iu*")</f>
        <v>0</v>
      </c>
      <c r="N1087" s="1">
        <f>COUNTIF(B1087,"*ei*")</f>
        <v>0</v>
      </c>
      <c r="O1087" s="1">
        <f>COUNTIF(B1087,"*ea*")</f>
        <v>0</v>
      </c>
      <c r="P1087" s="1">
        <f>COUNTIF(B1087,"*eo*")</f>
        <v>0</v>
      </c>
      <c r="Q1087" s="1">
        <f>COUNTIF(B1087,"*eu*")</f>
        <v>0</v>
      </c>
      <c r="R1087" s="1">
        <f>COUNTIF(B1087,"*ai*")</f>
        <v>0</v>
      </c>
      <c r="S1087" s="1">
        <f>COUNTIF(B1087,"*ae*")</f>
        <v>0</v>
      </c>
      <c r="T1087" s="1">
        <f>COUNTIF(B1087,"*ao*")</f>
        <v>0</v>
      </c>
      <c r="U1087" s="1">
        <f>COUNTIF(B1087,"*au*")</f>
        <v>0</v>
      </c>
      <c r="V1087" s="1">
        <f>COUNTIF(B1087,"*oi*")</f>
        <v>0</v>
      </c>
      <c r="W1087" s="1">
        <f>COUNTIF(B1087,"*oe*")</f>
        <v>0</v>
      </c>
      <c r="X1087" s="1">
        <f>COUNTIF(B1087,"*oa*")</f>
        <v>0</v>
      </c>
      <c r="Y1087" s="1">
        <f>COUNTIF(B1087,"*ou*")</f>
        <v>0</v>
      </c>
      <c r="Z1087" s="1">
        <f>COUNTIF(B1087,"*ui*")</f>
        <v>0</v>
      </c>
      <c r="AA1087" s="1">
        <f>COUNTIF(B1087,"*ua*")</f>
        <v>0</v>
      </c>
      <c r="AB1087">
        <f>SUM(G1087:AA1087)</f>
        <v>0</v>
      </c>
      <c r="AC1087">
        <v>2</v>
      </c>
      <c r="AD1087">
        <f>COUNTIF(AC1087,"2")</f>
        <v>1</v>
      </c>
      <c r="AE1087">
        <f>COUNTIF(AC1087,"3")</f>
        <v>0</v>
      </c>
      <c r="AF1087">
        <f>COUNTIF(AC1087,"4")</f>
        <v>0</v>
      </c>
      <c r="AG1087">
        <f>COUNTIF(AC1087,"5")</f>
        <v>0</v>
      </c>
      <c r="AH1087">
        <v>1</v>
      </c>
      <c r="AI1087">
        <v>0</v>
      </c>
      <c r="AL1087">
        <v>1</v>
      </c>
      <c r="AO1087" s="1">
        <f>COUNTIF(F1087,"CVCV")+COUNTIF(F1087,"CVVCV")</f>
        <v>1</v>
      </c>
      <c r="AP1087" s="1">
        <f>COUNTIF(F1087,"CVCVC")+COUNTIF(F1087,"CVVCVC")</f>
        <v>0</v>
      </c>
      <c r="AQ1087" s="1">
        <f>COUNTIF(F1087,"VCV")+COUNTIF(F1087,"VVCV")</f>
        <v>0</v>
      </c>
      <c r="AR1087" s="1">
        <f>COUNTIF(F1087,"VCVC")+COUNTIF(F1087,"VVCVC")</f>
        <v>0</v>
      </c>
      <c r="AS1087" s="1">
        <f>COUNTIF(F1087,"CVV")</f>
        <v>0</v>
      </c>
      <c r="AT1087" s="1">
        <f>COUNTIF(F1087,"CVVC")</f>
        <v>0</v>
      </c>
      <c r="AU1087" s="1">
        <f>COUNTIF(F1087,"VV")</f>
        <v>0</v>
      </c>
      <c r="AV1087" s="1">
        <f>COUNTIF(F1087,"VVC")</f>
        <v>0</v>
      </c>
      <c r="AW1087" s="1">
        <f>COUNTIF(F1087,"CVVCVC")+COUNTIF(F1087,"VVCVC")+COUNTIF(F1087,"CVVCV")+COUNTIF(F1087,"VVCV")</f>
        <v>0</v>
      </c>
      <c r="AY1087" s="1">
        <f>COUNTIF(F1087,"CCVCV")</f>
        <v>0</v>
      </c>
      <c r="AZ1087" s="1">
        <f>COUNTIF(F1087,"CCVCVC")</f>
        <v>0</v>
      </c>
      <c r="BA1087" s="1">
        <f>COUNTIF(F1087,"CCVV")</f>
        <v>0</v>
      </c>
      <c r="BB1087" s="1">
        <f>COUNTIF(F1087,"CCVVC")</f>
        <v>0</v>
      </c>
      <c r="BF1087" s="1" t="str">
        <f>RIGHT(F1087,4)</f>
        <v>CVCV</v>
      </c>
      <c r="BG1087" s="1">
        <v>1</v>
      </c>
      <c r="BP1087" s="1">
        <f>SUM(BG1087:BO1087)</f>
        <v>1</v>
      </c>
      <c r="BQ1087">
        <v>0</v>
      </c>
      <c r="BS1087" s="1" t="str">
        <f>LEFT(B1087,1)</f>
        <v>r</v>
      </c>
      <c r="BT1087" s="1" t="str">
        <f>LEFT(B1087,2)</f>
        <v>ra</v>
      </c>
      <c r="BU1087" s="1" t="str">
        <f>RIGHT(B1087,1)</f>
        <v>i</v>
      </c>
      <c r="BX1087" s="10">
        <v>0</v>
      </c>
      <c r="BY1087" s="10" t="str">
        <f>LEFT(CA1087,1)</f>
        <v>a</v>
      </c>
      <c r="BZ1087" s="10" t="str">
        <f>RIGHT(B1087,1)</f>
        <v>i</v>
      </c>
      <c r="CA1087" s="10" t="str">
        <f>RIGHT(B1087,3)</f>
        <v>abi</v>
      </c>
      <c r="CB1087" s="10" t="str">
        <f>RIGHT(B1087,3)</f>
        <v>abi</v>
      </c>
      <c r="CC1087" s="10" t="str">
        <f>RIGHT(B1087,2)</f>
        <v>bi</v>
      </c>
      <c r="CD1087" s="10" t="str">
        <f>RIGHT(B1087,1)</f>
        <v>i</v>
      </c>
    </row>
    <row r="1088" spans="1:82">
      <c r="A1088">
        <v>1831</v>
      </c>
      <c r="B1088" s="30" t="s">
        <v>156</v>
      </c>
      <c r="C1088" t="s">
        <v>1357</v>
      </c>
      <c r="D1088" t="s">
        <v>1150</v>
      </c>
      <c r="E1088" t="s">
        <v>2821</v>
      </c>
      <c r="F1088" t="s">
        <v>2834</v>
      </c>
      <c r="G1088" s="1">
        <f>COUNTIF(B1088,"*ii*")</f>
        <v>0</v>
      </c>
      <c r="H1088" s="1">
        <f>COUNTIF(B1088,"*ee*")</f>
        <v>0</v>
      </c>
      <c r="I1088" s="1">
        <f>COUNTIF(B1088,"*aa*")</f>
        <v>0</v>
      </c>
      <c r="J1088" s="1">
        <f>COUNTIF(B1088,"*oo*")</f>
        <v>0</v>
      </c>
      <c r="K1088" s="1">
        <f>COUNTIF(B1088,"*uu*")</f>
        <v>0</v>
      </c>
      <c r="L1088" s="1">
        <f>COUNTIF(B1088,"*ia*")</f>
        <v>0</v>
      </c>
      <c r="M1088" s="1">
        <f>COUNTIF(B1088,"*iu*")</f>
        <v>0</v>
      </c>
      <c r="N1088" s="1">
        <f>COUNTIF(B1088,"*ei*")</f>
        <v>0</v>
      </c>
      <c r="O1088" s="1">
        <f>COUNTIF(B1088,"*ea*")</f>
        <v>0</v>
      </c>
      <c r="P1088" s="1">
        <f>COUNTIF(B1088,"*eo*")</f>
        <v>0</v>
      </c>
      <c r="Q1088" s="1">
        <f>COUNTIF(B1088,"*eu*")</f>
        <v>0</v>
      </c>
      <c r="R1088" s="1">
        <f>COUNTIF(B1088,"*ai*")</f>
        <v>0</v>
      </c>
      <c r="S1088" s="1">
        <f>COUNTIF(B1088,"*ae*")</f>
        <v>0</v>
      </c>
      <c r="T1088" s="1">
        <f>COUNTIF(B1088,"*ao*")</f>
        <v>0</v>
      </c>
      <c r="U1088" s="1">
        <f>COUNTIF(B1088,"*au*")</f>
        <v>0</v>
      </c>
      <c r="V1088" s="1">
        <f>COUNTIF(B1088,"*oi*")</f>
        <v>0</v>
      </c>
      <c r="W1088" s="1">
        <f>COUNTIF(B1088,"*oe*")</f>
        <v>0</v>
      </c>
      <c r="X1088" s="1">
        <f>COUNTIF(B1088,"*oa*")</f>
        <v>0</v>
      </c>
      <c r="Y1088" s="1">
        <f>COUNTIF(B1088,"*ou*")</f>
        <v>0</v>
      </c>
      <c r="Z1088" s="1">
        <f>COUNTIF(B1088,"*ui*")</f>
        <v>0</v>
      </c>
      <c r="AA1088" s="1">
        <f>COUNTIF(B1088,"*ua*")</f>
        <v>0</v>
      </c>
      <c r="AB1088">
        <f>SUM(G1088:AA1088)</f>
        <v>0</v>
      </c>
      <c r="AC1088">
        <v>2</v>
      </c>
      <c r="AD1088">
        <f>COUNTIF(AC1088,"2")</f>
        <v>1</v>
      </c>
      <c r="AE1088">
        <f>COUNTIF(AC1088,"3")</f>
        <v>0</v>
      </c>
      <c r="AF1088">
        <f>COUNTIF(AC1088,"4")</f>
        <v>0</v>
      </c>
      <c r="AG1088">
        <f>COUNTIF(AC1088,"5")</f>
        <v>0</v>
      </c>
      <c r="AH1088">
        <v>1</v>
      </c>
      <c r="AI1088">
        <v>0</v>
      </c>
      <c r="AL1088">
        <v>1</v>
      </c>
      <c r="AO1088" s="1">
        <f>COUNTIF(F1088,"CVCV")+COUNTIF(F1088,"CVVCV")</f>
        <v>1</v>
      </c>
      <c r="AP1088" s="1">
        <f>COUNTIF(F1088,"CVCVC")+COUNTIF(F1088,"CVVCVC")</f>
        <v>0</v>
      </c>
      <c r="AQ1088" s="1">
        <f>COUNTIF(F1088,"VCV")+COUNTIF(F1088,"VVCV")</f>
        <v>0</v>
      </c>
      <c r="AR1088" s="1">
        <f>COUNTIF(F1088,"VCVC")+COUNTIF(F1088,"VVCVC")</f>
        <v>0</v>
      </c>
      <c r="AS1088" s="1">
        <f>COUNTIF(F1088,"CVV")</f>
        <v>0</v>
      </c>
      <c r="AT1088" s="1">
        <f>COUNTIF(F1088,"CVVC")</f>
        <v>0</v>
      </c>
      <c r="AU1088" s="1">
        <f>COUNTIF(F1088,"VV")</f>
        <v>0</v>
      </c>
      <c r="AV1088" s="1">
        <f>COUNTIF(F1088,"VVC")</f>
        <v>0</v>
      </c>
      <c r="AW1088" s="1">
        <f>COUNTIF(F1088,"CVVCVC")+COUNTIF(F1088,"VVCVC")+COUNTIF(F1088,"CVVCV")+COUNTIF(F1088,"VVCV")</f>
        <v>0</v>
      </c>
      <c r="AY1088" s="1">
        <f>COUNTIF(F1088,"CCVCV")</f>
        <v>0</v>
      </c>
      <c r="AZ1088" s="1">
        <f>COUNTIF(F1088,"CCVCVC")</f>
        <v>0</v>
      </c>
      <c r="BA1088" s="1">
        <f>COUNTIF(F1088,"CCVV")</f>
        <v>0</v>
      </c>
      <c r="BB1088" s="1">
        <f>COUNTIF(F1088,"CCVVC")</f>
        <v>0</v>
      </c>
      <c r="BF1088" s="1" t="str">
        <f>RIGHT(F1088,4)</f>
        <v>CVCV</v>
      </c>
      <c r="BG1088" s="1">
        <v>1</v>
      </c>
      <c r="BP1088" s="1">
        <f>SUM(BG1088:BO1088)</f>
        <v>1</v>
      </c>
      <c r="BQ1088">
        <v>0</v>
      </c>
      <c r="BS1088" s="1" t="str">
        <f>LEFT(B1088,1)</f>
        <v>t</v>
      </c>
      <c r="BT1088" s="1" t="str">
        <f>LEFT(B1088,2)</f>
        <v>te</v>
      </c>
      <c r="BU1088" s="1" t="str">
        <f>RIGHT(B1088,1)</f>
        <v>i</v>
      </c>
      <c r="BX1088" s="10">
        <v>0</v>
      </c>
      <c r="BY1088" s="10" t="str">
        <f>LEFT(CA1088,1)</f>
        <v>e</v>
      </c>
      <c r="BZ1088" s="10" t="str">
        <f>RIGHT(B1088,1)</f>
        <v>i</v>
      </c>
      <c r="CA1088" s="10" t="str">
        <f>RIGHT(B1088,3)</f>
        <v>ebi</v>
      </c>
      <c r="CB1088" s="10" t="str">
        <f>RIGHT(B1088,3)</f>
        <v>ebi</v>
      </c>
      <c r="CC1088" s="10" t="str">
        <f>RIGHT(B1088,2)</f>
        <v>bi</v>
      </c>
      <c r="CD1088" s="10" t="str">
        <f>RIGHT(B1088,1)</f>
        <v>i</v>
      </c>
    </row>
    <row r="1089" spans="1:82">
      <c r="A1089">
        <v>1832</v>
      </c>
      <c r="B1089" s="30" t="s">
        <v>156</v>
      </c>
      <c r="C1089" t="s">
        <v>2680</v>
      </c>
      <c r="D1089" t="s">
        <v>1150</v>
      </c>
      <c r="E1089" t="s">
        <v>2821</v>
      </c>
      <c r="F1089" t="s">
        <v>2834</v>
      </c>
      <c r="G1089" s="1">
        <f>COUNTIF(B1089,"*ii*")</f>
        <v>0</v>
      </c>
      <c r="H1089" s="1">
        <f>COUNTIF(B1089,"*ee*")</f>
        <v>0</v>
      </c>
      <c r="I1089" s="1">
        <f>COUNTIF(B1089,"*aa*")</f>
        <v>0</v>
      </c>
      <c r="J1089" s="1">
        <f>COUNTIF(B1089,"*oo*")</f>
        <v>0</v>
      </c>
      <c r="K1089" s="1">
        <f>COUNTIF(B1089,"*uu*")</f>
        <v>0</v>
      </c>
      <c r="L1089" s="1">
        <f>COUNTIF(B1089,"*ia*")</f>
        <v>0</v>
      </c>
      <c r="M1089" s="1">
        <f>COUNTIF(B1089,"*iu*")</f>
        <v>0</v>
      </c>
      <c r="N1089" s="1">
        <f>COUNTIF(B1089,"*ei*")</f>
        <v>0</v>
      </c>
      <c r="O1089" s="1">
        <f>COUNTIF(B1089,"*ea*")</f>
        <v>0</v>
      </c>
      <c r="P1089" s="1">
        <f>COUNTIF(B1089,"*eo*")</f>
        <v>0</v>
      </c>
      <c r="Q1089" s="1">
        <f>COUNTIF(B1089,"*eu*")</f>
        <v>0</v>
      </c>
      <c r="R1089" s="1">
        <f>COUNTIF(B1089,"*ai*")</f>
        <v>0</v>
      </c>
      <c r="S1089" s="1">
        <f>COUNTIF(B1089,"*ae*")</f>
        <v>0</v>
      </c>
      <c r="T1089" s="1">
        <f>COUNTIF(B1089,"*ao*")</f>
        <v>0</v>
      </c>
      <c r="U1089" s="1">
        <f>COUNTIF(B1089,"*au*")</f>
        <v>0</v>
      </c>
      <c r="V1089" s="1">
        <f>COUNTIF(B1089,"*oi*")</f>
        <v>0</v>
      </c>
      <c r="W1089" s="1">
        <f>COUNTIF(B1089,"*oe*")</f>
        <v>0</v>
      </c>
      <c r="X1089" s="1">
        <f>COUNTIF(B1089,"*oa*")</f>
        <v>0</v>
      </c>
      <c r="Y1089" s="1">
        <f>COUNTIF(B1089,"*ou*")</f>
        <v>0</v>
      </c>
      <c r="Z1089" s="1">
        <f>COUNTIF(B1089,"*ui*")</f>
        <v>0</v>
      </c>
      <c r="AA1089" s="1">
        <f>COUNTIF(B1089,"*ua*")</f>
        <v>0</v>
      </c>
      <c r="AB1089">
        <f>SUM(G1089:AA1089)</f>
        <v>0</v>
      </c>
      <c r="AC1089">
        <v>2</v>
      </c>
      <c r="AD1089">
        <f>COUNTIF(AC1089,"2")</f>
        <v>1</v>
      </c>
      <c r="AE1089">
        <f>COUNTIF(AC1089,"3")</f>
        <v>0</v>
      </c>
      <c r="AF1089">
        <f>COUNTIF(AC1089,"4")</f>
        <v>0</v>
      </c>
      <c r="AG1089">
        <f>COUNTIF(AC1089,"5")</f>
        <v>0</v>
      </c>
      <c r="AH1089">
        <v>1</v>
      </c>
      <c r="AI1089">
        <v>0</v>
      </c>
      <c r="AL1089">
        <v>1</v>
      </c>
      <c r="AO1089" s="1">
        <f>COUNTIF(F1089,"CVCV")+COUNTIF(F1089,"CVVCV")</f>
        <v>1</v>
      </c>
      <c r="AP1089" s="1">
        <f>COUNTIF(F1089,"CVCVC")+COUNTIF(F1089,"CVVCVC")</f>
        <v>0</v>
      </c>
      <c r="AQ1089" s="1">
        <f>COUNTIF(F1089,"VCV")+COUNTIF(F1089,"VVCV")</f>
        <v>0</v>
      </c>
      <c r="AR1089" s="1">
        <f>COUNTIF(F1089,"VCVC")+COUNTIF(F1089,"VVCVC")</f>
        <v>0</v>
      </c>
      <c r="AS1089" s="1">
        <f>COUNTIF(F1089,"CVV")</f>
        <v>0</v>
      </c>
      <c r="AT1089" s="1">
        <f>COUNTIF(F1089,"CVVC")</f>
        <v>0</v>
      </c>
      <c r="AU1089" s="1">
        <f>COUNTIF(F1089,"VV")</f>
        <v>0</v>
      </c>
      <c r="AV1089" s="1">
        <f>COUNTIF(F1089,"VVC")</f>
        <v>0</v>
      </c>
      <c r="AW1089" s="1">
        <f>COUNTIF(F1089,"CVVCVC")+COUNTIF(F1089,"VVCVC")+COUNTIF(F1089,"CVVCV")+COUNTIF(F1089,"VVCV")</f>
        <v>0</v>
      </c>
      <c r="AY1089" s="1">
        <f>COUNTIF(F1089,"CCVCV")</f>
        <v>0</v>
      </c>
      <c r="AZ1089" s="1">
        <f>COUNTIF(F1089,"CCVCVC")</f>
        <v>0</v>
      </c>
      <c r="BA1089" s="1">
        <f>COUNTIF(F1089,"CCVV")</f>
        <v>0</v>
      </c>
      <c r="BB1089" s="1">
        <f>COUNTIF(F1089,"CCVVC")</f>
        <v>0</v>
      </c>
      <c r="BF1089" s="1" t="str">
        <f>RIGHT(F1089,4)</f>
        <v>CVCV</v>
      </c>
      <c r="BG1089" s="1">
        <v>1</v>
      </c>
      <c r="BP1089" s="1">
        <f>SUM(BG1089:BO1089)</f>
        <v>1</v>
      </c>
      <c r="BQ1089">
        <v>0</v>
      </c>
      <c r="BS1089" s="1" t="str">
        <f>LEFT(B1089,1)</f>
        <v>t</v>
      </c>
      <c r="BT1089" s="1" t="str">
        <f>LEFT(B1089,2)</f>
        <v>te</v>
      </c>
      <c r="BU1089" s="1" t="str">
        <f>RIGHT(B1089,1)</f>
        <v>i</v>
      </c>
      <c r="BX1089" s="10">
        <v>0</v>
      </c>
      <c r="BY1089" s="10" t="str">
        <f>LEFT(CA1089,1)</f>
        <v>e</v>
      </c>
      <c r="BZ1089" s="10" t="str">
        <f>RIGHT(B1089,1)</f>
        <v>i</v>
      </c>
      <c r="CA1089" s="10" t="str">
        <f>RIGHT(B1089,3)</f>
        <v>ebi</v>
      </c>
      <c r="CB1089" s="10" t="str">
        <f>RIGHT(B1089,3)</f>
        <v>ebi</v>
      </c>
      <c r="CC1089" s="10" t="str">
        <f>RIGHT(B1089,2)</f>
        <v>bi</v>
      </c>
      <c r="CD1089" s="10" t="str">
        <f>RIGHT(B1089,1)</f>
        <v>i</v>
      </c>
    </row>
    <row r="1090" spans="1:82">
      <c r="A1090">
        <v>168</v>
      </c>
      <c r="B1090" s="30" t="s">
        <v>900</v>
      </c>
      <c r="C1090" t="s">
        <v>2414</v>
      </c>
      <c r="D1090" t="s">
        <v>1150</v>
      </c>
      <c r="E1090" t="s">
        <v>2821</v>
      </c>
      <c r="F1090" t="s">
        <v>2834</v>
      </c>
      <c r="G1090" s="1">
        <f>COUNTIF(B1090,"*ii*")</f>
        <v>0</v>
      </c>
      <c r="H1090" s="1">
        <f>COUNTIF(B1090,"*ee*")</f>
        <v>0</v>
      </c>
      <c r="I1090" s="1">
        <f>COUNTIF(B1090,"*aa*")</f>
        <v>0</v>
      </c>
      <c r="J1090" s="1">
        <f>COUNTIF(B1090,"*oo*")</f>
        <v>0</v>
      </c>
      <c r="K1090" s="1">
        <f>COUNTIF(B1090,"*uu*")</f>
        <v>0</v>
      </c>
      <c r="L1090" s="1">
        <f>COUNTIF(B1090,"*ia*")</f>
        <v>0</v>
      </c>
      <c r="M1090" s="1">
        <f>COUNTIF(B1090,"*iu*")</f>
        <v>0</v>
      </c>
      <c r="N1090" s="1">
        <f>COUNTIF(B1090,"*ei*")</f>
        <v>0</v>
      </c>
      <c r="O1090" s="1">
        <f>COUNTIF(B1090,"*ea*")</f>
        <v>0</v>
      </c>
      <c r="P1090" s="1">
        <f>COUNTIF(B1090,"*eo*")</f>
        <v>0</v>
      </c>
      <c r="Q1090" s="1">
        <f>COUNTIF(B1090,"*eu*")</f>
        <v>0</v>
      </c>
      <c r="R1090" s="1">
        <f>COUNTIF(B1090,"*ai*")</f>
        <v>0</v>
      </c>
      <c r="S1090" s="1">
        <f>COUNTIF(B1090,"*ae*")</f>
        <v>0</v>
      </c>
      <c r="T1090" s="1">
        <f>COUNTIF(B1090,"*ao*")</f>
        <v>0</v>
      </c>
      <c r="U1090" s="1">
        <f>COUNTIF(B1090,"*au*")</f>
        <v>0</v>
      </c>
      <c r="V1090" s="1">
        <f>COUNTIF(B1090,"*oi*")</f>
        <v>0</v>
      </c>
      <c r="W1090" s="1">
        <f>COUNTIF(B1090,"*oe*")</f>
        <v>0</v>
      </c>
      <c r="X1090" s="1">
        <f>COUNTIF(B1090,"*oa*")</f>
        <v>0</v>
      </c>
      <c r="Y1090" s="1">
        <f>COUNTIF(B1090,"*ou*")</f>
        <v>0</v>
      </c>
      <c r="Z1090" s="1">
        <f>COUNTIF(B1090,"*ui*")</f>
        <v>0</v>
      </c>
      <c r="AA1090" s="1">
        <f>COUNTIF(B1090,"*ua*")</f>
        <v>0</v>
      </c>
      <c r="AB1090">
        <f>SUM(G1090:AA1090)</f>
        <v>0</v>
      </c>
      <c r="AC1090">
        <v>2</v>
      </c>
      <c r="AD1090">
        <f>COUNTIF(AC1090,"2")</f>
        <v>1</v>
      </c>
      <c r="AE1090">
        <f>COUNTIF(AC1090,"3")</f>
        <v>0</v>
      </c>
      <c r="AF1090">
        <f>COUNTIF(AC1090,"4")</f>
        <v>0</v>
      </c>
      <c r="AG1090">
        <f>COUNTIF(AC1090,"5")</f>
        <v>0</v>
      </c>
      <c r="AH1090">
        <v>1</v>
      </c>
      <c r="AI1090">
        <v>0</v>
      </c>
      <c r="AL1090">
        <v>1</v>
      </c>
      <c r="AO1090" s="1">
        <f>COUNTIF(F1090,"CVCV")+COUNTIF(F1090,"CVVCV")</f>
        <v>1</v>
      </c>
      <c r="AP1090" s="1">
        <f>COUNTIF(F1090,"CVCVC")+COUNTIF(F1090,"CVVCVC")</f>
        <v>0</v>
      </c>
      <c r="AQ1090" s="1">
        <f>COUNTIF(F1090,"VCV")+COUNTIF(F1090,"VVCV")</f>
        <v>0</v>
      </c>
      <c r="AR1090" s="1">
        <f>COUNTIF(F1090,"VCVC")+COUNTIF(F1090,"VVCVC")</f>
        <v>0</v>
      </c>
      <c r="AS1090" s="1">
        <f>COUNTIF(F1090,"CVV")</f>
        <v>0</v>
      </c>
      <c r="AT1090" s="1">
        <f>COUNTIF(F1090,"CVVC")</f>
        <v>0</v>
      </c>
      <c r="AU1090" s="1">
        <f>COUNTIF(F1090,"VV")</f>
        <v>0</v>
      </c>
      <c r="AV1090" s="1">
        <f>COUNTIF(F1090,"VVC")</f>
        <v>0</v>
      </c>
      <c r="AW1090" s="1">
        <f>COUNTIF(F1090,"CVVCVC")+COUNTIF(F1090,"VVCVC")+COUNTIF(F1090,"CVVCV")+COUNTIF(F1090,"VVCV")</f>
        <v>0</v>
      </c>
      <c r="AY1090" s="1">
        <f>COUNTIF(F1090,"CCVCV")</f>
        <v>0</v>
      </c>
      <c r="AZ1090" s="1">
        <f>COUNTIF(F1090,"CCVCVC")</f>
        <v>0</v>
      </c>
      <c r="BA1090" s="1">
        <f>COUNTIF(F1090,"CCVV")</f>
        <v>0</v>
      </c>
      <c r="BB1090" s="1">
        <f>COUNTIF(F1090,"CCVVC")</f>
        <v>0</v>
      </c>
      <c r="BF1090" s="1" t="str">
        <f>RIGHT(F1090,4)</f>
        <v>CVCV</v>
      </c>
      <c r="BG1090" s="1">
        <v>1</v>
      </c>
      <c r="BP1090" s="1">
        <f>SUM(BG1090:BO1090)</f>
        <v>1</v>
      </c>
      <c r="BQ1090">
        <v>0</v>
      </c>
      <c r="BS1090" s="1" t="str">
        <f>LEFT(B1090,1)</f>
        <v>b</v>
      </c>
      <c r="BT1090" s="1" t="str">
        <f>LEFT(B1090,2)</f>
        <v>bi</v>
      </c>
      <c r="BU1090" s="1" t="str">
        <f>RIGHT(B1090,1)</f>
        <v>i</v>
      </c>
      <c r="BX1090" s="10">
        <v>0</v>
      </c>
      <c r="BY1090" s="10" t="str">
        <f>LEFT(CA1090,1)</f>
        <v>i</v>
      </c>
      <c r="BZ1090" s="10" t="str">
        <f>RIGHT(B1090,1)</f>
        <v>i</v>
      </c>
      <c r="CA1090" s="10" t="str">
        <f>RIGHT(B1090,3)</f>
        <v>ibi</v>
      </c>
      <c r="CB1090" s="10" t="str">
        <f>RIGHT(B1090,3)</f>
        <v>ibi</v>
      </c>
      <c r="CC1090" s="10" t="str">
        <f>RIGHT(B1090,2)</f>
        <v>bi</v>
      </c>
      <c r="CD1090" s="10" t="str">
        <f>RIGHT(B1090,1)</f>
        <v>i</v>
      </c>
    </row>
    <row r="1091" spans="1:82">
      <c r="A1091">
        <v>599</v>
      </c>
      <c r="B1091" s="30" t="s">
        <v>172</v>
      </c>
      <c r="C1091" t="s">
        <v>1384</v>
      </c>
      <c r="D1091" t="s">
        <v>1141</v>
      </c>
      <c r="E1091" t="s">
        <v>1141</v>
      </c>
      <c r="F1091" t="s">
        <v>2834</v>
      </c>
      <c r="G1091" s="1">
        <f>COUNTIF(B1091,"*ii*")</f>
        <v>0</v>
      </c>
      <c r="H1091" s="1">
        <f>COUNTIF(B1091,"*ee*")</f>
        <v>0</v>
      </c>
      <c r="I1091" s="1">
        <f>COUNTIF(B1091,"*aa*")</f>
        <v>0</v>
      </c>
      <c r="J1091" s="1">
        <f>COUNTIF(B1091,"*oo*")</f>
        <v>0</v>
      </c>
      <c r="K1091" s="1">
        <f>COUNTIF(B1091,"*uu*")</f>
        <v>0</v>
      </c>
      <c r="L1091" s="1">
        <f>COUNTIF(B1091,"*ia*")</f>
        <v>0</v>
      </c>
      <c r="M1091" s="1">
        <f>COUNTIF(B1091,"*iu*")</f>
        <v>0</v>
      </c>
      <c r="N1091" s="1">
        <f>COUNTIF(B1091,"*ei*")</f>
        <v>0</v>
      </c>
      <c r="O1091" s="1">
        <f>COUNTIF(B1091,"*ea*")</f>
        <v>0</v>
      </c>
      <c r="P1091" s="1">
        <f>COUNTIF(B1091,"*eo*")</f>
        <v>0</v>
      </c>
      <c r="Q1091" s="1">
        <f>COUNTIF(B1091,"*eu*")</f>
        <v>0</v>
      </c>
      <c r="R1091" s="1">
        <f>COUNTIF(B1091,"*ai*")</f>
        <v>0</v>
      </c>
      <c r="S1091" s="1">
        <f>COUNTIF(B1091,"*ae*")</f>
        <v>0</v>
      </c>
      <c r="T1091" s="1">
        <f>COUNTIF(B1091,"*ao*")</f>
        <v>0</v>
      </c>
      <c r="U1091" s="1">
        <f>COUNTIF(B1091,"*au*")</f>
        <v>0</v>
      </c>
      <c r="V1091" s="1">
        <f>COUNTIF(B1091,"*oi*")</f>
        <v>0</v>
      </c>
      <c r="W1091" s="1">
        <f>COUNTIF(B1091,"*oe*")</f>
        <v>0</v>
      </c>
      <c r="X1091" s="1">
        <f>COUNTIF(B1091,"*oa*")</f>
        <v>0</v>
      </c>
      <c r="Y1091" s="1">
        <f>COUNTIF(B1091,"*ou*")</f>
        <v>0</v>
      </c>
      <c r="Z1091" s="1">
        <f>COUNTIF(B1091,"*ui*")</f>
        <v>0</v>
      </c>
      <c r="AA1091" s="1">
        <f>COUNTIF(B1091,"*ua*")</f>
        <v>0</v>
      </c>
      <c r="AB1091">
        <f>SUM(G1091:AA1091)</f>
        <v>0</v>
      </c>
      <c r="AC1091">
        <v>2</v>
      </c>
      <c r="AD1091">
        <f>COUNTIF(AC1091,"2")</f>
        <v>1</v>
      </c>
      <c r="AE1091">
        <f>COUNTIF(AC1091,"3")</f>
        <v>0</v>
      </c>
      <c r="AF1091">
        <f>COUNTIF(AC1091,"4")</f>
        <v>0</v>
      </c>
      <c r="AG1091">
        <f>COUNTIF(AC1091,"5")</f>
        <v>0</v>
      </c>
      <c r="AH1091">
        <v>1</v>
      </c>
      <c r="AI1091">
        <v>0</v>
      </c>
      <c r="AL1091">
        <v>1</v>
      </c>
      <c r="AO1091" s="1">
        <f>COUNTIF(F1091,"CVCV")+COUNTIF(F1091,"CVVCV")</f>
        <v>1</v>
      </c>
      <c r="AP1091" s="1">
        <f>COUNTIF(F1091,"CVCVC")+COUNTIF(F1091,"CVVCVC")</f>
        <v>0</v>
      </c>
      <c r="AQ1091" s="1">
        <f>COUNTIF(F1091,"VCV")+COUNTIF(F1091,"VVCV")</f>
        <v>0</v>
      </c>
      <c r="AR1091" s="1">
        <f>COUNTIF(F1091,"VCVC")+COUNTIF(F1091,"VVCVC")</f>
        <v>0</v>
      </c>
      <c r="AS1091" s="1">
        <f>COUNTIF(F1091,"CVV")</f>
        <v>0</v>
      </c>
      <c r="AT1091" s="1">
        <f>COUNTIF(F1091,"CVVC")</f>
        <v>0</v>
      </c>
      <c r="AU1091" s="1">
        <f>COUNTIF(F1091,"VV")</f>
        <v>0</v>
      </c>
      <c r="AV1091" s="1">
        <f>COUNTIF(F1091,"VVC")</f>
        <v>0</v>
      </c>
      <c r="AW1091" s="1">
        <f>COUNTIF(F1091,"CVVCVC")+COUNTIF(F1091,"VVCVC")+COUNTIF(F1091,"CVVCV")+COUNTIF(F1091,"VVCV")</f>
        <v>0</v>
      </c>
      <c r="AY1091" s="1">
        <f>COUNTIF(F1091,"CCVCV")</f>
        <v>0</v>
      </c>
      <c r="AZ1091" s="1">
        <f>COUNTIF(F1091,"CCVCVC")</f>
        <v>0</v>
      </c>
      <c r="BA1091" s="1">
        <f>COUNTIF(F1091,"CCVV")</f>
        <v>0</v>
      </c>
      <c r="BB1091" s="1">
        <f>COUNTIF(F1091,"CCVVC")</f>
        <v>0</v>
      </c>
      <c r="BF1091" s="1" t="str">
        <f>RIGHT(F1091,4)</f>
        <v>CVCV</v>
      </c>
      <c r="BG1091" s="1">
        <v>1</v>
      </c>
      <c r="BP1091" s="1">
        <f>SUM(BG1091:BO1091)</f>
        <v>1</v>
      </c>
      <c r="BQ1091">
        <v>0</v>
      </c>
      <c r="BS1091" s="1" t="str">
        <f>LEFT(B1091,1)</f>
        <v>k</v>
      </c>
      <c r="BT1091" s="1" t="str">
        <f>LEFT(B1091,2)</f>
        <v>ko</v>
      </c>
      <c r="BU1091" s="1" t="str">
        <f>RIGHT(B1091,1)</f>
        <v>i</v>
      </c>
      <c r="BX1091" s="10">
        <v>0</v>
      </c>
      <c r="BY1091" s="10" t="str">
        <f>LEFT(CA1091,1)</f>
        <v>o</v>
      </c>
      <c r="BZ1091" s="10" t="str">
        <f>RIGHT(B1091,1)</f>
        <v>i</v>
      </c>
      <c r="CA1091" s="10" t="str">
        <f>RIGHT(B1091,3)</f>
        <v>obi</v>
      </c>
      <c r="CB1091" s="10" t="str">
        <f>RIGHT(B1091,3)</f>
        <v>obi</v>
      </c>
      <c r="CC1091" s="10" t="str">
        <f>RIGHT(B1091,2)</f>
        <v>bi</v>
      </c>
      <c r="CD1091" s="10" t="str">
        <f>RIGHT(B1091,1)</f>
        <v>i</v>
      </c>
    </row>
    <row r="1092" spans="1:82">
      <c r="A1092">
        <v>275</v>
      </c>
      <c r="B1092" s="30" t="s">
        <v>741</v>
      </c>
      <c r="C1092" t="s">
        <v>2174</v>
      </c>
      <c r="D1092" t="s">
        <v>1141</v>
      </c>
      <c r="E1092" t="s">
        <v>1141</v>
      </c>
      <c r="F1092" t="s">
        <v>2834</v>
      </c>
      <c r="G1092" s="1">
        <f>COUNTIF(B1092,"*ii*")</f>
        <v>0</v>
      </c>
      <c r="H1092" s="1">
        <f>COUNTIF(B1092,"*ee*")</f>
        <v>0</v>
      </c>
      <c r="I1092" s="1">
        <f>COUNTIF(B1092,"*aa*")</f>
        <v>0</v>
      </c>
      <c r="J1092" s="1">
        <f>COUNTIF(B1092,"*oo*")</f>
        <v>0</v>
      </c>
      <c r="K1092" s="1">
        <f>COUNTIF(B1092,"*uu*")</f>
        <v>0</v>
      </c>
      <c r="L1092" s="1">
        <f>COUNTIF(B1092,"*ia*")</f>
        <v>0</v>
      </c>
      <c r="M1092" s="1">
        <f>COUNTIF(B1092,"*iu*")</f>
        <v>0</v>
      </c>
      <c r="N1092" s="1">
        <f>COUNTIF(B1092,"*ei*")</f>
        <v>0</v>
      </c>
      <c r="O1092" s="1">
        <f>COUNTIF(B1092,"*ea*")</f>
        <v>0</v>
      </c>
      <c r="P1092" s="1">
        <f>COUNTIF(B1092,"*eo*")</f>
        <v>0</v>
      </c>
      <c r="Q1092" s="1">
        <f>COUNTIF(B1092,"*eu*")</f>
        <v>0</v>
      </c>
      <c r="R1092" s="1">
        <f>COUNTIF(B1092,"*ai*")</f>
        <v>0</v>
      </c>
      <c r="S1092" s="1">
        <f>COUNTIF(B1092,"*ae*")</f>
        <v>0</v>
      </c>
      <c r="T1092" s="1">
        <f>COUNTIF(B1092,"*ao*")</f>
        <v>0</v>
      </c>
      <c r="U1092" s="1">
        <f>COUNTIF(B1092,"*au*")</f>
        <v>0</v>
      </c>
      <c r="V1092" s="1">
        <f>COUNTIF(B1092,"*oi*")</f>
        <v>0</v>
      </c>
      <c r="W1092" s="1">
        <f>COUNTIF(B1092,"*oe*")</f>
        <v>0</v>
      </c>
      <c r="X1092" s="1">
        <f>COUNTIF(B1092,"*oa*")</f>
        <v>0</v>
      </c>
      <c r="Y1092" s="1">
        <f>COUNTIF(B1092,"*ou*")</f>
        <v>0</v>
      </c>
      <c r="Z1092" s="1">
        <f>COUNTIF(B1092,"*ui*")</f>
        <v>0</v>
      </c>
      <c r="AA1092" s="1">
        <f>COUNTIF(B1092,"*ua*")</f>
        <v>0</v>
      </c>
      <c r="AB1092">
        <f>SUM(G1092:AA1092)</f>
        <v>0</v>
      </c>
      <c r="AC1092">
        <v>2</v>
      </c>
      <c r="AD1092">
        <f>COUNTIF(AC1092,"2")</f>
        <v>1</v>
      </c>
      <c r="AE1092">
        <f>COUNTIF(AC1092,"3")</f>
        <v>0</v>
      </c>
      <c r="AF1092">
        <f>COUNTIF(AC1092,"4")</f>
        <v>0</v>
      </c>
      <c r="AG1092">
        <f>COUNTIF(AC1092,"5")</f>
        <v>0</v>
      </c>
      <c r="AH1092">
        <v>1</v>
      </c>
      <c r="AI1092">
        <v>0</v>
      </c>
      <c r="AL1092">
        <v>1</v>
      </c>
      <c r="AO1092" s="1">
        <f>COUNTIF(F1092,"CVCV")+COUNTIF(F1092,"CVVCV")</f>
        <v>1</v>
      </c>
      <c r="AP1092" s="1">
        <f>COUNTIF(F1092,"CVCVC")+COUNTIF(F1092,"CVVCVC")</f>
        <v>0</v>
      </c>
      <c r="AQ1092" s="1">
        <f>COUNTIF(F1092,"VCV")+COUNTIF(F1092,"VVCV")</f>
        <v>0</v>
      </c>
      <c r="AR1092" s="1">
        <f>COUNTIF(F1092,"VCVC")+COUNTIF(F1092,"VVCVC")</f>
        <v>0</v>
      </c>
      <c r="AS1092" s="1">
        <f>COUNTIF(F1092,"CVV")</f>
        <v>0</v>
      </c>
      <c r="AT1092" s="1">
        <f>COUNTIF(F1092,"CVVC")</f>
        <v>0</v>
      </c>
      <c r="AU1092" s="1">
        <f>COUNTIF(F1092,"VV")</f>
        <v>0</v>
      </c>
      <c r="AV1092" s="1">
        <f>COUNTIF(F1092,"VVC")</f>
        <v>0</v>
      </c>
      <c r="AW1092" s="1">
        <f>COUNTIF(F1092,"CVVCVC")+COUNTIF(F1092,"VVCVC")+COUNTIF(F1092,"CVVCV")+COUNTIF(F1092,"VVCV")</f>
        <v>0</v>
      </c>
      <c r="AY1092" s="1">
        <f>COUNTIF(F1092,"CCVCV")</f>
        <v>0</v>
      </c>
      <c r="AZ1092" s="1">
        <f>COUNTIF(F1092,"CCVCVC")</f>
        <v>0</v>
      </c>
      <c r="BA1092" s="1">
        <f>COUNTIF(F1092,"CCVV")</f>
        <v>0</v>
      </c>
      <c r="BB1092" s="1">
        <f>COUNTIF(F1092,"CCVVC")</f>
        <v>0</v>
      </c>
      <c r="BF1092" s="1" t="str">
        <f>RIGHT(F1092,4)</f>
        <v>CVCV</v>
      </c>
      <c r="BG1092" s="1">
        <v>1</v>
      </c>
      <c r="BP1092" s="1">
        <f>SUM(BG1092:BO1092)</f>
        <v>1</v>
      </c>
      <c r="BQ1092">
        <v>0</v>
      </c>
      <c r="BS1092" s="1" t="str">
        <f>LEFT(B1092,1)</f>
        <v>f</v>
      </c>
      <c r="BT1092" s="1" t="str">
        <f>LEFT(B1092,2)</f>
        <v>fa</v>
      </c>
      <c r="BU1092" s="1" t="str">
        <f>RIGHT(B1092,1)</f>
        <v>i</v>
      </c>
      <c r="BX1092" s="10">
        <v>0</v>
      </c>
      <c r="BY1092" s="10" t="str">
        <f>LEFT(CA1092,1)</f>
        <v>a</v>
      </c>
      <c r="BZ1092" s="10" t="str">
        <f>RIGHT(B1092,1)</f>
        <v>i</v>
      </c>
      <c r="CA1092" s="10" t="str">
        <f>RIGHT(B1092,3)</f>
        <v>afi</v>
      </c>
      <c r="CB1092" s="10" t="str">
        <f>RIGHT(B1092,3)</f>
        <v>afi</v>
      </c>
      <c r="CC1092" s="10" t="str">
        <f>RIGHT(B1092,2)</f>
        <v>fi</v>
      </c>
      <c r="CD1092" s="10" t="str">
        <f>RIGHT(B1092,1)</f>
        <v>i</v>
      </c>
    </row>
    <row r="1093" spans="1:82">
      <c r="A1093">
        <v>462</v>
      </c>
      <c r="B1093" s="30" t="s">
        <v>1113</v>
      </c>
      <c r="C1093" t="s">
        <v>2771</v>
      </c>
      <c r="D1093" t="s">
        <v>1141</v>
      </c>
      <c r="E1093" t="s">
        <v>1141</v>
      </c>
      <c r="F1093" t="s">
        <v>2834</v>
      </c>
      <c r="G1093" s="1">
        <f>COUNTIF(B1093,"*ii*")</f>
        <v>0</v>
      </c>
      <c r="H1093" s="1">
        <f>COUNTIF(B1093,"*ee*")</f>
        <v>0</v>
      </c>
      <c r="I1093" s="1">
        <f>COUNTIF(B1093,"*aa*")</f>
        <v>0</v>
      </c>
      <c r="J1093" s="1">
        <f>COUNTIF(B1093,"*oo*")</f>
        <v>0</v>
      </c>
      <c r="K1093" s="1">
        <f>COUNTIF(B1093,"*uu*")</f>
        <v>0</v>
      </c>
      <c r="L1093" s="1">
        <f>COUNTIF(B1093,"*ia*")</f>
        <v>0</v>
      </c>
      <c r="M1093" s="1">
        <f>COUNTIF(B1093,"*iu*")</f>
        <v>0</v>
      </c>
      <c r="N1093" s="1">
        <f>COUNTIF(B1093,"*ei*")</f>
        <v>0</v>
      </c>
      <c r="O1093" s="1">
        <f>COUNTIF(B1093,"*ea*")</f>
        <v>0</v>
      </c>
      <c r="P1093" s="1">
        <f>COUNTIF(B1093,"*eo*")</f>
        <v>0</v>
      </c>
      <c r="Q1093" s="1">
        <f>COUNTIF(B1093,"*eu*")</f>
        <v>0</v>
      </c>
      <c r="R1093" s="1">
        <f>COUNTIF(B1093,"*ai*")</f>
        <v>0</v>
      </c>
      <c r="S1093" s="1">
        <f>COUNTIF(B1093,"*ae*")</f>
        <v>0</v>
      </c>
      <c r="T1093" s="1">
        <f>COUNTIF(B1093,"*ao*")</f>
        <v>0</v>
      </c>
      <c r="U1093" s="1">
        <f>COUNTIF(B1093,"*au*")</f>
        <v>0</v>
      </c>
      <c r="V1093" s="1">
        <f>COUNTIF(B1093,"*oi*")</f>
        <v>0</v>
      </c>
      <c r="W1093" s="1">
        <f>COUNTIF(B1093,"*oe*")</f>
        <v>0</v>
      </c>
      <c r="X1093" s="1">
        <f>COUNTIF(B1093,"*oa*")</f>
        <v>0</v>
      </c>
      <c r="Y1093" s="1">
        <f>COUNTIF(B1093,"*ou*")</f>
        <v>0</v>
      </c>
      <c r="Z1093" s="1">
        <f>COUNTIF(B1093,"*ui*")</f>
        <v>0</v>
      </c>
      <c r="AA1093" s="1">
        <f>COUNTIF(B1093,"*ua*")</f>
        <v>0</v>
      </c>
      <c r="AB1093">
        <f>SUM(G1093:AA1093)</f>
        <v>0</v>
      </c>
      <c r="AC1093">
        <v>2</v>
      </c>
      <c r="AD1093">
        <f>COUNTIF(AC1093,"2")</f>
        <v>1</v>
      </c>
      <c r="AE1093">
        <f>COUNTIF(AC1093,"3")</f>
        <v>0</v>
      </c>
      <c r="AF1093">
        <f>COUNTIF(AC1093,"4")</f>
        <v>0</v>
      </c>
      <c r="AG1093">
        <f>COUNTIF(AC1093,"5")</f>
        <v>0</v>
      </c>
      <c r="AH1093">
        <v>1</v>
      </c>
      <c r="AI1093">
        <v>0</v>
      </c>
      <c r="AL1093">
        <v>1</v>
      </c>
      <c r="AO1093" s="1">
        <f>COUNTIF(F1093,"CVCV")+COUNTIF(F1093,"CVVCV")</f>
        <v>1</v>
      </c>
      <c r="AP1093" s="1">
        <f>COUNTIF(F1093,"CVCVC")+COUNTIF(F1093,"CVVCVC")</f>
        <v>0</v>
      </c>
      <c r="AQ1093" s="1">
        <f>COUNTIF(F1093,"VCV")+COUNTIF(F1093,"VVCV")</f>
        <v>0</v>
      </c>
      <c r="AR1093" s="1">
        <f>COUNTIF(F1093,"VCVC")+COUNTIF(F1093,"VVCVC")</f>
        <v>0</v>
      </c>
      <c r="AS1093" s="1">
        <f>COUNTIF(F1093,"CVV")</f>
        <v>0</v>
      </c>
      <c r="AT1093" s="1">
        <f>COUNTIF(F1093,"CVVC")</f>
        <v>0</v>
      </c>
      <c r="AU1093" s="1">
        <f>COUNTIF(F1093,"VV")</f>
        <v>0</v>
      </c>
      <c r="AV1093" s="1">
        <f>COUNTIF(F1093,"VVC")</f>
        <v>0</v>
      </c>
      <c r="AW1093" s="1">
        <f>COUNTIF(F1093,"CVVCVC")+COUNTIF(F1093,"VVCVC")+COUNTIF(F1093,"CVVCV")+COUNTIF(F1093,"VVCV")</f>
        <v>0</v>
      </c>
      <c r="AY1093" s="1">
        <f>COUNTIF(F1093,"CCVCV")</f>
        <v>0</v>
      </c>
      <c r="AZ1093" s="1">
        <f>COUNTIF(F1093,"CCVCVC")</f>
        <v>0</v>
      </c>
      <c r="BA1093" s="1">
        <f>COUNTIF(F1093,"CCVV")</f>
        <v>0</v>
      </c>
      <c r="BB1093" s="1">
        <f>COUNTIF(F1093,"CCVVC")</f>
        <v>0</v>
      </c>
      <c r="BF1093" s="1" t="str">
        <f>RIGHT(F1093,4)</f>
        <v>CVCV</v>
      </c>
      <c r="BG1093" s="1">
        <v>1</v>
      </c>
      <c r="BP1093" s="1">
        <f>SUM(BG1093:BO1093)</f>
        <v>1</v>
      </c>
      <c r="BQ1093">
        <v>0</v>
      </c>
      <c r="BS1093" s="1" t="str">
        <f>LEFT(B1093,1)</f>
        <v>k</v>
      </c>
      <c r="BT1093" s="1" t="str">
        <f>LEFT(B1093,2)</f>
        <v>ka</v>
      </c>
      <c r="BU1093" s="1" t="str">
        <f>RIGHT(B1093,1)</f>
        <v>i</v>
      </c>
      <c r="BX1093" s="10">
        <v>0</v>
      </c>
      <c r="BY1093" s="10" t="str">
        <f>LEFT(CA1093,1)</f>
        <v>a</v>
      </c>
      <c r="BZ1093" s="10" t="str">
        <f>RIGHT(B1093,1)</f>
        <v>i</v>
      </c>
      <c r="CA1093" s="10" t="str">
        <f>RIGHT(B1093,3)</f>
        <v>afi</v>
      </c>
      <c r="CB1093" s="10" t="str">
        <f>RIGHT(B1093,3)</f>
        <v>afi</v>
      </c>
      <c r="CC1093" s="10" t="str">
        <f>RIGHT(B1093,2)</f>
        <v>fi</v>
      </c>
      <c r="CD1093" s="10" t="str">
        <f>RIGHT(B1093,1)</f>
        <v>i</v>
      </c>
    </row>
    <row r="1094" spans="1:82">
      <c r="A1094">
        <v>1780</v>
      </c>
      <c r="B1094" s="30" t="s">
        <v>412</v>
      </c>
      <c r="C1094" t="s">
        <v>1723</v>
      </c>
      <c r="D1094" t="s">
        <v>1151</v>
      </c>
      <c r="E1094" t="s">
        <v>2821</v>
      </c>
      <c r="F1094" t="s">
        <v>2834</v>
      </c>
      <c r="G1094" s="1">
        <f>COUNTIF(B1094,"*ii*")</f>
        <v>0</v>
      </c>
      <c r="H1094" s="1">
        <f>COUNTIF(B1094,"*ee*")</f>
        <v>0</v>
      </c>
      <c r="I1094" s="1">
        <f>COUNTIF(B1094,"*aa*")</f>
        <v>0</v>
      </c>
      <c r="J1094" s="1">
        <f>COUNTIF(B1094,"*oo*")</f>
        <v>0</v>
      </c>
      <c r="K1094" s="1">
        <f>COUNTIF(B1094,"*uu*")</f>
        <v>0</v>
      </c>
      <c r="L1094" s="1">
        <f>COUNTIF(B1094,"*ia*")</f>
        <v>0</v>
      </c>
      <c r="M1094" s="1">
        <f>COUNTIF(B1094,"*iu*")</f>
        <v>0</v>
      </c>
      <c r="N1094" s="1">
        <f>COUNTIF(B1094,"*ei*")</f>
        <v>0</v>
      </c>
      <c r="O1094" s="1">
        <f>COUNTIF(B1094,"*ea*")</f>
        <v>0</v>
      </c>
      <c r="P1094" s="1">
        <f>COUNTIF(B1094,"*eo*")</f>
        <v>0</v>
      </c>
      <c r="Q1094" s="1">
        <f>COUNTIF(B1094,"*eu*")</f>
        <v>0</v>
      </c>
      <c r="R1094" s="1">
        <f>COUNTIF(B1094,"*ai*")</f>
        <v>0</v>
      </c>
      <c r="S1094" s="1">
        <f>COUNTIF(B1094,"*ae*")</f>
        <v>0</v>
      </c>
      <c r="T1094" s="1">
        <f>COUNTIF(B1094,"*ao*")</f>
        <v>0</v>
      </c>
      <c r="U1094" s="1">
        <f>COUNTIF(B1094,"*au*")</f>
        <v>0</v>
      </c>
      <c r="V1094" s="1">
        <f>COUNTIF(B1094,"*oi*")</f>
        <v>0</v>
      </c>
      <c r="W1094" s="1">
        <f>COUNTIF(B1094,"*oe*")</f>
        <v>0</v>
      </c>
      <c r="X1094" s="1">
        <f>COUNTIF(B1094,"*oa*")</f>
        <v>0</v>
      </c>
      <c r="Y1094" s="1">
        <f>COUNTIF(B1094,"*ou*")</f>
        <v>0</v>
      </c>
      <c r="Z1094" s="1">
        <f>COUNTIF(B1094,"*ui*")</f>
        <v>0</v>
      </c>
      <c r="AA1094" s="1">
        <f>COUNTIF(B1094,"*ua*")</f>
        <v>0</v>
      </c>
      <c r="AB1094">
        <f>SUM(G1094:AA1094)</f>
        <v>0</v>
      </c>
      <c r="AC1094">
        <v>2</v>
      </c>
      <c r="AD1094">
        <f>COUNTIF(AC1094,"2")</f>
        <v>1</v>
      </c>
      <c r="AE1094">
        <f>COUNTIF(AC1094,"3")</f>
        <v>0</v>
      </c>
      <c r="AF1094">
        <f>COUNTIF(AC1094,"4")</f>
        <v>0</v>
      </c>
      <c r="AG1094">
        <f>COUNTIF(AC1094,"5")</f>
        <v>0</v>
      </c>
      <c r="AH1094">
        <v>1</v>
      </c>
      <c r="AI1094">
        <v>0</v>
      </c>
      <c r="AL1094">
        <v>1</v>
      </c>
      <c r="AO1094" s="1">
        <f>COUNTIF(F1094,"CVCV")+COUNTIF(F1094,"CVVCV")</f>
        <v>1</v>
      </c>
      <c r="AP1094" s="1">
        <f>COUNTIF(F1094,"CVCVC")+COUNTIF(F1094,"CVVCVC")</f>
        <v>0</v>
      </c>
      <c r="AQ1094" s="1">
        <f>COUNTIF(F1094,"VCV")+COUNTIF(F1094,"VVCV")</f>
        <v>0</v>
      </c>
      <c r="AR1094" s="1">
        <f>COUNTIF(F1094,"VCVC")+COUNTIF(F1094,"VVCVC")</f>
        <v>0</v>
      </c>
      <c r="AS1094" s="1">
        <f>COUNTIF(F1094,"CVV")</f>
        <v>0</v>
      </c>
      <c r="AT1094" s="1">
        <f>COUNTIF(F1094,"CVVC")</f>
        <v>0</v>
      </c>
      <c r="AU1094" s="1">
        <f>COUNTIF(F1094,"VV")</f>
        <v>0</v>
      </c>
      <c r="AV1094" s="1">
        <f>COUNTIF(F1094,"VVC")</f>
        <v>0</v>
      </c>
      <c r="AW1094" s="1">
        <f>COUNTIF(F1094,"CVVCVC")+COUNTIF(F1094,"VVCVC")+COUNTIF(F1094,"CVVCV")+COUNTIF(F1094,"VVCV")</f>
        <v>0</v>
      </c>
      <c r="AY1094" s="1">
        <f>COUNTIF(F1094,"CCVCV")</f>
        <v>0</v>
      </c>
      <c r="AZ1094" s="1">
        <f>COUNTIF(F1094,"CCVCVC")</f>
        <v>0</v>
      </c>
      <c r="BA1094" s="1">
        <f>COUNTIF(F1094,"CCVV")</f>
        <v>0</v>
      </c>
      <c r="BB1094" s="1">
        <f>COUNTIF(F1094,"CCVVC")</f>
        <v>0</v>
      </c>
      <c r="BF1094" s="1" t="str">
        <f>RIGHT(F1094,4)</f>
        <v>CVCV</v>
      </c>
      <c r="BG1094" s="1">
        <v>1</v>
      </c>
      <c r="BP1094" s="1">
        <f>SUM(BG1094:BO1094)</f>
        <v>1</v>
      </c>
      <c r="BQ1094">
        <v>0</v>
      </c>
      <c r="BS1094" s="1" t="str">
        <f>LEFT(B1094,1)</f>
        <v>t</v>
      </c>
      <c r="BT1094" s="1" t="str">
        <f>LEFT(B1094,2)</f>
        <v>ta</v>
      </c>
      <c r="BU1094" s="1" t="str">
        <f>RIGHT(B1094,1)</f>
        <v>i</v>
      </c>
      <c r="BX1094" s="10">
        <v>0</v>
      </c>
      <c r="BY1094" s="10" t="str">
        <f>LEFT(CA1094,1)</f>
        <v>a</v>
      </c>
      <c r="BZ1094" s="10" t="str">
        <f>RIGHT(B1094,1)</f>
        <v>i</v>
      </c>
      <c r="CA1094" s="10" t="str">
        <f>RIGHT(B1094,3)</f>
        <v>afi</v>
      </c>
      <c r="CB1094" s="10" t="str">
        <f>RIGHT(B1094,3)</f>
        <v>afi</v>
      </c>
      <c r="CC1094" s="10" t="str">
        <f>RIGHT(B1094,2)</f>
        <v>fi</v>
      </c>
      <c r="CD1094" s="10" t="str">
        <f>RIGHT(B1094,1)</f>
        <v>i</v>
      </c>
    </row>
    <row r="1095" spans="1:82">
      <c r="A1095">
        <v>1489</v>
      </c>
      <c r="B1095" s="30" t="s">
        <v>280</v>
      </c>
      <c r="C1095" t="s">
        <v>1528</v>
      </c>
      <c r="D1095" t="s">
        <v>1150</v>
      </c>
      <c r="E1095" t="s">
        <v>2821</v>
      </c>
      <c r="F1095" t="s">
        <v>2834</v>
      </c>
      <c r="G1095" s="1">
        <f>COUNTIF(B1095,"*ii*")</f>
        <v>0</v>
      </c>
      <c r="H1095" s="1">
        <f>COUNTIF(B1095,"*ee*")</f>
        <v>0</v>
      </c>
      <c r="I1095" s="1">
        <f>COUNTIF(B1095,"*aa*")</f>
        <v>0</v>
      </c>
      <c r="J1095" s="1">
        <f>COUNTIF(B1095,"*oo*")</f>
        <v>0</v>
      </c>
      <c r="K1095" s="1">
        <f>COUNTIF(B1095,"*uu*")</f>
        <v>0</v>
      </c>
      <c r="L1095" s="1">
        <f>COUNTIF(B1095,"*ia*")</f>
        <v>0</v>
      </c>
      <c r="M1095" s="1">
        <f>COUNTIF(B1095,"*iu*")</f>
        <v>0</v>
      </c>
      <c r="N1095" s="1">
        <f>COUNTIF(B1095,"*ei*")</f>
        <v>0</v>
      </c>
      <c r="O1095" s="1">
        <f>COUNTIF(B1095,"*ea*")</f>
        <v>0</v>
      </c>
      <c r="P1095" s="1">
        <f>COUNTIF(B1095,"*eo*")</f>
        <v>0</v>
      </c>
      <c r="Q1095" s="1">
        <f>COUNTIF(B1095,"*eu*")</f>
        <v>0</v>
      </c>
      <c r="R1095" s="1">
        <f>COUNTIF(B1095,"*ai*")</f>
        <v>0</v>
      </c>
      <c r="S1095" s="1">
        <f>COUNTIF(B1095,"*ae*")</f>
        <v>0</v>
      </c>
      <c r="T1095" s="1">
        <f>COUNTIF(B1095,"*ao*")</f>
        <v>0</v>
      </c>
      <c r="U1095" s="1">
        <f>COUNTIF(B1095,"*au*")</f>
        <v>0</v>
      </c>
      <c r="V1095" s="1">
        <f>COUNTIF(B1095,"*oi*")</f>
        <v>0</v>
      </c>
      <c r="W1095" s="1">
        <f>COUNTIF(B1095,"*oe*")</f>
        <v>0</v>
      </c>
      <c r="X1095" s="1">
        <f>COUNTIF(B1095,"*oa*")</f>
        <v>0</v>
      </c>
      <c r="Y1095" s="1">
        <f>COUNTIF(B1095,"*ou*")</f>
        <v>0</v>
      </c>
      <c r="Z1095" s="1">
        <f>COUNTIF(B1095,"*ui*")</f>
        <v>0</v>
      </c>
      <c r="AA1095" s="1">
        <f>COUNTIF(B1095,"*ua*")</f>
        <v>0</v>
      </c>
      <c r="AB1095">
        <f>SUM(G1095:AA1095)</f>
        <v>0</v>
      </c>
      <c r="AC1095">
        <v>2</v>
      </c>
      <c r="AD1095">
        <f>COUNTIF(AC1095,"2")</f>
        <v>1</v>
      </c>
      <c r="AE1095">
        <f>COUNTIF(AC1095,"3")</f>
        <v>0</v>
      </c>
      <c r="AF1095">
        <f>COUNTIF(AC1095,"4")</f>
        <v>0</v>
      </c>
      <c r="AG1095">
        <f>COUNTIF(AC1095,"5")</f>
        <v>0</v>
      </c>
      <c r="AH1095">
        <v>1</v>
      </c>
      <c r="AI1095">
        <v>0</v>
      </c>
      <c r="AL1095">
        <v>1</v>
      </c>
      <c r="AO1095" s="1">
        <f>COUNTIF(F1095,"CVCV")+COUNTIF(F1095,"CVVCV")</f>
        <v>1</v>
      </c>
      <c r="AP1095" s="1">
        <f>COUNTIF(F1095,"CVCVC")+COUNTIF(F1095,"CVVCVC")</f>
        <v>0</v>
      </c>
      <c r="AQ1095" s="1">
        <f>COUNTIF(F1095,"VCV")+COUNTIF(F1095,"VVCV")</f>
        <v>0</v>
      </c>
      <c r="AR1095" s="1">
        <f>COUNTIF(F1095,"VCVC")+COUNTIF(F1095,"VVCVC")</f>
        <v>0</v>
      </c>
      <c r="AS1095" s="1">
        <f>COUNTIF(F1095,"CVV")</f>
        <v>0</v>
      </c>
      <c r="AT1095" s="1">
        <f>COUNTIF(F1095,"CVVC")</f>
        <v>0</v>
      </c>
      <c r="AU1095" s="1">
        <f>COUNTIF(F1095,"VV")</f>
        <v>0</v>
      </c>
      <c r="AV1095" s="1">
        <f>COUNTIF(F1095,"VVC")</f>
        <v>0</v>
      </c>
      <c r="AW1095" s="1">
        <f>COUNTIF(F1095,"CVVCVC")+COUNTIF(F1095,"VVCVC")+COUNTIF(F1095,"CVVCV")+COUNTIF(F1095,"VVCV")</f>
        <v>0</v>
      </c>
      <c r="AY1095" s="1">
        <f>COUNTIF(F1095,"CCVCV")</f>
        <v>0</v>
      </c>
      <c r="AZ1095" s="1">
        <f>COUNTIF(F1095,"CCVCVC")</f>
        <v>0</v>
      </c>
      <c r="BA1095" s="1">
        <f>COUNTIF(F1095,"CCVV")</f>
        <v>0</v>
      </c>
      <c r="BB1095" s="1">
        <f>COUNTIF(F1095,"CCVVC")</f>
        <v>0</v>
      </c>
      <c r="BF1095" s="1" t="str">
        <f>RIGHT(F1095,4)</f>
        <v>CVCV</v>
      </c>
      <c r="BG1095" s="1">
        <v>1</v>
      </c>
      <c r="BP1095" s="1">
        <f>SUM(BG1095:BO1095)</f>
        <v>1</v>
      </c>
      <c r="BQ1095">
        <v>0</v>
      </c>
      <c r="BS1095" s="1" t="str">
        <f>LEFT(B1095,1)</f>
        <v>r</v>
      </c>
      <c r="BT1095" s="1" t="str">
        <f>LEFT(B1095,2)</f>
        <v>re</v>
      </c>
      <c r="BU1095" s="1" t="str">
        <f>RIGHT(B1095,1)</f>
        <v>i</v>
      </c>
      <c r="BX1095" s="10">
        <v>0</v>
      </c>
      <c r="BY1095" s="10" t="str">
        <f>LEFT(CA1095,1)</f>
        <v>e</v>
      </c>
      <c r="BZ1095" s="10" t="str">
        <f>RIGHT(B1095,1)</f>
        <v>i</v>
      </c>
      <c r="CA1095" s="10" t="str">
        <f>RIGHT(B1095,3)</f>
        <v>efi</v>
      </c>
      <c r="CB1095" s="10" t="str">
        <f>RIGHT(B1095,3)</f>
        <v>efi</v>
      </c>
      <c r="CC1095" s="10" t="str">
        <f>RIGHT(B1095,2)</f>
        <v>fi</v>
      </c>
      <c r="CD1095" s="10" t="str">
        <f>RIGHT(B1095,1)</f>
        <v>i</v>
      </c>
    </row>
    <row r="1096" spans="1:82">
      <c r="A1096">
        <v>1621</v>
      </c>
      <c r="B1096" s="30" t="s">
        <v>1069</v>
      </c>
      <c r="C1096" t="s">
        <v>2695</v>
      </c>
      <c r="D1096" t="s">
        <v>1150</v>
      </c>
      <c r="E1096" t="s">
        <v>2821</v>
      </c>
      <c r="F1096" t="s">
        <v>2834</v>
      </c>
      <c r="G1096" s="1">
        <f>COUNTIF(B1096,"*ii*")</f>
        <v>0</v>
      </c>
      <c r="H1096" s="1">
        <f>COUNTIF(B1096,"*ee*")</f>
        <v>0</v>
      </c>
      <c r="I1096" s="1">
        <f>COUNTIF(B1096,"*aa*")</f>
        <v>0</v>
      </c>
      <c r="J1096" s="1">
        <f>COUNTIF(B1096,"*oo*")</f>
        <v>0</v>
      </c>
      <c r="K1096" s="1">
        <f>COUNTIF(B1096,"*uu*")</f>
        <v>0</v>
      </c>
      <c r="L1096" s="1">
        <f>COUNTIF(B1096,"*ia*")</f>
        <v>0</v>
      </c>
      <c r="M1096" s="1">
        <f>COUNTIF(B1096,"*iu*")</f>
        <v>0</v>
      </c>
      <c r="N1096" s="1">
        <f>COUNTIF(B1096,"*ei*")</f>
        <v>0</v>
      </c>
      <c r="O1096" s="1">
        <f>COUNTIF(B1096,"*ea*")</f>
        <v>0</v>
      </c>
      <c r="P1096" s="1">
        <f>COUNTIF(B1096,"*eo*")</f>
        <v>0</v>
      </c>
      <c r="Q1096" s="1">
        <f>COUNTIF(B1096,"*eu*")</f>
        <v>0</v>
      </c>
      <c r="R1096" s="1">
        <f>COUNTIF(B1096,"*ai*")</f>
        <v>0</v>
      </c>
      <c r="S1096" s="1">
        <f>COUNTIF(B1096,"*ae*")</f>
        <v>0</v>
      </c>
      <c r="T1096" s="1">
        <f>COUNTIF(B1096,"*ao*")</f>
        <v>0</v>
      </c>
      <c r="U1096" s="1">
        <f>COUNTIF(B1096,"*au*")</f>
        <v>0</v>
      </c>
      <c r="V1096" s="1">
        <f>COUNTIF(B1096,"*oi*")</f>
        <v>0</v>
      </c>
      <c r="W1096" s="1">
        <f>COUNTIF(B1096,"*oe*")</f>
        <v>0</v>
      </c>
      <c r="X1096" s="1">
        <f>COUNTIF(B1096,"*oa*")</f>
        <v>0</v>
      </c>
      <c r="Y1096" s="1">
        <f>COUNTIF(B1096,"*ou*")</f>
        <v>0</v>
      </c>
      <c r="Z1096" s="1">
        <f>COUNTIF(B1096,"*ui*")</f>
        <v>0</v>
      </c>
      <c r="AA1096" s="1">
        <f>COUNTIF(B1096,"*ua*")</f>
        <v>0</v>
      </c>
      <c r="AB1096">
        <f>SUM(G1096:AA1096)</f>
        <v>0</v>
      </c>
      <c r="AC1096">
        <v>2</v>
      </c>
      <c r="AD1096">
        <f>COUNTIF(AC1096,"2")</f>
        <v>1</v>
      </c>
      <c r="AE1096">
        <f>COUNTIF(AC1096,"3")</f>
        <v>0</v>
      </c>
      <c r="AF1096">
        <f>COUNTIF(AC1096,"4")</f>
        <v>0</v>
      </c>
      <c r="AG1096">
        <f>COUNTIF(AC1096,"5")</f>
        <v>0</v>
      </c>
      <c r="AH1096">
        <v>1</v>
      </c>
      <c r="AI1096">
        <v>0</v>
      </c>
      <c r="AL1096">
        <v>1</v>
      </c>
      <c r="AO1096" s="1">
        <f>COUNTIF(F1096,"CVCV")+COUNTIF(F1096,"CVVCV")</f>
        <v>1</v>
      </c>
      <c r="AP1096" s="1">
        <f>COUNTIF(F1096,"CVCVC")+COUNTIF(F1096,"CVVCVC")</f>
        <v>0</v>
      </c>
      <c r="AQ1096" s="1">
        <f>COUNTIF(F1096,"VCV")+COUNTIF(F1096,"VVCV")</f>
        <v>0</v>
      </c>
      <c r="AR1096" s="1">
        <f>COUNTIF(F1096,"VCVC")+COUNTIF(F1096,"VVCVC")</f>
        <v>0</v>
      </c>
      <c r="AS1096" s="1">
        <f>COUNTIF(F1096,"CVV")</f>
        <v>0</v>
      </c>
      <c r="AT1096" s="1">
        <f>COUNTIF(F1096,"CVVC")</f>
        <v>0</v>
      </c>
      <c r="AU1096" s="1">
        <f>COUNTIF(F1096,"VV")</f>
        <v>0</v>
      </c>
      <c r="AV1096" s="1">
        <f>COUNTIF(F1096,"VVC")</f>
        <v>0</v>
      </c>
      <c r="AW1096" s="1">
        <f>COUNTIF(F1096,"CVVCVC")+COUNTIF(F1096,"VVCVC")+COUNTIF(F1096,"CVVCV")+COUNTIF(F1096,"VVCV")</f>
        <v>0</v>
      </c>
      <c r="AY1096" s="1">
        <f>COUNTIF(F1096,"CCVCV")</f>
        <v>0</v>
      </c>
      <c r="AZ1096" s="1">
        <f>COUNTIF(F1096,"CCVCVC")</f>
        <v>0</v>
      </c>
      <c r="BA1096" s="1">
        <f>COUNTIF(F1096,"CCVV")</f>
        <v>0</v>
      </c>
      <c r="BB1096" s="1">
        <f>COUNTIF(F1096,"CCVVC")</f>
        <v>0</v>
      </c>
      <c r="BF1096" s="1" t="str">
        <f>RIGHT(F1096,4)</f>
        <v>CVCV</v>
      </c>
      <c r="BG1096" s="1">
        <v>1</v>
      </c>
      <c r="BP1096" s="1">
        <f>SUM(BG1096:BO1096)</f>
        <v>1</v>
      </c>
      <c r="BQ1096">
        <v>0</v>
      </c>
      <c r="BS1096" s="1" t="str">
        <f>LEFT(B1096,1)</f>
        <v>s</v>
      </c>
      <c r="BT1096" s="1" t="str">
        <f>LEFT(B1096,2)</f>
        <v>se</v>
      </c>
      <c r="BU1096" s="1" t="str">
        <f>RIGHT(B1096,1)</f>
        <v>i</v>
      </c>
      <c r="BX1096" s="10">
        <v>0</v>
      </c>
      <c r="BY1096" s="10" t="str">
        <f>LEFT(CA1096,1)</f>
        <v>e</v>
      </c>
      <c r="BZ1096" s="10" t="str">
        <f>RIGHT(B1096,1)</f>
        <v>i</v>
      </c>
      <c r="CA1096" s="10" t="str">
        <f>RIGHT(B1096,3)</f>
        <v>efi</v>
      </c>
      <c r="CB1096" s="10" t="str">
        <f>RIGHT(B1096,3)</f>
        <v>efi</v>
      </c>
      <c r="CC1096" s="10" t="str">
        <f>RIGHT(B1096,2)</f>
        <v>fi</v>
      </c>
      <c r="CD1096" s="10" t="str">
        <f>RIGHT(B1096,1)</f>
        <v>i</v>
      </c>
    </row>
    <row r="1097" spans="1:82">
      <c r="A1097">
        <v>1835</v>
      </c>
      <c r="B1097" s="30" t="s">
        <v>165</v>
      </c>
      <c r="C1097" t="s">
        <v>1371</v>
      </c>
      <c r="D1097" t="s">
        <v>1150</v>
      </c>
      <c r="E1097" t="s">
        <v>2821</v>
      </c>
      <c r="F1097" t="s">
        <v>2834</v>
      </c>
      <c r="G1097" s="1">
        <f>COUNTIF(B1097,"*ii*")</f>
        <v>0</v>
      </c>
      <c r="H1097" s="1">
        <f>COUNTIF(B1097,"*ee*")</f>
        <v>0</v>
      </c>
      <c r="I1097" s="1">
        <f>COUNTIF(B1097,"*aa*")</f>
        <v>0</v>
      </c>
      <c r="J1097" s="1">
        <f>COUNTIF(B1097,"*oo*")</f>
        <v>0</v>
      </c>
      <c r="K1097" s="1">
        <f>COUNTIF(B1097,"*uu*")</f>
        <v>0</v>
      </c>
      <c r="L1097" s="1">
        <f>COUNTIF(B1097,"*ia*")</f>
        <v>0</v>
      </c>
      <c r="M1097" s="1">
        <f>COUNTIF(B1097,"*iu*")</f>
        <v>0</v>
      </c>
      <c r="N1097" s="1">
        <f>COUNTIF(B1097,"*ei*")</f>
        <v>0</v>
      </c>
      <c r="O1097" s="1">
        <f>COUNTIF(B1097,"*ea*")</f>
        <v>0</v>
      </c>
      <c r="P1097" s="1">
        <f>COUNTIF(B1097,"*eo*")</f>
        <v>0</v>
      </c>
      <c r="Q1097" s="1">
        <f>COUNTIF(B1097,"*eu*")</f>
        <v>0</v>
      </c>
      <c r="R1097" s="1">
        <f>COUNTIF(B1097,"*ai*")</f>
        <v>0</v>
      </c>
      <c r="S1097" s="1">
        <f>COUNTIF(B1097,"*ae*")</f>
        <v>0</v>
      </c>
      <c r="T1097" s="1">
        <f>COUNTIF(B1097,"*ao*")</f>
        <v>0</v>
      </c>
      <c r="U1097" s="1">
        <f>COUNTIF(B1097,"*au*")</f>
        <v>0</v>
      </c>
      <c r="V1097" s="1">
        <f>COUNTIF(B1097,"*oi*")</f>
        <v>0</v>
      </c>
      <c r="W1097" s="1">
        <f>COUNTIF(B1097,"*oe*")</f>
        <v>0</v>
      </c>
      <c r="X1097" s="1">
        <f>COUNTIF(B1097,"*oa*")</f>
        <v>0</v>
      </c>
      <c r="Y1097" s="1">
        <f>COUNTIF(B1097,"*ou*")</f>
        <v>0</v>
      </c>
      <c r="Z1097" s="1">
        <f>COUNTIF(B1097,"*ui*")</f>
        <v>0</v>
      </c>
      <c r="AA1097" s="1">
        <f>COUNTIF(B1097,"*ua*")</f>
        <v>0</v>
      </c>
      <c r="AB1097">
        <f>SUM(G1097:AA1097)</f>
        <v>0</v>
      </c>
      <c r="AC1097">
        <v>2</v>
      </c>
      <c r="AD1097">
        <f>COUNTIF(AC1097,"2")</f>
        <v>1</v>
      </c>
      <c r="AE1097">
        <f>COUNTIF(AC1097,"3")</f>
        <v>0</v>
      </c>
      <c r="AF1097">
        <f>COUNTIF(AC1097,"4")</f>
        <v>0</v>
      </c>
      <c r="AG1097">
        <f>COUNTIF(AC1097,"5")</f>
        <v>0</v>
      </c>
      <c r="AH1097">
        <v>1</v>
      </c>
      <c r="AI1097">
        <v>0</v>
      </c>
      <c r="AL1097">
        <v>1</v>
      </c>
      <c r="AO1097" s="1">
        <f>COUNTIF(F1097,"CVCV")+COUNTIF(F1097,"CVVCV")</f>
        <v>1</v>
      </c>
      <c r="AP1097" s="1">
        <f>COUNTIF(F1097,"CVCVC")+COUNTIF(F1097,"CVVCVC")</f>
        <v>0</v>
      </c>
      <c r="AQ1097" s="1">
        <f>COUNTIF(F1097,"VCV")+COUNTIF(F1097,"VVCV")</f>
        <v>0</v>
      </c>
      <c r="AR1097" s="1">
        <f>COUNTIF(F1097,"VCVC")+COUNTIF(F1097,"VVCVC")</f>
        <v>0</v>
      </c>
      <c r="AS1097" s="1">
        <f>COUNTIF(F1097,"CVV")</f>
        <v>0</v>
      </c>
      <c r="AT1097" s="1">
        <f>COUNTIF(F1097,"CVVC")</f>
        <v>0</v>
      </c>
      <c r="AU1097" s="1">
        <f>COUNTIF(F1097,"VV")</f>
        <v>0</v>
      </c>
      <c r="AV1097" s="1">
        <f>COUNTIF(F1097,"VVC")</f>
        <v>0</v>
      </c>
      <c r="AW1097" s="1">
        <f>COUNTIF(F1097,"CVVCVC")+COUNTIF(F1097,"VVCVC")+COUNTIF(F1097,"CVVCV")+COUNTIF(F1097,"VVCV")</f>
        <v>0</v>
      </c>
      <c r="AY1097" s="1">
        <f>COUNTIF(F1097,"CCVCV")</f>
        <v>0</v>
      </c>
      <c r="AZ1097" s="1">
        <f>COUNTIF(F1097,"CCVCVC")</f>
        <v>0</v>
      </c>
      <c r="BA1097" s="1">
        <f>COUNTIF(F1097,"CCVV")</f>
        <v>0</v>
      </c>
      <c r="BB1097" s="1">
        <f>COUNTIF(F1097,"CCVVC")</f>
        <v>0</v>
      </c>
      <c r="BF1097" s="1" t="str">
        <f>RIGHT(F1097,4)</f>
        <v>CVCV</v>
      </c>
      <c r="BG1097" s="1">
        <v>1</v>
      </c>
      <c r="BP1097" s="1">
        <f>SUM(BG1097:BO1097)</f>
        <v>1</v>
      </c>
      <c r="BQ1097">
        <v>0</v>
      </c>
      <c r="BS1097" s="1" t="str">
        <f>LEFT(B1097,1)</f>
        <v>t</v>
      </c>
      <c r="BT1097" s="1" t="str">
        <f>LEFT(B1097,2)</f>
        <v>te</v>
      </c>
      <c r="BU1097" s="1" t="str">
        <f>RIGHT(B1097,1)</f>
        <v>i</v>
      </c>
      <c r="BX1097" s="10">
        <v>0</v>
      </c>
      <c r="BY1097" s="10" t="str">
        <f>LEFT(CA1097,1)</f>
        <v>e</v>
      </c>
      <c r="BZ1097" s="10" t="str">
        <f>RIGHT(B1097,1)</f>
        <v>i</v>
      </c>
      <c r="CA1097" s="10" t="str">
        <f>RIGHT(B1097,3)</f>
        <v>efi</v>
      </c>
      <c r="CB1097" s="10" t="str">
        <f>RIGHT(B1097,3)</f>
        <v>efi</v>
      </c>
      <c r="CC1097" s="10" t="str">
        <f>RIGHT(B1097,2)</f>
        <v>fi</v>
      </c>
      <c r="CD1097" s="10" t="str">
        <f>RIGHT(B1097,1)</f>
        <v>i</v>
      </c>
    </row>
    <row r="1098" spans="1:82">
      <c r="A1098">
        <v>1868</v>
      </c>
      <c r="B1098" s="30" t="s">
        <v>989</v>
      </c>
      <c r="C1098" t="s">
        <v>2583</v>
      </c>
      <c r="D1098" t="s">
        <v>1141</v>
      </c>
      <c r="E1098" t="s">
        <v>1141</v>
      </c>
      <c r="F1098" t="s">
        <v>2834</v>
      </c>
      <c r="G1098" s="1">
        <f>COUNTIF(B1098,"*ii*")</f>
        <v>0</v>
      </c>
      <c r="H1098" s="1">
        <f>COUNTIF(B1098,"*ee*")</f>
        <v>0</v>
      </c>
      <c r="I1098" s="1">
        <f>COUNTIF(B1098,"*aa*")</f>
        <v>0</v>
      </c>
      <c r="J1098" s="1">
        <f>COUNTIF(B1098,"*oo*")</f>
        <v>0</v>
      </c>
      <c r="K1098" s="1">
        <f>COUNTIF(B1098,"*uu*")</f>
        <v>0</v>
      </c>
      <c r="L1098" s="1">
        <f>COUNTIF(B1098,"*ia*")</f>
        <v>0</v>
      </c>
      <c r="M1098" s="1">
        <f>COUNTIF(B1098,"*iu*")</f>
        <v>0</v>
      </c>
      <c r="N1098" s="1">
        <f>COUNTIF(B1098,"*ei*")</f>
        <v>0</v>
      </c>
      <c r="O1098" s="1">
        <f>COUNTIF(B1098,"*ea*")</f>
        <v>0</v>
      </c>
      <c r="P1098" s="1">
        <f>COUNTIF(B1098,"*eo*")</f>
        <v>0</v>
      </c>
      <c r="Q1098" s="1">
        <f>COUNTIF(B1098,"*eu*")</f>
        <v>0</v>
      </c>
      <c r="R1098" s="1">
        <f>COUNTIF(B1098,"*ai*")</f>
        <v>0</v>
      </c>
      <c r="S1098" s="1">
        <f>COUNTIF(B1098,"*ae*")</f>
        <v>0</v>
      </c>
      <c r="T1098" s="1">
        <f>COUNTIF(B1098,"*ao*")</f>
        <v>0</v>
      </c>
      <c r="U1098" s="1">
        <f>COUNTIF(B1098,"*au*")</f>
        <v>0</v>
      </c>
      <c r="V1098" s="1">
        <f>COUNTIF(B1098,"*oi*")</f>
        <v>0</v>
      </c>
      <c r="W1098" s="1">
        <f>COUNTIF(B1098,"*oe*")</f>
        <v>0</v>
      </c>
      <c r="X1098" s="1">
        <f>COUNTIF(B1098,"*oa*")</f>
        <v>0</v>
      </c>
      <c r="Y1098" s="1">
        <f>COUNTIF(B1098,"*ou*")</f>
        <v>0</v>
      </c>
      <c r="Z1098" s="1">
        <f>COUNTIF(B1098,"*ui*")</f>
        <v>0</v>
      </c>
      <c r="AA1098" s="1">
        <f>COUNTIF(B1098,"*ua*")</f>
        <v>0</v>
      </c>
      <c r="AB1098">
        <f>SUM(G1098:AA1098)</f>
        <v>0</v>
      </c>
      <c r="AC1098">
        <v>2</v>
      </c>
      <c r="AD1098">
        <f>COUNTIF(AC1098,"2")</f>
        <v>1</v>
      </c>
      <c r="AE1098">
        <f>COUNTIF(AC1098,"3")</f>
        <v>0</v>
      </c>
      <c r="AF1098">
        <f>COUNTIF(AC1098,"4")</f>
        <v>0</v>
      </c>
      <c r="AG1098">
        <f>COUNTIF(AC1098,"5")</f>
        <v>0</v>
      </c>
      <c r="AH1098">
        <v>1</v>
      </c>
      <c r="AI1098">
        <v>0</v>
      </c>
      <c r="AL1098">
        <v>1</v>
      </c>
      <c r="AO1098" s="1">
        <f>COUNTIF(F1098,"CVCV")+COUNTIF(F1098,"CVVCV")</f>
        <v>1</v>
      </c>
      <c r="AP1098" s="1">
        <f>COUNTIF(F1098,"CVCVC")+COUNTIF(F1098,"CVVCVC")</f>
        <v>0</v>
      </c>
      <c r="AQ1098" s="1">
        <f>COUNTIF(F1098,"VCV")+COUNTIF(F1098,"VVCV")</f>
        <v>0</v>
      </c>
      <c r="AR1098" s="1">
        <f>COUNTIF(F1098,"VCVC")+COUNTIF(F1098,"VVCVC")</f>
        <v>0</v>
      </c>
      <c r="AS1098" s="1">
        <f>COUNTIF(F1098,"CVV")</f>
        <v>0</v>
      </c>
      <c r="AT1098" s="1">
        <f>COUNTIF(F1098,"CVVC")</f>
        <v>0</v>
      </c>
      <c r="AU1098" s="1">
        <f>COUNTIF(F1098,"VV")</f>
        <v>0</v>
      </c>
      <c r="AV1098" s="1">
        <f>COUNTIF(F1098,"VVC")</f>
        <v>0</v>
      </c>
      <c r="AW1098" s="1">
        <f>COUNTIF(F1098,"CVVCVC")+COUNTIF(F1098,"VVCVC")+COUNTIF(F1098,"CVVCV")+COUNTIF(F1098,"VVCV")</f>
        <v>0</v>
      </c>
      <c r="AY1098" s="1">
        <f>COUNTIF(F1098,"CCVCV")</f>
        <v>0</v>
      </c>
      <c r="AZ1098" s="1">
        <f>COUNTIF(F1098,"CCVCVC")</f>
        <v>0</v>
      </c>
      <c r="BA1098" s="1">
        <f>COUNTIF(F1098,"CCVV")</f>
        <v>0</v>
      </c>
      <c r="BB1098" s="1">
        <f>COUNTIF(F1098,"CCVVC")</f>
        <v>0</v>
      </c>
      <c r="BF1098" s="1" t="str">
        <f>RIGHT(F1098,4)</f>
        <v>CVCV</v>
      </c>
      <c r="BG1098" s="1">
        <v>1</v>
      </c>
      <c r="BP1098" s="1">
        <f>SUM(BG1098:BO1098)</f>
        <v>1</v>
      </c>
      <c r="BQ1098">
        <v>0</v>
      </c>
      <c r="BS1098" s="1" t="str">
        <f>LEFT(B1098,1)</f>
        <v>t</v>
      </c>
      <c r="BT1098" s="1" t="str">
        <f>LEFT(B1098,2)</f>
        <v>ti</v>
      </c>
      <c r="BU1098" s="1" t="str">
        <f>RIGHT(B1098,1)</f>
        <v>i</v>
      </c>
      <c r="BX1098" s="10">
        <v>0</v>
      </c>
      <c r="BY1098" s="10" t="str">
        <f>LEFT(CA1098,1)</f>
        <v>i</v>
      </c>
      <c r="BZ1098" s="10" t="str">
        <f>RIGHT(B1098,1)</f>
        <v>i</v>
      </c>
      <c r="CA1098" s="10" t="str">
        <f>RIGHT(B1098,3)</f>
        <v>ifi</v>
      </c>
      <c r="CB1098" s="10" t="str">
        <f>RIGHT(B1098,3)</f>
        <v>ifi</v>
      </c>
      <c r="CC1098" s="10" t="str">
        <f>RIGHT(B1098,2)</f>
        <v>fi</v>
      </c>
      <c r="CD1098" s="10" t="str">
        <f>RIGHT(B1098,1)</f>
        <v>i</v>
      </c>
    </row>
    <row r="1099" spans="1:82">
      <c r="A1099">
        <v>1652</v>
      </c>
      <c r="B1099" s="30" t="s">
        <v>154</v>
      </c>
      <c r="C1099" t="s">
        <v>1351</v>
      </c>
      <c r="D1099" t="s">
        <v>1150</v>
      </c>
      <c r="E1099" t="s">
        <v>2821</v>
      </c>
      <c r="F1099" t="s">
        <v>2834</v>
      </c>
      <c r="G1099" s="1">
        <f>COUNTIF(B1099,"*ii*")</f>
        <v>0</v>
      </c>
      <c r="H1099" s="1">
        <f>COUNTIF(B1099,"*ee*")</f>
        <v>0</v>
      </c>
      <c r="I1099" s="1">
        <f>COUNTIF(B1099,"*aa*")</f>
        <v>0</v>
      </c>
      <c r="J1099" s="1">
        <f>COUNTIF(B1099,"*oo*")</f>
        <v>0</v>
      </c>
      <c r="K1099" s="1">
        <f>COUNTIF(B1099,"*uu*")</f>
        <v>0</v>
      </c>
      <c r="L1099" s="1">
        <f>COUNTIF(B1099,"*ia*")</f>
        <v>0</v>
      </c>
      <c r="M1099" s="1">
        <f>COUNTIF(B1099,"*iu*")</f>
        <v>0</v>
      </c>
      <c r="N1099" s="1">
        <f>COUNTIF(B1099,"*ei*")</f>
        <v>0</v>
      </c>
      <c r="O1099" s="1">
        <f>COUNTIF(B1099,"*ea*")</f>
        <v>0</v>
      </c>
      <c r="P1099" s="1">
        <f>COUNTIF(B1099,"*eo*")</f>
        <v>0</v>
      </c>
      <c r="Q1099" s="1">
        <f>COUNTIF(B1099,"*eu*")</f>
        <v>0</v>
      </c>
      <c r="R1099" s="1">
        <f>COUNTIF(B1099,"*ai*")</f>
        <v>0</v>
      </c>
      <c r="S1099" s="1">
        <f>COUNTIF(B1099,"*ae*")</f>
        <v>0</v>
      </c>
      <c r="T1099" s="1">
        <f>COUNTIF(B1099,"*ao*")</f>
        <v>0</v>
      </c>
      <c r="U1099" s="1">
        <f>COUNTIF(B1099,"*au*")</f>
        <v>0</v>
      </c>
      <c r="V1099" s="1">
        <f>COUNTIF(B1099,"*oi*")</f>
        <v>0</v>
      </c>
      <c r="W1099" s="1">
        <f>COUNTIF(B1099,"*oe*")</f>
        <v>0</v>
      </c>
      <c r="X1099" s="1">
        <f>COUNTIF(B1099,"*oa*")</f>
        <v>0</v>
      </c>
      <c r="Y1099" s="1">
        <f>COUNTIF(B1099,"*ou*")</f>
        <v>0</v>
      </c>
      <c r="Z1099" s="1">
        <f>COUNTIF(B1099,"*ui*")</f>
        <v>0</v>
      </c>
      <c r="AA1099" s="1">
        <f>COUNTIF(B1099,"*ua*")</f>
        <v>0</v>
      </c>
      <c r="AB1099">
        <f>SUM(G1099:AA1099)</f>
        <v>0</v>
      </c>
      <c r="AC1099">
        <v>2</v>
      </c>
      <c r="AD1099">
        <f>COUNTIF(AC1099,"2")</f>
        <v>1</v>
      </c>
      <c r="AE1099">
        <f>COUNTIF(AC1099,"3")</f>
        <v>0</v>
      </c>
      <c r="AF1099">
        <f>COUNTIF(AC1099,"4")</f>
        <v>0</v>
      </c>
      <c r="AG1099">
        <f>COUNTIF(AC1099,"5")</f>
        <v>0</v>
      </c>
      <c r="AH1099">
        <v>1</v>
      </c>
      <c r="AI1099">
        <v>0</v>
      </c>
      <c r="AL1099">
        <v>1</v>
      </c>
      <c r="AO1099" s="1">
        <f>COUNTIF(F1099,"CVCV")+COUNTIF(F1099,"CVVCV")</f>
        <v>1</v>
      </c>
      <c r="AP1099" s="1">
        <f>COUNTIF(F1099,"CVCVC")+COUNTIF(F1099,"CVVCVC")</f>
        <v>0</v>
      </c>
      <c r="AQ1099" s="1">
        <f>COUNTIF(F1099,"VCV")+COUNTIF(F1099,"VVCV")</f>
        <v>0</v>
      </c>
      <c r="AR1099" s="1">
        <f>COUNTIF(F1099,"VCVC")+COUNTIF(F1099,"VVCVC")</f>
        <v>0</v>
      </c>
      <c r="AS1099" s="1">
        <f>COUNTIF(F1099,"CVV")</f>
        <v>0</v>
      </c>
      <c r="AT1099" s="1">
        <f>COUNTIF(F1099,"CVVC")</f>
        <v>0</v>
      </c>
      <c r="AU1099" s="1">
        <f>COUNTIF(F1099,"VV")</f>
        <v>0</v>
      </c>
      <c r="AV1099" s="1">
        <f>COUNTIF(F1099,"VVC")</f>
        <v>0</v>
      </c>
      <c r="AW1099" s="1">
        <f>COUNTIF(F1099,"CVVCVC")+COUNTIF(F1099,"VVCVC")+COUNTIF(F1099,"CVVCV")+COUNTIF(F1099,"VVCV")</f>
        <v>0</v>
      </c>
      <c r="AY1099" s="1">
        <f>COUNTIF(F1099,"CCVCV")</f>
        <v>0</v>
      </c>
      <c r="AZ1099" s="1">
        <f>COUNTIF(F1099,"CCVCVC")</f>
        <v>0</v>
      </c>
      <c r="BA1099" s="1">
        <f>COUNTIF(F1099,"CCVV")</f>
        <v>0</v>
      </c>
      <c r="BB1099" s="1">
        <f>COUNTIF(F1099,"CCVVC")</f>
        <v>0</v>
      </c>
      <c r="BF1099" s="1" t="str">
        <f>RIGHT(F1099,4)</f>
        <v>CVCV</v>
      </c>
      <c r="BG1099" s="1">
        <v>1</v>
      </c>
      <c r="BP1099" s="1">
        <f>SUM(BG1099:BO1099)</f>
        <v>1</v>
      </c>
      <c r="BQ1099">
        <v>0</v>
      </c>
      <c r="BS1099" s="1" t="str">
        <f>LEFT(B1099,1)</f>
        <v>s</v>
      </c>
      <c r="BT1099" s="1" t="str">
        <f>LEFT(B1099,2)</f>
        <v>si</v>
      </c>
      <c r="BU1099" s="1" t="str">
        <f>RIGHT(B1099,1)</f>
        <v>i</v>
      </c>
      <c r="BX1099" s="10">
        <v>0</v>
      </c>
      <c r="BY1099" s="10" t="str">
        <f>LEFT(CA1099,1)</f>
        <v>i</v>
      </c>
      <c r="BZ1099" s="10" t="str">
        <f>RIGHT(B1099,1)</f>
        <v>i</v>
      </c>
      <c r="CA1099" s="10" t="str">
        <f>RIGHT(B1099,3)</f>
        <v>ifi</v>
      </c>
      <c r="CB1099" s="10" t="str">
        <f>RIGHT(B1099,3)</f>
        <v>ifi</v>
      </c>
      <c r="CC1099" s="10" t="str">
        <f>RIGHT(B1099,2)</f>
        <v>fi</v>
      </c>
      <c r="CD1099" s="10" t="str">
        <f>RIGHT(B1099,1)</f>
        <v>i</v>
      </c>
    </row>
    <row r="1100" spans="1:82">
      <c r="A1100">
        <v>607</v>
      </c>
      <c r="B1100" s="30" t="s">
        <v>2936</v>
      </c>
      <c r="C1100" t="s">
        <v>1939</v>
      </c>
      <c r="D1100" t="s">
        <v>1141</v>
      </c>
      <c r="E1100" t="s">
        <v>1141</v>
      </c>
      <c r="F1100" t="s">
        <v>2834</v>
      </c>
      <c r="G1100" s="1">
        <f>COUNTIF(B1100,"*ii*")</f>
        <v>0</v>
      </c>
      <c r="H1100" s="1">
        <f>COUNTIF(B1100,"*ee*")</f>
        <v>0</v>
      </c>
      <c r="I1100" s="1">
        <f>COUNTIF(B1100,"*aa*")</f>
        <v>0</v>
      </c>
      <c r="J1100" s="1">
        <f>COUNTIF(B1100,"*oo*")</f>
        <v>0</v>
      </c>
      <c r="K1100" s="1">
        <f>COUNTIF(B1100,"*uu*")</f>
        <v>0</v>
      </c>
      <c r="L1100" s="1">
        <f>COUNTIF(B1100,"*ia*")</f>
        <v>0</v>
      </c>
      <c r="M1100" s="1">
        <f>COUNTIF(B1100,"*iu*")</f>
        <v>0</v>
      </c>
      <c r="N1100" s="1">
        <f>COUNTIF(B1100,"*ei*")</f>
        <v>0</v>
      </c>
      <c r="O1100" s="1">
        <f>COUNTIF(B1100,"*ea*")</f>
        <v>0</v>
      </c>
      <c r="P1100" s="1">
        <f>COUNTIF(B1100,"*eo*")</f>
        <v>0</v>
      </c>
      <c r="Q1100" s="1">
        <f>COUNTIF(B1100,"*eu*")</f>
        <v>0</v>
      </c>
      <c r="R1100" s="1">
        <f>COUNTIF(B1100,"*ai*")</f>
        <v>0</v>
      </c>
      <c r="S1100" s="1">
        <f>COUNTIF(B1100,"*ae*")</f>
        <v>0</v>
      </c>
      <c r="T1100" s="1">
        <f>COUNTIF(B1100,"*ao*")</f>
        <v>0</v>
      </c>
      <c r="U1100" s="1">
        <f>COUNTIF(B1100,"*au*")</f>
        <v>0</v>
      </c>
      <c r="V1100" s="1">
        <f>COUNTIF(B1100,"*oi*")</f>
        <v>0</v>
      </c>
      <c r="W1100" s="1">
        <f>COUNTIF(B1100,"*oe*")</f>
        <v>0</v>
      </c>
      <c r="X1100" s="1">
        <f>COUNTIF(B1100,"*oa*")</f>
        <v>0</v>
      </c>
      <c r="Y1100" s="1">
        <f>COUNTIF(B1100,"*ou*")</f>
        <v>0</v>
      </c>
      <c r="Z1100" s="1">
        <f>COUNTIF(B1100,"*ui*")</f>
        <v>0</v>
      </c>
      <c r="AA1100" s="1">
        <f>COUNTIF(B1100,"*ua*")</f>
        <v>0</v>
      </c>
      <c r="AB1100">
        <f>SUM(G1100:AA1100)</f>
        <v>0</v>
      </c>
      <c r="AC1100">
        <v>2</v>
      </c>
      <c r="AD1100">
        <f>COUNTIF(AC1100,"2")</f>
        <v>1</v>
      </c>
      <c r="AE1100">
        <f>COUNTIF(AC1100,"3")</f>
        <v>0</v>
      </c>
      <c r="AF1100">
        <f>COUNTIF(AC1100,"4")</f>
        <v>0</v>
      </c>
      <c r="AG1100">
        <f>COUNTIF(AC1100,"5")</f>
        <v>0</v>
      </c>
      <c r="AH1100">
        <v>1</v>
      </c>
      <c r="AI1100">
        <v>0</v>
      </c>
      <c r="AL1100">
        <v>1</v>
      </c>
      <c r="AO1100" s="1">
        <f>COUNTIF(F1100,"CVCV")+COUNTIF(F1100,"CVVCV")</f>
        <v>1</v>
      </c>
      <c r="AP1100" s="1">
        <f>COUNTIF(F1100,"CVCVC")+COUNTIF(F1100,"CVVCVC")</f>
        <v>0</v>
      </c>
      <c r="AQ1100" s="1">
        <f>COUNTIF(F1100,"VCV")+COUNTIF(F1100,"VVCV")</f>
        <v>0</v>
      </c>
      <c r="AR1100" s="1">
        <f>COUNTIF(F1100,"VCVC")+COUNTIF(F1100,"VVCVC")</f>
        <v>0</v>
      </c>
      <c r="AS1100" s="1">
        <f>COUNTIF(F1100,"CVV")</f>
        <v>0</v>
      </c>
      <c r="AT1100" s="1">
        <f>COUNTIF(F1100,"CVVC")</f>
        <v>0</v>
      </c>
      <c r="AU1100" s="1">
        <f>COUNTIF(F1100,"VV")</f>
        <v>0</v>
      </c>
      <c r="AV1100" s="1">
        <f>COUNTIF(F1100,"VVC")</f>
        <v>0</v>
      </c>
      <c r="AW1100" s="1">
        <f>COUNTIF(F1100,"CVVCVC")+COUNTIF(F1100,"VVCVC")+COUNTIF(F1100,"CVVCV")+COUNTIF(F1100,"VVCV")</f>
        <v>0</v>
      </c>
      <c r="AY1100" s="1">
        <f>COUNTIF(F1100,"CCVCV")</f>
        <v>0</v>
      </c>
      <c r="AZ1100" s="1">
        <f>COUNTIF(F1100,"CCVCVC")</f>
        <v>0</v>
      </c>
      <c r="BA1100" s="1">
        <f>COUNTIF(F1100,"CCVV")</f>
        <v>0</v>
      </c>
      <c r="BB1100" s="1">
        <f>COUNTIF(F1100,"CCVVC")</f>
        <v>0</v>
      </c>
      <c r="BF1100" s="1" t="str">
        <f>RIGHT(F1100,4)</f>
        <v>CVCV</v>
      </c>
      <c r="BG1100" s="1">
        <v>1</v>
      </c>
      <c r="BP1100" s="1">
        <f>SUM(BG1100:BO1100)</f>
        <v>1</v>
      </c>
      <c r="BQ1100">
        <v>0</v>
      </c>
      <c r="BS1100" s="1" t="str">
        <f>LEFT(B1100,1)</f>
        <v>k</v>
      </c>
      <c r="BT1100" s="1" t="str">
        <f>LEFT(B1100,2)</f>
        <v>ko</v>
      </c>
      <c r="BU1100" s="1" t="str">
        <f>RIGHT(B1100,1)</f>
        <v>i</v>
      </c>
      <c r="BX1100" s="10">
        <v>0</v>
      </c>
      <c r="BY1100" s="10" t="str">
        <f>LEFT(CA1100,1)</f>
        <v>o</v>
      </c>
      <c r="BZ1100" s="10" t="str">
        <f>RIGHT(B1100,1)</f>
        <v>i</v>
      </c>
      <c r="CA1100" s="10" t="str">
        <f>RIGHT(B1100,3)</f>
        <v>ofi</v>
      </c>
      <c r="CB1100" s="10" t="str">
        <f>RIGHT(B1100,3)</f>
        <v>ofi</v>
      </c>
      <c r="CC1100" s="10" t="str">
        <f>RIGHT(B1100,2)</f>
        <v>fi</v>
      </c>
      <c r="CD1100" s="10" t="str">
        <f>RIGHT(B1100,1)</f>
        <v>i</v>
      </c>
    </row>
    <row r="1101" spans="1:82">
      <c r="A1101">
        <v>1460</v>
      </c>
      <c r="B1101" s="30" t="s">
        <v>141</v>
      </c>
      <c r="C1101" t="s">
        <v>1334</v>
      </c>
      <c r="D1101" t="s">
        <v>1141</v>
      </c>
      <c r="E1101" t="s">
        <v>1141</v>
      </c>
      <c r="F1101" t="s">
        <v>2834</v>
      </c>
      <c r="G1101" s="1">
        <f>COUNTIF(B1101,"*ii*")</f>
        <v>0</v>
      </c>
      <c r="H1101" s="1">
        <f>COUNTIF(B1101,"*ee*")</f>
        <v>0</v>
      </c>
      <c r="I1101" s="1">
        <f>COUNTIF(B1101,"*aa*")</f>
        <v>0</v>
      </c>
      <c r="J1101" s="1">
        <f>COUNTIF(B1101,"*oo*")</f>
        <v>0</v>
      </c>
      <c r="K1101" s="1">
        <f>COUNTIF(B1101,"*uu*")</f>
        <v>0</v>
      </c>
      <c r="L1101" s="1">
        <f>COUNTIF(B1101,"*ia*")</f>
        <v>0</v>
      </c>
      <c r="M1101" s="1">
        <f>COUNTIF(B1101,"*iu*")</f>
        <v>0</v>
      </c>
      <c r="N1101" s="1">
        <f>COUNTIF(B1101,"*ei*")</f>
        <v>0</v>
      </c>
      <c r="O1101" s="1">
        <f>COUNTIF(B1101,"*ea*")</f>
        <v>0</v>
      </c>
      <c r="P1101" s="1">
        <f>COUNTIF(B1101,"*eo*")</f>
        <v>0</v>
      </c>
      <c r="Q1101" s="1">
        <f>COUNTIF(B1101,"*eu*")</f>
        <v>0</v>
      </c>
      <c r="R1101" s="1">
        <f>COUNTIF(B1101,"*ai*")</f>
        <v>0</v>
      </c>
      <c r="S1101" s="1">
        <f>COUNTIF(B1101,"*ae*")</f>
        <v>0</v>
      </c>
      <c r="T1101" s="1">
        <f>COUNTIF(B1101,"*ao*")</f>
        <v>0</v>
      </c>
      <c r="U1101" s="1">
        <f>COUNTIF(B1101,"*au*")</f>
        <v>0</v>
      </c>
      <c r="V1101" s="1">
        <f>COUNTIF(B1101,"*oi*")</f>
        <v>0</v>
      </c>
      <c r="W1101" s="1">
        <f>COUNTIF(B1101,"*oe*")</f>
        <v>0</v>
      </c>
      <c r="X1101" s="1">
        <f>COUNTIF(B1101,"*oa*")</f>
        <v>0</v>
      </c>
      <c r="Y1101" s="1">
        <f>COUNTIF(B1101,"*ou*")</f>
        <v>0</v>
      </c>
      <c r="Z1101" s="1">
        <f>COUNTIF(B1101,"*ui*")</f>
        <v>0</v>
      </c>
      <c r="AA1101" s="1">
        <f>COUNTIF(B1101,"*ua*")</f>
        <v>0</v>
      </c>
      <c r="AB1101">
        <f>SUM(G1101:AA1101)</f>
        <v>0</v>
      </c>
      <c r="AC1101">
        <v>2</v>
      </c>
      <c r="AD1101">
        <f>COUNTIF(AC1101,"2")</f>
        <v>1</v>
      </c>
      <c r="AE1101">
        <f>COUNTIF(AC1101,"3")</f>
        <v>0</v>
      </c>
      <c r="AF1101">
        <f>COUNTIF(AC1101,"4")</f>
        <v>0</v>
      </c>
      <c r="AG1101">
        <f>COUNTIF(AC1101,"5")</f>
        <v>0</v>
      </c>
      <c r="AH1101">
        <v>1</v>
      </c>
      <c r="AI1101">
        <v>0</v>
      </c>
      <c r="AL1101">
        <v>1</v>
      </c>
      <c r="AO1101" s="1">
        <f>COUNTIF(F1101,"CVCV")+COUNTIF(F1101,"CVVCV")</f>
        <v>1</v>
      </c>
      <c r="AP1101" s="1">
        <f>COUNTIF(F1101,"CVCVC")+COUNTIF(F1101,"CVVCVC")</f>
        <v>0</v>
      </c>
      <c r="AQ1101" s="1">
        <f>COUNTIF(F1101,"VCV")+COUNTIF(F1101,"VVCV")</f>
        <v>0</v>
      </c>
      <c r="AR1101" s="1">
        <f>COUNTIF(F1101,"VCVC")+COUNTIF(F1101,"VVCVC")</f>
        <v>0</v>
      </c>
      <c r="AS1101" s="1">
        <f>COUNTIF(F1101,"CVV")</f>
        <v>0</v>
      </c>
      <c r="AT1101" s="1">
        <f>COUNTIF(F1101,"CVVC")</f>
        <v>0</v>
      </c>
      <c r="AU1101" s="1">
        <f>COUNTIF(F1101,"VV")</f>
        <v>0</v>
      </c>
      <c r="AV1101" s="1">
        <f>COUNTIF(F1101,"VVC")</f>
        <v>0</v>
      </c>
      <c r="AW1101" s="1">
        <f>COUNTIF(F1101,"CVVCVC")+COUNTIF(F1101,"VVCVC")+COUNTIF(F1101,"CVVCV")+COUNTIF(F1101,"VVCV")</f>
        <v>0</v>
      </c>
      <c r="AY1101" s="1">
        <f>COUNTIF(F1101,"CCVCV")</f>
        <v>0</v>
      </c>
      <c r="AZ1101" s="1">
        <f>COUNTIF(F1101,"CCVCVC")</f>
        <v>0</v>
      </c>
      <c r="BA1101" s="1">
        <f>COUNTIF(F1101,"CCVV")</f>
        <v>0</v>
      </c>
      <c r="BB1101" s="1">
        <f>COUNTIF(F1101,"CCVVC")</f>
        <v>0</v>
      </c>
      <c r="BF1101" s="1" t="str">
        <f>RIGHT(F1101,4)</f>
        <v>CVCV</v>
      </c>
      <c r="BG1101" s="1">
        <v>1</v>
      </c>
      <c r="BP1101" s="1">
        <f>SUM(BG1101:BO1101)</f>
        <v>1</v>
      </c>
      <c r="BQ1101">
        <v>0</v>
      </c>
      <c r="BS1101" s="1" t="str">
        <f>LEFT(B1101,1)</f>
        <v>r</v>
      </c>
      <c r="BT1101" s="1" t="str">
        <f>LEFT(B1101,2)</f>
        <v>ra</v>
      </c>
      <c r="BU1101" s="1" t="str">
        <f>RIGHT(B1101,1)</f>
        <v>i</v>
      </c>
      <c r="BX1101" s="10">
        <v>0</v>
      </c>
      <c r="BY1101" s="10" t="str">
        <f>LEFT(CA1101,1)</f>
        <v>a</v>
      </c>
      <c r="BZ1101" s="10" t="str">
        <f>RIGHT(B1101,1)</f>
        <v>i</v>
      </c>
      <c r="CA1101" s="10" t="str">
        <f>RIGHT(B1101,3)</f>
        <v>ahi</v>
      </c>
      <c r="CB1101" s="10" t="str">
        <f>RIGHT(B1101,3)</f>
        <v>ahi</v>
      </c>
      <c r="CC1101" s="10" t="str">
        <f>RIGHT(B1101,2)</f>
        <v>hi</v>
      </c>
      <c r="CD1101" s="10" t="str">
        <f>RIGHT(B1101,1)</f>
        <v>i</v>
      </c>
    </row>
    <row r="1102" spans="1:82">
      <c r="A1102">
        <v>104</v>
      </c>
      <c r="B1102" s="30" t="s">
        <v>956</v>
      </c>
      <c r="C1102" t="s">
        <v>2511</v>
      </c>
      <c r="D1102" t="s">
        <v>1141</v>
      </c>
      <c r="E1102" t="s">
        <v>1141</v>
      </c>
      <c r="F1102" t="s">
        <v>2834</v>
      </c>
      <c r="G1102" s="1">
        <f>COUNTIF(B1102,"*ii*")</f>
        <v>0</v>
      </c>
      <c r="H1102" s="1">
        <f>COUNTIF(B1102,"*ee*")</f>
        <v>0</v>
      </c>
      <c r="I1102" s="1">
        <f>COUNTIF(B1102,"*aa*")</f>
        <v>0</v>
      </c>
      <c r="J1102" s="1">
        <f>COUNTIF(B1102,"*oo*")</f>
        <v>0</v>
      </c>
      <c r="K1102" s="1">
        <f>COUNTIF(B1102,"*uu*")</f>
        <v>0</v>
      </c>
      <c r="L1102" s="1">
        <f>COUNTIF(B1102,"*ia*")</f>
        <v>0</v>
      </c>
      <c r="M1102" s="1">
        <f>COUNTIF(B1102,"*iu*")</f>
        <v>0</v>
      </c>
      <c r="N1102" s="1">
        <f>COUNTIF(B1102,"*ei*")</f>
        <v>0</v>
      </c>
      <c r="O1102" s="1">
        <f>COUNTIF(B1102,"*ea*")</f>
        <v>0</v>
      </c>
      <c r="P1102" s="1">
        <f>COUNTIF(B1102,"*eo*")</f>
        <v>0</v>
      </c>
      <c r="Q1102" s="1">
        <f>COUNTIF(B1102,"*eu*")</f>
        <v>0</v>
      </c>
      <c r="R1102" s="1">
        <f>COUNTIF(B1102,"*ai*")</f>
        <v>0</v>
      </c>
      <c r="S1102" s="1">
        <f>COUNTIF(B1102,"*ae*")</f>
        <v>0</v>
      </c>
      <c r="T1102" s="1">
        <f>COUNTIF(B1102,"*ao*")</f>
        <v>0</v>
      </c>
      <c r="U1102" s="1">
        <f>COUNTIF(B1102,"*au*")</f>
        <v>0</v>
      </c>
      <c r="V1102" s="1">
        <f>COUNTIF(B1102,"*oi*")</f>
        <v>0</v>
      </c>
      <c r="W1102" s="1">
        <f>COUNTIF(B1102,"*oe*")</f>
        <v>0</v>
      </c>
      <c r="X1102" s="1">
        <f>COUNTIF(B1102,"*oa*")</f>
        <v>0</v>
      </c>
      <c r="Y1102" s="1">
        <f>COUNTIF(B1102,"*ou*")</f>
        <v>0</v>
      </c>
      <c r="Z1102" s="1">
        <f>COUNTIF(B1102,"*ui*")</f>
        <v>0</v>
      </c>
      <c r="AA1102" s="1">
        <f>COUNTIF(B1102,"*ua*")</f>
        <v>0</v>
      </c>
      <c r="AB1102">
        <f>SUM(G1102:AA1102)</f>
        <v>0</v>
      </c>
      <c r="AC1102">
        <v>2</v>
      </c>
      <c r="AD1102">
        <f>COUNTIF(AC1102,"2")</f>
        <v>1</v>
      </c>
      <c r="AE1102">
        <f>COUNTIF(AC1102,"3")</f>
        <v>0</v>
      </c>
      <c r="AF1102">
        <f>COUNTIF(AC1102,"4")</f>
        <v>0</v>
      </c>
      <c r="AG1102">
        <f>COUNTIF(AC1102,"5")</f>
        <v>0</v>
      </c>
      <c r="AH1102">
        <v>1</v>
      </c>
      <c r="AI1102">
        <v>0</v>
      </c>
      <c r="AL1102">
        <v>1</v>
      </c>
      <c r="AO1102" s="1">
        <f>COUNTIF(F1102,"CVCV")+COUNTIF(F1102,"CVVCV")</f>
        <v>1</v>
      </c>
      <c r="AP1102" s="1">
        <f>COUNTIF(F1102,"CVCVC")+COUNTIF(F1102,"CVVCVC")</f>
        <v>0</v>
      </c>
      <c r="AQ1102" s="1">
        <f>COUNTIF(F1102,"VCV")+COUNTIF(F1102,"VVCV")</f>
        <v>0</v>
      </c>
      <c r="AR1102" s="1">
        <f>COUNTIF(F1102,"VCVC")+COUNTIF(F1102,"VVCVC")</f>
        <v>0</v>
      </c>
      <c r="AS1102" s="1">
        <f>COUNTIF(F1102,"CVV")</f>
        <v>0</v>
      </c>
      <c r="AT1102" s="1">
        <f>COUNTIF(F1102,"CVVC")</f>
        <v>0</v>
      </c>
      <c r="AU1102" s="1">
        <f>COUNTIF(F1102,"VV")</f>
        <v>0</v>
      </c>
      <c r="AV1102" s="1">
        <f>COUNTIF(F1102,"VVC")</f>
        <v>0</v>
      </c>
      <c r="AW1102" s="1">
        <f>COUNTIF(F1102,"CVVCVC")+COUNTIF(F1102,"VVCVC")+COUNTIF(F1102,"CVVCV")+COUNTIF(F1102,"VVCV")</f>
        <v>0</v>
      </c>
      <c r="AY1102" s="1">
        <f>COUNTIF(F1102,"CCVCV")</f>
        <v>0</v>
      </c>
      <c r="AZ1102" s="1">
        <f>COUNTIF(F1102,"CCVCVC")</f>
        <v>0</v>
      </c>
      <c r="BA1102" s="1">
        <f>COUNTIF(F1102,"CCVV")</f>
        <v>0</v>
      </c>
      <c r="BB1102" s="1">
        <f>COUNTIF(F1102,"CCVVC")</f>
        <v>0</v>
      </c>
      <c r="BF1102" s="1" t="str">
        <f>RIGHT(F1102,4)</f>
        <v>CVCV</v>
      </c>
      <c r="BG1102" s="1">
        <v>1</v>
      </c>
      <c r="BP1102" s="1">
        <f>SUM(BG1102:BO1102)</f>
        <v>1</v>
      </c>
      <c r="BQ1102">
        <v>0</v>
      </c>
      <c r="BS1102" s="1" t="str">
        <f>LEFT(B1102,1)</f>
        <v>b</v>
      </c>
      <c r="BT1102" s="1" t="str">
        <f>LEFT(B1102,2)</f>
        <v>ba</v>
      </c>
      <c r="BU1102" s="1" t="str">
        <f>RIGHT(B1102,1)</f>
        <v>i</v>
      </c>
      <c r="BX1102" s="10">
        <v>0</v>
      </c>
      <c r="BY1102" s="10" t="str">
        <f>LEFT(CA1102,1)</f>
        <v>a</v>
      </c>
      <c r="BZ1102" s="10" t="str">
        <f>RIGHT(B1102,1)</f>
        <v>i</v>
      </c>
      <c r="CA1102" s="10" t="str">
        <f>RIGHT(B1102,3)</f>
        <v>aki</v>
      </c>
      <c r="CB1102" s="10" t="str">
        <f>RIGHT(B1102,3)</f>
        <v>aki</v>
      </c>
      <c r="CC1102" s="10" t="str">
        <f>RIGHT(B1102,2)</f>
        <v>ki</v>
      </c>
      <c r="CD1102" s="10" t="str">
        <f>RIGHT(B1102,1)</f>
        <v>i</v>
      </c>
    </row>
    <row r="1103" spans="1:82">
      <c r="A1103">
        <v>1236</v>
      </c>
      <c r="B1103" s="30" t="s">
        <v>3219</v>
      </c>
      <c r="C1103" t="s">
        <v>2755</v>
      </c>
      <c r="D1103" t="s">
        <v>1141</v>
      </c>
      <c r="E1103" t="s">
        <v>1141</v>
      </c>
      <c r="F1103" t="s">
        <v>2834</v>
      </c>
      <c r="G1103" s="1">
        <f>COUNTIF(B1103,"*ii*")</f>
        <v>0</v>
      </c>
      <c r="H1103" s="1">
        <f>COUNTIF(B1103,"*ee*")</f>
        <v>0</v>
      </c>
      <c r="I1103" s="1">
        <f>COUNTIF(B1103,"*aa*")</f>
        <v>0</v>
      </c>
      <c r="J1103" s="1">
        <f>COUNTIF(B1103,"*oo*")</f>
        <v>0</v>
      </c>
      <c r="K1103" s="1">
        <f>COUNTIF(B1103,"*uu*")</f>
        <v>0</v>
      </c>
      <c r="L1103" s="1">
        <f>COUNTIF(B1103,"*ia*")</f>
        <v>0</v>
      </c>
      <c r="M1103" s="1">
        <f>COUNTIF(B1103,"*iu*")</f>
        <v>0</v>
      </c>
      <c r="N1103" s="1">
        <f>COUNTIF(B1103,"*ei*")</f>
        <v>0</v>
      </c>
      <c r="O1103" s="1">
        <f>COUNTIF(B1103,"*ea*")</f>
        <v>0</v>
      </c>
      <c r="P1103" s="1">
        <f>COUNTIF(B1103,"*eo*")</f>
        <v>0</v>
      </c>
      <c r="Q1103" s="1">
        <f>COUNTIF(B1103,"*eu*")</f>
        <v>0</v>
      </c>
      <c r="R1103" s="1">
        <f>COUNTIF(B1103,"*ai*")</f>
        <v>0</v>
      </c>
      <c r="S1103" s="1">
        <f>COUNTIF(B1103,"*ae*")</f>
        <v>0</v>
      </c>
      <c r="T1103" s="1">
        <f>COUNTIF(B1103,"*ao*")</f>
        <v>0</v>
      </c>
      <c r="U1103" s="1">
        <f>COUNTIF(B1103,"*au*")</f>
        <v>0</v>
      </c>
      <c r="V1103" s="1">
        <f>COUNTIF(B1103,"*oi*")</f>
        <v>0</v>
      </c>
      <c r="W1103" s="1">
        <f>COUNTIF(B1103,"*oe*")</f>
        <v>0</v>
      </c>
      <c r="X1103" s="1">
        <f>COUNTIF(B1103,"*oa*")</f>
        <v>0</v>
      </c>
      <c r="Y1103" s="1">
        <f>COUNTIF(B1103,"*ou*")</f>
        <v>0</v>
      </c>
      <c r="Z1103" s="1">
        <f>COUNTIF(B1103,"*ui*")</f>
        <v>0</v>
      </c>
      <c r="AA1103" s="1">
        <f>COUNTIF(B1103,"*ua*")</f>
        <v>0</v>
      </c>
      <c r="AB1103">
        <f>SUM(G1103:AA1103)</f>
        <v>0</v>
      </c>
      <c r="AC1103">
        <v>2</v>
      </c>
      <c r="AD1103">
        <f>COUNTIF(AC1103,"2")</f>
        <v>1</v>
      </c>
      <c r="AE1103">
        <f>COUNTIF(AC1103,"3")</f>
        <v>0</v>
      </c>
      <c r="AF1103">
        <f>COUNTIF(AC1103,"4")</f>
        <v>0</v>
      </c>
      <c r="AG1103">
        <f>COUNTIF(AC1103,"5")</f>
        <v>0</v>
      </c>
      <c r="AH1103">
        <v>1</v>
      </c>
      <c r="AI1103">
        <v>0</v>
      </c>
      <c r="AL1103">
        <v>1</v>
      </c>
      <c r="AO1103" s="1">
        <f>COUNTIF(F1103,"CVCV")+COUNTIF(F1103,"CVVCV")</f>
        <v>1</v>
      </c>
      <c r="AP1103" s="1">
        <f>COUNTIF(F1103,"CVCVC")+COUNTIF(F1103,"CVVCVC")</f>
        <v>0</v>
      </c>
      <c r="AQ1103" s="1">
        <f>COUNTIF(F1103,"VCV")+COUNTIF(F1103,"VVCV")</f>
        <v>0</v>
      </c>
      <c r="AR1103" s="1">
        <f>COUNTIF(F1103,"VCVC")+COUNTIF(F1103,"VVCVC")</f>
        <v>0</v>
      </c>
      <c r="AS1103" s="1">
        <f>COUNTIF(F1103,"CVV")</f>
        <v>0</v>
      </c>
      <c r="AT1103" s="1">
        <f>COUNTIF(F1103,"CVVC")</f>
        <v>0</v>
      </c>
      <c r="AU1103" s="1">
        <f>COUNTIF(F1103,"VV")</f>
        <v>0</v>
      </c>
      <c r="AV1103" s="1">
        <f>COUNTIF(F1103,"VVC")</f>
        <v>0</v>
      </c>
      <c r="AW1103" s="1">
        <f>COUNTIF(F1103,"CVVCVC")+COUNTIF(F1103,"VVCVC")+COUNTIF(F1103,"CVVCV")+COUNTIF(F1103,"VVCV")</f>
        <v>0</v>
      </c>
      <c r="AY1103" s="1">
        <f>COUNTIF(F1103,"CCVCV")</f>
        <v>0</v>
      </c>
      <c r="AZ1103" s="1">
        <f>COUNTIF(F1103,"CCVCVC")</f>
        <v>0</v>
      </c>
      <c r="BA1103" s="1">
        <f>COUNTIF(F1103,"CCVV")</f>
        <v>0</v>
      </c>
      <c r="BB1103" s="1">
        <f>COUNTIF(F1103,"CCVVC")</f>
        <v>0</v>
      </c>
      <c r="BF1103" s="1" t="str">
        <f>RIGHT(F1103,4)</f>
        <v>CVCV</v>
      </c>
      <c r="BG1103" s="1">
        <v>1</v>
      </c>
      <c r="BP1103" s="1">
        <f>SUM(BG1103:BO1103)</f>
        <v>1</v>
      </c>
      <c r="BQ1103">
        <v>0</v>
      </c>
      <c r="BS1103" s="1" t="str">
        <f>LEFT(B1103,1)</f>
        <v>ʔ</v>
      </c>
      <c r="BT1103" s="1" t="str">
        <f>LEFT(B1103,2)</f>
        <v>ʔa</v>
      </c>
      <c r="BU1103" s="1" t="str">
        <f>RIGHT(B1103,1)</f>
        <v>i</v>
      </c>
      <c r="BX1103" s="10">
        <v>0</v>
      </c>
      <c r="BY1103" s="10" t="str">
        <f>LEFT(CA1103,1)</f>
        <v>a</v>
      </c>
      <c r="BZ1103" s="10" t="str">
        <f>RIGHT(B1103,1)</f>
        <v>i</v>
      </c>
      <c r="CA1103" s="10" t="str">
        <f>RIGHT(B1103,3)</f>
        <v>aki</v>
      </c>
      <c r="CB1103" s="10" t="str">
        <f>RIGHT(B1103,3)</f>
        <v>aki</v>
      </c>
      <c r="CC1103" s="10" t="str">
        <f>RIGHT(B1103,2)</f>
        <v>ki</v>
      </c>
      <c r="CD1103" s="10" t="str">
        <f>RIGHT(B1103,1)</f>
        <v>i</v>
      </c>
    </row>
    <row r="1104" spans="1:82">
      <c r="A1104">
        <v>472</v>
      </c>
      <c r="B1104" s="30" t="s">
        <v>308</v>
      </c>
      <c r="C1104" t="s">
        <v>1573</v>
      </c>
      <c r="D1104" t="s">
        <v>1151</v>
      </c>
      <c r="E1104" t="s">
        <v>2821</v>
      </c>
      <c r="F1104" t="s">
        <v>2834</v>
      </c>
      <c r="G1104" s="1">
        <f>COUNTIF(B1104,"*ii*")</f>
        <v>0</v>
      </c>
      <c r="H1104" s="1">
        <f>COUNTIF(B1104,"*ee*")</f>
        <v>0</v>
      </c>
      <c r="I1104" s="1">
        <f>COUNTIF(B1104,"*aa*")</f>
        <v>0</v>
      </c>
      <c r="J1104" s="1">
        <f>COUNTIF(B1104,"*oo*")</f>
        <v>0</v>
      </c>
      <c r="K1104" s="1">
        <f>COUNTIF(B1104,"*uu*")</f>
        <v>0</v>
      </c>
      <c r="L1104" s="1">
        <f>COUNTIF(B1104,"*ia*")</f>
        <v>0</v>
      </c>
      <c r="M1104" s="1">
        <f>COUNTIF(B1104,"*iu*")</f>
        <v>0</v>
      </c>
      <c r="N1104" s="1">
        <f>COUNTIF(B1104,"*ei*")</f>
        <v>0</v>
      </c>
      <c r="O1104" s="1">
        <f>COUNTIF(B1104,"*ea*")</f>
        <v>0</v>
      </c>
      <c r="P1104" s="1">
        <f>COUNTIF(B1104,"*eo*")</f>
        <v>0</v>
      </c>
      <c r="Q1104" s="1">
        <f>COUNTIF(B1104,"*eu*")</f>
        <v>0</v>
      </c>
      <c r="R1104" s="1">
        <f>COUNTIF(B1104,"*ai*")</f>
        <v>0</v>
      </c>
      <c r="S1104" s="1">
        <f>COUNTIF(B1104,"*ae*")</f>
        <v>0</v>
      </c>
      <c r="T1104" s="1">
        <f>COUNTIF(B1104,"*ao*")</f>
        <v>0</v>
      </c>
      <c r="U1104" s="1">
        <f>COUNTIF(B1104,"*au*")</f>
        <v>0</v>
      </c>
      <c r="V1104" s="1">
        <f>COUNTIF(B1104,"*oi*")</f>
        <v>0</v>
      </c>
      <c r="W1104" s="1">
        <f>COUNTIF(B1104,"*oe*")</f>
        <v>0</v>
      </c>
      <c r="X1104" s="1">
        <f>COUNTIF(B1104,"*oa*")</f>
        <v>0</v>
      </c>
      <c r="Y1104" s="1">
        <f>COUNTIF(B1104,"*ou*")</f>
        <v>0</v>
      </c>
      <c r="Z1104" s="1">
        <f>COUNTIF(B1104,"*ui*")</f>
        <v>0</v>
      </c>
      <c r="AA1104" s="1">
        <f>COUNTIF(B1104,"*ua*")</f>
        <v>0</v>
      </c>
      <c r="AB1104">
        <f>SUM(G1104:AA1104)</f>
        <v>0</v>
      </c>
      <c r="AC1104">
        <v>2</v>
      </c>
      <c r="AD1104">
        <f>COUNTIF(AC1104,"2")</f>
        <v>1</v>
      </c>
      <c r="AE1104">
        <f>COUNTIF(AC1104,"3")</f>
        <v>0</v>
      </c>
      <c r="AF1104">
        <f>COUNTIF(AC1104,"4")</f>
        <v>0</v>
      </c>
      <c r="AG1104">
        <f>COUNTIF(AC1104,"5")</f>
        <v>0</v>
      </c>
      <c r="AH1104">
        <v>1</v>
      </c>
      <c r="AI1104">
        <v>0</v>
      </c>
      <c r="AL1104">
        <v>1</v>
      </c>
      <c r="AO1104" s="1">
        <f>COUNTIF(F1104,"CVCV")+COUNTIF(F1104,"CVVCV")</f>
        <v>1</v>
      </c>
      <c r="AP1104" s="1">
        <f>COUNTIF(F1104,"CVCVC")+COUNTIF(F1104,"CVVCVC")</f>
        <v>0</v>
      </c>
      <c r="AQ1104" s="1">
        <f>COUNTIF(F1104,"VCV")+COUNTIF(F1104,"VVCV")</f>
        <v>0</v>
      </c>
      <c r="AR1104" s="1">
        <f>COUNTIF(F1104,"VCVC")+COUNTIF(F1104,"VVCVC")</f>
        <v>0</v>
      </c>
      <c r="AS1104" s="1">
        <f>COUNTIF(F1104,"CVV")</f>
        <v>0</v>
      </c>
      <c r="AT1104" s="1">
        <f>COUNTIF(F1104,"CVVC")</f>
        <v>0</v>
      </c>
      <c r="AU1104" s="1">
        <f>COUNTIF(F1104,"VV")</f>
        <v>0</v>
      </c>
      <c r="AV1104" s="1">
        <f>COUNTIF(F1104,"VVC")</f>
        <v>0</v>
      </c>
      <c r="AW1104" s="1">
        <f>COUNTIF(F1104,"CVVCVC")+COUNTIF(F1104,"VVCVC")+COUNTIF(F1104,"CVVCV")+COUNTIF(F1104,"VVCV")</f>
        <v>0</v>
      </c>
      <c r="AY1104" s="1">
        <f>COUNTIF(F1104,"CCVCV")</f>
        <v>0</v>
      </c>
      <c r="AZ1104" s="1">
        <f>COUNTIF(F1104,"CCVCVC")</f>
        <v>0</v>
      </c>
      <c r="BA1104" s="1">
        <f>COUNTIF(F1104,"CCVV")</f>
        <v>0</v>
      </c>
      <c r="BB1104" s="1">
        <f>COUNTIF(F1104,"CCVVC")</f>
        <v>0</v>
      </c>
      <c r="BF1104" s="1" t="str">
        <f>RIGHT(F1104,4)</f>
        <v>CVCV</v>
      </c>
      <c r="BG1104" s="1">
        <v>1</v>
      </c>
      <c r="BP1104" s="1">
        <f>SUM(BG1104:BO1104)</f>
        <v>1</v>
      </c>
      <c r="BQ1104">
        <v>0</v>
      </c>
      <c r="BS1104" s="1" t="str">
        <f>LEFT(B1104,1)</f>
        <v>k</v>
      </c>
      <c r="BT1104" s="1" t="str">
        <f>LEFT(B1104,2)</f>
        <v>ka</v>
      </c>
      <c r="BU1104" s="1" t="str">
        <f>RIGHT(B1104,1)</f>
        <v>i</v>
      </c>
      <c r="BX1104" s="10">
        <v>0</v>
      </c>
      <c r="BY1104" s="10" t="str">
        <f>LEFT(CA1104,1)</f>
        <v>a</v>
      </c>
      <c r="BZ1104" s="10" t="str">
        <f>RIGHT(B1104,1)</f>
        <v>i</v>
      </c>
      <c r="CA1104" s="10" t="str">
        <f>RIGHT(B1104,3)</f>
        <v>aki</v>
      </c>
      <c r="CB1104" s="10" t="str">
        <f>RIGHT(B1104,3)</f>
        <v>aki</v>
      </c>
      <c r="CC1104" s="10" t="str">
        <f>RIGHT(B1104,2)</f>
        <v>ki</v>
      </c>
      <c r="CD1104" s="10" t="str">
        <f>RIGHT(B1104,1)</f>
        <v>i</v>
      </c>
    </row>
    <row r="1105" spans="1:82">
      <c r="A1105">
        <v>282</v>
      </c>
      <c r="B1105" s="30" t="s">
        <v>320</v>
      </c>
      <c r="C1105" t="s">
        <v>1593</v>
      </c>
      <c r="D1105" t="s">
        <v>1150</v>
      </c>
      <c r="E1105" t="s">
        <v>2821</v>
      </c>
      <c r="F1105" t="s">
        <v>2834</v>
      </c>
      <c r="G1105" s="1">
        <f>COUNTIF(B1105,"*ii*")</f>
        <v>0</v>
      </c>
      <c r="H1105" s="1">
        <f>COUNTIF(B1105,"*ee*")</f>
        <v>0</v>
      </c>
      <c r="I1105" s="1">
        <f>COUNTIF(B1105,"*aa*")</f>
        <v>0</v>
      </c>
      <c r="J1105" s="1">
        <f>COUNTIF(B1105,"*oo*")</f>
        <v>0</v>
      </c>
      <c r="K1105" s="1">
        <f>COUNTIF(B1105,"*uu*")</f>
        <v>0</v>
      </c>
      <c r="L1105" s="1">
        <f>COUNTIF(B1105,"*ia*")</f>
        <v>0</v>
      </c>
      <c r="M1105" s="1">
        <f>COUNTIF(B1105,"*iu*")</f>
        <v>0</v>
      </c>
      <c r="N1105" s="1">
        <f>COUNTIF(B1105,"*ei*")</f>
        <v>0</v>
      </c>
      <c r="O1105" s="1">
        <f>COUNTIF(B1105,"*ea*")</f>
        <v>0</v>
      </c>
      <c r="P1105" s="1">
        <f>COUNTIF(B1105,"*eo*")</f>
        <v>0</v>
      </c>
      <c r="Q1105" s="1">
        <f>COUNTIF(B1105,"*eu*")</f>
        <v>0</v>
      </c>
      <c r="R1105" s="1">
        <f>COUNTIF(B1105,"*ai*")</f>
        <v>0</v>
      </c>
      <c r="S1105" s="1">
        <f>COUNTIF(B1105,"*ae*")</f>
        <v>0</v>
      </c>
      <c r="T1105" s="1">
        <f>COUNTIF(B1105,"*ao*")</f>
        <v>0</v>
      </c>
      <c r="U1105" s="1">
        <f>COUNTIF(B1105,"*au*")</f>
        <v>0</v>
      </c>
      <c r="V1105" s="1">
        <f>COUNTIF(B1105,"*oi*")</f>
        <v>0</v>
      </c>
      <c r="W1105" s="1">
        <f>COUNTIF(B1105,"*oe*")</f>
        <v>0</v>
      </c>
      <c r="X1105" s="1">
        <f>COUNTIF(B1105,"*oa*")</f>
        <v>0</v>
      </c>
      <c r="Y1105" s="1">
        <f>COUNTIF(B1105,"*ou*")</f>
        <v>0</v>
      </c>
      <c r="Z1105" s="1">
        <f>COUNTIF(B1105,"*ui*")</f>
        <v>0</v>
      </c>
      <c r="AA1105" s="1">
        <f>COUNTIF(B1105,"*ua*")</f>
        <v>0</v>
      </c>
      <c r="AB1105">
        <f>SUM(G1105:AA1105)</f>
        <v>0</v>
      </c>
      <c r="AC1105">
        <v>2</v>
      </c>
      <c r="AD1105">
        <f>COUNTIF(AC1105,"2")</f>
        <v>1</v>
      </c>
      <c r="AE1105">
        <f>COUNTIF(AC1105,"3")</f>
        <v>0</v>
      </c>
      <c r="AF1105">
        <f>COUNTIF(AC1105,"4")</f>
        <v>0</v>
      </c>
      <c r="AG1105">
        <f>COUNTIF(AC1105,"5")</f>
        <v>0</v>
      </c>
      <c r="AH1105">
        <v>1</v>
      </c>
      <c r="AI1105">
        <v>0</v>
      </c>
      <c r="AL1105">
        <v>1</v>
      </c>
      <c r="AO1105" s="1">
        <f>COUNTIF(F1105,"CVCV")+COUNTIF(F1105,"CVVCV")</f>
        <v>1</v>
      </c>
      <c r="AP1105" s="1">
        <f>COUNTIF(F1105,"CVCVC")+COUNTIF(F1105,"CVVCVC")</f>
        <v>0</v>
      </c>
      <c r="AQ1105" s="1">
        <f>COUNTIF(F1105,"VCV")+COUNTIF(F1105,"VVCV")</f>
        <v>0</v>
      </c>
      <c r="AR1105" s="1">
        <f>COUNTIF(F1105,"VCVC")+COUNTIF(F1105,"VVCVC")</f>
        <v>0</v>
      </c>
      <c r="AS1105" s="1">
        <f>COUNTIF(F1105,"CVV")</f>
        <v>0</v>
      </c>
      <c r="AT1105" s="1">
        <f>COUNTIF(F1105,"CVVC")</f>
        <v>0</v>
      </c>
      <c r="AU1105" s="1">
        <f>COUNTIF(F1105,"VV")</f>
        <v>0</v>
      </c>
      <c r="AV1105" s="1">
        <f>COUNTIF(F1105,"VVC")</f>
        <v>0</v>
      </c>
      <c r="AW1105" s="1">
        <f>COUNTIF(F1105,"CVVCVC")+COUNTIF(F1105,"VVCVC")+COUNTIF(F1105,"CVVCV")+COUNTIF(F1105,"VVCV")</f>
        <v>0</v>
      </c>
      <c r="AY1105" s="1">
        <f>COUNTIF(F1105,"CCVCV")</f>
        <v>0</v>
      </c>
      <c r="AZ1105" s="1">
        <f>COUNTIF(F1105,"CCVCVC")</f>
        <v>0</v>
      </c>
      <c r="BA1105" s="1">
        <f>COUNTIF(F1105,"CCVV")</f>
        <v>0</v>
      </c>
      <c r="BB1105" s="1">
        <f>COUNTIF(F1105,"CCVVC")</f>
        <v>0</v>
      </c>
      <c r="BF1105" s="1" t="str">
        <f>RIGHT(F1105,4)</f>
        <v>CVCV</v>
      </c>
      <c r="BG1105" s="1">
        <v>1</v>
      </c>
      <c r="BP1105" s="1">
        <f>SUM(BG1105:BO1105)</f>
        <v>1</v>
      </c>
      <c r="BQ1105">
        <v>0</v>
      </c>
      <c r="BS1105" s="1" t="str">
        <f>LEFT(B1105,1)</f>
        <v>f</v>
      </c>
      <c r="BT1105" s="1" t="str">
        <f>LEFT(B1105,2)</f>
        <v>fa</v>
      </c>
      <c r="BU1105" s="1" t="str">
        <f>RIGHT(B1105,1)</f>
        <v>i</v>
      </c>
      <c r="BX1105" s="10">
        <v>0</v>
      </c>
      <c r="BY1105" s="10" t="str">
        <f>LEFT(CA1105,1)</f>
        <v>a</v>
      </c>
      <c r="BZ1105" s="10" t="str">
        <f>RIGHT(B1105,1)</f>
        <v>i</v>
      </c>
      <c r="CA1105" s="10" t="str">
        <f>RIGHT(B1105,3)</f>
        <v>aki</v>
      </c>
      <c r="CB1105" s="10" t="str">
        <f>RIGHT(B1105,3)</f>
        <v>aki</v>
      </c>
      <c r="CC1105" s="10" t="str">
        <f>RIGHT(B1105,2)</f>
        <v>ki</v>
      </c>
      <c r="CD1105" s="10" t="str">
        <f>RIGHT(B1105,1)</f>
        <v>i</v>
      </c>
    </row>
    <row r="1106" spans="1:82">
      <c r="A1106">
        <v>1626</v>
      </c>
      <c r="B1106" s="30" t="s">
        <v>491</v>
      </c>
      <c r="C1106" t="s">
        <v>1831</v>
      </c>
      <c r="D1106" t="s">
        <v>1150</v>
      </c>
      <c r="E1106" t="s">
        <v>2821</v>
      </c>
      <c r="F1106" t="s">
        <v>2834</v>
      </c>
      <c r="G1106" s="1">
        <f>COUNTIF(B1106,"*ii*")</f>
        <v>0</v>
      </c>
      <c r="H1106" s="1">
        <f>COUNTIF(B1106,"*ee*")</f>
        <v>0</v>
      </c>
      <c r="I1106" s="1">
        <f>COUNTIF(B1106,"*aa*")</f>
        <v>0</v>
      </c>
      <c r="J1106" s="1">
        <f>COUNTIF(B1106,"*oo*")</f>
        <v>0</v>
      </c>
      <c r="K1106" s="1">
        <f>COUNTIF(B1106,"*uu*")</f>
        <v>0</v>
      </c>
      <c r="L1106" s="1">
        <f>COUNTIF(B1106,"*ia*")</f>
        <v>0</v>
      </c>
      <c r="M1106" s="1">
        <f>COUNTIF(B1106,"*iu*")</f>
        <v>0</v>
      </c>
      <c r="N1106" s="1">
        <f>COUNTIF(B1106,"*ei*")</f>
        <v>0</v>
      </c>
      <c r="O1106" s="1">
        <f>COUNTIF(B1106,"*ea*")</f>
        <v>0</v>
      </c>
      <c r="P1106" s="1">
        <f>COUNTIF(B1106,"*eo*")</f>
        <v>0</v>
      </c>
      <c r="Q1106" s="1">
        <f>COUNTIF(B1106,"*eu*")</f>
        <v>0</v>
      </c>
      <c r="R1106" s="1">
        <f>COUNTIF(B1106,"*ai*")</f>
        <v>0</v>
      </c>
      <c r="S1106" s="1">
        <f>COUNTIF(B1106,"*ae*")</f>
        <v>0</v>
      </c>
      <c r="T1106" s="1">
        <f>COUNTIF(B1106,"*ao*")</f>
        <v>0</v>
      </c>
      <c r="U1106" s="1">
        <f>COUNTIF(B1106,"*au*")</f>
        <v>0</v>
      </c>
      <c r="V1106" s="1">
        <f>COUNTIF(B1106,"*oi*")</f>
        <v>0</v>
      </c>
      <c r="W1106" s="1">
        <f>COUNTIF(B1106,"*oe*")</f>
        <v>0</v>
      </c>
      <c r="X1106" s="1">
        <f>COUNTIF(B1106,"*oa*")</f>
        <v>0</v>
      </c>
      <c r="Y1106" s="1">
        <f>COUNTIF(B1106,"*ou*")</f>
        <v>0</v>
      </c>
      <c r="Z1106" s="1">
        <f>COUNTIF(B1106,"*ui*")</f>
        <v>0</v>
      </c>
      <c r="AA1106" s="1">
        <f>COUNTIF(B1106,"*ua*")</f>
        <v>0</v>
      </c>
      <c r="AB1106">
        <f>SUM(G1106:AA1106)</f>
        <v>0</v>
      </c>
      <c r="AC1106">
        <v>2</v>
      </c>
      <c r="AD1106">
        <f>COUNTIF(AC1106,"2")</f>
        <v>1</v>
      </c>
      <c r="AE1106">
        <f>COUNTIF(AC1106,"3")</f>
        <v>0</v>
      </c>
      <c r="AF1106">
        <f>COUNTIF(AC1106,"4")</f>
        <v>0</v>
      </c>
      <c r="AG1106">
        <f>COUNTIF(AC1106,"5")</f>
        <v>0</v>
      </c>
      <c r="AH1106">
        <v>1</v>
      </c>
      <c r="AI1106">
        <v>0</v>
      </c>
      <c r="AL1106">
        <v>1</v>
      </c>
      <c r="AO1106" s="1">
        <f>COUNTIF(F1106,"CVCV")+COUNTIF(F1106,"CVVCV")</f>
        <v>1</v>
      </c>
      <c r="AP1106" s="1">
        <f>COUNTIF(F1106,"CVCVC")+COUNTIF(F1106,"CVVCVC")</f>
        <v>0</v>
      </c>
      <c r="AQ1106" s="1">
        <f>COUNTIF(F1106,"VCV")+COUNTIF(F1106,"VVCV")</f>
        <v>0</v>
      </c>
      <c r="AR1106" s="1">
        <f>COUNTIF(F1106,"VCVC")+COUNTIF(F1106,"VVCVC")</f>
        <v>0</v>
      </c>
      <c r="AS1106" s="1">
        <f>COUNTIF(F1106,"CVV")</f>
        <v>0</v>
      </c>
      <c r="AT1106" s="1">
        <f>COUNTIF(F1106,"CVVC")</f>
        <v>0</v>
      </c>
      <c r="AU1106" s="1">
        <f>COUNTIF(F1106,"VV")</f>
        <v>0</v>
      </c>
      <c r="AV1106" s="1">
        <f>COUNTIF(F1106,"VVC")</f>
        <v>0</v>
      </c>
      <c r="AW1106" s="1">
        <f>COUNTIF(F1106,"CVVCVC")+COUNTIF(F1106,"VVCVC")+COUNTIF(F1106,"CVVCV")+COUNTIF(F1106,"VVCV")</f>
        <v>0</v>
      </c>
      <c r="AY1106" s="1">
        <f>COUNTIF(F1106,"CCVCV")</f>
        <v>0</v>
      </c>
      <c r="AZ1106" s="1">
        <f>COUNTIF(F1106,"CCVCVC")</f>
        <v>0</v>
      </c>
      <c r="BA1106" s="1">
        <f>COUNTIF(F1106,"CCVV")</f>
        <v>0</v>
      </c>
      <c r="BB1106" s="1">
        <f>COUNTIF(F1106,"CCVVC")</f>
        <v>0</v>
      </c>
      <c r="BF1106" s="1" t="str">
        <f>RIGHT(F1106,4)</f>
        <v>CVCV</v>
      </c>
      <c r="BG1106" s="1">
        <v>1</v>
      </c>
      <c r="BP1106" s="1">
        <f>SUM(BG1106:BO1106)</f>
        <v>1</v>
      </c>
      <c r="BQ1106">
        <v>0</v>
      </c>
      <c r="BS1106" s="1" t="str">
        <f>LEFT(B1106,1)</f>
        <v>s</v>
      </c>
      <c r="BT1106" s="1" t="str">
        <f>LEFT(B1106,2)</f>
        <v>se</v>
      </c>
      <c r="BU1106" s="1" t="str">
        <f>RIGHT(B1106,1)</f>
        <v>i</v>
      </c>
      <c r="BX1106" s="10">
        <v>0</v>
      </c>
      <c r="BY1106" s="10" t="str">
        <f>LEFT(CA1106,1)</f>
        <v>e</v>
      </c>
      <c r="BZ1106" s="10" t="str">
        <f>RIGHT(B1106,1)</f>
        <v>i</v>
      </c>
      <c r="CA1106" s="10" t="str">
        <f>RIGHT(B1106,3)</f>
        <v>eki</v>
      </c>
      <c r="CB1106" s="10" t="str">
        <f>RIGHT(B1106,3)</f>
        <v>eki</v>
      </c>
      <c r="CC1106" s="10" t="str">
        <f>RIGHT(B1106,2)</f>
        <v>ki</v>
      </c>
      <c r="CD1106" s="10" t="str">
        <f>RIGHT(B1106,1)</f>
        <v>i</v>
      </c>
    </row>
    <row r="1107" spans="1:82">
      <c r="A1107">
        <v>174</v>
      </c>
      <c r="B1107" s="30" t="s">
        <v>854</v>
      </c>
      <c r="C1107" t="s">
        <v>2351</v>
      </c>
      <c r="D1107" t="s">
        <v>1141</v>
      </c>
      <c r="E1107" t="s">
        <v>1141</v>
      </c>
      <c r="F1107" t="s">
        <v>2834</v>
      </c>
      <c r="G1107" s="1">
        <f>COUNTIF(B1107,"*ii*")</f>
        <v>0</v>
      </c>
      <c r="H1107" s="1">
        <f>COUNTIF(B1107,"*ee*")</f>
        <v>0</v>
      </c>
      <c r="I1107" s="1">
        <f>COUNTIF(B1107,"*aa*")</f>
        <v>0</v>
      </c>
      <c r="J1107" s="1">
        <f>COUNTIF(B1107,"*oo*")</f>
        <v>0</v>
      </c>
      <c r="K1107" s="1">
        <f>COUNTIF(B1107,"*uu*")</f>
        <v>0</v>
      </c>
      <c r="L1107" s="1">
        <f>COUNTIF(B1107,"*ia*")</f>
        <v>0</v>
      </c>
      <c r="M1107" s="1">
        <f>COUNTIF(B1107,"*iu*")</f>
        <v>0</v>
      </c>
      <c r="N1107" s="1">
        <f>COUNTIF(B1107,"*ei*")</f>
        <v>0</v>
      </c>
      <c r="O1107" s="1">
        <f>COUNTIF(B1107,"*ea*")</f>
        <v>0</v>
      </c>
      <c r="P1107" s="1">
        <f>COUNTIF(B1107,"*eo*")</f>
        <v>0</v>
      </c>
      <c r="Q1107" s="1">
        <f>COUNTIF(B1107,"*eu*")</f>
        <v>0</v>
      </c>
      <c r="R1107" s="1">
        <f>COUNTIF(B1107,"*ai*")</f>
        <v>0</v>
      </c>
      <c r="S1107" s="1">
        <f>COUNTIF(B1107,"*ae*")</f>
        <v>0</v>
      </c>
      <c r="T1107" s="1">
        <f>COUNTIF(B1107,"*ao*")</f>
        <v>0</v>
      </c>
      <c r="U1107" s="1">
        <f>COUNTIF(B1107,"*au*")</f>
        <v>0</v>
      </c>
      <c r="V1107" s="1">
        <f>COUNTIF(B1107,"*oi*")</f>
        <v>0</v>
      </c>
      <c r="W1107" s="1">
        <f>COUNTIF(B1107,"*oe*")</f>
        <v>0</v>
      </c>
      <c r="X1107" s="1">
        <f>COUNTIF(B1107,"*oa*")</f>
        <v>0</v>
      </c>
      <c r="Y1107" s="1">
        <f>COUNTIF(B1107,"*ou*")</f>
        <v>0</v>
      </c>
      <c r="Z1107" s="1">
        <f>COUNTIF(B1107,"*ui*")</f>
        <v>0</v>
      </c>
      <c r="AA1107" s="1">
        <f>COUNTIF(B1107,"*ua*")</f>
        <v>0</v>
      </c>
      <c r="AB1107">
        <f>SUM(G1107:AA1107)</f>
        <v>0</v>
      </c>
      <c r="AC1107">
        <v>2</v>
      </c>
      <c r="AD1107">
        <f>COUNTIF(AC1107,"2")</f>
        <v>1</v>
      </c>
      <c r="AE1107">
        <f>COUNTIF(AC1107,"3")</f>
        <v>0</v>
      </c>
      <c r="AF1107">
        <f>COUNTIF(AC1107,"4")</f>
        <v>0</v>
      </c>
      <c r="AG1107">
        <f>COUNTIF(AC1107,"5")</f>
        <v>0</v>
      </c>
      <c r="AH1107">
        <v>1</v>
      </c>
      <c r="AI1107">
        <v>0</v>
      </c>
      <c r="AL1107">
        <v>1</v>
      </c>
      <c r="AO1107" s="1">
        <f>COUNTIF(F1107,"CVCV")+COUNTIF(F1107,"CVVCV")</f>
        <v>1</v>
      </c>
      <c r="AP1107" s="1">
        <f>COUNTIF(F1107,"CVCVC")+COUNTIF(F1107,"CVVCVC")</f>
        <v>0</v>
      </c>
      <c r="AQ1107" s="1">
        <f>COUNTIF(F1107,"VCV")+COUNTIF(F1107,"VVCV")</f>
        <v>0</v>
      </c>
      <c r="AR1107" s="1">
        <f>COUNTIF(F1107,"VCVC")+COUNTIF(F1107,"VVCVC")</f>
        <v>0</v>
      </c>
      <c r="AS1107" s="1">
        <f>COUNTIF(F1107,"CVV")</f>
        <v>0</v>
      </c>
      <c r="AT1107" s="1">
        <f>COUNTIF(F1107,"CVVC")</f>
        <v>0</v>
      </c>
      <c r="AU1107" s="1">
        <f>COUNTIF(F1107,"VV")</f>
        <v>0</v>
      </c>
      <c r="AV1107" s="1">
        <f>COUNTIF(F1107,"VVC")</f>
        <v>0</v>
      </c>
      <c r="AW1107" s="1">
        <f>COUNTIF(F1107,"CVVCVC")+COUNTIF(F1107,"VVCVC")+COUNTIF(F1107,"CVVCV")+COUNTIF(F1107,"VVCV")</f>
        <v>0</v>
      </c>
      <c r="AY1107" s="1">
        <f>COUNTIF(F1107,"CCVCV")</f>
        <v>0</v>
      </c>
      <c r="AZ1107" s="1">
        <f>COUNTIF(F1107,"CCVCVC")</f>
        <v>0</v>
      </c>
      <c r="BA1107" s="1">
        <f>COUNTIF(F1107,"CCVV")</f>
        <v>0</v>
      </c>
      <c r="BB1107" s="1">
        <f>COUNTIF(F1107,"CCVVC")</f>
        <v>0</v>
      </c>
      <c r="BF1107" s="1" t="str">
        <f>RIGHT(F1107,4)</f>
        <v>CVCV</v>
      </c>
      <c r="BG1107" s="1">
        <v>1</v>
      </c>
      <c r="BP1107" s="1">
        <f>SUM(BG1107:BO1107)</f>
        <v>1</v>
      </c>
      <c r="BQ1107">
        <v>0</v>
      </c>
      <c r="BS1107" s="1" t="str">
        <f>LEFT(B1107,1)</f>
        <v>b</v>
      </c>
      <c r="BT1107" s="1" t="str">
        <f>LEFT(B1107,2)</f>
        <v>bi</v>
      </c>
      <c r="BU1107" s="1" t="str">
        <f>RIGHT(B1107,1)</f>
        <v>i</v>
      </c>
      <c r="BX1107" s="10">
        <v>0</v>
      </c>
      <c r="BY1107" s="10" t="str">
        <f>LEFT(CA1107,1)</f>
        <v>i</v>
      </c>
      <c r="BZ1107" s="10" t="str">
        <f>RIGHT(B1107,1)</f>
        <v>i</v>
      </c>
      <c r="CA1107" s="10" t="str">
        <f>RIGHT(B1107,3)</f>
        <v>iki</v>
      </c>
      <c r="CB1107" s="10" t="str">
        <f>RIGHT(B1107,3)</f>
        <v>iki</v>
      </c>
      <c r="CC1107" s="10" t="str">
        <f>RIGHT(B1107,2)</f>
        <v>ki</v>
      </c>
      <c r="CD1107" s="10" t="str">
        <f>RIGHT(B1107,1)</f>
        <v>i</v>
      </c>
    </row>
    <row r="1108" spans="1:82">
      <c r="B1108" s="30" t="s">
        <v>619</v>
      </c>
      <c r="C1108" t="s">
        <v>1921</v>
      </c>
      <c r="D1108" s="1" t="s">
        <v>1152</v>
      </c>
      <c r="E1108" s="2" t="s">
        <v>1141</v>
      </c>
      <c r="F1108" s="1" t="s">
        <v>2834</v>
      </c>
      <c r="G1108" s="1">
        <f>COUNTIF(B1108,"*ii*")</f>
        <v>0</v>
      </c>
      <c r="H1108" s="1">
        <f>COUNTIF(B1108,"*ee*")</f>
        <v>0</v>
      </c>
      <c r="I1108" s="1">
        <f>COUNTIF(B1108,"*aa*")</f>
        <v>0</v>
      </c>
      <c r="J1108" s="1">
        <f>COUNTIF(B1108,"*oo*")</f>
        <v>0</v>
      </c>
      <c r="K1108" s="1">
        <f>COUNTIF(B1108,"*uu*")</f>
        <v>0</v>
      </c>
      <c r="L1108" s="1">
        <f>COUNTIF(B1108,"*ia*")</f>
        <v>0</v>
      </c>
      <c r="M1108" s="1">
        <f>COUNTIF(B1108,"*iu*")</f>
        <v>0</v>
      </c>
      <c r="N1108" s="1">
        <f>COUNTIF(B1108,"*ei*")</f>
        <v>0</v>
      </c>
      <c r="O1108" s="1">
        <f>COUNTIF(B1108,"*ea*")</f>
        <v>0</v>
      </c>
      <c r="P1108" s="1">
        <f>COUNTIF(B1108,"*eo*")</f>
        <v>0</v>
      </c>
      <c r="Q1108" s="1">
        <f>COUNTIF(B1108,"*eu*")</f>
        <v>0</v>
      </c>
      <c r="R1108" s="1">
        <f>COUNTIF(B1108,"*ai*")</f>
        <v>0</v>
      </c>
      <c r="S1108" s="1">
        <f>COUNTIF(B1108,"*ae*")</f>
        <v>0</v>
      </c>
      <c r="T1108" s="1">
        <f>COUNTIF(B1108,"*ao*")</f>
        <v>0</v>
      </c>
      <c r="U1108" s="1">
        <f>COUNTIF(B1108,"*au*")</f>
        <v>0</v>
      </c>
      <c r="V1108" s="1">
        <f>COUNTIF(B1108,"*oi*")</f>
        <v>0</v>
      </c>
      <c r="W1108" s="1">
        <f>COUNTIF(B1108,"*oe*")</f>
        <v>0</v>
      </c>
      <c r="X1108" s="1">
        <f>COUNTIF(B1108,"*oa*")</f>
        <v>0</v>
      </c>
      <c r="Y1108" s="1">
        <f>COUNTIF(B1108,"*ou*")</f>
        <v>0</v>
      </c>
      <c r="Z1108" s="1">
        <f>COUNTIF(B1108,"*ui*")</f>
        <v>0</v>
      </c>
      <c r="AA1108" s="1">
        <f>COUNTIF(B1108,"*ua*")</f>
        <v>0</v>
      </c>
      <c r="AB1108">
        <f>SUM(G1108:AA1108)</f>
        <v>0</v>
      </c>
      <c r="AC1108">
        <v>2</v>
      </c>
      <c r="AD1108">
        <f>COUNTIF(AC1108,"2")</f>
        <v>1</v>
      </c>
      <c r="AE1108">
        <f>COUNTIF(AC1108,"3")</f>
        <v>0</v>
      </c>
      <c r="AF1108">
        <f>COUNTIF(AC1108,"4")</f>
        <v>0</v>
      </c>
      <c r="AG1108">
        <f>COUNTIF(AC1108,"5")</f>
        <v>0</v>
      </c>
      <c r="AH1108">
        <v>1</v>
      </c>
      <c r="AI1108">
        <v>0</v>
      </c>
      <c r="AL1108">
        <v>1</v>
      </c>
      <c r="AO1108" s="1">
        <f>COUNTIF(F1108,"CVCV")+COUNTIF(F1108,"CVVCV")</f>
        <v>1</v>
      </c>
      <c r="AP1108" s="1">
        <f>COUNTIF(F1108,"CVCVC")+COUNTIF(F1108,"CVVCVC")</f>
        <v>0</v>
      </c>
      <c r="AQ1108" s="1">
        <f>COUNTIF(F1108,"VCV")+COUNTIF(F1108,"VVCV")</f>
        <v>0</v>
      </c>
      <c r="AR1108" s="1">
        <f>COUNTIF(F1108,"VCVC")+COUNTIF(F1108,"VVCVC")</f>
        <v>0</v>
      </c>
      <c r="AS1108" s="1">
        <f>COUNTIF(F1108,"CVV")</f>
        <v>0</v>
      </c>
      <c r="AT1108" s="1">
        <f>COUNTIF(F1108,"CVVC")</f>
        <v>0</v>
      </c>
      <c r="AU1108" s="1">
        <f>COUNTIF(F1108,"VV")</f>
        <v>0</v>
      </c>
      <c r="AV1108" s="1">
        <f>COUNTIF(F1108,"VVC")</f>
        <v>0</v>
      </c>
      <c r="AW1108" s="1">
        <f>COUNTIF(F1108,"CVVCVC")+COUNTIF(F1108,"VVCVC")+COUNTIF(F1108,"CVVCV")+COUNTIF(F1108,"VVCV")</f>
        <v>0</v>
      </c>
      <c r="AX1108" s="1"/>
      <c r="AY1108" s="1">
        <f>COUNTIF(F1108,"CCVCV")</f>
        <v>0</v>
      </c>
      <c r="AZ1108" s="1">
        <f>COUNTIF(F1108,"CCVCVC")</f>
        <v>0</v>
      </c>
      <c r="BA1108" s="1">
        <f>COUNTIF(F1108,"CCVV")</f>
        <v>0</v>
      </c>
      <c r="BB1108" s="1">
        <f>COUNTIF(F1108,"CCVVC")</f>
        <v>0</v>
      </c>
      <c r="BC1108" s="1"/>
      <c r="BF1108" s="1" t="str">
        <f>RIGHT(F1108,4)</f>
        <v>CVCV</v>
      </c>
      <c r="BG1108" s="1">
        <v>1</v>
      </c>
      <c r="BH1108" s="1"/>
      <c r="BP1108" s="1">
        <f>SUM(BG1108:BO1108)</f>
        <v>1</v>
      </c>
      <c r="BQ1108">
        <v>0</v>
      </c>
      <c r="BS1108" s="1" t="str">
        <f>LEFT(B1108,1)</f>
        <v>r</v>
      </c>
      <c r="BT1108" s="1" t="str">
        <f>LEFT(B1108,2)</f>
        <v>ro</v>
      </c>
      <c r="BU1108" s="1" t="str">
        <f>RIGHT(B1108,1)</f>
        <v>i</v>
      </c>
      <c r="BW1108"/>
      <c r="BX1108" s="10">
        <v>0</v>
      </c>
      <c r="BY1108" s="10" t="str">
        <f>LEFT(CA1108,1)</f>
        <v>k</v>
      </c>
      <c r="BZ1108" s="10" t="str">
        <f>RIGHT(B1108,1)</f>
        <v>i</v>
      </c>
      <c r="CA1108" s="10" t="str">
        <f>RIGHT(B1108,2)</f>
        <v>ki</v>
      </c>
      <c r="CB1108" s="10" t="str">
        <f>RIGHT(B1108,3)</f>
        <v>oki</v>
      </c>
      <c r="CC1108" s="10" t="str">
        <f>RIGHT(B1108,2)</f>
        <v>ki</v>
      </c>
      <c r="CD1108" s="10" t="str">
        <f>RIGHT(B1108,1)</f>
        <v>i</v>
      </c>
    </row>
    <row r="1109" spans="1:82">
      <c r="B1109" s="30" t="s">
        <v>4048</v>
      </c>
      <c r="C1109" t="s">
        <v>4049</v>
      </c>
      <c r="D1109" s="1" t="s">
        <v>1150</v>
      </c>
      <c r="E1109" s="2" t="s">
        <v>2821</v>
      </c>
      <c r="F1109" s="1" t="s">
        <v>2834</v>
      </c>
      <c r="G1109" s="1">
        <f>COUNTIF(B1109,"*ii*")</f>
        <v>0</v>
      </c>
      <c r="H1109" s="1">
        <f>COUNTIF(B1109,"*ee*")</f>
        <v>0</v>
      </c>
      <c r="I1109" s="1">
        <f>COUNTIF(B1109,"*aa*")</f>
        <v>0</v>
      </c>
      <c r="J1109" s="1">
        <f>COUNTIF(B1109,"*oo*")</f>
        <v>0</v>
      </c>
      <c r="K1109" s="1">
        <f>COUNTIF(B1109,"*uu*")</f>
        <v>0</v>
      </c>
      <c r="L1109" s="1">
        <f>COUNTIF(B1109,"*ia*")</f>
        <v>0</v>
      </c>
      <c r="M1109" s="1">
        <f>COUNTIF(B1109,"*iu*")</f>
        <v>0</v>
      </c>
      <c r="N1109" s="1">
        <f>COUNTIF(B1109,"*ei*")</f>
        <v>0</v>
      </c>
      <c r="O1109" s="1">
        <f>COUNTIF(B1109,"*ea*")</f>
        <v>0</v>
      </c>
      <c r="P1109" s="1">
        <f>COUNTIF(B1109,"*eo*")</f>
        <v>0</v>
      </c>
      <c r="Q1109" s="1">
        <f>COUNTIF(B1109,"*eu*")</f>
        <v>0</v>
      </c>
      <c r="R1109" s="1">
        <f>COUNTIF(B1109,"*ai*")</f>
        <v>0</v>
      </c>
      <c r="S1109" s="1">
        <f>COUNTIF(B1109,"*ae*")</f>
        <v>0</v>
      </c>
      <c r="T1109" s="1">
        <f>COUNTIF(B1109,"*ao*")</f>
        <v>0</v>
      </c>
      <c r="U1109" s="1">
        <f>COUNTIF(B1109,"*au*")</f>
        <v>0</v>
      </c>
      <c r="V1109" s="1">
        <f>COUNTIF(B1109,"*oi*")</f>
        <v>0</v>
      </c>
      <c r="W1109" s="1">
        <f>COUNTIF(B1109,"*oe*")</f>
        <v>0</v>
      </c>
      <c r="X1109" s="1">
        <f>COUNTIF(B1109,"*oa*")</f>
        <v>0</v>
      </c>
      <c r="Y1109" s="1">
        <f>COUNTIF(B1109,"*ou*")</f>
        <v>0</v>
      </c>
      <c r="Z1109" s="1">
        <f>COUNTIF(B1109,"*ui*")</f>
        <v>0</v>
      </c>
      <c r="AA1109" s="1">
        <f>COUNTIF(B1109,"*ua*")</f>
        <v>0</v>
      </c>
      <c r="AB1109">
        <f>SUM(G1109:AA1109)</f>
        <v>0</v>
      </c>
      <c r="AC1109">
        <v>2</v>
      </c>
      <c r="AD1109">
        <f>COUNTIF(AC1109,"2")</f>
        <v>1</v>
      </c>
      <c r="AE1109">
        <f>COUNTIF(AC1109,"3")</f>
        <v>0</v>
      </c>
      <c r="AF1109">
        <f>COUNTIF(AC1109,"4")</f>
        <v>0</v>
      </c>
      <c r="AG1109">
        <f>COUNTIF(AC1109,"5")</f>
        <v>0</v>
      </c>
      <c r="AH1109">
        <v>1</v>
      </c>
      <c r="AI1109">
        <v>0</v>
      </c>
      <c r="AL1109">
        <v>1</v>
      </c>
      <c r="AO1109" s="1">
        <f>COUNTIF(F1109,"CVCV")+COUNTIF(F1109,"CVVCV")</f>
        <v>1</v>
      </c>
      <c r="AP1109" s="1">
        <f>COUNTIF(F1109,"CVCVC")+COUNTIF(F1109,"CVVCVC")</f>
        <v>0</v>
      </c>
      <c r="AQ1109" s="1">
        <f>COUNTIF(F1109,"VCV")+COUNTIF(F1109,"VVCV")</f>
        <v>0</v>
      </c>
      <c r="AR1109" s="1">
        <f>COUNTIF(F1109,"VCVC")+COUNTIF(F1109,"VVCVC")</f>
        <v>0</v>
      </c>
      <c r="AS1109" s="1">
        <f>COUNTIF(F1109,"CVV")</f>
        <v>0</v>
      </c>
      <c r="AT1109" s="1">
        <f>COUNTIF(F1109,"CVVC")</f>
        <v>0</v>
      </c>
      <c r="AU1109" s="1">
        <f>COUNTIF(F1109,"VV")</f>
        <v>0</v>
      </c>
      <c r="AV1109" s="1">
        <f>COUNTIF(F1109,"VVC")</f>
        <v>0</v>
      </c>
      <c r="AW1109" s="1">
        <f>COUNTIF(F1109,"CVVCVC")+COUNTIF(F1109,"VVCVC")+COUNTIF(F1109,"CVVCV")+COUNTIF(F1109,"VVCV")</f>
        <v>0</v>
      </c>
      <c r="AX1109" s="1"/>
      <c r="AY1109" s="1">
        <f>COUNTIF(F1109,"CCVCV")</f>
        <v>0</v>
      </c>
      <c r="AZ1109" s="1">
        <f>COUNTIF(F1109,"CCVCVC")</f>
        <v>0</v>
      </c>
      <c r="BA1109" s="1">
        <f>COUNTIF(F1109,"CCVV")</f>
        <v>0</v>
      </c>
      <c r="BB1109" s="1">
        <f>COUNTIF(F1109,"CCVVC")</f>
        <v>0</v>
      </c>
      <c r="BC1109" s="1"/>
      <c r="BF1109" s="1" t="str">
        <f>RIGHT(F1109,4)</f>
        <v>CVCV</v>
      </c>
      <c r="BG1109" s="1">
        <v>1</v>
      </c>
      <c r="BH1109" s="1"/>
      <c r="BP1109" s="1">
        <f>SUM(BG1109:BO1109)</f>
        <v>1</v>
      </c>
      <c r="BQ1109">
        <v>0</v>
      </c>
      <c r="BS1109" s="1" t="str">
        <f>LEFT(B1109,1)</f>
        <v>n</v>
      </c>
      <c r="BT1109" s="1" t="str">
        <f>LEFT(B1109,2)</f>
        <v>ni</v>
      </c>
      <c r="BU1109" s="1" t="str">
        <f>RIGHT(B1109,1)</f>
        <v>i</v>
      </c>
      <c r="BW1109"/>
      <c r="BX1109" s="10">
        <v>0</v>
      </c>
      <c r="BY1109" s="10" t="str">
        <f>LEFT(CA1109,1)</f>
        <v>k</v>
      </c>
      <c r="BZ1109" s="10" t="str">
        <f>RIGHT(B1109,1)</f>
        <v>i</v>
      </c>
      <c r="CA1109" s="10" t="str">
        <f>RIGHT(B1109,2)</f>
        <v>ki</v>
      </c>
      <c r="CB1109" s="10" t="str">
        <f>RIGHT(B1109,3)</f>
        <v>iki</v>
      </c>
      <c r="CC1109" s="10" t="str">
        <f>RIGHT(B1109,2)</f>
        <v>ki</v>
      </c>
      <c r="CD1109" s="10" t="str">
        <f>RIGHT(B1109,1)</f>
        <v>i</v>
      </c>
    </row>
    <row r="1110" spans="1:82">
      <c r="A1110">
        <v>1003</v>
      </c>
      <c r="B1110" s="30" t="s">
        <v>3701</v>
      </c>
      <c r="C1110" t="s">
        <v>1889</v>
      </c>
      <c r="D1110" t="s">
        <v>1156</v>
      </c>
      <c r="E1110" t="s">
        <v>1156</v>
      </c>
      <c r="F1110" s="1" t="s">
        <v>2834</v>
      </c>
      <c r="G1110" s="1">
        <f>COUNTIF(B1110,"*ii*")</f>
        <v>0</v>
      </c>
      <c r="H1110" s="1">
        <f>COUNTIF(B1110,"*ee*")</f>
        <v>0</v>
      </c>
      <c r="I1110" s="1">
        <f>COUNTIF(B1110,"*aa*")</f>
        <v>0</v>
      </c>
      <c r="J1110" s="1">
        <f>COUNTIF(B1110,"*oo*")</f>
        <v>0</v>
      </c>
      <c r="K1110" s="1">
        <f>COUNTIF(B1110,"*uu*")</f>
        <v>0</v>
      </c>
      <c r="L1110" s="1">
        <f>COUNTIF(B1110,"*ia*")</f>
        <v>0</v>
      </c>
      <c r="M1110" s="1">
        <f>COUNTIF(B1110,"*iu*")</f>
        <v>0</v>
      </c>
      <c r="N1110" s="1">
        <f>COUNTIF(B1110,"*ei*")</f>
        <v>0</v>
      </c>
      <c r="O1110" s="1">
        <f>COUNTIF(B1110,"*ea*")</f>
        <v>0</v>
      </c>
      <c r="P1110" s="1">
        <f>COUNTIF(B1110,"*eo*")</f>
        <v>0</v>
      </c>
      <c r="Q1110" s="1">
        <f>COUNTIF(B1110,"*eu*")</f>
        <v>0</v>
      </c>
      <c r="R1110" s="1">
        <f>COUNTIF(B1110,"*ai*")</f>
        <v>0</v>
      </c>
      <c r="S1110" s="1">
        <f>COUNTIF(B1110,"*ae*")</f>
        <v>0</v>
      </c>
      <c r="T1110" s="1">
        <f>COUNTIF(B1110,"*ao*")</f>
        <v>0</v>
      </c>
      <c r="U1110" s="1">
        <f>COUNTIF(B1110,"*au*")</f>
        <v>0</v>
      </c>
      <c r="V1110" s="1">
        <f>COUNTIF(B1110,"*oi*")</f>
        <v>0</v>
      </c>
      <c r="W1110" s="1">
        <f>COUNTIF(B1110,"*oe*")</f>
        <v>0</v>
      </c>
      <c r="X1110" s="1">
        <f>COUNTIF(B1110,"*oa*")</f>
        <v>0</v>
      </c>
      <c r="Y1110" s="1">
        <f>COUNTIF(B1110,"*ou*")</f>
        <v>0</v>
      </c>
      <c r="Z1110" s="1">
        <f>COUNTIF(B1110,"*ui*")</f>
        <v>0</v>
      </c>
      <c r="AA1110" s="1">
        <f>COUNTIF(B1110,"*ua*")</f>
        <v>0</v>
      </c>
      <c r="AB1110">
        <f>SUM(G1110:AA1110)</f>
        <v>0</v>
      </c>
      <c r="AC1110" s="1">
        <v>2</v>
      </c>
      <c r="AD1110">
        <f>COUNTIF(AC1110,"2")</f>
        <v>1</v>
      </c>
      <c r="AE1110">
        <f>COUNTIF(AC1110,"3")</f>
        <v>0</v>
      </c>
      <c r="AF1110">
        <f>COUNTIF(AC1110,"4")</f>
        <v>0</v>
      </c>
      <c r="AG1110">
        <f>COUNTIF(AC1110,"5")</f>
        <v>0</v>
      </c>
      <c r="AH1110">
        <v>1</v>
      </c>
      <c r="AI1110">
        <v>0</v>
      </c>
      <c r="AL1110">
        <v>1</v>
      </c>
      <c r="AO1110" s="1">
        <f>COUNTIF(F1110,"CVCV")+COUNTIF(F1110,"CVVCV")</f>
        <v>1</v>
      </c>
      <c r="AP1110" s="1">
        <f>COUNTIF(F1110,"CVCVC")+COUNTIF(F1110,"CVVCVC")</f>
        <v>0</v>
      </c>
      <c r="AQ1110" s="1">
        <f>COUNTIF(F1110,"VCV")+COUNTIF(F1110,"VVCV")</f>
        <v>0</v>
      </c>
      <c r="AR1110" s="1">
        <f>COUNTIF(F1110,"VCVC")+COUNTIF(F1110,"VVCVC")</f>
        <v>0</v>
      </c>
      <c r="AS1110" s="1">
        <f>COUNTIF(F1110,"CVV")</f>
        <v>0</v>
      </c>
      <c r="AT1110" s="1">
        <f>COUNTIF(F1110,"CVVC")</f>
        <v>0</v>
      </c>
      <c r="AU1110" s="1">
        <f>COUNTIF(F1110,"VV")</f>
        <v>0</v>
      </c>
      <c r="AV1110" s="1">
        <f>COUNTIF(F1110,"VVC")</f>
        <v>0</v>
      </c>
      <c r="AW1110" s="1">
        <f>COUNTIF(F1110,"CVVCVC")+COUNTIF(F1110,"VVCVC")+COUNTIF(F1110,"CVVCV")+COUNTIF(F1110,"VVCV")</f>
        <v>0</v>
      </c>
      <c r="AY1110" s="1">
        <f>COUNTIF(F1110,"CCVCV")</f>
        <v>0</v>
      </c>
      <c r="AZ1110" s="1">
        <f>COUNTIF(F1110,"CCVCVC")</f>
        <v>0</v>
      </c>
      <c r="BA1110" s="1">
        <f>COUNTIF(F1110,"CCVV")</f>
        <v>0</v>
      </c>
      <c r="BB1110" s="1">
        <f>COUNTIF(F1110,"CCVVC")</f>
        <v>0</v>
      </c>
      <c r="BE1110" s="30" t="s">
        <v>529</v>
      </c>
      <c r="BF1110" s="1" t="str">
        <f>RIGHT(F1110,4)</f>
        <v>CVCV</v>
      </c>
      <c r="BG1110" s="1">
        <v>1</v>
      </c>
      <c r="BP1110" s="1">
        <f>SUM(BG1110:BO1110)</f>
        <v>1</v>
      </c>
      <c r="BQ1110">
        <v>0</v>
      </c>
      <c r="BS1110" s="1" t="str">
        <f>LEFT(B1110,1)</f>
        <v>n</v>
      </c>
      <c r="BT1110" s="1" t="str">
        <f>LEFT(B1110,2)</f>
        <v>no</v>
      </c>
      <c r="BU1110" s="1" t="str">
        <f>RIGHT(B1110,1)</f>
        <v>i</v>
      </c>
      <c r="BX1110" s="10">
        <v>0</v>
      </c>
      <c r="BY1110" s="10" t="str">
        <f>LEFT(CA1110,1)</f>
        <v>o</v>
      </c>
      <c r="BZ1110" s="10" t="str">
        <f>RIGHT(B1110,1)</f>
        <v>i</v>
      </c>
      <c r="CA1110" s="10" t="str">
        <f>RIGHT(B1110,3)</f>
        <v>oki</v>
      </c>
      <c r="CB1110" s="10" t="str">
        <f>RIGHT(B1110,3)</f>
        <v>oki</v>
      </c>
      <c r="CC1110" s="10" t="str">
        <f>RIGHT(B1110,2)</f>
        <v>ki</v>
      </c>
      <c r="CD1110" s="10" t="str">
        <f>RIGHT(B1110,1)</f>
        <v>i</v>
      </c>
    </row>
    <row r="1111" spans="1:82">
      <c r="A1111">
        <v>1537</v>
      </c>
      <c r="B1111" s="30" t="s">
        <v>619</v>
      </c>
      <c r="C1111" t="s">
        <v>2003</v>
      </c>
      <c r="D1111" t="s">
        <v>1141</v>
      </c>
      <c r="E1111" t="s">
        <v>1141</v>
      </c>
      <c r="F1111" t="s">
        <v>2834</v>
      </c>
      <c r="G1111" s="1">
        <f>COUNTIF(B1111,"*ii*")</f>
        <v>0</v>
      </c>
      <c r="H1111" s="1">
        <f>COUNTIF(B1111,"*ee*")</f>
        <v>0</v>
      </c>
      <c r="I1111" s="1">
        <f>COUNTIF(B1111,"*aa*")</f>
        <v>0</v>
      </c>
      <c r="J1111" s="1">
        <f>COUNTIF(B1111,"*oo*")</f>
        <v>0</v>
      </c>
      <c r="K1111" s="1">
        <f>COUNTIF(B1111,"*uu*")</f>
        <v>0</v>
      </c>
      <c r="L1111" s="1">
        <f>COUNTIF(B1111,"*ia*")</f>
        <v>0</v>
      </c>
      <c r="M1111" s="1">
        <f>COUNTIF(B1111,"*iu*")</f>
        <v>0</v>
      </c>
      <c r="N1111" s="1">
        <f>COUNTIF(B1111,"*ei*")</f>
        <v>0</v>
      </c>
      <c r="O1111" s="1">
        <f>COUNTIF(B1111,"*ea*")</f>
        <v>0</v>
      </c>
      <c r="P1111" s="1">
        <f>COUNTIF(B1111,"*eo*")</f>
        <v>0</v>
      </c>
      <c r="Q1111" s="1">
        <f>COUNTIF(B1111,"*eu*")</f>
        <v>0</v>
      </c>
      <c r="R1111" s="1">
        <f>COUNTIF(B1111,"*ai*")</f>
        <v>0</v>
      </c>
      <c r="S1111" s="1">
        <f>COUNTIF(B1111,"*ae*")</f>
        <v>0</v>
      </c>
      <c r="T1111" s="1">
        <f>COUNTIF(B1111,"*ao*")</f>
        <v>0</v>
      </c>
      <c r="U1111" s="1">
        <f>COUNTIF(B1111,"*au*")</f>
        <v>0</v>
      </c>
      <c r="V1111" s="1">
        <f>COUNTIF(B1111,"*oi*")</f>
        <v>0</v>
      </c>
      <c r="W1111" s="1">
        <f>COUNTIF(B1111,"*oe*")</f>
        <v>0</v>
      </c>
      <c r="X1111" s="1">
        <f>COUNTIF(B1111,"*oa*")</f>
        <v>0</v>
      </c>
      <c r="Y1111" s="1">
        <f>COUNTIF(B1111,"*ou*")</f>
        <v>0</v>
      </c>
      <c r="Z1111" s="1">
        <f>COUNTIF(B1111,"*ui*")</f>
        <v>0</v>
      </c>
      <c r="AA1111" s="1">
        <f>COUNTIF(B1111,"*ua*")</f>
        <v>0</v>
      </c>
      <c r="AB1111">
        <f>SUM(G1111:AA1111)</f>
        <v>0</v>
      </c>
      <c r="AC1111">
        <v>2</v>
      </c>
      <c r="AD1111">
        <f>COUNTIF(AC1111,"2")</f>
        <v>1</v>
      </c>
      <c r="AE1111">
        <f>COUNTIF(AC1111,"3")</f>
        <v>0</v>
      </c>
      <c r="AF1111">
        <f>COUNTIF(AC1111,"4")</f>
        <v>0</v>
      </c>
      <c r="AG1111">
        <f>COUNTIF(AC1111,"5")</f>
        <v>0</v>
      </c>
      <c r="AH1111">
        <v>1</v>
      </c>
      <c r="AI1111">
        <v>0</v>
      </c>
      <c r="AL1111">
        <v>1</v>
      </c>
      <c r="AO1111" s="1">
        <f>COUNTIF(F1111,"CVCV")+COUNTIF(F1111,"CVVCV")</f>
        <v>1</v>
      </c>
      <c r="AP1111" s="1">
        <f>COUNTIF(F1111,"CVCVC")+COUNTIF(F1111,"CVVCVC")</f>
        <v>0</v>
      </c>
      <c r="AQ1111" s="1">
        <f>COUNTIF(F1111,"VCV")+COUNTIF(F1111,"VVCV")</f>
        <v>0</v>
      </c>
      <c r="AR1111" s="1">
        <f>COUNTIF(F1111,"VCVC")+COUNTIF(F1111,"VVCVC")</f>
        <v>0</v>
      </c>
      <c r="AS1111" s="1">
        <f>COUNTIF(F1111,"CVV")</f>
        <v>0</v>
      </c>
      <c r="AT1111" s="1">
        <f>COUNTIF(F1111,"CVVC")</f>
        <v>0</v>
      </c>
      <c r="AU1111" s="1">
        <f>COUNTIF(F1111,"VV")</f>
        <v>0</v>
      </c>
      <c r="AV1111" s="1">
        <f>COUNTIF(F1111,"VVC")</f>
        <v>0</v>
      </c>
      <c r="AW1111" s="1">
        <f>COUNTIF(F1111,"CVVCVC")+COUNTIF(F1111,"VVCVC")+COUNTIF(F1111,"CVVCV")+COUNTIF(F1111,"VVCV")</f>
        <v>0</v>
      </c>
      <c r="AY1111" s="1">
        <f>COUNTIF(F1111,"CCVCV")</f>
        <v>0</v>
      </c>
      <c r="AZ1111" s="1">
        <f>COUNTIF(F1111,"CCVCVC")</f>
        <v>0</v>
      </c>
      <c r="BA1111" s="1">
        <f>COUNTIF(F1111,"CCVV")</f>
        <v>0</v>
      </c>
      <c r="BB1111" s="1">
        <f>COUNTIF(F1111,"CCVVC")</f>
        <v>0</v>
      </c>
      <c r="BF1111" s="1" t="str">
        <f>RIGHT(F1111,4)</f>
        <v>CVCV</v>
      </c>
      <c r="BG1111" s="1">
        <v>1</v>
      </c>
      <c r="BP1111" s="1">
        <f>SUM(BG1111:BO1111)</f>
        <v>1</v>
      </c>
      <c r="BQ1111">
        <v>0</v>
      </c>
      <c r="BS1111" s="1" t="str">
        <f>LEFT(B1111,1)</f>
        <v>r</v>
      </c>
      <c r="BT1111" s="1" t="str">
        <f>LEFT(B1111,2)</f>
        <v>ro</v>
      </c>
      <c r="BU1111" s="1" t="str">
        <f>RIGHT(B1111,1)</f>
        <v>i</v>
      </c>
      <c r="BX1111" s="10">
        <v>0</v>
      </c>
      <c r="BY1111" s="10" t="str">
        <f>LEFT(CA1111,1)</f>
        <v>o</v>
      </c>
      <c r="BZ1111" s="10" t="str">
        <f>RIGHT(B1111,1)</f>
        <v>i</v>
      </c>
      <c r="CA1111" s="10" t="str">
        <f>RIGHT(B1111,3)</f>
        <v>oki</v>
      </c>
      <c r="CB1111" s="10" t="str">
        <f>RIGHT(B1111,3)</f>
        <v>oki</v>
      </c>
      <c r="CC1111" s="10" t="str">
        <f>RIGHT(B1111,2)</f>
        <v>ki</v>
      </c>
      <c r="CD1111" s="10" t="str">
        <f>RIGHT(B1111,1)</f>
        <v>i</v>
      </c>
    </row>
    <row r="1112" spans="1:82">
      <c r="A1112">
        <v>885</v>
      </c>
      <c r="B1112" s="30" t="s">
        <v>493</v>
      </c>
      <c r="C1112" t="s">
        <v>1834</v>
      </c>
      <c r="D1112" t="s">
        <v>1150</v>
      </c>
      <c r="E1112" t="s">
        <v>2821</v>
      </c>
      <c r="F1112" t="s">
        <v>2834</v>
      </c>
      <c r="G1112" s="1">
        <f>COUNTIF(B1112,"*ii*")</f>
        <v>0</v>
      </c>
      <c r="H1112" s="1">
        <f>COUNTIF(B1112,"*ee*")</f>
        <v>0</v>
      </c>
      <c r="I1112" s="1">
        <f>COUNTIF(B1112,"*aa*")</f>
        <v>0</v>
      </c>
      <c r="J1112" s="1">
        <f>COUNTIF(B1112,"*oo*")</f>
        <v>0</v>
      </c>
      <c r="K1112" s="1">
        <f>COUNTIF(B1112,"*uu*")</f>
        <v>0</v>
      </c>
      <c r="L1112" s="1">
        <f>COUNTIF(B1112,"*ia*")</f>
        <v>0</v>
      </c>
      <c r="M1112" s="1">
        <f>COUNTIF(B1112,"*iu*")</f>
        <v>0</v>
      </c>
      <c r="N1112" s="1">
        <f>COUNTIF(B1112,"*ei*")</f>
        <v>0</v>
      </c>
      <c r="O1112" s="1">
        <f>COUNTIF(B1112,"*ea*")</f>
        <v>0</v>
      </c>
      <c r="P1112" s="1">
        <f>COUNTIF(B1112,"*eo*")</f>
        <v>0</v>
      </c>
      <c r="Q1112" s="1">
        <f>COUNTIF(B1112,"*eu*")</f>
        <v>0</v>
      </c>
      <c r="R1112" s="1">
        <f>COUNTIF(B1112,"*ai*")</f>
        <v>0</v>
      </c>
      <c r="S1112" s="1">
        <f>COUNTIF(B1112,"*ae*")</f>
        <v>0</v>
      </c>
      <c r="T1112" s="1">
        <f>COUNTIF(B1112,"*ao*")</f>
        <v>0</v>
      </c>
      <c r="U1112" s="1">
        <f>COUNTIF(B1112,"*au*")</f>
        <v>0</v>
      </c>
      <c r="V1112" s="1">
        <f>COUNTIF(B1112,"*oi*")</f>
        <v>0</v>
      </c>
      <c r="W1112" s="1">
        <f>COUNTIF(B1112,"*oe*")</f>
        <v>0</v>
      </c>
      <c r="X1112" s="1">
        <f>COUNTIF(B1112,"*oa*")</f>
        <v>0</v>
      </c>
      <c r="Y1112" s="1">
        <f>COUNTIF(B1112,"*ou*")</f>
        <v>0</v>
      </c>
      <c r="Z1112" s="1">
        <f>COUNTIF(B1112,"*ui*")</f>
        <v>0</v>
      </c>
      <c r="AA1112" s="1">
        <f>COUNTIF(B1112,"*ua*")</f>
        <v>0</v>
      </c>
      <c r="AB1112">
        <f>SUM(G1112:AA1112)</f>
        <v>0</v>
      </c>
      <c r="AC1112">
        <v>2</v>
      </c>
      <c r="AD1112">
        <f>COUNTIF(AC1112,"2")</f>
        <v>1</v>
      </c>
      <c r="AE1112">
        <f>COUNTIF(AC1112,"3")</f>
        <v>0</v>
      </c>
      <c r="AF1112">
        <f>COUNTIF(AC1112,"4")</f>
        <v>0</v>
      </c>
      <c r="AG1112">
        <f>COUNTIF(AC1112,"5")</f>
        <v>0</v>
      </c>
      <c r="AH1112">
        <v>1</v>
      </c>
      <c r="AI1112">
        <v>0</v>
      </c>
      <c r="AL1112">
        <v>1</v>
      </c>
      <c r="AO1112" s="1">
        <f>COUNTIF(F1112,"CVCV")+COUNTIF(F1112,"CVVCV")</f>
        <v>1</v>
      </c>
      <c r="AP1112" s="1">
        <f>COUNTIF(F1112,"CVCVC")+COUNTIF(F1112,"CVVCVC")</f>
        <v>0</v>
      </c>
      <c r="AQ1112" s="1">
        <f>COUNTIF(F1112,"VCV")+COUNTIF(F1112,"VVCV")</f>
        <v>0</v>
      </c>
      <c r="AR1112" s="1">
        <f>COUNTIF(F1112,"VCVC")+COUNTIF(F1112,"VVCVC")</f>
        <v>0</v>
      </c>
      <c r="AS1112" s="1">
        <f>COUNTIF(F1112,"CVV")</f>
        <v>0</v>
      </c>
      <c r="AT1112" s="1">
        <f>COUNTIF(F1112,"CVVC")</f>
        <v>0</v>
      </c>
      <c r="AU1112" s="1">
        <f>COUNTIF(F1112,"VV")</f>
        <v>0</v>
      </c>
      <c r="AV1112" s="1">
        <f>COUNTIF(F1112,"VVC")</f>
        <v>0</v>
      </c>
      <c r="AW1112" s="1">
        <f>COUNTIF(F1112,"CVVCVC")+COUNTIF(F1112,"VVCVC")+COUNTIF(F1112,"CVVCV")+COUNTIF(F1112,"VVCV")</f>
        <v>0</v>
      </c>
      <c r="AY1112" s="1">
        <f>COUNTIF(F1112,"CCVCV")</f>
        <v>0</v>
      </c>
      <c r="AZ1112" s="1">
        <f>COUNTIF(F1112,"CCVCVC")</f>
        <v>0</v>
      </c>
      <c r="BA1112" s="1">
        <f>COUNTIF(F1112,"CCVV")</f>
        <v>0</v>
      </c>
      <c r="BB1112" s="1">
        <f>COUNTIF(F1112,"CCVVC")</f>
        <v>0</v>
      </c>
      <c r="BF1112" s="1" t="str">
        <f>RIGHT(F1112,4)</f>
        <v>CVCV</v>
      </c>
      <c r="BG1112" s="1">
        <v>1</v>
      </c>
      <c r="BP1112" s="1">
        <f>SUM(BG1112:BO1112)</f>
        <v>1</v>
      </c>
      <c r="BQ1112">
        <v>0</v>
      </c>
      <c r="BS1112" s="1" t="str">
        <f>LEFT(B1112,1)</f>
        <v>m</v>
      </c>
      <c r="BT1112" s="1" t="str">
        <f>LEFT(B1112,2)</f>
        <v>mu</v>
      </c>
      <c r="BU1112" s="1" t="str">
        <f>RIGHT(B1112,1)</f>
        <v>i</v>
      </c>
      <c r="BX1112" s="10">
        <v>0</v>
      </c>
      <c r="BY1112" s="10" t="str">
        <f>LEFT(CA1112,1)</f>
        <v>u</v>
      </c>
      <c r="BZ1112" s="10" t="str">
        <f>RIGHT(B1112,1)</f>
        <v>i</v>
      </c>
      <c r="CA1112" s="10" t="str">
        <f>RIGHT(B1112,3)</f>
        <v>uki</v>
      </c>
      <c r="CB1112" s="10" t="str">
        <f>RIGHT(B1112,3)</f>
        <v>uki</v>
      </c>
      <c r="CC1112" s="10" t="str">
        <f>RIGHT(B1112,2)</f>
        <v>ki</v>
      </c>
      <c r="CD1112" s="10" t="str">
        <f>RIGHT(B1112,1)</f>
        <v>i</v>
      </c>
    </row>
    <row r="1113" spans="1:82">
      <c r="A1113">
        <v>1468</v>
      </c>
      <c r="B1113" s="30" t="s">
        <v>601</v>
      </c>
      <c r="C1113" t="s">
        <v>1974</v>
      </c>
      <c r="D1113" t="s">
        <v>1150</v>
      </c>
      <c r="E1113" t="s">
        <v>2821</v>
      </c>
      <c r="F1113" t="s">
        <v>2834</v>
      </c>
      <c r="G1113" s="1">
        <f>COUNTIF(B1113,"*ii*")</f>
        <v>0</v>
      </c>
      <c r="H1113" s="1">
        <f>COUNTIF(B1113,"*ee*")</f>
        <v>0</v>
      </c>
      <c r="I1113" s="1">
        <f>COUNTIF(B1113,"*aa*")</f>
        <v>0</v>
      </c>
      <c r="J1113" s="1">
        <f>COUNTIF(B1113,"*oo*")</f>
        <v>0</v>
      </c>
      <c r="K1113" s="1">
        <f>COUNTIF(B1113,"*uu*")</f>
        <v>0</v>
      </c>
      <c r="L1113" s="1">
        <f>COUNTIF(B1113,"*ia*")</f>
        <v>0</v>
      </c>
      <c r="M1113" s="1">
        <f>COUNTIF(B1113,"*iu*")</f>
        <v>0</v>
      </c>
      <c r="N1113" s="1">
        <f>COUNTIF(B1113,"*ei*")</f>
        <v>0</v>
      </c>
      <c r="O1113" s="1">
        <f>COUNTIF(B1113,"*ea*")</f>
        <v>0</v>
      </c>
      <c r="P1113" s="1">
        <f>COUNTIF(B1113,"*eo*")</f>
        <v>0</v>
      </c>
      <c r="Q1113" s="1">
        <f>COUNTIF(B1113,"*eu*")</f>
        <v>0</v>
      </c>
      <c r="R1113" s="1">
        <f>COUNTIF(B1113,"*ai*")</f>
        <v>0</v>
      </c>
      <c r="S1113" s="1">
        <f>COUNTIF(B1113,"*ae*")</f>
        <v>0</v>
      </c>
      <c r="T1113" s="1">
        <f>COUNTIF(B1113,"*ao*")</f>
        <v>0</v>
      </c>
      <c r="U1113" s="1">
        <f>COUNTIF(B1113,"*au*")</f>
        <v>0</v>
      </c>
      <c r="V1113" s="1">
        <f>COUNTIF(B1113,"*oi*")</f>
        <v>0</v>
      </c>
      <c r="W1113" s="1">
        <f>COUNTIF(B1113,"*oe*")</f>
        <v>0</v>
      </c>
      <c r="X1113" s="1">
        <f>COUNTIF(B1113,"*oa*")</f>
        <v>0</v>
      </c>
      <c r="Y1113" s="1">
        <f>COUNTIF(B1113,"*ou*")</f>
        <v>0</v>
      </c>
      <c r="Z1113" s="1">
        <f>COUNTIF(B1113,"*ui*")</f>
        <v>0</v>
      </c>
      <c r="AA1113" s="1">
        <f>COUNTIF(B1113,"*ua*")</f>
        <v>0</v>
      </c>
      <c r="AB1113">
        <f>SUM(G1113:AA1113)</f>
        <v>0</v>
      </c>
      <c r="AC1113">
        <v>2</v>
      </c>
      <c r="AD1113">
        <f>COUNTIF(AC1113,"2")</f>
        <v>1</v>
      </c>
      <c r="AE1113">
        <f>COUNTIF(AC1113,"3")</f>
        <v>0</v>
      </c>
      <c r="AF1113">
        <f>COUNTIF(AC1113,"4")</f>
        <v>0</v>
      </c>
      <c r="AG1113">
        <f>COUNTIF(AC1113,"5")</f>
        <v>0</v>
      </c>
      <c r="AH1113">
        <v>1</v>
      </c>
      <c r="AI1113">
        <v>0</v>
      </c>
      <c r="AL1113">
        <v>1</v>
      </c>
      <c r="AO1113" s="1">
        <f>COUNTIF(F1113,"CVCV")+COUNTIF(F1113,"CVVCV")</f>
        <v>1</v>
      </c>
      <c r="AP1113" s="1">
        <f>COUNTIF(F1113,"CVCVC")+COUNTIF(F1113,"CVVCVC")</f>
        <v>0</v>
      </c>
      <c r="AQ1113" s="1">
        <f>COUNTIF(F1113,"VCV")+COUNTIF(F1113,"VVCV")</f>
        <v>0</v>
      </c>
      <c r="AR1113" s="1">
        <f>COUNTIF(F1113,"VCVC")+COUNTIF(F1113,"VVCVC")</f>
        <v>0</v>
      </c>
      <c r="AS1113" s="1">
        <f>COUNTIF(F1113,"CVV")</f>
        <v>0</v>
      </c>
      <c r="AT1113" s="1">
        <f>COUNTIF(F1113,"CVVC")</f>
        <v>0</v>
      </c>
      <c r="AU1113" s="1">
        <f>COUNTIF(F1113,"VV")</f>
        <v>0</v>
      </c>
      <c r="AV1113" s="1">
        <f>COUNTIF(F1113,"VVC")</f>
        <v>0</v>
      </c>
      <c r="AW1113" s="1">
        <f>COUNTIF(F1113,"CVVCVC")+COUNTIF(F1113,"VVCVC")+COUNTIF(F1113,"CVVCV")+COUNTIF(F1113,"VVCV")</f>
        <v>0</v>
      </c>
      <c r="AY1113" s="1">
        <f>COUNTIF(F1113,"CCVCV")</f>
        <v>0</v>
      </c>
      <c r="AZ1113" s="1">
        <f>COUNTIF(F1113,"CCVCVC")</f>
        <v>0</v>
      </c>
      <c r="BA1113" s="1">
        <f>COUNTIF(F1113,"CCVV")</f>
        <v>0</v>
      </c>
      <c r="BB1113" s="1">
        <f>COUNTIF(F1113,"CCVVC")</f>
        <v>0</v>
      </c>
      <c r="BF1113" s="1" t="str">
        <f>RIGHT(F1113,4)</f>
        <v>CVCV</v>
      </c>
      <c r="BG1113" s="1">
        <v>1</v>
      </c>
      <c r="BP1113" s="1">
        <f>SUM(BG1113:BO1113)</f>
        <v>1</v>
      </c>
      <c r="BQ1113">
        <v>0</v>
      </c>
      <c r="BS1113" s="1" t="str">
        <f>LEFT(B1113,1)</f>
        <v>r</v>
      </c>
      <c r="BT1113" s="1" t="str">
        <f>LEFT(B1113,2)</f>
        <v>ra</v>
      </c>
      <c r="BU1113" s="1" t="str">
        <f>RIGHT(B1113,1)</f>
        <v>i</v>
      </c>
      <c r="BX1113" s="10">
        <v>0</v>
      </c>
      <c r="BY1113" s="10" t="str">
        <f>LEFT(CA1113,1)</f>
        <v>a</v>
      </c>
      <c r="BZ1113" s="10" t="str">
        <f>RIGHT(B1113,1)</f>
        <v>i</v>
      </c>
      <c r="CA1113" s="10" t="str">
        <f>RIGHT(B1113,3)</f>
        <v>ami</v>
      </c>
      <c r="CB1113" s="10" t="str">
        <f>RIGHT(B1113,3)</f>
        <v>ami</v>
      </c>
      <c r="CC1113" s="10" t="str">
        <f>RIGHT(B1113,2)</f>
        <v>mi</v>
      </c>
      <c r="CD1113" s="10" t="str">
        <f>RIGHT(B1113,1)</f>
        <v>i</v>
      </c>
    </row>
    <row r="1114" spans="1:82">
      <c r="A1114">
        <v>1540</v>
      </c>
      <c r="B1114" s="30" t="s">
        <v>609</v>
      </c>
      <c r="C1114" t="s">
        <v>1984</v>
      </c>
      <c r="D1114" t="s">
        <v>1150</v>
      </c>
      <c r="E1114" t="s">
        <v>2821</v>
      </c>
      <c r="F1114" t="s">
        <v>2834</v>
      </c>
      <c r="G1114" s="1">
        <f>COUNTIF(B1114,"*ii*")</f>
        <v>0</v>
      </c>
      <c r="H1114" s="1">
        <f>COUNTIF(B1114,"*ee*")</f>
        <v>0</v>
      </c>
      <c r="I1114" s="1">
        <f>COUNTIF(B1114,"*aa*")</f>
        <v>0</v>
      </c>
      <c r="J1114" s="1">
        <f>COUNTIF(B1114,"*oo*")</f>
        <v>0</v>
      </c>
      <c r="K1114" s="1">
        <f>COUNTIF(B1114,"*uu*")</f>
        <v>0</v>
      </c>
      <c r="L1114" s="1">
        <f>COUNTIF(B1114,"*ia*")</f>
        <v>0</v>
      </c>
      <c r="M1114" s="1">
        <f>COUNTIF(B1114,"*iu*")</f>
        <v>0</v>
      </c>
      <c r="N1114" s="1">
        <f>COUNTIF(B1114,"*ei*")</f>
        <v>0</v>
      </c>
      <c r="O1114" s="1">
        <f>COUNTIF(B1114,"*ea*")</f>
        <v>0</v>
      </c>
      <c r="P1114" s="1">
        <f>COUNTIF(B1114,"*eo*")</f>
        <v>0</v>
      </c>
      <c r="Q1114" s="1">
        <f>COUNTIF(B1114,"*eu*")</f>
        <v>0</v>
      </c>
      <c r="R1114" s="1">
        <f>COUNTIF(B1114,"*ai*")</f>
        <v>0</v>
      </c>
      <c r="S1114" s="1">
        <f>COUNTIF(B1114,"*ae*")</f>
        <v>0</v>
      </c>
      <c r="T1114" s="1">
        <f>COUNTIF(B1114,"*ao*")</f>
        <v>0</v>
      </c>
      <c r="U1114" s="1">
        <f>COUNTIF(B1114,"*au*")</f>
        <v>0</v>
      </c>
      <c r="V1114" s="1">
        <f>COUNTIF(B1114,"*oi*")</f>
        <v>0</v>
      </c>
      <c r="W1114" s="1">
        <f>COUNTIF(B1114,"*oe*")</f>
        <v>0</v>
      </c>
      <c r="X1114" s="1">
        <f>COUNTIF(B1114,"*oa*")</f>
        <v>0</v>
      </c>
      <c r="Y1114" s="1">
        <f>COUNTIF(B1114,"*ou*")</f>
        <v>0</v>
      </c>
      <c r="Z1114" s="1">
        <f>COUNTIF(B1114,"*ui*")</f>
        <v>0</v>
      </c>
      <c r="AA1114" s="1">
        <f>COUNTIF(B1114,"*ua*")</f>
        <v>0</v>
      </c>
      <c r="AB1114">
        <f>SUM(G1114:AA1114)</f>
        <v>0</v>
      </c>
      <c r="AC1114">
        <v>2</v>
      </c>
      <c r="AD1114">
        <f>COUNTIF(AC1114,"2")</f>
        <v>1</v>
      </c>
      <c r="AE1114">
        <f>COUNTIF(AC1114,"3")</f>
        <v>0</v>
      </c>
      <c r="AF1114">
        <f>COUNTIF(AC1114,"4")</f>
        <v>0</v>
      </c>
      <c r="AG1114">
        <f>COUNTIF(AC1114,"5")</f>
        <v>0</v>
      </c>
      <c r="AH1114">
        <v>1</v>
      </c>
      <c r="AI1114">
        <v>0</v>
      </c>
      <c r="AL1114">
        <v>1</v>
      </c>
      <c r="AO1114" s="1">
        <f>COUNTIF(F1114,"CVCV")+COUNTIF(F1114,"CVVCV")</f>
        <v>1</v>
      </c>
      <c r="AP1114" s="1">
        <f>COUNTIF(F1114,"CVCVC")+COUNTIF(F1114,"CVVCVC")</f>
        <v>0</v>
      </c>
      <c r="AQ1114" s="1">
        <f>COUNTIF(F1114,"VCV")+COUNTIF(F1114,"VVCV")</f>
        <v>0</v>
      </c>
      <c r="AR1114" s="1">
        <f>COUNTIF(F1114,"VCVC")+COUNTIF(F1114,"VVCVC")</f>
        <v>0</v>
      </c>
      <c r="AS1114" s="1">
        <f>COUNTIF(F1114,"CVV")</f>
        <v>0</v>
      </c>
      <c r="AT1114" s="1">
        <f>COUNTIF(F1114,"CVVC")</f>
        <v>0</v>
      </c>
      <c r="AU1114" s="1">
        <f>COUNTIF(F1114,"VV")</f>
        <v>0</v>
      </c>
      <c r="AV1114" s="1">
        <f>COUNTIF(F1114,"VVC")</f>
        <v>0</v>
      </c>
      <c r="AW1114" s="1">
        <f>COUNTIF(F1114,"CVVCVC")+COUNTIF(F1114,"VVCVC")+COUNTIF(F1114,"CVVCV")+COUNTIF(F1114,"VVCV")</f>
        <v>0</v>
      </c>
      <c r="AY1114" s="1">
        <f>COUNTIF(F1114,"CCVCV")</f>
        <v>0</v>
      </c>
      <c r="AZ1114" s="1">
        <f>COUNTIF(F1114,"CCVCVC")</f>
        <v>0</v>
      </c>
      <c r="BA1114" s="1">
        <f>COUNTIF(F1114,"CCVV")</f>
        <v>0</v>
      </c>
      <c r="BB1114" s="1">
        <f>COUNTIF(F1114,"CCVVC")</f>
        <v>0</v>
      </c>
      <c r="BF1114" s="1" t="str">
        <f>RIGHT(F1114,4)</f>
        <v>CVCV</v>
      </c>
      <c r="BG1114" s="1">
        <v>1</v>
      </c>
      <c r="BP1114" s="1">
        <f>SUM(BG1114:BO1114)</f>
        <v>1</v>
      </c>
      <c r="BQ1114">
        <v>0</v>
      </c>
      <c r="BS1114" s="1" t="str">
        <f>LEFT(B1114,1)</f>
        <v>r</v>
      </c>
      <c r="BT1114" s="1" t="str">
        <f>LEFT(B1114,2)</f>
        <v>ro</v>
      </c>
      <c r="BU1114" s="1" t="str">
        <f>RIGHT(B1114,1)</f>
        <v>i</v>
      </c>
      <c r="BX1114" s="10">
        <v>0</v>
      </c>
      <c r="BY1114" s="10" t="str">
        <f>LEFT(CA1114,1)</f>
        <v>o</v>
      </c>
      <c r="BZ1114" s="10" t="str">
        <f>RIGHT(B1114,1)</f>
        <v>i</v>
      </c>
      <c r="CA1114" s="10" t="str">
        <f>RIGHT(B1114,3)</f>
        <v>omi</v>
      </c>
      <c r="CB1114" s="10" t="str">
        <f>RIGHT(B1114,3)</f>
        <v>omi</v>
      </c>
      <c r="CC1114" s="10" t="str">
        <f>RIGHT(B1114,2)</f>
        <v>mi</v>
      </c>
      <c r="CD1114" s="10" t="str">
        <f>RIGHT(B1114,1)</f>
        <v>i</v>
      </c>
    </row>
    <row r="1115" spans="1:82">
      <c r="A1115">
        <v>284</v>
      </c>
      <c r="B1115" s="30" t="s">
        <v>76</v>
      </c>
      <c r="C1115" t="s">
        <v>1249</v>
      </c>
      <c r="D1115" t="s">
        <v>1141</v>
      </c>
      <c r="E1115" t="s">
        <v>1141</v>
      </c>
      <c r="F1115" t="s">
        <v>2834</v>
      </c>
      <c r="G1115" s="1">
        <f>COUNTIF(B1115,"*ii*")</f>
        <v>0</v>
      </c>
      <c r="H1115" s="1">
        <f>COUNTIF(B1115,"*ee*")</f>
        <v>0</v>
      </c>
      <c r="I1115" s="1">
        <f>COUNTIF(B1115,"*aa*")</f>
        <v>0</v>
      </c>
      <c r="J1115" s="1">
        <f>COUNTIF(B1115,"*oo*")</f>
        <v>0</v>
      </c>
      <c r="K1115" s="1">
        <f>COUNTIF(B1115,"*uu*")</f>
        <v>0</v>
      </c>
      <c r="L1115" s="1">
        <f>COUNTIF(B1115,"*ia*")</f>
        <v>0</v>
      </c>
      <c r="M1115" s="1">
        <f>COUNTIF(B1115,"*iu*")</f>
        <v>0</v>
      </c>
      <c r="N1115" s="1">
        <f>COUNTIF(B1115,"*ei*")</f>
        <v>0</v>
      </c>
      <c r="O1115" s="1">
        <f>COUNTIF(B1115,"*ea*")</f>
        <v>0</v>
      </c>
      <c r="P1115" s="1">
        <f>COUNTIF(B1115,"*eo*")</f>
        <v>0</v>
      </c>
      <c r="Q1115" s="1">
        <f>COUNTIF(B1115,"*eu*")</f>
        <v>0</v>
      </c>
      <c r="R1115" s="1">
        <f>COUNTIF(B1115,"*ai*")</f>
        <v>0</v>
      </c>
      <c r="S1115" s="1">
        <f>COUNTIF(B1115,"*ae*")</f>
        <v>0</v>
      </c>
      <c r="T1115" s="1">
        <f>COUNTIF(B1115,"*ao*")</f>
        <v>0</v>
      </c>
      <c r="U1115" s="1">
        <f>COUNTIF(B1115,"*au*")</f>
        <v>0</v>
      </c>
      <c r="V1115" s="1">
        <f>COUNTIF(B1115,"*oi*")</f>
        <v>0</v>
      </c>
      <c r="W1115" s="1">
        <f>COUNTIF(B1115,"*oe*")</f>
        <v>0</v>
      </c>
      <c r="X1115" s="1">
        <f>COUNTIF(B1115,"*oa*")</f>
        <v>0</v>
      </c>
      <c r="Y1115" s="1">
        <f>COUNTIF(B1115,"*ou*")</f>
        <v>0</v>
      </c>
      <c r="Z1115" s="1">
        <f>COUNTIF(B1115,"*ui*")</f>
        <v>0</v>
      </c>
      <c r="AA1115" s="1">
        <f>COUNTIF(B1115,"*ua*")</f>
        <v>0</v>
      </c>
      <c r="AB1115">
        <f>SUM(G1115:AA1115)</f>
        <v>0</v>
      </c>
      <c r="AC1115">
        <v>2</v>
      </c>
      <c r="AD1115">
        <f>COUNTIF(AC1115,"2")</f>
        <v>1</v>
      </c>
      <c r="AE1115">
        <f>COUNTIF(AC1115,"3")</f>
        <v>0</v>
      </c>
      <c r="AF1115">
        <f>COUNTIF(AC1115,"4")</f>
        <v>0</v>
      </c>
      <c r="AG1115">
        <f>COUNTIF(AC1115,"5")</f>
        <v>0</v>
      </c>
      <c r="AH1115">
        <v>1</v>
      </c>
      <c r="AI1115">
        <v>0</v>
      </c>
      <c r="AL1115">
        <v>1</v>
      </c>
      <c r="AO1115" s="1">
        <f>COUNTIF(F1115,"CVCV")+COUNTIF(F1115,"CVVCV")</f>
        <v>1</v>
      </c>
      <c r="AP1115" s="1">
        <f>COUNTIF(F1115,"CVCVC")+COUNTIF(F1115,"CVVCVC")</f>
        <v>0</v>
      </c>
      <c r="AQ1115" s="1">
        <f>COUNTIF(F1115,"VCV")+COUNTIF(F1115,"VVCV")</f>
        <v>0</v>
      </c>
      <c r="AR1115" s="1">
        <f>COUNTIF(F1115,"VCVC")+COUNTIF(F1115,"VVCVC")</f>
        <v>0</v>
      </c>
      <c r="AS1115" s="1">
        <f>COUNTIF(F1115,"CVV")</f>
        <v>0</v>
      </c>
      <c r="AT1115" s="1">
        <f>COUNTIF(F1115,"CVVC")</f>
        <v>0</v>
      </c>
      <c r="AU1115" s="1">
        <f>COUNTIF(F1115,"VV")</f>
        <v>0</v>
      </c>
      <c r="AV1115" s="1">
        <f>COUNTIF(F1115,"VVC")</f>
        <v>0</v>
      </c>
      <c r="AW1115" s="1">
        <f>COUNTIF(F1115,"CVVCVC")+COUNTIF(F1115,"VVCVC")+COUNTIF(F1115,"CVVCV")+COUNTIF(F1115,"VVCV")</f>
        <v>0</v>
      </c>
      <c r="AY1115" s="1">
        <f>COUNTIF(F1115,"CCVCV")</f>
        <v>0</v>
      </c>
      <c r="AZ1115" s="1">
        <f>COUNTIF(F1115,"CCVCVC")</f>
        <v>0</v>
      </c>
      <c r="BA1115" s="1">
        <f>COUNTIF(F1115,"CCVV")</f>
        <v>0</v>
      </c>
      <c r="BB1115" s="1">
        <f>COUNTIF(F1115,"CCVVC")</f>
        <v>0</v>
      </c>
      <c r="BF1115" s="1" t="str">
        <f>RIGHT(F1115,4)</f>
        <v>CVCV</v>
      </c>
      <c r="BG1115" s="1">
        <v>1</v>
      </c>
      <c r="BP1115" s="1">
        <f>SUM(BG1115:BO1115)</f>
        <v>1</v>
      </c>
      <c r="BQ1115">
        <v>0</v>
      </c>
      <c r="BS1115" s="1" t="str">
        <f>LEFT(B1115,1)</f>
        <v>f</v>
      </c>
      <c r="BT1115" s="1" t="str">
        <f>LEFT(B1115,2)</f>
        <v>fa</v>
      </c>
      <c r="BU1115" s="1" t="str">
        <f>RIGHT(B1115,1)</f>
        <v>i</v>
      </c>
      <c r="BX1115" s="10">
        <v>0</v>
      </c>
      <c r="BY1115" s="10" t="str">
        <f>LEFT(CA1115,1)</f>
        <v>a</v>
      </c>
      <c r="BZ1115" s="10" t="str">
        <f>RIGHT(B1115,1)</f>
        <v>i</v>
      </c>
      <c r="CA1115" s="10" t="str">
        <f>RIGHT(B1115,3)</f>
        <v>ani</v>
      </c>
      <c r="CB1115" s="10" t="str">
        <f>RIGHT(B1115,3)</f>
        <v>ani</v>
      </c>
      <c r="CC1115" s="10" t="str">
        <f>RIGHT(B1115,2)</f>
        <v>ni</v>
      </c>
      <c r="CD1115" s="10" t="str">
        <f>RIGHT(B1115,1)</f>
        <v>i</v>
      </c>
    </row>
    <row r="1116" spans="1:82">
      <c r="A1116">
        <v>1806</v>
      </c>
      <c r="B1116" s="30" t="s">
        <v>833</v>
      </c>
      <c r="C1116" t="s">
        <v>2321</v>
      </c>
      <c r="D1116" t="s">
        <v>1141</v>
      </c>
      <c r="E1116" t="s">
        <v>1141</v>
      </c>
      <c r="F1116" t="s">
        <v>2834</v>
      </c>
      <c r="G1116" s="1">
        <f>COUNTIF(B1116,"*ii*")</f>
        <v>0</v>
      </c>
      <c r="H1116" s="1">
        <f>COUNTIF(B1116,"*ee*")</f>
        <v>0</v>
      </c>
      <c r="I1116" s="1">
        <f>COUNTIF(B1116,"*aa*")</f>
        <v>0</v>
      </c>
      <c r="J1116" s="1">
        <f>COUNTIF(B1116,"*oo*")</f>
        <v>0</v>
      </c>
      <c r="K1116" s="1">
        <f>COUNTIF(B1116,"*uu*")</f>
        <v>0</v>
      </c>
      <c r="L1116" s="1">
        <f>COUNTIF(B1116,"*ia*")</f>
        <v>0</v>
      </c>
      <c r="M1116" s="1">
        <f>COUNTIF(B1116,"*iu*")</f>
        <v>0</v>
      </c>
      <c r="N1116" s="1">
        <f>COUNTIF(B1116,"*ei*")</f>
        <v>0</v>
      </c>
      <c r="O1116" s="1">
        <f>COUNTIF(B1116,"*ea*")</f>
        <v>0</v>
      </c>
      <c r="P1116" s="1">
        <f>COUNTIF(B1116,"*eo*")</f>
        <v>0</v>
      </c>
      <c r="Q1116" s="1">
        <f>COUNTIF(B1116,"*eu*")</f>
        <v>0</v>
      </c>
      <c r="R1116" s="1">
        <f>COUNTIF(B1116,"*ai*")</f>
        <v>0</v>
      </c>
      <c r="S1116" s="1">
        <f>COUNTIF(B1116,"*ae*")</f>
        <v>0</v>
      </c>
      <c r="T1116" s="1">
        <f>COUNTIF(B1116,"*ao*")</f>
        <v>0</v>
      </c>
      <c r="U1116" s="1">
        <f>COUNTIF(B1116,"*au*")</f>
        <v>0</v>
      </c>
      <c r="V1116" s="1">
        <f>COUNTIF(B1116,"*oi*")</f>
        <v>0</v>
      </c>
      <c r="W1116" s="1">
        <f>COUNTIF(B1116,"*oe*")</f>
        <v>0</v>
      </c>
      <c r="X1116" s="1">
        <f>COUNTIF(B1116,"*oa*")</f>
        <v>0</v>
      </c>
      <c r="Y1116" s="1">
        <f>COUNTIF(B1116,"*ou*")</f>
        <v>0</v>
      </c>
      <c r="Z1116" s="1">
        <f>COUNTIF(B1116,"*ui*")</f>
        <v>0</v>
      </c>
      <c r="AA1116" s="1">
        <f>COUNTIF(B1116,"*ua*")</f>
        <v>0</v>
      </c>
      <c r="AB1116">
        <f>SUM(G1116:AA1116)</f>
        <v>0</v>
      </c>
      <c r="AC1116">
        <v>2</v>
      </c>
      <c r="AD1116">
        <f>COUNTIF(AC1116,"2")</f>
        <v>1</v>
      </c>
      <c r="AE1116">
        <f>COUNTIF(AC1116,"3")</f>
        <v>0</v>
      </c>
      <c r="AF1116">
        <f>COUNTIF(AC1116,"4")</f>
        <v>0</v>
      </c>
      <c r="AG1116">
        <f>COUNTIF(AC1116,"5")</f>
        <v>0</v>
      </c>
      <c r="AH1116">
        <v>1</v>
      </c>
      <c r="AI1116">
        <v>0</v>
      </c>
      <c r="AL1116">
        <v>1</v>
      </c>
      <c r="AO1116" s="1">
        <f>COUNTIF(F1116,"CVCV")+COUNTIF(F1116,"CVVCV")</f>
        <v>1</v>
      </c>
      <c r="AP1116" s="1">
        <f>COUNTIF(F1116,"CVCVC")+COUNTIF(F1116,"CVVCVC")</f>
        <v>0</v>
      </c>
      <c r="AQ1116" s="1">
        <f>COUNTIF(F1116,"VCV")+COUNTIF(F1116,"VVCV")</f>
        <v>0</v>
      </c>
      <c r="AR1116" s="1">
        <f>COUNTIF(F1116,"VCVC")+COUNTIF(F1116,"VVCVC")</f>
        <v>0</v>
      </c>
      <c r="AS1116" s="1">
        <f>COUNTIF(F1116,"CVV")</f>
        <v>0</v>
      </c>
      <c r="AT1116" s="1">
        <f>COUNTIF(F1116,"CVVC")</f>
        <v>0</v>
      </c>
      <c r="AU1116" s="1">
        <f>COUNTIF(F1116,"VV")</f>
        <v>0</v>
      </c>
      <c r="AV1116" s="1">
        <f>COUNTIF(F1116,"VVC")</f>
        <v>0</v>
      </c>
      <c r="AW1116" s="1">
        <f>COUNTIF(F1116,"CVVCVC")+COUNTIF(F1116,"VVCVC")+COUNTIF(F1116,"CVVCV")+COUNTIF(F1116,"VVCV")</f>
        <v>0</v>
      </c>
      <c r="AY1116" s="1">
        <f>COUNTIF(F1116,"CCVCV")</f>
        <v>0</v>
      </c>
      <c r="AZ1116" s="1">
        <f>COUNTIF(F1116,"CCVCVC")</f>
        <v>0</v>
      </c>
      <c r="BA1116" s="1">
        <f>COUNTIF(F1116,"CCVV")</f>
        <v>0</v>
      </c>
      <c r="BB1116" s="1">
        <f>COUNTIF(F1116,"CCVVC")</f>
        <v>0</v>
      </c>
      <c r="BF1116" s="1" t="str">
        <f>RIGHT(F1116,4)</f>
        <v>CVCV</v>
      </c>
      <c r="BG1116" s="1">
        <v>1</v>
      </c>
      <c r="BP1116" s="1">
        <f>SUM(BG1116:BO1116)</f>
        <v>1</v>
      </c>
      <c r="BQ1116">
        <v>0</v>
      </c>
      <c r="BS1116" s="1" t="str">
        <f>LEFT(B1116,1)</f>
        <v>t</v>
      </c>
      <c r="BT1116" s="1" t="str">
        <f>LEFT(B1116,2)</f>
        <v>ta</v>
      </c>
      <c r="BU1116" s="1" t="str">
        <f>RIGHT(B1116,1)</f>
        <v>i</v>
      </c>
      <c r="BX1116" s="10">
        <v>0</v>
      </c>
      <c r="BY1116" s="10" t="str">
        <f>LEFT(CA1116,1)</f>
        <v>a</v>
      </c>
      <c r="BZ1116" s="10" t="str">
        <f>RIGHT(B1116,1)</f>
        <v>i</v>
      </c>
      <c r="CA1116" s="10" t="str">
        <f>RIGHT(B1116,3)</f>
        <v>ani</v>
      </c>
      <c r="CB1116" s="10" t="str">
        <f>RIGHT(B1116,3)</f>
        <v>ani</v>
      </c>
      <c r="CC1116" s="10" t="str">
        <f>RIGHT(B1116,2)</f>
        <v>ni</v>
      </c>
      <c r="CD1116" s="10" t="str">
        <f>RIGHT(B1116,1)</f>
        <v>i</v>
      </c>
    </row>
    <row r="1117" spans="1:82">
      <c r="A1117">
        <v>1101</v>
      </c>
      <c r="B1117" s="30" t="s">
        <v>39</v>
      </c>
      <c r="C1117" t="s">
        <v>1204</v>
      </c>
      <c r="D1117" t="s">
        <v>1152</v>
      </c>
      <c r="E1117" t="s">
        <v>1141</v>
      </c>
      <c r="F1117" t="s">
        <v>2834</v>
      </c>
      <c r="G1117" s="1">
        <f>COUNTIF(B1117,"*ii*")</f>
        <v>0</v>
      </c>
      <c r="H1117" s="1">
        <f>COUNTIF(B1117,"*ee*")</f>
        <v>0</v>
      </c>
      <c r="I1117" s="1">
        <f>COUNTIF(B1117,"*aa*")</f>
        <v>0</v>
      </c>
      <c r="J1117" s="1">
        <f>COUNTIF(B1117,"*oo*")</f>
        <v>0</v>
      </c>
      <c r="K1117" s="1">
        <f>COUNTIF(B1117,"*uu*")</f>
        <v>0</v>
      </c>
      <c r="L1117" s="1">
        <f>COUNTIF(B1117,"*ia*")</f>
        <v>0</v>
      </c>
      <c r="M1117" s="1">
        <f>COUNTIF(B1117,"*iu*")</f>
        <v>0</v>
      </c>
      <c r="N1117" s="1">
        <f>COUNTIF(B1117,"*ei*")</f>
        <v>0</v>
      </c>
      <c r="O1117" s="1">
        <f>COUNTIF(B1117,"*ea*")</f>
        <v>0</v>
      </c>
      <c r="P1117" s="1">
        <f>COUNTIF(B1117,"*eo*")</f>
        <v>0</v>
      </c>
      <c r="Q1117" s="1">
        <f>COUNTIF(B1117,"*eu*")</f>
        <v>0</v>
      </c>
      <c r="R1117" s="1">
        <f>COUNTIF(B1117,"*ai*")</f>
        <v>0</v>
      </c>
      <c r="S1117" s="1">
        <f>COUNTIF(B1117,"*ae*")</f>
        <v>0</v>
      </c>
      <c r="T1117" s="1">
        <f>COUNTIF(B1117,"*ao*")</f>
        <v>0</v>
      </c>
      <c r="U1117" s="1">
        <f>COUNTIF(B1117,"*au*")</f>
        <v>0</v>
      </c>
      <c r="V1117" s="1">
        <f>COUNTIF(B1117,"*oi*")</f>
        <v>0</v>
      </c>
      <c r="W1117" s="1">
        <f>COUNTIF(B1117,"*oe*")</f>
        <v>0</v>
      </c>
      <c r="X1117" s="1">
        <f>COUNTIF(B1117,"*oa*")</f>
        <v>0</v>
      </c>
      <c r="Y1117" s="1">
        <f>COUNTIF(B1117,"*ou*")</f>
        <v>0</v>
      </c>
      <c r="Z1117" s="1">
        <f>COUNTIF(B1117,"*ui*")</f>
        <v>0</v>
      </c>
      <c r="AA1117" s="1">
        <f>COUNTIF(B1117,"*ua*")</f>
        <v>0</v>
      </c>
      <c r="AB1117">
        <f>SUM(G1117:AA1117)</f>
        <v>0</v>
      </c>
      <c r="AC1117">
        <v>2</v>
      </c>
      <c r="AD1117">
        <f>COUNTIF(AC1117,"2")</f>
        <v>1</v>
      </c>
      <c r="AE1117">
        <f>COUNTIF(AC1117,"3")</f>
        <v>0</v>
      </c>
      <c r="AF1117">
        <f>COUNTIF(AC1117,"4")</f>
        <v>0</v>
      </c>
      <c r="AG1117">
        <f>COUNTIF(AC1117,"5")</f>
        <v>0</v>
      </c>
      <c r="AH1117">
        <v>1</v>
      </c>
      <c r="AI1117">
        <v>0</v>
      </c>
      <c r="AL1117">
        <v>1</v>
      </c>
      <c r="AO1117" s="1">
        <f>COUNTIF(F1117,"CVCV")+COUNTIF(F1117,"CVVCV")</f>
        <v>1</v>
      </c>
      <c r="AP1117" s="1">
        <f>COUNTIF(F1117,"CVCVC")+COUNTIF(F1117,"CVVCVC")</f>
        <v>0</v>
      </c>
      <c r="AQ1117" s="1">
        <f>COUNTIF(F1117,"VCV")+COUNTIF(F1117,"VVCV")</f>
        <v>0</v>
      </c>
      <c r="AR1117" s="1">
        <f>COUNTIF(F1117,"VCVC")+COUNTIF(F1117,"VVCVC")</f>
        <v>0</v>
      </c>
      <c r="AS1117" s="1">
        <f>COUNTIF(F1117,"CVV")</f>
        <v>0</v>
      </c>
      <c r="AT1117" s="1">
        <f>COUNTIF(F1117,"CVVC")</f>
        <v>0</v>
      </c>
      <c r="AU1117" s="1">
        <f>COUNTIF(F1117,"VV")</f>
        <v>0</v>
      </c>
      <c r="AV1117" s="1">
        <f>COUNTIF(F1117,"VVC")</f>
        <v>0</v>
      </c>
      <c r="AW1117" s="1">
        <f>COUNTIF(F1117,"CVVCVC")+COUNTIF(F1117,"VVCVC")+COUNTIF(F1117,"CVVCV")+COUNTIF(F1117,"VVCV")</f>
        <v>0</v>
      </c>
      <c r="AY1117" s="1">
        <f>COUNTIF(F1117,"CCVCV")</f>
        <v>0</v>
      </c>
      <c r="AZ1117" s="1">
        <f>COUNTIF(F1117,"CCVCVC")</f>
        <v>0</v>
      </c>
      <c r="BA1117" s="1">
        <f>COUNTIF(F1117,"CCVV")</f>
        <v>0</v>
      </c>
      <c r="BB1117" s="1">
        <f>COUNTIF(F1117,"CCVVC")</f>
        <v>0</v>
      </c>
      <c r="BF1117" s="1" t="str">
        <f>RIGHT(F1117,4)</f>
        <v>CVCV</v>
      </c>
      <c r="BG1117" s="1">
        <v>1</v>
      </c>
      <c r="BP1117" s="1">
        <f>SUM(BG1117:BO1117)</f>
        <v>1</v>
      </c>
      <c r="BQ1117">
        <v>0</v>
      </c>
      <c r="BS1117" s="1" t="str">
        <f>LEFT(B1117,1)</f>
        <v>p</v>
      </c>
      <c r="BT1117" s="1" t="str">
        <f>LEFT(B1117,2)</f>
        <v>pa</v>
      </c>
      <c r="BU1117" s="1" t="str">
        <f>RIGHT(B1117,1)</f>
        <v>i</v>
      </c>
      <c r="BX1117" s="10">
        <v>0</v>
      </c>
      <c r="BY1117" s="10" t="str">
        <f>LEFT(CA1117,1)</f>
        <v>a</v>
      </c>
      <c r="BZ1117" s="10" t="str">
        <f>RIGHT(B1117,1)</f>
        <v>i</v>
      </c>
      <c r="CA1117" s="10" t="str">
        <f>RIGHT(B1117,3)</f>
        <v>ani</v>
      </c>
      <c r="CB1117" s="10" t="str">
        <f>RIGHT(B1117,3)</f>
        <v>ani</v>
      </c>
      <c r="CC1117" s="10" t="str">
        <f>RIGHT(B1117,2)</f>
        <v>ni</v>
      </c>
      <c r="CD1117" s="10" t="str">
        <f>RIGHT(B1117,1)</f>
        <v>i</v>
      </c>
    </row>
    <row r="1118" spans="1:82">
      <c r="A1118">
        <v>107</v>
      </c>
      <c r="B1118" s="30" t="s">
        <v>1061</v>
      </c>
      <c r="C1118" t="s">
        <v>2680</v>
      </c>
      <c r="D1118" t="s">
        <v>1150</v>
      </c>
      <c r="E1118" t="s">
        <v>2821</v>
      </c>
      <c r="F1118" t="s">
        <v>2834</v>
      </c>
      <c r="G1118" s="1">
        <f>COUNTIF(B1118,"*ii*")</f>
        <v>0</v>
      </c>
      <c r="H1118" s="1">
        <f>COUNTIF(B1118,"*ee*")</f>
        <v>0</v>
      </c>
      <c r="I1118" s="1">
        <f>COUNTIF(B1118,"*aa*")</f>
        <v>0</v>
      </c>
      <c r="J1118" s="1">
        <f>COUNTIF(B1118,"*oo*")</f>
        <v>0</v>
      </c>
      <c r="K1118" s="1">
        <f>COUNTIF(B1118,"*uu*")</f>
        <v>0</v>
      </c>
      <c r="L1118" s="1">
        <f>COUNTIF(B1118,"*ia*")</f>
        <v>0</v>
      </c>
      <c r="M1118" s="1">
        <f>COUNTIF(B1118,"*iu*")</f>
        <v>0</v>
      </c>
      <c r="N1118" s="1">
        <f>COUNTIF(B1118,"*ei*")</f>
        <v>0</v>
      </c>
      <c r="O1118" s="1">
        <f>COUNTIF(B1118,"*ea*")</f>
        <v>0</v>
      </c>
      <c r="P1118" s="1">
        <f>COUNTIF(B1118,"*eo*")</f>
        <v>0</v>
      </c>
      <c r="Q1118" s="1">
        <f>COUNTIF(B1118,"*eu*")</f>
        <v>0</v>
      </c>
      <c r="R1118" s="1">
        <f>COUNTIF(B1118,"*ai*")</f>
        <v>0</v>
      </c>
      <c r="S1118" s="1">
        <f>COUNTIF(B1118,"*ae*")</f>
        <v>0</v>
      </c>
      <c r="T1118" s="1">
        <f>COUNTIF(B1118,"*ao*")</f>
        <v>0</v>
      </c>
      <c r="U1118" s="1">
        <f>COUNTIF(B1118,"*au*")</f>
        <v>0</v>
      </c>
      <c r="V1118" s="1">
        <f>COUNTIF(B1118,"*oi*")</f>
        <v>0</v>
      </c>
      <c r="W1118" s="1">
        <f>COUNTIF(B1118,"*oe*")</f>
        <v>0</v>
      </c>
      <c r="X1118" s="1">
        <f>COUNTIF(B1118,"*oa*")</f>
        <v>0</v>
      </c>
      <c r="Y1118" s="1">
        <f>COUNTIF(B1118,"*ou*")</f>
        <v>0</v>
      </c>
      <c r="Z1118" s="1">
        <f>COUNTIF(B1118,"*ui*")</f>
        <v>0</v>
      </c>
      <c r="AA1118" s="1">
        <f>COUNTIF(B1118,"*ua*")</f>
        <v>0</v>
      </c>
      <c r="AB1118">
        <f>SUM(G1118:AA1118)</f>
        <v>0</v>
      </c>
      <c r="AC1118">
        <v>2</v>
      </c>
      <c r="AD1118">
        <f>COUNTIF(AC1118,"2")</f>
        <v>1</v>
      </c>
      <c r="AE1118">
        <f>COUNTIF(AC1118,"3")</f>
        <v>0</v>
      </c>
      <c r="AF1118">
        <f>COUNTIF(AC1118,"4")</f>
        <v>0</v>
      </c>
      <c r="AG1118">
        <f>COUNTIF(AC1118,"5")</f>
        <v>0</v>
      </c>
      <c r="AH1118">
        <v>1</v>
      </c>
      <c r="AI1118">
        <v>0</v>
      </c>
      <c r="AL1118">
        <v>1</v>
      </c>
      <c r="AO1118" s="1">
        <f>COUNTIF(F1118,"CVCV")+COUNTIF(F1118,"CVVCV")</f>
        <v>1</v>
      </c>
      <c r="AP1118" s="1">
        <f>COUNTIF(F1118,"CVCVC")+COUNTIF(F1118,"CVVCVC")</f>
        <v>0</v>
      </c>
      <c r="AQ1118" s="1">
        <f>COUNTIF(F1118,"VCV")+COUNTIF(F1118,"VVCV")</f>
        <v>0</v>
      </c>
      <c r="AR1118" s="1">
        <f>COUNTIF(F1118,"VCVC")+COUNTIF(F1118,"VVCVC")</f>
        <v>0</v>
      </c>
      <c r="AS1118" s="1">
        <f>COUNTIF(F1118,"CVV")</f>
        <v>0</v>
      </c>
      <c r="AT1118" s="1">
        <f>COUNTIF(F1118,"CVVC")</f>
        <v>0</v>
      </c>
      <c r="AU1118" s="1">
        <f>COUNTIF(F1118,"VV")</f>
        <v>0</v>
      </c>
      <c r="AV1118" s="1">
        <f>COUNTIF(F1118,"VVC")</f>
        <v>0</v>
      </c>
      <c r="AW1118" s="1">
        <f>COUNTIF(F1118,"CVVCVC")+COUNTIF(F1118,"VVCVC")+COUNTIF(F1118,"CVVCV")+COUNTIF(F1118,"VVCV")</f>
        <v>0</v>
      </c>
      <c r="AY1118" s="1">
        <f>COUNTIF(F1118,"CCVCV")</f>
        <v>0</v>
      </c>
      <c r="AZ1118" s="1">
        <f>COUNTIF(F1118,"CCVCVC")</f>
        <v>0</v>
      </c>
      <c r="BA1118" s="1">
        <f>COUNTIF(F1118,"CCVV")</f>
        <v>0</v>
      </c>
      <c r="BB1118" s="1">
        <f>COUNTIF(F1118,"CCVVC")</f>
        <v>0</v>
      </c>
      <c r="BF1118" s="1" t="str">
        <f>RIGHT(F1118,4)</f>
        <v>CVCV</v>
      </c>
      <c r="BG1118" s="1">
        <v>1</v>
      </c>
      <c r="BP1118" s="1">
        <f>SUM(BG1118:BO1118)</f>
        <v>1</v>
      </c>
      <c r="BQ1118">
        <v>0</v>
      </c>
      <c r="BS1118" s="1" t="str">
        <f>LEFT(B1118,1)</f>
        <v>b</v>
      </c>
      <c r="BT1118" s="1" t="str">
        <f>LEFT(B1118,2)</f>
        <v>ba</v>
      </c>
      <c r="BU1118" s="1" t="str">
        <f>RIGHT(B1118,1)</f>
        <v>i</v>
      </c>
      <c r="BX1118" s="10">
        <v>0</v>
      </c>
      <c r="BY1118" s="10" t="str">
        <f>LEFT(CA1118,1)</f>
        <v>a</v>
      </c>
      <c r="BZ1118" s="10" t="str">
        <f>RIGHT(B1118,1)</f>
        <v>i</v>
      </c>
      <c r="CA1118" s="10" t="str">
        <f>RIGHT(B1118,3)</f>
        <v>ani</v>
      </c>
      <c r="CB1118" s="10" t="str">
        <f>RIGHT(B1118,3)</f>
        <v>ani</v>
      </c>
      <c r="CC1118" s="10" t="str">
        <f>RIGHT(B1118,2)</f>
        <v>ni</v>
      </c>
      <c r="CD1118" s="10" t="str">
        <f>RIGHT(B1118,1)</f>
        <v>i</v>
      </c>
    </row>
    <row r="1119" spans="1:82">
      <c r="A1119">
        <v>285</v>
      </c>
      <c r="B1119" s="30" t="s">
        <v>76</v>
      </c>
      <c r="C1119" t="s">
        <v>2293</v>
      </c>
      <c r="D1119" t="s">
        <v>1150</v>
      </c>
      <c r="E1119" t="s">
        <v>2821</v>
      </c>
      <c r="F1119" t="s">
        <v>2834</v>
      </c>
      <c r="G1119" s="1">
        <f>COUNTIF(B1119,"*ii*")</f>
        <v>0</v>
      </c>
      <c r="H1119" s="1">
        <f>COUNTIF(B1119,"*ee*")</f>
        <v>0</v>
      </c>
      <c r="I1119" s="1">
        <f>COUNTIF(B1119,"*aa*")</f>
        <v>0</v>
      </c>
      <c r="J1119" s="1">
        <f>COUNTIF(B1119,"*oo*")</f>
        <v>0</v>
      </c>
      <c r="K1119" s="1">
        <f>COUNTIF(B1119,"*uu*")</f>
        <v>0</v>
      </c>
      <c r="L1119" s="1">
        <f>COUNTIF(B1119,"*ia*")</f>
        <v>0</v>
      </c>
      <c r="M1119" s="1">
        <f>COUNTIF(B1119,"*iu*")</f>
        <v>0</v>
      </c>
      <c r="N1119" s="1">
        <f>COUNTIF(B1119,"*ei*")</f>
        <v>0</v>
      </c>
      <c r="O1119" s="1">
        <f>COUNTIF(B1119,"*ea*")</f>
        <v>0</v>
      </c>
      <c r="P1119" s="1">
        <f>COUNTIF(B1119,"*eo*")</f>
        <v>0</v>
      </c>
      <c r="Q1119" s="1">
        <f>COUNTIF(B1119,"*eu*")</f>
        <v>0</v>
      </c>
      <c r="R1119" s="1">
        <f>COUNTIF(B1119,"*ai*")</f>
        <v>0</v>
      </c>
      <c r="S1119" s="1">
        <f>COUNTIF(B1119,"*ae*")</f>
        <v>0</v>
      </c>
      <c r="T1119" s="1">
        <f>COUNTIF(B1119,"*ao*")</f>
        <v>0</v>
      </c>
      <c r="U1119" s="1">
        <f>COUNTIF(B1119,"*au*")</f>
        <v>0</v>
      </c>
      <c r="V1119" s="1">
        <f>COUNTIF(B1119,"*oi*")</f>
        <v>0</v>
      </c>
      <c r="W1119" s="1">
        <f>COUNTIF(B1119,"*oe*")</f>
        <v>0</v>
      </c>
      <c r="X1119" s="1">
        <f>COUNTIF(B1119,"*oa*")</f>
        <v>0</v>
      </c>
      <c r="Y1119" s="1">
        <f>COUNTIF(B1119,"*ou*")</f>
        <v>0</v>
      </c>
      <c r="Z1119" s="1">
        <f>COUNTIF(B1119,"*ui*")</f>
        <v>0</v>
      </c>
      <c r="AA1119" s="1">
        <f>COUNTIF(B1119,"*ua*")</f>
        <v>0</v>
      </c>
      <c r="AB1119">
        <f>SUM(G1119:AA1119)</f>
        <v>0</v>
      </c>
      <c r="AC1119">
        <v>2</v>
      </c>
      <c r="AD1119">
        <f>COUNTIF(AC1119,"2")</f>
        <v>1</v>
      </c>
      <c r="AE1119">
        <f>COUNTIF(AC1119,"3")</f>
        <v>0</v>
      </c>
      <c r="AF1119">
        <f>COUNTIF(AC1119,"4")</f>
        <v>0</v>
      </c>
      <c r="AG1119">
        <f>COUNTIF(AC1119,"5")</f>
        <v>0</v>
      </c>
      <c r="AH1119">
        <v>1</v>
      </c>
      <c r="AI1119">
        <v>0</v>
      </c>
      <c r="AL1119">
        <v>1</v>
      </c>
      <c r="AO1119" s="1">
        <f>COUNTIF(F1119,"CVCV")+COUNTIF(F1119,"CVVCV")</f>
        <v>1</v>
      </c>
      <c r="AP1119" s="1">
        <f>COUNTIF(F1119,"CVCVC")+COUNTIF(F1119,"CVVCVC")</f>
        <v>0</v>
      </c>
      <c r="AQ1119" s="1">
        <f>COUNTIF(F1119,"VCV")+COUNTIF(F1119,"VVCV")</f>
        <v>0</v>
      </c>
      <c r="AR1119" s="1">
        <f>COUNTIF(F1119,"VCVC")+COUNTIF(F1119,"VVCVC")</f>
        <v>0</v>
      </c>
      <c r="AS1119" s="1">
        <f>COUNTIF(F1119,"CVV")</f>
        <v>0</v>
      </c>
      <c r="AT1119" s="1">
        <f>COUNTIF(F1119,"CVVC")</f>
        <v>0</v>
      </c>
      <c r="AU1119" s="1">
        <f>COUNTIF(F1119,"VV")</f>
        <v>0</v>
      </c>
      <c r="AV1119" s="1">
        <f>COUNTIF(F1119,"VVC")</f>
        <v>0</v>
      </c>
      <c r="AW1119" s="1">
        <f>COUNTIF(F1119,"CVVCVC")+COUNTIF(F1119,"VVCVC")+COUNTIF(F1119,"CVVCV")+COUNTIF(F1119,"VVCV")</f>
        <v>0</v>
      </c>
      <c r="AY1119" s="1">
        <f>COUNTIF(F1119,"CCVCV")</f>
        <v>0</v>
      </c>
      <c r="AZ1119" s="1">
        <f>COUNTIF(F1119,"CCVCVC")</f>
        <v>0</v>
      </c>
      <c r="BA1119" s="1">
        <f>COUNTIF(F1119,"CCVV")</f>
        <v>0</v>
      </c>
      <c r="BB1119" s="1">
        <f>COUNTIF(F1119,"CCVVC")</f>
        <v>0</v>
      </c>
      <c r="BF1119" s="1" t="str">
        <f>RIGHT(F1119,4)</f>
        <v>CVCV</v>
      </c>
      <c r="BG1119" s="1">
        <v>1</v>
      </c>
      <c r="BP1119" s="1">
        <f>SUM(BG1119:BO1119)</f>
        <v>1</v>
      </c>
      <c r="BQ1119">
        <v>0</v>
      </c>
      <c r="BS1119" s="1" t="str">
        <f>LEFT(B1119,1)</f>
        <v>f</v>
      </c>
      <c r="BT1119" s="1" t="str">
        <f>LEFT(B1119,2)</f>
        <v>fa</v>
      </c>
      <c r="BU1119" s="1" t="str">
        <f>RIGHT(B1119,1)</f>
        <v>i</v>
      </c>
      <c r="BX1119" s="10">
        <v>0</v>
      </c>
      <c r="BY1119" s="10" t="str">
        <f>LEFT(CA1119,1)</f>
        <v>a</v>
      </c>
      <c r="BZ1119" s="10" t="str">
        <f>RIGHT(B1119,1)</f>
        <v>i</v>
      </c>
      <c r="CA1119" s="10" t="str">
        <f>RIGHT(B1119,3)</f>
        <v>ani</v>
      </c>
      <c r="CB1119" s="10" t="str">
        <f>RIGHT(B1119,3)</f>
        <v>ani</v>
      </c>
      <c r="CC1119" s="10" t="str">
        <f>RIGHT(B1119,2)</f>
        <v>ni</v>
      </c>
      <c r="CD1119" s="10" t="str">
        <f>RIGHT(B1119,1)</f>
        <v>i</v>
      </c>
    </row>
    <row r="1120" spans="1:82">
      <c r="A1120">
        <v>370</v>
      </c>
      <c r="B1120" s="30" t="s">
        <v>304</v>
      </c>
      <c r="C1120" t="s">
        <v>1567</v>
      </c>
      <c r="D1120" t="s">
        <v>1150</v>
      </c>
      <c r="E1120" t="s">
        <v>2821</v>
      </c>
      <c r="F1120" t="s">
        <v>2834</v>
      </c>
      <c r="G1120" s="1">
        <f>COUNTIF(B1120,"*ii*")</f>
        <v>0</v>
      </c>
      <c r="H1120" s="1">
        <f>COUNTIF(B1120,"*ee*")</f>
        <v>0</v>
      </c>
      <c r="I1120" s="1">
        <f>COUNTIF(B1120,"*aa*")</f>
        <v>0</v>
      </c>
      <c r="J1120" s="1">
        <f>COUNTIF(B1120,"*oo*")</f>
        <v>0</v>
      </c>
      <c r="K1120" s="1">
        <f>COUNTIF(B1120,"*uu*")</f>
        <v>0</v>
      </c>
      <c r="L1120" s="1">
        <f>COUNTIF(B1120,"*ia*")</f>
        <v>0</v>
      </c>
      <c r="M1120" s="1">
        <f>COUNTIF(B1120,"*iu*")</f>
        <v>0</v>
      </c>
      <c r="N1120" s="1">
        <f>COUNTIF(B1120,"*ei*")</f>
        <v>0</v>
      </c>
      <c r="O1120" s="1">
        <f>COUNTIF(B1120,"*ea*")</f>
        <v>0</v>
      </c>
      <c r="P1120" s="1">
        <f>COUNTIF(B1120,"*eo*")</f>
        <v>0</v>
      </c>
      <c r="Q1120" s="1">
        <f>COUNTIF(B1120,"*eu*")</f>
        <v>0</v>
      </c>
      <c r="R1120" s="1">
        <f>COUNTIF(B1120,"*ai*")</f>
        <v>0</v>
      </c>
      <c r="S1120" s="1">
        <f>COUNTIF(B1120,"*ae*")</f>
        <v>0</v>
      </c>
      <c r="T1120" s="1">
        <f>COUNTIF(B1120,"*ao*")</f>
        <v>0</v>
      </c>
      <c r="U1120" s="1">
        <f>COUNTIF(B1120,"*au*")</f>
        <v>0</v>
      </c>
      <c r="V1120" s="1">
        <f>COUNTIF(B1120,"*oi*")</f>
        <v>0</v>
      </c>
      <c r="W1120" s="1">
        <f>COUNTIF(B1120,"*oe*")</f>
        <v>0</v>
      </c>
      <c r="X1120" s="1">
        <f>COUNTIF(B1120,"*oa*")</f>
        <v>0</v>
      </c>
      <c r="Y1120" s="1">
        <f>COUNTIF(B1120,"*ou*")</f>
        <v>0</v>
      </c>
      <c r="Z1120" s="1">
        <f>COUNTIF(B1120,"*ui*")</f>
        <v>0</v>
      </c>
      <c r="AA1120" s="1">
        <f>COUNTIF(B1120,"*ua*")</f>
        <v>0</v>
      </c>
      <c r="AB1120">
        <f>SUM(G1120:AA1120)</f>
        <v>0</v>
      </c>
      <c r="AC1120">
        <v>2</v>
      </c>
      <c r="AD1120">
        <f>COUNTIF(AC1120,"2")</f>
        <v>1</v>
      </c>
      <c r="AE1120">
        <f>COUNTIF(AC1120,"3")</f>
        <v>0</v>
      </c>
      <c r="AF1120">
        <f>COUNTIF(AC1120,"4")</f>
        <v>0</v>
      </c>
      <c r="AG1120">
        <f>COUNTIF(AC1120,"5")</f>
        <v>0</v>
      </c>
      <c r="AH1120">
        <v>1</v>
      </c>
      <c r="AI1120">
        <v>0</v>
      </c>
      <c r="AL1120">
        <v>1</v>
      </c>
      <c r="AO1120" s="1">
        <f>COUNTIF(F1120,"CVCV")+COUNTIF(F1120,"CVVCV")</f>
        <v>1</v>
      </c>
      <c r="AP1120" s="1">
        <f>COUNTIF(F1120,"CVCVC")+COUNTIF(F1120,"CVVCVC")</f>
        <v>0</v>
      </c>
      <c r="AQ1120" s="1">
        <f>COUNTIF(F1120,"VCV")+COUNTIF(F1120,"VVCV")</f>
        <v>0</v>
      </c>
      <c r="AR1120" s="1">
        <f>COUNTIF(F1120,"VCVC")+COUNTIF(F1120,"VVCVC")</f>
        <v>0</v>
      </c>
      <c r="AS1120" s="1">
        <f>COUNTIF(F1120,"CVV")</f>
        <v>0</v>
      </c>
      <c r="AT1120" s="1">
        <f>COUNTIF(F1120,"CVVC")</f>
        <v>0</v>
      </c>
      <c r="AU1120" s="1">
        <f>COUNTIF(F1120,"VV")</f>
        <v>0</v>
      </c>
      <c r="AV1120" s="1">
        <f>COUNTIF(F1120,"VVC")</f>
        <v>0</v>
      </c>
      <c r="AW1120" s="1">
        <f>COUNTIF(F1120,"CVVCVC")+COUNTIF(F1120,"VVCVC")+COUNTIF(F1120,"CVVCV")+COUNTIF(F1120,"VVCV")</f>
        <v>0</v>
      </c>
      <c r="AY1120" s="1">
        <f>COUNTIF(F1120,"CCVCV")</f>
        <v>0</v>
      </c>
      <c r="AZ1120" s="1">
        <f>COUNTIF(F1120,"CCVCVC")</f>
        <v>0</v>
      </c>
      <c r="BA1120" s="1">
        <f>COUNTIF(F1120,"CCVV")</f>
        <v>0</v>
      </c>
      <c r="BB1120" s="1">
        <f>COUNTIF(F1120,"CCVVC")</f>
        <v>0</v>
      </c>
      <c r="BF1120" s="1" t="str">
        <f>RIGHT(F1120,4)</f>
        <v>CVCV</v>
      </c>
      <c r="BG1120" s="1">
        <v>1</v>
      </c>
      <c r="BP1120" s="1">
        <f>SUM(BG1120:BO1120)</f>
        <v>1</v>
      </c>
      <c r="BQ1120">
        <v>0</v>
      </c>
      <c r="BS1120" s="1" t="str">
        <f>LEFT(B1120,1)</f>
        <v>h</v>
      </c>
      <c r="BT1120" s="1" t="str">
        <f>LEFT(B1120,2)</f>
        <v>ha</v>
      </c>
      <c r="BU1120" s="1" t="str">
        <f>RIGHT(B1120,1)</f>
        <v>i</v>
      </c>
      <c r="BX1120" s="10">
        <v>0</v>
      </c>
      <c r="BY1120" s="10" t="str">
        <f>LEFT(CA1120,1)</f>
        <v>a</v>
      </c>
      <c r="BZ1120" s="10" t="str">
        <f>RIGHT(B1120,1)</f>
        <v>i</v>
      </c>
      <c r="CA1120" s="10" t="str">
        <f>RIGHT(B1120,3)</f>
        <v>ani</v>
      </c>
      <c r="CB1120" s="10" t="str">
        <f>RIGHT(B1120,3)</f>
        <v>ani</v>
      </c>
      <c r="CC1120" s="10" t="str">
        <f>RIGHT(B1120,2)</f>
        <v>ni</v>
      </c>
      <c r="CD1120" s="10" t="str">
        <f>RIGHT(B1120,1)</f>
        <v>i</v>
      </c>
    </row>
    <row r="1121" spans="1:82">
      <c r="A1121">
        <v>756</v>
      </c>
      <c r="B1121" s="30" t="s">
        <v>592</v>
      </c>
      <c r="C1121" t="s">
        <v>1956</v>
      </c>
      <c r="D1121" t="s">
        <v>1150</v>
      </c>
      <c r="E1121" t="s">
        <v>2821</v>
      </c>
      <c r="F1121" t="s">
        <v>2834</v>
      </c>
      <c r="G1121" s="1">
        <f>COUNTIF(B1121,"*ii*")</f>
        <v>0</v>
      </c>
      <c r="H1121" s="1">
        <f>COUNTIF(B1121,"*ee*")</f>
        <v>0</v>
      </c>
      <c r="I1121" s="1">
        <f>COUNTIF(B1121,"*aa*")</f>
        <v>0</v>
      </c>
      <c r="J1121" s="1">
        <f>COUNTIF(B1121,"*oo*")</f>
        <v>0</v>
      </c>
      <c r="K1121" s="1">
        <f>COUNTIF(B1121,"*uu*")</f>
        <v>0</v>
      </c>
      <c r="L1121" s="1">
        <f>COUNTIF(B1121,"*ia*")</f>
        <v>0</v>
      </c>
      <c r="M1121" s="1">
        <f>COUNTIF(B1121,"*iu*")</f>
        <v>0</v>
      </c>
      <c r="N1121" s="1">
        <f>COUNTIF(B1121,"*ei*")</f>
        <v>0</v>
      </c>
      <c r="O1121" s="1">
        <f>COUNTIF(B1121,"*ea*")</f>
        <v>0</v>
      </c>
      <c r="P1121" s="1">
        <f>COUNTIF(B1121,"*eo*")</f>
        <v>0</v>
      </c>
      <c r="Q1121" s="1">
        <f>COUNTIF(B1121,"*eu*")</f>
        <v>0</v>
      </c>
      <c r="R1121" s="1">
        <f>COUNTIF(B1121,"*ai*")</f>
        <v>0</v>
      </c>
      <c r="S1121" s="1">
        <f>COUNTIF(B1121,"*ae*")</f>
        <v>0</v>
      </c>
      <c r="T1121" s="1">
        <f>COUNTIF(B1121,"*ao*")</f>
        <v>0</v>
      </c>
      <c r="U1121" s="1">
        <f>COUNTIF(B1121,"*au*")</f>
        <v>0</v>
      </c>
      <c r="V1121" s="1">
        <f>COUNTIF(B1121,"*oi*")</f>
        <v>0</v>
      </c>
      <c r="W1121" s="1">
        <f>COUNTIF(B1121,"*oe*")</f>
        <v>0</v>
      </c>
      <c r="X1121" s="1">
        <f>COUNTIF(B1121,"*oa*")</f>
        <v>0</v>
      </c>
      <c r="Y1121" s="1">
        <f>COUNTIF(B1121,"*ou*")</f>
        <v>0</v>
      </c>
      <c r="Z1121" s="1">
        <f>COUNTIF(B1121,"*ui*")</f>
        <v>0</v>
      </c>
      <c r="AA1121" s="1">
        <f>COUNTIF(B1121,"*ua*")</f>
        <v>0</v>
      </c>
      <c r="AB1121">
        <f>SUM(G1121:AA1121)</f>
        <v>0</v>
      </c>
      <c r="AC1121">
        <v>2</v>
      </c>
      <c r="AD1121">
        <f>COUNTIF(AC1121,"2")</f>
        <v>1</v>
      </c>
      <c r="AE1121">
        <f>COUNTIF(AC1121,"3")</f>
        <v>0</v>
      </c>
      <c r="AF1121">
        <f>COUNTIF(AC1121,"4")</f>
        <v>0</v>
      </c>
      <c r="AG1121">
        <f>COUNTIF(AC1121,"5")</f>
        <v>0</v>
      </c>
      <c r="AH1121">
        <v>1</v>
      </c>
      <c r="AI1121">
        <v>0</v>
      </c>
      <c r="AL1121">
        <v>1</v>
      </c>
      <c r="AO1121" s="1">
        <f>COUNTIF(F1121,"CVCV")+COUNTIF(F1121,"CVVCV")</f>
        <v>1</v>
      </c>
      <c r="AP1121" s="1">
        <f>COUNTIF(F1121,"CVCVC")+COUNTIF(F1121,"CVVCVC")</f>
        <v>0</v>
      </c>
      <c r="AQ1121" s="1">
        <f>COUNTIF(F1121,"VCV")+COUNTIF(F1121,"VVCV")</f>
        <v>0</v>
      </c>
      <c r="AR1121" s="1">
        <f>COUNTIF(F1121,"VCVC")+COUNTIF(F1121,"VVCVC")</f>
        <v>0</v>
      </c>
      <c r="AS1121" s="1">
        <f>COUNTIF(F1121,"CVV")</f>
        <v>0</v>
      </c>
      <c r="AT1121" s="1">
        <f>COUNTIF(F1121,"CVVC")</f>
        <v>0</v>
      </c>
      <c r="AU1121" s="1">
        <f>COUNTIF(F1121,"VV")</f>
        <v>0</v>
      </c>
      <c r="AV1121" s="1">
        <f>COUNTIF(F1121,"VVC")</f>
        <v>0</v>
      </c>
      <c r="AW1121" s="1">
        <f>COUNTIF(F1121,"CVVCVC")+COUNTIF(F1121,"VVCVC")+COUNTIF(F1121,"CVVCV")+COUNTIF(F1121,"VVCV")</f>
        <v>0</v>
      </c>
      <c r="AY1121" s="1">
        <f>COUNTIF(F1121,"CCVCV")</f>
        <v>0</v>
      </c>
      <c r="AZ1121" s="1">
        <f>COUNTIF(F1121,"CCVCVC")</f>
        <v>0</v>
      </c>
      <c r="BA1121" s="1">
        <f>COUNTIF(F1121,"CCVV")</f>
        <v>0</v>
      </c>
      <c r="BB1121" s="1">
        <f>COUNTIF(F1121,"CCVVC")</f>
        <v>0</v>
      </c>
      <c r="BF1121" s="1" t="str">
        <f>RIGHT(F1121,4)</f>
        <v>CVCV</v>
      </c>
      <c r="BG1121" s="1">
        <v>1</v>
      </c>
      <c r="BP1121" s="1">
        <f>SUM(BG1121:BO1121)</f>
        <v>1</v>
      </c>
      <c r="BQ1121">
        <v>0</v>
      </c>
      <c r="BS1121" s="1" t="str">
        <f>LEFT(B1121,1)</f>
        <v>m</v>
      </c>
      <c r="BT1121" s="1" t="str">
        <f>LEFT(B1121,2)</f>
        <v>ma</v>
      </c>
      <c r="BU1121" s="1" t="str">
        <f>RIGHT(B1121,1)</f>
        <v>i</v>
      </c>
      <c r="BX1121" s="10">
        <v>0</v>
      </c>
      <c r="BY1121" s="10" t="str">
        <f>LEFT(CA1121,1)</f>
        <v>a</v>
      </c>
      <c r="BZ1121" s="10" t="str">
        <f>RIGHT(B1121,1)</f>
        <v>i</v>
      </c>
      <c r="CA1121" s="10" t="str">
        <f>RIGHT(B1121,3)</f>
        <v>ani</v>
      </c>
      <c r="CB1121" s="10" t="str">
        <f>RIGHT(B1121,3)</f>
        <v>ani</v>
      </c>
      <c r="CC1121" s="10" t="str">
        <f>RIGHT(B1121,2)</f>
        <v>ni</v>
      </c>
      <c r="CD1121" s="10" t="str">
        <f>RIGHT(B1121,1)</f>
        <v>i</v>
      </c>
    </row>
    <row r="1122" spans="1:82">
      <c r="A1122">
        <v>1593</v>
      </c>
      <c r="B1122" s="30" t="s">
        <v>815</v>
      </c>
      <c r="C1122" t="s">
        <v>2279</v>
      </c>
      <c r="D1122" t="s">
        <v>1150</v>
      </c>
      <c r="E1122" t="s">
        <v>2821</v>
      </c>
      <c r="F1122" t="s">
        <v>2834</v>
      </c>
      <c r="G1122" s="1">
        <f>COUNTIF(B1122,"*ii*")</f>
        <v>0</v>
      </c>
      <c r="H1122" s="1">
        <f>COUNTIF(B1122,"*ee*")</f>
        <v>0</v>
      </c>
      <c r="I1122" s="1">
        <f>COUNTIF(B1122,"*aa*")</f>
        <v>0</v>
      </c>
      <c r="J1122" s="1">
        <f>COUNTIF(B1122,"*oo*")</f>
        <v>0</v>
      </c>
      <c r="K1122" s="1">
        <f>COUNTIF(B1122,"*uu*")</f>
        <v>0</v>
      </c>
      <c r="L1122" s="1">
        <f>COUNTIF(B1122,"*ia*")</f>
        <v>0</v>
      </c>
      <c r="M1122" s="1">
        <f>COUNTIF(B1122,"*iu*")</f>
        <v>0</v>
      </c>
      <c r="N1122" s="1">
        <f>COUNTIF(B1122,"*ei*")</f>
        <v>0</v>
      </c>
      <c r="O1122" s="1">
        <f>COUNTIF(B1122,"*ea*")</f>
        <v>0</v>
      </c>
      <c r="P1122" s="1">
        <f>COUNTIF(B1122,"*eo*")</f>
        <v>0</v>
      </c>
      <c r="Q1122" s="1">
        <f>COUNTIF(B1122,"*eu*")</f>
        <v>0</v>
      </c>
      <c r="R1122" s="1">
        <f>COUNTIF(B1122,"*ai*")</f>
        <v>0</v>
      </c>
      <c r="S1122" s="1">
        <f>COUNTIF(B1122,"*ae*")</f>
        <v>0</v>
      </c>
      <c r="T1122" s="1">
        <f>COUNTIF(B1122,"*ao*")</f>
        <v>0</v>
      </c>
      <c r="U1122" s="1">
        <f>COUNTIF(B1122,"*au*")</f>
        <v>0</v>
      </c>
      <c r="V1122" s="1">
        <f>COUNTIF(B1122,"*oi*")</f>
        <v>0</v>
      </c>
      <c r="W1122" s="1">
        <f>COUNTIF(B1122,"*oe*")</f>
        <v>0</v>
      </c>
      <c r="X1122" s="1">
        <f>COUNTIF(B1122,"*oa*")</f>
        <v>0</v>
      </c>
      <c r="Y1122" s="1">
        <f>COUNTIF(B1122,"*ou*")</f>
        <v>0</v>
      </c>
      <c r="Z1122" s="1">
        <f>COUNTIF(B1122,"*ui*")</f>
        <v>0</v>
      </c>
      <c r="AA1122" s="1">
        <f>COUNTIF(B1122,"*ua*")</f>
        <v>0</v>
      </c>
      <c r="AB1122">
        <f>SUM(G1122:AA1122)</f>
        <v>0</v>
      </c>
      <c r="AC1122">
        <v>2</v>
      </c>
      <c r="AD1122">
        <f>COUNTIF(AC1122,"2")</f>
        <v>1</v>
      </c>
      <c r="AE1122">
        <f>COUNTIF(AC1122,"3")</f>
        <v>0</v>
      </c>
      <c r="AF1122">
        <f>COUNTIF(AC1122,"4")</f>
        <v>0</v>
      </c>
      <c r="AG1122">
        <f>COUNTIF(AC1122,"5")</f>
        <v>0</v>
      </c>
      <c r="AH1122">
        <v>1</v>
      </c>
      <c r="AI1122">
        <v>0</v>
      </c>
      <c r="AL1122">
        <v>1</v>
      </c>
      <c r="AO1122" s="1">
        <f>COUNTIF(F1122,"CVCV")+COUNTIF(F1122,"CVVCV")</f>
        <v>1</v>
      </c>
      <c r="AP1122" s="1">
        <f>COUNTIF(F1122,"CVCVC")+COUNTIF(F1122,"CVVCVC")</f>
        <v>0</v>
      </c>
      <c r="AQ1122" s="1">
        <f>COUNTIF(F1122,"VCV")+COUNTIF(F1122,"VVCV")</f>
        <v>0</v>
      </c>
      <c r="AR1122" s="1">
        <f>COUNTIF(F1122,"VCVC")+COUNTIF(F1122,"VVCVC")</f>
        <v>0</v>
      </c>
      <c r="AS1122" s="1">
        <f>COUNTIF(F1122,"CVV")</f>
        <v>0</v>
      </c>
      <c r="AT1122" s="1">
        <f>COUNTIF(F1122,"CVVC")</f>
        <v>0</v>
      </c>
      <c r="AU1122" s="1">
        <f>COUNTIF(F1122,"VV")</f>
        <v>0</v>
      </c>
      <c r="AV1122" s="1">
        <f>COUNTIF(F1122,"VVC")</f>
        <v>0</v>
      </c>
      <c r="AW1122" s="1">
        <f>COUNTIF(F1122,"CVVCVC")+COUNTIF(F1122,"VVCVC")+COUNTIF(F1122,"CVVCV")+COUNTIF(F1122,"VVCV")</f>
        <v>0</v>
      </c>
      <c r="AY1122" s="1">
        <f>COUNTIF(F1122,"CCVCV")</f>
        <v>0</v>
      </c>
      <c r="AZ1122" s="1">
        <f>COUNTIF(F1122,"CCVCVC")</f>
        <v>0</v>
      </c>
      <c r="BA1122" s="1">
        <f>COUNTIF(F1122,"CCVV")</f>
        <v>0</v>
      </c>
      <c r="BB1122" s="1">
        <f>COUNTIF(F1122,"CCVVC")</f>
        <v>0</v>
      </c>
      <c r="BF1122" s="1" t="str">
        <f>RIGHT(F1122,4)</f>
        <v>CVCV</v>
      </c>
      <c r="BG1122" s="1">
        <v>1</v>
      </c>
      <c r="BP1122" s="1">
        <f>SUM(BG1122:BO1122)</f>
        <v>1</v>
      </c>
      <c r="BQ1122">
        <v>0</v>
      </c>
      <c r="BS1122" s="1" t="str">
        <f>LEFT(B1122,1)</f>
        <v>s</v>
      </c>
      <c r="BT1122" s="1" t="str">
        <f>LEFT(B1122,2)</f>
        <v>sa</v>
      </c>
      <c r="BU1122" s="1" t="str">
        <f>RIGHT(B1122,1)</f>
        <v>i</v>
      </c>
      <c r="BX1122" s="10">
        <v>0</v>
      </c>
      <c r="BY1122" s="10" t="str">
        <f>LEFT(CA1122,1)</f>
        <v>a</v>
      </c>
      <c r="BZ1122" s="10" t="str">
        <f>RIGHT(B1122,1)</f>
        <v>i</v>
      </c>
      <c r="CA1122" s="10" t="str">
        <f>RIGHT(B1122,3)</f>
        <v>ani</v>
      </c>
      <c r="CB1122" s="10" t="str">
        <f>RIGHT(B1122,3)</f>
        <v>ani</v>
      </c>
      <c r="CC1122" s="10" t="str">
        <f>RIGHT(B1122,2)</f>
        <v>ni</v>
      </c>
      <c r="CD1122" s="10" t="str">
        <f>RIGHT(B1122,1)</f>
        <v>i</v>
      </c>
    </row>
    <row r="1123" spans="1:82">
      <c r="A1123">
        <v>1239</v>
      </c>
      <c r="B1123" s="30" t="s">
        <v>3221</v>
      </c>
      <c r="C1123" t="s">
        <v>1841</v>
      </c>
      <c r="D1123" t="s">
        <v>1150</v>
      </c>
      <c r="E1123" t="s">
        <v>2821</v>
      </c>
      <c r="F1123" t="s">
        <v>2834</v>
      </c>
      <c r="G1123" s="1">
        <f>COUNTIF(B1123,"*ii*")</f>
        <v>0</v>
      </c>
      <c r="H1123" s="1">
        <f>COUNTIF(B1123,"*ee*")</f>
        <v>0</v>
      </c>
      <c r="I1123" s="1">
        <f>COUNTIF(B1123,"*aa*")</f>
        <v>0</v>
      </c>
      <c r="J1123" s="1">
        <f>COUNTIF(B1123,"*oo*")</f>
        <v>0</v>
      </c>
      <c r="K1123" s="1">
        <f>COUNTIF(B1123,"*uu*")</f>
        <v>0</v>
      </c>
      <c r="L1123" s="1">
        <f>COUNTIF(B1123,"*ia*")</f>
        <v>0</v>
      </c>
      <c r="M1123" s="1">
        <f>COUNTIF(B1123,"*iu*")</f>
        <v>0</v>
      </c>
      <c r="N1123" s="1">
        <f>COUNTIF(B1123,"*ei*")</f>
        <v>0</v>
      </c>
      <c r="O1123" s="1">
        <f>COUNTIF(B1123,"*ea*")</f>
        <v>0</v>
      </c>
      <c r="P1123" s="1">
        <f>COUNTIF(B1123,"*eo*")</f>
        <v>0</v>
      </c>
      <c r="Q1123" s="1">
        <f>COUNTIF(B1123,"*eu*")</f>
        <v>0</v>
      </c>
      <c r="R1123" s="1">
        <f>COUNTIF(B1123,"*ai*")</f>
        <v>0</v>
      </c>
      <c r="S1123" s="1">
        <f>COUNTIF(B1123,"*ae*")</f>
        <v>0</v>
      </c>
      <c r="T1123" s="1">
        <f>COUNTIF(B1123,"*ao*")</f>
        <v>0</v>
      </c>
      <c r="U1123" s="1">
        <f>COUNTIF(B1123,"*au*")</f>
        <v>0</v>
      </c>
      <c r="V1123" s="1">
        <f>COUNTIF(B1123,"*oi*")</f>
        <v>0</v>
      </c>
      <c r="W1123" s="1">
        <f>COUNTIF(B1123,"*oe*")</f>
        <v>0</v>
      </c>
      <c r="X1123" s="1">
        <f>COUNTIF(B1123,"*oa*")</f>
        <v>0</v>
      </c>
      <c r="Y1123" s="1">
        <f>COUNTIF(B1123,"*ou*")</f>
        <v>0</v>
      </c>
      <c r="Z1123" s="1">
        <f>COUNTIF(B1123,"*ui*")</f>
        <v>0</v>
      </c>
      <c r="AA1123" s="1">
        <f>COUNTIF(B1123,"*ua*")</f>
        <v>0</v>
      </c>
      <c r="AB1123">
        <f>SUM(G1123:AA1123)</f>
        <v>0</v>
      </c>
      <c r="AC1123">
        <v>2</v>
      </c>
      <c r="AD1123">
        <f>COUNTIF(AC1123,"2")</f>
        <v>1</v>
      </c>
      <c r="AE1123">
        <f>COUNTIF(AC1123,"3")</f>
        <v>0</v>
      </c>
      <c r="AF1123">
        <f>COUNTIF(AC1123,"4")</f>
        <v>0</v>
      </c>
      <c r="AG1123">
        <f>COUNTIF(AC1123,"5")</f>
        <v>0</v>
      </c>
      <c r="AH1123">
        <v>1</v>
      </c>
      <c r="AI1123">
        <v>0</v>
      </c>
      <c r="AL1123">
        <v>1</v>
      </c>
      <c r="AO1123" s="1">
        <f>COUNTIF(F1123,"CVCV")+COUNTIF(F1123,"CVVCV")</f>
        <v>1</v>
      </c>
      <c r="AP1123" s="1">
        <f>COUNTIF(F1123,"CVCVC")+COUNTIF(F1123,"CVVCVC")</f>
        <v>0</v>
      </c>
      <c r="AQ1123" s="1">
        <f>COUNTIF(F1123,"VCV")+COUNTIF(F1123,"VVCV")</f>
        <v>0</v>
      </c>
      <c r="AR1123" s="1">
        <f>COUNTIF(F1123,"VCVC")+COUNTIF(F1123,"VVCVC")</f>
        <v>0</v>
      </c>
      <c r="AS1123" s="1">
        <f>COUNTIF(F1123,"CVV")</f>
        <v>0</v>
      </c>
      <c r="AT1123" s="1">
        <f>COUNTIF(F1123,"CVVC")</f>
        <v>0</v>
      </c>
      <c r="AU1123" s="1">
        <f>COUNTIF(F1123,"VV")</f>
        <v>0</v>
      </c>
      <c r="AV1123" s="1">
        <f>COUNTIF(F1123,"VVC")</f>
        <v>0</v>
      </c>
      <c r="AW1123" s="1">
        <f>COUNTIF(F1123,"CVVCVC")+COUNTIF(F1123,"VVCVC")+COUNTIF(F1123,"CVVCV")+COUNTIF(F1123,"VVCV")</f>
        <v>0</v>
      </c>
      <c r="AY1123" s="1">
        <f>COUNTIF(F1123,"CCVCV")</f>
        <v>0</v>
      </c>
      <c r="AZ1123" s="1">
        <f>COUNTIF(F1123,"CCVCVC")</f>
        <v>0</v>
      </c>
      <c r="BA1123" s="1">
        <f>COUNTIF(F1123,"CCVV")</f>
        <v>0</v>
      </c>
      <c r="BB1123" s="1">
        <f>COUNTIF(F1123,"CCVVC")</f>
        <v>0</v>
      </c>
      <c r="BF1123" s="1" t="str">
        <f>RIGHT(F1123,4)</f>
        <v>CVCV</v>
      </c>
      <c r="BG1123" s="1">
        <v>1</v>
      </c>
      <c r="BP1123" s="1">
        <f>SUM(BG1123:BO1123)</f>
        <v>1</v>
      </c>
      <c r="BQ1123">
        <v>0</v>
      </c>
      <c r="BS1123" s="1" t="str">
        <f>LEFT(B1123,1)</f>
        <v>ʔ</v>
      </c>
      <c r="BT1123" s="1" t="str">
        <f>LEFT(B1123,2)</f>
        <v>ʔa</v>
      </c>
      <c r="BU1123" s="1" t="str">
        <f>RIGHT(B1123,1)</f>
        <v>i</v>
      </c>
      <c r="BX1123" s="10">
        <v>0</v>
      </c>
      <c r="BY1123" s="10" t="str">
        <f>LEFT(CA1123,1)</f>
        <v>a</v>
      </c>
      <c r="BZ1123" s="10" t="str">
        <f>RIGHT(B1123,1)</f>
        <v>i</v>
      </c>
      <c r="CA1123" s="10" t="str">
        <f>RIGHT(B1123,3)</f>
        <v>ani</v>
      </c>
      <c r="CB1123" s="10" t="str">
        <f>RIGHT(B1123,3)</f>
        <v>ani</v>
      </c>
      <c r="CC1123" s="10" t="str">
        <f>RIGHT(B1123,2)</f>
        <v>ni</v>
      </c>
      <c r="CD1123" s="10" t="str">
        <f>RIGHT(B1123,1)</f>
        <v>i</v>
      </c>
    </row>
    <row r="1124" spans="1:82">
      <c r="A1124">
        <v>1240</v>
      </c>
      <c r="B1124" s="30" t="s">
        <v>3221</v>
      </c>
      <c r="C1124" t="s">
        <v>2549</v>
      </c>
      <c r="D1124" t="s">
        <v>1150</v>
      </c>
      <c r="E1124" t="s">
        <v>2821</v>
      </c>
      <c r="F1124" t="s">
        <v>2834</v>
      </c>
      <c r="G1124" s="1">
        <f>COUNTIF(B1124,"*ii*")</f>
        <v>0</v>
      </c>
      <c r="H1124" s="1">
        <f>COUNTIF(B1124,"*ee*")</f>
        <v>0</v>
      </c>
      <c r="I1124" s="1">
        <f>COUNTIF(B1124,"*aa*")</f>
        <v>0</v>
      </c>
      <c r="J1124" s="1">
        <f>COUNTIF(B1124,"*oo*")</f>
        <v>0</v>
      </c>
      <c r="K1124" s="1">
        <f>COUNTIF(B1124,"*uu*")</f>
        <v>0</v>
      </c>
      <c r="L1124" s="1">
        <f>COUNTIF(B1124,"*ia*")</f>
        <v>0</v>
      </c>
      <c r="M1124" s="1">
        <f>COUNTIF(B1124,"*iu*")</f>
        <v>0</v>
      </c>
      <c r="N1124" s="1">
        <f>COUNTIF(B1124,"*ei*")</f>
        <v>0</v>
      </c>
      <c r="O1124" s="1">
        <f>COUNTIF(B1124,"*ea*")</f>
        <v>0</v>
      </c>
      <c r="P1124" s="1">
        <f>COUNTIF(B1124,"*eo*")</f>
        <v>0</v>
      </c>
      <c r="Q1124" s="1">
        <f>COUNTIF(B1124,"*eu*")</f>
        <v>0</v>
      </c>
      <c r="R1124" s="1">
        <f>COUNTIF(B1124,"*ai*")</f>
        <v>0</v>
      </c>
      <c r="S1124" s="1">
        <f>COUNTIF(B1124,"*ae*")</f>
        <v>0</v>
      </c>
      <c r="T1124" s="1">
        <f>COUNTIF(B1124,"*ao*")</f>
        <v>0</v>
      </c>
      <c r="U1124" s="1">
        <f>COUNTIF(B1124,"*au*")</f>
        <v>0</v>
      </c>
      <c r="V1124" s="1">
        <f>COUNTIF(B1124,"*oi*")</f>
        <v>0</v>
      </c>
      <c r="W1124" s="1">
        <f>COUNTIF(B1124,"*oe*")</f>
        <v>0</v>
      </c>
      <c r="X1124" s="1">
        <f>COUNTIF(B1124,"*oa*")</f>
        <v>0</v>
      </c>
      <c r="Y1124" s="1">
        <f>COUNTIF(B1124,"*ou*")</f>
        <v>0</v>
      </c>
      <c r="Z1124" s="1">
        <f>COUNTIF(B1124,"*ui*")</f>
        <v>0</v>
      </c>
      <c r="AA1124" s="1">
        <f>COUNTIF(B1124,"*ua*")</f>
        <v>0</v>
      </c>
      <c r="AB1124">
        <f>SUM(G1124:AA1124)</f>
        <v>0</v>
      </c>
      <c r="AC1124">
        <v>2</v>
      </c>
      <c r="AD1124">
        <f>COUNTIF(AC1124,"2")</f>
        <v>1</v>
      </c>
      <c r="AE1124">
        <f>COUNTIF(AC1124,"3")</f>
        <v>0</v>
      </c>
      <c r="AF1124">
        <f>COUNTIF(AC1124,"4")</f>
        <v>0</v>
      </c>
      <c r="AG1124">
        <f>COUNTIF(AC1124,"5")</f>
        <v>0</v>
      </c>
      <c r="AH1124">
        <v>1</v>
      </c>
      <c r="AI1124">
        <v>0</v>
      </c>
      <c r="AL1124">
        <v>1</v>
      </c>
      <c r="AO1124" s="1">
        <f>COUNTIF(F1124,"CVCV")+COUNTIF(F1124,"CVVCV")</f>
        <v>1</v>
      </c>
      <c r="AP1124" s="1">
        <f>COUNTIF(F1124,"CVCVC")+COUNTIF(F1124,"CVVCVC")</f>
        <v>0</v>
      </c>
      <c r="AQ1124" s="1">
        <f>COUNTIF(F1124,"VCV")+COUNTIF(F1124,"VVCV")</f>
        <v>0</v>
      </c>
      <c r="AR1124" s="1">
        <f>COUNTIF(F1124,"VCVC")+COUNTIF(F1124,"VVCVC")</f>
        <v>0</v>
      </c>
      <c r="AS1124" s="1">
        <f>COUNTIF(F1124,"CVV")</f>
        <v>0</v>
      </c>
      <c r="AT1124" s="1">
        <f>COUNTIF(F1124,"CVVC")</f>
        <v>0</v>
      </c>
      <c r="AU1124" s="1">
        <f>COUNTIF(F1124,"VV")</f>
        <v>0</v>
      </c>
      <c r="AV1124" s="1">
        <f>COUNTIF(F1124,"VVC")</f>
        <v>0</v>
      </c>
      <c r="AW1124" s="1">
        <f>COUNTIF(F1124,"CVVCVC")+COUNTIF(F1124,"VVCVC")+COUNTIF(F1124,"CVVCV")+COUNTIF(F1124,"VVCV")</f>
        <v>0</v>
      </c>
      <c r="AY1124" s="1">
        <f>COUNTIF(F1124,"CCVCV")</f>
        <v>0</v>
      </c>
      <c r="AZ1124" s="1">
        <f>COUNTIF(F1124,"CCVCVC")</f>
        <v>0</v>
      </c>
      <c r="BA1124" s="1">
        <f>COUNTIF(F1124,"CCVV")</f>
        <v>0</v>
      </c>
      <c r="BB1124" s="1">
        <f>COUNTIF(F1124,"CCVVC")</f>
        <v>0</v>
      </c>
      <c r="BF1124" s="1" t="str">
        <f>RIGHT(F1124,4)</f>
        <v>CVCV</v>
      </c>
      <c r="BG1124" s="1">
        <v>1</v>
      </c>
      <c r="BP1124" s="1">
        <f>SUM(BG1124:BO1124)</f>
        <v>1</v>
      </c>
      <c r="BQ1124">
        <v>0</v>
      </c>
      <c r="BS1124" s="1" t="str">
        <f>LEFT(B1124,1)</f>
        <v>ʔ</v>
      </c>
      <c r="BT1124" s="1" t="str">
        <f>LEFT(B1124,2)</f>
        <v>ʔa</v>
      </c>
      <c r="BU1124" s="1" t="str">
        <f>RIGHT(B1124,1)</f>
        <v>i</v>
      </c>
      <c r="BX1124" s="10">
        <v>0</v>
      </c>
      <c r="BY1124" s="10" t="str">
        <f>LEFT(CA1124,1)</f>
        <v>a</v>
      </c>
      <c r="BZ1124" s="10" t="str">
        <f>RIGHT(B1124,1)</f>
        <v>i</v>
      </c>
      <c r="CA1124" s="10" t="str">
        <f>RIGHT(B1124,3)</f>
        <v>ani</v>
      </c>
      <c r="CB1124" s="10" t="str">
        <f>RIGHT(B1124,3)</f>
        <v>ani</v>
      </c>
      <c r="CC1124" s="10" t="str">
        <f>RIGHT(B1124,2)</f>
        <v>ni</v>
      </c>
      <c r="CD1124" s="10" t="str">
        <f>RIGHT(B1124,1)</f>
        <v>i</v>
      </c>
    </row>
    <row r="1125" spans="1:82">
      <c r="A1125">
        <v>814</v>
      </c>
      <c r="B1125" s="30" t="s">
        <v>849</v>
      </c>
      <c r="C1125" t="s">
        <v>2344</v>
      </c>
      <c r="D1125" t="s">
        <v>1141</v>
      </c>
      <c r="E1125" t="s">
        <v>1141</v>
      </c>
      <c r="F1125" t="s">
        <v>2834</v>
      </c>
      <c r="G1125" s="1">
        <f>COUNTIF(B1125,"*ii*")</f>
        <v>0</v>
      </c>
      <c r="H1125" s="1">
        <f>COUNTIF(B1125,"*ee*")</f>
        <v>0</v>
      </c>
      <c r="I1125" s="1">
        <f>COUNTIF(B1125,"*aa*")</f>
        <v>0</v>
      </c>
      <c r="J1125" s="1">
        <f>COUNTIF(B1125,"*oo*")</f>
        <v>0</v>
      </c>
      <c r="K1125" s="1">
        <f>COUNTIF(B1125,"*uu*")</f>
        <v>0</v>
      </c>
      <c r="L1125" s="1">
        <f>COUNTIF(B1125,"*ia*")</f>
        <v>0</v>
      </c>
      <c r="M1125" s="1">
        <f>COUNTIF(B1125,"*iu*")</f>
        <v>0</v>
      </c>
      <c r="N1125" s="1">
        <f>COUNTIF(B1125,"*ei*")</f>
        <v>0</v>
      </c>
      <c r="O1125" s="1">
        <f>COUNTIF(B1125,"*ea*")</f>
        <v>0</v>
      </c>
      <c r="P1125" s="1">
        <f>COUNTIF(B1125,"*eo*")</f>
        <v>0</v>
      </c>
      <c r="Q1125" s="1">
        <f>COUNTIF(B1125,"*eu*")</f>
        <v>0</v>
      </c>
      <c r="R1125" s="1">
        <f>COUNTIF(B1125,"*ai*")</f>
        <v>0</v>
      </c>
      <c r="S1125" s="1">
        <f>COUNTIF(B1125,"*ae*")</f>
        <v>0</v>
      </c>
      <c r="T1125" s="1">
        <f>COUNTIF(B1125,"*ao*")</f>
        <v>0</v>
      </c>
      <c r="U1125" s="1">
        <f>COUNTIF(B1125,"*au*")</f>
        <v>0</v>
      </c>
      <c r="V1125" s="1">
        <f>COUNTIF(B1125,"*oi*")</f>
        <v>0</v>
      </c>
      <c r="W1125" s="1">
        <f>COUNTIF(B1125,"*oe*")</f>
        <v>0</v>
      </c>
      <c r="X1125" s="1">
        <f>COUNTIF(B1125,"*oa*")</f>
        <v>0</v>
      </c>
      <c r="Y1125" s="1">
        <f>COUNTIF(B1125,"*ou*")</f>
        <v>0</v>
      </c>
      <c r="Z1125" s="1">
        <f>COUNTIF(B1125,"*ui*")</f>
        <v>0</v>
      </c>
      <c r="AA1125" s="1">
        <f>COUNTIF(B1125,"*ua*")</f>
        <v>0</v>
      </c>
      <c r="AB1125">
        <f>SUM(G1125:AA1125)</f>
        <v>0</v>
      </c>
      <c r="AC1125">
        <v>2</v>
      </c>
      <c r="AD1125">
        <f>COUNTIF(AC1125,"2")</f>
        <v>1</v>
      </c>
      <c r="AE1125">
        <f>COUNTIF(AC1125,"3")</f>
        <v>0</v>
      </c>
      <c r="AF1125">
        <f>COUNTIF(AC1125,"4")</f>
        <v>0</v>
      </c>
      <c r="AG1125">
        <f>COUNTIF(AC1125,"5")</f>
        <v>0</v>
      </c>
      <c r="AH1125">
        <v>1</v>
      </c>
      <c r="AI1125">
        <v>0</v>
      </c>
      <c r="AL1125">
        <v>1</v>
      </c>
      <c r="AO1125" s="1">
        <f>COUNTIF(F1125,"CVCV")+COUNTIF(F1125,"CVVCV")</f>
        <v>1</v>
      </c>
      <c r="AP1125" s="1">
        <f>COUNTIF(F1125,"CVCVC")+COUNTIF(F1125,"CVVCVC")</f>
        <v>0</v>
      </c>
      <c r="AQ1125" s="1">
        <f>COUNTIF(F1125,"VCV")+COUNTIF(F1125,"VVCV")</f>
        <v>0</v>
      </c>
      <c r="AR1125" s="1">
        <f>COUNTIF(F1125,"VCVC")+COUNTIF(F1125,"VVCVC")</f>
        <v>0</v>
      </c>
      <c r="AS1125" s="1">
        <f>COUNTIF(F1125,"CVV")</f>
        <v>0</v>
      </c>
      <c r="AT1125" s="1">
        <f>COUNTIF(F1125,"CVVC")</f>
        <v>0</v>
      </c>
      <c r="AU1125" s="1">
        <f>COUNTIF(F1125,"VV")</f>
        <v>0</v>
      </c>
      <c r="AV1125" s="1">
        <f>COUNTIF(F1125,"VVC")</f>
        <v>0</v>
      </c>
      <c r="AW1125" s="1">
        <f>COUNTIF(F1125,"CVVCVC")+COUNTIF(F1125,"VVCVC")+COUNTIF(F1125,"CVVCV")+COUNTIF(F1125,"VVCV")</f>
        <v>0</v>
      </c>
      <c r="AY1125" s="1">
        <f>COUNTIF(F1125,"CCVCV")</f>
        <v>0</v>
      </c>
      <c r="AZ1125" s="1">
        <f>COUNTIF(F1125,"CCVCVC")</f>
        <v>0</v>
      </c>
      <c r="BA1125" s="1">
        <f>COUNTIF(F1125,"CCVV")</f>
        <v>0</v>
      </c>
      <c r="BB1125" s="1">
        <f>COUNTIF(F1125,"CCVVC")</f>
        <v>0</v>
      </c>
      <c r="BF1125" s="1" t="str">
        <f>RIGHT(F1125,4)</f>
        <v>CVCV</v>
      </c>
      <c r="BG1125" s="1">
        <v>1</v>
      </c>
      <c r="BP1125" s="1">
        <f>SUM(BG1125:BO1125)</f>
        <v>1</v>
      </c>
      <c r="BQ1125">
        <v>0</v>
      </c>
      <c r="BS1125" s="1" t="str">
        <f>LEFT(B1125,1)</f>
        <v>m</v>
      </c>
      <c r="BT1125" s="1" t="str">
        <f>LEFT(B1125,2)</f>
        <v>me</v>
      </c>
      <c r="BU1125" s="1" t="str">
        <f>RIGHT(B1125,1)</f>
        <v>i</v>
      </c>
      <c r="BX1125" s="10">
        <v>0</v>
      </c>
      <c r="BY1125" s="10" t="str">
        <f>LEFT(CA1125,1)</f>
        <v>e</v>
      </c>
      <c r="BZ1125" s="10" t="str">
        <f>RIGHT(B1125,1)</f>
        <v>i</v>
      </c>
      <c r="CA1125" s="10" t="str">
        <f>RIGHT(B1125,3)</f>
        <v>eni</v>
      </c>
      <c r="CB1125" s="10" t="str">
        <f>RIGHT(B1125,3)</f>
        <v>eni</v>
      </c>
      <c r="CC1125" s="10" t="str">
        <f>RIGHT(B1125,2)</f>
        <v>ni</v>
      </c>
      <c r="CD1125" s="10" t="str">
        <f>RIGHT(B1125,1)</f>
        <v>i</v>
      </c>
    </row>
    <row r="1126" spans="1:82">
      <c r="A1126">
        <v>1501</v>
      </c>
      <c r="B1126" s="30" t="s">
        <v>949</v>
      </c>
      <c r="C1126" t="s">
        <v>2499</v>
      </c>
      <c r="D1126" t="s">
        <v>1152</v>
      </c>
      <c r="E1126" t="s">
        <v>1141</v>
      </c>
      <c r="F1126" t="s">
        <v>2834</v>
      </c>
      <c r="G1126" s="1">
        <f>COUNTIF(B1126,"*ii*")</f>
        <v>0</v>
      </c>
      <c r="H1126" s="1">
        <f>COUNTIF(B1126,"*ee*")</f>
        <v>0</v>
      </c>
      <c r="I1126" s="1">
        <f>COUNTIF(B1126,"*aa*")</f>
        <v>0</v>
      </c>
      <c r="J1126" s="1">
        <f>COUNTIF(B1126,"*oo*")</f>
        <v>0</v>
      </c>
      <c r="K1126" s="1">
        <f>COUNTIF(B1126,"*uu*")</f>
        <v>0</v>
      </c>
      <c r="L1126" s="1">
        <f>COUNTIF(B1126,"*ia*")</f>
        <v>0</v>
      </c>
      <c r="M1126" s="1">
        <f>COUNTIF(B1126,"*iu*")</f>
        <v>0</v>
      </c>
      <c r="N1126" s="1">
        <f>COUNTIF(B1126,"*ei*")</f>
        <v>0</v>
      </c>
      <c r="O1126" s="1">
        <f>COUNTIF(B1126,"*ea*")</f>
        <v>0</v>
      </c>
      <c r="P1126" s="1">
        <f>COUNTIF(B1126,"*eo*")</f>
        <v>0</v>
      </c>
      <c r="Q1126" s="1">
        <f>COUNTIF(B1126,"*eu*")</f>
        <v>0</v>
      </c>
      <c r="R1126" s="1">
        <f>COUNTIF(B1126,"*ai*")</f>
        <v>0</v>
      </c>
      <c r="S1126" s="1">
        <f>COUNTIF(B1126,"*ae*")</f>
        <v>0</v>
      </c>
      <c r="T1126" s="1">
        <f>COUNTIF(B1126,"*ao*")</f>
        <v>0</v>
      </c>
      <c r="U1126" s="1">
        <f>COUNTIF(B1126,"*au*")</f>
        <v>0</v>
      </c>
      <c r="V1126" s="1">
        <f>COUNTIF(B1126,"*oi*")</f>
        <v>0</v>
      </c>
      <c r="W1126" s="1">
        <f>COUNTIF(B1126,"*oe*")</f>
        <v>0</v>
      </c>
      <c r="X1126" s="1">
        <f>COUNTIF(B1126,"*oa*")</f>
        <v>0</v>
      </c>
      <c r="Y1126" s="1">
        <f>COUNTIF(B1126,"*ou*")</f>
        <v>0</v>
      </c>
      <c r="Z1126" s="1">
        <f>COUNTIF(B1126,"*ui*")</f>
        <v>0</v>
      </c>
      <c r="AA1126" s="1">
        <f>COUNTIF(B1126,"*ua*")</f>
        <v>0</v>
      </c>
      <c r="AB1126">
        <f>SUM(G1126:AA1126)</f>
        <v>0</v>
      </c>
      <c r="AC1126">
        <v>2</v>
      </c>
      <c r="AD1126">
        <f>COUNTIF(AC1126,"2")</f>
        <v>1</v>
      </c>
      <c r="AE1126">
        <f>COUNTIF(AC1126,"3")</f>
        <v>0</v>
      </c>
      <c r="AF1126">
        <f>COUNTIF(AC1126,"4")</f>
        <v>0</v>
      </c>
      <c r="AG1126">
        <f>COUNTIF(AC1126,"5")</f>
        <v>0</v>
      </c>
      <c r="AH1126">
        <v>1</v>
      </c>
      <c r="AI1126">
        <v>0</v>
      </c>
      <c r="AL1126">
        <v>1</v>
      </c>
      <c r="AO1126" s="1">
        <f>COUNTIF(F1126,"CVCV")+COUNTIF(F1126,"CVVCV")</f>
        <v>1</v>
      </c>
      <c r="AP1126" s="1">
        <f>COUNTIF(F1126,"CVCVC")+COUNTIF(F1126,"CVVCVC")</f>
        <v>0</v>
      </c>
      <c r="AQ1126" s="1">
        <f>COUNTIF(F1126,"VCV")+COUNTIF(F1126,"VVCV")</f>
        <v>0</v>
      </c>
      <c r="AR1126" s="1">
        <f>COUNTIF(F1126,"VCVC")+COUNTIF(F1126,"VVCVC")</f>
        <v>0</v>
      </c>
      <c r="AS1126" s="1">
        <f>COUNTIF(F1126,"CVV")</f>
        <v>0</v>
      </c>
      <c r="AT1126" s="1">
        <f>COUNTIF(F1126,"CVVC")</f>
        <v>0</v>
      </c>
      <c r="AU1126" s="1">
        <f>COUNTIF(F1126,"VV")</f>
        <v>0</v>
      </c>
      <c r="AV1126" s="1">
        <f>COUNTIF(F1126,"VVC")</f>
        <v>0</v>
      </c>
      <c r="AW1126" s="1">
        <f>COUNTIF(F1126,"CVVCVC")+COUNTIF(F1126,"VVCVC")+COUNTIF(F1126,"CVVCV")+COUNTIF(F1126,"VVCV")</f>
        <v>0</v>
      </c>
      <c r="AY1126" s="1">
        <f>COUNTIF(F1126,"CCVCV")</f>
        <v>0</v>
      </c>
      <c r="AZ1126" s="1">
        <f>COUNTIF(F1126,"CCVCVC")</f>
        <v>0</v>
      </c>
      <c r="BA1126" s="1">
        <f>COUNTIF(F1126,"CCVV")</f>
        <v>0</v>
      </c>
      <c r="BB1126" s="1">
        <f>COUNTIF(F1126,"CCVVC")</f>
        <v>0</v>
      </c>
      <c r="BF1126" s="1" t="str">
        <f>RIGHT(F1126,4)</f>
        <v>CVCV</v>
      </c>
      <c r="BG1126" s="1">
        <v>1</v>
      </c>
      <c r="BP1126" s="1">
        <f>SUM(BG1126:BO1126)</f>
        <v>1</v>
      </c>
      <c r="BQ1126">
        <v>0</v>
      </c>
      <c r="BS1126" s="1" t="str">
        <f>LEFT(B1126,1)</f>
        <v>r</v>
      </c>
      <c r="BT1126" s="1" t="str">
        <f>LEFT(B1126,2)</f>
        <v>re</v>
      </c>
      <c r="BU1126" s="1" t="str">
        <f>RIGHT(B1126,1)</f>
        <v>i</v>
      </c>
      <c r="BX1126" s="10">
        <v>0</v>
      </c>
      <c r="BY1126" s="10" t="str">
        <f>LEFT(CA1126,1)</f>
        <v>e</v>
      </c>
      <c r="BZ1126" s="10" t="str">
        <f>RIGHT(B1126,1)</f>
        <v>i</v>
      </c>
      <c r="CA1126" s="10" t="str">
        <f>RIGHT(B1126,3)</f>
        <v>eni</v>
      </c>
      <c r="CB1126" s="10" t="str">
        <f>RIGHT(B1126,3)</f>
        <v>eni</v>
      </c>
      <c r="CC1126" s="10" t="str">
        <f>RIGHT(B1126,2)</f>
        <v>ni</v>
      </c>
      <c r="CD1126" s="10" t="str">
        <f>RIGHT(B1126,1)</f>
        <v>i</v>
      </c>
    </row>
    <row r="1127" spans="1:82">
      <c r="A1127">
        <v>1135</v>
      </c>
      <c r="B1127" s="30" t="s">
        <v>444</v>
      </c>
      <c r="C1127" t="s">
        <v>1768</v>
      </c>
      <c r="D1127" t="s">
        <v>1151</v>
      </c>
      <c r="E1127" t="s">
        <v>2821</v>
      </c>
      <c r="F1127" t="s">
        <v>2834</v>
      </c>
      <c r="G1127" s="1">
        <f>COUNTIF(B1127,"*ii*")</f>
        <v>0</v>
      </c>
      <c r="H1127" s="1">
        <f>COUNTIF(B1127,"*ee*")</f>
        <v>0</v>
      </c>
      <c r="I1127" s="1">
        <f>COUNTIF(B1127,"*aa*")</f>
        <v>0</v>
      </c>
      <c r="J1127" s="1">
        <f>COUNTIF(B1127,"*oo*")</f>
        <v>0</v>
      </c>
      <c r="K1127" s="1">
        <f>COUNTIF(B1127,"*uu*")</f>
        <v>0</v>
      </c>
      <c r="L1127" s="1">
        <f>COUNTIF(B1127,"*ia*")</f>
        <v>0</v>
      </c>
      <c r="M1127" s="1">
        <f>COUNTIF(B1127,"*iu*")</f>
        <v>0</v>
      </c>
      <c r="N1127" s="1">
        <f>COUNTIF(B1127,"*ei*")</f>
        <v>0</v>
      </c>
      <c r="O1127" s="1">
        <f>COUNTIF(B1127,"*ea*")</f>
        <v>0</v>
      </c>
      <c r="P1127" s="1">
        <f>COUNTIF(B1127,"*eo*")</f>
        <v>0</v>
      </c>
      <c r="Q1127" s="1">
        <f>COUNTIF(B1127,"*eu*")</f>
        <v>0</v>
      </c>
      <c r="R1127" s="1">
        <f>COUNTIF(B1127,"*ai*")</f>
        <v>0</v>
      </c>
      <c r="S1127" s="1">
        <f>COUNTIF(B1127,"*ae*")</f>
        <v>0</v>
      </c>
      <c r="T1127" s="1">
        <f>COUNTIF(B1127,"*ao*")</f>
        <v>0</v>
      </c>
      <c r="U1127" s="1">
        <f>COUNTIF(B1127,"*au*")</f>
        <v>0</v>
      </c>
      <c r="V1127" s="1">
        <f>COUNTIF(B1127,"*oi*")</f>
        <v>0</v>
      </c>
      <c r="W1127" s="1">
        <f>COUNTIF(B1127,"*oe*")</f>
        <v>0</v>
      </c>
      <c r="X1127" s="1">
        <f>COUNTIF(B1127,"*oa*")</f>
        <v>0</v>
      </c>
      <c r="Y1127" s="1">
        <f>COUNTIF(B1127,"*ou*")</f>
        <v>0</v>
      </c>
      <c r="Z1127" s="1">
        <f>COUNTIF(B1127,"*ui*")</f>
        <v>0</v>
      </c>
      <c r="AA1127" s="1">
        <f>COUNTIF(B1127,"*ua*")</f>
        <v>0</v>
      </c>
      <c r="AB1127">
        <f>SUM(G1127:AA1127)</f>
        <v>0</v>
      </c>
      <c r="AC1127">
        <v>2</v>
      </c>
      <c r="AD1127">
        <f>COUNTIF(AC1127,"2")</f>
        <v>1</v>
      </c>
      <c r="AE1127">
        <f>COUNTIF(AC1127,"3")</f>
        <v>0</v>
      </c>
      <c r="AF1127">
        <f>COUNTIF(AC1127,"4")</f>
        <v>0</v>
      </c>
      <c r="AG1127">
        <f>COUNTIF(AC1127,"5")</f>
        <v>0</v>
      </c>
      <c r="AH1127">
        <v>1</v>
      </c>
      <c r="AI1127">
        <v>0</v>
      </c>
      <c r="AL1127">
        <v>1</v>
      </c>
      <c r="AO1127" s="1">
        <f>COUNTIF(F1127,"CVCV")+COUNTIF(F1127,"CVVCV")</f>
        <v>1</v>
      </c>
      <c r="AP1127" s="1">
        <f>COUNTIF(F1127,"CVCVC")+COUNTIF(F1127,"CVVCVC")</f>
        <v>0</v>
      </c>
      <c r="AQ1127" s="1">
        <f>COUNTIF(F1127,"VCV")+COUNTIF(F1127,"VVCV")</f>
        <v>0</v>
      </c>
      <c r="AR1127" s="1">
        <f>COUNTIF(F1127,"VCVC")+COUNTIF(F1127,"VVCVC")</f>
        <v>0</v>
      </c>
      <c r="AS1127" s="1">
        <f>COUNTIF(F1127,"CVV")</f>
        <v>0</v>
      </c>
      <c r="AT1127" s="1">
        <f>COUNTIF(F1127,"CVVC")</f>
        <v>0</v>
      </c>
      <c r="AU1127" s="1">
        <f>COUNTIF(F1127,"VV")</f>
        <v>0</v>
      </c>
      <c r="AV1127" s="1">
        <f>COUNTIF(F1127,"VVC")</f>
        <v>0</v>
      </c>
      <c r="AW1127" s="1">
        <f>COUNTIF(F1127,"CVVCVC")+COUNTIF(F1127,"VVCVC")+COUNTIF(F1127,"CVVCV")+COUNTIF(F1127,"VVCV")</f>
        <v>0</v>
      </c>
      <c r="AY1127" s="1">
        <f>COUNTIF(F1127,"CCVCV")</f>
        <v>0</v>
      </c>
      <c r="AZ1127" s="1">
        <f>COUNTIF(F1127,"CCVCVC")</f>
        <v>0</v>
      </c>
      <c r="BA1127" s="1">
        <f>COUNTIF(F1127,"CCVV")</f>
        <v>0</v>
      </c>
      <c r="BB1127" s="1">
        <f>COUNTIF(F1127,"CCVVC")</f>
        <v>0</v>
      </c>
      <c r="BF1127" s="1" t="str">
        <f>RIGHT(F1127,4)</f>
        <v>CVCV</v>
      </c>
      <c r="BG1127" s="1">
        <v>1</v>
      </c>
      <c r="BP1127" s="1">
        <f>SUM(BG1127:BO1127)</f>
        <v>1</v>
      </c>
      <c r="BQ1127">
        <v>0</v>
      </c>
      <c r="BS1127" s="1" t="str">
        <f>LEFT(B1127,1)</f>
        <v>p</v>
      </c>
      <c r="BT1127" s="1" t="str">
        <f>LEFT(B1127,2)</f>
        <v>pe</v>
      </c>
      <c r="BU1127" s="1" t="str">
        <f>RIGHT(B1127,1)</f>
        <v>i</v>
      </c>
      <c r="BX1127" s="10">
        <v>0</v>
      </c>
      <c r="BY1127" s="10" t="str">
        <f>LEFT(CA1127,1)</f>
        <v>e</v>
      </c>
      <c r="BZ1127" s="10" t="str">
        <f>RIGHT(B1127,1)</f>
        <v>i</v>
      </c>
      <c r="CA1127" s="10" t="str">
        <f>RIGHT(B1127,3)</f>
        <v>eni</v>
      </c>
      <c r="CB1127" s="10" t="str">
        <f>RIGHT(B1127,3)</f>
        <v>eni</v>
      </c>
      <c r="CC1127" s="10" t="str">
        <f>RIGHT(B1127,2)</f>
        <v>ni</v>
      </c>
      <c r="CD1127" s="10" t="str">
        <f>RIGHT(B1127,1)</f>
        <v>i</v>
      </c>
    </row>
    <row r="1128" spans="1:82">
      <c r="A1128">
        <v>311</v>
      </c>
      <c r="B1128" s="30" t="s">
        <v>590</v>
      </c>
      <c r="C1128" t="s">
        <v>1954</v>
      </c>
      <c r="D1128" t="s">
        <v>1156</v>
      </c>
      <c r="E1128" t="s">
        <v>1156</v>
      </c>
      <c r="F1128" t="s">
        <v>2834</v>
      </c>
      <c r="G1128" s="1">
        <f>COUNTIF(B1128,"*ii*")</f>
        <v>0</v>
      </c>
      <c r="H1128" s="1">
        <f>COUNTIF(B1128,"*ee*")</f>
        <v>0</v>
      </c>
      <c r="I1128" s="1">
        <f>COUNTIF(B1128,"*aa*")</f>
        <v>0</v>
      </c>
      <c r="J1128" s="1">
        <f>COUNTIF(B1128,"*oo*")</f>
        <v>0</v>
      </c>
      <c r="K1128" s="1">
        <f>COUNTIF(B1128,"*uu*")</f>
        <v>0</v>
      </c>
      <c r="L1128" s="1">
        <f>COUNTIF(B1128,"*ia*")</f>
        <v>0</v>
      </c>
      <c r="M1128" s="1">
        <f>COUNTIF(B1128,"*iu*")</f>
        <v>0</v>
      </c>
      <c r="N1128" s="1">
        <f>COUNTIF(B1128,"*ei*")</f>
        <v>0</v>
      </c>
      <c r="O1128" s="1">
        <f>COUNTIF(B1128,"*ea*")</f>
        <v>0</v>
      </c>
      <c r="P1128" s="1">
        <f>COUNTIF(B1128,"*eo*")</f>
        <v>0</v>
      </c>
      <c r="Q1128" s="1">
        <f>COUNTIF(B1128,"*eu*")</f>
        <v>0</v>
      </c>
      <c r="R1128" s="1">
        <f>COUNTIF(B1128,"*ai*")</f>
        <v>0</v>
      </c>
      <c r="S1128" s="1">
        <f>COUNTIF(B1128,"*ae*")</f>
        <v>0</v>
      </c>
      <c r="T1128" s="1">
        <f>COUNTIF(B1128,"*ao*")</f>
        <v>0</v>
      </c>
      <c r="U1128" s="1">
        <f>COUNTIF(B1128,"*au*")</f>
        <v>0</v>
      </c>
      <c r="V1128" s="1">
        <f>COUNTIF(B1128,"*oi*")</f>
        <v>0</v>
      </c>
      <c r="W1128" s="1">
        <f>COUNTIF(B1128,"*oe*")</f>
        <v>0</v>
      </c>
      <c r="X1128" s="1">
        <f>COUNTIF(B1128,"*oa*")</f>
        <v>0</v>
      </c>
      <c r="Y1128" s="1">
        <f>COUNTIF(B1128,"*ou*")</f>
        <v>0</v>
      </c>
      <c r="Z1128" s="1">
        <f>COUNTIF(B1128,"*ui*")</f>
        <v>0</v>
      </c>
      <c r="AA1128" s="1">
        <f>COUNTIF(B1128,"*ua*")</f>
        <v>0</v>
      </c>
      <c r="AB1128">
        <f>SUM(G1128:AA1128)</f>
        <v>0</v>
      </c>
      <c r="AC1128">
        <v>2</v>
      </c>
      <c r="AD1128">
        <f>COUNTIF(AC1128,"2")</f>
        <v>1</v>
      </c>
      <c r="AE1128">
        <f>COUNTIF(AC1128,"3")</f>
        <v>0</v>
      </c>
      <c r="AF1128">
        <f>COUNTIF(AC1128,"4")</f>
        <v>0</v>
      </c>
      <c r="AG1128">
        <f>COUNTIF(AC1128,"5")</f>
        <v>0</v>
      </c>
      <c r="AH1128">
        <v>1</v>
      </c>
      <c r="AI1128">
        <v>0</v>
      </c>
      <c r="AL1128">
        <v>1</v>
      </c>
      <c r="AO1128" s="1">
        <f>COUNTIF(F1128,"CVCV")+COUNTIF(F1128,"CVVCV")</f>
        <v>1</v>
      </c>
      <c r="AP1128" s="1">
        <f>COUNTIF(F1128,"CVCVC")+COUNTIF(F1128,"CVVCVC")</f>
        <v>0</v>
      </c>
      <c r="AQ1128" s="1">
        <f>COUNTIF(F1128,"VCV")+COUNTIF(F1128,"VVCV")</f>
        <v>0</v>
      </c>
      <c r="AR1128" s="1">
        <f>COUNTIF(F1128,"VCVC")+COUNTIF(F1128,"VVCVC")</f>
        <v>0</v>
      </c>
      <c r="AS1128" s="1">
        <f>COUNTIF(F1128,"CVV")</f>
        <v>0</v>
      </c>
      <c r="AT1128" s="1">
        <f>COUNTIF(F1128,"CVVC")</f>
        <v>0</v>
      </c>
      <c r="AU1128" s="1">
        <f>COUNTIF(F1128,"VV")</f>
        <v>0</v>
      </c>
      <c r="AV1128" s="1">
        <f>COUNTIF(F1128,"VVC")</f>
        <v>0</v>
      </c>
      <c r="AW1128" s="1">
        <f>COUNTIF(F1128,"CVVCVC")+COUNTIF(F1128,"VVCVC")+COUNTIF(F1128,"CVVCV")+COUNTIF(F1128,"VVCV")</f>
        <v>0</v>
      </c>
      <c r="AY1128" s="1">
        <f>COUNTIF(F1128,"CCVCV")</f>
        <v>0</v>
      </c>
      <c r="AZ1128" s="1">
        <f>COUNTIF(F1128,"CCVCVC")</f>
        <v>0</v>
      </c>
      <c r="BA1128" s="1">
        <f>COUNTIF(F1128,"CCVV")</f>
        <v>0</v>
      </c>
      <c r="BB1128" s="1">
        <f>COUNTIF(F1128,"CCVVC")</f>
        <v>0</v>
      </c>
      <c r="BF1128" s="1" t="str">
        <f>RIGHT(F1128,4)</f>
        <v>CVCV</v>
      </c>
      <c r="BG1128" s="1">
        <v>1</v>
      </c>
      <c r="BP1128" s="1">
        <f>SUM(BG1128:BO1128)</f>
        <v>1</v>
      </c>
      <c r="BQ1128">
        <v>0</v>
      </c>
      <c r="BS1128" s="1" t="str">
        <f>LEFT(B1128,1)</f>
        <v>f</v>
      </c>
      <c r="BT1128" s="1" t="str">
        <f>LEFT(B1128,2)</f>
        <v>fi</v>
      </c>
      <c r="BU1128" s="1" t="str">
        <f>RIGHT(B1128,1)</f>
        <v>i</v>
      </c>
      <c r="BX1128" s="10">
        <v>0</v>
      </c>
      <c r="BY1128" s="10" t="str">
        <f>LEFT(CA1128,1)</f>
        <v>i</v>
      </c>
      <c r="BZ1128" s="10" t="str">
        <f>RIGHT(B1128,1)</f>
        <v>i</v>
      </c>
      <c r="CA1128" s="10" t="str">
        <f>RIGHT(B1128,3)</f>
        <v>ini</v>
      </c>
      <c r="CB1128" s="10" t="str">
        <f>RIGHT(B1128,3)</f>
        <v>ini</v>
      </c>
      <c r="CC1128" s="10" t="str">
        <f>RIGHT(B1128,2)</f>
        <v>ni</v>
      </c>
      <c r="CD1128" s="10" t="str">
        <f>RIGHT(B1128,1)</f>
        <v>i</v>
      </c>
    </row>
    <row r="1129" spans="1:82">
      <c r="A1129">
        <v>309</v>
      </c>
      <c r="B1129" s="30" t="s">
        <v>590</v>
      </c>
      <c r="C1129" t="s">
        <v>2642</v>
      </c>
      <c r="D1129" t="s">
        <v>1141</v>
      </c>
      <c r="E1129" t="s">
        <v>1141</v>
      </c>
      <c r="F1129" t="s">
        <v>2834</v>
      </c>
      <c r="G1129" s="1">
        <f>COUNTIF(B1129,"*ii*")</f>
        <v>0</v>
      </c>
      <c r="H1129" s="1">
        <f>COUNTIF(B1129,"*ee*")</f>
        <v>0</v>
      </c>
      <c r="I1129" s="1">
        <f>COUNTIF(B1129,"*aa*")</f>
        <v>0</v>
      </c>
      <c r="J1129" s="1">
        <f>COUNTIF(B1129,"*oo*")</f>
        <v>0</v>
      </c>
      <c r="K1129" s="1">
        <f>COUNTIF(B1129,"*uu*")</f>
        <v>0</v>
      </c>
      <c r="L1129" s="1">
        <f>COUNTIF(B1129,"*ia*")</f>
        <v>0</v>
      </c>
      <c r="M1129" s="1">
        <f>COUNTIF(B1129,"*iu*")</f>
        <v>0</v>
      </c>
      <c r="N1129" s="1">
        <f>COUNTIF(B1129,"*ei*")</f>
        <v>0</v>
      </c>
      <c r="O1129" s="1">
        <f>COUNTIF(B1129,"*ea*")</f>
        <v>0</v>
      </c>
      <c r="P1129" s="1">
        <f>COUNTIF(B1129,"*eo*")</f>
        <v>0</v>
      </c>
      <c r="Q1129" s="1">
        <f>COUNTIF(B1129,"*eu*")</f>
        <v>0</v>
      </c>
      <c r="R1129" s="1">
        <f>COUNTIF(B1129,"*ai*")</f>
        <v>0</v>
      </c>
      <c r="S1129" s="1">
        <f>COUNTIF(B1129,"*ae*")</f>
        <v>0</v>
      </c>
      <c r="T1129" s="1">
        <f>COUNTIF(B1129,"*ao*")</f>
        <v>0</v>
      </c>
      <c r="U1129" s="1">
        <f>COUNTIF(B1129,"*au*")</f>
        <v>0</v>
      </c>
      <c r="V1129" s="1">
        <f>COUNTIF(B1129,"*oi*")</f>
        <v>0</v>
      </c>
      <c r="W1129" s="1">
        <f>COUNTIF(B1129,"*oe*")</f>
        <v>0</v>
      </c>
      <c r="X1129" s="1">
        <f>COUNTIF(B1129,"*oa*")</f>
        <v>0</v>
      </c>
      <c r="Y1129" s="1">
        <f>COUNTIF(B1129,"*ou*")</f>
        <v>0</v>
      </c>
      <c r="Z1129" s="1">
        <f>COUNTIF(B1129,"*ui*")</f>
        <v>0</v>
      </c>
      <c r="AA1129" s="1">
        <f>COUNTIF(B1129,"*ua*")</f>
        <v>0</v>
      </c>
      <c r="AB1129">
        <f>SUM(G1129:AA1129)</f>
        <v>0</v>
      </c>
      <c r="AC1129">
        <v>2</v>
      </c>
      <c r="AD1129">
        <f>COUNTIF(AC1129,"2")</f>
        <v>1</v>
      </c>
      <c r="AE1129">
        <f>COUNTIF(AC1129,"3")</f>
        <v>0</v>
      </c>
      <c r="AF1129">
        <f>COUNTIF(AC1129,"4")</f>
        <v>0</v>
      </c>
      <c r="AG1129">
        <f>COUNTIF(AC1129,"5")</f>
        <v>0</v>
      </c>
      <c r="AH1129">
        <v>1</v>
      </c>
      <c r="AI1129">
        <v>0</v>
      </c>
      <c r="AL1129">
        <v>1</v>
      </c>
      <c r="AO1129" s="1">
        <f>COUNTIF(F1129,"CVCV")+COUNTIF(F1129,"CVVCV")</f>
        <v>1</v>
      </c>
      <c r="AP1129" s="1">
        <f>COUNTIF(F1129,"CVCVC")+COUNTIF(F1129,"CVVCVC")</f>
        <v>0</v>
      </c>
      <c r="AQ1129" s="1">
        <f>COUNTIF(F1129,"VCV")+COUNTIF(F1129,"VVCV")</f>
        <v>0</v>
      </c>
      <c r="AR1129" s="1">
        <f>COUNTIF(F1129,"VCVC")+COUNTIF(F1129,"VVCVC")</f>
        <v>0</v>
      </c>
      <c r="AS1129" s="1">
        <f>COUNTIF(F1129,"CVV")</f>
        <v>0</v>
      </c>
      <c r="AT1129" s="1">
        <f>COUNTIF(F1129,"CVVC")</f>
        <v>0</v>
      </c>
      <c r="AU1129" s="1">
        <f>COUNTIF(F1129,"VV")</f>
        <v>0</v>
      </c>
      <c r="AV1129" s="1">
        <f>COUNTIF(F1129,"VVC")</f>
        <v>0</v>
      </c>
      <c r="AW1129" s="1">
        <f>COUNTIF(F1129,"CVVCVC")+COUNTIF(F1129,"VVCVC")+COUNTIF(F1129,"CVVCV")+COUNTIF(F1129,"VVCV")</f>
        <v>0</v>
      </c>
      <c r="AY1129" s="1">
        <f>COUNTIF(F1129,"CCVCV")</f>
        <v>0</v>
      </c>
      <c r="AZ1129" s="1">
        <f>COUNTIF(F1129,"CCVCVC")</f>
        <v>0</v>
      </c>
      <c r="BA1129" s="1">
        <f>COUNTIF(F1129,"CCVV")</f>
        <v>0</v>
      </c>
      <c r="BB1129" s="1">
        <f>COUNTIF(F1129,"CCVVC")</f>
        <v>0</v>
      </c>
      <c r="BF1129" s="1" t="str">
        <f>RIGHT(F1129,4)</f>
        <v>CVCV</v>
      </c>
      <c r="BG1129" s="1">
        <v>1</v>
      </c>
      <c r="BP1129" s="1">
        <f>SUM(BG1129:BO1129)</f>
        <v>1</v>
      </c>
      <c r="BQ1129">
        <v>0</v>
      </c>
      <c r="BS1129" s="1" t="str">
        <f>LEFT(B1129,1)</f>
        <v>f</v>
      </c>
      <c r="BT1129" s="1" t="str">
        <f>LEFT(B1129,2)</f>
        <v>fi</v>
      </c>
      <c r="BU1129" s="1" t="str">
        <f>RIGHT(B1129,1)</f>
        <v>i</v>
      </c>
      <c r="BX1129" s="10">
        <v>0</v>
      </c>
      <c r="BY1129" s="10" t="str">
        <f>LEFT(CA1129,1)</f>
        <v>i</v>
      </c>
      <c r="BZ1129" s="10" t="str">
        <f>RIGHT(B1129,1)</f>
        <v>i</v>
      </c>
      <c r="CA1129" s="10" t="str">
        <f>RIGHT(B1129,3)</f>
        <v>ini</v>
      </c>
      <c r="CB1129" s="10" t="str">
        <f>RIGHT(B1129,3)</f>
        <v>ini</v>
      </c>
      <c r="CC1129" s="10" t="str">
        <f>RIGHT(B1129,2)</f>
        <v>ni</v>
      </c>
      <c r="CD1129" s="10" t="str">
        <f>RIGHT(B1129,1)</f>
        <v>i</v>
      </c>
    </row>
    <row r="1130" spans="1:82">
      <c r="A1130">
        <v>312</v>
      </c>
      <c r="B1130" s="30" t="s">
        <v>590</v>
      </c>
      <c r="C1130" t="s">
        <v>2368</v>
      </c>
      <c r="D1130" t="s">
        <v>1141</v>
      </c>
      <c r="E1130" t="s">
        <v>1141</v>
      </c>
      <c r="F1130" t="s">
        <v>2834</v>
      </c>
      <c r="G1130" s="1">
        <f>COUNTIF(B1130,"*ii*")</f>
        <v>0</v>
      </c>
      <c r="H1130" s="1">
        <f>COUNTIF(B1130,"*ee*")</f>
        <v>0</v>
      </c>
      <c r="I1130" s="1">
        <f>COUNTIF(B1130,"*aa*")</f>
        <v>0</v>
      </c>
      <c r="J1130" s="1">
        <f>COUNTIF(B1130,"*oo*")</f>
        <v>0</v>
      </c>
      <c r="K1130" s="1">
        <f>COUNTIF(B1130,"*uu*")</f>
        <v>0</v>
      </c>
      <c r="L1130" s="1">
        <f>COUNTIF(B1130,"*ia*")</f>
        <v>0</v>
      </c>
      <c r="M1130" s="1">
        <f>COUNTIF(B1130,"*iu*")</f>
        <v>0</v>
      </c>
      <c r="N1130" s="1">
        <f>COUNTIF(B1130,"*ei*")</f>
        <v>0</v>
      </c>
      <c r="O1130" s="1">
        <f>COUNTIF(B1130,"*ea*")</f>
        <v>0</v>
      </c>
      <c r="P1130" s="1">
        <f>COUNTIF(B1130,"*eo*")</f>
        <v>0</v>
      </c>
      <c r="Q1130" s="1">
        <f>COUNTIF(B1130,"*eu*")</f>
        <v>0</v>
      </c>
      <c r="R1130" s="1">
        <f>COUNTIF(B1130,"*ai*")</f>
        <v>0</v>
      </c>
      <c r="S1130" s="1">
        <f>COUNTIF(B1130,"*ae*")</f>
        <v>0</v>
      </c>
      <c r="T1130" s="1">
        <f>COUNTIF(B1130,"*ao*")</f>
        <v>0</v>
      </c>
      <c r="U1130" s="1">
        <f>COUNTIF(B1130,"*au*")</f>
        <v>0</v>
      </c>
      <c r="V1130" s="1">
        <f>COUNTIF(B1130,"*oi*")</f>
        <v>0</v>
      </c>
      <c r="W1130" s="1">
        <f>COUNTIF(B1130,"*oe*")</f>
        <v>0</v>
      </c>
      <c r="X1130" s="1">
        <f>COUNTIF(B1130,"*oa*")</f>
        <v>0</v>
      </c>
      <c r="Y1130" s="1">
        <f>COUNTIF(B1130,"*ou*")</f>
        <v>0</v>
      </c>
      <c r="Z1130" s="1">
        <f>COUNTIF(B1130,"*ui*")</f>
        <v>0</v>
      </c>
      <c r="AA1130" s="1">
        <f>COUNTIF(B1130,"*ua*")</f>
        <v>0</v>
      </c>
      <c r="AB1130">
        <f>SUM(G1130:AA1130)</f>
        <v>0</v>
      </c>
      <c r="AC1130">
        <v>2</v>
      </c>
      <c r="AD1130">
        <f>COUNTIF(AC1130,"2")</f>
        <v>1</v>
      </c>
      <c r="AE1130">
        <f>COUNTIF(AC1130,"3")</f>
        <v>0</v>
      </c>
      <c r="AF1130">
        <f>COUNTIF(AC1130,"4")</f>
        <v>0</v>
      </c>
      <c r="AG1130">
        <f>COUNTIF(AC1130,"5")</f>
        <v>0</v>
      </c>
      <c r="AH1130">
        <v>1</v>
      </c>
      <c r="AI1130">
        <v>0</v>
      </c>
      <c r="AL1130">
        <v>1</v>
      </c>
      <c r="AO1130" s="1">
        <f>COUNTIF(F1130,"CVCV")+COUNTIF(F1130,"CVVCV")</f>
        <v>1</v>
      </c>
      <c r="AP1130" s="1">
        <f>COUNTIF(F1130,"CVCVC")+COUNTIF(F1130,"CVVCVC")</f>
        <v>0</v>
      </c>
      <c r="AQ1130" s="1">
        <f>COUNTIF(F1130,"VCV")+COUNTIF(F1130,"VVCV")</f>
        <v>0</v>
      </c>
      <c r="AR1130" s="1">
        <f>COUNTIF(F1130,"VCVC")+COUNTIF(F1130,"VVCVC")</f>
        <v>0</v>
      </c>
      <c r="AS1130" s="1">
        <f>COUNTIF(F1130,"CVV")</f>
        <v>0</v>
      </c>
      <c r="AT1130" s="1">
        <f>COUNTIF(F1130,"CVVC")</f>
        <v>0</v>
      </c>
      <c r="AU1130" s="1">
        <f>COUNTIF(F1130,"VV")</f>
        <v>0</v>
      </c>
      <c r="AV1130" s="1">
        <f>COUNTIF(F1130,"VVC")</f>
        <v>0</v>
      </c>
      <c r="AW1130" s="1">
        <f>COUNTIF(F1130,"CVVCVC")+COUNTIF(F1130,"VVCVC")+COUNTIF(F1130,"CVVCV")+COUNTIF(F1130,"VVCV")</f>
        <v>0</v>
      </c>
      <c r="AY1130" s="1">
        <f>COUNTIF(F1130,"CCVCV")</f>
        <v>0</v>
      </c>
      <c r="AZ1130" s="1">
        <f>COUNTIF(F1130,"CCVCVC")</f>
        <v>0</v>
      </c>
      <c r="BA1130" s="1">
        <f>COUNTIF(F1130,"CCVV")</f>
        <v>0</v>
      </c>
      <c r="BB1130" s="1">
        <f>COUNTIF(F1130,"CCVVC")</f>
        <v>0</v>
      </c>
      <c r="BF1130" s="1" t="str">
        <f>RIGHT(F1130,4)</f>
        <v>CVCV</v>
      </c>
      <c r="BG1130" s="1">
        <v>1</v>
      </c>
      <c r="BP1130" s="1">
        <f>SUM(BG1130:BO1130)</f>
        <v>1</v>
      </c>
      <c r="BQ1130">
        <v>0</v>
      </c>
      <c r="BS1130" s="1" t="str">
        <f>LEFT(B1130,1)</f>
        <v>f</v>
      </c>
      <c r="BT1130" s="1" t="str">
        <f>LEFT(B1130,2)</f>
        <v>fi</v>
      </c>
      <c r="BU1130" s="1" t="str">
        <f>RIGHT(B1130,1)</f>
        <v>i</v>
      </c>
      <c r="BX1130" s="10">
        <v>0</v>
      </c>
      <c r="BY1130" s="10" t="str">
        <f>LEFT(CA1130,1)</f>
        <v>i</v>
      </c>
      <c r="BZ1130" s="10" t="str">
        <f>RIGHT(B1130,1)</f>
        <v>i</v>
      </c>
      <c r="CA1130" s="10" t="str">
        <f>RIGHT(B1130,3)</f>
        <v>ini</v>
      </c>
      <c r="CB1130" s="10" t="str">
        <f>RIGHT(B1130,3)</f>
        <v>ini</v>
      </c>
      <c r="CC1130" s="10" t="str">
        <f>RIGHT(B1130,2)</f>
        <v>ni</v>
      </c>
      <c r="CD1130" s="10" t="str">
        <f>RIGHT(B1130,1)</f>
        <v>i</v>
      </c>
    </row>
    <row r="1131" spans="1:82">
      <c r="A1131">
        <v>555</v>
      </c>
      <c r="B1131" s="30" t="s">
        <v>279</v>
      </c>
      <c r="C1131" t="s">
        <v>1987</v>
      </c>
      <c r="D1131" t="s">
        <v>1151</v>
      </c>
      <c r="E1131" t="s">
        <v>2821</v>
      </c>
      <c r="F1131" t="s">
        <v>2834</v>
      </c>
      <c r="G1131" s="1">
        <f>COUNTIF(B1131,"*ii*")</f>
        <v>0</v>
      </c>
      <c r="H1131" s="1">
        <f>COUNTIF(B1131,"*ee*")</f>
        <v>0</v>
      </c>
      <c r="I1131" s="1">
        <f>COUNTIF(B1131,"*aa*")</f>
        <v>0</v>
      </c>
      <c r="J1131" s="1">
        <f>COUNTIF(B1131,"*oo*")</f>
        <v>0</v>
      </c>
      <c r="K1131" s="1">
        <f>COUNTIF(B1131,"*uu*")</f>
        <v>0</v>
      </c>
      <c r="L1131" s="1">
        <f>COUNTIF(B1131,"*ia*")</f>
        <v>0</v>
      </c>
      <c r="M1131" s="1">
        <f>COUNTIF(B1131,"*iu*")</f>
        <v>0</v>
      </c>
      <c r="N1131" s="1">
        <f>COUNTIF(B1131,"*ei*")</f>
        <v>0</v>
      </c>
      <c r="O1131" s="1">
        <f>COUNTIF(B1131,"*ea*")</f>
        <v>0</v>
      </c>
      <c r="P1131" s="1">
        <f>COUNTIF(B1131,"*eo*")</f>
        <v>0</v>
      </c>
      <c r="Q1131" s="1">
        <f>COUNTIF(B1131,"*eu*")</f>
        <v>0</v>
      </c>
      <c r="R1131" s="1">
        <f>COUNTIF(B1131,"*ai*")</f>
        <v>0</v>
      </c>
      <c r="S1131" s="1">
        <f>COUNTIF(B1131,"*ae*")</f>
        <v>0</v>
      </c>
      <c r="T1131" s="1">
        <f>COUNTIF(B1131,"*ao*")</f>
        <v>0</v>
      </c>
      <c r="U1131" s="1">
        <f>COUNTIF(B1131,"*au*")</f>
        <v>0</v>
      </c>
      <c r="V1131" s="1">
        <f>COUNTIF(B1131,"*oi*")</f>
        <v>0</v>
      </c>
      <c r="W1131" s="1">
        <f>COUNTIF(B1131,"*oe*")</f>
        <v>0</v>
      </c>
      <c r="X1131" s="1">
        <f>COUNTIF(B1131,"*oa*")</f>
        <v>0</v>
      </c>
      <c r="Y1131" s="1">
        <f>COUNTIF(B1131,"*ou*")</f>
        <v>0</v>
      </c>
      <c r="Z1131" s="1">
        <f>COUNTIF(B1131,"*ui*")</f>
        <v>0</v>
      </c>
      <c r="AA1131" s="1">
        <f>COUNTIF(B1131,"*ua*")</f>
        <v>0</v>
      </c>
      <c r="AB1131">
        <f>SUM(G1131:AA1131)</f>
        <v>0</v>
      </c>
      <c r="AC1131">
        <v>2</v>
      </c>
      <c r="AD1131">
        <f>COUNTIF(AC1131,"2")</f>
        <v>1</v>
      </c>
      <c r="AE1131">
        <f>COUNTIF(AC1131,"3")</f>
        <v>0</v>
      </c>
      <c r="AF1131">
        <f>COUNTIF(AC1131,"4")</f>
        <v>0</v>
      </c>
      <c r="AG1131">
        <f>COUNTIF(AC1131,"5")</f>
        <v>0</v>
      </c>
      <c r="AH1131">
        <v>1</v>
      </c>
      <c r="AI1131">
        <v>0</v>
      </c>
      <c r="AL1131">
        <v>1</v>
      </c>
      <c r="AO1131" s="1">
        <f>COUNTIF(F1131,"CVCV")+COUNTIF(F1131,"CVVCV")</f>
        <v>1</v>
      </c>
      <c r="AP1131" s="1">
        <f>COUNTIF(F1131,"CVCVC")+COUNTIF(F1131,"CVVCVC")</f>
        <v>0</v>
      </c>
      <c r="AQ1131" s="1">
        <f>COUNTIF(F1131,"VCV")+COUNTIF(F1131,"VVCV")</f>
        <v>0</v>
      </c>
      <c r="AR1131" s="1">
        <f>COUNTIF(F1131,"VCVC")+COUNTIF(F1131,"VVCVC")</f>
        <v>0</v>
      </c>
      <c r="AS1131" s="1">
        <f>COUNTIF(F1131,"CVV")</f>
        <v>0</v>
      </c>
      <c r="AT1131" s="1">
        <f>COUNTIF(F1131,"CVVC")</f>
        <v>0</v>
      </c>
      <c r="AU1131" s="1">
        <f>COUNTIF(F1131,"VV")</f>
        <v>0</v>
      </c>
      <c r="AV1131" s="1">
        <f>COUNTIF(F1131,"VVC")</f>
        <v>0</v>
      </c>
      <c r="AW1131" s="1">
        <f>COUNTIF(F1131,"CVVCVC")+COUNTIF(F1131,"VVCVC")+COUNTIF(F1131,"CVVCV")+COUNTIF(F1131,"VVCV")</f>
        <v>0</v>
      </c>
      <c r="AY1131" s="1">
        <f>COUNTIF(F1131,"CCVCV")</f>
        <v>0</v>
      </c>
      <c r="AZ1131" s="1">
        <f>COUNTIF(F1131,"CCVCVC")</f>
        <v>0</v>
      </c>
      <c r="BA1131" s="1">
        <f>COUNTIF(F1131,"CCVV")</f>
        <v>0</v>
      </c>
      <c r="BB1131" s="1">
        <f>COUNTIF(F1131,"CCVVC")</f>
        <v>0</v>
      </c>
      <c r="BF1131" s="1" t="str">
        <f>RIGHT(F1131,4)</f>
        <v>CVCV</v>
      </c>
      <c r="BG1131" s="1">
        <v>1</v>
      </c>
      <c r="BP1131" s="1">
        <f>SUM(BG1131:BO1131)</f>
        <v>1</v>
      </c>
      <c r="BQ1131">
        <v>0</v>
      </c>
      <c r="BS1131" s="1" t="str">
        <f>LEFT(B1131,1)</f>
        <v>k</v>
      </c>
      <c r="BT1131" s="1" t="str">
        <f>LEFT(B1131,2)</f>
        <v>ki</v>
      </c>
      <c r="BU1131" s="1" t="str">
        <f>RIGHT(B1131,1)</f>
        <v>i</v>
      </c>
      <c r="BX1131" s="10">
        <v>0</v>
      </c>
      <c r="BY1131" s="10" t="str">
        <f>LEFT(CA1131,1)</f>
        <v>i</v>
      </c>
      <c r="BZ1131" s="10" t="str">
        <f>RIGHT(B1131,1)</f>
        <v>i</v>
      </c>
      <c r="CA1131" s="10" t="str">
        <f>RIGHT(B1131,3)</f>
        <v>ini</v>
      </c>
      <c r="CB1131" s="10" t="str">
        <f>RIGHT(B1131,3)</f>
        <v>ini</v>
      </c>
      <c r="CC1131" s="10" t="str">
        <f>RIGHT(B1131,2)</f>
        <v>ni</v>
      </c>
      <c r="CD1131" s="10" t="str">
        <f>RIGHT(B1131,1)</f>
        <v>i</v>
      </c>
    </row>
    <row r="1132" spans="1:82">
      <c r="A1132">
        <v>556</v>
      </c>
      <c r="B1132" s="30" t="s">
        <v>279</v>
      </c>
      <c r="C1132" t="s">
        <v>1528</v>
      </c>
      <c r="D1132" t="s">
        <v>1150</v>
      </c>
      <c r="E1132" t="s">
        <v>2821</v>
      </c>
      <c r="F1132" t="s">
        <v>2834</v>
      </c>
      <c r="G1132" s="1">
        <f>COUNTIF(B1132,"*ii*")</f>
        <v>0</v>
      </c>
      <c r="H1132" s="1">
        <f>COUNTIF(B1132,"*ee*")</f>
        <v>0</v>
      </c>
      <c r="I1132" s="1">
        <f>COUNTIF(B1132,"*aa*")</f>
        <v>0</v>
      </c>
      <c r="J1132" s="1">
        <f>COUNTIF(B1132,"*oo*")</f>
        <v>0</v>
      </c>
      <c r="K1132" s="1">
        <f>COUNTIF(B1132,"*uu*")</f>
        <v>0</v>
      </c>
      <c r="L1132" s="1">
        <f>COUNTIF(B1132,"*ia*")</f>
        <v>0</v>
      </c>
      <c r="M1132" s="1">
        <f>COUNTIF(B1132,"*iu*")</f>
        <v>0</v>
      </c>
      <c r="N1132" s="1">
        <f>COUNTIF(B1132,"*ei*")</f>
        <v>0</v>
      </c>
      <c r="O1132" s="1">
        <f>COUNTIF(B1132,"*ea*")</f>
        <v>0</v>
      </c>
      <c r="P1132" s="1">
        <f>COUNTIF(B1132,"*eo*")</f>
        <v>0</v>
      </c>
      <c r="Q1132" s="1">
        <f>COUNTIF(B1132,"*eu*")</f>
        <v>0</v>
      </c>
      <c r="R1132" s="1">
        <f>COUNTIF(B1132,"*ai*")</f>
        <v>0</v>
      </c>
      <c r="S1132" s="1">
        <f>COUNTIF(B1132,"*ae*")</f>
        <v>0</v>
      </c>
      <c r="T1132" s="1">
        <f>COUNTIF(B1132,"*ao*")</f>
        <v>0</v>
      </c>
      <c r="U1132" s="1">
        <f>COUNTIF(B1132,"*au*")</f>
        <v>0</v>
      </c>
      <c r="V1132" s="1">
        <f>COUNTIF(B1132,"*oi*")</f>
        <v>0</v>
      </c>
      <c r="W1132" s="1">
        <f>COUNTIF(B1132,"*oe*")</f>
        <v>0</v>
      </c>
      <c r="X1132" s="1">
        <f>COUNTIF(B1132,"*oa*")</f>
        <v>0</v>
      </c>
      <c r="Y1132" s="1">
        <f>COUNTIF(B1132,"*ou*")</f>
        <v>0</v>
      </c>
      <c r="Z1132" s="1">
        <f>COUNTIF(B1132,"*ui*")</f>
        <v>0</v>
      </c>
      <c r="AA1132" s="1">
        <f>COUNTIF(B1132,"*ua*")</f>
        <v>0</v>
      </c>
      <c r="AB1132">
        <f>SUM(G1132:AA1132)</f>
        <v>0</v>
      </c>
      <c r="AC1132">
        <v>2</v>
      </c>
      <c r="AD1132">
        <f>COUNTIF(AC1132,"2")</f>
        <v>1</v>
      </c>
      <c r="AE1132">
        <f>COUNTIF(AC1132,"3")</f>
        <v>0</v>
      </c>
      <c r="AF1132">
        <f>COUNTIF(AC1132,"4")</f>
        <v>0</v>
      </c>
      <c r="AG1132">
        <f>COUNTIF(AC1132,"5")</f>
        <v>0</v>
      </c>
      <c r="AH1132">
        <v>1</v>
      </c>
      <c r="AI1132">
        <v>0</v>
      </c>
      <c r="AL1132">
        <v>1</v>
      </c>
      <c r="AO1132" s="1">
        <f>COUNTIF(F1132,"CVCV")+COUNTIF(F1132,"CVVCV")</f>
        <v>1</v>
      </c>
      <c r="AP1132" s="1">
        <f>COUNTIF(F1132,"CVCVC")+COUNTIF(F1132,"CVVCVC")</f>
        <v>0</v>
      </c>
      <c r="AQ1132" s="1">
        <f>COUNTIF(F1132,"VCV")+COUNTIF(F1132,"VVCV")</f>
        <v>0</v>
      </c>
      <c r="AR1132" s="1">
        <f>COUNTIF(F1132,"VCVC")+COUNTIF(F1132,"VVCVC")</f>
        <v>0</v>
      </c>
      <c r="AS1132" s="1">
        <f>COUNTIF(F1132,"CVV")</f>
        <v>0</v>
      </c>
      <c r="AT1132" s="1">
        <f>COUNTIF(F1132,"CVVC")</f>
        <v>0</v>
      </c>
      <c r="AU1132" s="1">
        <f>COUNTIF(F1132,"VV")</f>
        <v>0</v>
      </c>
      <c r="AV1132" s="1">
        <f>COUNTIF(F1132,"VVC")</f>
        <v>0</v>
      </c>
      <c r="AW1132" s="1">
        <f>COUNTIF(F1132,"CVVCVC")+COUNTIF(F1132,"VVCVC")+COUNTIF(F1132,"CVVCV")+COUNTIF(F1132,"VVCV")</f>
        <v>0</v>
      </c>
      <c r="AY1132" s="1">
        <f>COUNTIF(F1132,"CCVCV")</f>
        <v>0</v>
      </c>
      <c r="AZ1132" s="1">
        <f>COUNTIF(F1132,"CCVCVC")</f>
        <v>0</v>
      </c>
      <c r="BA1132" s="1">
        <f>COUNTIF(F1132,"CCVV")</f>
        <v>0</v>
      </c>
      <c r="BB1132" s="1">
        <f>COUNTIF(F1132,"CCVVC")</f>
        <v>0</v>
      </c>
      <c r="BF1132" s="1" t="str">
        <f>RIGHT(F1132,4)</f>
        <v>CVCV</v>
      </c>
      <c r="BG1132" s="1">
        <v>1</v>
      </c>
      <c r="BP1132" s="1">
        <f>SUM(BG1132:BO1132)</f>
        <v>1</v>
      </c>
      <c r="BQ1132">
        <v>0</v>
      </c>
      <c r="BS1132" s="1" t="str">
        <f>LEFT(B1132,1)</f>
        <v>k</v>
      </c>
      <c r="BT1132" s="1" t="str">
        <f>LEFT(B1132,2)</f>
        <v>ki</v>
      </c>
      <c r="BU1132" s="1" t="str">
        <f>RIGHT(B1132,1)</f>
        <v>i</v>
      </c>
      <c r="BX1132" s="10">
        <v>0</v>
      </c>
      <c r="BY1132" s="10" t="str">
        <f>LEFT(CA1132,1)</f>
        <v>i</v>
      </c>
      <c r="BZ1132" s="10" t="str">
        <f>RIGHT(B1132,1)</f>
        <v>i</v>
      </c>
      <c r="CA1132" s="10" t="str">
        <f>RIGHT(B1132,3)</f>
        <v>ini</v>
      </c>
      <c r="CB1132" s="10" t="str">
        <f>RIGHT(B1132,3)</f>
        <v>ini</v>
      </c>
      <c r="CC1132" s="10" t="str">
        <f>RIGHT(B1132,2)</f>
        <v>ni</v>
      </c>
      <c r="CD1132" s="10" t="str">
        <f>RIGHT(B1132,1)</f>
        <v>i</v>
      </c>
    </row>
    <row r="1133" spans="1:82">
      <c r="A1133">
        <v>1006</v>
      </c>
      <c r="B1133" s="30" t="s">
        <v>909</v>
      </c>
      <c r="C1133" t="s">
        <v>2424</v>
      </c>
      <c r="D1133" t="s">
        <v>1141</v>
      </c>
      <c r="E1133" t="s">
        <v>1141</v>
      </c>
      <c r="F1133" t="s">
        <v>2834</v>
      </c>
      <c r="G1133" s="1">
        <f>COUNTIF(B1133,"*ii*")</f>
        <v>0</v>
      </c>
      <c r="H1133" s="1">
        <f>COUNTIF(B1133,"*ee*")</f>
        <v>0</v>
      </c>
      <c r="I1133" s="1">
        <f>COUNTIF(B1133,"*aa*")</f>
        <v>0</v>
      </c>
      <c r="J1133" s="1">
        <f>COUNTIF(B1133,"*oo*")</f>
        <v>0</v>
      </c>
      <c r="K1133" s="1">
        <f>COUNTIF(B1133,"*uu*")</f>
        <v>0</v>
      </c>
      <c r="L1133" s="1">
        <f>COUNTIF(B1133,"*ia*")</f>
        <v>0</v>
      </c>
      <c r="M1133" s="1">
        <f>COUNTIF(B1133,"*iu*")</f>
        <v>0</v>
      </c>
      <c r="N1133" s="1">
        <f>COUNTIF(B1133,"*ei*")</f>
        <v>0</v>
      </c>
      <c r="O1133" s="1">
        <f>COUNTIF(B1133,"*ea*")</f>
        <v>0</v>
      </c>
      <c r="P1133" s="1">
        <f>COUNTIF(B1133,"*eo*")</f>
        <v>0</v>
      </c>
      <c r="Q1133" s="1">
        <f>COUNTIF(B1133,"*eu*")</f>
        <v>0</v>
      </c>
      <c r="R1133" s="1">
        <f>COUNTIF(B1133,"*ai*")</f>
        <v>0</v>
      </c>
      <c r="S1133" s="1">
        <f>COUNTIF(B1133,"*ae*")</f>
        <v>0</v>
      </c>
      <c r="T1133" s="1">
        <f>COUNTIF(B1133,"*ao*")</f>
        <v>0</v>
      </c>
      <c r="U1133" s="1">
        <f>COUNTIF(B1133,"*au*")</f>
        <v>0</v>
      </c>
      <c r="V1133" s="1">
        <f>COUNTIF(B1133,"*oi*")</f>
        <v>0</v>
      </c>
      <c r="W1133" s="1">
        <f>COUNTIF(B1133,"*oe*")</f>
        <v>0</v>
      </c>
      <c r="X1133" s="1">
        <f>COUNTIF(B1133,"*oa*")</f>
        <v>0</v>
      </c>
      <c r="Y1133" s="1">
        <f>COUNTIF(B1133,"*ou*")</f>
        <v>0</v>
      </c>
      <c r="Z1133" s="1">
        <f>COUNTIF(B1133,"*ui*")</f>
        <v>0</v>
      </c>
      <c r="AA1133" s="1">
        <f>COUNTIF(B1133,"*ua*")</f>
        <v>0</v>
      </c>
      <c r="AB1133">
        <f>SUM(G1133:AA1133)</f>
        <v>0</v>
      </c>
      <c r="AC1133">
        <v>2</v>
      </c>
      <c r="AD1133">
        <f>COUNTIF(AC1133,"2")</f>
        <v>1</v>
      </c>
      <c r="AE1133">
        <f>COUNTIF(AC1133,"3")</f>
        <v>0</v>
      </c>
      <c r="AF1133">
        <f>COUNTIF(AC1133,"4")</f>
        <v>0</v>
      </c>
      <c r="AG1133">
        <f>COUNTIF(AC1133,"5")</f>
        <v>0</v>
      </c>
      <c r="AH1133">
        <v>1</v>
      </c>
      <c r="AI1133">
        <v>0</v>
      </c>
      <c r="AL1133">
        <v>1</v>
      </c>
      <c r="AO1133" s="1">
        <f>COUNTIF(F1133,"CVCV")+COUNTIF(F1133,"CVVCV")</f>
        <v>1</v>
      </c>
      <c r="AP1133" s="1">
        <f>COUNTIF(F1133,"CVCVC")+COUNTIF(F1133,"CVVCVC")</f>
        <v>0</v>
      </c>
      <c r="AQ1133" s="1">
        <f>COUNTIF(F1133,"VCV")+COUNTIF(F1133,"VVCV")</f>
        <v>0</v>
      </c>
      <c r="AR1133" s="1">
        <f>COUNTIF(F1133,"VCVC")+COUNTIF(F1133,"VVCVC")</f>
        <v>0</v>
      </c>
      <c r="AS1133" s="1">
        <f>COUNTIF(F1133,"CVV")</f>
        <v>0</v>
      </c>
      <c r="AT1133" s="1">
        <f>COUNTIF(F1133,"CVVC")</f>
        <v>0</v>
      </c>
      <c r="AU1133" s="1">
        <f>COUNTIF(F1133,"VV")</f>
        <v>0</v>
      </c>
      <c r="AV1133" s="1">
        <f>COUNTIF(F1133,"VVC")</f>
        <v>0</v>
      </c>
      <c r="AW1133" s="1">
        <f>COUNTIF(F1133,"CVVCVC")+COUNTIF(F1133,"VVCVC")+COUNTIF(F1133,"CVVCV")+COUNTIF(F1133,"VVCV")</f>
        <v>0</v>
      </c>
      <c r="AY1133" s="1">
        <f>COUNTIF(F1133,"CCVCV")</f>
        <v>0</v>
      </c>
      <c r="AZ1133" s="1">
        <f>COUNTIF(F1133,"CCVCVC")</f>
        <v>0</v>
      </c>
      <c r="BA1133" s="1">
        <f>COUNTIF(F1133,"CCVV")</f>
        <v>0</v>
      </c>
      <c r="BB1133" s="1">
        <f>COUNTIF(F1133,"CCVVC")</f>
        <v>0</v>
      </c>
      <c r="BF1133" s="1" t="str">
        <f>RIGHT(F1133,4)</f>
        <v>CVCV</v>
      </c>
      <c r="BG1133" s="1">
        <v>1</v>
      </c>
      <c r="BP1133" s="1">
        <f>SUM(BG1133:BO1133)</f>
        <v>1</v>
      </c>
      <c r="BQ1133">
        <v>0</v>
      </c>
      <c r="BS1133" s="1" t="str">
        <f>LEFT(B1133,1)</f>
        <v>n</v>
      </c>
      <c r="BT1133" s="1" t="str">
        <f>LEFT(B1133,2)</f>
        <v>no</v>
      </c>
      <c r="BU1133" s="1" t="str">
        <f>RIGHT(B1133,1)</f>
        <v>i</v>
      </c>
      <c r="BX1133" s="10">
        <v>0</v>
      </c>
      <c r="BY1133" s="10" t="str">
        <f>LEFT(CA1133,1)</f>
        <v>o</v>
      </c>
      <c r="BZ1133" s="10" t="str">
        <f>RIGHT(B1133,1)</f>
        <v>i</v>
      </c>
      <c r="CA1133" s="10" t="str">
        <f>RIGHT(B1133,3)</f>
        <v>oni</v>
      </c>
      <c r="CB1133" s="10" t="str">
        <f>RIGHT(B1133,3)</f>
        <v>oni</v>
      </c>
      <c r="CC1133" s="10" t="str">
        <f>RIGHT(B1133,2)</f>
        <v>ni</v>
      </c>
      <c r="CD1133" s="10" t="str">
        <f>RIGHT(B1133,1)</f>
        <v>i</v>
      </c>
    </row>
    <row r="1134" spans="1:82">
      <c r="A1134">
        <v>1173</v>
      </c>
      <c r="B1134" s="30" t="s">
        <v>89</v>
      </c>
      <c r="C1134" t="s">
        <v>1268</v>
      </c>
      <c r="D1134" t="s">
        <v>1141</v>
      </c>
      <c r="E1134" t="s">
        <v>1141</v>
      </c>
      <c r="F1134" t="s">
        <v>2834</v>
      </c>
      <c r="G1134" s="1">
        <f>COUNTIF(B1134,"*ii*")</f>
        <v>0</v>
      </c>
      <c r="H1134" s="1">
        <f>COUNTIF(B1134,"*ee*")</f>
        <v>0</v>
      </c>
      <c r="I1134" s="1">
        <f>COUNTIF(B1134,"*aa*")</f>
        <v>0</v>
      </c>
      <c r="J1134" s="1">
        <f>COUNTIF(B1134,"*oo*")</f>
        <v>0</v>
      </c>
      <c r="K1134" s="1">
        <f>COUNTIF(B1134,"*uu*")</f>
        <v>0</v>
      </c>
      <c r="L1134" s="1">
        <f>COUNTIF(B1134,"*ia*")</f>
        <v>0</v>
      </c>
      <c r="M1134" s="1">
        <f>COUNTIF(B1134,"*iu*")</f>
        <v>0</v>
      </c>
      <c r="N1134" s="1">
        <f>COUNTIF(B1134,"*ei*")</f>
        <v>0</v>
      </c>
      <c r="O1134" s="1">
        <f>COUNTIF(B1134,"*ea*")</f>
        <v>0</v>
      </c>
      <c r="P1134" s="1">
        <f>COUNTIF(B1134,"*eo*")</f>
        <v>0</v>
      </c>
      <c r="Q1134" s="1">
        <f>COUNTIF(B1134,"*eu*")</f>
        <v>0</v>
      </c>
      <c r="R1134" s="1">
        <f>COUNTIF(B1134,"*ai*")</f>
        <v>0</v>
      </c>
      <c r="S1134" s="1">
        <f>COUNTIF(B1134,"*ae*")</f>
        <v>0</v>
      </c>
      <c r="T1134" s="1">
        <f>COUNTIF(B1134,"*ao*")</f>
        <v>0</v>
      </c>
      <c r="U1134" s="1">
        <f>COUNTIF(B1134,"*au*")</f>
        <v>0</v>
      </c>
      <c r="V1134" s="1">
        <f>COUNTIF(B1134,"*oi*")</f>
        <v>0</v>
      </c>
      <c r="W1134" s="1">
        <f>COUNTIF(B1134,"*oe*")</f>
        <v>0</v>
      </c>
      <c r="X1134" s="1">
        <f>COUNTIF(B1134,"*oa*")</f>
        <v>0</v>
      </c>
      <c r="Y1134" s="1">
        <f>COUNTIF(B1134,"*ou*")</f>
        <v>0</v>
      </c>
      <c r="Z1134" s="1">
        <f>COUNTIF(B1134,"*ui*")</f>
        <v>0</v>
      </c>
      <c r="AA1134" s="1">
        <f>COUNTIF(B1134,"*ua*")</f>
        <v>0</v>
      </c>
      <c r="AB1134">
        <f>SUM(G1134:AA1134)</f>
        <v>0</v>
      </c>
      <c r="AC1134">
        <v>2</v>
      </c>
      <c r="AD1134">
        <f>COUNTIF(AC1134,"2")</f>
        <v>1</v>
      </c>
      <c r="AE1134">
        <f>COUNTIF(AC1134,"3")</f>
        <v>0</v>
      </c>
      <c r="AF1134">
        <f>COUNTIF(AC1134,"4")</f>
        <v>0</v>
      </c>
      <c r="AG1134">
        <f>COUNTIF(AC1134,"5")</f>
        <v>0</v>
      </c>
      <c r="AH1134">
        <v>1</v>
      </c>
      <c r="AI1134">
        <v>0</v>
      </c>
      <c r="AL1134">
        <v>1</v>
      </c>
      <c r="AO1134" s="1">
        <f>COUNTIF(F1134,"CVCV")+COUNTIF(F1134,"CVVCV")</f>
        <v>1</v>
      </c>
      <c r="AP1134" s="1">
        <f>COUNTIF(F1134,"CVCVC")+COUNTIF(F1134,"CVVCVC")</f>
        <v>0</v>
      </c>
      <c r="AQ1134" s="1">
        <f>COUNTIF(F1134,"VCV")+COUNTIF(F1134,"VVCV")</f>
        <v>0</v>
      </c>
      <c r="AR1134" s="1">
        <f>COUNTIF(F1134,"VCVC")+COUNTIF(F1134,"VVCVC")</f>
        <v>0</v>
      </c>
      <c r="AS1134" s="1">
        <f>COUNTIF(F1134,"CVV")</f>
        <v>0</v>
      </c>
      <c r="AT1134" s="1">
        <f>COUNTIF(F1134,"CVVC")</f>
        <v>0</v>
      </c>
      <c r="AU1134" s="1">
        <f>COUNTIF(F1134,"VV")</f>
        <v>0</v>
      </c>
      <c r="AV1134" s="1">
        <f>COUNTIF(F1134,"VVC")</f>
        <v>0</v>
      </c>
      <c r="AW1134" s="1">
        <f>COUNTIF(F1134,"CVVCVC")+COUNTIF(F1134,"VVCVC")+COUNTIF(F1134,"CVVCV")+COUNTIF(F1134,"VVCV")</f>
        <v>0</v>
      </c>
      <c r="AY1134" s="1">
        <f>COUNTIF(F1134,"CCVCV")</f>
        <v>0</v>
      </c>
      <c r="AZ1134" s="1">
        <f>COUNTIF(F1134,"CCVCVC")</f>
        <v>0</v>
      </c>
      <c r="BA1134" s="1">
        <f>COUNTIF(F1134,"CCVV")</f>
        <v>0</v>
      </c>
      <c r="BB1134" s="1">
        <f>COUNTIF(F1134,"CCVVC")</f>
        <v>0</v>
      </c>
      <c r="BF1134" s="1" t="str">
        <f>RIGHT(F1134,4)</f>
        <v>CVCV</v>
      </c>
      <c r="BG1134" s="1">
        <v>1</v>
      </c>
      <c r="BP1134" s="1">
        <f>SUM(BG1134:BO1134)</f>
        <v>1</v>
      </c>
      <c r="BQ1134">
        <v>0</v>
      </c>
      <c r="BS1134" s="1" t="str">
        <f>LEFT(B1134,1)</f>
        <v>p</v>
      </c>
      <c r="BT1134" s="1" t="str">
        <f>LEFT(B1134,2)</f>
        <v>po</v>
      </c>
      <c r="BU1134" s="1" t="str">
        <f>RIGHT(B1134,1)</f>
        <v>i</v>
      </c>
      <c r="BX1134" s="10">
        <v>0</v>
      </c>
      <c r="BY1134" s="10" t="str">
        <f>LEFT(CA1134,1)</f>
        <v>o</v>
      </c>
      <c r="BZ1134" s="10" t="str">
        <f>RIGHT(B1134,1)</f>
        <v>i</v>
      </c>
      <c r="CA1134" s="10" t="str">
        <f>RIGHT(B1134,3)</f>
        <v>oni</v>
      </c>
      <c r="CB1134" s="10" t="str">
        <f>RIGHT(B1134,3)</f>
        <v>oni</v>
      </c>
      <c r="CC1134" s="10" t="str">
        <f>RIGHT(B1134,2)</f>
        <v>ni</v>
      </c>
      <c r="CD1134" s="10" t="str">
        <f>RIGHT(B1134,1)</f>
        <v>i</v>
      </c>
    </row>
    <row r="1135" spans="1:82">
      <c r="A1135">
        <v>1369</v>
      </c>
      <c r="B1135" s="30" t="s">
        <v>3329</v>
      </c>
      <c r="C1135" t="s">
        <v>2725</v>
      </c>
      <c r="D1135" t="s">
        <v>1151</v>
      </c>
      <c r="E1135" t="s">
        <v>2821</v>
      </c>
      <c r="F1135" t="s">
        <v>2834</v>
      </c>
      <c r="G1135" s="1">
        <f>COUNTIF(B1135,"*ii*")</f>
        <v>0</v>
      </c>
      <c r="H1135" s="1">
        <f>COUNTIF(B1135,"*ee*")</f>
        <v>0</v>
      </c>
      <c r="I1135" s="1">
        <f>COUNTIF(B1135,"*aa*")</f>
        <v>0</v>
      </c>
      <c r="J1135" s="1">
        <f>COUNTIF(B1135,"*oo*")</f>
        <v>0</v>
      </c>
      <c r="K1135" s="1">
        <f>COUNTIF(B1135,"*uu*")</f>
        <v>0</v>
      </c>
      <c r="L1135" s="1">
        <f>COUNTIF(B1135,"*ia*")</f>
        <v>0</v>
      </c>
      <c r="M1135" s="1">
        <f>COUNTIF(B1135,"*iu*")</f>
        <v>0</v>
      </c>
      <c r="N1135" s="1">
        <f>COUNTIF(B1135,"*ei*")</f>
        <v>0</v>
      </c>
      <c r="O1135" s="1">
        <f>COUNTIF(B1135,"*ea*")</f>
        <v>0</v>
      </c>
      <c r="P1135" s="1">
        <f>COUNTIF(B1135,"*eo*")</f>
        <v>0</v>
      </c>
      <c r="Q1135" s="1">
        <f>COUNTIF(B1135,"*eu*")</f>
        <v>0</v>
      </c>
      <c r="R1135" s="1">
        <f>COUNTIF(B1135,"*ai*")</f>
        <v>0</v>
      </c>
      <c r="S1135" s="1">
        <f>COUNTIF(B1135,"*ae*")</f>
        <v>0</v>
      </c>
      <c r="T1135" s="1">
        <f>COUNTIF(B1135,"*ao*")</f>
        <v>0</v>
      </c>
      <c r="U1135" s="1">
        <f>COUNTIF(B1135,"*au*")</f>
        <v>0</v>
      </c>
      <c r="V1135" s="1">
        <f>COUNTIF(B1135,"*oi*")</f>
        <v>0</v>
      </c>
      <c r="W1135" s="1">
        <f>COUNTIF(B1135,"*oe*")</f>
        <v>0</v>
      </c>
      <c r="X1135" s="1">
        <f>COUNTIF(B1135,"*oa*")</f>
        <v>0</v>
      </c>
      <c r="Y1135" s="1">
        <f>COUNTIF(B1135,"*ou*")</f>
        <v>0</v>
      </c>
      <c r="Z1135" s="1">
        <f>COUNTIF(B1135,"*ui*")</f>
        <v>0</v>
      </c>
      <c r="AA1135" s="1">
        <f>COUNTIF(B1135,"*ua*")</f>
        <v>0</v>
      </c>
      <c r="AB1135">
        <f>SUM(G1135:AA1135)</f>
        <v>0</v>
      </c>
      <c r="AC1135">
        <v>2</v>
      </c>
      <c r="AD1135">
        <f>COUNTIF(AC1135,"2")</f>
        <v>1</v>
      </c>
      <c r="AE1135">
        <f>COUNTIF(AC1135,"3")</f>
        <v>0</v>
      </c>
      <c r="AF1135">
        <f>COUNTIF(AC1135,"4")</f>
        <v>0</v>
      </c>
      <c r="AG1135">
        <f>COUNTIF(AC1135,"5")</f>
        <v>0</v>
      </c>
      <c r="AH1135">
        <v>1</v>
      </c>
      <c r="AI1135">
        <v>0</v>
      </c>
      <c r="AL1135">
        <v>1</v>
      </c>
      <c r="AO1135" s="1">
        <f>COUNTIF(F1135,"CVCV")+COUNTIF(F1135,"CVVCV")</f>
        <v>1</v>
      </c>
      <c r="AP1135" s="1">
        <f>COUNTIF(F1135,"CVCVC")+COUNTIF(F1135,"CVVCVC")</f>
        <v>0</v>
      </c>
      <c r="AQ1135" s="1">
        <f>COUNTIF(F1135,"VCV")+COUNTIF(F1135,"VVCV")</f>
        <v>0</v>
      </c>
      <c r="AR1135" s="1">
        <f>COUNTIF(F1135,"VCVC")+COUNTIF(F1135,"VVCVC")</f>
        <v>0</v>
      </c>
      <c r="AS1135" s="1">
        <f>COUNTIF(F1135,"CVV")</f>
        <v>0</v>
      </c>
      <c r="AT1135" s="1">
        <f>COUNTIF(F1135,"CVVC")</f>
        <v>0</v>
      </c>
      <c r="AU1135" s="1">
        <f>COUNTIF(F1135,"VV")</f>
        <v>0</v>
      </c>
      <c r="AV1135" s="1">
        <f>COUNTIF(F1135,"VVC")</f>
        <v>0</v>
      </c>
      <c r="AW1135" s="1">
        <f>COUNTIF(F1135,"CVVCVC")+COUNTIF(F1135,"VVCVC")+COUNTIF(F1135,"CVVCV")+COUNTIF(F1135,"VVCV")</f>
        <v>0</v>
      </c>
      <c r="AY1135" s="1">
        <f>COUNTIF(F1135,"CCVCV")</f>
        <v>0</v>
      </c>
      <c r="AZ1135" s="1">
        <f>COUNTIF(F1135,"CCVCVC")</f>
        <v>0</v>
      </c>
      <c r="BA1135" s="1">
        <f>COUNTIF(F1135,"CCVV")</f>
        <v>0</v>
      </c>
      <c r="BB1135" s="1">
        <f>COUNTIF(F1135,"CCVVC")</f>
        <v>0</v>
      </c>
      <c r="BF1135" s="1" t="str">
        <f>RIGHT(F1135,4)</f>
        <v>CVCV</v>
      </c>
      <c r="BG1135" s="1">
        <v>1</v>
      </c>
      <c r="BP1135" s="1">
        <f>SUM(BG1135:BO1135)</f>
        <v>1</v>
      </c>
      <c r="BQ1135">
        <v>0</v>
      </c>
      <c r="BS1135" s="1" t="str">
        <f>LEFT(B1135,1)</f>
        <v>ʔ</v>
      </c>
      <c r="BT1135" s="1" t="str">
        <f>LEFT(B1135,2)</f>
        <v>ʔo</v>
      </c>
      <c r="BU1135" s="1" t="str">
        <f>RIGHT(B1135,1)</f>
        <v>i</v>
      </c>
      <c r="BX1135" s="10">
        <v>1</v>
      </c>
      <c r="BY1135" s="10" t="str">
        <f>LEFT(CA1135,1)</f>
        <v>o</v>
      </c>
      <c r="BZ1135" s="10" t="str">
        <f>RIGHT(B1135,1)</f>
        <v>i</v>
      </c>
      <c r="CA1135" s="10" t="str">
        <f>RIGHT(B1135,3)</f>
        <v>oni</v>
      </c>
      <c r="CB1135" s="10" t="str">
        <f>RIGHT(B1135,3)</f>
        <v>oni</v>
      </c>
      <c r="CC1135" s="10" t="str">
        <f>RIGHT(B1135,2)</f>
        <v>ni</v>
      </c>
      <c r="CD1135" s="10" t="str">
        <f>RIGHT(B1135,1)</f>
        <v>i</v>
      </c>
    </row>
    <row r="1136" spans="1:82">
      <c r="A1136">
        <v>200</v>
      </c>
      <c r="B1136" s="30" t="s">
        <v>174</v>
      </c>
      <c r="C1136" t="s">
        <v>1386</v>
      </c>
      <c r="D1136" t="s">
        <v>1150</v>
      </c>
      <c r="E1136" t="s">
        <v>2821</v>
      </c>
      <c r="F1136" t="s">
        <v>2834</v>
      </c>
      <c r="G1136" s="1">
        <f>COUNTIF(B1136,"*ii*")</f>
        <v>0</v>
      </c>
      <c r="H1136" s="1">
        <f>COUNTIF(B1136,"*ee*")</f>
        <v>0</v>
      </c>
      <c r="I1136" s="1">
        <f>COUNTIF(B1136,"*aa*")</f>
        <v>0</v>
      </c>
      <c r="J1136" s="1">
        <f>COUNTIF(B1136,"*oo*")</f>
        <v>0</v>
      </c>
      <c r="K1136" s="1">
        <f>COUNTIF(B1136,"*uu*")</f>
        <v>0</v>
      </c>
      <c r="L1136" s="1">
        <f>COUNTIF(B1136,"*ia*")</f>
        <v>0</v>
      </c>
      <c r="M1136" s="1">
        <f>COUNTIF(B1136,"*iu*")</f>
        <v>0</v>
      </c>
      <c r="N1136" s="1">
        <f>COUNTIF(B1136,"*ei*")</f>
        <v>0</v>
      </c>
      <c r="O1136" s="1">
        <f>COUNTIF(B1136,"*ea*")</f>
        <v>0</v>
      </c>
      <c r="P1136" s="1">
        <f>COUNTIF(B1136,"*eo*")</f>
        <v>0</v>
      </c>
      <c r="Q1136" s="1">
        <f>COUNTIF(B1136,"*eu*")</f>
        <v>0</v>
      </c>
      <c r="R1136" s="1">
        <f>COUNTIF(B1136,"*ai*")</f>
        <v>0</v>
      </c>
      <c r="S1136" s="1">
        <f>COUNTIF(B1136,"*ae*")</f>
        <v>0</v>
      </c>
      <c r="T1136" s="1">
        <f>COUNTIF(B1136,"*ao*")</f>
        <v>0</v>
      </c>
      <c r="U1136" s="1">
        <f>COUNTIF(B1136,"*au*")</f>
        <v>0</v>
      </c>
      <c r="V1136" s="1">
        <f>COUNTIF(B1136,"*oi*")</f>
        <v>0</v>
      </c>
      <c r="W1136" s="1">
        <f>COUNTIF(B1136,"*oe*")</f>
        <v>0</v>
      </c>
      <c r="X1136" s="1">
        <f>COUNTIF(B1136,"*oa*")</f>
        <v>0</v>
      </c>
      <c r="Y1136" s="1">
        <f>COUNTIF(B1136,"*ou*")</f>
        <v>0</v>
      </c>
      <c r="Z1136" s="1">
        <f>COUNTIF(B1136,"*ui*")</f>
        <v>0</v>
      </c>
      <c r="AA1136" s="1">
        <f>COUNTIF(B1136,"*ua*")</f>
        <v>0</v>
      </c>
      <c r="AB1136">
        <f>SUM(G1136:AA1136)</f>
        <v>0</v>
      </c>
      <c r="AC1136">
        <v>2</v>
      </c>
      <c r="AD1136">
        <f>COUNTIF(AC1136,"2")</f>
        <v>1</v>
      </c>
      <c r="AE1136">
        <f>COUNTIF(AC1136,"3")</f>
        <v>0</v>
      </c>
      <c r="AF1136">
        <f>COUNTIF(AC1136,"4")</f>
        <v>0</v>
      </c>
      <c r="AG1136">
        <f>COUNTIF(AC1136,"5")</f>
        <v>0</v>
      </c>
      <c r="AH1136">
        <v>1</v>
      </c>
      <c r="AI1136">
        <v>0</v>
      </c>
      <c r="AL1136">
        <v>1</v>
      </c>
      <c r="AO1136" s="1">
        <f>COUNTIF(F1136,"CVCV")+COUNTIF(F1136,"CVVCV")</f>
        <v>1</v>
      </c>
      <c r="AP1136" s="1">
        <f>COUNTIF(F1136,"CVCVC")+COUNTIF(F1136,"CVVCVC")</f>
        <v>0</v>
      </c>
      <c r="AQ1136" s="1">
        <f>COUNTIF(F1136,"VCV")+COUNTIF(F1136,"VVCV")</f>
        <v>0</v>
      </c>
      <c r="AR1136" s="1">
        <f>COUNTIF(F1136,"VCVC")+COUNTIF(F1136,"VVCVC")</f>
        <v>0</v>
      </c>
      <c r="AS1136" s="1">
        <f>COUNTIF(F1136,"CVV")</f>
        <v>0</v>
      </c>
      <c r="AT1136" s="1">
        <f>COUNTIF(F1136,"CVVC")</f>
        <v>0</v>
      </c>
      <c r="AU1136" s="1">
        <f>COUNTIF(F1136,"VV")</f>
        <v>0</v>
      </c>
      <c r="AV1136" s="1">
        <f>COUNTIF(F1136,"VVC")</f>
        <v>0</v>
      </c>
      <c r="AW1136" s="1">
        <f>COUNTIF(F1136,"CVVCVC")+COUNTIF(F1136,"VVCVC")+COUNTIF(F1136,"CVVCV")+COUNTIF(F1136,"VVCV")</f>
        <v>0</v>
      </c>
      <c r="AY1136" s="1">
        <f>COUNTIF(F1136,"CCVCV")</f>
        <v>0</v>
      </c>
      <c r="AZ1136" s="1">
        <f>COUNTIF(F1136,"CCVCVC")</f>
        <v>0</v>
      </c>
      <c r="BA1136" s="1">
        <f>COUNTIF(F1136,"CCVV")</f>
        <v>0</v>
      </c>
      <c r="BB1136" s="1">
        <f>COUNTIF(F1136,"CCVVC")</f>
        <v>0</v>
      </c>
      <c r="BF1136" s="1" t="str">
        <f>RIGHT(F1136,4)</f>
        <v>CVCV</v>
      </c>
      <c r="BG1136" s="1">
        <v>1</v>
      </c>
      <c r="BP1136" s="1">
        <f>SUM(BG1136:BO1136)</f>
        <v>1</v>
      </c>
      <c r="BQ1136">
        <v>0</v>
      </c>
      <c r="BS1136" s="1" t="str">
        <f>LEFT(B1136,1)</f>
        <v>b</v>
      </c>
      <c r="BT1136" s="1" t="str">
        <f>LEFT(B1136,2)</f>
        <v>bo</v>
      </c>
      <c r="BU1136" s="1" t="str">
        <f>RIGHT(B1136,1)</f>
        <v>i</v>
      </c>
      <c r="BX1136" s="10">
        <v>0</v>
      </c>
      <c r="BY1136" s="10" t="str">
        <f>LEFT(CA1136,1)</f>
        <v>o</v>
      </c>
      <c r="BZ1136" s="10" t="str">
        <f>RIGHT(B1136,1)</f>
        <v>i</v>
      </c>
      <c r="CA1136" s="10" t="str">
        <f>RIGHT(B1136,3)</f>
        <v>oni</v>
      </c>
      <c r="CB1136" s="10" t="str">
        <f>RIGHT(B1136,3)</f>
        <v>oni</v>
      </c>
      <c r="CC1136" s="10" t="str">
        <f>RIGHT(B1136,2)</f>
        <v>ni</v>
      </c>
      <c r="CD1136" s="10" t="str">
        <f>RIGHT(B1136,1)</f>
        <v>i</v>
      </c>
    </row>
    <row r="1137" spans="1:82">
      <c r="A1137">
        <v>613</v>
      </c>
      <c r="B1137" s="30" t="s">
        <v>248</v>
      </c>
      <c r="C1137" t="s">
        <v>1491</v>
      </c>
      <c r="D1137" t="s">
        <v>1150</v>
      </c>
      <c r="E1137" t="s">
        <v>2821</v>
      </c>
      <c r="F1137" t="s">
        <v>2834</v>
      </c>
      <c r="G1137" s="1">
        <f>COUNTIF(B1137,"*ii*")</f>
        <v>0</v>
      </c>
      <c r="H1137" s="1">
        <f>COUNTIF(B1137,"*ee*")</f>
        <v>0</v>
      </c>
      <c r="I1137" s="1">
        <f>COUNTIF(B1137,"*aa*")</f>
        <v>0</v>
      </c>
      <c r="J1137" s="1">
        <f>COUNTIF(B1137,"*oo*")</f>
        <v>0</v>
      </c>
      <c r="K1137" s="1">
        <f>COUNTIF(B1137,"*uu*")</f>
        <v>0</v>
      </c>
      <c r="L1137" s="1">
        <f>COUNTIF(B1137,"*ia*")</f>
        <v>0</v>
      </c>
      <c r="M1137" s="1">
        <f>COUNTIF(B1137,"*iu*")</f>
        <v>0</v>
      </c>
      <c r="N1137" s="1">
        <f>COUNTIF(B1137,"*ei*")</f>
        <v>0</v>
      </c>
      <c r="O1137" s="1">
        <f>COUNTIF(B1137,"*ea*")</f>
        <v>0</v>
      </c>
      <c r="P1137" s="1">
        <f>COUNTIF(B1137,"*eo*")</f>
        <v>0</v>
      </c>
      <c r="Q1137" s="1">
        <f>COUNTIF(B1137,"*eu*")</f>
        <v>0</v>
      </c>
      <c r="R1137" s="1">
        <f>COUNTIF(B1137,"*ai*")</f>
        <v>0</v>
      </c>
      <c r="S1137" s="1">
        <f>COUNTIF(B1137,"*ae*")</f>
        <v>0</v>
      </c>
      <c r="T1137" s="1">
        <f>COUNTIF(B1137,"*ao*")</f>
        <v>0</v>
      </c>
      <c r="U1137" s="1">
        <f>COUNTIF(B1137,"*au*")</f>
        <v>0</v>
      </c>
      <c r="V1137" s="1">
        <f>COUNTIF(B1137,"*oi*")</f>
        <v>0</v>
      </c>
      <c r="W1137" s="1">
        <f>COUNTIF(B1137,"*oe*")</f>
        <v>0</v>
      </c>
      <c r="X1137" s="1">
        <f>COUNTIF(B1137,"*oa*")</f>
        <v>0</v>
      </c>
      <c r="Y1137" s="1">
        <f>COUNTIF(B1137,"*ou*")</f>
        <v>0</v>
      </c>
      <c r="Z1137" s="1">
        <f>COUNTIF(B1137,"*ui*")</f>
        <v>0</v>
      </c>
      <c r="AA1137" s="1">
        <f>COUNTIF(B1137,"*ua*")</f>
        <v>0</v>
      </c>
      <c r="AB1137">
        <f>SUM(G1137:AA1137)</f>
        <v>0</v>
      </c>
      <c r="AC1137">
        <v>2</v>
      </c>
      <c r="AD1137">
        <f>COUNTIF(AC1137,"2")</f>
        <v>1</v>
      </c>
      <c r="AE1137">
        <f>COUNTIF(AC1137,"3")</f>
        <v>0</v>
      </c>
      <c r="AF1137">
        <f>COUNTIF(AC1137,"4")</f>
        <v>0</v>
      </c>
      <c r="AG1137">
        <f>COUNTIF(AC1137,"5")</f>
        <v>0</v>
      </c>
      <c r="AH1137">
        <v>1</v>
      </c>
      <c r="AI1137">
        <v>0</v>
      </c>
      <c r="AL1137">
        <v>1</v>
      </c>
      <c r="AO1137" s="1">
        <f>COUNTIF(F1137,"CVCV")+COUNTIF(F1137,"CVVCV")</f>
        <v>1</v>
      </c>
      <c r="AP1137" s="1">
        <f>COUNTIF(F1137,"CVCVC")+COUNTIF(F1137,"CVVCVC")</f>
        <v>0</v>
      </c>
      <c r="AQ1137" s="1">
        <f>COUNTIF(F1137,"VCV")+COUNTIF(F1137,"VVCV")</f>
        <v>0</v>
      </c>
      <c r="AR1137" s="1">
        <f>COUNTIF(F1137,"VCVC")+COUNTIF(F1137,"VVCVC")</f>
        <v>0</v>
      </c>
      <c r="AS1137" s="1">
        <f>COUNTIF(F1137,"CVV")</f>
        <v>0</v>
      </c>
      <c r="AT1137" s="1">
        <f>COUNTIF(F1137,"CVVC")</f>
        <v>0</v>
      </c>
      <c r="AU1137" s="1">
        <f>COUNTIF(F1137,"VV")</f>
        <v>0</v>
      </c>
      <c r="AV1137" s="1">
        <f>COUNTIF(F1137,"VVC")</f>
        <v>0</v>
      </c>
      <c r="AW1137" s="1">
        <f>COUNTIF(F1137,"CVVCVC")+COUNTIF(F1137,"VVCVC")+COUNTIF(F1137,"CVVCV")+COUNTIF(F1137,"VVCV")</f>
        <v>0</v>
      </c>
      <c r="AY1137" s="1">
        <f>COUNTIF(F1137,"CCVCV")</f>
        <v>0</v>
      </c>
      <c r="AZ1137" s="1">
        <f>COUNTIF(F1137,"CCVCVC")</f>
        <v>0</v>
      </c>
      <c r="BA1137" s="1">
        <f>COUNTIF(F1137,"CCVV")</f>
        <v>0</v>
      </c>
      <c r="BB1137" s="1">
        <f>COUNTIF(F1137,"CCVVC")</f>
        <v>0</v>
      </c>
      <c r="BF1137" s="1" t="str">
        <f>RIGHT(F1137,4)</f>
        <v>CVCV</v>
      </c>
      <c r="BG1137" s="1">
        <v>1</v>
      </c>
      <c r="BP1137" s="1">
        <f>SUM(BG1137:BO1137)</f>
        <v>1</v>
      </c>
      <c r="BQ1137">
        <v>0</v>
      </c>
      <c r="BS1137" s="1" t="str">
        <f>LEFT(B1137,1)</f>
        <v>k</v>
      </c>
      <c r="BT1137" s="1" t="str">
        <f>LEFT(B1137,2)</f>
        <v>ko</v>
      </c>
      <c r="BU1137" s="1" t="str">
        <f>RIGHT(B1137,1)</f>
        <v>i</v>
      </c>
      <c r="BX1137" s="10">
        <v>0</v>
      </c>
      <c r="BY1137" s="10" t="str">
        <f>LEFT(CA1137,1)</f>
        <v>o</v>
      </c>
      <c r="BZ1137" s="10" t="str">
        <f>RIGHT(B1137,1)</f>
        <v>i</v>
      </c>
      <c r="CA1137" s="10" t="str">
        <f>RIGHT(B1137,3)</f>
        <v>oni</v>
      </c>
      <c r="CB1137" s="10" t="str">
        <f>RIGHT(B1137,3)</f>
        <v>oni</v>
      </c>
      <c r="CC1137" s="10" t="str">
        <f>RIGHT(B1137,2)</f>
        <v>ni</v>
      </c>
      <c r="CD1137" s="10" t="str">
        <f>RIGHT(B1137,1)</f>
        <v>i</v>
      </c>
    </row>
    <row r="1138" spans="1:82">
      <c r="A1138">
        <v>869</v>
      </c>
      <c r="B1138" s="30" t="s">
        <v>613</v>
      </c>
      <c r="C1138" t="s">
        <v>1993</v>
      </c>
      <c r="D1138" t="s">
        <v>1150</v>
      </c>
      <c r="E1138" t="s">
        <v>2821</v>
      </c>
      <c r="F1138" t="s">
        <v>2834</v>
      </c>
      <c r="G1138" s="1">
        <f>COUNTIF(B1138,"*ii*")</f>
        <v>0</v>
      </c>
      <c r="H1138" s="1">
        <f>COUNTIF(B1138,"*ee*")</f>
        <v>0</v>
      </c>
      <c r="I1138" s="1">
        <f>COUNTIF(B1138,"*aa*")</f>
        <v>0</v>
      </c>
      <c r="J1138" s="1">
        <f>COUNTIF(B1138,"*oo*")</f>
        <v>0</v>
      </c>
      <c r="K1138" s="1">
        <f>COUNTIF(B1138,"*uu*")</f>
        <v>0</v>
      </c>
      <c r="L1138" s="1">
        <f>COUNTIF(B1138,"*ia*")</f>
        <v>0</v>
      </c>
      <c r="M1138" s="1">
        <f>COUNTIF(B1138,"*iu*")</f>
        <v>0</v>
      </c>
      <c r="N1138" s="1">
        <f>COUNTIF(B1138,"*ei*")</f>
        <v>0</v>
      </c>
      <c r="O1138" s="1">
        <f>COUNTIF(B1138,"*ea*")</f>
        <v>0</v>
      </c>
      <c r="P1138" s="1">
        <f>COUNTIF(B1138,"*eo*")</f>
        <v>0</v>
      </c>
      <c r="Q1138" s="1">
        <f>COUNTIF(B1138,"*eu*")</f>
        <v>0</v>
      </c>
      <c r="R1138" s="1">
        <f>COUNTIF(B1138,"*ai*")</f>
        <v>0</v>
      </c>
      <c r="S1138" s="1">
        <f>COUNTIF(B1138,"*ae*")</f>
        <v>0</v>
      </c>
      <c r="T1138" s="1">
        <f>COUNTIF(B1138,"*ao*")</f>
        <v>0</v>
      </c>
      <c r="U1138" s="1">
        <f>COUNTIF(B1138,"*au*")</f>
        <v>0</v>
      </c>
      <c r="V1138" s="1">
        <f>COUNTIF(B1138,"*oi*")</f>
        <v>0</v>
      </c>
      <c r="W1138" s="1">
        <f>COUNTIF(B1138,"*oe*")</f>
        <v>0</v>
      </c>
      <c r="X1138" s="1">
        <f>COUNTIF(B1138,"*oa*")</f>
        <v>0</v>
      </c>
      <c r="Y1138" s="1">
        <f>COUNTIF(B1138,"*ou*")</f>
        <v>0</v>
      </c>
      <c r="Z1138" s="1">
        <f>COUNTIF(B1138,"*ui*")</f>
        <v>0</v>
      </c>
      <c r="AA1138" s="1">
        <f>COUNTIF(B1138,"*ua*")</f>
        <v>0</v>
      </c>
      <c r="AB1138">
        <f>SUM(G1138:AA1138)</f>
        <v>0</v>
      </c>
      <c r="AC1138">
        <v>2</v>
      </c>
      <c r="AD1138">
        <f>COUNTIF(AC1138,"2")</f>
        <v>1</v>
      </c>
      <c r="AE1138">
        <f>COUNTIF(AC1138,"3")</f>
        <v>0</v>
      </c>
      <c r="AF1138">
        <f>COUNTIF(AC1138,"4")</f>
        <v>0</v>
      </c>
      <c r="AG1138">
        <f>COUNTIF(AC1138,"5")</f>
        <v>0</v>
      </c>
      <c r="AH1138">
        <v>1</v>
      </c>
      <c r="AI1138">
        <v>0</v>
      </c>
      <c r="AL1138">
        <v>1</v>
      </c>
      <c r="AO1138" s="1">
        <f>COUNTIF(F1138,"CVCV")+COUNTIF(F1138,"CVVCV")</f>
        <v>1</v>
      </c>
      <c r="AP1138" s="1">
        <f>COUNTIF(F1138,"CVCVC")+COUNTIF(F1138,"CVVCVC")</f>
        <v>0</v>
      </c>
      <c r="AQ1138" s="1">
        <f>COUNTIF(F1138,"VCV")+COUNTIF(F1138,"VVCV")</f>
        <v>0</v>
      </c>
      <c r="AR1138" s="1">
        <f>COUNTIF(F1138,"VCVC")+COUNTIF(F1138,"VVCVC")</f>
        <v>0</v>
      </c>
      <c r="AS1138" s="1">
        <f>COUNTIF(F1138,"CVV")</f>
        <v>0</v>
      </c>
      <c r="AT1138" s="1">
        <f>COUNTIF(F1138,"CVVC")</f>
        <v>0</v>
      </c>
      <c r="AU1138" s="1">
        <f>COUNTIF(F1138,"VV")</f>
        <v>0</v>
      </c>
      <c r="AV1138" s="1">
        <f>COUNTIF(F1138,"VVC")</f>
        <v>0</v>
      </c>
      <c r="AW1138" s="1">
        <f>COUNTIF(F1138,"CVVCVC")+COUNTIF(F1138,"VVCVC")+COUNTIF(F1138,"CVVCV")+COUNTIF(F1138,"VVCV")</f>
        <v>0</v>
      </c>
      <c r="AY1138" s="1">
        <f>COUNTIF(F1138,"CCVCV")</f>
        <v>0</v>
      </c>
      <c r="AZ1138" s="1">
        <f>COUNTIF(F1138,"CCVCVC")</f>
        <v>0</v>
      </c>
      <c r="BA1138" s="1">
        <f>COUNTIF(F1138,"CCVV")</f>
        <v>0</v>
      </c>
      <c r="BB1138" s="1">
        <f>COUNTIF(F1138,"CCVVC")</f>
        <v>0</v>
      </c>
      <c r="BF1138" s="1" t="str">
        <f>RIGHT(F1138,4)</f>
        <v>CVCV</v>
      </c>
      <c r="BG1138" s="1">
        <v>1</v>
      </c>
      <c r="BP1138" s="1">
        <f>SUM(BG1138:BO1138)</f>
        <v>1</v>
      </c>
      <c r="BQ1138">
        <v>0</v>
      </c>
      <c r="BS1138" s="1" t="str">
        <f>LEFT(B1138,1)</f>
        <v>m</v>
      </c>
      <c r="BT1138" s="1" t="str">
        <f>LEFT(B1138,2)</f>
        <v>mo</v>
      </c>
      <c r="BU1138" s="1" t="str">
        <f>RIGHT(B1138,1)</f>
        <v>i</v>
      </c>
      <c r="BX1138" s="10">
        <v>0</v>
      </c>
      <c r="BY1138" s="10" t="str">
        <f>LEFT(CA1138,1)</f>
        <v>o</v>
      </c>
      <c r="BZ1138" s="10" t="str">
        <f>RIGHT(B1138,1)</f>
        <v>i</v>
      </c>
      <c r="CA1138" s="10" t="str">
        <f>RIGHT(B1138,3)</f>
        <v>oni</v>
      </c>
      <c r="CB1138" s="10" t="str">
        <f>RIGHT(B1138,3)</f>
        <v>oni</v>
      </c>
      <c r="CC1138" s="10" t="str">
        <f>RIGHT(B1138,2)</f>
        <v>ni</v>
      </c>
      <c r="CD1138" s="10" t="str">
        <f>RIGHT(B1138,1)</f>
        <v>i</v>
      </c>
    </row>
    <row r="1139" spans="1:82">
      <c r="A1139">
        <v>1174</v>
      </c>
      <c r="B1139" s="30" t="s">
        <v>89</v>
      </c>
      <c r="C1139" t="s">
        <v>2213</v>
      </c>
      <c r="D1139" t="s">
        <v>1150</v>
      </c>
      <c r="E1139" t="s">
        <v>2821</v>
      </c>
      <c r="F1139" t="s">
        <v>2834</v>
      </c>
      <c r="G1139" s="1">
        <f>COUNTIF(B1139,"*ii*")</f>
        <v>0</v>
      </c>
      <c r="H1139" s="1">
        <f>COUNTIF(B1139,"*ee*")</f>
        <v>0</v>
      </c>
      <c r="I1139" s="1">
        <f>COUNTIF(B1139,"*aa*")</f>
        <v>0</v>
      </c>
      <c r="J1139" s="1">
        <f>COUNTIF(B1139,"*oo*")</f>
        <v>0</v>
      </c>
      <c r="K1139" s="1">
        <f>COUNTIF(B1139,"*uu*")</f>
        <v>0</v>
      </c>
      <c r="L1139" s="1">
        <f>COUNTIF(B1139,"*ia*")</f>
        <v>0</v>
      </c>
      <c r="M1139" s="1">
        <f>COUNTIF(B1139,"*iu*")</f>
        <v>0</v>
      </c>
      <c r="N1139" s="1">
        <f>COUNTIF(B1139,"*ei*")</f>
        <v>0</v>
      </c>
      <c r="O1139" s="1">
        <f>COUNTIF(B1139,"*ea*")</f>
        <v>0</v>
      </c>
      <c r="P1139" s="1">
        <f>COUNTIF(B1139,"*eo*")</f>
        <v>0</v>
      </c>
      <c r="Q1139" s="1">
        <f>COUNTIF(B1139,"*eu*")</f>
        <v>0</v>
      </c>
      <c r="R1139" s="1">
        <f>COUNTIF(B1139,"*ai*")</f>
        <v>0</v>
      </c>
      <c r="S1139" s="1">
        <f>COUNTIF(B1139,"*ae*")</f>
        <v>0</v>
      </c>
      <c r="T1139" s="1">
        <f>COUNTIF(B1139,"*ao*")</f>
        <v>0</v>
      </c>
      <c r="U1139" s="1">
        <f>COUNTIF(B1139,"*au*")</f>
        <v>0</v>
      </c>
      <c r="V1139" s="1">
        <f>COUNTIF(B1139,"*oi*")</f>
        <v>0</v>
      </c>
      <c r="W1139" s="1">
        <f>COUNTIF(B1139,"*oe*")</f>
        <v>0</v>
      </c>
      <c r="X1139" s="1">
        <f>COUNTIF(B1139,"*oa*")</f>
        <v>0</v>
      </c>
      <c r="Y1139" s="1">
        <f>COUNTIF(B1139,"*ou*")</f>
        <v>0</v>
      </c>
      <c r="Z1139" s="1">
        <f>COUNTIF(B1139,"*ui*")</f>
        <v>0</v>
      </c>
      <c r="AA1139" s="1">
        <f>COUNTIF(B1139,"*ua*")</f>
        <v>0</v>
      </c>
      <c r="AB1139">
        <f>SUM(G1139:AA1139)</f>
        <v>0</v>
      </c>
      <c r="AC1139">
        <v>2</v>
      </c>
      <c r="AD1139">
        <f>COUNTIF(AC1139,"2")</f>
        <v>1</v>
      </c>
      <c r="AE1139">
        <f>COUNTIF(AC1139,"3")</f>
        <v>0</v>
      </c>
      <c r="AF1139">
        <f>COUNTIF(AC1139,"4")</f>
        <v>0</v>
      </c>
      <c r="AG1139">
        <f>COUNTIF(AC1139,"5")</f>
        <v>0</v>
      </c>
      <c r="AH1139">
        <v>1</v>
      </c>
      <c r="AI1139">
        <v>0</v>
      </c>
      <c r="AL1139">
        <v>1</v>
      </c>
      <c r="AO1139" s="1">
        <f>COUNTIF(F1139,"CVCV")+COUNTIF(F1139,"CVVCV")</f>
        <v>1</v>
      </c>
      <c r="AP1139" s="1">
        <f>COUNTIF(F1139,"CVCVC")+COUNTIF(F1139,"CVVCVC")</f>
        <v>0</v>
      </c>
      <c r="AQ1139" s="1">
        <f>COUNTIF(F1139,"VCV")+COUNTIF(F1139,"VVCV")</f>
        <v>0</v>
      </c>
      <c r="AR1139" s="1">
        <f>COUNTIF(F1139,"VCVC")+COUNTIF(F1139,"VVCVC")</f>
        <v>0</v>
      </c>
      <c r="AS1139" s="1">
        <f>COUNTIF(F1139,"CVV")</f>
        <v>0</v>
      </c>
      <c r="AT1139" s="1">
        <f>COUNTIF(F1139,"CVVC")</f>
        <v>0</v>
      </c>
      <c r="AU1139" s="1">
        <f>COUNTIF(F1139,"VV")</f>
        <v>0</v>
      </c>
      <c r="AV1139" s="1">
        <f>COUNTIF(F1139,"VVC")</f>
        <v>0</v>
      </c>
      <c r="AW1139" s="1">
        <f>COUNTIF(F1139,"CVVCVC")+COUNTIF(F1139,"VVCVC")+COUNTIF(F1139,"CVVCV")+COUNTIF(F1139,"VVCV")</f>
        <v>0</v>
      </c>
      <c r="AY1139" s="1">
        <f>COUNTIF(F1139,"CCVCV")</f>
        <v>0</v>
      </c>
      <c r="AZ1139" s="1">
        <f>COUNTIF(F1139,"CCVCVC")</f>
        <v>0</v>
      </c>
      <c r="BA1139" s="1">
        <f>COUNTIF(F1139,"CCVV")</f>
        <v>0</v>
      </c>
      <c r="BB1139" s="1">
        <f>COUNTIF(F1139,"CCVVC")</f>
        <v>0</v>
      </c>
      <c r="BF1139" s="1" t="str">
        <f>RIGHT(F1139,4)</f>
        <v>CVCV</v>
      </c>
      <c r="BG1139" s="1">
        <v>1</v>
      </c>
      <c r="BP1139" s="1">
        <f>SUM(BG1139:BO1139)</f>
        <v>1</v>
      </c>
      <c r="BQ1139">
        <v>0</v>
      </c>
      <c r="BS1139" s="1" t="str">
        <f>LEFT(B1139,1)</f>
        <v>p</v>
      </c>
      <c r="BT1139" s="1" t="str">
        <f>LEFT(B1139,2)</f>
        <v>po</v>
      </c>
      <c r="BU1139" s="1" t="str">
        <f>RIGHT(B1139,1)</f>
        <v>i</v>
      </c>
      <c r="BX1139" s="10">
        <v>0</v>
      </c>
      <c r="BY1139" s="10" t="str">
        <f>LEFT(CA1139,1)</f>
        <v>o</v>
      </c>
      <c r="BZ1139" s="10" t="str">
        <f>RIGHT(B1139,1)</f>
        <v>i</v>
      </c>
      <c r="CA1139" s="10" t="str">
        <f>RIGHT(B1139,3)</f>
        <v>oni</v>
      </c>
      <c r="CB1139" s="10" t="str">
        <f>RIGHT(B1139,3)</f>
        <v>oni</v>
      </c>
      <c r="CC1139" s="10" t="str">
        <f>RIGHT(B1139,2)</f>
        <v>ni</v>
      </c>
      <c r="CD1139" s="10" t="str">
        <f>RIGHT(B1139,1)</f>
        <v>i</v>
      </c>
    </row>
    <row r="1140" spans="1:82">
      <c r="A1140">
        <v>1543</v>
      </c>
      <c r="B1140" s="30" t="s">
        <v>325</v>
      </c>
      <c r="C1140" t="s">
        <v>1598</v>
      </c>
      <c r="D1140" t="s">
        <v>1150</v>
      </c>
      <c r="E1140" t="s">
        <v>2821</v>
      </c>
      <c r="F1140" t="s">
        <v>2834</v>
      </c>
      <c r="G1140" s="1">
        <f>COUNTIF(B1140,"*ii*")</f>
        <v>0</v>
      </c>
      <c r="H1140" s="1">
        <f>COUNTIF(B1140,"*ee*")</f>
        <v>0</v>
      </c>
      <c r="I1140" s="1">
        <f>COUNTIF(B1140,"*aa*")</f>
        <v>0</v>
      </c>
      <c r="J1140" s="1">
        <f>COUNTIF(B1140,"*oo*")</f>
        <v>0</v>
      </c>
      <c r="K1140" s="1">
        <f>COUNTIF(B1140,"*uu*")</f>
        <v>0</v>
      </c>
      <c r="L1140" s="1">
        <f>COUNTIF(B1140,"*ia*")</f>
        <v>0</v>
      </c>
      <c r="M1140" s="1">
        <f>COUNTIF(B1140,"*iu*")</f>
        <v>0</v>
      </c>
      <c r="N1140" s="1">
        <f>COUNTIF(B1140,"*ei*")</f>
        <v>0</v>
      </c>
      <c r="O1140" s="1">
        <f>COUNTIF(B1140,"*ea*")</f>
        <v>0</v>
      </c>
      <c r="P1140" s="1">
        <f>COUNTIF(B1140,"*eo*")</f>
        <v>0</v>
      </c>
      <c r="Q1140" s="1">
        <f>COUNTIF(B1140,"*eu*")</f>
        <v>0</v>
      </c>
      <c r="R1140" s="1">
        <f>COUNTIF(B1140,"*ai*")</f>
        <v>0</v>
      </c>
      <c r="S1140" s="1">
        <f>COUNTIF(B1140,"*ae*")</f>
        <v>0</v>
      </c>
      <c r="T1140" s="1">
        <f>COUNTIF(B1140,"*ao*")</f>
        <v>0</v>
      </c>
      <c r="U1140" s="1">
        <f>COUNTIF(B1140,"*au*")</f>
        <v>0</v>
      </c>
      <c r="V1140" s="1">
        <f>COUNTIF(B1140,"*oi*")</f>
        <v>0</v>
      </c>
      <c r="W1140" s="1">
        <f>COUNTIF(B1140,"*oe*")</f>
        <v>0</v>
      </c>
      <c r="X1140" s="1">
        <f>COUNTIF(B1140,"*oa*")</f>
        <v>0</v>
      </c>
      <c r="Y1140" s="1">
        <f>COUNTIF(B1140,"*ou*")</f>
        <v>0</v>
      </c>
      <c r="Z1140" s="1">
        <f>COUNTIF(B1140,"*ui*")</f>
        <v>0</v>
      </c>
      <c r="AA1140" s="1">
        <f>COUNTIF(B1140,"*ua*")</f>
        <v>0</v>
      </c>
      <c r="AB1140">
        <f>SUM(G1140:AA1140)</f>
        <v>0</v>
      </c>
      <c r="AC1140">
        <v>2</v>
      </c>
      <c r="AD1140">
        <f>COUNTIF(AC1140,"2")</f>
        <v>1</v>
      </c>
      <c r="AE1140">
        <f>COUNTIF(AC1140,"3")</f>
        <v>0</v>
      </c>
      <c r="AF1140">
        <f>COUNTIF(AC1140,"4")</f>
        <v>0</v>
      </c>
      <c r="AG1140">
        <f>COUNTIF(AC1140,"5")</f>
        <v>0</v>
      </c>
      <c r="AH1140">
        <v>1</v>
      </c>
      <c r="AI1140">
        <v>0</v>
      </c>
      <c r="AL1140">
        <v>1</v>
      </c>
      <c r="AO1140" s="1">
        <f>COUNTIF(F1140,"CVCV")+COUNTIF(F1140,"CVVCV")</f>
        <v>1</v>
      </c>
      <c r="AP1140" s="1">
        <f>COUNTIF(F1140,"CVCVC")+COUNTIF(F1140,"CVVCVC")</f>
        <v>0</v>
      </c>
      <c r="AQ1140" s="1">
        <f>COUNTIF(F1140,"VCV")+COUNTIF(F1140,"VVCV")</f>
        <v>0</v>
      </c>
      <c r="AR1140" s="1">
        <f>COUNTIF(F1140,"VCVC")+COUNTIF(F1140,"VVCVC")</f>
        <v>0</v>
      </c>
      <c r="AS1140" s="1">
        <f>COUNTIF(F1140,"CVV")</f>
        <v>0</v>
      </c>
      <c r="AT1140" s="1">
        <f>COUNTIF(F1140,"CVVC")</f>
        <v>0</v>
      </c>
      <c r="AU1140" s="1">
        <f>COUNTIF(F1140,"VV")</f>
        <v>0</v>
      </c>
      <c r="AV1140" s="1">
        <f>COUNTIF(F1140,"VVC")</f>
        <v>0</v>
      </c>
      <c r="AW1140" s="1">
        <f>COUNTIF(F1140,"CVVCVC")+COUNTIF(F1140,"VVCVC")+COUNTIF(F1140,"CVVCV")+COUNTIF(F1140,"VVCV")</f>
        <v>0</v>
      </c>
      <c r="AY1140" s="1">
        <f>COUNTIF(F1140,"CCVCV")</f>
        <v>0</v>
      </c>
      <c r="AZ1140" s="1">
        <f>COUNTIF(F1140,"CCVCVC")</f>
        <v>0</v>
      </c>
      <c r="BA1140" s="1">
        <f>COUNTIF(F1140,"CCVV")</f>
        <v>0</v>
      </c>
      <c r="BB1140" s="1">
        <f>COUNTIF(F1140,"CCVVC")</f>
        <v>0</v>
      </c>
      <c r="BF1140" s="1" t="str">
        <f>RIGHT(F1140,4)</f>
        <v>CVCV</v>
      </c>
      <c r="BG1140" s="1">
        <v>1</v>
      </c>
      <c r="BP1140" s="1">
        <f>SUM(BG1140:BO1140)</f>
        <v>1</v>
      </c>
      <c r="BQ1140">
        <v>0</v>
      </c>
      <c r="BS1140" s="1" t="str">
        <f>LEFT(B1140,1)</f>
        <v>r</v>
      </c>
      <c r="BT1140" s="1" t="str">
        <f>LEFT(B1140,2)</f>
        <v>ro</v>
      </c>
      <c r="BU1140" s="1" t="str">
        <f>RIGHT(B1140,1)</f>
        <v>i</v>
      </c>
      <c r="BX1140" s="10">
        <v>0</v>
      </c>
      <c r="BY1140" s="10" t="str">
        <f>LEFT(CA1140,1)</f>
        <v>o</v>
      </c>
      <c r="BZ1140" s="10" t="str">
        <f>RIGHT(B1140,1)</f>
        <v>i</v>
      </c>
      <c r="CA1140" s="10" t="str">
        <f>RIGHT(B1140,3)</f>
        <v>oni</v>
      </c>
      <c r="CB1140" s="10" t="str">
        <f>RIGHT(B1140,3)</f>
        <v>oni</v>
      </c>
      <c r="CC1140" s="10" t="str">
        <f>RIGHT(B1140,2)</f>
        <v>ni</v>
      </c>
      <c r="CD1140" s="10" t="str">
        <f>RIGHT(B1140,1)</f>
        <v>i</v>
      </c>
    </row>
    <row r="1141" spans="1:82">
      <c r="A1141">
        <v>1897</v>
      </c>
      <c r="B1141" s="30" t="s">
        <v>60</v>
      </c>
      <c r="C1141" t="s">
        <v>1232</v>
      </c>
      <c r="D1141" t="s">
        <v>1150</v>
      </c>
      <c r="E1141" t="s">
        <v>2821</v>
      </c>
      <c r="F1141" t="s">
        <v>2834</v>
      </c>
      <c r="G1141" s="1">
        <f>COUNTIF(B1141,"*ii*")</f>
        <v>0</v>
      </c>
      <c r="H1141" s="1">
        <f>COUNTIF(B1141,"*ee*")</f>
        <v>0</v>
      </c>
      <c r="I1141" s="1">
        <f>COUNTIF(B1141,"*aa*")</f>
        <v>0</v>
      </c>
      <c r="J1141" s="1">
        <f>COUNTIF(B1141,"*oo*")</f>
        <v>0</v>
      </c>
      <c r="K1141" s="1">
        <f>COUNTIF(B1141,"*uu*")</f>
        <v>0</v>
      </c>
      <c r="L1141" s="1">
        <f>COUNTIF(B1141,"*ia*")</f>
        <v>0</v>
      </c>
      <c r="M1141" s="1">
        <f>COUNTIF(B1141,"*iu*")</f>
        <v>0</v>
      </c>
      <c r="N1141" s="1">
        <f>COUNTIF(B1141,"*ei*")</f>
        <v>0</v>
      </c>
      <c r="O1141" s="1">
        <f>COUNTIF(B1141,"*ea*")</f>
        <v>0</v>
      </c>
      <c r="P1141" s="1">
        <f>COUNTIF(B1141,"*eo*")</f>
        <v>0</v>
      </c>
      <c r="Q1141" s="1">
        <f>COUNTIF(B1141,"*eu*")</f>
        <v>0</v>
      </c>
      <c r="R1141" s="1">
        <f>COUNTIF(B1141,"*ai*")</f>
        <v>0</v>
      </c>
      <c r="S1141" s="1">
        <f>COUNTIF(B1141,"*ae*")</f>
        <v>0</v>
      </c>
      <c r="T1141" s="1">
        <f>COUNTIF(B1141,"*ao*")</f>
        <v>0</v>
      </c>
      <c r="U1141" s="1">
        <f>COUNTIF(B1141,"*au*")</f>
        <v>0</v>
      </c>
      <c r="V1141" s="1">
        <f>COUNTIF(B1141,"*oi*")</f>
        <v>0</v>
      </c>
      <c r="W1141" s="1">
        <f>COUNTIF(B1141,"*oe*")</f>
        <v>0</v>
      </c>
      <c r="X1141" s="1">
        <f>COUNTIF(B1141,"*oa*")</f>
        <v>0</v>
      </c>
      <c r="Y1141" s="1">
        <f>COUNTIF(B1141,"*ou*")</f>
        <v>0</v>
      </c>
      <c r="Z1141" s="1">
        <f>COUNTIF(B1141,"*ui*")</f>
        <v>0</v>
      </c>
      <c r="AA1141" s="1">
        <f>COUNTIF(B1141,"*ua*")</f>
        <v>0</v>
      </c>
      <c r="AB1141">
        <f>SUM(G1141:AA1141)</f>
        <v>0</v>
      </c>
      <c r="AC1141">
        <v>2</v>
      </c>
      <c r="AD1141">
        <f>COUNTIF(AC1141,"2")</f>
        <v>1</v>
      </c>
      <c r="AE1141">
        <f>COUNTIF(AC1141,"3")</f>
        <v>0</v>
      </c>
      <c r="AF1141">
        <f>COUNTIF(AC1141,"4")</f>
        <v>0</v>
      </c>
      <c r="AG1141">
        <f>COUNTIF(AC1141,"5")</f>
        <v>0</v>
      </c>
      <c r="AH1141">
        <v>1</v>
      </c>
      <c r="AI1141">
        <v>0</v>
      </c>
      <c r="AL1141">
        <v>1</v>
      </c>
      <c r="AO1141" s="1">
        <f>COUNTIF(F1141,"CVCV")+COUNTIF(F1141,"CVVCV")</f>
        <v>1</v>
      </c>
      <c r="AP1141" s="1">
        <f>COUNTIF(F1141,"CVCVC")+COUNTIF(F1141,"CVVCVC")</f>
        <v>0</v>
      </c>
      <c r="AQ1141" s="1">
        <f>COUNTIF(F1141,"VCV")+COUNTIF(F1141,"VVCV")</f>
        <v>0</v>
      </c>
      <c r="AR1141" s="1">
        <f>COUNTIF(F1141,"VCVC")+COUNTIF(F1141,"VVCVC")</f>
        <v>0</v>
      </c>
      <c r="AS1141" s="1">
        <f>COUNTIF(F1141,"CVV")</f>
        <v>0</v>
      </c>
      <c r="AT1141" s="1">
        <f>COUNTIF(F1141,"CVVC")</f>
        <v>0</v>
      </c>
      <c r="AU1141" s="1">
        <f>COUNTIF(F1141,"VV")</f>
        <v>0</v>
      </c>
      <c r="AV1141" s="1">
        <f>COUNTIF(F1141,"VVC")</f>
        <v>0</v>
      </c>
      <c r="AW1141" s="1">
        <f>COUNTIF(F1141,"CVVCVC")+COUNTIF(F1141,"VVCVC")+COUNTIF(F1141,"CVVCV")+COUNTIF(F1141,"VVCV")</f>
        <v>0</v>
      </c>
      <c r="AY1141" s="1">
        <f>COUNTIF(F1141,"CCVCV")</f>
        <v>0</v>
      </c>
      <c r="AZ1141" s="1">
        <f>COUNTIF(F1141,"CCVCVC")</f>
        <v>0</v>
      </c>
      <c r="BA1141" s="1">
        <f>COUNTIF(F1141,"CCVV")</f>
        <v>0</v>
      </c>
      <c r="BB1141" s="1">
        <f>COUNTIF(F1141,"CCVVC")</f>
        <v>0</v>
      </c>
      <c r="BF1141" s="1" t="str">
        <f>RIGHT(F1141,4)</f>
        <v>CVCV</v>
      </c>
      <c r="BG1141" s="1">
        <v>1</v>
      </c>
      <c r="BP1141" s="1">
        <f>SUM(BG1141:BO1141)</f>
        <v>1</v>
      </c>
      <c r="BQ1141">
        <v>0</v>
      </c>
      <c r="BS1141" s="1" t="str">
        <f>LEFT(B1141,1)</f>
        <v>t</v>
      </c>
      <c r="BT1141" s="1" t="str">
        <f>LEFT(B1141,2)</f>
        <v>to</v>
      </c>
      <c r="BU1141" s="1" t="str">
        <f>RIGHT(B1141,1)</f>
        <v>i</v>
      </c>
      <c r="BX1141" s="10">
        <v>0</v>
      </c>
      <c r="BY1141" s="10" t="str">
        <f>LEFT(CA1141,1)</f>
        <v>o</v>
      </c>
      <c r="BZ1141" s="10" t="str">
        <f>RIGHT(B1141,1)</f>
        <v>i</v>
      </c>
      <c r="CA1141" s="10" t="str">
        <f>RIGHT(B1141,3)</f>
        <v>oni</v>
      </c>
      <c r="CB1141" s="10" t="str">
        <f>RIGHT(B1141,3)</f>
        <v>oni</v>
      </c>
      <c r="CC1141" s="10" t="str">
        <f>RIGHT(B1141,2)</f>
        <v>ni</v>
      </c>
      <c r="CD1141" s="10" t="str">
        <f>RIGHT(B1141,1)</f>
        <v>i</v>
      </c>
    </row>
    <row r="1142" spans="1:82">
      <c r="A1142">
        <v>231</v>
      </c>
      <c r="B1142" s="30" t="s">
        <v>566</v>
      </c>
      <c r="C1142" t="s">
        <v>1939</v>
      </c>
      <c r="D1142" t="s">
        <v>1141</v>
      </c>
      <c r="E1142" t="s">
        <v>1141</v>
      </c>
      <c r="F1142" t="s">
        <v>2834</v>
      </c>
      <c r="G1142" s="1">
        <f>COUNTIF(B1142,"*ii*")</f>
        <v>0</v>
      </c>
      <c r="H1142" s="1">
        <f>COUNTIF(B1142,"*ee*")</f>
        <v>0</v>
      </c>
      <c r="I1142" s="1">
        <f>COUNTIF(B1142,"*aa*")</f>
        <v>0</v>
      </c>
      <c r="J1142" s="1">
        <f>COUNTIF(B1142,"*oo*")</f>
        <v>0</v>
      </c>
      <c r="K1142" s="1">
        <f>COUNTIF(B1142,"*uu*")</f>
        <v>0</v>
      </c>
      <c r="L1142" s="1">
        <f>COUNTIF(B1142,"*ia*")</f>
        <v>0</v>
      </c>
      <c r="M1142" s="1">
        <f>COUNTIF(B1142,"*iu*")</f>
        <v>0</v>
      </c>
      <c r="N1142" s="1">
        <f>COUNTIF(B1142,"*ei*")</f>
        <v>0</v>
      </c>
      <c r="O1142" s="1">
        <f>COUNTIF(B1142,"*ea*")</f>
        <v>0</v>
      </c>
      <c r="P1142" s="1">
        <f>COUNTIF(B1142,"*eo*")</f>
        <v>0</v>
      </c>
      <c r="Q1142" s="1">
        <f>COUNTIF(B1142,"*eu*")</f>
        <v>0</v>
      </c>
      <c r="R1142" s="1">
        <f>COUNTIF(B1142,"*ai*")</f>
        <v>0</v>
      </c>
      <c r="S1142" s="1">
        <f>COUNTIF(B1142,"*ae*")</f>
        <v>0</v>
      </c>
      <c r="T1142" s="1">
        <f>COUNTIF(B1142,"*ao*")</f>
        <v>0</v>
      </c>
      <c r="U1142" s="1">
        <f>COUNTIF(B1142,"*au*")</f>
        <v>0</v>
      </c>
      <c r="V1142" s="1">
        <f>COUNTIF(B1142,"*oi*")</f>
        <v>0</v>
      </c>
      <c r="W1142" s="1">
        <f>COUNTIF(B1142,"*oe*")</f>
        <v>0</v>
      </c>
      <c r="X1142" s="1">
        <f>COUNTIF(B1142,"*oa*")</f>
        <v>0</v>
      </c>
      <c r="Y1142" s="1">
        <f>COUNTIF(B1142,"*ou*")</f>
        <v>0</v>
      </c>
      <c r="Z1142" s="1">
        <f>COUNTIF(B1142,"*ui*")</f>
        <v>0</v>
      </c>
      <c r="AA1142" s="1">
        <f>COUNTIF(B1142,"*ua*")</f>
        <v>0</v>
      </c>
      <c r="AB1142">
        <f>SUM(G1142:AA1142)</f>
        <v>0</v>
      </c>
      <c r="AC1142">
        <v>2</v>
      </c>
      <c r="AD1142">
        <f>COUNTIF(AC1142,"2")</f>
        <v>1</v>
      </c>
      <c r="AE1142">
        <f>COUNTIF(AC1142,"3")</f>
        <v>0</v>
      </c>
      <c r="AF1142">
        <f>COUNTIF(AC1142,"4")</f>
        <v>0</v>
      </c>
      <c r="AG1142">
        <f>COUNTIF(AC1142,"5")</f>
        <v>0</v>
      </c>
      <c r="AH1142">
        <v>1</v>
      </c>
      <c r="AI1142">
        <v>0</v>
      </c>
      <c r="AL1142">
        <v>1</v>
      </c>
      <c r="AO1142" s="1">
        <f>COUNTIF(F1142,"CVCV")+COUNTIF(F1142,"CVVCV")</f>
        <v>1</v>
      </c>
      <c r="AP1142" s="1">
        <f>COUNTIF(F1142,"CVCVC")+COUNTIF(F1142,"CVVCVC")</f>
        <v>0</v>
      </c>
      <c r="AQ1142" s="1">
        <f>COUNTIF(F1142,"VCV")+COUNTIF(F1142,"VVCV")</f>
        <v>0</v>
      </c>
      <c r="AR1142" s="1">
        <f>COUNTIF(F1142,"VCVC")+COUNTIF(F1142,"VVCVC")</f>
        <v>0</v>
      </c>
      <c r="AS1142" s="1">
        <f>COUNTIF(F1142,"CVV")</f>
        <v>0</v>
      </c>
      <c r="AT1142" s="1">
        <f>COUNTIF(F1142,"CVVC")</f>
        <v>0</v>
      </c>
      <c r="AU1142" s="1">
        <f>COUNTIF(F1142,"VV")</f>
        <v>0</v>
      </c>
      <c r="AV1142" s="1">
        <f>COUNTIF(F1142,"VVC")</f>
        <v>0</v>
      </c>
      <c r="AW1142" s="1">
        <f>COUNTIF(F1142,"CVVCVC")+COUNTIF(F1142,"VVCVC")+COUNTIF(F1142,"CVVCV")+COUNTIF(F1142,"VVCV")</f>
        <v>0</v>
      </c>
      <c r="AY1142" s="1">
        <f>COUNTIF(F1142,"CCVCV")</f>
        <v>0</v>
      </c>
      <c r="AZ1142" s="1">
        <f>COUNTIF(F1142,"CCVCVC")</f>
        <v>0</v>
      </c>
      <c r="BA1142" s="1">
        <f>COUNTIF(F1142,"CCVV")</f>
        <v>0</v>
      </c>
      <c r="BB1142" s="1">
        <f>COUNTIF(F1142,"CCVVC")</f>
        <v>0</v>
      </c>
      <c r="BF1142" s="1" t="str">
        <f>RIGHT(F1142,4)</f>
        <v>CVCV</v>
      </c>
      <c r="BG1142" s="1">
        <v>1</v>
      </c>
      <c r="BP1142" s="1">
        <f>SUM(BG1142:BO1142)</f>
        <v>1</v>
      </c>
      <c r="BQ1142">
        <v>0</v>
      </c>
      <c r="BS1142" s="1" t="str">
        <f>LEFT(B1142,1)</f>
        <v>b</v>
      </c>
      <c r="BT1142" s="1" t="str">
        <f>LEFT(B1142,2)</f>
        <v>bu</v>
      </c>
      <c r="BU1142" s="1" t="str">
        <f>RIGHT(B1142,1)</f>
        <v>i</v>
      </c>
      <c r="BX1142" s="10">
        <v>0</v>
      </c>
      <c r="BY1142" s="10" t="str">
        <f>LEFT(CA1142,1)</f>
        <v>u</v>
      </c>
      <c r="BZ1142" s="10" t="str">
        <f>RIGHT(B1142,1)</f>
        <v>i</v>
      </c>
      <c r="CA1142" s="10" t="str">
        <f>RIGHT(B1142,3)</f>
        <v>uni</v>
      </c>
      <c r="CB1142" s="10" t="str">
        <f>RIGHT(B1142,3)</f>
        <v>uni</v>
      </c>
      <c r="CC1142" s="10" t="str">
        <f>RIGHT(B1142,2)</f>
        <v>ni</v>
      </c>
      <c r="CD1142" s="10" t="str">
        <f>RIGHT(B1142,1)</f>
        <v>i</v>
      </c>
    </row>
    <row r="1143" spans="1:82">
      <c r="A1143">
        <v>696</v>
      </c>
      <c r="B1143" s="30" t="s">
        <v>1053</v>
      </c>
      <c r="C1143" t="s">
        <v>2669</v>
      </c>
      <c r="D1143" t="s">
        <v>1141</v>
      </c>
      <c r="E1143" t="s">
        <v>1141</v>
      </c>
      <c r="F1143" t="s">
        <v>2834</v>
      </c>
      <c r="G1143" s="1">
        <f>COUNTIF(B1143,"*ii*")</f>
        <v>0</v>
      </c>
      <c r="H1143" s="1">
        <f>COUNTIF(B1143,"*ee*")</f>
        <v>0</v>
      </c>
      <c r="I1143" s="1">
        <f>COUNTIF(B1143,"*aa*")</f>
        <v>0</v>
      </c>
      <c r="J1143" s="1">
        <f>COUNTIF(B1143,"*oo*")</f>
        <v>0</v>
      </c>
      <c r="K1143" s="1">
        <f>COUNTIF(B1143,"*uu*")</f>
        <v>0</v>
      </c>
      <c r="L1143" s="1">
        <f>COUNTIF(B1143,"*ia*")</f>
        <v>0</v>
      </c>
      <c r="M1143" s="1">
        <f>COUNTIF(B1143,"*iu*")</f>
        <v>0</v>
      </c>
      <c r="N1143" s="1">
        <f>COUNTIF(B1143,"*ei*")</f>
        <v>0</v>
      </c>
      <c r="O1143" s="1">
        <f>COUNTIF(B1143,"*ea*")</f>
        <v>0</v>
      </c>
      <c r="P1143" s="1">
        <f>COUNTIF(B1143,"*eo*")</f>
        <v>0</v>
      </c>
      <c r="Q1143" s="1">
        <f>COUNTIF(B1143,"*eu*")</f>
        <v>0</v>
      </c>
      <c r="R1143" s="1">
        <f>COUNTIF(B1143,"*ai*")</f>
        <v>0</v>
      </c>
      <c r="S1143" s="1">
        <f>COUNTIF(B1143,"*ae*")</f>
        <v>0</v>
      </c>
      <c r="T1143" s="1">
        <f>COUNTIF(B1143,"*ao*")</f>
        <v>0</v>
      </c>
      <c r="U1143" s="1">
        <f>COUNTIF(B1143,"*au*")</f>
        <v>0</v>
      </c>
      <c r="V1143" s="1">
        <f>COUNTIF(B1143,"*oi*")</f>
        <v>0</v>
      </c>
      <c r="W1143" s="1">
        <f>COUNTIF(B1143,"*oe*")</f>
        <v>0</v>
      </c>
      <c r="X1143" s="1">
        <f>COUNTIF(B1143,"*oa*")</f>
        <v>0</v>
      </c>
      <c r="Y1143" s="1">
        <f>COUNTIF(B1143,"*ou*")</f>
        <v>0</v>
      </c>
      <c r="Z1143" s="1">
        <f>COUNTIF(B1143,"*ui*")</f>
        <v>0</v>
      </c>
      <c r="AA1143" s="1">
        <f>COUNTIF(B1143,"*ua*")</f>
        <v>0</v>
      </c>
      <c r="AB1143">
        <f>SUM(G1143:AA1143)</f>
        <v>0</v>
      </c>
      <c r="AC1143">
        <v>2</v>
      </c>
      <c r="AD1143">
        <f>COUNTIF(AC1143,"2")</f>
        <v>1</v>
      </c>
      <c r="AE1143">
        <f>COUNTIF(AC1143,"3")</f>
        <v>0</v>
      </c>
      <c r="AF1143">
        <f>COUNTIF(AC1143,"4")</f>
        <v>0</v>
      </c>
      <c r="AG1143">
        <f>COUNTIF(AC1143,"5")</f>
        <v>0</v>
      </c>
      <c r="AH1143">
        <v>1</v>
      </c>
      <c r="AI1143">
        <v>0</v>
      </c>
      <c r="AL1143">
        <v>1</v>
      </c>
      <c r="AO1143" s="1">
        <f>COUNTIF(F1143,"CVCV")+COUNTIF(F1143,"CVVCV")</f>
        <v>1</v>
      </c>
      <c r="AP1143" s="1">
        <f>COUNTIF(F1143,"CVCVC")+COUNTIF(F1143,"CVVCVC")</f>
        <v>0</v>
      </c>
      <c r="AQ1143" s="1">
        <f>COUNTIF(F1143,"VCV")+COUNTIF(F1143,"VVCV")</f>
        <v>0</v>
      </c>
      <c r="AR1143" s="1">
        <f>COUNTIF(F1143,"VCVC")+COUNTIF(F1143,"VVCVC")</f>
        <v>0</v>
      </c>
      <c r="AS1143" s="1">
        <f>COUNTIF(F1143,"CVV")</f>
        <v>0</v>
      </c>
      <c r="AT1143" s="1">
        <f>COUNTIF(F1143,"CVVC")</f>
        <v>0</v>
      </c>
      <c r="AU1143" s="1">
        <f>COUNTIF(F1143,"VV")</f>
        <v>0</v>
      </c>
      <c r="AV1143" s="1">
        <f>COUNTIF(F1143,"VVC")</f>
        <v>0</v>
      </c>
      <c r="AW1143" s="1">
        <f>COUNTIF(F1143,"CVVCVC")+COUNTIF(F1143,"VVCVC")+COUNTIF(F1143,"CVVCV")+COUNTIF(F1143,"VVCV")</f>
        <v>0</v>
      </c>
      <c r="AY1143" s="1">
        <f>COUNTIF(F1143,"CCVCV")</f>
        <v>0</v>
      </c>
      <c r="AZ1143" s="1">
        <f>COUNTIF(F1143,"CCVCVC")</f>
        <v>0</v>
      </c>
      <c r="BA1143" s="1">
        <f>COUNTIF(F1143,"CCVV")</f>
        <v>0</v>
      </c>
      <c r="BB1143" s="1">
        <f>COUNTIF(F1143,"CCVVC")</f>
        <v>0</v>
      </c>
      <c r="BF1143" s="1" t="str">
        <f>RIGHT(F1143,4)</f>
        <v>CVCV</v>
      </c>
      <c r="BG1143" s="1">
        <v>1</v>
      </c>
      <c r="BP1143" s="1">
        <f>SUM(BG1143:BO1143)</f>
        <v>1</v>
      </c>
      <c r="BQ1143">
        <v>0</v>
      </c>
      <c r="BS1143" s="1" t="str">
        <f>LEFT(B1143,1)</f>
        <v>k</v>
      </c>
      <c r="BT1143" s="1" t="str">
        <f>LEFT(B1143,2)</f>
        <v>ku</v>
      </c>
      <c r="BU1143" s="1" t="str">
        <f>RIGHT(B1143,1)</f>
        <v>i</v>
      </c>
      <c r="BX1143" s="10">
        <v>0</v>
      </c>
      <c r="BY1143" s="10" t="str">
        <f>LEFT(CA1143,1)</f>
        <v>u</v>
      </c>
      <c r="BZ1143" s="10" t="str">
        <f>RIGHT(B1143,1)</f>
        <v>i</v>
      </c>
      <c r="CA1143" s="10" t="str">
        <f>RIGHT(B1143,3)</f>
        <v>uni</v>
      </c>
      <c r="CB1143" s="10" t="str">
        <f>RIGHT(B1143,3)</f>
        <v>uni</v>
      </c>
      <c r="CC1143" s="10" t="str">
        <f>RIGHT(B1143,2)</f>
        <v>ni</v>
      </c>
      <c r="CD1143" s="10" t="str">
        <f>RIGHT(B1143,1)</f>
        <v>i</v>
      </c>
    </row>
    <row r="1144" spans="1:82">
      <c r="A1144">
        <v>1035</v>
      </c>
      <c r="B1144" s="30" t="s">
        <v>991</v>
      </c>
      <c r="C1144" t="s">
        <v>2585</v>
      </c>
      <c r="D1144" t="s">
        <v>1141</v>
      </c>
      <c r="E1144" t="s">
        <v>1141</v>
      </c>
      <c r="F1144" t="s">
        <v>2834</v>
      </c>
      <c r="G1144" s="1">
        <f>COUNTIF(B1144,"*ii*")</f>
        <v>0</v>
      </c>
      <c r="H1144" s="1">
        <f>COUNTIF(B1144,"*ee*")</f>
        <v>0</v>
      </c>
      <c r="I1144" s="1">
        <f>COUNTIF(B1144,"*aa*")</f>
        <v>0</v>
      </c>
      <c r="J1144" s="1">
        <f>COUNTIF(B1144,"*oo*")</f>
        <v>0</v>
      </c>
      <c r="K1144" s="1">
        <f>COUNTIF(B1144,"*uu*")</f>
        <v>0</v>
      </c>
      <c r="L1144" s="1">
        <f>COUNTIF(B1144,"*ia*")</f>
        <v>0</v>
      </c>
      <c r="M1144" s="1">
        <f>COUNTIF(B1144,"*iu*")</f>
        <v>0</v>
      </c>
      <c r="N1144" s="1">
        <f>COUNTIF(B1144,"*ei*")</f>
        <v>0</v>
      </c>
      <c r="O1144" s="1">
        <f>COUNTIF(B1144,"*ea*")</f>
        <v>0</v>
      </c>
      <c r="P1144" s="1">
        <f>COUNTIF(B1144,"*eo*")</f>
        <v>0</v>
      </c>
      <c r="Q1144" s="1">
        <f>COUNTIF(B1144,"*eu*")</f>
        <v>0</v>
      </c>
      <c r="R1144" s="1">
        <f>COUNTIF(B1144,"*ai*")</f>
        <v>0</v>
      </c>
      <c r="S1144" s="1">
        <f>COUNTIF(B1144,"*ae*")</f>
        <v>0</v>
      </c>
      <c r="T1144" s="1">
        <f>COUNTIF(B1144,"*ao*")</f>
        <v>0</v>
      </c>
      <c r="U1144" s="1">
        <f>COUNTIF(B1144,"*au*")</f>
        <v>0</v>
      </c>
      <c r="V1144" s="1">
        <f>COUNTIF(B1144,"*oi*")</f>
        <v>0</v>
      </c>
      <c r="W1144" s="1">
        <f>COUNTIF(B1144,"*oe*")</f>
        <v>0</v>
      </c>
      <c r="X1144" s="1">
        <f>COUNTIF(B1144,"*oa*")</f>
        <v>0</v>
      </c>
      <c r="Y1144" s="1">
        <f>COUNTIF(B1144,"*ou*")</f>
        <v>0</v>
      </c>
      <c r="Z1144" s="1">
        <f>COUNTIF(B1144,"*ui*")</f>
        <v>0</v>
      </c>
      <c r="AA1144" s="1">
        <f>COUNTIF(B1144,"*ua*")</f>
        <v>0</v>
      </c>
      <c r="AB1144">
        <f>SUM(G1144:AA1144)</f>
        <v>0</v>
      </c>
      <c r="AC1144">
        <v>2</v>
      </c>
      <c r="AD1144">
        <f>COUNTIF(AC1144,"2")</f>
        <v>1</v>
      </c>
      <c r="AE1144">
        <f>COUNTIF(AC1144,"3")</f>
        <v>0</v>
      </c>
      <c r="AF1144">
        <f>COUNTIF(AC1144,"4")</f>
        <v>0</v>
      </c>
      <c r="AG1144">
        <f>COUNTIF(AC1144,"5")</f>
        <v>0</v>
      </c>
      <c r="AH1144">
        <v>1</v>
      </c>
      <c r="AI1144">
        <v>0</v>
      </c>
      <c r="AL1144">
        <v>1</v>
      </c>
      <c r="AO1144" s="1">
        <f>COUNTIF(F1144,"CVCV")+COUNTIF(F1144,"CVVCV")</f>
        <v>1</v>
      </c>
      <c r="AP1144" s="1">
        <f>COUNTIF(F1144,"CVCVC")+COUNTIF(F1144,"CVVCVC")</f>
        <v>0</v>
      </c>
      <c r="AQ1144" s="1">
        <f>COUNTIF(F1144,"VCV")+COUNTIF(F1144,"VVCV")</f>
        <v>0</v>
      </c>
      <c r="AR1144" s="1">
        <f>COUNTIF(F1144,"VCVC")+COUNTIF(F1144,"VVCVC")</f>
        <v>0</v>
      </c>
      <c r="AS1144" s="1">
        <f>COUNTIF(F1144,"CVV")</f>
        <v>0</v>
      </c>
      <c r="AT1144" s="1">
        <f>COUNTIF(F1144,"CVVC")</f>
        <v>0</v>
      </c>
      <c r="AU1144" s="1">
        <f>COUNTIF(F1144,"VV")</f>
        <v>0</v>
      </c>
      <c r="AV1144" s="1">
        <f>COUNTIF(F1144,"VVC")</f>
        <v>0</v>
      </c>
      <c r="AW1144" s="1">
        <f>COUNTIF(F1144,"CVVCVC")+COUNTIF(F1144,"VVCVC")+COUNTIF(F1144,"CVVCV")+COUNTIF(F1144,"VVCV")</f>
        <v>0</v>
      </c>
      <c r="AY1144" s="1">
        <f>COUNTIF(F1144,"CCVCV")</f>
        <v>0</v>
      </c>
      <c r="AZ1144" s="1">
        <f>COUNTIF(F1144,"CCVCVC")</f>
        <v>0</v>
      </c>
      <c r="BA1144" s="1">
        <f>COUNTIF(F1144,"CCVV")</f>
        <v>0</v>
      </c>
      <c r="BB1144" s="1">
        <f>COUNTIF(F1144,"CCVVC")</f>
        <v>0</v>
      </c>
      <c r="BF1144" s="1" t="str">
        <f>RIGHT(F1144,4)</f>
        <v>CVCV</v>
      </c>
      <c r="BG1144" s="1">
        <v>1</v>
      </c>
      <c r="BP1144" s="1">
        <f>SUM(BG1144:BO1144)</f>
        <v>1</v>
      </c>
      <c r="BQ1144">
        <v>0</v>
      </c>
      <c r="BS1144" s="1" t="str">
        <f>LEFT(B1144,1)</f>
        <v>n</v>
      </c>
      <c r="BT1144" s="1" t="str">
        <f>LEFT(B1144,2)</f>
        <v>nu</v>
      </c>
      <c r="BU1144" s="1" t="str">
        <f>RIGHT(B1144,1)</f>
        <v>i</v>
      </c>
      <c r="BX1144" s="10">
        <v>0</v>
      </c>
      <c r="BY1144" s="10" t="str">
        <f>LEFT(CA1144,1)</f>
        <v>u</v>
      </c>
      <c r="BZ1144" s="10" t="str">
        <f>RIGHT(B1144,1)</f>
        <v>i</v>
      </c>
      <c r="CA1144" s="10" t="str">
        <f>RIGHT(B1144,3)</f>
        <v>uni</v>
      </c>
      <c r="CB1144" s="10" t="str">
        <f>RIGHT(B1144,3)</f>
        <v>uni</v>
      </c>
      <c r="CC1144" s="10" t="str">
        <f>RIGHT(B1144,2)</f>
        <v>ni</v>
      </c>
      <c r="CD1144" s="10" t="str">
        <f>RIGHT(B1144,1)</f>
        <v>i</v>
      </c>
    </row>
    <row r="1145" spans="1:82">
      <c r="A1145">
        <v>886</v>
      </c>
      <c r="B1145" s="30" t="s">
        <v>78</v>
      </c>
      <c r="C1145" t="s">
        <v>1252</v>
      </c>
      <c r="D1145" t="s">
        <v>1151</v>
      </c>
      <c r="E1145" t="s">
        <v>2821</v>
      </c>
      <c r="F1145" t="s">
        <v>2834</v>
      </c>
      <c r="G1145" s="1">
        <f>COUNTIF(B1145,"*ii*")</f>
        <v>0</v>
      </c>
      <c r="H1145" s="1">
        <f>COUNTIF(B1145,"*ee*")</f>
        <v>0</v>
      </c>
      <c r="I1145" s="1">
        <f>COUNTIF(B1145,"*aa*")</f>
        <v>0</v>
      </c>
      <c r="J1145" s="1">
        <f>COUNTIF(B1145,"*oo*")</f>
        <v>0</v>
      </c>
      <c r="K1145" s="1">
        <f>COUNTIF(B1145,"*uu*")</f>
        <v>0</v>
      </c>
      <c r="L1145" s="1">
        <f>COUNTIF(B1145,"*ia*")</f>
        <v>0</v>
      </c>
      <c r="M1145" s="1">
        <f>COUNTIF(B1145,"*iu*")</f>
        <v>0</v>
      </c>
      <c r="N1145" s="1">
        <f>COUNTIF(B1145,"*ei*")</f>
        <v>0</v>
      </c>
      <c r="O1145" s="1">
        <f>COUNTIF(B1145,"*ea*")</f>
        <v>0</v>
      </c>
      <c r="P1145" s="1">
        <f>COUNTIF(B1145,"*eo*")</f>
        <v>0</v>
      </c>
      <c r="Q1145" s="1">
        <f>COUNTIF(B1145,"*eu*")</f>
        <v>0</v>
      </c>
      <c r="R1145" s="1">
        <f>COUNTIF(B1145,"*ai*")</f>
        <v>0</v>
      </c>
      <c r="S1145" s="1">
        <f>COUNTIF(B1145,"*ae*")</f>
        <v>0</v>
      </c>
      <c r="T1145" s="1">
        <f>COUNTIF(B1145,"*ao*")</f>
        <v>0</v>
      </c>
      <c r="U1145" s="1">
        <f>COUNTIF(B1145,"*au*")</f>
        <v>0</v>
      </c>
      <c r="V1145" s="1">
        <f>COUNTIF(B1145,"*oi*")</f>
        <v>0</v>
      </c>
      <c r="W1145" s="1">
        <f>COUNTIF(B1145,"*oe*")</f>
        <v>0</v>
      </c>
      <c r="X1145" s="1">
        <f>COUNTIF(B1145,"*oa*")</f>
        <v>0</v>
      </c>
      <c r="Y1145" s="1">
        <f>COUNTIF(B1145,"*ou*")</f>
        <v>0</v>
      </c>
      <c r="Z1145" s="1">
        <f>COUNTIF(B1145,"*ui*")</f>
        <v>0</v>
      </c>
      <c r="AA1145" s="1">
        <f>COUNTIF(B1145,"*ua*")</f>
        <v>0</v>
      </c>
      <c r="AB1145">
        <f>SUM(G1145:AA1145)</f>
        <v>0</v>
      </c>
      <c r="AC1145">
        <v>2</v>
      </c>
      <c r="AD1145">
        <f>COUNTIF(AC1145,"2")</f>
        <v>1</v>
      </c>
      <c r="AE1145">
        <f>COUNTIF(AC1145,"3")</f>
        <v>0</v>
      </c>
      <c r="AF1145">
        <f>COUNTIF(AC1145,"4")</f>
        <v>0</v>
      </c>
      <c r="AG1145">
        <f>COUNTIF(AC1145,"5")</f>
        <v>0</v>
      </c>
      <c r="AH1145">
        <v>1</v>
      </c>
      <c r="AI1145">
        <v>0</v>
      </c>
      <c r="AL1145">
        <v>1</v>
      </c>
      <c r="AO1145" s="1">
        <f>COUNTIF(F1145,"CVCV")+COUNTIF(F1145,"CVVCV")</f>
        <v>1</v>
      </c>
      <c r="AP1145" s="1">
        <f>COUNTIF(F1145,"CVCVC")+COUNTIF(F1145,"CVVCVC")</f>
        <v>0</v>
      </c>
      <c r="AQ1145" s="1">
        <f>COUNTIF(F1145,"VCV")+COUNTIF(F1145,"VVCV")</f>
        <v>0</v>
      </c>
      <c r="AR1145" s="1">
        <f>COUNTIF(F1145,"VCVC")+COUNTIF(F1145,"VVCVC")</f>
        <v>0</v>
      </c>
      <c r="AS1145" s="1">
        <f>COUNTIF(F1145,"CVV")</f>
        <v>0</v>
      </c>
      <c r="AT1145" s="1">
        <f>COUNTIF(F1145,"CVVC")</f>
        <v>0</v>
      </c>
      <c r="AU1145" s="1">
        <f>COUNTIF(F1145,"VV")</f>
        <v>0</v>
      </c>
      <c r="AV1145" s="1">
        <f>COUNTIF(F1145,"VVC")</f>
        <v>0</v>
      </c>
      <c r="AW1145" s="1">
        <f>COUNTIF(F1145,"CVVCVC")+COUNTIF(F1145,"VVCVC")+COUNTIF(F1145,"CVVCV")+COUNTIF(F1145,"VVCV")</f>
        <v>0</v>
      </c>
      <c r="AY1145" s="1">
        <f>COUNTIF(F1145,"CCVCV")</f>
        <v>0</v>
      </c>
      <c r="AZ1145" s="1">
        <f>COUNTIF(F1145,"CCVCVC")</f>
        <v>0</v>
      </c>
      <c r="BA1145" s="1">
        <f>COUNTIF(F1145,"CCVV")</f>
        <v>0</v>
      </c>
      <c r="BB1145" s="1">
        <f>COUNTIF(F1145,"CCVVC")</f>
        <v>0</v>
      </c>
      <c r="BF1145" s="1" t="str">
        <f>RIGHT(F1145,4)</f>
        <v>CVCV</v>
      </c>
      <c r="BG1145" s="1">
        <v>1</v>
      </c>
      <c r="BP1145" s="1">
        <f>SUM(BG1145:BO1145)</f>
        <v>1</v>
      </c>
      <c r="BQ1145">
        <v>0</v>
      </c>
      <c r="BS1145" s="1" t="str">
        <f>LEFT(B1145,1)</f>
        <v>m</v>
      </c>
      <c r="BT1145" s="1" t="str">
        <f>LEFT(B1145,2)</f>
        <v>mu</v>
      </c>
      <c r="BU1145" s="1" t="str">
        <f>RIGHT(B1145,1)</f>
        <v>i</v>
      </c>
      <c r="BX1145" s="10">
        <v>0</v>
      </c>
      <c r="BY1145" s="10" t="str">
        <f>LEFT(CA1145,1)</f>
        <v>u</v>
      </c>
      <c r="BZ1145" s="10" t="str">
        <f>RIGHT(B1145,1)</f>
        <v>i</v>
      </c>
      <c r="CA1145" s="10" t="str">
        <f>RIGHT(B1145,3)</f>
        <v>uni</v>
      </c>
      <c r="CB1145" s="10" t="str">
        <f>RIGHT(B1145,3)</f>
        <v>uni</v>
      </c>
      <c r="CC1145" s="10" t="str">
        <f>RIGHT(B1145,2)</f>
        <v>ni</v>
      </c>
      <c r="CD1145" s="10" t="str">
        <f>RIGHT(B1145,1)</f>
        <v>i</v>
      </c>
    </row>
    <row r="1146" spans="1:82">
      <c r="A1146">
        <v>376</v>
      </c>
      <c r="B1146" s="30" t="s">
        <v>213</v>
      </c>
      <c r="C1146" t="s">
        <v>1434</v>
      </c>
      <c r="D1146" t="s">
        <v>1150</v>
      </c>
      <c r="E1146" t="s">
        <v>2821</v>
      </c>
      <c r="F1146" t="s">
        <v>2834</v>
      </c>
      <c r="G1146" s="1">
        <f>COUNTIF(B1146,"*ii*")</f>
        <v>0</v>
      </c>
      <c r="H1146" s="1">
        <f>COUNTIF(B1146,"*ee*")</f>
        <v>0</v>
      </c>
      <c r="I1146" s="1">
        <f>COUNTIF(B1146,"*aa*")</f>
        <v>0</v>
      </c>
      <c r="J1146" s="1">
        <f>COUNTIF(B1146,"*oo*")</f>
        <v>0</v>
      </c>
      <c r="K1146" s="1">
        <f>COUNTIF(B1146,"*uu*")</f>
        <v>0</v>
      </c>
      <c r="L1146" s="1">
        <f>COUNTIF(B1146,"*ia*")</f>
        <v>0</v>
      </c>
      <c r="M1146" s="1">
        <f>COUNTIF(B1146,"*iu*")</f>
        <v>0</v>
      </c>
      <c r="N1146" s="1">
        <f>COUNTIF(B1146,"*ei*")</f>
        <v>0</v>
      </c>
      <c r="O1146" s="1">
        <f>COUNTIF(B1146,"*ea*")</f>
        <v>0</v>
      </c>
      <c r="P1146" s="1">
        <f>COUNTIF(B1146,"*eo*")</f>
        <v>0</v>
      </c>
      <c r="Q1146" s="1">
        <f>COUNTIF(B1146,"*eu*")</f>
        <v>0</v>
      </c>
      <c r="R1146" s="1">
        <f>COUNTIF(B1146,"*ai*")</f>
        <v>0</v>
      </c>
      <c r="S1146" s="1">
        <f>COUNTIF(B1146,"*ae*")</f>
        <v>0</v>
      </c>
      <c r="T1146" s="1">
        <f>COUNTIF(B1146,"*ao*")</f>
        <v>0</v>
      </c>
      <c r="U1146" s="1">
        <f>COUNTIF(B1146,"*au*")</f>
        <v>0</v>
      </c>
      <c r="V1146" s="1">
        <f>COUNTIF(B1146,"*oi*")</f>
        <v>0</v>
      </c>
      <c r="W1146" s="1">
        <f>COUNTIF(B1146,"*oe*")</f>
        <v>0</v>
      </c>
      <c r="X1146" s="1">
        <f>COUNTIF(B1146,"*oa*")</f>
        <v>0</v>
      </c>
      <c r="Y1146" s="1">
        <f>COUNTIF(B1146,"*ou*")</f>
        <v>0</v>
      </c>
      <c r="Z1146" s="1">
        <f>COUNTIF(B1146,"*ui*")</f>
        <v>0</v>
      </c>
      <c r="AA1146" s="1">
        <f>COUNTIF(B1146,"*ua*")</f>
        <v>0</v>
      </c>
      <c r="AB1146">
        <f>SUM(G1146:AA1146)</f>
        <v>0</v>
      </c>
      <c r="AC1146">
        <v>2</v>
      </c>
      <c r="AD1146">
        <f>COUNTIF(AC1146,"2")</f>
        <v>1</v>
      </c>
      <c r="AE1146">
        <f>COUNTIF(AC1146,"3")</f>
        <v>0</v>
      </c>
      <c r="AF1146">
        <f>COUNTIF(AC1146,"4")</f>
        <v>0</v>
      </c>
      <c r="AG1146">
        <f>COUNTIF(AC1146,"5")</f>
        <v>0</v>
      </c>
      <c r="AH1146">
        <v>1</v>
      </c>
      <c r="AI1146">
        <v>0</v>
      </c>
      <c r="AL1146">
        <v>1</v>
      </c>
      <c r="AO1146" s="1">
        <f>COUNTIF(F1146,"CVCV")+COUNTIF(F1146,"CVVCV")</f>
        <v>1</v>
      </c>
      <c r="AP1146" s="1">
        <f>COUNTIF(F1146,"CVCVC")+COUNTIF(F1146,"CVVCVC")</f>
        <v>0</v>
      </c>
      <c r="AQ1146" s="1">
        <f>COUNTIF(F1146,"VCV")+COUNTIF(F1146,"VVCV")</f>
        <v>0</v>
      </c>
      <c r="AR1146" s="1">
        <f>COUNTIF(F1146,"VCVC")+COUNTIF(F1146,"VVCVC")</f>
        <v>0</v>
      </c>
      <c r="AS1146" s="1">
        <f>COUNTIF(F1146,"CVV")</f>
        <v>0</v>
      </c>
      <c r="AT1146" s="1">
        <f>COUNTIF(F1146,"CVVC")</f>
        <v>0</v>
      </c>
      <c r="AU1146" s="1">
        <f>COUNTIF(F1146,"VV")</f>
        <v>0</v>
      </c>
      <c r="AV1146" s="1">
        <f>COUNTIF(F1146,"VVC")</f>
        <v>0</v>
      </c>
      <c r="AW1146" s="1">
        <f>COUNTIF(F1146,"CVVCVC")+COUNTIF(F1146,"VVCVC")+COUNTIF(F1146,"CVVCV")+COUNTIF(F1146,"VVCV")</f>
        <v>0</v>
      </c>
      <c r="AY1146" s="1">
        <f>COUNTIF(F1146,"CCVCV")</f>
        <v>0</v>
      </c>
      <c r="AZ1146" s="1">
        <f>COUNTIF(F1146,"CCVCVC")</f>
        <v>0</v>
      </c>
      <c r="BA1146" s="1">
        <f>COUNTIF(F1146,"CCVV")</f>
        <v>0</v>
      </c>
      <c r="BB1146" s="1">
        <f>COUNTIF(F1146,"CCVVC")</f>
        <v>0</v>
      </c>
      <c r="BF1146" s="1" t="str">
        <f>RIGHT(F1146,4)</f>
        <v>CVCV</v>
      </c>
      <c r="BG1146" s="1">
        <v>1</v>
      </c>
      <c r="BP1146" s="1">
        <f>SUM(BG1146:BO1146)</f>
        <v>1</v>
      </c>
      <c r="BQ1146">
        <v>0</v>
      </c>
      <c r="BS1146" s="1" t="str">
        <f>LEFT(B1146,1)</f>
        <v>h</v>
      </c>
      <c r="BT1146" s="1" t="str">
        <f>LEFT(B1146,2)</f>
        <v>ha</v>
      </c>
      <c r="BU1146" s="1" t="str">
        <f>RIGHT(B1146,1)</f>
        <v>i</v>
      </c>
      <c r="BX1146" s="10">
        <v>0</v>
      </c>
      <c r="BY1146" s="10" t="str">
        <f>LEFT(CA1146,1)</f>
        <v>a</v>
      </c>
      <c r="BZ1146" s="10" t="str">
        <f>RIGHT(B1146,1)</f>
        <v>i</v>
      </c>
      <c r="CA1146" s="10" t="str">
        <f>RIGHT(B1146,3)</f>
        <v>api</v>
      </c>
      <c r="CB1146" s="10" t="str">
        <f>RIGHT(B1146,3)</f>
        <v>api</v>
      </c>
      <c r="CC1146" s="10" t="str">
        <f>RIGHT(B1146,2)</f>
        <v>pi</v>
      </c>
      <c r="CD1146" s="10" t="str">
        <f>RIGHT(B1146,1)</f>
        <v>i</v>
      </c>
    </row>
    <row r="1147" spans="1:82">
      <c r="A1147">
        <v>1600</v>
      </c>
      <c r="B1147" s="30" t="s">
        <v>888</v>
      </c>
      <c r="C1147" t="s">
        <v>2394</v>
      </c>
      <c r="D1147" t="s">
        <v>1150</v>
      </c>
      <c r="E1147" t="s">
        <v>2821</v>
      </c>
      <c r="F1147" t="s">
        <v>2834</v>
      </c>
      <c r="G1147" s="1">
        <f>COUNTIF(B1147,"*ii*")</f>
        <v>0</v>
      </c>
      <c r="H1147" s="1">
        <f>COUNTIF(B1147,"*ee*")</f>
        <v>0</v>
      </c>
      <c r="I1147" s="1">
        <f>COUNTIF(B1147,"*aa*")</f>
        <v>0</v>
      </c>
      <c r="J1147" s="1">
        <f>COUNTIF(B1147,"*oo*")</f>
        <v>0</v>
      </c>
      <c r="K1147" s="1">
        <f>COUNTIF(B1147,"*uu*")</f>
        <v>0</v>
      </c>
      <c r="L1147" s="1">
        <f>COUNTIF(B1147,"*ia*")</f>
        <v>0</v>
      </c>
      <c r="M1147" s="1">
        <f>COUNTIF(B1147,"*iu*")</f>
        <v>0</v>
      </c>
      <c r="N1147" s="1">
        <f>COUNTIF(B1147,"*ei*")</f>
        <v>0</v>
      </c>
      <c r="O1147" s="1">
        <f>COUNTIF(B1147,"*ea*")</f>
        <v>0</v>
      </c>
      <c r="P1147" s="1">
        <f>COUNTIF(B1147,"*eo*")</f>
        <v>0</v>
      </c>
      <c r="Q1147" s="1">
        <f>COUNTIF(B1147,"*eu*")</f>
        <v>0</v>
      </c>
      <c r="R1147" s="1">
        <f>COUNTIF(B1147,"*ai*")</f>
        <v>0</v>
      </c>
      <c r="S1147" s="1">
        <f>COUNTIF(B1147,"*ae*")</f>
        <v>0</v>
      </c>
      <c r="T1147" s="1">
        <f>COUNTIF(B1147,"*ao*")</f>
        <v>0</v>
      </c>
      <c r="U1147" s="1">
        <f>COUNTIF(B1147,"*au*")</f>
        <v>0</v>
      </c>
      <c r="V1147" s="1">
        <f>COUNTIF(B1147,"*oi*")</f>
        <v>0</v>
      </c>
      <c r="W1147" s="1">
        <f>COUNTIF(B1147,"*oe*")</f>
        <v>0</v>
      </c>
      <c r="X1147" s="1">
        <f>COUNTIF(B1147,"*oa*")</f>
        <v>0</v>
      </c>
      <c r="Y1147" s="1">
        <f>COUNTIF(B1147,"*ou*")</f>
        <v>0</v>
      </c>
      <c r="Z1147" s="1">
        <f>COUNTIF(B1147,"*ui*")</f>
        <v>0</v>
      </c>
      <c r="AA1147" s="1">
        <f>COUNTIF(B1147,"*ua*")</f>
        <v>0</v>
      </c>
      <c r="AB1147">
        <f>SUM(G1147:AA1147)</f>
        <v>0</v>
      </c>
      <c r="AC1147">
        <v>2</v>
      </c>
      <c r="AD1147">
        <f>COUNTIF(AC1147,"2")</f>
        <v>1</v>
      </c>
      <c r="AE1147">
        <f>COUNTIF(AC1147,"3")</f>
        <v>0</v>
      </c>
      <c r="AF1147">
        <f>COUNTIF(AC1147,"4")</f>
        <v>0</v>
      </c>
      <c r="AG1147">
        <f>COUNTIF(AC1147,"5")</f>
        <v>0</v>
      </c>
      <c r="AH1147">
        <v>1</v>
      </c>
      <c r="AI1147">
        <v>0</v>
      </c>
      <c r="AL1147">
        <v>1</v>
      </c>
      <c r="AO1147" s="1">
        <f>COUNTIF(F1147,"CVCV")+COUNTIF(F1147,"CVVCV")</f>
        <v>1</v>
      </c>
      <c r="AP1147" s="1">
        <f>COUNTIF(F1147,"CVCVC")+COUNTIF(F1147,"CVVCVC")</f>
        <v>0</v>
      </c>
      <c r="AQ1147" s="1">
        <f>COUNTIF(F1147,"VCV")+COUNTIF(F1147,"VVCV")</f>
        <v>0</v>
      </c>
      <c r="AR1147" s="1">
        <f>COUNTIF(F1147,"VCVC")+COUNTIF(F1147,"VVCVC")</f>
        <v>0</v>
      </c>
      <c r="AS1147" s="1">
        <f>COUNTIF(F1147,"CVV")</f>
        <v>0</v>
      </c>
      <c r="AT1147" s="1">
        <f>COUNTIF(F1147,"CVVC")</f>
        <v>0</v>
      </c>
      <c r="AU1147" s="1">
        <f>COUNTIF(F1147,"VV")</f>
        <v>0</v>
      </c>
      <c r="AV1147" s="1">
        <f>COUNTIF(F1147,"VVC")</f>
        <v>0</v>
      </c>
      <c r="AW1147" s="1">
        <f>COUNTIF(F1147,"CVVCVC")+COUNTIF(F1147,"VVCVC")+COUNTIF(F1147,"CVVCV")+COUNTIF(F1147,"VVCV")</f>
        <v>0</v>
      </c>
      <c r="AY1147" s="1">
        <f>COUNTIF(F1147,"CCVCV")</f>
        <v>0</v>
      </c>
      <c r="AZ1147" s="1">
        <f>COUNTIF(F1147,"CCVCVC")</f>
        <v>0</v>
      </c>
      <c r="BA1147" s="1">
        <f>COUNTIF(F1147,"CCVV")</f>
        <v>0</v>
      </c>
      <c r="BB1147" s="1">
        <f>COUNTIF(F1147,"CCVVC")</f>
        <v>0</v>
      </c>
      <c r="BF1147" s="1" t="str">
        <f>RIGHT(F1147,4)</f>
        <v>CVCV</v>
      </c>
      <c r="BG1147" s="1">
        <v>1</v>
      </c>
      <c r="BP1147" s="1">
        <f>SUM(BG1147:BO1147)</f>
        <v>1</v>
      </c>
      <c r="BQ1147">
        <v>0</v>
      </c>
      <c r="BS1147" s="1" t="str">
        <f>LEFT(B1147,1)</f>
        <v>s</v>
      </c>
      <c r="BT1147" s="1" t="str">
        <f>LEFT(B1147,2)</f>
        <v>sa</v>
      </c>
      <c r="BU1147" s="1" t="str">
        <f>RIGHT(B1147,1)</f>
        <v>i</v>
      </c>
      <c r="BX1147" s="10">
        <v>0</v>
      </c>
      <c r="BY1147" s="10" t="str">
        <f>LEFT(CA1147,1)</f>
        <v>a</v>
      </c>
      <c r="BZ1147" s="10" t="str">
        <f>RIGHT(B1147,1)</f>
        <v>i</v>
      </c>
      <c r="CA1147" s="10" t="str">
        <f>RIGHT(B1147,3)</f>
        <v>api</v>
      </c>
      <c r="CB1147" s="10" t="str">
        <f>RIGHT(B1147,3)</f>
        <v>api</v>
      </c>
      <c r="CC1147" s="10" t="str">
        <f>RIGHT(B1147,2)</f>
        <v>pi</v>
      </c>
      <c r="CD1147" s="10" t="str">
        <f>RIGHT(B1147,1)</f>
        <v>i</v>
      </c>
    </row>
    <row r="1148" spans="1:82">
      <c r="A1148">
        <v>837</v>
      </c>
      <c r="B1148" s="30" t="s">
        <v>2939</v>
      </c>
      <c r="C1148" t="s">
        <v>2341</v>
      </c>
      <c r="D1148" t="s">
        <v>1141</v>
      </c>
      <c r="E1148" t="s">
        <v>1141</v>
      </c>
      <c r="F1148" t="s">
        <v>2834</v>
      </c>
      <c r="G1148" s="1">
        <f>COUNTIF(B1148,"*ii*")</f>
        <v>0</v>
      </c>
      <c r="H1148" s="1">
        <f>COUNTIF(B1148,"*ee*")</f>
        <v>0</v>
      </c>
      <c r="I1148" s="1">
        <f>COUNTIF(B1148,"*aa*")</f>
        <v>0</v>
      </c>
      <c r="J1148" s="1">
        <f>COUNTIF(B1148,"*oo*")</f>
        <v>0</v>
      </c>
      <c r="K1148" s="1">
        <f>COUNTIF(B1148,"*uu*")</f>
        <v>0</v>
      </c>
      <c r="L1148" s="1">
        <f>COUNTIF(B1148,"*ia*")</f>
        <v>0</v>
      </c>
      <c r="M1148" s="1">
        <f>COUNTIF(B1148,"*iu*")</f>
        <v>0</v>
      </c>
      <c r="N1148" s="1">
        <f>COUNTIF(B1148,"*ei*")</f>
        <v>0</v>
      </c>
      <c r="O1148" s="1">
        <f>COUNTIF(B1148,"*ea*")</f>
        <v>0</v>
      </c>
      <c r="P1148" s="1">
        <f>COUNTIF(B1148,"*eo*")</f>
        <v>0</v>
      </c>
      <c r="Q1148" s="1">
        <f>COUNTIF(B1148,"*eu*")</f>
        <v>0</v>
      </c>
      <c r="R1148" s="1">
        <f>COUNTIF(B1148,"*ai*")</f>
        <v>0</v>
      </c>
      <c r="S1148" s="1">
        <f>COUNTIF(B1148,"*ae*")</f>
        <v>0</v>
      </c>
      <c r="T1148" s="1">
        <f>COUNTIF(B1148,"*ao*")</f>
        <v>0</v>
      </c>
      <c r="U1148" s="1">
        <f>COUNTIF(B1148,"*au*")</f>
        <v>0</v>
      </c>
      <c r="V1148" s="1">
        <f>COUNTIF(B1148,"*oi*")</f>
        <v>0</v>
      </c>
      <c r="W1148" s="1">
        <f>COUNTIF(B1148,"*oe*")</f>
        <v>0</v>
      </c>
      <c r="X1148" s="1">
        <f>COUNTIF(B1148,"*oa*")</f>
        <v>0</v>
      </c>
      <c r="Y1148" s="1">
        <f>COUNTIF(B1148,"*ou*")</f>
        <v>0</v>
      </c>
      <c r="Z1148" s="1">
        <f>COUNTIF(B1148,"*ui*")</f>
        <v>0</v>
      </c>
      <c r="AA1148" s="1">
        <f>COUNTIF(B1148,"*ua*")</f>
        <v>0</v>
      </c>
      <c r="AB1148">
        <f>SUM(G1148:AA1148)</f>
        <v>0</v>
      </c>
      <c r="AC1148">
        <v>2</v>
      </c>
      <c r="AD1148">
        <f>COUNTIF(AC1148,"2")</f>
        <v>1</v>
      </c>
      <c r="AE1148">
        <f>COUNTIF(AC1148,"3")</f>
        <v>0</v>
      </c>
      <c r="AF1148">
        <f>COUNTIF(AC1148,"4")</f>
        <v>0</v>
      </c>
      <c r="AG1148">
        <f>COUNTIF(AC1148,"5")</f>
        <v>0</v>
      </c>
      <c r="AH1148">
        <v>1</v>
      </c>
      <c r="AI1148">
        <v>0</v>
      </c>
      <c r="AL1148">
        <v>1</v>
      </c>
      <c r="AO1148" s="1">
        <f>COUNTIF(F1148,"CVCV")+COUNTIF(F1148,"CVVCV")</f>
        <v>1</v>
      </c>
      <c r="AP1148" s="1">
        <f>COUNTIF(F1148,"CVCVC")+COUNTIF(F1148,"CVVCVC")</f>
        <v>0</v>
      </c>
      <c r="AQ1148" s="1">
        <f>COUNTIF(F1148,"VCV")+COUNTIF(F1148,"VVCV")</f>
        <v>0</v>
      </c>
      <c r="AR1148" s="1">
        <f>COUNTIF(F1148,"VCVC")+COUNTIF(F1148,"VVCVC")</f>
        <v>0</v>
      </c>
      <c r="AS1148" s="1">
        <f>COUNTIF(F1148,"CVV")</f>
        <v>0</v>
      </c>
      <c r="AT1148" s="1">
        <f>COUNTIF(F1148,"CVVC")</f>
        <v>0</v>
      </c>
      <c r="AU1148" s="1">
        <f>COUNTIF(F1148,"VV")</f>
        <v>0</v>
      </c>
      <c r="AV1148" s="1">
        <f>COUNTIF(F1148,"VVC")</f>
        <v>0</v>
      </c>
      <c r="AW1148" s="1">
        <f>COUNTIF(F1148,"CVVCVC")+COUNTIF(F1148,"VVCVC")+COUNTIF(F1148,"CVVCV")+COUNTIF(F1148,"VVCV")</f>
        <v>0</v>
      </c>
      <c r="AY1148" s="1">
        <f>COUNTIF(F1148,"CCVCV")</f>
        <v>0</v>
      </c>
      <c r="AZ1148" s="1">
        <f>COUNTIF(F1148,"CCVCVC")</f>
        <v>0</v>
      </c>
      <c r="BA1148" s="1">
        <f>COUNTIF(F1148,"CCVV")</f>
        <v>0</v>
      </c>
      <c r="BB1148" s="1">
        <f>COUNTIF(F1148,"CCVVC")</f>
        <v>0</v>
      </c>
      <c r="BF1148" s="1" t="str">
        <f>RIGHT(F1148,4)</f>
        <v>CVCV</v>
      </c>
      <c r="BG1148" s="1">
        <v>1</v>
      </c>
      <c r="BP1148" s="1">
        <f>SUM(BG1148:BO1148)</f>
        <v>1</v>
      </c>
      <c r="BQ1148">
        <v>0</v>
      </c>
      <c r="BS1148" s="1" t="str">
        <f>LEFT(B1148,1)</f>
        <v>m</v>
      </c>
      <c r="BT1148" s="1" t="str">
        <f>LEFT(B1148,2)</f>
        <v>ma</v>
      </c>
      <c r="BU1148" s="1" t="str">
        <f>RIGHT(B1148,1)</f>
        <v>i</v>
      </c>
      <c r="BX1148" s="10">
        <v>0</v>
      </c>
      <c r="BY1148" s="10" t="str">
        <f>LEFT(CA1148,1)</f>
        <v>a</v>
      </c>
      <c r="BZ1148" s="10" t="str">
        <f>RIGHT(B1148,1)</f>
        <v>i</v>
      </c>
      <c r="CA1148" s="10" t="str">
        <f>RIGHT(B1148,3)</f>
        <v>ari</v>
      </c>
      <c r="CB1148" s="10" t="str">
        <f>RIGHT(B1148,3)</f>
        <v>ari</v>
      </c>
      <c r="CC1148" s="10" t="str">
        <f>RIGHT(B1148,2)</f>
        <v>ri</v>
      </c>
      <c r="CD1148" s="10" t="str">
        <f>RIGHT(B1148,1)</f>
        <v>i</v>
      </c>
    </row>
    <row r="1149" spans="1:82">
      <c r="A1149">
        <v>1607</v>
      </c>
      <c r="B1149" s="30" t="s">
        <v>640</v>
      </c>
      <c r="C1149" t="s">
        <v>2036</v>
      </c>
      <c r="D1149" t="s">
        <v>1141</v>
      </c>
      <c r="E1149" t="s">
        <v>1141</v>
      </c>
      <c r="F1149" t="s">
        <v>2834</v>
      </c>
      <c r="G1149" s="1">
        <f>COUNTIF(B1149,"*ii*")</f>
        <v>0</v>
      </c>
      <c r="H1149" s="1">
        <f>COUNTIF(B1149,"*ee*")</f>
        <v>0</v>
      </c>
      <c r="I1149" s="1">
        <f>COUNTIF(B1149,"*aa*")</f>
        <v>0</v>
      </c>
      <c r="J1149" s="1">
        <f>COUNTIF(B1149,"*oo*")</f>
        <v>0</v>
      </c>
      <c r="K1149" s="1">
        <f>COUNTIF(B1149,"*uu*")</f>
        <v>0</v>
      </c>
      <c r="L1149" s="1">
        <f>COUNTIF(B1149,"*ia*")</f>
        <v>0</v>
      </c>
      <c r="M1149" s="1">
        <f>COUNTIF(B1149,"*iu*")</f>
        <v>0</v>
      </c>
      <c r="N1149" s="1">
        <f>COUNTIF(B1149,"*ei*")</f>
        <v>0</v>
      </c>
      <c r="O1149" s="1">
        <f>COUNTIF(B1149,"*ea*")</f>
        <v>0</v>
      </c>
      <c r="P1149" s="1">
        <f>COUNTIF(B1149,"*eo*")</f>
        <v>0</v>
      </c>
      <c r="Q1149" s="1">
        <f>COUNTIF(B1149,"*eu*")</f>
        <v>0</v>
      </c>
      <c r="R1149" s="1">
        <f>COUNTIF(B1149,"*ai*")</f>
        <v>0</v>
      </c>
      <c r="S1149" s="1">
        <f>COUNTIF(B1149,"*ae*")</f>
        <v>0</v>
      </c>
      <c r="T1149" s="1">
        <f>COUNTIF(B1149,"*ao*")</f>
        <v>0</v>
      </c>
      <c r="U1149" s="1">
        <f>COUNTIF(B1149,"*au*")</f>
        <v>0</v>
      </c>
      <c r="V1149" s="1">
        <f>COUNTIF(B1149,"*oi*")</f>
        <v>0</v>
      </c>
      <c r="W1149" s="1">
        <f>COUNTIF(B1149,"*oe*")</f>
        <v>0</v>
      </c>
      <c r="X1149" s="1">
        <f>COUNTIF(B1149,"*oa*")</f>
        <v>0</v>
      </c>
      <c r="Y1149" s="1">
        <f>COUNTIF(B1149,"*ou*")</f>
        <v>0</v>
      </c>
      <c r="Z1149" s="1">
        <f>COUNTIF(B1149,"*ui*")</f>
        <v>0</v>
      </c>
      <c r="AA1149" s="1">
        <f>COUNTIF(B1149,"*ua*")</f>
        <v>0</v>
      </c>
      <c r="AB1149">
        <f>SUM(G1149:AA1149)</f>
        <v>0</v>
      </c>
      <c r="AC1149">
        <v>2</v>
      </c>
      <c r="AD1149">
        <f>COUNTIF(AC1149,"2")</f>
        <v>1</v>
      </c>
      <c r="AE1149">
        <f>COUNTIF(AC1149,"3")</f>
        <v>0</v>
      </c>
      <c r="AF1149">
        <f>COUNTIF(AC1149,"4")</f>
        <v>0</v>
      </c>
      <c r="AG1149">
        <f>COUNTIF(AC1149,"5")</f>
        <v>0</v>
      </c>
      <c r="AH1149">
        <v>1</v>
      </c>
      <c r="AI1149">
        <v>0</v>
      </c>
      <c r="AL1149">
        <v>1</v>
      </c>
      <c r="AO1149" s="1">
        <f>COUNTIF(F1149,"CVCV")+COUNTIF(F1149,"CVVCV")</f>
        <v>1</v>
      </c>
      <c r="AP1149" s="1">
        <f>COUNTIF(F1149,"CVCVC")+COUNTIF(F1149,"CVVCVC")</f>
        <v>0</v>
      </c>
      <c r="AQ1149" s="1">
        <f>COUNTIF(F1149,"VCV")+COUNTIF(F1149,"VVCV")</f>
        <v>0</v>
      </c>
      <c r="AR1149" s="1">
        <f>COUNTIF(F1149,"VCVC")+COUNTIF(F1149,"VVCVC")</f>
        <v>0</v>
      </c>
      <c r="AS1149" s="1">
        <f>COUNTIF(F1149,"CVV")</f>
        <v>0</v>
      </c>
      <c r="AT1149" s="1">
        <f>COUNTIF(F1149,"CVVC")</f>
        <v>0</v>
      </c>
      <c r="AU1149" s="1">
        <f>COUNTIF(F1149,"VV")</f>
        <v>0</v>
      </c>
      <c r="AV1149" s="1">
        <f>COUNTIF(F1149,"VVC")</f>
        <v>0</v>
      </c>
      <c r="AW1149" s="1">
        <f>COUNTIF(F1149,"CVVCVC")+COUNTIF(F1149,"VVCVC")+COUNTIF(F1149,"CVVCV")+COUNTIF(F1149,"VVCV")</f>
        <v>0</v>
      </c>
      <c r="AY1149" s="1">
        <f>COUNTIF(F1149,"CCVCV")</f>
        <v>0</v>
      </c>
      <c r="AZ1149" s="1">
        <f>COUNTIF(F1149,"CCVCVC")</f>
        <v>0</v>
      </c>
      <c r="BA1149" s="1">
        <f>COUNTIF(F1149,"CCVV")</f>
        <v>0</v>
      </c>
      <c r="BB1149" s="1">
        <f>COUNTIF(F1149,"CCVVC")</f>
        <v>0</v>
      </c>
      <c r="BF1149" s="1" t="str">
        <f>RIGHT(F1149,4)</f>
        <v>CVCV</v>
      </c>
      <c r="BG1149" s="1">
        <v>1</v>
      </c>
      <c r="BP1149" s="1">
        <f>SUM(BG1149:BO1149)</f>
        <v>1</v>
      </c>
      <c r="BQ1149">
        <v>0</v>
      </c>
      <c r="BS1149" s="1" t="str">
        <f>LEFT(B1149,1)</f>
        <v>s</v>
      </c>
      <c r="BT1149" s="1" t="str">
        <f>LEFT(B1149,2)</f>
        <v>sa</v>
      </c>
      <c r="BU1149" s="1" t="str">
        <f>RIGHT(B1149,1)</f>
        <v>i</v>
      </c>
      <c r="BX1149" s="10">
        <v>0</v>
      </c>
      <c r="BY1149" s="10" t="str">
        <f>LEFT(CA1149,1)</f>
        <v>a</v>
      </c>
      <c r="BZ1149" s="10" t="str">
        <f>RIGHT(B1149,1)</f>
        <v>i</v>
      </c>
      <c r="CA1149" s="10" t="str">
        <f>RIGHT(B1149,3)</f>
        <v>ari</v>
      </c>
      <c r="CB1149" s="10" t="str">
        <f>RIGHT(B1149,3)</f>
        <v>ari</v>
      </c>
      <c r="CC1149" s="10" t="str">
        <f>RIGHT(B1149,2)</f>
        <v>ri</v>
      </c>
      <c r="CD1149" s="10" t="str">
        <f>RIGHT(B1149,1)</f>
        <v>i</v>
      </c>
    </row>
    <row r="1150" spans="1:82">
      <c r="A1150">
        <v>1479</v>
      </c>
      <c r="B1150" s="30" t="s">
        <v>223</v>
      </c>
      <c r="C1150" t="s">
        <v>1450</v>
      </c>
      <c r="D1150" t="s">
        <v>1151</v>
      </c>
      <c r="E1150" t="s">
        <v>2821</v>
      </c>
      <c r="F1150" t="s">
        <v>2834</v>
      </c>
      <c r="G1150" s="1">
        <f>COUNTIF(B1150,"*ii*")</f>
        <v>0</v>
      </c>
      <c r="H1150" s="1">
        <f>COUNTIF(B1150,"*ee*")</f>
        <v>0</v>
      </c>
      <c r="I1150" s="1">
        <f>COUNTIF(B1150,"*aa*")</f>
        <v>0</v>
      </c>
      <c r="J1150" s="1">
        <f>COUNTIF(B1150,"*oo*")</f>
        <v>0</v>
      </c>
      <c r="K1150" s="1">
        <f>COUNTIF(B1150,"*uu*")</f>
        <v>0</v>
      </c>
      <c r="L1150" s="1">
        <f>COUNTIF(B1150,"*ia*")</f>
        <v>0</v>
      </c>
      <c r="M1150" s="1">
        <f>COUNTIF(B1150,"*iu*")</f>
        <v>0</v>
      </c>
      <c r="N1150" s="1">
        <f>COUNTIF(B1150,"*ei*")</f>
        <v>0</v>
      </c>
      <c r="O1150" s="1">
        <f>COUNTIF(B1150,"*ea*")</f>
        <v>0</v>
      </c>
      <c r="P1150" s="1">
        <f>COUNTIF(B1150,"*eo*")</f>
        <v>0</v>
      </c>
      <c r="Q1150" s="1">
        <f>COUNTIF(B1150,"*eu*")</f>
        <v>0</v>
      </c>
      <c r="R1150" s="1">
        <f>COUNTIF(B1150,"*ai*")</f>
        <v>0</v>
      </c>
      <c r="S1150" s="1">
        <f>COUNTIF(B1150,"*ae*")</f>
        <v>0</v>
      </c>
      <c r="T1150" s="1">
        <f>COUNTIF(B1150,"*ao*")</f>
        <v>0</v>
      </c>
      <c r="U1150" s="1">
        <f>COUNTIF(B1150,"*au*")</f>
        <v>0</v>
      </c>
      <c r="V1150" s="1">
        <f>COUNTIF(B1150,"*oi*")</f>
        <v>0</v>
      </c>
      <c r="W1150" s="1">
        <f>COUNTIF(B1150,"*oe*")</f>
        <v>0</v>
      </c>
      <c r="X1150" s="1">
        <f>COUNTIF(B1150,"*oa*")</f>
        <v>0</v>
      </c>
      <c r="Y1150" s="1">
        <f>COUNTIF(B1150,"*ou*")</f>
        <v>0</v>
      </c>
      <c r="Z1150" s="1">
        <f>COUNTIF(B1150,"*ui*")</f>
        <v>0</v>
      </c>
      <c r="AA1150" s="1">
        <f>COUNTIF(B1150,"*ua*")</f>
        <v>0</v>
      </c>
      <c r="AB1150">
        <f>SUM(G1150:AA1150)</f>
        <v>0</v>
      </c>
      <c r="AC1150">
        <v>2</v>
      </c>
      <c r="AD1150">
        <f>COUNTIF(AC1150,"2")</f>
        <v>1</v>
      </c>
      <c r="AE1150">
        <f>COUNTIF(AC1150,"3")</f>
        <v>0</v>
      </c>
      <c r="AF1150">
        <f>COUNTIF(AC1150,"4")</f>
        <v>0</v>
      </c>
      <c r="AG1150">
        <f>COUNTIF(AC1150,"5")</f>
        <v>0</v>
      </c>
      <c r="AH1150">
        <v>1</v>
      </c>
      <c r="AI1150">
        <v>0</v>
      </c>
      <c r="AL1150">
        <v>1</v>
      </c>
      <c r="AO1150" s="1">
        <f>COUNTIF(F1150,"CVCV")+COUNTIF(F1150,"CVVCV")</f>
        <v>1</v>
      </c>
      <c r="AP1150" s="1">
        <f>COUNTIF(F1150,"CVCVC")+COUNTIF(F1150,"CVVCVC")</f>
        <v>0</v>
      </c>
      <c r="AQ1150" s="1">
        <f>COUNTIF(F1150,"VCV")+COUNTIF(F1150,"VVCV")</f>
        <v>0</v>
      </c>
      <c r="AR1150" s="1">
        <f>COUNTIF(F1150,"VCVC")+COUNTIF(F1150,"VVCVC")</f>
        <v>0</v>
      </c>
      <c r="AS1150" s="1">
        <f>COUNTIF(F1150,"CVV")</f>
        <v>0</v>
      </c>
      <c r="AT1150" s="1">
        <f>COUNTIF(F1150,"CVVC")</f>
        <v>0</v>
      </c>
      <c r="AU1150" s="1">
        <f>COUNTIF(F1150,"VV")</f>
        <v>0</v>
      </c>
      <c r="AV1150" s="1">
        <f>COUNTIF(F1150,"VVC")</f>
        <v>0</v>
      </c>
      <c r="AW1150" s="1">
        <f>COUNTIF(F1150,"CVVCVC")+COUNTIF(F1150,"VVCVC")+COUNTIF(F1150,"CVVCV")+COUNTIF(F1150,"VVCV")</f>
        <v>0</v>
      </c>
      <c r="AY1150" s="1">
        <f>COUNTIF(F1150,"CCVCV")</f>
        <v>0</v>
      </c>
      <c r="AZ1150" s="1">
        <f>COUNTIF(F1150,"CCVCVC")</f>
        <v>0</v>
      </c>
      <c r="BA1150" s="1">
        <f>COUNTIF(F1150,"CCVV")</f>
        <v>0</v>
      </c>
      <c r="BB1150" s="1">
        <f>COUNTIF(F1150,"CCVVC")</f>
        <v>0</v>
      </c>
      <c r="BF1150" s="1" t="str">
        <f>RIGHT(F1150,4)</f>
        <v>CVCV</v>
      </c>
      <c r="BG1150" s="1">
        <v>1</v>
      </c>
      <c r="BP1150" s="1">
        <f>SUM(BG1150:BO1150)</f>
        <v>1</v>
      </c>
      <c r="BQ1150">
        <v>0</v>
      </c>
      <c r="BS1150" s="1" t="str">
        <f>LEFT(B1150,1)</f>
        <v>r</v>
      </c>
      <c r="BT1150" s="1" t="str">
        <f>LEFT(B1150,2)</f>
        <v>ra</v>
      </c>
      <c r="BU1150" s="1" t="str">
        <f>RIGHT(B1150,1)</f>
        <v>i</v>
      </c>
      <c r="BX1150" s="10">
        <v>0</v>
      </c>
      <c r="BY1150" s="10" t="str">
        <f>LEFT(CA1150,1)</f>
        <v>a</v>
      </c>
      <c r="BZ1150" s="10" t="str">
        <f>RIGHT(B1150,1)</f>
        <v>i</v>
      </c>
      <c r="CA1150" s="10" t="str">
        <f>RIGHT(B1150,3)</f>
        <v>ari</v>
      </c>
      <c r="CB1150" s="10" t="str">
        <f>RIGHT(B1150,3)</f>
        <v>ari</v>
      </c>
      <c r="CC1150" s="10" t="str">
        <f>RIGHT(B1150,2)</f>
        <v>ri</v>
      </c>
      <c r="CD1150" s="10" t="str">
        <f>RIGHT(B1150,1)</f>
        <v>i</v>
      </c>
    </row>
    <row r="1151" spans="1:82">
      <c r="A1151">
        <v>451</v>
      </c>
      <c r="B1151" s="30" t="s">
        <v>104</v>
      </c>
      <c r="C1151" t="s">
        <v>1288</v>
      </c>
      <c r="D1151" t="s">
        <v>1150</v>
      </c>
      <c r="E1151" t="s">
        <v>2821</v>
      </c>
      <c r="F1151" t="s">
        <v>2834</v>
      </c>
      <c r="G1151" s="1">
        <f>COUNTIF(B1151,"*ii*")</f>
        <v>0</v>
      </c>
      <c r="H1151" s="1">
        <f>COUNTIF(B1151,"*ee*")</f>
        <v>0</v>
      </c>
      <c r="I1151" s="1">
        <f>COUNTIF(B1151,"*aa*")</f>
        <v>0</v>
      </c>
      <c r="J1151" s="1">
        <f>COUNTIF(B1151,"*oo*")</f>
        <v>0</v>
      </c>
      <c r="K1151" s="1">
        <f>COUNTIF(B1151,"*uu*")</f>
        <v>0</v>
      </c>
      <c r="L1151" s="1">
        <f>COUNTIF(B1151,"*ia*")</f>
        <v>0</v>
      </c>
      <c r="M1151" s="1">
        <f>COUNTIF(B1151,"*iu*")</f>
        <v>0</v>
      </c>
      <c r="N1151" s="1">
        <f>COUNTIF(B1151,"*ei*")</f>
        <v>0</v>
      </c>
      <c r="O1151" s="1">
        <f>COUNTIF(B1151,"*ea*")</f>
        <v>0</v>
      </c>
      <c r="P1151" s="1">
        <f>COUNTIF(B1151,"*eo*")</f>
        <v>0</v>
      </c>
      <c r="Q1151" s="1">
        <f>COUNTIF(B1151,"*eu*")</f>
        <v>0</v>
      </c>
      <c r="R1151" s="1">
        <f>COUNTIF(B1151,"*ai*")</f>
        <v>0</v>
      </c>
      <c r="S1151" s="1">
        <f>COUNTIF(B1151,"*ae*")</f>
        <v>0</v>
      </c>
      <c r="T1151" s="1">
        <f>COUNTIF(B1151,"*ao*")</f>
        <v>0</v>
      </c>
      <c r="U1151" s="1">
        <f>COUNTIF(B1151,"*au*")</f>
        <v>0</v>
      </c>
      <c r="V1151" s="1">
        <f>COUNTIF(B1151,"*oi*")</f>
        <v>0</v>
      </c>
      <c r="W1151" s="1">
        <f>COUNTIF(B1151,"*oe*")</f>
        <v>0</v>
      </c>
      <c r="X1151" s="1">
        <f>COUNTIF(B1151,"*oa*")</f>
        <v>0</v>
      </c>
      <c r="Y1151" s="1">
        <f>COUNTIF(B1151,"*ou*")</f>
        <v>0</v>
      </c>
      <c r="Z1151" s="1">
        <f>COUNTIF(B1151,"*ui*")</f>
        <v>0</v>
      </c>
      <c r="AA1151" s="1">
        <f>COUNTIF(B1151,"*ua*")</f>
        <v>0</v>
      </c>
      <c r="AB1151">
        <f>SUM(G1151:AA1151)</f>
        <v>0</v>
      </c>
      <c r="AC1151">
        <v>2</v>
      </c>
      <c r="AD1151">
        <f>COUNTIF(AC1151,"2")</f>
        <v>1</v>
      </c>
      <c r="AE1151">
        <f>COUNTIF(AC1151,"3")</f>
        <v>0</v>
      </c>
      <c r="AF1151">
        <f>COUNTIF(AC1151,"4")</f>
        <v>0</v>
      </c>
      <c r="AG1151">
        <f>COUNTIF(AC1151,"5")</f>
        <v>0</v>
      </c>
      <c r="AH1151">
        <v>1</v>
      </c>
      <c r="AI1151">
        <v>0</v>
      </c>
      <c r="AL1151">
        <v>1</v>
      </c>
      <c r="AO1151" s="1">
        <f>COUNTIF(F1151,"CVCV")+COUNTIF(F1151,"CVVCV")</f>
        <v>1</v>
      </c>
      <c r="AP1151" s="1">
        <f>COUNTIF(F1151,"CVCVC")+COUNTIF(F1151,"CVVCVC")</f>
        <v>0</v>
      </c>
      <c r="AQ1151" s="1">
        <f>COUNTIF(F1151,"VCV")+COUNTIF(F1151,"VVCV")</f>
        <v>0</v>
      </c>
      <c r="AR1151" s="1">
        <f>COUNTIF(F1151,"VCVC")+COUNTIF(F1151,"VVCVC")</f>
        <v>0</v>
      </c>
      <c r="AS1151" s="1">
        <f>COUNTIF(F1151,"CVV")</f>
        <v>0</v>
      </c>
      <c r="AT1151" s="1">
        <f>COUNTIF(F1151,"CVVC")</f>
        <v>0</v>
      </c>
      <c r="AU1151" s="1">
        <f>COUNTIF(F1151,"VV")</f>
        <v>0</v>
      </c>
      <c r="AV1151" s="1">
        <f>COUNTIF(F1151,"VVC")</f>
        <v>0</v>
      </c>
      <c r="AW1151" s="1">
        <f>COUNTIF(F1151,"CVVCVC")+COUNTIF(F1151,"VVCVC")+COUNTIF(F1151,"CVVCV")+COUNTIF(F1151,"VVCV")</f>
        <v>0</v>
      </c>
      <c r="AY1151" s="1">
        <f>COUNTIF(F1151,"CCVCV")</f>
        <v>0</v>
      </c>
      <c r="AZ1151" s="1">
        <f>COUNTIF(F1151,"CCVCVC")</f>
        <v>0</v>
      </c>
      <c r="BA1151" s="1">
        <f>COUNTIF(F1151,"CCVV")</f>
        <v>0</v>
      </c>
      <c r="BB1151" s="1">
        <f>COUNTIF(F1151,"CCVVC")</f>
        <v>0</v>
      </c>
      <c r="BF1151" s="1" t="str">
        <f>RIGHT(F1151,4)</f>
        <v>CVCV</v>
      </c>
      <c r="BG1151" s="1">
        <v>1</v>
      </c>
      <c r="BP1151" s="1">
        <f>SUM(BG1151:BO1151)</f>
        <v>1</v>
      </c>
      <c r="BQ1151">
        <v>0</v>
      </c>
      <c r="BS1151" s="1" t="str">
        <f>LEFT(B1151,1)</f>
        <v>j</v>
      </c>
      <c r="BT1151" s="1" t="str">
        <f>LEFT(B1151,2)</f>
        <v>ja</v>
      </c>
      <c r="BU1151" s="1" t="str">
        <f>RIGHT(B1151,1)</f>
        <v>i</v>
      </c>
      <c r="BX1151" s="10">
        <v>0</v>
      </c>
      <c r="BY1151" s="10" t="str">
        <f>LEFT(CA1151,1)</f>
        <v>a</v>
      </c>
      <c r="BZ1151" s="10" t="str">
        <f>RIGHT(B1151,1)</f>
        <v>i</v>
      </c>
      <c r="CA1151" s="10" t="str">
        <f>RIGHT(B1151,3)</f>
        <v>ari</v>
      </c>
      <c r="CB1151" s="10" t="str">
        <f>RIGHT(B1151,3)</f>
        <v>ari</v>
      </c>
      <c r="CC1151" s="10" t="str">
        <f>RIGHT(B1151,2)</f>
        <v>ri</v>
      </c>
      <c r="CD1151" s="10" t="str">
        <f>RIGHT(B1151,1)</f>
        <v>i</v>
      </c>
    </row>
    <row r="1152" spans="1:82">
      <c r="A1152">
        <v>1246</v>
      </c>
      <c r="B1152" s="30" t="s">
        <v>3226</v>
      </c>
      <c r="C1152" t="s">
        <v>1841</v>
      </c>
      <c r="D1152" t="s">
        <v>1150</v>
      </c>
      <c r="E1152" t="s">
        <v>2821</v>
      </c>
      <c r="F1152" t="s">
        <v>2834</v>
      </c>
      <c r="G1152" s="1">
        <f>COUNTIF(B1152,"*ii*")</f>
        <v>0</v>
      </c>
      <c r="H1152" s="1">
        <f>COUNTIF(B1152,"*ee*")</f>
        <v>0</v>
      </c>
      <c r="I1152" s="1">
        <f>COUNTIF(B1152,"*aa*")</f>
        <v>0</v>
      </c>
      <c r="J1152" s="1">
        <f>COUNTIF(B1152,"*oo*")</f>
        <v>0</v>
      </c>
      <c r="K1152" s="1">
        <f>COUNTIF(B1152,"*uu*")</f>
        <v>0</v>
      </c>
      <c r="L1152" s="1">
        <f>COUNTIF(B1152,"*ia*")</f>
        <v>0</v>
      </c>
      <c r="M1152" s="1">
        <f>COUNTIF(B1152,"*iu*")</f>
        <v>0</v>
      </c>
      <c r="N1152" s="1">
        <f>COUNTIF(B1152,"*ei*")</f>
        <v>0</v>
      </c>
      <c r="O1152" s="1">
        <f>COUNTIF(B1152,"*ea*")</f>
        <v>0</v>
      </c>
      <c r="P1152" s="1">
        <f>COUNTIF(B1152,"*eo*")</f>
        <v>0</v>
      </c>
      <c r="Q1152" s="1">
        <f>COUNTIF(B1152,"*eu*")</f>
        <v>0</v>
      </c>
      <c r="R1152" s="1">
        <f>COUNTIF(B1152,"*ai*")</f>
        <v>0</v>
      </c>
      <c r="S1152" s="1">
        <f>COUNTIF(B1152,"*ae*")</f>
        <v>0</v>
      </c>
      <c r="T1152" s="1">
        <f>COUNTIF(B1152,"*ao*")</f>
        <v>0</v>
      </c>
      <c r="U1152" s="1">
        <f>COUNTIF(B1152,"*au*")</f>
        <v>0</v>
      </c>
      <c r="V1152" s="1">
        <f>COUNTIF(B1152,"*oi*")</f>
        <v>0</v>
      </c>
      <c r="W1152" s="1">
        <f>COUNTIF(B1152,"*oe*")</f>
        <v>0</v>
      </c>
      <c r="X1152" s="1">
        <f>COUNTIF(B1152,"*oa*")</f>
        <v>0</v>
      </c>
      <c r="Y1152" s="1">
        <f>COUNTIF(B1152,"*ou*")</f>
        <v>0</v>
      </c>
      <c r="Z1152" s="1">
        <f>COUNTIF(B1152,"*ui*")</f>
        <v>0</v>
      </c>
      <c r="AA1152" s="1">
        <f>COUNTIF(B1152,"*ua*")</f>
        <v>0</v>
      </c>
      <c r="AB1152">
        <f>SUM(G1152:AA1152)</f>
        <v>0</v>
      </c>
      <c r="AC1152">
        <v>2</v>
      </c>
      <c r="AD1152">
        <f>COUNTIF(AC1152,"2")</f>
        <v>1</v>
      </c>
      <c r="AE1152">
        <f>COUNTIF(AC1152,"3")</f>
        <v>0</v>
      </c>
      <c r="AF1152">
        <f>COUNTIF(AC1152,"4")</f>
        <v>0</v>
      </c>
      <c r="AG1152">
        <f>COUNTIF(AC1152,"5")</f>
        <v>0</v>
      </c>
      <c r="AH1152">
        <v>1</v>
      </c>
      <c r="AI1152">
        <v>0</v>
      </c>
      <c r="AL1152">
        <v>1</v>
      </c>
      <c r="AO1152" s="1">
        <f>COUNTIF(F1152,"CVCV")+COUNTIF(F1152,"CVVCV")</f>
        <v>1</v>
      </c>
      <c r="AP1152" s="1">
        <f>COUNTIF(F1152,"CVCVC")+COUNTIF(F1152,"CVVCVC")</f>
        <v>0</v>
      </c>
      <c r="AQ1152" s="1">
        <f>COUNTIF(F1152,"VCV")+COUNTIF(F1152,"VVCV")</f>
        <v>0</v>
      </c>
      <c r="AR1152" s="1">
        <f>COUNTIF(F1152,"VCVC")+COUNTIF(F1152,"VVCVC")</f>
        <v>0</v>
      </c>
      <c r="AS1152" s="1">
        <f>COUNTIF(F1152,"CVV")</f>
        <v>0</v>
      </c>
      <c r="AT1152" s="1">
        <f>COUNTIF(F1152,"CVVC")</f>
        <v>0</v>
      </c>
      <c r="AU1152" s="1">
        <f>COUNTIF(F1152,"VV")</f>
        <v>0</v>
      </c>
      <c r="AV1152" s="1">
        <f>COUNTIF(F1152,"VVC")</f>
        <v>0</v>
      </c>
      <c r="AW1152" s="1">
        <f>COUNTIF(F1152,"CVVCVC")+COUNTIF(F1152,"VVCVC")+COUNTIF(F1152,"CVVCV")+COUNTIF(F1152,"VVCV")</f>
        <v>0</v>
      </c>
      <c r="AY1152" s="1">
        <f>COUNTIF(F1152,"CCVCV")</f>
        <v>0</v>
      </c>
      <c r="AZ1152" s="1">
        <f>COUNTIF(F1152,"CCVCVC")</f>
        <v>0</v>
      </c>
      <c r="BA1152" s="1">
        <f>COUNTIF(F1152,"CCVV")</f>
        <v>0</v>
      </c>
      <c r="BB1152" s="1">
        <f>COUNTIF(F1152,"CCVVC")</f>
        <v>0</v>
      </c>
      <c r="BF1152" s="1" t="str">
        <f>RIGHT(F1152,4)</f>
        <v>CVCV</v>
      </c>
      <c r="BG1152" s="1">
        <v>1</v>
      </c>
      <c r="BP1152" s="1">
        <f>SUM(BG1152:BO1152)</f>
        <v>1</v>
      </c>
      <c r="BQ1152">
        <v>0</v>
      </c>
      <c r="BS1152" s="1" t="str">
        <f>LEFT(B1152,1)</f>
        <v>ʔ</v>
      </c>
      <c r="BT1152" s="1" t="str">
        <f>LEFT(B1152,2)</f>
        <v>ʔa</v>
      </c>
      <c r="BU1152" s="1" t="str">
        <f>RIGHT(B1152,1)</f>
        <v>i</v>
      </c>
      <c r="BX1152" s="10">
        <v>0</v>
      </c>
      <c r="BY1152" s="10" t="str">
        <f>LEFT(CA1152,1)</f>
        <v>a</v>
      </c>
      <c r="BZ1152" s="10" t="str">
        <f>RIGHT(B1152,1)</f>
        <v>i</v>
      </c>
      <c r="CA1152" s="10" t="str">
        <f>RIGHT(B1152,3)</f>
        <v>ari</v>
      </c>
      <c r="CB1152" s="10" t="str">
        <f>RIGHT(B1152,3)</f>
        <v>ari</v>
      </c>
      <c r="CC1152" s="10" t="str">
        <f>RIGHT(B1152,2)</f>
        <v>ri</v>
      </c>
      <c r="CD1152" s="10" t="str">
        <f>RIGHT(B1152,1)</f>
        <v>i</v>
      </c>
    </row>
    <row r="1153" spans="1:82">
      <c r="A1153">
        <v>396</v>
      </c>
      <c r="B1153" s="30" t="s">
        <v>283</v>
      </c>
      <c r="C1153" t="s">
        <v>1532</v>
      </c>
      <c r="D1153" t="s">
        <v>1150</v>
      </c>
      <c r="E1153" t="s">
        <v>2821</v>
      </c>
      <c r="F1153" t="s">
        <v>2834</v>
      </c>
      <c r="G1153" s="1">
        <f>COUNTIF(B1153,"*ii*")</f>
        <v>0</v>
      </c>
      <c r="H1153" s="1">
        <f>COUNTIF(B1153,"*ee*")</f>
        <v>0</v>
      </c>
      <c r="I1153" s="1">
        <f>COUNTIF(B1153,"*aa*")</f>
        <v>0</v>
      </c>
      <c r="J1153" s="1">
        <f>COUNTIF(B1153,"*oo*")</f>
        <v>0</v>
      </c>
      <c r="K1153" s="1">
        <f>COUNTIF(B1153,"*uu*")</f>
        <v>0</v>
      </c>
      <c r="L1153" s="1">
        <f>COUNTIF(B1153,"*ia*")</f>
        <v>0</v>
      </c>
      <c r="M1153" s="1">
        <f>COUNTIF(B1153,"*iu*")</f>
        <v>0</v>
      </c>
      <c r="N1153" s="1">
        <f>COUNTIF(B1153,"*ei*")</f>
        <v>0</v>
      </c>
      <c r="O1153" s="1">
        <f>COUNTIF(B1153,"*ea*")</f>
        <v>0</v>
      </c>
      <c r="P1153" s="1">
        <f>COUNTIF(B1153,"*eo*")</f>
        <v>0</v>
      </c>
      <c r="Q1153" s="1">
        <f>COUNTIF(B1153,"*eu*")</f>
        <v>0</v>
      </c>
      <c r="R1153" s="1">
        <f>COUNTIF(B1153,"*ai*")</f>
        <v>0</v>
      </c>
      <c r="S1153" s="1">
        <f>COUNTIF(B1153,"*ae*")</f>
        <v>0</v>
      </c>
      <c r="T1153" s="1">
        <f>COUNTIF(B1153,"*ao*")</f>
        <v>0</v>
      </c>
      <c r="U1153" s="1">
        <f>COUNTIF(B1153,"*au*")</f>
        <v>0</v>
      </c>
      <c r="V1153" s="1">
        <f>COUNTIF(B1153,"*oi*")</f>
        <v>0</v>
      </c>
      <c r="W1153" s="1">
        <f>COUNTIF(B1153,"*oe*")</f>
        <v>0</v>
      </c>
      <c r="X1153" s="1">
        <f>COUNTIF(B1153,"*oa*")</f>
        <v>0</v>
      </c>
      <c r="Y1153" s="1">
        <f>COUNTIF(B1153,"*ou*")</f>
        <v>0</v>
      </c>
      <c r="Z1153" s="1">
        <f>COUNTIF(B1153,"*ui*")</f>
        <v>0</v>
      </c>
      <c r="AA1153" s="1">
        <f>COUNTIF(B1153,"*ua*")</f>
        <v>0</v>
      </c>
      <c r="AB1153">
        <f>SUM(G1153:AA1153)</f>
        <v>0</v>
      </c>
      <c r="AC1153">
        <v>2</v>
      </c>
      <c r="AD1153">
        <f>COUNTIF(AC1153,"2")</f>
        <v>1</v>
      </c>
      <c r="AE1153">
        <f>COUNTIF(AC1153,"3")</f>
        <v>0</v>
      </c>
      <c r="AF1153">
        <f>COUNTIF(AC1153,"4")</f>
        <v>0</v>
      </c>
      <c r="AG1153">
        <f>COUNTIF(AC1153,"5")</f>
        <v>0</v>
      </c>
      <c r="AH1153">
        <v>1</v>
      </c>
      <c r="AI1153">
        <v>0</v>
      </c>
      <c r="AL1153">
        <v>1</v>
      </c>
      <c r="AO1153" s="1">
        <f>COUNTIF(F1153,"CVCV")+COUNTIF(F1153,"CVVCV")</f>
        <v>1</v>
      </c>
      <c r="AP1153" s="1">
        <f>COUNTIF(F1153,"CVCVC")+COUNTIF(F1153,"CVVCVC")</f>
        <v>0</v>
      </c>
      <c r="AQ1153" s="1">
        <f>COUNTIF(F1153,"VCV")+COUNTIF(F1153,"VVCV")</f>
        <v>0</v>
      </c>
      <c r="AR1153" s="1">
        <f>COUNTIF(F1153,"VCVC")+COUNTIF(F1153,"VVCVC")</f>
        <v>0</v>
      </c>
      <c r="AS1153" s="1">
        <f>COUNTIF(F1153,"CVV")</f>
        <v>0</v>
      </c>
      <c r="AT1153" s="1">
        <f>COUNTIF(F1153,"CVVC")</f>
        <v>0</v>
      </c>
      <c r="AU1153" s="1">
        <f>COUNTIF(F1153,"VV")</f>
        <v>0</v>
      </c>
      <c r="AV1153" s="1">
        <f>COUNTIF(F1153,"VVC")</f>
        <v>0</v>
      </c>
      <c r="AW1153" s="1">
        <f>COUNTIF(F1153,"CVVCVC")+COUNTIF(F1153,"VVCVC")+COUNTIF(F1153,"CVVCV")+COUNTIF(F1153,"VVCV")</f>
        <v>0</v>
      </c>
      <c r="AY1153" s="1">
        <f>COUNTIF(F1153,"CCVCV")</f>
        <v>0</v>
      </c>
      <c r="AZ1153" s="1">
        <f>COUNTIF(F1153,"CCVCVC")</f>
        <v>0</v>
      </c>
      <c r="BA1153" s="1">
        <f>COUNTIF(F1153,"CCVV")</f>
        <v>0</v>
      </c>
      <c r="BB1153" s="1">
        <f>COUNTIF(F1153,"CCVVC")</f>
        <v>0</v>
      </c>
      <c r="BF1153" s="1" t="str">
        <f>RIGHT(F1153,4)</f>
        <v>CVCV</v>
      </c>
      <c r="BG1153" s="1">
        <v>1</v>
      </c>
      <c r="BP1153" s="1">
        <f>SUM(BG1153:BO1153)</f>
        <v>1</v>
      </c>
      <c r="BQ1153">
        <v>0</v>
      </c>
      <c r="BS1153" s="1" t="str">
        <f>LEFT(B1153,1)</f>
        <v>h</v>
      </c>
      <c r="BT1153" s="1" t="str">
        <f>LEFT(B1153,2)</f>
        <v>he</v>
      </c>
      <c r="BU1153" s="1" t="str">
        <f>RIGHT(B1153,1)</f>
        <v>i</v>
      </c>
      <c r="BX1153" s="10">
        <v>0</v>
      </c>
      <c r="BY1153" s="10" t="str">
        <f>LEFT(CA1153,1)</f>
        <v>e</v>
      </c>
      <c r="BZ1153" s="10" t="str">
        <f>RIGHT(B1153,1)</f>
        <v>i</v>
      </c>
      <c r="CA1153" s="10" t="str">
        <f>RIGHT(B1153,3)</f>
        <v>eri</v>
      </c>
      <c r="CB1153" s="10" t="str">
        <f>RIGHT(B1153,3)</f>
        <v>eri</v>
      </c>
      <c r="CC1153" s="10" t="str">
        <f>RIGHT(B1153,2)</f>
        <v>ri</v>
      </c>
      <c r="CD1153" s="10" t="str">
        <f>RIGHT(B1153,1)</f>
        <v>i</v>
      </c>
    </row>
    <row r="1154" spans="1:82">
      <c r="A1154">
        <v>1860</v>
      </c>
      <c r="B1154" s="30" t="s">
        <v>1054</v>
      </c>
      <c r="C1154" t="s">
        <v>2671</v>
      </c>
      <c r="D1154" t="s">
        <v>1150</v>
      </c>
      <c r="E1154" t="s">
        <v>2821</v>
      </c>
      <c r="F1154" t="s">
        <v>2834</v>
      </c>
      <c r="G1154" s="1">
        <f>COUNTIF(B1154,"*ii*")</f>
        <v>0</v>
      </c>
      <c r="H1154" s="1">
        <f>COUNTIF(B1154,"*ee*")</f>
        <v>0</v>
      </c>
      <c r="I1154" s="1">
        <f>COUNTIF(B1154,"*aa*")</f>
        <v>0</v>
      </c>
      <c r="J1154" s="1">
        <f>COUNTIF(B1154,"*oo*")</f>
        <v>0</v>
      </c>
      <c r="K1154" s="1">
        <f>COUNTIF(B1154,"*uu*")</f>
        <v>0</v>
      </c>
      <c r="L1154" s="1">
        <f>COUNTIF(B1154,"*ia*")</f>
        <v>0</v>
      </c>
      <c r="M1154" s="1">
        <f>COUNTIF(B1154,"*iu*")</f>
        <v>0</v>
      </c>
      <c r="N1154" s="1">
        <f>COUNTIF(B1154,"*ei*")</f>
        <v>0</v>
      </c>
      <c r="O1154" s="1">
        <f>COUNTIF(B1154,"*ea*")</f>
        <v>0</v>
      </c>
      <c r="P1154" s="1">
        <f>COUNTIF(B1154,"*eo*")</f>
        <v>0</v>
      </c>
      <c r="Q1154" s="1">
        <f>COUNTIF(B1154,"*eu*")</f>
        <v>0</v>
      </c>
      <c r="R1154" s="1">
        <f>COUNTIF(B1154,"*ai*")</f>
        <v>0</v>
      </c>
      <c r="S1154" s="1">
        <f>COUNTIF(B1154,"*ae*")</f>
        <v>0</v>
      </c>
      <c r="T1154" s="1">
        <f>COUNTIF(B1154,"*ao*")</f>
        <v>0</v>
      </c>
      <c r="U1154" s="1">
        <f>COUNTIF(B1154,"*au*")</f>
        <v>0</v>
      </c>
      <c r="V1154" s="1">
        <f>COUNTIF(B1154,"*oi*")</f>
        <v>0</v>
      </c>
      <c r="W1154" s="1">
        <f>COUNTIF(B1154,"*oe*")</f>
        <v>0</v>
      </c>
      <c r="X1154" s="1">
        <f>COUNTIF(B1154,"*oa*")</f>
        <v>0</v>
      </c>
      <c r="Y1154" s="1">
        <f>COUNTIF(B1154,"*ou*")</f>
        <v>0</v>
      </c>
      <c r="Z1154" s="1">
        <f>COUNTIF(B1154,"*ui*")</f>
        <v>0</v>
      </c>
      <c r="AA1154" s="1">
        <f>COUNTIF(B1154,"*ua*")</f>
        <v>0</v>
      </c>
      <c r="AB1154">
        <f>SUM(G1154:AA1154)</f>
        <v>0</v>
      </c>
      <c r="AC1154">
        <v>2</v>
      </c>
      <c r="AD1154">
        <f>COUNTIF(AC1154,"2")</f>
        <v>1</v>
      </c>
      <c r="AE1154">
        <f>COUNTIF(AC1154,"3")</f>
        <v>0</v>
      </c>
      <c r="AF1154">
        <f>COUNTIF(AC1154,"4")</f>
        <v>0</v>
      </c>
      <c r="AG1154">
        <f>COUNTIF(AC1154,"5")</f>
        <v>0</v>
      </c>
      <c r="AH1154">
        <v>1</v>
      </c>
      <c r="AI1154">
        <v>0</v>
      </c>
      <c r="AL1154">
        <v>1</v>
      </c>
      <c r="AO1154" s="1">
        <f>COUNTIF(F1154,"CVCV")+COUNTIF(F1154,"CVVCV")</f>
        <v>1</v>
      </c>
      <c r="AP1154" s="1">
        <f>COUNTIF(F1154,"CVCVC")+COUNTIF(F1154,"CVVCVC")</f>
        <v>0</v>
      </c>
      <c r="AQ1154" s="1">
        <f>COUNTIF(F1154,"VCV")+COUNTIF(F1154,"VVCV")</f>
        <v>0</v>
      </c>
      <c r="AR1154" s="1">
        <f>COUNTIF(F1154,"VCVC")+COUNTIF(F1154,"VVCVC")</f>
        <v>0</v>
      </c>
      <c r="AS1154" s="1">
        <f>COUNTIF(F1154,"CVV")</f>
        <v>0</v>
      </c>
      <c r="AT1154" s="1">
        <f>COUNTIF(F1154,"CVVC")</f>
        <v>0</v>
      </c>
      <c r="AU1154" s="1">
        <f>COUNTIF(F1154,"VV")</f>
        <v>0</v>
      </c>
      <c r="AV1154" s="1">
        <f>COUNTIF(F1154,"VVC")</f>
        <v>0</v>
      </c>
      <c r="AW1154" s="1">
        <f>COUNTIF(F1154,"CVVCVC")+COUNTIF(F1154,"VVCVC")+COUNTIF(F1154,"CVVCV")+COUNTIF(F1154,"VVCV")</f>
        <v>0</v>
      </c>
      <c r="AY1154" s="1">
        <f>COUNTIF(F1154,"CCVCV")</f>
        <v>0</v>
      </c>
      <c r="AZ1154" s="1">
        <f>COUNTIF(F1154,"CCVCVC")</f>
        <v>0</v>
      </c>
      <c r="BA1154" s="1">
        <f>COUNTIF(F1154,"CCVV")</f>
        <v>0</v>
      </c>
      <c r="BB1154" s="1">
        <f>COUNTIF(F1154,"CCVVC")</f>
        <v>0</v>
      </c>
      <c r="BF1154" s="1" t="str">
        <f>RIGHT(F1154,4)</f>
        <v>CVCV</v>
      </c>
      <c r="BG1154" s="1">
        <v>1</v>
      </c>
      <c r="BP1154" s="1">
        <f>SUM(BG1154:BO1154)</f>
        <v>1</v>
      </c>
      <c r="BQ1154">
        <v>0</v>
      </c>
      <c r="BS1154" s="1" t="str">
        <f>LEFT(B1154,1)</f>
        <v>t</v>
      </c>
      <c r="BT1154" s="1" t="str">
        <f>LEFT(B1154,2)</f>
        <v>te</v>
      </c>
      <c r="BU1154" s="1" t="str">
        <f>RIGHT(B1154,1)</f>
        <v>i</v>
      </c>
      <c r="BX1154" s="10">
        <v>0</v>
      </c>
      <c r="BY1154" s="10" t="str">
        <f>LEFT(CA1154,1)</f>
        <v>e</v>
      </c>
      <c r="BZ1154" s="10" t="str">
        <f>RIGHT(B1154,1)</f>
        <v>i</v>
      </c>
      <c r="CA1154" s="10" t="str">
        <f>RIGHT(B1154,3)</f>
        <v>eri</v>
      </c>
      <c r="CB1154" s="10" t="str">
        <f>RIGHT(B1154,3)</f>
        <v>eri</v>
      </c>
      <c r="CC1154" s="10" t="str">
        <f>RIGHT(B1154,2)</f>
        <v>ri</v>
      </c>
      <c r="CD1154" s="10" t="str">
        <f>RIGHT(B1154,1)</f>
        <v>i</v>
      </c>
    </row>
    <row r="1155" spans="1:82">
      <c r="A1155">
        <v>561</v>
      </c>
      <c r="B1155" s="30" t="s">
        <v>3715</v>
      </c>
      <c r="C1155" t="s">
        <v>1512</v>
      </c>
      <c r="D1155" t="s">
        <v>1141</v>
      </c>
      <c r="E1155" t="s">
        <v>1141</v>
      </c>
      <c r="F1155" s="1" t="s">
        <v>2834</v>
      </c>
      <c r="G1155" s="1">
        <f>COUNTIF(B1155,"*ii*")</f>
        <v>0</v>
      </c>
      <c r="H1155" s="1">
        <f>COUNTIF(B1155,"*ee*")</f>
        <v>0</v>
      </c>
      <c r="I1155" s="1">
        <f>COUNTIF(B1155,"*aa*")</f>
        <v>0</v>
      </c>
      <c r="J1155" s="1">
        <f>COUNTIF(B1155,"*oo*")</f>
        <v>0</v>
      </c>
      <c r="K1155" s="1">
        <f>COUNTIF(B1155,"*uu*")</f>
        <v>0</v>
      </c>
      <c r="L1155" s="1">
        <f>COUNTIF(B1155,"*ia*")</f>
        <v>0</v>
      </c>
      <c r="M1155" s="1">
        <f>COUNTIF(B1155,"*iu*")</f>
        <v>0</v>
      </c>
      <c r="N1155" s="1">
        <f>COUNTIF(B1155,"*ei*")</f>
        <v>0</v>
      </c>
      <c r="O1155" s="1">
        <f>COUNTIF(B1155,"*ea*")</f>
        <v>0</v>
      </c>
      <c r="P1155" s="1">
        <f>COUNTIF(B1155,"*eo*")</f>
        <v>0</v>
      </c>
      <c r="Q1155" s="1">
        <f>COUNTIF(B1155,"*eu*")</f>
        <v>0</v>
      </c>
      <c r="R1155" s="1">
        <f>COUNTIF(B1155,"*ai*")</f>
        <v>0</v>
      </c>
      <c r="S1155" s="1">
        <f>COUNTIF(B1155,"*ae*")</f>
        <v>0</v>
      </c>
      <c r="T1155" s="1">
        <f>COUNTIF(B1155,"*ao*")</f>
        <v>0</v>
      </c>
      <c r="U1155" s="1">
        <f>COUNTIF(B1155,"*au*")</f>
        <v>0</v>
      </c>
      <c r="V1155" s="1">
        <f>COUNTIF(B1155,"*oi*")</f>
        <v>0</v>
      </c>
      <c r="W1155" s="1">
        <f>COUNTIF(B1155,"*oe*")</f>
        <v>0</v>
      </c>
      <c r="X1155" s="1">
        <f>COUNTIF(B1155,"*oa*")</f>
        <v>0</v>
      </c>
      <c r="Y1155" s="1">
        <f>COUNTIF(B1155,"*ou*")</f>
        <v>0</v>
      </c>
      <c r="Z1155" s="1">
        <f>COUNTIF(B1155,"*ui*")</f>
        <v>0</v>
      </c>
      <c r="AA1155" s="1">
        <f>COUNTIF(B1155,"*ua*")</f>
        <v>0</v>
      </c>
      <c r="AB1155">
        <f>SUM(G1155:AA1155)</f>
        <v>0</v>
      </c>
      <c r="AC1155" s="1">
        <v>2</v>
      </c>
      <c r="AD1155">
        <f>COUNTIF(AC1155,"2")</f>
        <v>1</v>
      </c>
      <c r="AE1155">
        <f>COUNTIF(AC1155,"3")</f>
        <v>0</v>
      </c>
      <c r="AF1155">
        <f>COUNTIF(AC1155,"4")</f>
        <v>0</v>
      </c>
      <c r="AG1155">
        <f>COUNTIF(AC1155,"5")</f>
        <v>0</v>
      </c>
      <c r="AH1155">
        <v>1</v>
      </c>
      <c r="AI1155">
        <v>0</v>
      </c>
      <c r="AL1155">
        <v>1</v>
      </c>
      <c r="AO1155" s="1">
        <f>COUNTIF(F1155,"CVCV")+COUNTIF(F1155,"CVVCV")</f>
        <v>1</v>
      </c>
      <c r="AP1155" s="1">
        <f>COUNTIF(F1155,"CVCVC")+COUNTIF(F1155,"CVVCVC")</f>
        <v>0</v>
      </c>
      <c r="AQ1155" s="1">
        <f>COUNTIF(F1155,"VCV")+COUNTIF(F1155,"VVCV")</f>
        <v>0</v>
      </c>
      <c r="AR1155" s="1">
        <f>COUNTIF(F1155,"VCVC")+COUNTIF(F1155,"VVCVC")</f>
        <v>0</v>
      </c>
      <c r="AS1155" s="1">
        <f>COUNTIF(F1155,"CVV")</f>
        <v>0</v>
      </c>
      <c r="AT1155" s="1">
        <f>COUNTIF(F1155,"CVVC")</f>
        <v>0</v>
      </c>
      <c r="AU1155" s="1">
        <f>COUNTIF(F1155,"VV")</f>
        <v>0</v>
      </c>
      <c r="AV1155" s="1">
        <f>COUNTIF(F1155,"VVC")</f>
        <v>0</v>
      </c>
      <c r="AW1155" s="1">
        <f>COUNTIF(F1155,"CVVCVC")+COUNTIF(F1155,"VVCVC")+COUNTIF(F1155,"CVVCV")+COUNTIF(F1155,"VVCV")</f>
        <v>0</v>
      </c>
      <c r="AY1155" s="1">
        <f>COUNTIF(F1155,"CCVCV")</f>
        <v>0</v>
      </c>
      <c r="AZ1155" s="1">
        <f>COUNTIF(F1155,"CCVCVC")</f>
        <v>0</v>
      </c>
      <c r="BA1155" s="1">
        <f>COUNTIF(F1155,"CCVV")</f>
        <v>0</v>
      </c>
      <c r="BB1155" s="1">
        <f>COUNTIF(F1155,"CCVVC")</f>
        <v>0</v>
      </c>
      <c r="BE1155" s="30" t="s">
        <v>267</v>
      </c>
      <c r="BF1155" s="1" t="str">
        <f>RIGHT(F1155,4)</f>
        <v>CVCV</v>
      </c>
      <c r="BG1155" s="1">
        <v>1</v>
      </c>
      <c r="BP1155" s="1">
        <f>SUM(BG1155:BO1155)</f>
        <v>1</v>
      </c>
      <c r="BQ1155">
        <v>0</v>
      </c>
      <c r="BS1155" s="1" t="str">
        <f>LEFT(B1155,1)</f>
        <v>k</v>
      </c>
      <c r="BT1155" s="1" t="str">
        <f>LEFT(B1155,2)</f>
        <v>ki</v>
      </c>
      <c r="BU1155" s="1" t="str">
        <f>RIGHT(B1155,1)</f>
        <v>i</v>
      </c>
      <c r="BX1155" s="10">
        <v>0</v>
      </c>
      <c r="BY1155" s="10" t="str">
        <f>LEFT(CA1155,1)</f>
        <v>i</v>
      </c>
      <c r="BZ1155" s="10" t="str">
        <f>RIGHT(B1155,1)</f>
        <v>i</v>
      </c>
      <c r="CA1155" s="10" t="str">
        <f>RIGHT(B1155,3)</f>
        <v>iri</v>
      </c>
      <c r="CB1155" s="10" t="str">
        <f>RIGHT(B1155,3)</f>
        <v>iri</v>
      </c>
      <c r="CC1155" s="10" t="str">
        <f>RIGHT(B1155,2)</f>
        <v>ri</v>
      </c>
      <c r="CD1155" s="10" t="str">
        <f>RIGHT(B1155,1)</f>
        <v>i</v>
      </c>
    </row>
    <row r="1156" spans="1:82">
      <c r="A1156">
        <v>840</v>
      </c>
      <c r="B1156" s="30" t="s">
        <v>3711</v>
      </c>
      <c r="C1156" t="s">
        <v>2609</v>
      </c>
      <c r="D1156" t="s">
        <v>1141</v>
      </c>
      <c r="E1156" t="s">
        <v>1141</v>
      </c>
      <c r="F1156" s="1" t="s">
        <v>2834</v>
      </c>
      <c r="G1156" s="1">
        <f>COUNTIF(B1156,"*ii*")</f>
        <v>0</v>
      </c>
      <c r="H1156" s="1">
        <f>COUNTIF(B1156,"*ee*")</f>
        <v>0</v>
      </c>
      <c r="I1156" s="1">
        <f>COUNTIF(B1156,"*aa*")</f>
        <v>0</v>
      </c>
      <c r="J1156" s="1">
        <f>COUNTIF(B1156,"*oo*")</f>
        <v>0</v>
      </c>
      <c r="K1156" s="1">
        <f>COUNTIF(B1156,"*uu*")</f>
        <v>0</v>
      </c>
      <c r="L1156" s="1">
        <f>COUNTIF(B1156,"*ia*")</f>
        <v>0</v>
      </c>
      <c r="M1156" s="1">
        <f>COUNTIF(B1156,"*iu*")</f>
        <v>0</v>
      </c>
      <c r="N1156" s="1">
        <f>COUNTIF(B1156,"*ei*")</f>
        <v>0</v>
      </c>
      <c r="O1156" s="1">
        <f>COUNTIF(B1156,"*ea*")</f>
        <v>0</v>
      </c>
      <c r="P1156" s="1">
        <f>COUNTIF(B1156,"*eo*")</f>
        <v>0</v>
      </c>
      <c r="Q1156" s="1">
        <f>COUNTIF(B1156,"*eu*")</f>
        <v>0</v>
      </c>
      <c r="R1156" s="1">
        <f>COUNTIF(B1156,"*ai*")</f>
        <v>0</v>
      </c>
      <c r="S1156" s="1">
        <f>COUNTIF(B1156,"*ae*")</f>
        <v>0</v>
      </c>
      <c r="T1156" s="1">
        <f>COUNTIF(B1156,"*ao*")</f>
        <v>0</v>
      </c>
      <c r="U1156" s="1">
        <f>COUNTIF(B1156,"*au*")</f>
        <v>0</v>
      </c>
      <c r="V1156" s="1">
        <f>COUNTIF(B1156,"*oi*")</f>
        <v>0</v>
      </c>
      <c r="W1156" s="1">
        <f>COUNTIF(B1156,"*oe*")</f>
        <v>0</v>
      </c>
      <c r="X1156" s="1">
        <f>COUNTIF(B1156,"*oa*")</f>
        <v>0</v>
      </c>
      <c r="Y1156" s="1">
        <f>COUNTIF(B1156,"*ou*")</f>
        <v>0</v>
      </c>
      <c r="Z1156" s="1">
        <f>COUNTIF(B1156,"*ui*")</f>
        <v>0</v>
      </c>
      <c r="AA1156" s="1">
        <f>COUNTIF(B1156,"*ua*")</f>
        <v>0</v>
      </c>
      <c r="AB1156">
        <f>SUM(G1156:AA1156)</f>
        <v>0</v>
      </c>
      <c r="AC1156" s="1">
        <v>2</v>
      </c>
      <c r="AD1156">
        <f>COUNTIF(AC1156,"2")</f>
        <v>1</v>
      </c>
      <c r="AE1156">
        <f>COUNTIF(AC1156,"3")</f>
        <v>0</v>
      </c>
      <c r="AF1156">
        <f>COUNTIF(AC1156,"4")</f>
        <v>0</v>
      </c>
      <c r="AG1156">
        <f>COUNTIF(AC1156,"5")</f>
        <v>0</v>
      </c>
      <c r="AH1156">
        <v>1</v>
      </c>
      <c r="AI1156">
        <v>0</v>
      </c>
      <c r="AL1156">
        <v>1</v>
      </c>
      <c r="AO1156" s="1">
        <f>COUNTIF(F1156,"CVCV")+COUNTIF(F1156,"CVVCV")</f>
        <v>1</v>
      </c>
      <c r="AP1156" s="1">
        <f>COUNTIF(F1156,"CVCVC")+COUNTIF(F1156,"CVVCVC")</f>
        <v>0</v>
      </c>
      <c r="AQ1156" s="1">
        <f>COUNTIF(F1156,"VCV")+COUNTIF(F1156,"VVCV")</f>
        <v>0</v>
      </c>
      <c r="AR1156" s="1">
        <f>COUNTIF(F1156,"VCVC")+COUNTIF(F1156,"VVCVC")</f>
        <v>0</v>
      </c>
      <c r="AS1156" s="1">
        <f>COUNTIF(F1156,"CVV")</f>
        <v>0</v>
      </c>
      <c r="AT1156" s="1">
        <f>COUNTIF(F1156,"CVVC")</f>
        <v>0</v>
      </c>
      <c r="AU1156" s="1">
        <f>COUNTIF(F1156,"VV")</f>
        <v>0</v>
      </c>
      <c r="AV1156" s="1">
        <f>COUNTIF(F1156,"VVC")</f>
        <v>0</v>
      </c>
      <c r="AW1156" s="1">
        <f>COUNTIF(F1156,"CVVCVC")+COUNTIF(F1156,"VVCVC")+COUNTIF(F1156,"CVVCV")+COUNTIF(F1156,"VVCV")</f>
        <v>0</v>
      </c>
      <c r="AY1156" s="1">
        <f>COUNTIF(F1156,"CCVCV")</f>
        <v>0</v>
      </c>
      <c r="AZ1156" s="1">
        <f>COUNTIF(F1156,"CCVCVC")</f>
        <v>0</v>
      </c>
      <c r="BA1156" s="1">
        <f>COUNTIF(F1156,"CCVV")</f>
        <v>0</v>
      </c>
      <c r="BB1156" s="1">
        <f>COUNTIF(F1156,"CCVVC")</f>
        <v>0</v>
      </c>
      <c r="BE1156" s="30" t="s">
        <v>1009</v>
      </c>
      <c r="BF1156" s="1" t="str">
        <f>RIGHT(F1156,4)</f>
        <v>CVCV</v>
      </c>
      <c r="BG1156" s="1">
        <v>1</v>
      </c>
      <c r="BP1156" s="1">
        <f>SUM(BG1156:BO1156)</f>
        <v>1</v>
      </c>
      <c r="BQ1156">
        <v>0</v>
      </c>
      <c r="BS1156" s="1" t="str">
        <f>LEFT(B1156,1)</f>
        <v>m</v>
      </c>
      <c r="BT1156" s="1" t="str">
        <f>LEFT(B1156,2)</f>
        <v>mi</v>
      </c>
      <c r="BU1156" s="1" t="str">
        <f>RIGHT(B1156,1)</f>
        <v>i</v>
      </c>
      <c r="BX1156" s="10">
        <v>0</v>
      </c>
      <c r="BY1156" s="10" t="str">
        <f>LEFT(CA1156,1)</f>
        <v>i</v>
      </c>
      <c r="BZ1156" s="10" t="str">
        <f>RIGHT(B1156,1)</f>
        <v>i</v>
      </c>
      <c r="CA1156" s="10" t="str">
        <f>RIGHT(B1156,3)</f>
        <v>iri</v>
      </c>
      <c r="CB1156" s="10" t="str">
        <f>RIGHT(B1156,3)</f>
        <v>iri</v>
      </c>
      <c r="CC1156" s="10" t="str">
        <f>RIGHT(B1156,2)</f>
        <v>ri</v>
      </c>
      <c r="CD1156" s="10" t="str">
        <f>RIGHT(B1156,1)</f>
        <v>i</v>
      </c>
    </row>
    <row r="1157" spans="1:82">
      <c r="A1157">
        <v>1157</v>
      </c>
      <c r="B1157" s="30" t="s">
        <v>870</v>
      </c>
      <c r="C1157" t="s">
        <v>1309</v>
      </c>
      <c r="D1157" t="s">
        <v>1141</v>
      </c>
      <c r="E1157" t="s">
        <v>1141</v>
      </c>
      <c r="F1157" s="1" t="s">
        <v>2834</v>
      </c>
      <c r="G1157" s="1">
        <f>COUNTIF(B1157,"*ii*")</f>
        <v>0</v>
      </c>
      <c r="H1157" s="1">
        <f>COUNTIF(B1157,"*ee*")</f>
        <v>0</v>
      </c>
      <c r="I1157" s="1">
        <f>COUNTIF(B1157,"*aa*")</f>
        <v>0</v>
      </c>
      <c r="J1157" s="1">
        <f>COUNTIF(B1157,"*oo*")</f>
        <v>0</v>
      </c>
      <c r="K1157" s="1">
        <f>COUNTIF(B1157,"*uu*")</f>
        <v>0</v>
      </c>
      <c r="L1157" s="1">
        <f>COUNTIF(B1157,"*ia*")</f>
        <v>0</v>
      </c>
      <c r="M1157" s="1">
        <f>COUNTIF(B1157,"*iu*")</f>
        <v>0</v>
      </c>
      <c r="N1157" s="1">
        <f>COUNTIF(B1157,"*ei*")</f>
        <v>0</v>
      </c>
      <c r="O1157" s="1">
        <f>COUNTIF(B1157,"*ea*")</f>
        <v>0</v>
      </c>
      <c r="P1157" s="1">
        <f>COUNTIF(B1157,"*eo*")</f>
        <v>0</v>
      </c>
      <c r="Q1157" s="1">
        <f>COUNTIF(B1157,"*eu*")</f>
        <v>0</v>
      </c>
      <c r="R1157" s="1">
        <f>COUNTIF(B1157,"*ai*")</f>
        <v>0</v>
      </c>
      <c r="S1157" s="1">
        <f>COUNTIF(B1157,"*ae*")</f>
        <v>0</v>
      </c>
      <c r="T1157" s="1">
        <f>COUNTIF(B1157,"*ao*")</f>
        <v>0</v>
      </c>
      <c r="U1157" s="1">
        <f>COUNTIF(B1157,"*au*")</f>
        <v>0</v>
      </c>
      <c r="V1157" s="1">
        <f>COUNTIF(B1157,"*oi*")</f>
        <v>0</v>
      </c>
      <c r="W1157" s="1">
        <f>COUNTIF(B1157,"*oe*")</f>
        <v>0</v>
      </c>
      <c r="X1157" s="1">
        <f>COUNTIF(B1157,"*oa*")</f>
        <v>0</v>
      </c>
      <c r="Y1157" s="1">
        <f>COUNTIF(B1157,"*ou*")</f>
        <v>0</v>
      </c>
      <c r="Z1157" s="1">
        <f>COUNTIF(B1157,"*ui*")</f>
        <v>0</v>
      </c>
      <c r="AA1157" s="1">
        <f>COUNTIF(B1157,"*ua*")</f>
        <v>0</v>
      </c>
      <c r="AB1157">
        <f>SUM(G1157:AA1157)</f>
        <v>0</v>
      </c>
      <c r="AC1157" s="1">
        <v>2</v>
      </c>
      <c r="AD1157">
        <f>COUNTIF(AC1157,"2")</f>
        <v>1</v>
      </c>
      <c r="AE1157">
        <f>COUNTIF(AC1157,"3")</f>
        <v>0</v>
      </c>
      <c r="AF1157">
        <f>COUNTIF(AC1157,"4")</f>
        <v>0</v>
      </c>
      <c r="AG1157">
        <f>COUNTIF(AC1157,"5")</f>
        <v>0</v>
      </c>
      <c r="AH1157">
        <v>1</v>
      </c>
      <c r="AI1157">
        <v>0</v>
      </c>
      <c r="AL1157">
        <v>1</v>
      </c>
      <c r="AO1157" s="1">
        <f>COUNTIF(F1157,"CVCV")+COUNTIF(F1157,"CVVCV")</f>
        <v>1</v>
      </c>
      <c r="AP1157" s="1">
        <f>COUNTIF(F1157,"CVCVC")+COUNTIF(F1157,"CVVCVC")</f>
        <v>0</v>
      </c>
      <c r="AQ1157" s="1">
        <f>COUNTIF(F1157,"VCV")+COUNTIF(F1157,"VVCV")</f>
        <v>0</v>
      </c>
      <c r="AR1157" s="1">
        <f>COUNTIF(F1157,"VCVC")+COUNTIF(F1157,"VVCVC")</f>
        <v>0</v>
      </c>
      <c r="AS1157" s="1">
        <f>COUNTIF(F1157,"CVV")</f>
        <v>0</v>
      </c>
      <c r="AT1157" s="1">
        <f>COUNTIF(F1157,"CVVC")</f>
        <v>0</v>
      </c>
      <c r="AU1157" s="1">
        <f>COUNTIF(F1157,"VV")</f>
        <v>0</v>
      </c>
      <c r="AV1157" s="1">
        <f>COUNTIF(F1157,"VVC")</f>
        <v>0</v>
      </c>
      <c r="AW1157" s="1">
        <f>COUNTIF(F1157,"CVVCVC")+COUNTIF(F1157,"VVCVC")+COUNTIF(F1157,"CVVCV")+COUNTIF(F1157,"VVCV")</f>
        <v>0</v>
      </c>
      <c r="AY1157" s="1">
        <f>COUNTIF(F1157,"CCVCV")</f>
        <v>0</v>
      </c>
      <c r="AZ1157" s="1">
        <f>COUNTIF(F1157,"CCVCVC")</f>
        <v>0</v>
      </c>
      <c r="BA1157" s="1">
        <f>COUNTIF(F1157,"CCVV")</f>
        <v>0</v>
      </c>
      <c r="BB1157" s="1">
        <f>COUNTIF(F1157,"CCVVC")</f>
        <v>0</v>
      </c>
      <c r="BE1157" s="30" t="s">
        <v>121</v>
      </c>
      <c r="BF1157" s="1" t="str">
        <f>RIGHT(F1157,4)</f>
        <v>CVCV</v>
      </c>
      <c r="BG1157" s="1">
        <v>1</v>
      </c>
      <c r="BP1157" s="1">
        <f>SUM(BG1157:BO1157)</f>
        <v>1</v>
      </c>
      <c r="BQ1157">
        <v>0</v>
      </c>
      <c r="BS1157" s="1" t="str">
        <f>LEFT(B1157,1)</f>
        <v>p</v>
      </c>
      <c r="BT1157" s="1" t="str">
        <f>LEFT(B1157,2)</f>
        <v>pi</v>
      </c>
      <c r="BU1157" s="1" t="str">
        <f>RIGHT(B1157,1)</f>
        <v>i</v>
      </c>
      <c r="BX1157" s="10">
        <v>0</v>
      </c>
      <c r="BY1157" s="10" t="str">
        <f>LEFT(CA1157,1)</f>
        <v>i</v>
      </c>
      <c r="BZ1157" s="10" t="str">
        <f>RIGHT(B1157,1)</f>
        <v>i</v>
      </c>
      <c r="CA1157" s="10" t="str">
        <f>RIGHT(B1157,3)</f>
        <v>iri</v>
      </c>
      <c r="CB1157" s="10" t="str">
        <f>RIGHT(B1157,3)</f>
        <v>iri</v>
      </c>
      <c r="CC1157" s="10" t="str">
        <f>RIGHT(B1157,2)</f>
        <v>ri</v>
      </c>
      <c r="CD1157" s="10" t="str">
        <f>RIGHT(B1157,1)</f>
        <v>i</v>
      </c>
    </row>
    <row r="1158" spans="1:82">
      <c r="A1158">
        <v>1156</v>
      </c>
      <c r="B1158" s="30" t="s">
        <v>870</v>
      </c>
      <c r="C1158" t="s">
        <v>2371</v>
      </c>
      <c r="D1158" t="s">
        <v>1150</v>
      </c>
      <c r="E1158" t="s">
        <v>2821</v>
      </c>
      <c r="F1158" t="s">
        <v>2834</v>
      </c>
      <c r="G1158" s="1">
        <f>COUNTIF(B1158,"*ii*")</f>
        <v>0</v>
      </c>
      <c r="H1158" s="1">
        <f>COUNTIF(B1158,"*ee*")</f>
        <v>0</v>
      </c>
      <c r="I1158" s="1">
        <f>COUNTIF(B1158,"*aa*")</f>
        <v>0</v>
      </c>
      <c r="J1158" s="1">
        <f>COUNTIF(B1158,"*oo*")</f>
        <v>0</v>
      </c>
      <c r="K1158" s="1">
        <f>COUNTIF(B1158,"*uu*")</f>
        <v>0</v>
      </c>
      <c r="L1158" s="1">
        <f>COUNTIF(B1158,"*ia*")</f>
        <v>0</v>
      </c>
      <c r="M1158" s="1">
        <f>COUNTIF(B1158,"*iu*")</f>
        <v>0</v>
      </c>
      <c r="N1158" s="1">
        <f>COUNTIF(B1158,"*ei*")</f>
        <v>0</v>
      </c>
      <c r="O1158" s="1">
        <f>COUNTIF(B1158,"*ea*")</f>
        <v>0</v>
      </c>
      <c r="P1158" s="1">
        <f>COUNTIF(B1158,"*eo*")</f>
        <v>0</v>
      </c>
      <c r="Q1158" s="1">
        <f>COUNTIF(B1158,"*eu*")</f>
        <v>0</v>
      </c>
      <c r="R1158" s="1">
        <f>COUNTIF(B1158,"*ai*")</f>
        <v>0</v>
      </c>
      <c r="S1158" s="1">
        <f>COUNTIF(B1158,"*ae*")</f>
        <v>0</v>
      </c>
      <c r="T1158" s="1">
        <f>COUNTIF(B1158,"*ao*")</f>
        <v>0</v>
      </c>
      <c r="U1158" s="1">
        <f>COUNTIF(B1158,"*au*")</f>
        <v>0</v>
      </c>
      <c r="V1158" s="1">
        <f>COUNTIF(B1158,"*oi*")</f>
        <v>0</v>
      </c>
      <c r="W1158" s="1">
        <f>COUNTIF(B1158,"*oe*")</f>
        <v>0</v>
      </c>
      <c r="X1158" s="1">
        <f>COUNTIF(B1158,"*oa*")</f>
        <v>0</v>
      </c>
      <c r="Y1158" s="1">
        <f>COUNTIF(B1158,"*ou*")</f>
        <v>0</v>
      </c>
      <c r="Z1158" s="1">
        <f>COUNTIF(B1158,"*ui*")</f>
        <v>0</v>
      </c>
      <c r="AA1158" s="1">
        <f>COUNTIF(B1158,"*ua*")</f>
        <v>0</v>
      </c>
      <c r="AB1158">
        <f>SUM(G1158:AA1158)</f>
        <v>0</v>
      </c>
      <c r="AC1158">
        <v>2</v>
      </c>
      <c r="AD1158">
        <f>COUNTIF(AC1158,"2")</f>
        <v>1</v>
      </c>
      <c r="AE1158">
        <f>COUNTIF(AC1158,"3")</f>
        <v>0</v>
      </c>
      <c r="AF1158">
        <f>COUNTIF(AC1158,"4")</f>
        <v>0</v>
      </c>
      <c r="AG1158">
        <f>COUNTIF(AC1158,"5")</f>
        <v>0</v>
      </c>
      <c r="AH1158">
        <v>1</v>
      </c>
      <c r="AI1158">
        <v>0</v>
      </c>
      <c r="AL1158">
        <v>1</v>
      </c>
      <c r="AO1158" s="1">
        <f>COUNTIF(F1158,"CVCV")+COUNTIF(F1158,"CVVCV")</f>
        <v>1</v>
      </c>
      <c r="AP1158" s="1">
        <f>COUNTIF(F1158,"CVCVC")+COUNTIF(F1158,"CVVCVC")</f>
        <v>0</v>
      </c>
      <c r="AQ1158" s="1">
        <f>COUNTIF(F1158,"VCV")+COUNTIF(F1158,"VVCV")</f>
        <v>0</v>
      </c>
      <c r="AR1158" s="1">
        <f>COUNTIF(F1158,"VCVC")+COUNTIF(F1158,"VVCVC")</f>
        <v>0</v>
      </c>
      <c r="AS1158" s="1">
        <f>COUNTIF(F1158,"CVV")</f>
        <v>0</v>
      </c>
      <c r="AT1158" s="1">
        <f>COUNTIF(F1158,"CVVC")</f>
        <v>0</v>
      </c>
      <c r="AU1158" s="1">
        <f>COUNTIF(F1158,"VV")</f>
        <v>0</v>
      </c>
      <c r="AV1158" s="1">
        <f>COUNTIF(F1158,"VVC")</f>
        <v>0</v>
      </c>
      <c r="AW1158" s="1">
        <f>COUNTIF(F1158,"CVVCVC")+COUNTIF(F1158,"VVCVC")+COUNTIF(F1158,"CVVCV")+COUNTIF(F1158,"VVCV")</f>
        <v>0</v>
      </c>
      <c r="AY1158" s="1">
        <f>COUNTIF(F1158,"CCVCV")</f>
        <v>0</v>
      </c>
      <c r="AZ1158" s="1">
        <f>COUNTIF(F1158,"CCVCVC")</f>
        <v>0</v>
      </c>
      <c r="BA1158" s="1">
        <f>COUNTIF(F1158,"CCVV")</f>
        <v>0</v>
      </c>
      <c r="BB1158" s="1">
        <f>COUNTIF(F1158,"CCVVC")</f>
        <v>0</v>
      </c>
      <c r="BF1158" s="1" t="str">
        <f>RIGHT(F1158,4)</f>
        <v>CVCV</v>
      </c>
      <c r="BG1158" s="1">
        <v>1</v>
      </c>
      <c r="BP1158" s="1">
        <f>SUM(BG1158:BO1158)</f>
        <v>1</v>
      </c>
      <c r="BQ1158">
        <v>0</v>
      </c>
      <c r="BS1158" s="1" t="str">
        <f>LEFT(B1158,1)</f>
        <v>p</v>
      </c>
      <c r="BT1158" s="1" t="str">
        <f>LEFT(B1158,2)</f>
        <v>pi</v>
      </c>
      <c r="BU1158" s="1" t="str">
        <f>RIGHT(B1158,1)</f>
        <v>i</v>
      </c>
      <c r="BX1158" s="10">
        <v>0</v>
      </c>
      <c r="BY1158" s="10" t="str">
        <f>LEFT(CA1158,1)</f>
        <v>i</v>
      </c>
      <c r="BZ1158" s="10" t="str">
        <f>RIGHT(B1158,1)</f>
        <v>i</v>
      </c>
      <c r="CA1158" s="10" t="str">
        <f>RIGHT(B1158,3)</f>
        <v>iri</v>
      </c>
      <c r="CB1158" s="10" t="str">
        <f>RIGHT(B1158,3)</f>
        <v>iri</v>
      </c>
      <c r="CC1158" s="10" t="str">
        <f>RIGHT(B1158,2)</f>
        <v>ri</v>
      </c>
      <c r="CD1158" s="10" t="str">
        <f>RIGHT(B1158,1)</f>
        <v>i</v>
      </c>
    </row>
    <row r="1159" spans="1:82">
      <c r="A1159">
        <v>1667</v>
      </c>
      <c r="B1159" s="30" t="s">
        <v>75</v>
      </c>
      <c r="C1159" t="s">
        <v>1248</v>
      </c>
      <c r="D1159" t="s">
        <v>1150</v>
      </c>
      <c r="E1159" t="s">
        <v>2821</v>
      </c>
      <c r="F1159" t="s">
        <v>2834</v>
      </c>
      <c r="G1159" s="1">
        <f>COUNTIF(B1159,"*ii*")</f>
        <v>0</v>
      </c>
      <c r="H1159" s="1">
        <f>COUNTIF(B1159,"*ee*")</f>
        <v>0</v>
      </c>
      <c r="I1159" s="1">
        <f>COUNTIF(B1159,"*aa*")</f>
        <v>0</v>
      </c>
      <c r="J1159" s="1">
        <f>COUNTIF(B1159,"*oo*")</f>
        <v>0</v>
      </c>
      <c r="K1159" s="1">
        <f>COUNTIF(B1159,"*uu*")</f>
        <v>0</v>
      </c>
      <c r="L1159" s="1">
        <f>COUNTIF(B1159,"*ia*")</f>
        <v>0</v>
      </c>
      <c r="M1159" s="1">
        <f>COUNTIF(B1159,"*iu*")</f>
        <v>0</v>
      </c>
      <c r="N1159" s="1">
        <f>COUNTIF(B1159,"*ei*")</f>
        <v>0</v>
      </c>
      <c r="O1159" s="1">
        <f>COUNTIF(B1159,"*ea*")</f>
        <v>0</v>
      </c>
      <c r="P1159" s="1">
        <f>COUNTIF(B1159,"*eo*")</f>
        <v>0</v>
      </c>
      <c r="Q1159" s="1">
        <f>COUNTIF(B1159,"*eu*")</f>
        <v>0</v>
      </c>
      <c r="R1159" s="1">
        <f>COUNTIF(B1159,"*ai*")</f>
        <v>0</v>
      </c>
      <c r="S1159" s="1">
        <f>COUNTIF(B1159,"*ae*")</f>
        <v>0</v>
      </c>
      <c r="T1159" s="1">
        <f>COUNTIF(B1159,"*ao*")</f>
        <v>0</v>
      </c>
      <c r="U1159" s="1">
        <f>COUNTIF(B1159,"*au*")</f>
        <v>0</v>
      </c>
      <c r="V1159" s="1">
        <f>COUNTIF(B1159,"*oi*")</f>
        <v>0</v>
      </c>
      <c r="W1159" s="1">
        <f>COUNTIF(B1159,"*oe*")</f>
        <v>0</v>
      </c>
      <c r="X1159" s="1">
        <f>COUNTIF(B1159,"*oa*")</f>
        <v>0</v>
      </c>
      <c r="Y1159" s="1">
        <f>COUNTIF(B1159,"*ou*")</f>
        <v>0</v>
      </c>
      <c r="Z1159" s="1">
        <f>COUNTIF(B1159,"*ui*")</f>
        <v>0</v>
      </c>
      <c r="AA1159" s="1">
        <f>COUNTIF(B1159,"*ua*")</f>
        <v>0</v>
      </c>
      <c r="AB1159">
        <f>SUM(G1159:AA1159)</f>
        <v>0</v>
      </c>
      <c r="AC1159">
        <v>2</v>
      </c>
      <c r="AD1159">
        <f>COUNTIF(AC1159,"2")</f>
        <v>1</v>
      </c>
      <c r="AE1159">
        <f>COUNTIF(AC1159,"3")</f>
        <v>0</v>
      </c>
      <c r="AF1159">
        <f>COUNTIF(AC1159,"4")</f>
        <v>0</v>
      </c>
      <c r="AG1159">
        <f>COUNTIF(AC1159,"5")</f>
        <v>0</v>
      </c>
      <c r="AH1159">
        <v>1</v>
      </c>
      <c r="AI1159">
        <v>0</v>
      </c>
      <c r="AL1159">
        <v>1</v>
      </c>
      <c r="AO1159" s="1">
        <f>COUNTIF(F1159,"CVCV")+COUNTIF(F1159,"CVVCV")</f>
        <v>1</v>
      </c>
      <c r="AP1159" s="1">
        <f>COUNTIF(F1159,"CVCVC")+COUNTIF(F1159,"CVVCVC")</f>
        <v>0</v>
      </c>
      <c r="AQ1159" s="1">
        <f>COUNTIF(F1159,"VCV")+COUNTIF(F1159,"VVCV")</f>
        <v>0</v>
      </c>
      <c r="AR1159" s="1">
        <f>COUNTIF(F1159,"VCVC")+COUNTIF(F1159,"VVCVC")</f>
        <v>0</v>
      </c>
      <c r="AS1159" s="1">
        <f>COUNTIF(F1159,"CVV")</f>
        <v>0</v>
      </c>
      <c r="AT1159" s="1">
        <f>COUNTIF(F1159,"CVVC")</f>
        <v>0</v>
      </c>
      <c r="AU1159" s="1">
        <f>COUNTIF(F1159,"VV")</f>
        <v>0</v>
      </c>
      <c r="AV1159" s="1">
        <f>COUNTIF(F1159,"VVC")</f>
        <v>0</v>
      </c>
      <c r="AW1159" s="1">
        <f>COUNTIF(F1159,"CVVCVC")+COUNTIF(F1159,"VVCVC")+COUNTIF(F1159,"CVVCV")+COUNTIF(F1159,"VVCV")</f>
        <v>0</v>
      </c>
      <c r="AY1159" s="1">
        <f>COUNTIF(F1159,"CCVCV")</f>
        <v>0</v>
      </c>
      <c r="AZ1159" s="1">
        <f>COUNTIF(F1159,"CCVCVC")</f>
        <v>0</v>
      </c>
      <c r="BA1159" s="1">
        <f>COUNTIF(F1159,"CCVV")</f>
        <v>0</v>
      </c>
      <c r="BB1159" s="1">
        <f>COUNTIF(F1159,"CCVVC")</f>
        <v>0</v>
      </c>
      <c r="BF1159" s="1" t="str">
        <f>RIGHT(F1159,4)</f>
        <v>CVCV</v>
      </c>
      <c r="BG1159" s="1">
        <v>1</v>
      </c>
      <c r="BP1159" s="1">
        <f>SUM(BG1159:BO1159)</f>
        <v>1</v>
      </c>
      <c r="BQ1159">
        <v>0</v>
      </c>
      <c r="BS1159" s="1" t="str">
        <f>LEFT(B1159,1)</f>
        <v>s</v>
      </c>
      <c r="BT1159" s="1" t="str">
        <f>LEFT(B1159,2)</f>
        <v>si</v>
      </c>
      <c r="BU1159" s="1" t="str">
        <f>RIGHT(B1159,1)</f>
        <v>i</v>
      </c>
      <c r="BX1159" s="10">
        <v>0</v>
      </c>
      <c r="BY1159" s="10" t="str">
        <f>LEFT(CA1159,1)</f>
        <v>i</v>
      </c>
      <c r="BZ1159" s="10" t="str">
        <f>RIGHT(B1159,1)</f>
        <v>i</v>
      </c>
      <c r="CA1159" s="10" t="str">
        <f>RIGHT(B1159,3)</f>
        <v>iri</v>
      </c>
      <c r="CB1159" s="10" t="str">
        <f>RIGHT(B1159,3)</f>
        <v>iri</v>
      </c>
      <c r="CC1159" s="10" t="str">
        <f>RIGHT(B1159,2)</f>
        <v>ri</v>
      </c>
      <c r="CD1159" s="10" t="str">
        <f>RIGHT(B1159,1)</f>
        <v>i</v>
      </c>
    </row>
    <row r="1160" spans="1:82">
      <c r="A1160">
        <v>1668</v>
      </c>
      <c r="B1160" s="30" t="s">
        <v>75</v>
      </c>
      <c r="C1160" t="s">
        <v>2377</v>
      </c>
      <c r="D1160" t="s">
        <v>1150</v>
      </c>
      <c r="E1160" t="s">
        <v>2821</v>
      </c>
      <c r="F1160" t="s">
        <v>2834</v>
      </c>
      <c r="G1160" s="1">
        <f>COUNTIF(B1160,"*ii*")</f>
        <v>0</v>
      </c>
      <c r="H1160" s="1">
        <f>COUNTIF(B1160,"*ee*")</f>
        <v>0</v>
      </c>
      <c r="I1160" s="1">
        <f>COUNTIF(B1160,"*aa*")</f>
        <v>0</v>
      </c>
      <c r="J1160" s="1">
        <f>COUNTIF(B1160,"*oo*")</f>
        <v>0</v>
      </c>
      <c r="K1160" s="1">
        <f>COUNTIF(B1160,"*uu*")</f>
        <v>0</v>
      </c>
      <c r="L1160" s="1">
        <f>COUNTIF(B1160,"*ia*")</f>
        <v>0</v>
      </c>
      <c r="M1160" s="1">
        <f>COUNTIF(B1160,"*iu*")</f>
        <v>0</v>
      </c>
      <c r="N1160" s="1">
        <f>COUNTIF(B1160,"*ei*")</f>
        <v>0</v>
      </c>
      <c r="O1160" s="1">
        <f>COUNTIF(B1160,"*ea*")</f>
        <v>0</v>
      </c>
      <c r="P1160" s="1">
        <f>COUNTIF(B1160,"*eo*")</f>
        <v>0</v>
      </c>
      <c r="Q1160" s="1">
        <f>COUNTIF(B1160,"*eu*")</f>
        <v>0</v>
      </c>
      <c r="R1160" s="1">
        <f>COUNTIF(B1160,"*ai*")</f>
        <v>0</v>
      </c>
      <c r="S1160" s="1">
        <f>COUNTIF(B1160,"*ae*")</f>
        <v>0</v>
      </c>
      <c r="T1160" s="1">
        <f>COUNTIF(B1160,"*ao*")</f>
        <v>0</v>
      </c>
      <c r="U1160" s="1">
        <f>COUNTIF(B1160,"*au*")</f>
        <v>0</v>
      </c>
      <c r="V1160" s="1">
        <f>COUNTIF(B1160,"*oi*")</f>
        <v>0</v>
      </c>
      <c r="W1160" s="1">
        <f>COUNTIF(B1160,"*oe*")</f>
        <v>0</v>
      </c>
      <c r="X1160" s="1">
        <f>COUNTIF(B1160,"*oa*")</f>
        <v>0</v>
      </c>
      <c r="Y1160" s="1">
        <f>COUNTIF(B1160,"*ou*")</f>
        <v>0</v>
      </c>
      <c r="Z1160" s="1">
        <f>COUNTIF(B1160,"*ui*")</f>
        <v>0</v>
      </c>
      <c r="AA1160" s="1">
        <f>COUNTIF(B1160,"*ua*")</f>
        <v>0</v>
      </c>
      <c r="AB1160">
        <f>SUM(G1160:AA1160)</f>
        <v>0</v>
      </c>
      <c r="AC1160">
        <v>2</v>
      </c>
      <c r="AD1160">
        <f>COUNTIF(AC1160,"2")</f>
        <v>1</v>
      </c>
      <c r="AE1160">
        <f>COUNTIF(AC1160,"3")</f>
        <v>0</v>
      </c>
      <c r="AF1160">
        <f>COUNTIF(AC1160,"4")</f>
        <v>0</v>
      </c>
      <c r="AG1160">
        <f>COUNTIF(AC1160,"5")</f>
        <v>0</v>
      </c>
      <c r="AH1160">
        <v>1</v>
      </c>
      <c r="AI1160">
        <v>0</v>
      </c>
      <c r="AL1160">
        <v>1</v>
      </c>
      <c r="AO1160" s="1">
        <f>COUNTIF(F1160,"CVCV")+COUNTIF(F1160,"CVVCV")</f>
        <v>1</v>
      </c>
      <c r="AP1160" s="1">
        <f>COUNTIF(F1160,"CVCVC")+COUNTIF(F1160,"CVVCVC")</f>
        <v>0</v>
      </c>
      <c r="AQ1160" s="1">
        <f>COUNTIF(F1160,"VCV")+COUNTIF(F1160,"VVCV")</f>
        <v>0</v>
      </c>
      <c r="AR1160" s="1">
        <f>COUNTIF(F1160,"VCVC")+COUNTIF(F1160,"VVCVC")</f>
        <v>0</v>
      </c>
      <c r="AS1160" s="1">
        <f>COUNTIF(F1160,"CVV")</f>
        <v>0</v>
      </c>
      <c r="AT1160" s="1">
        <f>COUNTIF(F1160,"CVVC")</f>
        <v>0</v>
      </c>
      <c r="AU1160" s="1">
        <f>COUNTIF(F1160,"VV")</f>
        <v>0</v>
      </c>
      <c r="AV1160" s="1">
        <f>COUNTIF(F1160,"VVC")</f>
        <v>0</v>
      </c>
      <c r="AW1160" s="1">
        <f>COUNTIF(F1160,"CVVCVC")+COUNTIF(F1160,"VVCVC")+COUNTIF(F1160,"CVVCV")+COUNTIF(F1160,"VVCV")</f>
        <v>0</v>
      </c>
      <c r="AY1160" s="1">
        <f>COUNTIF(F1160,"CCVCV")</f>
        <v>0</v>
      </c>
      <c r="AZ1160" s="1">
        <f>COUNTIF(F1160,"CCVCVC")</f>
        <v>0</v>
      </c>
      <c r="BA1160" s="1">
        <f>COUNTIF(F1160,"CCVV")</f>
        <v>0</v>
      </c>
      <c r="BB1160" s="1">
        <f>COUNTIF(F1160,"CCVVC")</f>
        <v>0</v>
      </c>
      <c r="BF1160" s="1" t="str">
        <f>RIGHT(F1160,4)</f>
        <v>CVCV</v>
      </c>
      <c r="BG1160" s="1">
        <v>1</v>
      </c>
      <c r="BP1160" s="1">
        <f>SUM(BG1160:BO1160)</f>
        <v>1</v>
      </c>
      <c r="BQ1160">
        <v>0</v>
      </c>
      <c r="BS1160" s="1" t="str">
        <f>LEFT(B1160,1)</f>
        <v>s</v>
      </c>
      <c r="BT1160" s="1" t="str">
        <f>LEFT(B1160,2)</f>
        <v>si</v>
      </c>
      <c r="BU1160" s="1" t="str">
        <f>RIGHT(B1160,1)</f>
        <v>i</v>
      </c>
      <c r="BX1160" s="10">
        <v>0</v>
      </c>
      <c r="BY1160" s="10" t="str">
        <f>LEFT(CA1160,1)</f>
        <v>i</v>
      </c>
      <c r="BZ1160" s="10" t="str">
        <f>RIGHT(B1160,1)</f>
        <v>i</v>
      </c>
      <c r="CA1160" s="10" t="str">
        <f>RIGHT(B1160,3)</f>
        <v>iri</v>
      </c>
      <c r="CB1160" s="10" t="str">
        <f>RIGHT(B1160,3)</f>
        <v>iri</v>
      </c>
      <c r="CC1160" s="10" t="str">
        <f>RIGHT(B1160,2)</f>
        <v>ri</v>
      </c>
      <c r="CD1160" s="10" t="str">
        <f>RIGHT(B1160,1)</f>
        <v>i</v>
      </c>
    </row>
    <row r="1161" spans="1:82">
      <c r="A1161">
        <v>1040</v>
      </c>
      <c r="B1161" s="30" t="s">
        <v>392</v>
      </c>
      <c r="C1161" t="s">
        <v>1691</v>
      </c>
      <c r="D1161" t="s">
        <v>1141</v>
      </c>
      <c r="E1161" t="s">
        <v>1141</v>
      </c>
      <c r="F1161" t="s">
        <v>2834</v>
      </c>
      <c r="G1161" s="1">
        <f>COUNTIF(B1161,"*ii*")</f>
        <v>0</v>
      </c>
      <c r="H1161" s="1">
        <f>COUNTIF(B1161,"*ee*")</f>
        <v>0</v>
      </c>
      <c r="I1161" s="1">
        <f>COUNTIF(B1161,"*aa*")</f>
        <v>0</v>
      </c>
      <c r="J1161" s="1">
        <f>COUNTIF(B1161,"*oo*")</f>
        <v>0</v>
      </c>
      <c r="K1161" s="1">
        <f>COUNTIF(B1161,"*uu*")</f>
        <v>0</v>
      </c>
      <c r="L1161" s="1">
        <f>COUNTIF(B1161,"*ia*")</f>
        <v>0</v>
      </c>
      <c r="M1161" s="1">
        <f>COUNTIF(B1161,"*iu*")</f>
        <v>0</v>
      </c>
      <c r="N1161" s="1">
        <f>COUNTIF(B1161,"*ei*")</f>
        <v>0</v>
      </c>
      <c r="O1161" s="1">
        <f>COUNTIF(B1161,"*ea*")</f>
        <v>0</v>
      </c>
      <c r="P1161" s="1">
        <f>COUNTIF(B1161,"*eo*")</f>
        <v>0</v>
      </c>
      <c r="Q1161" s="1">
        <f>COUNTIF(B1161,"*eu*")</f>
        <v>0</v>
      </c>
      <c r="R1161" s="1">
        <f>COUNTIF(B1161,"*ai*")</f>
        <v>0</v>
      </c>
      <c r="S1161" s="1">
        <f>COUNTIF(B1161,"*ae*")</f>
        <v>0</v>
      </c>
      <c r="T1161" s="1">
        <f>COUNTIF(B1161,"*ao*")</f>
        <v>0</v>
      </c>
      <c r="U1161" s="1">
        <f>COUNTIF(B1161,"*au*")</f>
        <v>0</v>
      </c>
      <c r="V1161" s="1">
        <f>COUNTIF(B1161,"*oi*")</f>
        <v>0</v>
      </c>
      <c r="W1161" s="1">
        <f>COUNTIF(B1161,"*oe*")</f>
        <v>0</v>
      </c>
      <c r="X1161" s="1">
        <f>COUNTIF(B1161,"*oa*")</f>
        <v>0</v>
      </c>
      <c r="Y1161" s="1">
        <f>COUNTIF(B1161,"*ou*")</f>
        <v>0</v>
      </c>
      <c r="Z1161" s="1">
        <f>COUNTIF(B1161,"*ui*")</f>
        <v>0</v>
      </c>
      <c r="AA1161" s="1">
        <f>COUNTIF(B1161,"*ua*")</f>
        <v>0</v>
      </c>
      <c r="AB1161">
        <f>SUM(G1161:AA1161)</f>
        <v>0</v>
      </c>
      <c r="AC1161">
        <v>2</v>
      </c>
      <c r="AD1161">
        <f>COUNTIF(AC1161,"2")</f>
        <v>1</v>
      </c>
      <c r="AE1161">
        <f>COUNTIF(AC1161,"3")</f>
        <v>0</v>
      </c>
      <c r="AF1161">
        <f>COUNTIF(AC1161,"4")</f>
        <v>0</v>
      </c>
      <c r="AG1161">
        <f>COUNTIF(AC1161,"5")</f>
        <v>0</v>
      </c>
      <c r="AH1161">
        <v>1</v>
      </c>
      <c r="AI1161">
        <v>0</v>
      </c>
      <c r="AL1161">
        <v>1</v>
      </c>
      <c r="AO1161" s="1">
        <f>COUNTIF(F1161,"CVCV")+COUNTIF(F1161,"CVVCV")</f>
        <v>1</v>
      </c>
      <c r="AP1161" s="1">
        <f>COUNTIF(F1161,"CVCVC")+COUNTIF(F1161,"CVVCVC")</f>
        <v>0</v>
      </c>
      <c r="AQ1161" s="1">
        <f>COUNTIF(F1161,"VCV")+COUNTIF(F1161,"VVCV")</f>
        <v>0</v>
      </c>
      <c r="AR1161" s="1">
        <f>COUNTIF(F1161,"VCVC")+COUNTIF(F1161,"VVCVC")</f>
        <v>0</v>
      </c>
      <c r="AS1161" s="1">
        <f>COUNTIF(F1161,"CVV")</f>
        <v>0</v>
      </c>
      <c r="AT1161" s="1">
        <f>COUNTIF(F1161,"CVVC")</f>
        <v>0</v>
      </c>
      <c r="AU1161" s="1">
        <f>COUNTIF(F1161,"VV")</f>
        <v>0</v>
      </c>
      <c r="AV1161" s="1">
        <f>COUNTIF(F1161,"VVC")</f>
        <v>0</v>
      </c>
      <c r="AW1161" s="1">
        <f>COUNTIF(F1161,"CVVCVC")+COUNTIF(F1161,"VVCVC")+COUNTIF(F1161,"CVVCV")+COUNTIF(F1161,"VVCV")</f>
        <v>0</v>
      </c>
      <c r="AY1161" s="1">
        <f>COUNTIF(F1161,"CCVCV")</f>
        <v>0</v>
      </c>
      <c r="AZ1161" s="1">
        <f>COUNTIF(F1161,"CCVCVC")</f>
        <v>0</v>
      </c>
      <c r="BA1161" s="1">
        <f>COUNTIF(F1161,"CCVV")</f>
        <v>0</v>
      </c>
      <c r="BB1161" s="1">
        <f>COUNTIF(F1161,"CCVVC")</f>
        <v>0</v>
      </c>
      <c r="BF1161" s="1" t="str">
        <f>RIGHT(F1161,4)</f>
        <v>CVCV</v>
      </c>
      <c r="BG1161" s="1">
        <v>1</v>
      </c>
      <c r="BP1161" s="1">
        <f>SUM(BG1161:BO1161)</f>
        <v>1</v>
      </c>
      <c r="BQ1161">
        <v>0</v>
      </c>
      <c r="BS1161" s="1" t="str">
        <f>LEFT(B1161,1)</f>
        <v>n</v>
      </c>
      <c r="BT1161" s="1" t="str">
        <f>LEFT(B1161,2)</f>
        <v>nu</v>
      </c>
      <c r="BU1161" s="1" t="str">
        <f>RIGHT(B1161,1)</f>
        <v>i</v>
      </c>
      <c r="BX1161" s="10">
        <v>0</v>
      </c>
      <c r="BY1161" s="10" t="str">
        <f>LEFT(CA1161,1)</f>
        <v>u</v>
      </c>
      <c r="BZ1161" s="10" t="str">
        <f>RIGHT(B1161,1)</f>
        <v>i</v>
      </c>
      <c r="CA1161" s="10" t="str">
        <f>RIGHT(B1161,3)</f>
        <v>uri</v>
      </c>
      <c r="CB1161" s="10" t="str">
        <f>RIGHT(B1161,3)</f>
        <v>uri</v>
      </c>
      <c r="CC1161" s="10" t="str">
        <f>RIGHT(B1161,2)</f>
        <v>ri</v>
      </c>
      <c r="CD1161" s="10" t="str">
        <f>RIGHT(B1161,1)</f>
        <v>i</v>
      </c>
    </row>
    <row r="1162" spans="1:82">
      <c r="A1162">
        <v>239</v>
      </c>
      <c r="B1162" s="30" t="s">
        <v>215</v>
      </c>
      <c r="C1162" t="s">
        <v>1437</v>
      </c>
      <c r="D1162" t="s">
        <v>1151</v>
      </c>
      <c r="E1162" t="s">
        <v>2821</v>
      </c>
      <c r="F1162" t="s">
        <v>2834</v>
      </c>
      <c r="G1162" s="1">
        <f>COUNTIF(B1162,"*ii*")</f>
        <v>0</v>
      </c>
      <c r="H1162" s="1">
        <f>COUNTIF(B1162,"*ee*")</f>
        <v>0</v>
      </c>
      <c r="I1162" s="1">
        <f>COUNTIF(B1162,"*aa*")</f>
        <v>0</v>
      </c>
      <c r="J1162" s="1">
        <f>COUNTIF(B1162,"*oo*")</f>
        <v>0</v>
      </c>
      <c r="K1162" s="1">
        <f>COUNTIF(B1162,"*uu*")</f>
        <v>0</v>
      </c>
      <c r="L1162" s="1">
        <f>COUNTIF(B1162,"*ia*")</f>
        <v>0</v>
      </c>
      <c r="M1162" s="1">
        <f>COUNTIF(B1162,"*iu*")</f>
        <v>0</v>
      </c>
      <c r="N1162" s="1">
        <f>COUNTIF(B1162,"*ei*")</f>
        <v>0</v>
      </c>
      <c r="O1162" s="1">
        <f>COUNTIF(B1162,"*ea*")</f>
        <v>0</v>
      </c>
      <c r="P1162" s="1">
        <f>COUNTIF(B1162,"*eo*")</f>
        <v>0</v>
      </c>
      <c r="Q1162" s="1">
        <f>COUNTIF(B1162,"*eu*")</f>
        <v>0</v>
      </c>
      <c r="R1162" s="1">
        <f>COUNTIF(B1162,"*ai*")</f>
        <v>0</v>
      </c>
      <c r="S1162" s="1">
        <f>COUNTIF(B1162,"*ae*")</f>
        <v>0</v>
      </c>
      <c r="T1162" s="1">
        <f>COUNTIF(B1162,"*ao*")</f>
        <v>0</v>
      </c>
      <c r="U1162" s="1">
        <f>COUNTIF(B1162,"*au*")</f>
        <v>0</v>
      </c>
      <c r="V1162" s="1">
        <f>COUNTIF(B1162,"*oi*")</f>
        <v>0</v>
      </c>
      <c r="W1162" s="1">
        <f>COUNTIF(B1162,"*oe*")</f>
        <v>0</v>
      </c>
      <c r="X1162" s="1">
        <f>COUNTIF(B1162,"*oa*")</f>
        <v>0</v>
      </c>
      <c r="Y1162" s="1">
        <f>COUNTIF(B1162,"*ou*")</f>
        <v>0</v>
      </c>
      <c r="Z1162" s="1">
        <f>COUNTIF(B1162,"*ui*")</f>
        <v>0</v>
      </c>
      <c r="AA1162" s="1">
        <f>COUNTIF(B1162,"*ua*")</f>
        <v>0</v>
      </c>
      <c r="AB1162">
        <f>SUM(G1162:AA1162)</f>
        <v>0</v>
      </c>
      <c r="AC1162">
        <v>2</v>
      </c>
      <c r="AD1162">
        <f>COUNTIF(AC1162,"2")</f>
        <v>1</v>
      </c>
      <c r="AE1162">
        <f>COUNTIF(AC1162,"3")</f>
        <v>0</v>
      </c>
      <c r="AF1162">
        <f>COUNTIF(AC1162,"4")</f>
        <v>0</v>
      </c>
      <c r="AG1162">
        <f>COUNTIF(AC1162,"5")</f>
        <v>0</v>
      </c>
      <c r="AH1162">
        <v>1</v>
      </c>
      <c r="AI1162">
        <v>0</v>
      </c>
      <c r="AL1162">
        <v>1</v>
      </c>
      <c r="AO1162" s="1">
        <f>COUNTIF(F1162,"CVCV")+COUNTIF(F1162,"CVVCV")</f>
        <v>1</v>
      </c>
      <c r="AP1162" s="1">
        <f>COUNTIF(F1162,"CVCVC")+COUNTIF(F1162,"CVVCVC")</f>
        <v>0</v>
      </c>
      <c r="AQ1162" s="1">
        <f>COUNTIF(F1162,"VCV")+COUNTIF(F1162,"VVCV")</f>
        <v>0</v>
      </c>
      <c r="AR1162" s="1">
        <f>COUNTIF(F1162,"VCVC")+COUNTIF(F1162,"VVCVC")</f>
        <v>0</v>
      </c>
      <c r="AS1162" s="1">
        <f>COUNTIF(F1162,"CVV")</f>
        <v>0</v>
      </c>
      <c r="AT1162" s="1">
        <f>COUNTIF(F1162,"CVVC")</f>
        <v>0</v>
      </c>
      <c r="AU1162" s="1">
        <f>COUNTIF(F1162,"VV")</f>
        <v>0</v>
      </c>
      <c r="AV1162" s="1">
        <f>COUNTIF(F1162,"VVC")</f>
        <v>0</v>
      </c>
      <c r="AW1162" s="1">
        <f>COUNTIF(F1162,"CVVCVC")+COUNTIF(F1162,"VVCVC")+COUNTIF(F1162,"CVVCV")+COUNTIF(F1162,"VVCV")</f>
        <v>0</v>
      </c>
      <c r="AY1162" s="1">
        <f>COUNTIF(F1162,"CCVCV")</f>
        <v>0</v>
      </c>
      <c r="AZ1162" s="1">
        <f>COUNTIF(F1162,"CCVCVC")</f>
        <v>0</v>
      </c>
      <c r="BA1162" s="1">
        <f>COUNTIF(F1162,"CCVV")</f>
        <v>0</v>
      </c>
      <c r="BB1162" s="1">
        <f>COUNTIF(F1162,"CCVVC")</f>
        <v>0</v>
      </c>
      <c r="BF1162" s="1" t="str">
        <f>RIGHT(F1162,4)</f>
        <v>CVCV</v>
      </c>
      <c r="BG1162" s="1">
        <v>1</v>
      </c>
      <c r="BP1162" s="1">
        <f>SUM(BG1162:BO1162)</f>
        <v>1</v>
      </c>
      <c r="BQ1162">
        <v>0</v>
      </c>
      <c r="BS1162" s="1" t="str">
        <f>LEFT(B1162,1)</f>
        <v>b</v>
      </c>
      <c r="BT1162" s="1" t="str">
        <f>LEFT(B1162,2)</f>
        <v>bu</v>
      </c>
      <c r="BU1162" s="1" t="str">
        <f>RIGHT(B1162,1)</f>
        <v>i</v>
      </c>
      <c r="BX1162" s="10">
        <v>0</v>
      </c>
      <c r="BY1162" s="10" t="str">
        <f>LEFT(CA1162,1)</f>
        <v>u</v>
      </c>
      <c r="BZ1162" s="10" t="str">
        <f>RIGHT(B1162,1)</f>
        <v>i</v>
      </c>
      <c r="CA1162" s="10" t="str">
        <f>RIGHT(B1162,3)</f>
        <v>uri</v>
      </c>
      <c r="CB1162" s="10" t="str">
        <f>RIGHT(B1162,3)</f>
        <v>uri</v>
      </c>
      <c r="CC1162" s="10" t="str">
        <f>RIGHT(B1162,2)</f>
        <v>ri</v>
      </c>
      <c r="CD1162" s="10" t="str">
        <f>RIGHT(B1162,1)</f>
        <v>i</v>
      </c>
    </row>
    <row r="1163" spans="1:82">
      <c r="A1163">
        <v>1758</v>
      </c>
      <c r="B1163" s="30" t="s">
        <v>240</v>
      </c>
      <c r="C1163" t="s">
        <v>1478</v>
      </c>
      <c r="D1163" t="s">
        <v>1151</v>
      </c>
      <c r="E1163" t="s">
        <v>2821</v>
      </c>
      <c r="F1163" t="s">
        <v>2834</v>
      </c>
      <c r="G1163" s="1">
        <f>COUNTIF(B1163,"*ii*")</f>
        <v>0</v>
      </c>
      <c r="H1163" s="1">
        <f>COUNTIF(B1163,"*ee*")</f>
        <v>0</v>
      </c>
      <c r="I1163" s="1">
        <f>COUNTIF(B1163,"*aa*")</f>
        <v>0</v>
      </c>
      <c r="J1163" s="1">
        <f>COUNTIF(B1163,"*oo*")</f>
        <v>0</v>
      </c>
      <c r="K1163" s="1">
        <f>COUNTIF(B1163,"*uu*")</f>
        <v>0</v>
      </c>
      <c r="L1163" s="1">
        <f>COUNTIF(B1163,"*ia*")</f>
        <v>0</v>
      </c>
      <c r="M1163" s="1">
        <f>COUNTIF(B1163,"*iu*")</f>
        <v>0</v>
      </c>
      <c r="N1163" s="1">
        <f>COUNTIF(B1163,"*ei*")</f>
        <v>0</v>
      </c>
      <c r="O1163" s="1">
        <f>COUNTIF(B1163,"*ea*")</f>
        <v>0</v>
      </c>
      <c r="P1163" s="1">
        <f>COUNTIF(B1163,"*eo*")</f>
        <v>0</v>
      </c>
      <c r="Q1163" s="1">
        <f>COUNTIF(B1163,"*eu*")</f>
        <v>0</v>
      </c>
      <c r="R1163" s="1">
        <f>COUNTIF(B1163,"*ai*")</f>
        <v>0</v>
      </c>
      <c r="S1163" s="1">
        <f>COUNTIF(B1163,"*ae*")</f>
        <v>0</v>
      </c>
      <c r="T1163" s="1">
        <f>COUNTIF(B1163,"*ao*")</f>
        <v>0</v>
      </c>
      <c r="U1163" s="1">
        <f>COUNTIF(B1163,"*au*")</f>
        <v>0</v>
      </c>
      <c r="V1163" s="1">
        <f>COUNTIF(B1163,"*oi*")</f>
        <v>0</v>
      </c>
      <c r="W1163" s="1">
        <f>COUNTIF(B1163,"*oe*")</f>
        <v>0</v>
      </c>
      <c r="X1163" s="1">
        <f>COUNTIF(B1163,"*oa*")</f>
        <v>0</v>
      </c>
      <c r="Y1163" s="1">
        <f>COUNTIF(B1163,"*ou*")</f>
        <v>0</v>
      </c>
      <c r="Z1163" s="1">
        <f>COUNTIF(B1163,"*ui*")</f>
        <v>0</v>
      </c>
      <c r="AA1163" s="1">
        <f>COUNTIF(B1163,"*ua*")</f>
        <v>0</v>
      </c>
      <c r="AB1163">
        <f>SUM(G1163:AA1163)</f>
        <v>0</v>
      </c>
      <c r="AC1163">
        <v>2</v>
      </c>
      <c r="AD1163">
        <f>COUNTIF(AC1163,"2")</f>
        <v>1</v>
      </c>
      <c r="AE1163">
        <f>COUNTIF(AC1163,"3")</f>
        <v>0</v>
      </c>
      <c r="AF1163">
        <f>COUNTIF(AC1163,"4")</f>
        <v>0</v>
      </c>
      <c r="AG1163">
        <f>COUNTIF(AC1163,"5")</f>
        <v>0</v>
      </c>
      <c r="AH1163">
        <v>1</v>
      </c>
      <c r="AI1163">
        <v>0</v>
      </c>
      <c r="AL1163">
        <v>1</v>
      </c>
      <c r="AO1163" s="1">
        <f>COUNTIF(F1163,"CVCV")+COUNTIF(F1163,"CVVCV")</f>
        <v>1</v>
      </c>
      <c r="AP1163" s="1">
        <f>COUNTIF(F1163,"CVCVC")+COUNTIF(F1163,"CVVCVC")</f>
        <v>0</v>
      </c>
      <c r="AQ1163" s="1">
        <f>COUNTIF(F1163,"VCV")+COUNTIF(F1163,"VVCV")</f>
        <v>0</v>
      </c>
      <c r="AR1163" s="1">
        <f>COUNTIF(F1163,"VCVC")+COUNTIF(F1163,"VVCVC")</f>
        <v>0</v>
      </c>
      <c r="AS1163" s="1">
        <f>COUNTIF(F1163,"CVV")</f>
        <v>0</v>
      </c>
      <c r="AT1163" s="1">
        <f>COUNTIF(F1163,"CVVC")</f>
        <v>0</v>
      </c>
      <c r="AU1163" s="1">
        <f>COUNTIF(F1163,"VV")</f>
        <v>0</v>
      </c>
      <c r="AV1163" s="1">
        <f>COUNTIF(F1163,"VVC")</f>
        <v>0</v>
      </c>
      <c r="AW1163" s="1">
        <f>COUNTIF(F1163,"CVVCVC")+COUNTIF(F1163,"VVCVC")+COUNTIF(F1163,"CVVCV")+COUNTIF(F1163,"VVCV")</f>
        <v>0</v>
      </c>
      <c r="AY1163" s="1">
        <f>COUNTIF(F1163,"CCVCV")</f>
        <v>0</v>
      </c>
      <c r="AZ1163" s="1">
        <f>COUNTIF(F1163,"CCVCVC")</f>
        <v>0</v>
      </c>
      <c r="BA1163" s="1">
        <f>COUNTIF(F1163,"CCVV")</f>
        <v>0</v>
      </c>
      <c r="BB1163" s="1">
        <f>COUNTIF(F1163,"CCVVC")</f>
        <v>0</v>
      </c>
      <c r="BF1163" s="1" t="str">
        <f>RIGHT(F1163,4)</f>
        <v>CVCV</v>
      </c>
      <c r="BG1163" s="1">
        <v>1</v>
      </c>
      <c r="BP1163" s="1">
        <f>SUM(BG1163:BO1163)</f>
        <v>1</v>
      </c>
      <c r="BQ1163">
        <v>0</v>
      </c>
      <c r="BS1163" s="1" t="str">
        <f>LEFT(B1163,1)</f>
        <v>s</v>
      </c>
      <c r="BT1163" s="1" t="str">
        <f>LEFT(B1163,2)</f>
        <v>su</v>
      </c>
      <c r="BU1163" s="1" t="str">
        <f>RIGHT(B1163,1)</f>
        <v>i</v>
      </c>
      <c r="BX1163" s="10">
        <v>0</v>
      </c>
      <c r="BY1163" s="10" t="str">
        <f>LEFT(CA1163,1)</f>
        <v>u</v>
      </c>
      <c r="BZ1163" s="10" t="str">
        <f>RIGHT(B1163,1)</f>
        <v>i</v>
      </c>
      <c r="CA1163" s="10" t="str">
        <f>RIGHT(B1163,3)</f>
        <v>uri</v>
      </c>
      <c r="CB1163" s="10" t="str">
        <f>RIGHT(B1163,3)</f>
        <v>uri</v>
      </c>
      <c r="CC1163" s="10" t="str">
        <f>RIGHT(B1163,2)</f>
        <v>ri</v>
      </c>
      <c r="CD1163" s="10" t="str">
        <f>RIGHT(B1163,1)</f>
        <v>i</v>
      </c>
    </row>
    <row r="1164" spans="1:82">
      <c r="A1164">
        <v>352</v>
      </c>
      <c r="B1164" s="30" t="s">
        <v>733</v>
      </c>
      <c r="C1164" t="s">
        <v>2163</v>
      </c>
      <c r="D1164" t="s">
        <v>1150</v>
      </c>
      <c r="E1164" t="s">
        <v>2821</v>
      </c>
      <c r="F1164" t="s">
        <v>2834</v>
      </c>
      <c r="G1164" s="1">
        <f>COUNTIF(B1164,"*ii*")</f>
        <v>0</v>
      </c>
      <c r="H1164" s="1">
        <f>COUNTIF(B1164,"*ee*")</f>
        <v>0</v>
      </c>
      <c r="I1164" s="1">
        <f>COUNTIF(B1164,"*aa*")</f>
        <v>0</v>
      </c>
      <c r="J1164" s="1">
        <f>COUNTIF(B1164,"*oo*")</f>
        <v>0</v>
      </c>
      <c r="K1164" s="1">
        <f>COUNTIF(B1164,"*uu*")</f>
        <v>0</v>
      </c>
      <c r="L1164" s="1">
        <f>COUNTIF(B1164,"*ia*")</f>
        <v>0</v>
      </c>
      <c r="M1164" s="1">
        <f>COUNTIF(B1164,"*iu*")</f>
        <v>0</v>
      </c>
      <c r="N1164" s="1">
        <f>COUNTIF(B1164,"*ei*")</f>
        <v>0</v>
      </c>
      <c r="O1164" s="1">
        <f>COUNTIF(B1164,"*ea*")</f>
        <v>0</v>
      </c>
      <c r="P1164" s="1">
        <f>COUNTIF(B1164,"*eo*")</f>
        <v>0</v>
      </c>
      <c r="Q1164" s="1">
        <f>COUNTIF(B1164,"*eu*")</f>
        <v>0</v>
      </c>
      <c r="R1164" s="1">
        <f>COUNTIF(B1164,"*ai*")</f>
        <v>0</v>
      </c>
      <c r="S1164" s="1">
        <f>COUNTIF(B1164,"*ae*")</f>
        <v>0</v>
      </c>
      <c r="T1164" s="1">
        <f>COUNTIF(B1164,"*ao*")</f>
        <v>0</v>
      </c>
      <c r="U1164" s="1">
        <f>COUNTIF(B1164,"*au*")</f>
        <v>0</v>
      </c>
      <c r="V1164" s="1">
        <f>COUNTIF(B1164,"*oi*")</f>
        <v>0</v>
      </c>
      <c r="W1164" s="1">
        <f>COUNTIF(B1164,"*oe*")</f>
        <v>0</v>
      </c>
      <c r="X1164" s="1">
        <f>COUNTIF(B1164,"*oa*")</f>
        <v>0</v>
      </c>
      <c r="Y1164" s="1">
        <f>COUNTIF(B1164,"*ou*")</f>
        <v>0</v>
      </c>
      <c r="Z1164" s="1">
        <f>COUNTIF(B1164,"*ui*")</f>
        <v>0</v>
      </c>
      <c r="AA1164" s="1">
        <f>COUNTIF(B1164,"*ua*")</f>
        <v>0</v>
      </c>
      <c r="AB1164">
        <f>SUM(G1164:AA1164)</f>
        <v>0</v>
      </c>
      <c r="AC1164">
        <v>2</v>
      </c>
      <c r="AD1164">
        <f>COUNTIF(AC1164,"2")</f>
        <v>1</v>
      </c>
      <c r="AE1164">
        <f>COUNTIF(AC1164,"3")</f>
        <v>0</v>
      </c>
      <c r="AF1164">
        <f>COUNTIF(AC1164,"4")</f>
        <v>0</v>
      </c>
      <c r="AG1164">
        <f>COUNTIF(AC1164,"5")</f>
        <v>0</v>
      </c>
      <c r="AH1164">
        <v>1</v>
      </c>
      <c r="AI1164">
        <v>0</v>
      </c>
      <c r="AL1164">
        <v>1</v>
      </c>
      <c r="AO1164" s="1">
        <f>COUNTIF(F1164,"CVCV")+COUNTIF(F1164,"CVVCV")</f>
        <v>1</v>
      </c>
      <c r="AP1164" s="1">
        <f>COUNTIF(F1164,"CVCVC")+COUNTIF(F1164,"CVVCVC")</f>
        <v>0</v>
      </c>
      <c r="AQ1164" s="1">
        <f>COUNTIF(F1164,"VCV")+COUNTIF(F1164,"VVCV")</f>
        <v>0</v>
      </c>
      <c r="AR1164" s="1">
        <f>COUNTIF(F1164,"VCVC")+COUNTIF(F1164,"VVCVC")</f>
        <v>0</v>
      </c>
      <c r="AS1164" s="1">
        <f>COUNTIF(F1164,"CVV")</f>
        <v>0</v>
      </c>
      <c r="AT1164" s="1">
        <f>COUNTIF(F1164,"CVVC")</f>
        <v>0</v>
      </c>
      <c r="AU1164" s="1">
        <f>COUNTIF(F1164,"VV")</f>
        <v>0</v>
      </c>
      <c r="AV1164" s="1">
        <f>COUNTIF(F1164,"VVC")</f>
        <v>0</v>
      </c>
      <c r="AW1164" s="1">
        <f>COUNTIF(F1164,"CVVCVC")+COUNTIF(F1164,"VVCVC")+COUNTIF(F1164,"CVVCV")+COUNTIF(F1164,"VVCV")</f>
        <v>0</v>
      </c>
      <c r="AY1164" s="1">
        <f>COUNTIF(F1164,"CCVCV")</f>
        <v>0</v>
      </c>
      <c r="AZ1164" s="1">
        <f>COUNTIF(F1164,"CCVCVC")</f>
        <v>0</v>
      </c>
      <c r="BA1164" s="1">
        <f>COUNTIF(F1164,"CCVV")</f>
        <v>0</v>
      </c>
      <c r="BB1164" s="1">
        <f>COUNTIF(F1164,"CCVVC")</f>
        <v>0</v>
      </c>
      <c r="BF1164" s="1" t="str">
        <f>RIGHT(F1164,4)</f>
        <v>CVCV</v>
      </c>
      <c r="BG1164" s="1">
        <v>1</v>
      </c>
      <c r="BP1164" s="1">
        <f>SUM(BG1164:BO1164)</f>
        <v>1</v>
      </c>
      <c r="BQ1164">
        <v>0</v>
      </c>
      <c r="BS1164" s="1" t="str">
        <f>LEFT(B1164,1)</f>
        <v>f</v>
      </c>
      <c r="BT1164" s="1" t="str">
        <f>LEFT(B1164,2)</f>
        <v>fu</v>
      </c>
      <c r="BU1164" s="1" t="str">
        <f>RIGHT(B1164,1)</f>
        <v>i</v>
      </c>
      <c r="BX1164" s="10">
        <v>0</v>
      </c>
      <c r="BY1164" s="10" t="str">
        <f>LEFT(CA1164,1)</f>
        <v>u</v>
      </c>
      <c r="BZ1164" s="10" t="str">
        <f>RIGHT(B1164,1)</f>
        <v>i</v>
      </c>
      <c r="CA1164" s="10" t="str">
        <f>RIGHT(B1164,3)</f>
        <v>uri</v>
      </c>
      <c r="CB1164" s="10" t="str">
        <f>RIGHT(B1164,3)</f>
        <v>uri</v>
      </c>
      <c r="CC1164" s="10" t="str">
        <f>RIGHT(B1164,2)</f>
        <v>ri</v>
      </c>
      <c r="CD1164" s="10" t="str">
        <f>RIGHT(B1164,1)</f>
        <v>i</v>
      </c>
    </row>
    <row r="1165" spans="1:82">
      <c r="A1165">
        <v>1759</v>
      </c>
      <c r="B1165" s="30" t="s">
        <v>240</v>
      </c>
      <c r="C1165" t="s">
        <v>1842</v>
      </c>
      <c r="D1165" t="s">
        <v>1150</v>
      </c>
      <c r="E1165" t="s">
        <v>2821</v>
      </c>
      <c r="F1165" t="s">
        <v>2834</v>
      </c>
      <c r="G1165" s="1">
        <f>COUNTIF(B1165,"*ii*")</f>
        <v>0</v>
      </c>
      <c r="H1165" s="1">
        <f>COUNTIF(B1165,"*ee*")</f>
        <v>0</v>
      </c>
      <c r="I1165" s="1">
        <f>COUNTIF(B1165,"*aa*")</f>
        <v>0</v>
      </c>
      <c r="J1165" s="1">
        <f>COUNTIF(B1165,"*oo*")</f>
        <v>0</v>
      </c>
      <c r="K1165" s="1">
        <f>COUNTIF(B1165,"*uu*")</f>
        <v>0</v>
      </c>
      <c r="L1165" s="1">
        <f>COUNTIF(B1165,"*ia*")</f>
        <v>0</v>
      </c>
      <c r="M1165" s="1">
        <f>COUNTIF(B1165,"*iu*")</f>
        <v>0</v>
      </c>
      <c r="N1165" s="1">
        <f>COUNTIF(B1165,"*ei*")</f>
        <v>0</v>
      </c>
      <c r="O1165" s="1">
        <f>COUNTIF(B1165,"*ea*")</f>
        <v>0</v>
      </c>
      <c r="P1165" s="1">
        <f>COUNTIF(B1165,"*eo*")</f>
        <v>0</v>
      </c>
      <c r="Q1165" s="1">
        <f>COUNTIF(B1165,"*eu*")</f>
        <v>0</v>
      </c>
      <c r="R1165" s="1">
        <f>COUNTIF(B1165,"*ai*")</f>
        <v>0</v>
      </c>
      <c r="S1165" s="1">
        <f>COUNTIF(B1165,"*ae*")</f>
        <v>0</v>
      </c>
      <c r="T1165" s="1">
        <f>COUNTIF(B1165,"*ao*")</f>
        <v>0</v>
      </c>
      <c r="U1165" s="1">
        <f>COUNTIF(B1165,"*au*")</f>
        <v>0</v>
      </c>
      <c r="V1165" s="1">
        <f>COUNTIF(B1165,"*oi*")</f>
        <v>0</v>
      </c>
      <c r="W1165" s="1">
        <f>COUNTIF(B1165,"*oe*")</f>
        <v>0</v>
      </c>
      <c r="X1165" s="1">
        <f>COUNTIF(B1165,"*oa*")</f>
        <v>0</v>
      </c>
      <c r="Y1165" s="1">
        <f>COUNTIF(B1165,"*ou*")</f>
        <v>0</v>
      </c>
      <c r="Z1165" s="1">
        <f>COUNTIF(B1165,"*ui*")</f>
        <v>0</v>
      </c>
      <c r="AA1165" s="1">
        <f>COUNTIF(B1165,"*ua*")</f>
        <v>0</v>
      </c>
      <c r="AB1165">
        <f>SUM(G1165:AA1165)</f>
        <v>0</v>
      </c>
      <c r="AC1165">
        <v>2</v>
      </c>
      <c r="AD1165">
        <f>COUNTIF(AC1165,"2")</f>
        <v>1</v>
      </c>
      <c r="AE1165">
        <f>COUNTIF(AC1165,"3")</f>
        <v>0</v>
      </c>
      <c r="AF1165">
        <f>COUNTIF(AC1165,"4")</f>
        <v>0</v>
      </c>
      <c r="AG1165">
        <f>COUNTIF(AC1165,"5")</f>
        <v>0</v>
      </c>
      <c r="AH1165">
        <v>1</v>
      </c>
      <c r="AI1165">
        <v>0</v>
      </c>
      <c r="AL1165">
        <v>1</v>
      </c>
      <c r="AO1165" s="1">
        <f>COUNTIF(F1165,"CVCV")+COUNTIF(F1165,"CVVCV")</f>
        <v>1</v>
      </c>
      <c r="AP1165" s="1">
        <f>COUNTIF(F1165,"CVCVC")+COUNTIF(F1165,"CVVCVC")</f>
        <v>0</v>
      </c>
      <c r="AQ1165" s="1">
        <f>COUNTIF(F1165,"VCV")+COUNTIF(F1165,"VVCV")</f>
        <v>0</v>
      </c>
      <c r="AR1165" s="1">
        <f>COUNTIF(F1165,"VCVC")+COUNTIF(F1165,"VVCVC")</f>
        <v>0</v>
      </c>
      <c r="AS1165" s="1">
        <f>COUNTIF(F1165,"CVV")</f>
        <v>0</v>
      </c>
      <c r="AT1165" s="1">
        <f>COUNTIF(F1165,"CVVC")</f>
        <v>0</v>
      </c>
      <c r="AU1165" s="1">
        <f>COUNTIF(F1165,"VV")</f>
        <v>0</v>
      </c>
      <c r="AV1165" s="1">
        <f>COUNTIF(F1165,"VVC")</f>
        <v>0</v>
      </c>
      <c r="AW1165" s="1">
        <f>COUNTIF(F1165,"CVVCVC")+COUNTIF(F1165,"VVCVC")+COUNTIF(F1165,"CVVCV")+COUNTIF(F1165,"VVCV")</f>
        <v>0</v>
      </c>
      <c r="AY1165" s="1">
        <f>COUNTIF(F1165,"CCVCV")</f>
        <v>0</v>
      </c>
      <c r="AZ1165" s="1">
        <f>COUNTIF(F1165,"CCVCVC")</f>
        <v>0</v>
      </c>
      <c r="BA1165" s="1">
        <f>COUNTIF(F1165,"CCVV")</f>
        <v>0</v>
      </c>
      <c r="BB1165" s="1">
        <f>COUNTIF(F1165,"CCVVC")</f>
        <v>0</v>
      </c>
      <c r="BF1165" s="1" t="str">
        <f>RIGHT(F1165,4)</f>
        <v>CVCV</v>
      </c>
      <c r="BG1165" s="1">
        <v>1</v>
      </c>
      <c r="BP1165" s="1">
        <f>SUM(BG1165:BO1165)</f>
        <v>1</v>
      </c>
      <c r="BQ1165">
        <v>0</v>
      </c>
      <c r="BS1165" s="1" t="str">
        <f>LEFT(B1165,1)</f>
        <v>s</v>
      </c>
      <c r="BT1165" s="1" t="str">
        <f>LEFT(B1165,2)</f>
        <v>su</v>
      </c>
      <c r="BU1165" s="1" t="str">
        <f>RIGHT(B1165,1)</f>
        <v>i</v>
      </c>
      <c r="BX1165" s="10">
        <v>0</v>
      </c>
      <c r="BY1165" s="10" t="str">
        <f>LEFT(CA1165,1)</f>
        <v>u</v>
      </c>
      <c r="BZ1165" s="10" t="str">
        <f>RIGHT(B1165,1)</f>
        <v>i</v>
      </c>
      <c r="CA1165" s="10" t="str">
        <f>RIGHT(B1165,3)</f>
        <v>uri</v>
      </c>
      <c r="CB1165" s="10" t="str">
        <f>RIGHT(B1165,3)</f>
        <v>uri</v>
      </c>
      <c r="CC1165" s="10" t="str">
        <f>RIGHT(B1165,2)</f>
        <v>ri</v>
      </c>
      <c r="CD1165" s="10" t="str">
        <f>RIGHT(B1165,1)</f>
        <v>i</v>
      </c>
    </row>
    <row r="1166" spans="1:82">
      <c r="A1166">
        <v>124</v>
      </c>
      <c r="B1166" s="30" t="s">
        <v>662</v>
      </c>
      <c r="C1166" t="s">
        <v>2063</v>
      </c>
      <c r="D1166" t="s">
        <v>1141</v>
      </c>
      <c r="E1166" t="s">
        <v>1141</v>
      </c>
      <c r="F1166" t="s">
        <v>2834</v>
      </c>
      <c r="G1166" s="1">
        <f>COUNTIF(B1166,"*ii*")</f>
        <v>0</v>
      </c>
      <c r="H1166" s="1">
        <f>COUNTIF(B1166,"*ee*")</f>
        <v>0</v>
      </c>
      <c r="I1166" s="1">
        <f>COUNTIF(B1166,"*aa*")</f>
        <v>0</v>
      </c>
      <c r="J1166" s="1">
        <f>COUNTIF(B1166,"*oo*")</f>
        <v>0</v>
      </c>
      <c r="K1166" s="1">
        <f>COUNTIF(B1166,"*uu*")</f>
        <v>0</v>
      </c>
      <c r="L1166" s="1">
        <f>COUNTIF(B1166,"*ia*")</f>
        <v>0</v>
      </c>
      <c r="M1166" s="1">
        <f>COUNTIF(B1166,"*iu*")</f>
        <v>0</v>
      </c>
      <c r="N1166" s="1">
        <f>COUNTIF(B1166,"*ei*")</f>
        <v>0</v>
      </c>
      <c r="O1166" s="1">
        <f>COUNTIF(B1166,"*ea*")</f>
        <v>0</v>
      </c>
      <c r="P1166" s="1">
        <f>COUNTIF(B1166,"*eo*")</f>
        <v>0</v>
      </c>
      <c r="Q1166" s="1">
        <f>COUNTIF(B1166,"*eu*")</f>
        <v>0</v>
      </c>
      <c r="R1166" s="1">
        <f>COUNTIF(B1166,"*ai*")</f>
        <v>0</v>
      </c>
      <c r="S1166" s="1">
        <f>COUNTIF(B1166,"*ae*")</f>
        <v>0</v>
      </c>
      <c r="T1166" s="1">
        <f>COUNTIF(B1166,"*ao*")</f>
        <v>0</v>
      </c>
      <c r="U1166" s="1">
        <f>COUNTIF(B1166,"*au*")</f>
        <v>0</v>
      </c>
      <c r="V1166" s="1">
        <f>COUNTIF(B1166,"*oi*")</f>
        <v>0</v>
      </c>
      <c r="W1166" s="1">
        <f>COUNTIF(B1166,"*oe*")</f>
        <v>0</v>
      </c>
      <c r="X1166" s="1">
        <f>COUNTIF(B1166,"*oa*")</f>
        <v>0</v>
      </c>
      <c r="Y1166" s="1">
        <f>COUNTIF(B1166,"*ou*")</f>
        <v>0</v>
      </c>
      <c r="Z1166" s="1">
        <f>COUNTIF(B1166,"*ui*")</f>
        <v>0</v>
      </c>
      <c r="AA1166" s="1">
        <f>COUNTIF(B1166,"*ua*")</f>
        <v>0</v>
      </c>
      <c r="AB1166">
        <f>SUM(G1166:AA1166)</f>
        <v>0</v>
      </c>
      <c r="AC1166">
        <v>2</v>
      </c>
      <c r="AD1166">
        <f>COUNTIF(AC1166,"2")</f>
        <v>1</v>
      </c>
      <c r="AE1166">
        <f>COUNTIF(AC1166,"3")</f>
        <v>0</v>
      </c>
      <c r="AF1166">
        <f>COUNTIF(AC1166,"4")</f>
        <v>0</v>
      </c>
      <c r="AG1166">
        <f>COUNTIF(AC1166,"5")</f>
        <v>0</v>
      </c>
      <c r="AH1166">
        <v>1</v>
      </c>
      <c r="AI1166">
        <v>0</v>
      </c>
      <c r="AL1166">
        <v>1</v>
      </c>
      <c r="AO1166" s="1">
        <f>COUNTIF(F1166,"CVCV")+COUNTIF(F1166,"CVVCV")</f>
        <v>1</v>
      </c>
      <c r="AP1166" s="1">
        <f>COUNTIF(F1166,"CVCVC")+COUNTIF(F1166,"CVVCVC")</f>
        <v>0</v>
      </c>
      <c r="AQ1166" s="1">
        <f>COUNTIF(F1166,"VCV")+COUNTIF(F1166,"VVCV")</f>
        <v>0</v>
      </c>
      <c r="AR1166" s="1">
        <f>COUNTIF(F1166,"VCVC")+COUNTIF(F1166,"VVCVC")</f>
        <v>0</v>
      </c>
      <c r="AS1166" s="1">
        <f>COUNTIF(F1166,"CVV")</f>
        <v>0</v>
      </c>
      <c r="AT1166" s="1">
        <f>COUNTIF(F1166,"CVVC")</f>
        <v>0</v>
      </c>
      <c r="AU1166" s="1">
        <f>COUNTIF(F1166,"VV")</f>
        <v>0</v>
      </c>
      <c r="AV1166" s="1">
        <f>COUNTIF(F1166,"VVC")</f>
        <v>0</v>
      </c>
      <c r="AW1166" s="1">
        <f>COUNTIF(F1166,"CVVCVC")+COUNTIF(F1166,"VVCVC")+COUNTIF(F1166,"CVVCV")+COUNTIF(F1166,"VVCV")</f>
        <v>0</v>
      </c>
      <c r="AY1166" s="1">
        <f>COUNTIF(F1166,"CCVCV")</f>
        <v>0</v>
      </c>
      <c r="AZ1166" s="1">
        <f>COUNTIF(F1166,"CCVCVC")</f>
        <v>0</v>
      </c>
      <c r="BA1166" s="1">
        <f>COUNTIF(F1166,"CCVV")</f>
        <v>0</v>
      </c>
      <c r="BB1166" s="1">
        <f>COUNTIF(F1166,"CCVVC")</f>
        <v>0</v>
      </c>
      <c r="BF1166" s="1" t="str">
        <f>RIGHT(F1166,4)</f>
        <v>CVCV</v>
      </c>
      <c r="BG1166" s="1">
        <v>1</v>
      </c>
      <c r="BP1166" s="1">
        <f>SUM(BG1166:BO1166)</f>
        <v>1</v>
      </c>
      <c r="BQ1166">
        <v>0</v>
      </c>
      <c r="BS1166" s="1" t="str">
        <f>LEFT(B1166,1)</f>
        <v>b</v>
      </c>
      <c r="BT1166" s="1" t="str">
        <f>LEFT(B1166,2)</f>
        <v>ba</v>
      </c>
      <c r="BU1166" s="1" t="str">
        <f>RIGHT(B1166,1)</f>
        <v>i</v>
      </c>
      <c r="BX1166" s="10">
        <v>0</v>
      </c>
      <c r="BY1166" s="10" t="str">
        <f>LEFT(CA1166,1)</f>
        <v>a</v>
      </c>
      <c r="BZ1166" s="10" t="str">
        <f>RIGHT(B1166,1)</f>
        <v>i</v>
      </c>
      <c r="CA1166" s="10" t="str">
        <f>RIGHT(B1166,3)</f>
        <v>asi</v>
      </c>
      <c r="CB1166" s="10" t="str">
        <f>RIGHT(B1166,3)</f>
        <v>asi</v>
      </c>
      <c r="CC1166" s="10" t="str">
        <f>RIGHT(B1166,2)</f>
        <v>si</v>
      </c>
      <c r="CD1166" s="10" t="str">
        <f>RIGHT(B1166,1)</f>
        <v>i</v>
      </c>
    </row>
    <row r="1167" spans="1:82">
      <c r="A1167">
        <v>937</v>
      </c>
      <c r="B1167" s="30" t="s">
        <v>422</v>
      </c>
      <c r="C1167" t="s">
        <v>1731</v>
      </c>
      <c r="D1167" t="s">
        <v>1141</v>
      </c>
      <c r="E1167" t="s">
        <v>1141</v>
      </c>
      <c r="F1167" t="s">
        <v>2834</v>
      </c>
      <c r="G1167" s="1">
        <f>COUNTIF(B1167,"*ii*")</f>
        <v>0</v>
      </c>
      <c r="H1167" s="1">
        <f>COUNTIF(B1167,"*ee*")</f>
        <v>0</v>
      </c>
      <c r="I1167" s="1">
        <f>COUNTIF(B1167,"*aa*")</f>
        <v>0</v>
      </c>
      <c r="J1167" s="1">
        <f>COUNTIF(B1167,"*oo*")</f>
        <v>0</v>
      </c>
      <c r="K1167" s="1">
        <f>COUNTIF(B1167,"*uu*")</f>
        <v>0</v>
      </c>
      <c r="L1167" s="1">
        <f>COUNTIF(B1167,"*ia*")</f>
        <v>0</v>
      </c>
      <c r="M1167" s="1">
        <f>COUNTIF(B1167,"*iu*")</f>
        <v>0</v>
      </c>
      <c r="N1167" s="1">
        <f>COUNTIF(B1167,"*ei*")</f>
        <v>0</v>
      </c>
      <c r="O1167" s="1">
        <f>COUNTIF(B1167,"*ea*")</f>
        <v>0</v>
      </c>
      <c r="P1167" s="1">
        <f>COUNTIF(B1167,"*eo*")</f>
        <v>0</v>
      </c>
      <c r="Q1167" s="1">
        <f>COUNTIF(B1167,"*eu*")</f>
        <v>0</v>
      </c>
      <c r="R1167" s="1">
        <f>COUNTIF(B1167,"*ai*")</f>
        <v>0</v>
      </c>
      <c r="S1167" s="1">
        <f>COUNTIF(B1167,"*ae*")</f>
        <v>0</v>
      </c>
      <c r="T1167" s="1">
        <f>COUNTIF(B1167,"*ao*")</f>
        <v>0</v>
      </c>
      <c r="U1167" s="1">
        <f>COUNTIF(B1167,"*au*")</f>
        <v>0</v>
      </c>
      <c r="V1167" s="1">
        <f>COUNTIF(B1167,"*oi*")</f>
        <v>0</v>
      </c>
      <c r="W1167" s="1">
        <f>COUNTIF(B1167,"*oe*")</f>
        <v>0</v>
      </c>
      <c r="X1167" s="1">
        <f>COUNTIF(B1167,"*oa*")</f>
        <v>0</v>
      </c>
      <c r="Y1167" s="1">
        <f>COUNTIF(B1167,"*ou*")</f>
        <v>0</v>
      </c>
      <c r="Z1167" s="1">
        <f>COUNTIF(B1167,"*ui*")</f>
        <v>0</v>
      </c>
      <c r="AA1167" s="1">
        <f>COUNTIF(B1167,"*ua*")</f>
        <v>0</v>
      </c>
      <c r="AB1167">
        <f>SUM(G1167:AA1167)</f>
        <v>0</v>
      </c>
      <c r="AC1167">
        <v>2</v>
      </c>
      <c r="AD1167">
        <f>COUNTIF(AC1167,"2")</f>
        <v>1</v>
      </c>
      <c r="AE1167">
        <f>COUNTIF(AC1167,"3")</f>
        <v>0</v>
      </c>
      <c r="AF1167">
        <f>COUNTIF(AC1167,"4")</f>
        <v>0</v>
      </c>
      <c r="AG1167">
        <f>COUNTIF(AC1167,"5")</f>
        <v>0</v>
      </c>
      <c r="AH1167">
        <v>1</v>
      </c>
      <c r="AI1167">
        <v>0</v>
      </c>
      <c r="AL1167">
        <v>1</v>
      </c>
      <c r="AO1167" s="1">
        <f>COUNTIF(F1167,"CVCV")+COUNTIF(F1167,"CVVCV")</f>
        <v>1</v>
      </c>
      <c r="AP1167" s="1">
        <f>COUNTIF(F1167,"CVCVC")+COUNTIF(F1167,"CVVCVC")</f>
        <v>0</v>
      </c>
      <c r="AQ1167" s="1">
        <f>COUNTIF(F1167,"VCV")+COUNTIF(F1167,"VVCV")</f>
        <v>0</v>
      </c>
      <c r="AR1167" s="1">
        <f>COUNTIF(F1167,"VCVC")+COUNTIF(F1167,"VVCVC")</f>
        <v>0</v>
      </c>
      <c r="AS1167" s="1">
        <f>COUNTIF(F1167,"CVV")</f>
        <v>0</v>
      </c>
      <c r="AT1167" s="1">
        <f>COUNTIF(F1167,"CVVC")</f>
        <v>0</v>
      </c>
      <c r="AU1167" s="1">
        <f>COUNTIF(F1167,"VV")</f>
        <v>0</v>
      </c>
      <c r="AV1167" s="1">
        <f>COUNTIF(F1167,"VVC")</f>
        <v>0</v>
      </c>
      <c r="AW1167" s="1">
        <f>COUNTIF(F1167,"CVVCVC")+COUNTIF(F1167,"VVCVC")+COUNTIF(F1167,"CVVCV")+COUNTIF(F1167,"VVCV")</f>
        <v>0</v>
      </c>
      <c r="AY1167" s="1">
        <f>COUNTIF(F1167,"CCVCV")</f>
        <v>0</v>
      </c>
      <c r="AZ1167" s="1">
        <f>COUNTIF(F1167,"CCVCVC")</f>
        <v>0</v>
      </c>
      <c r="BA1167" s="1">
        <f>COUNTIF(F1167,"CCVV")</f>
        <v>0</v>
      </c>
      <c r="BB1167" s="1">
        <f>COUNTIF(F1167,"CCVVC")</f>
        <v>0</v>
      </c>
      <c r="BF1167" s="1" t="str">
        <f>RIGHT(F1167,4)</f>
        <v>CVCV</v>
      </c>
      <c r="BG1167" s="1">
        <v>1</v>
      </c>
      <c r="BP1167" s="1">
        <f>SUM(BG1167:BO1167)</f>
        <v>1</v>
      </c>
      <c r="BQ1167">
        <v>0</v>
      </c>
      <c r="BS1167" s="1" t="str">
        <f>LEFT(B1167,1)</f>
        <v>n</v>
      </c>
      <c r="BT1167" s="1" t="str">
        <f>LEFT(B1167,2)</f>
        <v>na</v>
      </c>
      <c r="BU1167" s="1" t="str">
        <f>RIGHT(B1167,1)</f>
        <v>i</v>
      </c>
      <c r="BX1167" s="10">
        <v>0</v>
      </c>
      <c r="BY1167" s="10" t="str">
        <f>LEFT(CA1167,1)</f>
        <v>a</v>
      </c>
      <c r="BZ1167" s="10" t="str">
        <f>RIGHT(B1167,1)</f>
        <v>i</v>
      </c>
      <c r="CA1167" s="10" t="str">
        <f>RIGHT(B1167,3)</f>
        <v>asi</v>
      </c>
      <c r="CB1167" s="10" t="str">
        <f>RIGHT(B1167,3)</f>
        <v>asi</v>
      </c>
      <c r="CC1167" s="10" t="str">
        <f>RIGHT(B1167,2)</f>
        <v>si</v>
      </c>
      <c r="CD1167" s="10" t="str">
        <f>RIGHT(B1167,1)</f>
        <v>i</v>
      </c>
    </row>
    <row r="1168" spans="1:82">
      <c r="A1168">
        <v>1482</v>
      </c>
      <c r="B1168" s="30" t="s">
        <v>542</v>
      </c>
      <c r="C1168" t="s">
        <v>1913</v>
      </c>
      <c r="D1168" t="s">
        <v>1141</v>
      </c>
      <c r="E1168" t="s">
        <v>1141</v>
      </c>
      <c r="F1168" t="s">
        <v>2834</v>
      </c>
      <c r="G1168" s="1">
        <f>COUNTIF(B1168,"*ii*")</f>
        <v>0</v>
      </c>
      <c r="H1168" s="1">
        <f>COUNTIF(B1168,"*ee*")</f>
        <v>0</v>
      </c>
      <c r="I1168" s="1">
        <f>COUNTIF(B1168,"*aa*")</f>
        <v>0</v>
      </c>
      <c r="J1168" s="1">
        <f>COUNTIF(B1168,"*oo*")</f>
        <v>0</v>
      </c>
      <c r="K1168" s="1">
        <f>COUNTIF(B1168,"*uu*")</f>
        <v>0</v>
      </c>
      <c r="L1168" s="1">
        <f>COUNTIF(B1168,"*ia*")</f>
        <v>0</v>
      </c>
      <c r="M1168" s="1">
        <f>COUNTIF(B1168,"*iu*")</f>
        <v>0</v>
      </c>
      <c r="N1168" s="1">
        <f>COUNTIF(B1168,"*ei*")</f>
        <v>0</v>
      </c>
      <c r="O1168" s="1">
        <f>COUNTIF(B1168,"*ea*")</f>
        <v>0</v>
      </c>
      <c r="P1168" s="1">
        <f>COUNTIF(B1168,"*eo*")</f>
        <v>0</v>
      </c>
      <c r="Q1168" s="1">
        <f>COUNTIF(B1168,"*eu*")</f>
        <v>0</v>
      </c>
      <c r="R1168" s="1">
        <f>COUNTIF(B1168,"*ai*")</f>
        <v>0</v>
      </c>
      <c r="S1168" s="1">
        <f>COUNTIF(B1168,"*ae*")</f>
        <v>0</v>
      </c>
      <c r="T1168" s="1">
        <f>COUNTIF(B1168,"*ao*")</f>
        <v>0</v>
      </c>
      <c r="U1168" s="1">
        <f>COUNTIF(B1168,"*au*")</f>
        <v>0</v>
      </c>
      <c r="V1168" s="1">
        <f>COUNTIF(B1168,"*oi*")</f>
        <v>0</v>
      </c>
      <c r="W1168" s="1">
        <f>COUNTIF(B1168,"*oe*")</f>
        <v>0</v>
      </c>
      <c r="X1168" s="1">
        <f>COUNTIF(B1168,"*oa*")</f>
        <v>0</v>
      </c>
      <c r="Y1168" s="1">
        <f>COUNTIF(B1168,"*ou*")</f>
        <v>0</v>
      </c>
      <c r="Z1168" s="1">
        <f>COUNTIF(B1168,"*ui*")</f>
        <v>0</v>
      </c>
      <c r="AA1168" s="1">
        <f>COUNTIF(B1168,"*ua*")</f>
        <v>0</v>
      </c>
      <c r="AB1168">
        <f>SUM(G1168:AA1168)</f>
        <v>0</v>
      </c>
      <c r="AC1168">
        <v>2</v>
      </c>
      <c r="AD1168">
        <f>COUNTIF(AC1168,"2")</f>
        <v>1</v>
      </c>
      <c r="AE1168">
        <f>COUNTIF(AC1168,"3")</f>
        <v>0</v>
      </c>
      <c r="AF1168">
        <f>COUNTIF(AC1168,"4")</f>
        <v>0</v>
      </c>
      <c r="AG1168">
        <f>COUNTIF(AC1168,"5")</f>
        <v>0</v>
      </c>
      <c r="AH1168">
        <v>1</v>
      </c>
      <c r="AI1168">
        <v>0</v>
      </c>
      <c r="AL1168">
        <v>1</v>
      </c>
      <c r="AO1168" s="1">
        <f>COUNTIF(F1168,"CVCV")+COUNTIF(F1168,"CVVCV")</f>
        <v>1</v>
      </c>
      <c r="AP1168" s="1">
        <f>COUNTIF(F1168,"CVCVC")+COUNTIF(F1168,"CVVCVC")</f>
        <v>0</v>
      </c>
      <c r="AQ1168" s="1">
        <f>COUNTIF(F1168,"VCV")+COUNTIF(F1168,"VVCV")</f>
        <v>0</v>
      </c>
      <c r="AR1168" s="1">
        <f>COUNTIF(F1168,"VCVC")+COUNTIF(F1168,"VVCVC")</f>
        <v>0</v>
      </c>
      <c r="AS1168" s="1">
        <f>COUNTIF(F1168,"CVV")</f>
        <v>0</v>
      </c>
      <c r="AT1168" s="1">
        <f>COUNTIF(F1168,"CVVC")</f>
        <v>0</v>
      </c>
      <c r="AU1168" s="1">
        <f>COUNTIF(F1168,"VV")</f>
        <v>0</v>
      </c>
      <c r="AV1168" s="1">
        <f>COUNTIF(F1168,"VVC")</f>
        <v>0</v>
      </c>
      <c r="AW1168" s="1">
        <f>COUNTIF(F1168,"CVVCVC")+COUNTIF(F1168,"VVCVC")+COUNTIF(F1168,"CVVCV")+COUNTIF(F1168,"VVCV")</f>
        <v>0</v>
      </c>
      <c r="AY1168" s="1">
        <f>COUNTIF(F1168,"CCVCV")</f>
        <v>0</v>
      </c>
      <c r="AZ1168" s="1">
        <f>COUNTIF(F1168,"CCVCVC")</f>
        <v>0</v>
      </c>
      <c r="BA1168" s="1">
        <f>COUNTIF(F1168,"CCVV")</f>
        <v>0</v>
      </c>
      <c r="BB1168" s="1">
        <f>COUNTIF(F1168,"CCVVC")</f>
        <v>0</v>
      </c>
      <c r="BF1168" s="1" t="str">
        <f>RIGHT(F1168,4)</f>
        <v>CVCV</v>
      </c>
      <c r="BG1168" s="1">
        <v>1</v>
      </c>
      <c r="BP1168" s="1">
        <f>SUM(BG1168:BO1168)</f>
        <v>1</v>
      </c>
      <c r="BQ1168">
        <v>0</v>
      </c>
      <c r="BS1168" s="1" t="str">
        <f>LEFT(B1168,1)</f>
        <v>r</v>
      </c>
      <c r="BT1168" s="1" t="str">
        <f>LEFT(B1168,2)</f>
        <v>ra</v>
      </c>
      <c r="BU1168" s="1" t="str">
        <f>RIGHT(B1168,1)</f>
        <v>i</v>
      </c>
      <c r="BX1168" s="10">
        <v>0</v>
      </c>
      <c r="BY1168" s="10" t="str">
        <f>LEFT(CA1168,1)</f>
        <v>a</v>
      </c>
      <c r="BZ1168" s="10" t="str">
        <f>RIGHT(B1168,1)</f>
        <v>i</v>
      </c>
      <c r="CA1168" s="10" t="str">
        <f>RIGHT(B1168,3)</f>
        <v>asi</v>
      </c>
      <c r="CB1168" s="10" t="str">
        <f>RIGHT(B1168,3)</f>
        <v>asi</v>
      </c>
      <c r="CC1168" s="10" t="str">
        <f>RIGHT(B1168,2)</f>
        <v>si</v>
      </c>
      <c r="CD1168" s="10" t="str">
        <f>RIGHT(B1168,1)</f>
        <v>i</v>
      </c>
    </row>
    <row r="1169" spans="1:82">
      <c r="A1169">
        <v>1610</v>
      </c>
      <c r="B1169" s="30" t="s">
        <v>699</v>
      </c>
      <c r="C1169" t="s">
        <v>2723</v>
      </c>
      <c r="D1169" t="s">
        <v>1141</v>
      </c>
      <c r="E1169" t="s">
        <v>1141</v>
      </c>
      <c r="F1169" t="s">
        <v>2834</v>
      </c>
      <c r="G1169" s="1">
        <f>COUNTIF(B1169,"*ii*")</f>
        <v>0</v>
      </c>
      <c r="H1169" s="1">
        <f>COUNTIF(B1169,"*ee*")</f>
        <v>0</v>
      </c>
      <c r="I1169" s="1">
        <f>COUNTIF(B1169,"*aa*")</f>
        <v>0</v>
      </c>
      <c r="J1169" s="1">
        <f>COUNTIF(B1169,"*oo*")</f>
        <v>0</v>
      </c>
      <c r="K1169" s="1">
        <f>COUNTIF(B1169,"*uu*")</f>
        <v>0</v>
      </c>
      <c r="L1169" s="1">
        <f>COUNTIF(B1169,"*ia*")</f>
        <v>0</v>
      </c>
      <c r="M1169" s="1">
        <f>COUNTIF(B1169,"*iu*")</f>
        <v>0</v>
      </c>
      <c r="N1169" s="1">
        <f>COUNTIF(B1169,"*ei*")</f>
        <v>0</v>
      </c>
      <c r="O1169" s="1">
        <f>COUNTIF(B1169,"*ea*")</f>
        <v>0</v>
      </c>
      <c r="P1169" s="1">
        <f>COUNTIF(B1169,"*eo*")</f>
        <v>0</v>
      </c>
      <c r="Q1169" s="1">
        <f>COUNTIF(B1169,"*eu*")</f>
        <v>0</v>
      </c>
      <c r="R1169" s="1">
        <f>COUNTIF(B1169,"*ai*")</f>
        <v>0</v>
      </c>
      <c r="S1169" s="1">
        <f>COUNTIF(B1169,"*ae*")</f>
        <v>0</v>
      </c>
      <c r="T1169" s="1">
        <f>COUNTIF(B1169,"*ao*")</f>
        <v>0</v>
      </c>
      <c r="U1169" s="1">
        <f>COUNTIF(B1169,"*au*")</f>
        <v>0</v>
      </c>
      <c r="V1169" s="1">
        <f>COUNTIF(B1169,"*oi*")</f>
        <v>0</v>
      </c>
      <c r="W1169" s="1">
        <f>COUNTIF(B1169,"*oe*")</f>
        <v>0</v>
      </c>
      <c r="X1169" s="1">
        <f>COUNTIF(B1169,"*oa*")</f>
        <v>0</v>
      </c>
      <c r="Y1169" s="1">
        <f>COUNTIF(B1169,"*ou*")</f>
        <v>0</v>
      </c>
      <c r="Z1169" s="1">
        <f>COUNTIF(B1169,"*ui*")</f>
        <v>0</v>
      </c>
      <c r="AA1169" s="1">
        <f>COUNTIF(B1169,"*ua*")</f>
        <v>0</v>
      </c>
      <c r="AB1169">
        <f>SUM(G1169:AA1169)</f>
        <v>0</v>
      </c>
      <c r="AC1169">
        <v>2</v>
      </c>
      <c r="AD1169">
        <f>COUNTIF(AC1169,"2")</f>
        <v>1</v>
      </c>
      <c r="AE1169">
        <f>COUNTIF(AC1169,"3")</f>
        <v>0</v>
      </c>
      <c r="AF1169">
        <f>COUNTIF(AC1169,"4")</f>
        <v>0</v>
      </c>
      <c r="AG1169">
        <f>COUNTIF(AC1169,"5")</f>
        <v>0</v>
      </c>
      <c r="AH1169">
        <v>1</v>
      </c>
      <c r="AI1169">
        <v>0</v>
      </c>
      <c r="AL1169">
        <v>1</v>
      </c>
      <c r="AO1169" s="1">
        <f>COUNTIF(F1169,"CVCV")+COUNTIF(F1169,"CVVCV")</f>
        <v>1</v>
      </c>
      <c r="AP1169" s="1">
        <f>COUNTIF(F1169,"CVCVC")+COUNTIF(F1169,"CVVCVC")</f>
        <v>0</v>
      </c>
      <c r="AQ1169" s="1">
        <f>COUNTIF(F1169,"VCV")+COUNTIF(F1169,"VVCV")</f>
        <v>0</v>
      </c>
      <c r="AR1169" s="1">
        <f>COUNTIF(F1169,"VCVC")+COUNTIF(F1169,"VVCVC")</f>
        <v>0</v>
      </c>
      <c r="AS1169" s="1">
        <f>COUNTIF(F1169,"CVV")</f>
        <v>0</v>
      </c>
      <c r="AT1169" s="1">
        <f>COUNTIF(F1169,"CVVC")</f>
        <v>0</v>
      </c>
      <c r="AU1169" s="1">
        <f>COUNTIF(F1169,"VV")</f>
        <v>0</v>
      </c>
      <c r="AV1169" s="1">
        <f>COUNTIF(F1169,"VVC")</f>
        <v>0</v>
      </c>
      <c r="AW1169" s="1">
        <f>COUNTIF(F1169,"CVVCVC")+COUNTIF(F1169,"VVCVC")+COUNTIF(F1169,"CVVCV")+COUNTIF(F1169,"VVCV")</f>
        <v>0</v>
      </c>
      <c r="AY1169" s="1">
        <f>COUNTIF(F1169,"CCVCV")</f>
        <v>0</v>
      </c>
      <c r="AZ1169" s="1">
        <f>COUNTIF(F1169,"CCVCVC")</f>
        <v>0</v>
      </c>
      <c r="BA1169" s="1">
        <f>COUNTIF(F1169,"CCVV")</f>
        <v>0</v>
      </c>
      <c r="BB1169" s="1">
        <f>COUNTIF(F1169,"CCVVC")</f>
        <v>0</v>
      </c>
      <c r="BF1169" s="1" t="str">
        <f>RIGHT(F1169,4)</f>
        <v>CVCV</v>
      </c>
      <c r="BG1169" s="1">
        <v>1</v>
      </c>
      <c r="BP1169" s="1">
        <f>SUM(BG1169:BO1169)</f>
        <v>1</v>
      </c>
      <c r="BQ1169">
        <v>0</v>
      </c>
      <c r="BS1169" s="1" t="str">
        <f>LEFT(B1169,1)</f>
        <v>s</v>
      </c>
      <c r="BT1169" s="1" t="str">
        <f>LEFT(B1169,2)</f>
        <v>sa</v>
      </c>
      <c r="BU1169" s="1" t="str">
        <f>RIGHT(B1169,1)</f>
        <v>i</v>
      </c>
      <c r="BX1169" s="10">
        <v>0</v>
      </c>
      <c r="BY1169" s="10" t="str">
        <f>LEFT(CA1169,1)</f>
        <v>a</v>
      </c>
      <c r="BZ1169" s="10" t="str">
        <f>RIGHT(B1169,1)</f>
        <v>i</v>
      </c>
      <c r="CA1169" s="10" t="str">
        <f>RIGHT(B1169,3)</f>
        <v>asi</v>
      </c>
      <c r="CB1169" s="10" t="str">
        <f>RIGHT(B1169,3)</f>
        <v>asi</v>
      </c>
      <c r="CC1169" s="10" t="str">
        <f>RIGHT(B1169,2)</f>
        <v>si</v>
      </c>
      <c r="CD1169" s="10" t="str">
        <f>RIGHT(B1169,1)</f>
        <v>i</v>
      </c>
    </row>
    <row r="1170" spans="1:82">
      <c r="A1170">
        <v>1819</v>
      </c>
      <c r="B1170" s="30" t="s">
        <v>863</v>
      </c>
      <c r="C1170" t="s">
        <v>2362</v>
      </c>
      <c r="D1170" t="s">
        <v>1141</v>
      </c>
      <c r="E1170" t="s">
        <v>1141</v>
      </c>
      <c r="F1170" t="s">
        <v>2834</v>
      </c>
      <c r="G1170" s="1">
        <f>COUNTIF(B1170,"*ii*")</f>
        <v>0</v>
      </c>
      <c r="H1170" s="1">
        <f>COUNTIF(B1170,"*ee*")</f>
        <v>0</v>
      </c>
      <c r="I1170" s="1">
        <f>COUNTIF(B1170,"*aa*")</f>
        <v>0</v>
      </c>
      <c r="J1170" s="1">
        <f>COUNTIF(B1170,"*oo*")</f>
        <v>0</v>
      </c>
      <c r="K1170" s="1">
        <f>COUNTIF(B1170,"*uu*")</f>
        <v>0</v>
      </c>
      <c r="L1170" s="1">
        <f>COUNTIF(B1170,"*ia*")</f>
        <v>0</v>
      </c>
      <c r="M1170" s="1">
        <f>COUNTIF(B1170,"*iu*")</f>
        <v>0</v>
      </c>
      <c r="N1170" s="1">
        <f>COUNTIF(B1170,"*ei*")</f>
        <v>0</v>
      </c>
      <c r="O1170" s="1">
        <f>COUNTIF(B1170,"*ea*")</f>
        <v>0</v>
      </c>
      <c r="P1170" s="1">
        <f>COUNTIF(B1170,"*eo*")</f>
        <v>0</v>
      </c>
      <c r="Q1170" s="1">
        <f>COUNTIF(B1170,"*eu*")</f>
        <v>0</v>
      </c>
      <c r="R1170" s="1">
        <f>COUNTIF(B1170,"*ai*")</f>
        <v>0</v>
      </c>
      <c r="S1170" s="1">
        <f>COUNTIF(B1170,"*ae*")</f>
        <v>0</v>
      </c>
      <c r="T1170" s="1">
        <f>COUNTIF(B1170,"*ao*")</f>
        <v>0</v>
      </c>
      <c r="U1170" s="1">
        <f>COUNTIF(B1170,"*au*")</f>
        <v>0</v>
      </c>
      <c r="V1170" s="1">
        <f>COUNTIF(B1170,"*oi*")</f>
        <v>0</v>
      </c>
      <c r="W1170" s="1">
        <f>COUNTIF(B1170,"*oe*")</f>
        <v>0</v>
      </c>
      <c r="X1170" s="1">
        <f>COUNTIF(B1170,"*oa*")</f>
        <v>0</v>
      </c>
      <c r="Y1170" s="1">
        <f>COUNTIF(B1170,"*ou*")</f>
        <v>0</v>
      </c>
      <c r="Z1170" s="1">
        <f>COUNTIF(B1170,"*ui*")</f>
        <v>0</v>
      </c>
      <c r="AA1170" s="1">
        <f>COUNTIF(B1170,"*ua*")</f>
        <v>0</v>
      </c>
      <c r="AB1170">
        <f>SUM(G1170:AA1170)</f>
        <v>0</v>
      </c>
      <c r="AC1170">
        <v>2</v>
      </c>
      <c r="AD1170">
        <f>COUNTIF(AC1170,"2")</f>
        <v>1</v>
      </c>
      <c r="AE1170">
        <f>COUNTIF(AC1170,"3")</f>
        <v>0</v>
      </c>
      <c r="AF1170">
        <f>COUNTIF(AC1170,"4")</f>
        <v>0</v>
      </c>
      <c r="AG1170">
        <f>COUNTIF(AC1170,"5")</f>
        <v>0</v>
      </c>
      <c r="AH1170">
        <v>1</v>
      </c>
      <c r="AI1170">
        <v>0</v>
      </c>
      <c r="AL1170">
        <v>1</v>
      </c>
      <c r="AO1170" s="1">
        <f>COUNTIF(F1170,"CVCV")+COUNTIF(F1170,"CVVCV")</f>
        <v>1</v>
      </c>
      <c r="AP1170" s="1">
        <f>COUNTIF(F1170,"CVCVC")+COUNTIF(F1170,"CVVCVC")</f>
        <v>0</v>
      </c>
      <c r="AQ1170" s="1">
        <f>COUNTIF(F1170,"VCV")+COUNTIF(F1170,"VVCV")</f>
        <v>0</v>
      </c>
      <c r="AR1170" s="1">
        <f>COUNTIF(F1170,"VCVC")+COUNTIF(F1170,"VVCVC")</f>
        <v>0</v>
      </c>
      <c r="AS1170" s="1">
        <f>COUNTIF(F1170,"CVV")</f>
        <v>0</v>
      </c>
      <c r="AT1170" s="1">
        <f>COUNTIF(F1170,"CVVC")</f>
        <v>0</v>
      </c>
      <c r="AU1170" s="1">
        <f>COUNTIF(F1170,"VV")</f>
        <v>0</v>
      </c>
      <c r="AV1170" s="1">
        <f>COUNTIF(F1170,"VVC")</f>
        <v>0</v>
      </c>
      <c r="AW1170" s="1">
        <f>COUNTIF(F1170,"CVVCVC")+COUNTIF(F1170,"VVCVC")+COUNTIF(F1170,"CVVCV")+COUNTIF(F1170,"VVCV")</f>
        <v>0</v>
      </c>
      <c r="AY1170" s="1">
        <f>COUNTIF(F1170,"CCVCV")</f>
        <v>0</v>
      </c>
      <c r="AZ1170" s="1">
        <f>COUNTIF(F1170,"CCVCVC")</f>
        <v>0</v>
      </c>
      <c r="BA1170" s="1">
        <f>COUNTIF(F1170,"CCVV")</f>
        <v>0</v>
      </c>
      <c r="BB1170" s="1">
        <f>COUNTIF(F1170,"CCVVC")</f>
        <v>0</v>
      </c>
      <c r="BF1170" s="1" t="str">
        <f>RIGHT(F1170,4)</f>
        <v>CVCV</v>
      </c>
      <c r="BG1170" s="1">
        <v>1</v>
      </c>
      <c r="BP1170" s="1">
        <f>SUM(BG1170:BO1170)</f>
        <v>1</v>
      </c>
      <c r="BQ1170">
        <v>0</v>
      </c>
      <c r="BS1170" s="1" t="str">
        <f>LEFT(B1170,1)</f>
        <v>t</v>
      </c>
      <c r="BT1170" s="1" t="str">
        <f>LEFT(B1170,2)</f>
        <v>ta</v>
      </c>
      <c r="BU1170" s="1" t="str">
        <f>RIGHT(B1170,1)</f>
        <v>i</v>
      </c>
      <c r="BX1170" s="10">
        <v>0</v>
      </c>
      <c r="BY1170" s="10" t="str">
        <f>LEFT(CA1170,1)</f>
        <v>a</v>
      </c>
      <c r="BZ1170" s="10" t="str">
        <f>RIGHT(B1170,1)</f>
        <v>i</v>
      </c>
      <c r="CA1170" s="10" t="str">
        <f>RIGHT(B1170,3)</f>
        <v>asi</v>
      </c>
      <c r="CB1170" s="10" t="str">
        <f>RIGHT(B1170,3)</f>
        <v>asi</v>
      </c>
      <c r="CC1170" s="10" t="str">
        <f>RIGHT(B1170,2)</f>
        <v>si</v>
      </c>
      <c r="CD1170" s="10" t="str">
        <f>RIGHT(B1170,1)</f>
        <v>i</v>
      </c>
    </row>
    <row r="1171" spans="1:82">
      <c r="A1171">
        <v>1611</v>
      </c>
      <c r="B1171" s="30" t="s">
        <v>699</v>
      </c>
      <c r="C1171" t="s">
        <v>2120</v>
      </c>
      <c r="D1171" t="s">
        <v>1150</v>
      </c>
      <c r="E1171" t="s">
        <v>2821</v>
      </c>
      <c r="F1171" t="s">
        <v>2834</v>
      </c>
      <c r="G1171" s="1">
        <f>COUNTIF(B1171,"*ii*")</f>
        <v>0</v>
      </c>
      <c r="H1171" s="1">
        <f>COUNTIF(B1171,"*ee*")</f>
        <v>0</v>
      </c>
      <c r="I1171" s="1">
        <f>COUNTIF(B1171,"*aa*")</f>
        <v>0</v>
      </c>
      <c r="J1171" s="1">
        <f>COUNTIF(B1171,"*oo*")</f>
        <v>0</v>
      </c>
      <c r="K1171" s="1">
        <f>COUNTIF(B1171,"*uu*")</f>
        <v>0</v>
      </c>
      <c r="L1171" s="1">
        <f>COUNTIF(B1171,"*ia*")</f>
        <v>0</v>
      </c>
      <c r="M1171" s="1">
        <f>COUNTIF(B1171,"*iu*")</f>
        <v>0</v>
      </c>
      <c r="N1171" s="1">
        <f>COUNTIF(B1171,"*ei*")</f>
        <v>0</v>
      </c>
      <c r="O1171" s="1">
        <f>COUNTIF(B1171,"*ea*")</f>
        <v>0</v>
      </c>
      <c r="P1171" s="1">
        <f>COUNTIF(B1171,"*eo*")</f>
        <v>0</v>
      </c>
      <c r="Q1171" s="1">
        <f>COUNTIF(B1171,"*eu*")</f>
        <v>0</v>
      </c>
      <c r="R1171" s="1">
        <f>COUNTIF(B1171,"*ai*")</f>
        <v>0</v>
      </c>
      <c r="S1171" s="1">
        <f>COUNTIF(B1171,"*ae*")</f>
        <v>0</v>
      </c>
      <c r="T1171" s="1">
        <f>COUNTIF(B1171,"*ao*")</f>
        <v>0</v>
      </c>
      <c r="U1171" s="1">
        <f>COUNTIF(B1171,"*au*")</f>
        <v>0</v>
      </c>
      <c r="V1171" s="1">
        <f>COUNTIF(B1171,"*oi*")</f>
        <v>0</v>
      </c>
      <c r="W1171" s="1">
        <f>COUNTIF(B1171,"*oe*")</f>
        <v>0</v>
      </c>
      <c r="X1171" s="1">
        <f>COUNTIF(B1171,"*oa*")</f>
        <v>0</v>
      </c>
      <c r="Y1171" s="1">
        <f>COUNTIF(B1171,"*ou*")</f>
        <v>0</v>
      </c>
      <c r="Z1171" s="1">
        <f>COUNTIF(B1171,"*ui*")</f>
        <v>0</v>
      </c>
      <c r="AA1171" s="1">
        <f>COUNTIF(B1171,"*ua*")</f>
        <v>0</v>
      </c>
      <c r="AB1171">
        <f>SUM(G1171:AA1171)</f>
        <v>0</v>
      </c>
      <c r="AC1171">
        <v>2</v>
      </c>
      <c r="AD1171">
        <f>COUNTIF(AC1171,"2")</f>
        <v>1</v>
      </c>
      <c r="AE1171">
        <f>COUNTIF(AC1171,"3")</f>
        <v>0</v>
      </c>
      <c r="AF1171">
        <f>COUNTIF(AC1171,"4")</f>
        <v>0</v>
      </c>
      <c r="AG1171">
        <f>COUNTIF(AC1171,"5")</f>
        <v>0</v>
      </c>
      <c r="AH1171">
        <v>1</v>
      </c>
      <c r="AI1171">
        <v>0</v>
      </c>
      <c r="AL1171">
        <v>1</v>
      </c>
      <c r="AO1171" s="1">
        <f>COUNTIF(F1171,"CVCV")+COUNTIF(F1171,"CVVCV")</f>
        <v>1</v>
      </c>
      <c r="AP1171" s="1">
        <f>COUNTIF(F1171,"CVCVC")+COUNTIF(F1171,"CVVCVC")</f>
        <v>0</v>
      </c>
      <c r="AQ1171" s="1">
        <f>COUNTIF(F1171,"VCV")+COUNTIF(F1171,"VVCV")</f>
        <v>0</v>
      </c>
      <c r="AR1171" s="1">
        <f>COUNTIF(F1171,"VCVC")+COUNTIF(F1171,"VVCVC")</f>
        <v>0</v>
      </c>
      <c r="AS1171" s="1">
        <f>COUNTIF(F1171,"CVV")</f>
        <v>0</v>
      </c>
      <c r="AT1171" s="1">
        <f>COUNTIF(F1171,"CVVC")</f>
        <v>0</v>
      </c>
      <c r="AU1171" s="1">
        <f>COUNTIF(F1171,"VV")</f>
        <v>0</v>
      </c>
      <c r="AV1171" s="1">
        <f>COUNTIF(F1171,"VVC")</f>
        <v>0</v>
      </c>
      <c r="AW1171" s="1">
        <f>COUNTIF(F1171,"CVVCVC")+COUNTIF(F1171,"VVCVC")+COUNTIF(F1171,"CVVCV")+COUNTIF(F1171,"VVCV")</f>
        <v>0</v>
      </c>
      <c r="AY1171" s="1">
        <f>COUNTIF(F1171,"CCVCV")</f>
        <v>0</v>
      </c>
      <c r="AZ1171" s="1">
        <f>COUNTIF(F1171,"CCVCVC")</f>
        <v>0</v>
      </c>
      <c r="BA1171" s="1">
        <f>COUNTIF(F1171,"CCVV")</f>
        <v>0</v>
      </c>
      <c r="BB1171" s="1">
        <f>COUNTIF(F1171,"CCVVC")</f>
        <v>0</v>
      </c>
      <c r="BF1171" s="1" t="str">
        <f>RIGHT(F1171,4)</f>
        <v>CVCV</v>
      </c>
      <c r="BG1171" s="1">
        <v>1</v>
      </c>
      <c r="BP1171" s="1">
        <f>SUM(BG1171:BO1171)</f>
        <v>1</v>
      </c>
      <c r="BQ1171">
        <v>0</v>
      </c>
      <c r="BS1171" s="1" t="str">
        <f>LEFT(B1171,1)</f>
        <v>s</v>
      </c>
      <c r="BT1171" s="1" t="str">
        <f>LEFT(B1171,2)</f>
        <v>sa</v>
      </c>
      <c r="BU1171" s="1" t="str">
        <f>RIGHT(B1171,1)</f>
        <v>i</v>
      </c>
      <c r="BX1171" s="10">
        <v>0</v>
      </c>
      <c r="BY1171" s="10" t="str">
        <f>LEFT(CA1171,1)</f>
        <v>a</v>
      </c>
      <c r="BZ1171" s="10" t="str">
        <f>RIGHT(B1171,1)</f>
        <v>i</v>
      </c>
      <c r="CA1171" s="10" t="str">
        <f>RIGHT(B1171,3)</f>
        <v>asi</v>
      </c>
      <c r="CB1171" s="10" t="str">
        <f>RIGHT(B1171,3)</f>
        <v>asi</v>
      </c>
      <c r="CC1171" s="10" t="str">
        <f>RIGHT(B1171,2)</f>
        <v>si</v>
      </c>
      <c r="CD1171" s="10" t="str">
        <f>RIGHT(B1171,1)</f>
        <v>i</v>
      </c>
    </row>
    <row r="1172" spans="1:82">
      <c r="A1172">
        <v>153</v>
      </c>
      <c r="B1172" s="30" t="s">
        <v>583</v>
      </c>
      <c r="C1172" t="s">
        <v>2710</v>
      </c>
      <c r="D1172" t="s">
        <v>1156</v>
      </c>
      <c r="E1172" t="s">
        <v>1156</v>
      </c>
      <c r="F1172" t="s">
        <v>2834</v>
      </c>
      <c r="G1172" s="1">
        <f>COUNTIF(B1172,"*ii*")</f>
        <v>0</v>
      </c>
      <c r="H1172" s="1">
        <f>COUNTIF(B1172,"*ee*")</f>
        <v>0</v>
      </c>
      <c r="I1172" s="1">
        <f>COUNTIF(B1172,"*aa*")</f>
        <v>0</v>
      </c>
      <c r="J1172" s="1">
        <f>COUNTIF(B1172,"*oo*")</f>
        <v>0</v>
      </c>
      <c r="K1172" s="1">
        <f>COUNTIF(B1172,"*uu*")</f>
        <v>0</v>
      </c>
      <c r="L1172" s="1">
        <f>COUNTIF(B1172,"*ia*")</f>
        <v>0</v>
      </c>
      <c r="M1172" s="1">
        <f>COUNTIF(B1172,"*iu*")</f>
        <v>0</v>
      </c>
      <c r="N1172" s="1">
        <f>COUNTIF(B1172,"*ei*")</f>
        <v>0</v>
      </c>
      <c r="O1172" s="1">
        <f>COUNTIF(B1172,"*ea*")</f>
        <v>0</v>
      </c>
      <c r="P1172" s="1">
        <f>COUNTIF(B1172,"*eo*")</f>
        <v>0</v>
      </c>
      <c r="Q1172" s="1">
        <f>COUNTIF(B1172,"*eu*")</f>
        <v>0</v>
      </c>
      <c r="R1172" s="1">
        <f>COUNTIF(B1172,"*ai*")</f>
        <v>0</v>
      </c>
      <c r="S1172" s="1">
        <f>COUNTIF(B1172,"*ae*")</f>
        <v>0</v>
      </c>
      <c r="T1172" s="1">
        <f>COUNTIF(B1172,"*ao*")</f>
        <v>0</v>
      </c>
      <c r="U1172" s="1">
        <f>COUNTIF(B1172,"*au*")</f>
        <v>0</v>
      </c>
      <c r="V1172" s="1">
        <f>COUNTIF(B1172,"*oi*")</f>
        <v>0</v>
      </c>
      <c r="W1172" s="1">
        <f>COUNTIF(B1172,"*oe*")</f>
        <v>0</v>
      </c>
      <c r="X1172" s="1">
        <f>COUNTIF(B1172,"*oa*")</f>
        <v>0</v>
      </c>
      <c r="Y1172" s="1">
        <f>COUNTIF(B1172,"*ou*")</f>
        <v>0</v>
      </c>
      <c r="Z1172" s="1">
        <f>COUNTIF(B1172,"*ui*")</f>
        <v>0</v>
      </c>
      <c r="AA1172" s="1">
        <f>COUNTIF(B1172,"*ua*")</f>
        <v>0</v>
      </c>
      <c r="AB1172">
        <f>SUM(G1172:AA1172)</f>
        <v>0</v>
      </c>
      <c r="AC1172">
        <v>2</v>
      </c>
      <c r="AD1172">
        <f>COUNTIF(AC1172,"2")</f>
        <v>1</v>
      </c>
      <c r="AE1172">
        <f>COUNTIF(AC1172,"3")</f>
        <v>0</v>
      </c>
      <c r="AF1172">
        <f>COUNTIF(AC1172,"4")</f>
        <v>0</v>
      </c>
      <c r="AG1172">
        <f>COUNTIF(AC1172,"5")</f>
        <v>0</v>
      </c>
      <c r="AH1172">
        <v>1</v>
      </c>
      <c r="AI1172">
        <v>0</v>
      </c>
      <c r="AL1172">
        <v>1</v>
      </c>
      <c r="AO1172" s="1">
        <f>COUNTIF(F1172,"CVCV")+COUNTIF(F1172,"CVVCV")</f>
        <v>1</v>
      </c>
      <c r="AP1172" s="1">
        <f>COUNTIF(F1172,"CVCVC")+COUNTIF(F1172,"CVVCVC")</f>
        <v>0</v>
      </c>
      <c r="AQ1172" s="1">
        <f>COUNTIF(F1172,"VCV")+COUNTIF(F1172,"VVCV")</f>
        <v>0</v>
      </c>
      <c r="AR1172" s="1">
        <f>COUNTIF(F1172,"VCVC")+COUNTIF(F1172,"VVCVC")</f>
        <v>0</v>
      </c>
      <c r="AS1172" s="1">
        <f>COUNTIF(F1172,"CVV")</f>
        <v>0</v>
      </c>
      <c r="AT1172" s="1">
        <f>COUNTIF(F1172,"CVVC")</f>
        <v>0</v>
      </c>
      <c r="AU1172" s="1">
        <f>COUNTIF(F1172,"VV")</f>
        <v>0</v>
      </c>
      <c r="AV1172" s="1">
        <f>COUNTIF(F1172,"VVC")</f>
        <v>0</v>
      </c>
      <c r="AW1172" s="1">
        <f>COUNTIF(F1172,"CVVCVC")+COUNTIF(F1172,"VVCVC")+COUNTIF(F1172,"CVVCV")+COUNTIF(F1172,"VVCV")</f>
        <v>0</v>
      </c>
      <c r="AY1172" s="1">
        <f>COUNTIF(F1172,"CCVCV")</f>
        <v>0</v>
      </c>
      <c r="AZ1172" s="1">
        <f>COUNTIF(F1172,"CCVCVC")</f>
        <v>0</v>
      </c>
      <c r="BA1172" s="1">
        <f>COUNTIF(F1172,"CCVV")</f>
        <v>0</v>
      </c>
      <c r="BB1172" s="1">
        <f>COUNTIF(F1172,"CCVVC")</f>
        <v>0</v>
      </c>
      <c r="BF1172" s="1" t="str">
        <f>RIGHT(F1172,4)</f>
        <v>CVCV</v>
      </c>
      <c r="BG1172" s="1">
        <v>1</v>
      </c>
      <c r="BP1172" s="1">
        <f>SUM(BG1172:BO1172)</f>
        <v>1</v>
      </c>
      <c r="BQ1172">
        <v>0</v>
      </c>
      <c r="BS1172" s="1" t="str">
        <f>LEFT(B1172,1)</f>
        <v>b</v>
      </c>
      <c r="BT1172" s="1" t="str">
        <f>LEFT(B1172,2)</f>
        <v>be</v>
      </c>
      <c r="BU1172" s="1" t="str">
        <f>RIGHT(B1172,1)</f>
        <v>i</v>
      </c>
      <c r="BX1172" s="10">
        <v>0</v>
      </c>
      <c r="BY1172" s="10" t="str">
        <f>LEFT(CA1172,1)</f>
        <v>e</v>
      </c>
      <c r="BZ1172" s="10" t="str">
        <f>RIGHT(B1172,1)</f>
        <v>i</v>
      </c>
      <c r="CA1172" s="10" t="str">
        <f>RIGHT(B1172,3)</f>
        <v>esi</v>
      </c>
      <c r="CB1172" s="10" t="str">
        <f>RIGHT(B1172,3)</f>
        <v>esi</v>
      </c>
      <c r="CC1172" s="10" t="str">
        <f>RIGHT(B1172,2)</f>
        <v>si</v>
      </c>
      <c r="CD1172" s="10" t="str">
        <f>RIGHT(B1172,1)</f>
        <v>i</v>
      </c>
    </row>
    <row r="1173" spans="1:82">
      <c r="A1173">
        <v>154</v>
      </c>
      <c r="B1173" s="30" t="s">
        <v>583</v>
      </c>
      <c r="C1173" t="s">
        <v>1945</v>
      </c>
      <c r="D1173" t="s">
        <v>1141</v>
      </c>
      <c r="E1173" t="s">
        <v>1141</v>
      </c>
      <c r="F1173" t="s">
        <v>2834</v>
      </c>
      <c r="G1173" s="1">
        <f>COUNTIF(B1173,"*ii*")</f>
        <v>0</v>
      </c>
      <c r="H1173" s="1">
        <f>COUNTIF(B1173,"*ee*")</f>
        <v>0</v>
      </c>
      <c r="I1173" s="1">
        <f>COUNTIF(B1173,"*aa*")</f>
        <v>0</v>
      </c>
      <c r="J1173" s="1">
        <f>COUNTIF(B1173,"*oo*")</f>
        <v>0</v>
      </c>
      <c r="K1173" s="1">
        <f>COUNTIF(B1173,"*uu*")</f>
        <v>0</v>
      </c>
      <c r="L1173" s="1">
        <f>COUNTIF(B1173,"*ia*")</f>
        <v>0</v>
      </c>
      <c r="M1173" s="1">
        <f>COUNTIF(B1173,"*iu*")</f>
        <v>0</v>
      </c>
      <c r="N1173" s="1">
        <f>COUNTIF(B1173,"*ei*")</f>
        <v>0</v>
      </c>
      <c r="O1173" s="1">
        <f>COUNTIF(B1173,"*ea*")</f>
        <v>0</v>
      </c>
      <c r="P1173" s="1">
        <f>COUNTIF(B1173,"*eo*")</f>
        <v>0</v>
      </c>
      <c r="Q1173" s="1">
        <f>COUNTIF(B1173,"*eu*")</f>
        <v>0</v>
      </c>
      <c r="R1173" s="1">
        <f>COUNTIF(B1173,"*ai*")</f>
        <v>0</v>
      </c>
      <c r="S1173" s="1">
        <f>COUNTIF(B1173,"*ae*")</f>
        <v>0</v>
      </c>
      <c r="T1173" s="1">
        <f>COUNTIF(B1173,"*ao*")</f>
        <v>0</v>
      </c>
      <c r="U1173" s="1">
        <f>COUNTIF(B1173,"*au*")</f>
        <v>0</v>
      </c>
      <c r="V1173" s="1">
        <f>COUNTIF(B1173,"*oi*")</f>
        <v>0</v>
      </c>
      <c r="W1173" s="1">
        <f>COUNTIF(B1173,"*oe*")</f>
        <v>0</v>
      </c>
      <c r="X1173" s="1">
        <f>COUNTIF(B1173,"*oa*")</f>
        <v>0</v>
      </c>
      <c r="Y1173" s="1">
        <f>COUNTIF(B1173,"*ou*")</f>
        <v>0</v>
      </c>
      <c r="Z1173" s="1">
        <f>COUNTIF(B1173,"*ui*")</f>
        <v>0</v>
      </c>
      <c r="AA1173" s="1">
        <f>COUNTIF(B1173,"*ua*")</f>
        <v>0</v>
      </c>
      <c r="AB1173">
        <f>SUM(G1173:AA1173)</f>
        <v>0</v>
      </c>
      <c r="AC1173">
        <v>2</v>
      </c>
      <c r="AD1173">
        <f>COUNTIF(AC1173,"2")</f>
        <v>1</v>
      </c>
      <c r="AE1173">
        <f>COUNTIF(AC1173,"3")</f>
        <v>0</v>
      </c>
      <c r="AF1173">
        <f>COUNTIF(AC1173,"4")</f>
        <v>0</v>
      </c>
      <c r="AG1173">
        <f>COUNTIF(AC1173,"5")</f>
        <v>0</v>
      </c>
      <c r="AH1173">
        <v>1</v>
      </c>
      <c r="AI1173">
        <v>0</v>
      </c>
      <c r="AL1173">
        <v>1</v>
      </c>
      <c r="AO1173" s="1">
        <f>COUNTIF(F1173,"CVCV")+COUNTIF(F1173,"CVVCV")</f>
        <v>1</v>
      </c>
      <c r="AP1173" s="1">
        <f>COUNTIF(F1173,"CVCVC")+COUNTIF(F1173,"CVVCVC")</f>
        <v>0</v>
      </c>
      <c r="AQ1173" s="1">
        <f>COUNTIF(F1173,"VCV")+COUNTIF(F1173,"VVCV")</f>
        <v>0</v>
      </c>
      <c r="AR1173" s="1">
        <f>COUNTIF(F1173,"VCVC")+COUNTIF(F1173,"VVCVC")</f>
        <v>0</v>
      </c>
      <c r="AS1173" s="1">
        <f>COUNTIF(F1173,"CVV")</f>
        <v>0</v>
      </c>
      <c r="AT1173" s="1">
        <f>COUNTIF(F1173,"CVVC")</f>
        <v>0</v>
      </c>
      <c r="AU1173" s="1">
        <f>COUNTIF(F1173,"VV")</f>
        <v>0</v>
      </c>
      <c r="AV1173" s="1">
        <f>COUNTIF(F1173,"VVC")</f>
        <v>0</v>
      </c>
      <c r="AW1173" s="1">
        <f>COUNTIF(F1173,"CVVCVC")+COUNTIF(F1173,"VVCVC")+COUNTIF(F1173,"CVVCV")+COUNTIF(F1173,"VVCV")</f>
        <v>0</v>
      </c>
      <c r="AY1173" s="1">
        <f>COUNTIF(F1173,"CCVCV")</f>
        <v>0</v>
      </c>
      <c r="AZ1173" s="1">
        <f>COUNTIF(F1173,"CCVCVC")</f>
        <v>0</v>
      </c>
      <c r="BA1173" s="1">
        <f>COUNTIF(F1173,"CCVV")</f>
        <v>0</v>
      </c>
      <c r="BB1173" s="1">
        <f>COUNTIF(F1173,"CCVVC")</f>
        <v>0</v>
      </c>
      <c r="BF1173" s="1" t="str">
        <f>RIGHT(F1173,4)</f>
        <v>CVCV</v>
      </c>
      <c r="BG1173" s="1">
        <v>1</v>
      </c>
      <c r="BP1173" s="1">
        <f>SUM(BG1173:BO1173)</f>
        <v>1</v>
      </c>
      <c r="BQ1173">
        <v>0</v>
      </c>
      <c r="BS1173" s="1" t="str">
        <f>LEFT(B1173,1)</f>
        <v>b</v>
      </c>
      <c r="BT1173" s="1" t="str">
        <f>LEFT(B1173,2)</f>
        <v>be</v>
      </c>
      <c r="BU1173" s="1" t="str">
        <f>RIGHT(B1173,1)</f>
        <v>i</v>
      </c>
      <c r="BX1173" s="10">
        <v>0</v>
      </c>
      <c r="BY1173" s="10" t="str">
        <f>LEFT(CA1173,1)</f>
        <v>e</v>
      </c>
      <c r="BZ1173" s="10" t="str">
        <f>RIGHT(B1173,1)</f>
        <v>i</v>
      </c>
      <c r="CA1173" s="10" t="str">
        <f>RIGHT(B1173,3)</f>
        <v>esi</v>
      </c>
      <c r="CB1173" s="10" t="str">
        <f>RIGHT(B1173,3)</f>
        <v>esi</v>
      </c>
      <c r="CC1173" s="10" t="str">
        <f>RIGHT(B1173,2)</f>
        <v>si</v>
      </c>
      <c r="CD1173" s="10" t="str">
        <f>RIGHT(B1173,1)</f>
        <v>i</v>
      </c>
    </row>
    <row r="1174" spans="1:82">
      <c r="A1174">
        <v>976</v>
      </c>
      <c r="B1174" s="30" t="s">
        <v>357</v>
      </c>
      <c r="C1174" t="s">
        <v>1649</v>
      </c>
      <c r="D1174" t="s">
        <v>1150</v>
      </c>
      <c r="E1174" t="s">
        <v>2821</v>
      </c>
      <c r="F1174" t="s">
        <v>2834</v>
      </c>
      <c r="G1174" s="1">
        <f>COUNTIF(B1174,"*ii*")</f>
        <v>0</v>
      </c>
      <c r="H1174" s="1">
        <f>COUNTIF(B1174,"*ee*")</f>
        <v>0</v>
      </c>
      <c r="I1174" s="1">
        <f>COUNTIF(B1174,"*aa*")</f>
        <v>0</v>
      </c>
      <c r="J1174" s="1">
        <f>COUNTIF(B1174,"*oo*")</f>
        <v>0</v>
      </c>
      <c r="K1174" s="1">
        <f>COUNTIF(B1174,"*uu*")</f>
        <v>0</v>
      </c>
      <c r="L1174" s="1">
        <f>COUNTIF(B1174,"*ia*")</f>
        <v>0</v>
      </c>
      <c r="M1174" s="1">
        <f>COUNTIF(B1174,"*iu*")</f>
        <v>0</v>
      </c>
      <c r="N1174" s="1">
        <f>COUNTIF(B1174,"*ei*")</f>
        <v>0</v>
      </c>
      <c r="O1174" s="1">
        <f>COUNTIF(B1174,"*ea*")</f>
        <v>0</v>
      </c>
      <c r="P1174" s="1">
        <f>COUNTIF(B1174,"*eo*")</f>
        <v>0</v>
      </c>
      <c r="Q1174" s="1">
        <f>COUNTIF(B1174,"*eu*")</f>
        <v>0</v>
      </c>
      <c r="R1174" s="1">
        <f>COUNTIF(B1174,"*ai*")</f>
        <v>0</v>
      </c>
      <c r="S1174" s="1">
        <f>COUNTIF(B1174,"*ae*")</f>
        <v>0</v>
      </c>
      <c r="T1174" s="1">
        <f>COUNTIF(B1174,"*ao*")</f>
        <v>0</v>
      </c>
      <c r="U1174" s="1">
        <f>COUNTIF(B1174,"*au*")</f>
        <v>0</v>
      </c>
      <c r="V1174" s="1">
        <f>COUNTIF(B1174,"*oi*")</f>
        <v>0</v>
      </c>
      <c r="W1174" s="1">
        <f>COUNTIF(B1174,"*oe*")</f>
        <v>0</v>
      </c>
      <c r="X1174" s="1">
        <f>COUNTIF(B1174,"*oa*")</f>
        <v>0</v>
      </c>
      <c r="Y1174" s="1">
        <f>COUNTIF(B1174,"*ou*")</f>
        <v>0</v>
      </c>
      <c r="Z1174" s="1">
        <f>COUNTIF(B1174,"*ui*")</f>
        <v>0</v>
      </c>
      <c r="AA1174" s="1">
        <f>COUNTIF(B1174,"*ua*")</f>
        <v>0</v>
      </c>
      <c r="AB1174">
        <f>SUM(G1174:AA1174)</f>
        <v>0</v>
      </c>
      <c r="AC1174">
        <v>2</v>
      </c>
      <c r="AD1174">
        <f>COUNTIF(AC1174,"2")</f>
        <v>1</v>
      </c>
      <c r="AE1174">
        <f>COUNTIF(AC1174,"3")</f>
        <v>0</v>
      </c>
      <c r="AF1174">
        <f>COUNTIF(AC1174,"4")</f>
        <v>0</v>
      </c>
      <c r="AG1174">
        <f>COUNTIF(AC1174,"5")</f>
        <v>0</v>
      </c>
      <c r="AH1174">
        <v>1</v>
      </c>
      <c r="AI1174">
        <v>0</v>
      </c>
      <c r="AL1174">
        <v>1</v>
      </c>
      <c r="AO1174" s="1">
        <f>COUNTIF(F1174,"CVCV")+COUNTIF(F1174,"CVVCV")</f>
        <v>1</v>
      </c>
      <c r="AP1174" s="1">
        <f>COUNTIF(F1174,"CVCVC")+COUNTIF(F1174,"CVVCVC")</f>
        <v>0</v>
      </c>
      <c r="AQ1174" s="1">
        <f>COUNTIF(F1174,"VCV")+COUNTIF(F1174,"VVCV")</f>
        <v>0</v>
      </c>
      <c r="AR1174" s="1">
        <f>COUNTIF(F1174,"VCVC")+COUNTIF(F1174,"VVCVC")</f>
        <v>0</v>
      </c>
      <c r="AS1174" s="1">
        <f>COUNTIF(F1174,"CVV")</f>
        <v>0</v>
      </c>
      <c r="AT1174" s="1">
        <f>COUNTIF(F1174,"CVVC")</f>
        <v>0</v>
      </c>
      <c r="AU1174" s="1">
        <f>COUNTIF(F1174,"VV")</f>
        <v>0</v>
      </c>
      <c r="AV1174" s="1">
        <f>COUNTIF(F1174,"VVC")</f>
        <v>0</v>
      </c>
      <c r="AW1174" s="1">
        <f>COUNTIF(F1174,"CVVCVC")+COUNTIF(F1174,"VVCVC")+COUNTIF(F1174,"CVVCV")+COUNTIF(F1174,"VVCV")</f>
        <v>0</v>
      </c>
      <c r="AY1174" s="1">
        <f>COUNTIF(F1174,"CCVCV")</f>
        <v>0</v>
      </c>
      <c r="AZ1174" s="1">
        <f>COUNTIF(F1174,"CCVCVC")</f>
        <v>0</v>
      </c>
      <c r="BA1174" s="1">
        <f>COUNTIF(F1174,"CCVV")</f>
        <v>0</v>
      </c>
      <c r="BB1174" s="1">
        <f>COUNTIF(F1174,"CCVVC")</f>
        <v>0</v>
      </c>
      <c r="BF1174" s="1" t="str">
        <f>RIGHT(F1174,4)</f>
        <v>CVCV</v>
      </c>
      <c r="BG1174" s="1">
        <v>1</v>
      </c>
      <c r="BP1174" s="1">
        <f>SUM(BG1174:BO1174)</f>
        <v>1</v>
      </c>
      <c r="BQ1174">
        <v>0</v>
      </c>
      <c r="BS1174" s="1" t="str">
        <f>LEFT(B1174,1)</f>
        <v>n</v>
      </c>
      <c r="BT1174" s="1" t="str">
        <f>LEFT(B1174,2)</f>
        <v>ne</v>
      </c>
      <c r="BU1174" s="1" t="str">
        <f>RIGHT(B1174,1)</f>
        <v>i</v>
      </c>
      <c r="BX1174" s="10">
        <v>0</v>
      </c>
      <c r="BY1174" s="10" t="str">
        <f>LEFT(CA1174,1)</f>
        <v>e</v>
      </c>
      <c r="BZ1174" s="10" t="str">
        <f>RIGHT(B1174,1)</f>
        <v>i</v>
      </c>
      <c r="CA1174" s="10" t="str">
        <f>RIGHT(B1174,3)</f>
        <v>esi</v>
      </c>
      <c r="CB1174" s="10" t="str">
        <f>RIGHT(B1174,3)</f>
        <v>esi</v>
      </c>
      <c r="CC1174" s="10" t="str">
        <f>RIGHT(B1174,2)</f>
        <v>si</v>
      </c>
      <c r="CD1174" s="10" t="str">
        <f>RIGHT(B1174,1)</f>
        <v>i</v>
      </c>
    </row>
    <row r="1175" spans="1:82">
      <c r="A1175">
        <v>1513</v>
      </c>
      <c r="B1175" s="30" t="s">
        <v>751</v>
      </c>
      <c r="C1175" t="s">
        <v>2186</v>
      </c>
      <c r="D1175" t="s">
        <v>1150</v>
      </c>
      <c r="E1175" t="s">
        <v>2821</v>
      </c>
      <c r="F1175" t="s">
        <v>2834</v>
      </c>
      <c r="G1175" s="1">
        <f>COUNTIF(B1175,"*ii*")</f>
        <v>0</v>
      </c>
      <c r="H1175" s="1">
        <f>COUNTIF(B1175,"*ee*")</f>
        <v>0</v>
      </c>
      <c r="I1175" s="1">
        <f>COUNTIF(B1175,"*aa*")</f>
        <v>0</v>
      </c>
      <c r="J1175" s="1">
        <f>COUNTIF(B1175,"*oo*")</f>
        <v>0</v>
      </c>
      <c r="K1175" s="1">
        <f>COUNTIF(B1175,"*uu*")</f>
        <v>0</v>
      </c>
      <c r="L1175" s="1">
        <f>COUNTIF(B1175,"*ia*")</f>
        <v>0</v>
      </c>
      <c r="M1175" s="1">
        <f>COUNTIF(B1175,"*iu*")</f>
        <v>0</v>
      </c>
      <c r="N1175" s="1">
        <f>COUNTIF(B1175,"*ei*")</f>
        <v>0</v>
      </c>
      <c r="O1175" s="1">
        <f>COUNTIF(B1175,"*ea*")</f>
        <v>0</v>
      </c>
      <c r="P1175" s="1">
        <f>COUNTIF(B1175,"*eo*")</f>
        <v>0</v>
      </c>
      <c r="Q1175" s="1">
        <f>COUNTIF(B1175,"*eu*")</f>
        <v>0</v>
      </c>
      <c r="R1175" s="1">
        <f>COUNTIF(B1175,"*ai*")</f>
        <v>0</v>
      </c>
      <c r="S1175" s="1">
        <f>COUNTIF(B1175,"*ae*")</f>
        <v>0</v>
      </c>
      <c r="T1175" s="1">
        <f>COUNTIF(B1175,"*ao*")</f>
        <v>0</v>
      </c>
      <c r="U1175" s="1">
        <f>COUNTIF(B1175,"*au*")</f>
        <v>0</v>
      </c>
      <c r="V1175" s="1">
        <f>COUNTIF(B1175,"*oi*")</f>
        <v>0</v>
      </c>
      <c r="W1175" s="1">
        <f>COUNTIF(B1175,"*oe*")</f>
        <v>0</v>
      </c>
      <c r="X1175" s="1">
        <f>COUNTIF(B1175,"*oa*")</f>
        <v>0</v>
      </c>
      <c r="Y1175" s="1">
        <f>COUNTIF(B1175,"*ou*")</f>
        <v>0</v>
      </c>
      <c r="Z1175" s="1">
        <f>COUNTIF(B1175,"*ui*")</f>
        <v>0</v>
      </c>
      <c r="AA1175" s="1">
        <f>COUNTIF(B1175,"*ua*")</f>
        <v>0</v>
      </c>
      <c r="AB1175">
        <f>SUM(G1175:AA1175)</f>
        <v>0</v>
      </c>
      <c r="AC1175">
        <v>2</v>
      </c>
      <c r="AD1175">
        <f>COUNTIF(AC1175,"2")</f>
        <v>1</v>
      </c>
      <c r="AE1175">
        <f>COUNTIF(AC1175,"3")</f>
        <v>0</v>
      </c>
      <c r="AF1175">
        <f>COUNTIF(AC1175,"4")</f>
        <v>0</v>
      </c>
      <c r="AG1175">
        <f>COUNTIF(AC1175,"5")</f>
        <v>0</v>
      </c>
      <c r="AH1175">
        <v>1</v>
      </c>
      <c r="AI1175">
        <v>0</v>
      </c>
      <c r="AL1175">
        <v>1</v>
      </c>
      <c r="AO1175" s="1">
        <f>COUNTIF(F1175,"CVCV")+COUNTIF(F1175,"CVVCV")</f>
        <v>1</v>
      </c>
      <c r="AP1175" s="1">
        <f>COUNTIF(F1175,"CVCVC")+COUNTIF(F1175,"CVVCVC")</f>
        <v>0</v>
      </c>
      <c r="AQ1175" s="1">
        <f>COUNTIF(F1175,"VCV")+COUNTIF(F1175,"VVCV")</f>
        <v>0</v>
      </c>
      <c r="AR1175" s="1">
        <f>COUNTIF(F1175,"VCVC")+COUNTIF(F1175,"VVCVC")</f>
        <v>0</v>
      </c>
      <c r="AS1175" s="1">
        <f>COUNTIF(F1175,"CVV")</f>
        <v>0</v>
      </c>
      <c r="AT1175" s="1">
        <f>COUNTIF(F1175,"CVVC")</f>
        <v>0</v>
      </c>
      <c r="AU1175" s="1">
        <f>COUNTIF(F1175,"VV")</f>
        <v>0</v>
      </c>
      <c r="AV1175" s="1">
        <f>COUNTIF(F1175,"VVC")</f>
        <v>0</v>
      </c>
      <c r="AW1175" s="1">
        <f>COUNTIF(F1175,"CVVCVC")+COUNTIF(F1175,"VVCVC")+COUNTIF(F1175,"CVVCV")+COUNTIF(F1175,"VVCV")</f>
        <v>0</v>
      </c>
      <c r="AY1175" s="1">
        <f>COUNTIF(F1175,"CCVCV")</f>
        <v>0</v>
      </c>
      <c r="AZ1175" s="1">
        <f>COUNTIF(F1175,"CCVCVC")</f>
        <v>0</v>
      </c>
      <c r="BA1175" s="1">
        <f>COUNTIF(F1175,"CCVV")</f>
        <v>0</v>
      </c>
      <c r="BB1175" s="1">
        <f>COUNTIF(F1175,"CCVVC")</f>
        <v>0</v>
      </c>
      <c r="BF1175" s="1" t="str">
        <f>RIGHT(F1175,4)</f>
        <v>CVCV</v>
      </c>
      <c r="BG1175" s="1">
        <v>1</v>
      </c>
      <c r="BP1175" s="1">
        <f>SUM(BG1175:BO1175)</f>
        <v>1</v>
      </c>
      <c r="BQ1175">
        <v>0</v>
      </c>
      <c r="BS1175" s="1" t="str">
        <f>LEFT(B1175,1)</f>
        <v>r</v>
      </c>
      <c r="BT1175" s="1" t="str">
        <f>LEFT(B1175,2)</f>
        <v>re</v>
      </c>
      <c r="BU1175" s="1" t="str">
        <f>RIGHT(B1175,1)</f>
        <v>i</v>
      </c>
      <c r="BX1175" s="10">
        <v>0</v>
      </c>
      <c r="BY1175" s="10" t="str">
        <f>LEFT(CA1175,1)</f>
        <v>e</v>
      </c>
      <c r="BZ1175" s="10" t="str">
        <f>RIGHT(B1175,1)</f>
        <v>i</v>
      </c>
      <c r="CA1175" s="10" t="str">
        <f>RIGHT(B1175,3)</f>
        <v>esi</v>
      </c>
      <c r="CB1175" s="10" t="str">
        <f>RIGHT(B1175,3)</f>
        <v>esi</v>
      </c>
      <c r="CC1175" s="10" t="str">
        <f>RIGHT(B1175,2)</f>
        <v>si</v>
      </c>
      <c r="CD1175" s="10" t="str">
        <f>RIGHT(B1175,1)</f>
        <v>i</v>
      </c>
    </row>
    <row r="1176" spans="1:82">
      <c r="A1176">
        <v>991</v>
      </c>
      <c r="B1176" s="30" t="s">
        <v>1004</v>
      </c>
      <c r="C1176" t="s">
        <v>2602</v>
      </c>
      <c r="D1176" t="s">
        <v>1152</v>
      </c>
      <c r="E1176" t="s">
        <v>1141</v>
      </c>
      <c r="F1176" t="s">
        <v>2834</v>
      </c>
      <c r="G1176" s="1">
        <f>COUNTIF(B1176,"*ii*")</f>
        <v>0</v>
      </c>
      <c r="H1176" s="1">
        <f>COUNTIF(B1176,"*ee*")</f>
        <v>0</v>
      </c>
      <c r="I1176" s="1">
        <f>COUNTIF(B1176,"*aa*")</f>
        <v>0</v>
      </c>
      <c r="J1176" s="1">
        <f>COUNTIF(B1176,"*oo*")</f>
        <v>0</v>
      </c>
      <c r="K1176" s="1">
        <f>COUNTIF(B1176,"*uu*")</f>
        <v>0</v>
      </c>
      <c r="L1176" s="1">
        <f>COUNTIF(B1176,"*ia*")</f>
        <v>0</v>
      </c>
      <c r="M1176" s="1">
        <f>COUNTIF(B1176,"*iu*")</f>
        <v>0</v>
      </c>
      <c r="N1176" s="1">
        <f>COUNTIF(B1176,"*ei*")</f>
        <v>0</v>
      </c>
      <c r="O1176" s="1">
        <f>COUNTIF(B1176,"*ea*")</f>
        <v>0</v>
      </c>
      <c r="P1176" s="1">
        <f>COUNTIF(B1176,"*eo*")</f>
        <v>0</v>
      </c>
      <c r="Q1176" s="1">
        <f>COUNTIF(B1176,"*eu*")</f>
        <v>0</v>
      </c>
      <c r="R1176" s="1">
        <f>COUNTIF(B1176,"*ai*")</f>
        <v>0</v>
      </c>
      <c r="S1176" s="1">
        <f>COUNTIF(B1176,"*ae*")</f>
        <v>0</v>
      </c>
      <c r="T1176" s="1">
        <f>COUNTIF(B1176,"*ao*")</f>
        <v>0</v>
      </c>
      <c r="U1176" s="1">
        <f>COUNTIF(B1176,"*au*")</f>
        <v>0</v>
      </c>
      <c r="V1176" s="1">
        <f>COUNTIF(B1176,"*oi*")</f>
        <v>0</v>
      </c>
      <c r="W1176" s="1">
        <f>COUNTIF(B1176,"*oe*")</f>
        <v>0</v>
      </c>
      <c r="X1176" s="1">
        <f>COUNTIF(B1176,"*oa*")</f>
        <v>0</v>
      </c>
      <c r="Y1176" s="1">
        <f>COUNTIF(B1176,"*ou*")</f>
        <v>0</v>
      </c>
      <c r="Z1176" s="1">
        <f>COUNTIF(B1176,"*ui*")</f>
        <v>0</v>
      </c>
      <c r="AA1176" s="1">
        <f>COUNTIF(B1176,"*ua*")</f>
        <v>0</v>
      </c>
      <c r="AB1176">
        <f>SUM(G1176:AA1176)</f>
        <v>0</v>
      </c>
      <c r="AC1176">
        <v>2</v>
      </c>
      <c r="AD1176">
        <f>COUNTIF(AC1176,"2")</f>
        <v>1</v>
      </c>
      <c r="AE1176">
        <f>COUNTIF(AC1176,"3")</f>
        <v>0</v>
      </c>
      <c r="AF1176">
        <f>COUNTIF(AC1176,"4")</f>
        <v>0</v>
      </c>
      <c r="AG1176">
        <f>COUNTIF(AC1176,"5")</f>
        <v>0</v>
      </c>
      <c r="AH1176">
        <v>1</v>
      </c>
      <c r="AI1176">
        <v>0</v>
      </c>
      <c r="AL1176">
        <v>1</v>
      </c>
      <c r="AO1176" s="1">
        <f>COUNTIF(F1176,"CVCV")+COUNTIF(F1176,"CVVCV")</f>
        <v>1</v>
      </c>
      <c r="AP1176" s="1">
        <f>COUNTIF(F1176,"CVCVC")+COUNTIF(F1176,"CVVCVC")</f>
        <v>0</v>
      </c>
      <c r="AQ1176" s="1">
        <f>COUNTIF(F1176,"VCV")+COUNTIF(F1176,"VVCV")</f>
        <v>0</v>
      </c>
      <c r="AR1176" s="1">
        <f>COUNTIF(F1176,"VCVC")+COUNTIF(F1176,"VVCVC")</f>
        <v>0</v>
      </c>
      <c r="AS1176" s="1">
        <f>COUNTIF(F1176,"CVV")</f>
        <v>0</v>
      </c>
      <c r="AT1176" s="1">
        <f>COUNTIF(F1176,"CVVC")</f>
        <v>0</v>
      </c>
      <c r="AU1176" s="1">
        <f>COUNTIF(F1176,"VV")</f>
        <v>0</v>
      </c>
      <c r="AV1176" s="1">
        <f>COUNTIF(F1176,"VVC")</f>
        <v>0</v>
      </c>
      <c r="AW1176" s="1">
        <f>COUNTIF(F1176,"CVVCVC")+COUNTIF(F1176,"VVCVC")+COUNTIF(F1176,"CVVCV")+COUNTIF(F1176,"VVCV")</f>
        <v>0</v>
      </c>
      <c r="AY1176" s="1">
        <f>COUNTIF(F1176,"CCVCV")</f>
        <v>0</v>
      </c>
      <c r="AZ1176" s="1">
        <f>COUNTIF(F1176,"CCVCVC")</f>
        <v>0</v>
      </c>
      <c r="BA1176" s="1">
        <f>COUNTIF(F1176,"CCVV")</f>
        <v>0</v>
      </c>
      <c r="BB1176" s="1">
        <f>COUNTIF(F1176,"CCVVC")</f>
        <v>0</v>
      </c>
      <c r="BF1176" s="1" t="str">
        <f>RIGHT(F1176,4)</f>
        <v>CVCV</v>
      </c>
      <c r="BG1176" s="1">
        <v>1</v>
      </c>
      <c r="BP1176" s="1">
        <f>SUM(BG1176:BO1176)</f>
        <v>1</v>
      </c>
      <c r="BQ1176">
        <v>0</v>
      </c>
      <c r="BS1176" s="1" t="str">
        <f>LEFT(B1176,1)</f>
        <v>n</v>
      </c>
      <c r="BT1176" s="1" t="str">
        <f>LEFT(B1176,2)</f>
        <v>ni</v>
      </c>
      <c r="BU1176" s="1" t="str">
        <f>RIGHT(B1176,1)</f>
        <v>i</v>
      </c>
      <c r="BX1176" s="10">
        <v>0</v>
      </c>
      <c r="BY1176" s="10" t="str">
        <f>LEFT(CA1176,1)</f>
        <v>i</v>
      </c>
      <c r="BZ1176" s="10" t="str">
        <f>RIGHT(B1176,1)</f>
        <v>i</v>
      </c>
      <c r="CA1176" s="10" t="str">
        <f>RIGHT(B1176,3)</f>
        <v>isi</v>
      </c>
      <c r="CB1176" s="10" t="str">
        <f>RIGHT(B1176,3)</f>
        <v>isi</v>
      </c>
      <c r="CC1176" s="10" t="str">
        <f>RIGHT(B1176,2)</f>
        <v>si</v>
      </c>
      <c r="CD1176" s="10" t="str">
        <f>RIGHT(B1176,1)</f>
        <v>i</v>
      </c>
    </row>
    <row r="1177" spans="1:82">
      <c r="A1177">
        <v>1672</v>
      </c>
      <c r="B1177" s="30" t="s">
        <v>644</v>
      </c>
      <c r="C1177" t="s">
        <v>2039</v>
      </c>
      <c r="D1177" t="s">
        <v>1152</v>
      </c>
      <c r="E1177" t="s">
        <v>1141</v>
      </c>
      <c r="F1177" t="s">
        <v>2834</v>
      </c>
      <c r="G1177" s="1">
        <f>COUNTIF(B1177,"*ii*")</f>
        <v>0</v>
      </c>
      <c r="H1177" s="1">
        <f>COUNTIF(B1177,"*ee*")</f>
        <v>0</v>
      </c>
      <c r="I1177" s="1">
        <f>COUNTIF(B1177,"*aa*")</f>
        <v>0</v>
      </c>
      <c r="J1177" s="1">
        <f>COUNTIF(B1177,"*oo*")</f>
        <v>0</v>
      </c>
      <c r="K1177" s="1">
        <f>COUNTIF(B1177,"*uu*")</f>
        <v>0</v>
      </c>
      <c r="L1177" s="1">
        <f>COUNTIF(B1177,"*ia*")</f>
        <v>0</v>
      </c>
      <c r="M1177" s="1">
        <f>COUNTIF(B1177,"*iu*")</f>
        <v>0</v>
      </c>
      <c r="N1177" s="1">
        <f>COUNTIF(B1177,"*ei*")</f>
        <v>0</v>
      </c>
      <c r="O1177" s="1">
        <f>COUNTIF(B1177,"*ea*")</f>
        <v>0</v>
      </c>
      <c r="P1177" s="1">
        <f>COUNTIF(B1177,"*eo*")</f>
        <v>0</v>
      </c>
      <c r="Q1177" s="1">
        <f>COUNTIF(B1177,"*eu*")</f>
        <v>0</v>
      </c>
      <c r="R1177" s="1">
        <f>COUNTIF(B1177,"*ai*")</f>
        <v>0</v>
      </c>
      <c r="S1177" s="1">
        <f>COUNTIF(B1177,"*ae*")</f>
        <v>0</v>
      </c>
      <c r="T1177" s="1">
        <f>COUNTIF(B1177,"*ao*")</f>
        <v>0</v>
      </c>
      <c r="U1177" s="1">
        <f>COUNTIF(B1177,"*au*")</f>
        <v>0</v>
      </c>
      <c r="V1177" s="1">
        <f>COUNTIF(B1177,"*oi*")</f>
        <v>0</v>
      </c>
      <c r="W1177" s="1">
        <f>COUNTIF(B1177,"*oe*")</f>
        <v>0</v>
      </c>
      <c r="X1177" s="1">
        <f>COUNTIF(B1177,"*oa*")</f>
        <v>0</v>
      </c>
      <c r="Y1177" s="1">
        <f>COUNTIF(B1177,"*ou*")</f>
        <v>0</v>
      </c>
      <c r="Z1177" s="1">
        <f>COUNTIF(B1177,"*ui*")</f>
        <v>0</v>
      </c>
      <c r="AA1177" s="1">
        <f>COUNTIF(B1177,"*ua*")</f>
        <v>0</v>
      </c>
      <c r="AB1177">
        <f>SUM(G1177:AA1177)</f>
        <v>0</v>
      </c>
      <c r="AC1177">
        <v>2</v>
      </c>
      <c r="AD1177">
        <f>COUNTIF(AC1177,"2")</f>
        <v>1</v>
      </c>
      <c r="AE1177">
        <f>COUNTIF(AC1177,"3")</f>
        <v>0</v>
      </c>
      <c r="AF1177">
        <f>COUNTIF(AC1177,"4")</f>
        <v>0</v>
      </c>
      <c r="AG1177">
        <f>COUNTIF(AC1177,"5")</f>
        <v>0</v>
      </c>
      <c r="AH1177">
        <v>1</v>
      </c>
      <c r="AI1177">
        <v>0</v>
      </c>
      <c r="AL1177">
        <v>1</v>
      </c>
      <c r="AO1177" s="1">
        <f>COUNTIF(F1177,"CVCV")+COUNTIF(F1177,"CVVCV")</f>
        <v>1</v>
      </c>
      <c r="AP1177" s="1">
        <f>COUNTIF(F1177,"CVCVC")+COUNTIF(F1177,"CVVCVC")</f>
        <v>0</v>
      </c>
      <c r="AQ1177" s="1">
        <f>COUNTIF(F1177,"VCV")+COUNTIF(F1177,"VVCV")</f>
        <v>0</v>
      </c>
      <c r="AR1177" s="1">
        <f>COUNTIF(F1177,"VCVC")+COUNTIF(F1177,"VVCVC")</f>
        <v>0</v>
      </c>
      <c r="AS1177" s="1">
        <f>COUNTIF(F1177,"CVV")</f>
        <v>0</v>
      </c>
      <c r="AT1177" s="1">
        <f>COUNTIF(F1177,"CVVC")</f>
        <v>0</v>
      </c>
      <c r="AU1177" s="1">
        <f>COUNTIF(F1177,"VV")</f>
        <v>0</v>
      </c>
      <c r="AV1177" s="1">
        <f>COUNTIF(F1177,"VVC")</f>
        <v>0</v>
      </c>
      <c r="AW1177" s="1">
        <f>COUNTIF(F1177,"CVVCVC")+COUNTIF(F1177,"VVCVC")+COUNTIF(F1177,"CVVCV")+COUNTIF(F1177,"VVCV")</f>
        <v>0</v>
      </c>
      <c r="AY1177" s="1">
        <f>COUNTIF(F1177,"CCVCV")</f>
        <v>0</v>
      </c>
      <c r="AZ1177" s="1">
        <f>COUNTIF(F1177,"CCVCVC")</f>
        <v>0</v>
      </c>
      <c r="BA1177" s="1">
        <f>COUNTIF(F1177,"CCVV")</f>
        <v>0</v>
      </c>
      <c r="BB1177" s="1">
        <f>COUNTIF(F1177,"CCVVC")</f>
        <v>0</v>
      </c>
      <c r="BF1177" s="1" t="str">
        <f>RIGHT(F1177,4)</f>
        <v>CVCV</v>
      </c>
      <c r="BG1177" s="1">
        <v>1</v>
      </c>
      <c r="BP1177" s="1">
        <f>SUM(BG1177:BO1177)</f>
        <v>1</v>
      </c>
      <c r="BQ1177">
        <v>0</v>
      </c>
      <c r="BS1177" s="1" t="str">
        <f>LEFT(B1177,1)</f>
        <v>s</v>
      </c>
      <c r="BT1177" s="1" t="str">
        <f>LEFT(B1177,2)</f>
        <v>si</v>
      </c>
      <c r="BU1177" s="1" t="str">
        <f>RIGHT(B1177,1)</f>
        <v>i</v>
      </c>
      <c r="BX1177" s="10">
        <v>0</v>
      </c>
      <c r="BY1177" s="10" t="str">
        <f>LEFT(CA1177,1)</f>
        <v>i</v>
      </c>
      <c r="BZ1177" s="10" t="str">
        <f>RIGHT(B1177,1)</f>
        <v>i</v>
      </c>
      <c r="CA1177" s="10" t="str">
        <f>RIGHT(B1177,3)</f>
        <v>isi</v>
      </c>
      <c r="CB1177" s="10" t="str">
        <f>RIGHT(B1177,3)</f>
        <v>isi</v>
      </c>
      <c r="CC1177" s="10" t="str">
        <f>RIGHT(B1177,2)</f>
        <v>si</v>
      </c>
      <c r="CD1177" s="10" t="str">
        <f>RIGHT(B1177,1)</f>
        <v>i</v>
      </c>
    </row>
    <row r="1178" spans="1:82">
      <c r="A1178">
        <v>1874</v>
      </c>
      <c r="B1178" s="30" t="s">
        <v>768</v>
      </c>
      <c r="C1178" t="s">
        <v>2211</v>
      </c>
      <c r="D1178" t="s">
        <v>1150</v>
      </c>
      <c r="E1178" t="s">
        <v>2821</v>
      </c>
      <c r="F1178" t="s">
        <v>2834</v>
      </c>
      <c r="G1178" s="1">
        <f>COUNTIF(B1178,"*ii*")</f>
        <v>0</v>
      </c>
      <c r="H1178" s="1">
        <f>COUNTIF(B1178,"*ee*")</f>
        <v>0</v>
      </c>
      <c r="I1178" s="1">
        <f>COUNTIF(B1178,"*aa*")</f>
        <v>0</v>
      </c>
      <c r="J1178" s="1">
        <f>COUNTIF(B1178,"*oo*")</f>
        <v>0</v>
      </c>
      <c r="K1178" s="1">
        <f>COUNTIF(B1178,"*uu*")</f>
        <v>0</v>
      </c>
      <c r="L1178" s="1">
        <f>COUNTIF(B1178,"*ia*")</f>
        <v>0</v>
      </c>
      <c r="M1178" s="1">
        <f>COUNTIF(B1178,"*iu*")</f>
        <v>0</v>
      </c>
      <c r="N1178" s="1">
        <f>COUNTIF(B1178,"*ei*")</f>
        <v>0</v>
      </c>
      <c r="O1178" s="1">
        <f>COUNTIF(B1178,"*ea*")</f>
        <v>0</v>
      </c>
      <c r="P1178" s="1">
        <f>COUNTIF(B1178,"*eo*")</f>
        <v>0</v>
      </c>
      <c r="Q1178" s="1">
        <f>COUNTIF(B1178,"*eu*")</f>
        <v>0</v>
      </c>
      <c r="R1178" s="1">
        <f>COUNTIF(B1178,"*ai*")</f>
        <v>0</v>
      </c>
      <c r="S1178" s="1">
        <f>COUNTIF(B1178,"*ae*")</f>
        <v>0</v>
      </c>
      <c r="T1178" s="1">
        <f>COUNTIF(B1178,"*ao*")</f>
        <v>0</v>
      </c>
      <c r="U1178" s="1">
        <f>COUNTIF(B1178,"*au*")</f>
        <v>0</v>
      </c>
      <c r="V1178" s="1">
        <f>COUNTIF(B1178,"*oi*")</f>
        <v>0</v>
      </c>
      <c r="W1178" s="1">
        <f>COUNTIF(B1178,"*oe*")</f>
        <v>0</v>
      </c>
      <c r="X1178" s="1">
        <f>COUNTIF(B1178,"*oa*")</f>
        <v>0</v>
      </c>
      <c r="Y1178" s="1">
        <f>COUNTIF(B1178,"*ou*")</f>
        <v>0</v>
      </c>
      <c r="Z1178" s="1">
        <f>COUNTIF(B1178,"*ui*")</f>
        <v>0</v>
      </c>
      <c r="AA1178" s="1">
        <f>COUNTIF(B1178,"*ua*")</f>
        <v>0</v>
      </c>
      <c r="AB1178">
        <f>SUM(G1178:AA1178)</f>
        <v>0</v>
      </c>
      <c r="AC1178">
        <v>2</v>
      </c>
      <c r="AD1178">
        <f>COUNTIF(AC1178,"2")</f>
        <v>1</v>
      </c>
      <c r="AE1178">
        <f>COUNTIF(AC1178,"3")</f>
        <v>0</v>
      </c>
      <c r="AF1178">
        <f>COUNTIF(AC1178,"4")</f>
        <v>0</v>
      </c>
      <c r="AG1178">
        <f>COUNTIF(AC1178,"5")</f>
        <v>0</v>
      </c>
      <c r="AH1178">
        <v>1</v>
      </c>
      <c r="AI1178">
        <v>0</v>
      </c>
      <c r="AL1178">
        <v>1</v>
      </c>
      <c r="AO1178" s="1">
        <f>COUNTIF(F1178,"CVCV")+COUNTIF(F1178,"CVVCV")</f>
        <v>1</v>
      </c>
      <c r="AP1178" s="1">
        <f>COUNTIF(F1178,"CVCVC")+COUNTIF(F1178,"CVVCVC")</f>
        <v>0</v>
      </c>
      <c r="AQ1178" s="1">
        <f>COUNTIF(F1178,"VCV")+COUNTIF(F1178,"VVCV")</f>
        <v>0</v>
      </c>
      <c r="AR1178" s="1">
        <f>COUNTIF(F1178,"VCVC")+COUNTIF(F1178,"VVCVC")</f>
        <v>0</v>
      </c>
      <c r="AS1178" s="1">
        <f>COUNTIF(F1178,"CVV")</f>
        <v>0</v>
      </c>
      <c r="AT1178" s="1">
        <f>COUNTIF(F1178,"CVVC")</f>
        <v>0</v>
      </c>
      <c r="AU1178" s="1">
        <f>COUNTIF(F1178,"VV")</f>
        <v>0</v>
      </c>
      <c r="AV1178" s="1">
        <f>COUNTIF(F1178,"VVC")</f>
        <v>0</v>
      </c>
      <c r="AW1178" s="1">
        <f>COUNTIF(F1178,"CVVCVC")+COUNTIF(F1178,"VVCVC")+COUNTIF(F1178,"CVVCV")+COUNTIF(F1178,"VVCV")</f>
        <v>0</v>
      </c>
      <c r="AY1178" s="1">
        <f>COUNTIF(F1178,"CCVCV")</f>
        <v>0</v>
      </c>
      <c r="AZ1178" s="1">
        <f>COUNTIF(F1178,"CCVCVC")</f>
        <v>0</v>
      </c>
      <c r="BA1178" s="1">
        <f>COUNTIF(F1178,"CCVV")</f>
        <v>0</v>
      </c>
      <c r="BB1178" s="1">
        <f>COUNTIF(F1178,"CCVVC")</f>
        <v>0</v>
      </c>
      <c r="BF1178" s="1" t="str">
        <f>RIGHT(F1178,4)</f>
        <v>CVCV</v>
      </c>
      <c r="BG1178" s="1">
        <v>1</v>
      </c>
      <c r="BP1178" s="1">
        <f>SUM(BG1178:BO1178)</f>
        <v>1</v>
      </c>
      <c r="BQ1178">
        <v>0</v>
      </c>
      <c r="BS1178" s="1" t="str">
        <f>LEFT(B1178,1)</f>
        <v>t</v>
      </c>
      <c r="BT1178" s="1" t="str">
        <f>LEFT(B1178,2)</f>
        <v>ti</v>
      </c>
      <c r="BU1178" s="1" t="str">
        <f>RIGHT(B1178,1)</f>
        <v>i</v>
      </c>
      <c r="BX1178" s="10">
        <v>0</v>
      </c>
      <c r="BY1178" s="10" t="str">
        <f>LEFT(CA1178,1)</f>
        <v>i</v>
      </c>
      <c r="BZ1178" s="10" t="str">
        <f>RIGHT(B1178,1)</f>
        <v>i</v>
      </c>
      <c r="CA1178" s="10" t="str">
        <f>RIGHT(B1178,3)</f>
        <v>isi</v>
      </c>
      <c r="CB1178" s="10" t="str">
        <f>RIGHT(B1178,3)</f>
        <v>isi</v>
      </c>
      <c r="CC1178" s="10" t="str">
        <f>RIGHT(B1178,2)</f>
        <v>si</v>
      </c>
      <c r="CD1178" s="10" t="str">
        <f>RIGHT(B1178,1)</f>
        <v>i</v>
      </c>
    </row>
    <row r="1179" spans="1:82">
      <c r="B1179" s="75" t="s">
        <v>4016</v>
      </c>
      <c r="C1179" t="s">
        <v>2159</v>
      </c>
      <c r="D1179" s="10" t="s">
        <v>1150</v>
      </c>
      <c r="E1179" s="10" t="s">
        <v>2821</v>
      </c>
      <c r="F1179" s="1" t="s">
        <v>2834</v>
      </c>
      <c r="G1179" s="1">
        <f>COUNTIF(B1179,"*ii*")</f>
        <v>0</v>
      </c>
      <c r="H1179" s="1">
        <f>COUNTIF(B1179,"*ee*")</f>
        <v>0</v>
      </c>
      <c r="I1179" s="1">
        <f>COUNTIF(B1179,"*aa*")</f>
        <v>0</v>
      </c>
      <c r="J1179" s="1">
        <f>COUNTIF(B1179,"*oo*")</f>
        <v>0</v>
      </c>
      <c r="K1179" s="1">
        <f>COUNTIF(B1179,"*uu*")</f>
        <v>0</v>
      </c>
      <c r="L1179" s="1">
        <f>COUNTIF(B1179,"*ia*")</f>
        <v>0</v>
      </c>
      <c r="M1179" s="1">
        <f>COUNTIF(B1179,"*iu*")</f>
        <v>0</v>
      </c>
      <c r="N1179" s="1">
        <f>COUNTIF(B1179,"*ei*")</f>
        <v>0</v>
      </c>
      <c r="O1179" s="1">
        <f>COUNTIF(B1179,"*ea*")</f>
        <v>0</v>
      </c>
      <c r="P1179" s="1">
        <f>COUNTIF(B1179,"*eo*")</f>
        <v>0</v>
      </c>
      <c r="Q1179" s="1">
        <f>COUNTIF(B1179,"*eu*")</f>
        <v>0</v>
      </c>
      <c r="R1179" s="1">
        <f>COUNTIF(B1179,"*ai*")</f>
        <v>0</v>
      </c>
      <c r="S1179" s="1">
        <f>COUNTIF(B1179,"*ae*")</f>
        <v>0</v>
      </c>
      <c r="T1179" s="1">
        <f>COUNTIF(B1179,"*ao*")</f>
        <v>0</v>
      </c>
      <c r="U1179" s="1">
        <f>COUNTIF(B1179,"*au*")</f>
        <v>0</v>
      </c>
      <c r="V1179" s="1">
        <f>COUNTIF(B1179,"*oi*")</f>
        <v>0</v>
      </c>
      <c r="W1179" s="1">
        <f>COUNTIF(B1179,"*oe*")</f>
        <v>0</v>
      </c>
      <c r="X1179" s="1">
        <f>COUNTIF(B1179,"*oa*")</f>
        <v>0</v>
      </c>
      <c r="Y1179" s="1">
        <f>COUNTIF(B1179,"*ou*")</f>
        <v>0</v>
      </c>
      <c r="Z1179" s="1">
        <f>COUNTIF(B1179,"*ui*")</f>
        <v>0</v>
      </c>
      <c r="AA1179" s="1">
        <f>COUNTIF(B1179,"*ua*")</f>
        <v>0</v>
      </c>
      <c r="AB1179">
        <f>SUM(G1179:AA1179)</f>
        <v>0</v>
      </c>
      <c r="AC1179">
        <v>2</v>
      </c>
      <c r="AD1179">
        <f>COUNTIF(AC1179,"2")</f>
        <v>1</v>
      </c>
      <c r="AE1179">
        <f>COUNTIF(AC1179,"3")</f>
        <v>0</v>
      </c>
      <c r="AF1179">
        <f>COUNTIF(AC1179,"4")</f>
        <v>0</v>
      </c>
      <c r="AG1179">
        <f>COUNTIF(AC1179,"5")</f>
        <v>0</v>
      </c>
      <c r="AH1179">
        <v>1</v>
      </c>
      <c r="AI1179">
        <v>0</v>
      </c>
      <c r="AL1179">
        <v>1</v>
      </c>
      <c r="AO1179" s="1">
        <f>COUNTIF(F1179,"CVCV")+COUNTIF(F1179,"CVVCV")</f>
        <v>1</v>
      </c>
      <c r="AP1179" s="1">
        <f>COUNTIF(F1179,"CVCVC")+COUNTIF(F1179,"CVVCVC")</f>
        <v>0</v>
      </c>
      <c r="AQ1179" s="1">
        <f>COUNTIF(F1179,"VCV")+COUNTIF(F1179,"VVCV")</f>
        <v>0</v>
      </c>
      <c r="AR1179" s="1">
        <f>COUNTIF(F1179,"VCVC")+COUNTIF(F1179,"VVCVC")</f>
        <v>0</v>
      </c>
      <c r="AS1179" s="1">
        <f>COUNTIF(F1179,"CVV")</f>
        <v>0</v>
      </c>
      <c r="AT1179" s="1">
        <f>COUNTIF(F1179,"CVVC")</f>
        <v>0</v>
      </c>
      <c r="AU1179" s="1">
        <f>COUNTIF(F1179,"VV")</f>
        <v>0</v>
      </c>
      <c r="AV1179" s="1">
        <f>COUNTIF(F1179,"VVC")</f>
        <v>0</v>
      </c>
      <c r="AW1179" s="1">
        <f>COUNTIF(F1179,"CVVCVC")+COUNTIF(F1179,"VVCVC")+COUNTIF(F1179,"CVVCV")+COUNTIF(F1179,"VVCV")</f>
        <v>0</v>
      </c>
      <c r="AX1179" s="1"/>
      <c r="AY1179" s="1">
        <f>COUNTIF(F1179,"CCVCV")</f>
        <v>0</v>
      </c>
      <c r="AZ1179" s="1">
        <f>COUNTIF(F1179,"CCVCVC")</f>
        <v>0</v>
      </c>
      <c r="BA1179" s="1">
        <f>COUNTIF(F1179,"CCVV")</f>
        <v>0</v>
      </c>
      <c r="BB1179" s="1">
        <f>COUNTIF(F1179,"CCVVC")</f>
        <v>0</v>
      </c>
      <c r="BC1179" s="1"/>
      <c r="BF1179" s="1" t="str">
        <f>RIGHT(F1179,4)</f>
        <v>CVCV</v>
      </c>
      <c r="BG1179" s="1">
        <v>1</v>
      </c>
      <c r="BH1179" s="1"/>
      <c r="BP1179" s="1">
        <f>SUM(BG1179:BO1179)</f>
        <v>1</v>
      </c>
      <c r="BQ1179">
        <v>0</v>
      </c>
      <c r="BS1179" s="1" t="str">
        <f>LEFT(B1179,1)</f>
        <v>ʔ</v>
      </c>
      <c r="BT1179" s="1" t="str">
        <f>LEFT(B1179,2)</f>
        <v>ʔi</v>
      </c>
      <c r="BU1179" s="1" t="str">
        <f>RIGHT(B1179,1)</f>
        <v>i</v>
      </c>
      <c r="BW1179"/>
      <c r="BX1179" s="10">
        <v>0</v>
      </c>
      <c r="BY1179" s="10" t="str">
        <f>LEFT(CA1179,1)</f>
        <v>i</v>
      </c>
      <c r="BZ1179" s="10" t="str">
        <f>RIGHT(B1179,1)</f>
        <v>i</v>
      </c>
      <c r="CA1179" s="10" t="str">
        <f>RIGHT(B1179,3)</f>
        <v>isi</v>
      </c>
      <c r="CB1179" s="10" t="str">
        <f>RIGHT(B1179,3)</f>
        <v>isi</v>
      </c>
      <c r="CC1179" s="10" t="str">
        <f>RIGHT(B1179,2)</f>
        <v>si</v>
      </c>
      <c r="CD1179" s="10" t="str">
        <f>RIGHT(B1179,1)</f>
        <v>i</v>
      </c>
    </row>
    <row r="1180" spans="1:82">
      <c r="A1180">
        <v>1553</v>
      </c>
      <c r="B1180" s="30" t="s">
        <v>551</v>
      </c>
      <c r="C1180" t="s">
        <v>1922</v>
      </c>
      <c r="D1180" t="s">
        <v>1151</v>
      </c>
      <c r="E1180" t="s">
        <v>2821</v>
      </c>
      <c r="F1180" t="s">
        <v>2834</v>
      </c>
      <c r="G1180" s="1">
        <f>COUNTIF(B1180,"*ii*")</f>
        <v>0</v>
      </c>
      <c r="H1180" s="1">
        <f>COUNTIF(B1180,"*ee*")</f>
        <v>0</v>
      </c>
      <c r="I1180" s="1">
        <f>COUNTIF(B1180,"*aa*")</f>
        <v>0</v>
      </c>
      <c r="J1180" s="1">
        <f>COUNTIF(B1180,"*oo*")</f>
        <v>0</v>
      </c>
      <c r="K1180" s="1">
        <f>COUNTIF(B1180,"*uu*")</f>
        <v>0</v>
      </c>
      <c r="L1180" s="1">
        <f>COUNTIF(B1180,"*ia*")</f>
        <v>0</v>
      </c>
      <c r="M1180" s="1">
        <f>COUNTIF(B1180,"*iu*")</f>
        <v>0</v>
      </c>
      <c r="N1180" s="1">
        <f>COUNTIF(B1180,"*ei*")</f>
        <v>0</v>
      </c>
      <c r="O1180" s="1">
        <f>COUNTIF(B1180,"*ea*")</f>
        <v>0</v>
      </c>
      <c r="P1180" s="1">
        <f>COUNTIF(B1180,"*eo*")</f>
        <v>0</v>
      </c>
      <c r="Q1180" s="1">
        <f>COUNTIF(B1180,"*eu*")</f>
        <v>0</v>
      </c>
      <c r="R1180" s="1">
        <f>COUNTIF(B1180,"*ai*")</f>
        <v>0</v>
      </c>
      <c r="S1180" s="1">
        <f>COUNTIF(B1180,"*ae*")</f>
        <v>0</v>
      </c>
      <c r="T1180" s="1">
        <f>COUNTIF(B1180,"*ao*")</f>
        <v>0</v>
      </c>
      <c r="U1180" s="1">
        <f>COUNTIF(B1180,"*au*")</f>
        <v>0</v>
      </c>
      <c r="V1180" s="1">
        <f>COUNTIF(B1180,"*oi*")</f>
        <v>0</v>
      </c>
      <c r="W1180" s="1">
        <f>COUNTIF(B1180,"*oe*")</f>
        <v>0</v>
      </c>
      <c r="X1180" s="1">
        <f>COUNTIF(B1180,"*oa*")</f>
        <v>0</v>
      </c>
      <c r="Y1180" s="1">
        <f>COUNTIF(B1180,"*ou*")</f>
        <v>0</v>
      </c>
      <c r="Z1180" s="1">
        <f>COUNTIF(B1180,"*ui*")</f>
        <v>0</v>
      </c>
      <c r="AA1180" s="1">
        <f>COUNTIF(B1180,"*ua*")</f>
        <v>0</v>
      </c>
      <c r="AB1180">
        <f>SUM(G1180:AA1180)</f>
        <v>0</v>
      </c>
      <c r="AC1180">
        <v>2</v>
      </c>
      <c r="AD1180">
        <f>COUNTIF(AC1180,"2")</f>
        <v>1</v>
      </c>
      <c r="AE1180">
        <f>COUNTIF(AC1180,"3")</f>
        <v>0</v>
      </c>
      <c r="AF1180">
        <f>COUNTIF(AC1180,"4")</f>
        <v>0</v>
      </c>
      <c r="AG1180">
        <f>COUNTIF(AC1180,"5")</f>
        <v>0</v>
      </c>
      <c r="AH1180">
        <v>1</v>
      </c>
      <c r="AI1180">
        <v>0</v>
      </c>
      <c r="AL1180">
        <v>1</v>
      </c>
      <c r="AO1180" s="1">
        <f>COUNTIF(F1180,"CVCV")+COUNTIF(F1180,"CVVCV")</f>
        <v>1</v>
      </c>
      <c r="AP1180" s="1">
        <f>COUNTIF(F1180,"CVCVC")+COUNTIF(F1180,"CVVCVC")</f>
        <v>0</v>
      </c>
      <c r="AQ1180" s="1">
        <f>COUNTIF(F1180,"VCV")+COUNTIF(F1180,"VVCV")</f>
        <v>0</v>
      </c>
      <c r="AR1180" s="1">
        <f>COUNTIF(F1180,"VCVC")+COUNTIF(F1180,"VVCVC")</f>
        <v>0</v>
      </c>
      <c r="AS1180" s="1">
        <f>COUNTIF(F1180,"CVV")</f>
        <v>0</v>
      </c>
      <c r="AT1180" s="1">
        <f>COUNTIF(F1180,"CVVC")</f>
        <v>0</v>
      </c>
      <c r="AU1180" s="1">
        <f>COUNTIF(F1180,"VV")</f>
        <v>0</v>
      </c>
      <c r="AV1180" s="1">
        <f>COUNTIF(F1180,"VVC")</f>
        <v>0</v>
      </c>
      <c r="AW1180" s="1">
        <f>COUNTIF(F1180,"CVVCVC")+COUNTIF(F1180,"VVCVC")+COUNTIF(F1180,"CVVCV")+COUNTIF(F1180,"VVCV")</f>
        <v>0</v>
      </c>
      <c r="AY1180" s="1">
        <f>COUNTIF(F1180,"CCVCV")</f>
        <v>0</v>
      </c>
      <c r="AZ1180" s="1">
        <f>COUNTIF(F1180,"CCVCVC")</f>
        <v>0</v>
      </c>
      <c r="BA1180" s="1">
        <f>COUNTIF(F1180,"CCVV")</f>
        <v>0</v>
      </c>
      <c r="BB1180" s="1">
        <f>COUNTIF(F1180,"CCVVC")</f>
        <v>0</v>
      </c>
      <c r="BF1180" s="1" t="str">
        <f>RIGHT(F1180,4)</f>
        <v>CVCV</v>
      </c>
      <c r="BG1180" s="1">
        <v>1</v>
      </c>
      <c r="BP1180" s="1">
        <f>SUM(BG1180:BO1180)</f>
        <v>1</v>
      </c>
      <c r="BQ1180">
        <v>0</v>
      </c>
      <c r="BS1180" s="1" t="str">
        <f>LEFT(B1180,1)</f>
        <v>r</v>
      </c>
      <c r="BT1180" s="1" t="str">
        <f>LEFT(B1180,2)</f>
        <v>ro</v>
      </c>
      <c r="BU1180" s="1" t="str">
        <f>RIGHT(B1180,1)</f>
        <v>i</v>
      </c>
      <c r="BX1180" s="10">
        <v>0</v>
      </c>
      <c r="BY1180" s="10" t="str">
        <f>LEFT(CA1180,1)</f>
        <v>o</v>
      </c>
      <c r="BZ1180" s="10" t="str">
        <f>RIGHT(B1180,1)</f>
        <v>i</v>
      </c>
      <c r="CA1180" s="10" t="str">
        <f>RIGHT(B1180,3)</f>
        <v>osi</v>
      </c>
      <c r="CB1180" s="10" t="str">
        <f>RIGHT(B1180,3)</f>
        <v>osi</v>
      </c>
      <c r="CC1180" s="10" t="str">
        <f>RIGHT(B1180,2)</f>
        <v>si</v>
      </c>
      <c r="CD1180" s="10" t="str">
        <f>RIGHT(B1180,1)</f>
        <v>i</v>
      </c>
    </row>
    <row r="1181" spans="1:82">
      <c r="A1181">
        <v>702</v>
      </c>
      <c r="B1181" s="30" t="s">
        <v>1100</v>
      </c>
      <c r="C1181" t="s">
        <v>2738</v>
      </c>
      <c r="D1181" t="s">
        <v>1141</v>
      </c>
      <c r="E1181" t="s">
        <v>1141</v>
      </c>
      <c r="F1181" t="s">
        <v>2834</v>
      </c>
      <c r="G1181" s="1">
        <f>COUNTIF(B1181,"*ii*")</f>
        <v>0</v>
      </c>
      <c r="H1181" s="1">
        <f>COUNTIF(B1181,"*ee*")</f>
        <v>0</v>
      </c>
      <c r="I1181" s="1">
        <f>COUNTIF(B1181,"*aa*")</f>
        <v>0</v>
      </c>
      <c r="J1181" s="1">
        <f>COUNTIF(B1181,"*oo*")</f>
        <v>0</v>
      </c>
      <c r="K1181" s="1">
        <f>COUNTIF(B1181,"*uu*")</f>
        <v>0</v>
      </c>
      <c r="L1181" s="1">
        <f>COUNTIF(B1181,"*ia*")</f>
        <v>0</v>
      </c>
      <c r="M1181" s="1">
        <f>COUNTIF(B1181,"*iu*")</f>
        <v>0</v>
      </c>
      <c r="N1181" s="1">
        <f>COUNTIF(B1181,"*ei*")</f>
        <v>0</v>
      </c>
      <c r="O1181" s="1">
        <f>COUNTIF(B1181,"*ea*")</f>
        <v>0</v>
      </c>
      <c r="P1181" s="1">
        <f>COUNTIF(B1181,"*eo*")</f>
        <v>0</v>
      </c>
      <c r="Q1181" s="1">
        <f>COUNTIF(B1181,"*eu*")</f>
        <v>0</v>
      </c>
      <c r="R1181" s="1">
        <f>COUNTIF(B1181,"*ai*")</f>
        <v>0</v>
      </c>
      <c r="S1181" s="1">
        <f>COUNTIF(B1181,"*ae*")</f>
        <v>0</v>
      </c>
      <c r="T1181" s="1">
        <f>COUNTIF(B1181,"*ao*")</f>
        <v>0</v>
      </c>
      <c r="U1181" s="1">
        <f>COUNTIF(B1181,"*au*")</f>
        <v>0</v>
      </c>
      <c r="V1181" s="1">
        <f>COUNTIF(B1181,"*oi*")</f>
        <v>0</v>
      </c>
      <c r="W1181" s="1">
        <f>COUNTIF(B1181,"*oe*")</f>
        <v>0</v>
      </c>
      <c r="X1181" s="1">
        <f>COUNTIF(B1181,"*oa*")</f>
        <v>0</v>
      </c>
      <c r="Y1181" s="1">
        <f>COUNTIF(B1181,"*ou*")</f>
        <v>0</v>
      </c>
      <c r="Z1181" s="1">
        <f>COUNTIF(B1181,"*ui*")</f>
        <v>0</v>
      </c>
      <c r="AA1181" s="1">
        <f>COUNTIF(B1181,"*ua*")</f>
        <v>0</v>
      </c>
      <c r="AB1181">
        <f>SUM(G1181:AA1181)</f>
        <v>0</v>
      </c>
      <c r="AC1181">
        <v>2</v>
      </c>
      <c r="AD1181">
        <f>COUNTIF(AC1181,"2")</f>
        <v>1</v>
      </c>
      <c r="AE1181">
        <f>COUNTIF(AC1181,"3")</f>
        <v>0</v>
      </c>
      <c r="AF1181">
        <f>COUNTIF(AC1181,"4")</f>
        <v>0</v>
      </c>
      <c r="AG1181">
        <f>COUNTIF(AC1181,"5")</f>
        <v>0</v>
      </c>
      <c r="AH1181">
        <v>1</v>
      </c>
      <c r="AI1181">
        <v>0</v>
      </c>
      <c r="AL1181">
        <v>1</v>
      </c>
      <c r="AO1181" s="1">
        <f>COUNTIF(F1181,"CVCV")+COUNTIF(F1181,"CVVCV")</f>
        <v>1</v>
      </c>
      <c r="AP1181" s="1">
        <f>COUNTIF(F1181,"CVCVC")+COUNTIF(F1181,"CVVCVC")</f>
        <v>0</v>
      </c>
      <c r="AQ1181" s="1">
        <f>COUNTIF(F1181,"VCV")+COUNTIF(F1181,"VVCV")</f>
        <v>0</v>
      </c>
      <c r="AR1181" s="1">
        <f>COUNTIF(F1181,"VCVC")+COUNTIF(F1181,"VVCVC")</f>
        <v>0</v>
      </c>
      <c r="AS1181" s="1">
        <f>COUNTIF(F1181,"CVV")</f>
        <v>0</v>
      </c>
      <c r="AT1181" s="1">
        <f>COUNTIF(F1181,"CVVC")</f>
        <v>0</v>
      </c>
      <c r="AU1181" s="1">
        <f>COUNTIF(F1181,"VV")</f>
        <v>0</v>
      </c>
      <c r="AV1181" s="1">
        <f>COUNTIF(F1181,"VVC")</f>
        <v>0</v>
      </c>
      <c r="AW1181" s="1">
        <f>COUNTIF(F1181,"CVVCVC")+COUNTIF(F1181,"VVCVC")+COUNTIF(F1181,"CVVCV")+COUNTIF(F1181,"VVCV")</f>
        <v>0</v>
      </c>
      <c r="AY1181" s="1">
        <f>COUNTIF(F1181,"CCVCV")</f>
        <v>0</v>
      </c>
      <c r="AZ1181" s="1">
        <f>COUNTIF(F1181,"CCVCVC")</f>
        <v>0</v>
      </c>
      <c r="BA1181" s="1">
        <f>COUNTIF(F1181,"CCVV")</f>
        <v>0</v>
      </c>
      <c r="BB1181" s="1">
        <f>COUNTIF(F1181,"CCVVC")</f>
        <v>0</v>
      </c>
      <c r="BF1181" s="1" t="str">
        <f>RIGHT(F1181,4)</f>
        <v>CVCV</v>
      </c>
      <c r="BG1181" s="1">
        <v>1</v>
      </c>
      <c r="BP1181" s="1">
        <f>SUM(BG1181:BO1181)</f>
        <v>1</v>
      </c>
      <c r="BQ1181">
        <v>0</v>
      </c>
      <c r="BS1181" s="1" t="str">
        <f>LEFT(B1181,1)</f>
        <v>k</v>
      </c>
      <c r="BT1181" s="1" t="str">
        <f>LEFT(B1181,2)</f>
        <v>ku</v>
      </c>
      <c r="BU1181" s="1" t="str">
        <f>RIGHT(B1181,1)</f>
        <v>i</v>
      </c>
      <c r="BX1181" s="10">
        <v>0</v>
      </c>
      <c r="BY1181" s="10" t="str">
        <f>LEFT(CA1181,1)</f>
        <v>u</v>
      </c>
      <c r="BZ1181" s="10" t="str">
        <f>RIGHT(B1181,1)</f>
        <v>i</v>
      </c>
      <c r="CA1181" s="10" t="str">
        <f>RIGHT(B1181,3)</f>
        <v>usi</v>
      </c>
      <c r="CB1181" s="10" t="str">
        <f>RIGHT(B1181,3)</f>
        <v>usi</v>
      </c>
      <c r="CC1181" s="10" t="str">
        <f>RIGHT(B1181,2)</f>
        <v>si</v>
      </c>
      <c r="CD1181" s="10" t="str">
        <f>RIGHT(B1181,1)</f>
        <v>i</v>
      </c>
    </row>
    <row r="1182" spans="1:82">
      <c r="A1182">
        <v>893</v>
      </c>
      <c r="B1182" s="30" t="s">
        <v>972</v>
      </c>
      <c r="C1182" t="s">
        <v>2556</v>
      </c>
      <c r="D1182" t="s">
        <v>1150</v>
      </c>
      <c r="E1182" t="s">
        <v>2821</v>
      </c>
      <c r="F1182" t="s">
        <v>2834</v>
      </c>
      <c r="G1182" s="1">
        <f>COUNTIF(B1182,"*ii*")</f>
        <v>0</v>
      </c>
      <c r="H1182" s="1">
        <f>COUNTIF(B1182,"*ee*")</f>
        <v>0</v>
      </c>
      <c r="I1182" s="1">
        <f>COUNTIF(B1182,"*aa*")</f>
        <v>0</v>
      </c>
      <c r="J1182" s="1">
        <f>COUNTIF(B1182,"*oo*")</f>
        <v>0</v>
      </c>
      <c r="K1182" s="1">
        <f>COUNTIF(B1182,"*uu*")</f>
        <v>0</v>
      </c>
      <c r="L1182" s="1">
        <f>COUNTIF(B1182,"*ia*")</f>
        <v>0</v>
      </c>
      <c r="M1182" s="1">
        <f>COUNTIF(B1182,"*iu*")</f>
        <v>0</v>
      </c>
      <c r="N1182" s="1">
        <f>COUNTIF(B1182,"*ei*")</f>
        <v>0</v>
      </c>
      <c r="O1182" s="1">
        <f>COUNTIF(B1182,"*ea*")</f>
        <v>0</v>
      </c>
      <c r="P1182" s="1">
        <f>COUNTIF(B1182,"*eo*")</f>
        <v>0</v>
      </c>
      <c r="Q1182" s="1">
        <f>COUNTIF(B1182,"*eu*")</f>
        <v>0</v>
      </c>
      <c r="R1182" s="1">
        <f>COUNTIF(B1182,"*ai*")</f>
        <v>0</v>
      </c>
      <c r="S1182" s="1">
        <f>COUNTIF(B1182,"*ae*")</f>
        <v>0</v>
      </c>
      <c r="T1182" s="1">
        <f>COUNTIF(B1182,"*ao*")</f>
        <v>0</v>
      </c>
      <c r="U1182" s="1">
        <f>COUNTIF(B1182,"*au*")</f>
        <v>0</v>
      </c>
      <c r="V1182" s="1">
        <f>COUNTIF(B1182,"*oi*")</f>
        <v>0</v>
      </c>
      <c r="W1182" s="1">
        <f>COUNTIF(B1182,"*oe*")</f>
        <v>0</v>
      </c>
      <c r="X1182" s="1">
        <f>COUNTIF(B1182,"*oa*")</f>
        <v>0</v>
      </c>
      <c r="Y1182" s="1">
        <f>COUNTIF(B1182,"*ou*")</f>
        <v>0</v>
      </c>
      <c r="Z1182" s="1">
        <f>COUNTIF(B1182,"*ui*")</f>
        <v>0</v>
      </c>
      <c r="AA1182" s="1">
        <f>COUNTIF(B1182,"*ua*")</f>
        <v>0</v>
      </c>
      <c r="AB1182">
        <f>SUM(G1182:AA1182)</f>
        <v>0</v>
      </c>
      <c r="AC1182">
        <v>2</v>
      </c>
      <c r="AD1182">
        <f>COUNTIF(AC1182,"2")</f>
        <v>1</v>
      </c>
      <c r="AE1182">
        <f>COUNTIF(AC1182,"3")</f>
        <v>0</v>
      </c>
      <c r="AF1182">
        <f>COUNTIF(AC1182,"4")</f>
        <v>0</v>
      </c>
      <c r="AG1182">
        <f>COUNTIF(AC1182,"5")</f>
        <v>0</v>
      </c>
      <c r="AH1182">
        <v>1</v>
      </c>
      <c r="AI1182">
        <v>0</v>
      </c>
      <c r="AL1182">
        <v>1</v>
      </c>
      <c r="AO1182" s="1">
        <f>COUNTIF(F1182,"CVCV")+COUNTIF(F1182,"CVVCV")</f>
        <v>1</v>
      </c>
      <c r="AP1182" s="1">
        <f>COUNTIF(F1182,"CVCVC")+COUNTIF(F1182,"CVVCVC")</f>
        <v>0</v>
      </c>
      <c r="AQ1182" s="1">
        <f>COUNTIF(F1182,"VCV")+COUNTIF(F1182,"VVCV")</f>
        <v>0</v>
      </c>
      <c r="AR1182" s="1">
        <f>COUNTIF(F1182,"VCVC")+COUNTIF(F1182,"VVCVC")</f>
        <v>0</v>
      </c>
      <c r="AS1182" s="1">
        <f>COUNTIF(F1182,"CVV")</f>
        <v>0</v>
      </c>
      <c r="AT1182" s="1">
        <f>COUNTIF(F1182,"CVVC")</f>
        <v>0</v>
      </c>
      <c r="AU1182" s="1">
        <f>COUNTIF(F1182,"VV")</f>
        <v>0</v>
      </c>
      <c r="AV1182" s="1">
        <f>COUNTIF(F1182,"VVC")</f>
        <v>0</v>
      </c>
      <c r="AW1182" s="1">
        <f>COUNTIF(F1182,"CVVCVC")+COUNTIF(F1182,"VVCVC")+COUNTIF(F1182,"CVVCV")+COUNTIF(F1182,"VVCV")</f>
        <v>0</v>
      </c>
      <c r="AY1182" s="1">
        <f>COUNTIF(F1182,"CCVCV")</f>
        <v>0</v>
      </c>
      <c r="AZ1182" s="1">
        <f>COUNTIF(F1182,"CCVCVC")</f>
        <v>0</v>
      </c>
      <c r="BA1182" s="1">
        <f>COUNTIF(F1182,"CCVV")</f>
        <v>0</v>
      </c>
      <c r="BB1182" s="1">
        <f>COUNTIF(F1182,"CCVVC")</f>
        <v>0</v>
      </c>
      <c r="BF1182" s="1" t="str">
        <f>RIGHT(F1182,4)</f>
        <v>CVCV</v>
      </c>
      <c r="BG1182" s="1">
        <v>1</v>
      </c>
      <c r="BP1182" s="1">
        <f>SUM(BG1182:BO1182)</f>
        <v>1</v>
      </c>
      <c r="BQ1182">
        <v>0</v>
      </c>
      <c r="BS1182" s="1" t="str">
        <f>LEFT(B1182,1)</f>
        <v>m</v>
      </c>
      <c r="BT1182" s="1" t="str">
        <f>LEFT(B1182,2)</f>
        <v>mu</v>
      </c>
      <c r="BU1182" s="1" t="str">
        <f>RIGHT(B1182,1)</f>
        <v>i</v>
      </c>
      <c r="BX1182" s="10">
        <v>0</v>
      </c>
      <c r="BY1182" s="10" t="str">
        <f>LEFT(CA1182,1)</f>
        <v>u</v>
      </c>
      <c r="BZ1182" s="10" t="str">
        <f>RIGHT(B1182,1)</f>
        <v>i</v>
      </c>
      <c r="CA1182" s="10" t="str">
        <f>RIGHT(B1182,3)</f>
        <v>usi</v>
      </c>
      <c r="CB1182" s="10" t="str">
        <f>RIGHT(B1182,3)</f>
        <v>usi</v>
      </c>
      <c r="CC1182" s="10" t="str">
        <f>RIGHT(B1182,2)</f>
        <v>si</v>
      </c>
      <c r="CD1182" s="10" t="str">
        <f>RIGHT(B1182,1)</f>
        <v>i</v>
      </c>
    </row>
    <row r="1183" spans="1:82">
      <c r="A1183">
        <v>1761</v>
      </c>
      <c r="B1183" s="30" t="s">
        <v>1085</v>
      </c>
      <c r="C1183" t="s">
        <v>2720</v>
      </c>
      <c r="D1183" t="s">
        <v>1150</v>
      </c>
      <c r="E1183" t="s">
        <v>2821</v>
      </c>
      <c r="F1183" t="s">
        <v>2834</v>
      </c>
      <c r="G1183" s="1">
        <f>COUNTIF(B1183,"*ii*")</f>
        <v>0</v>
      </c>
      <c r="H1183" s="1">
        <f>COUNTIF(B1183,"*ee*")</f>
        <v>0</v>
      </c>
      <c r="I1183" s="1">
        <f>COUNTIF(B1183,"*aa*")</f>
        <v>0</v>
      </c>
      <c r="J1183" s="1">
        <f>COUNTIF(B1183,"*oo*")</f>
        <v>0</v>
      </c>
      <c r="K1183" s="1">
        <f>COUNTIF(B1183,"*uu*")</f>
        <v>0</v>
      </c>
      <c r="L1183" s="1">
        <f>COUNTIF(B1183,"*ia*")</f>
        <v>0</v>
      </c>
      <c r="M1183" s="1">
        <f>COUNTIF(B1183,"*iu*")</f>
        <v>0</v>
      </c>
      <c r="N1183" s="1">
        <f>COUNTIF(B1183,"*ei*")</f>
        <v>0</v>
      </c>
      <c r="O1183" s="1">
        <f>COUNTIF(B1183,"*ea*")</f>
        <v>0</v>
      </c>
      <c r="P1183" s="1">
        <f>COUNTIF(B1183,"*eo*")</f>
        <v>0</v>
      </c>
      <c r="Q1183" s="1">
        <f>COUNTIF(B1183,"*eu*")</f>
        <v>0</v>
      </c>
      <c r="R1183" s="1">
        <f>COUNTIF(B1183,"*ai*")</f>
        <v>0</v>
      </c>
      <c r="S1183" s="1">
        <f>COUNTIF(B1183,"*ae*")</f>
        <v>0</v>
      </c>
      <c r="T1183" s="1">
        <f>COUNTIF(B1183,"*ao*")</f>
        <v>0</v>
      </c>
      <c r="U1183" s="1">
        <f>COUNTIF(B1183,"*au*")</f>
        <v>0</v>
      </c>
      <c r="V1183" s="1">
        <f>COUNTIF(B1183,"*oi*")</f>
        <v>0</v>
      </c>
      <c r="W1183" s="1">
        <f>COUNTIF(B1183,"*oe*")</f>
        <v>0</v>
      </c>
      <c r="X1183" s="1">
        <f>COUNTIF(B1183,"*oa*")</f>
        <v>0</v>
      </c>
      <c r="Y1183" s="1">
        <f>COUNTIF(B1183,"*ou*")</f>
        <v>0</v>
      </c>
      <c r="Z1183" s="1">
        <f>COUNTIF(B1183,"*ui*")</f>
        <v>0</v>
      </c>
      <c r="AA1183" s="1">
        <f>COUNTIF(B1183,"*ua*")</f>
        <v>0</v>
      </c>
      <c r="AB1183">
        <f>SUM(G1183:AA1183)</f>
        <v>0</v>
      </c>
      <c r="AC1183">
        <v>2</v>
      </c>
      <c r="AD1183">
        <f>COUNTIF(AC1183,"2")</f>
        <v>1</v>
      </c>
      <c r="AE1183">
        <f>COUNTIF(AC1183,"3")</f>
        <v>0</v>
      </c>
      <c r="AF1183">
        <f>COUNTIF(AC1183,"4")</f>
        <v>0</v>
      </c>
      <c r="AG1183">
        <f>COUNTIF(AC1183,"5")</f>
        <v>0</v>
      </c>
      <c r="AH1183">
        <v>1</v>
      </c>
      <c r="AI1183">
        <v>0</v>
      </c>
      <c r="AL1183">
        <v>1</v>
      </c>
      <c r="AO1183" s="1">
        <f>COUNTIF(F1183,"CVCV")+COUNTIF(F1183,"CVVCV")</f>
        <v>1</v>
      </c>
      <c r="AP1183" s="1">
        <f>COUNTIF(F1183,"CVCVC")+COUNTIF(F1183,"CVVCVC")</f>
        <v>0</v>
      </c>
      <c r="AQ1183" s="1">
        <f>COUNTIF(F1183,"VCV")+COUNTIF(F1183,"VVCV")</f>
        <v>0</v>
      </c>
      <c r="AR1183" s="1">
        <f>COUNTIF(F1183,"VCVC")+COUNTIF(F1183,"VVCVC")</f>
        <v>0</v>
      </c>
      <c r="AS1183" s="1">
        <f>COUNTIF(F1183,"CVV")</f>
        <v>0</v>
      </c>
      <c r="AT1183" s="1">
        <f>COUNTIF(F1183,"CVVC")</f>
        <v>0</v>
      </c>
      <c r="AU1183" s="1">
        <f>COUNTIF(F1183,"VV")</f>
        <v>0</v>
      </c>
      <c r="AV1183" s="1">
        <f>COUNTIF(F1183,"VVC")</f>
        <v>0</v>
      </c>
      <c r="AW1183" s="1">
        <f>COUNTIF(F1183,"CVVCVC")+COUNTIF(F1183,"VVCVC")+COUNTIF(F1183,"CVVCV")+COUNTIF(F1183,"VVCV")</f>
        <v>0</v>
      </c>
      <c r="AY1183" s="1">
        <f>COUNTIF(F1183,"CCVCV")</f>
        <v>0</v>
      </c>
      <c r="AZ1183" s="1">
        <f>COUNTIF(F1183,"CCVCVC")</f>
        <v>0</v>
      </c>
      <c r="BA1183" s="1">
        <f>COUNTIF(F1183,"CCVV")</f>
        <v>0</v>
      </c>
      <c r="BB1183" s="1">
        <f>COUNTIF(F1183,"CCVVC")</f>
        <v>0</v>
      </c>
      <c r="BF1183" s="1" t="str">
        <f>RIGHT(F1183,4)</f>
        <v>CVCV</v>
      </c>
      <c r="BG1183" s="1">
        <v>1</v>
      </c>
      <c r="BP1183" s="1">
        <f>SUM(BG1183:BO1183)</f>
        <v>1</v>
      </c>
      <c r="BQ1183">
        <v>0</v>
      </c>
      <c r="BS1183" s="1" t="str">
        <f>LEFT(B1183,1)</f>
        <v>s</v>
      </c>
      <c r="BT1183" s="1" t="str">
        <f>LEFT(B1183,2)</f>
        <v>su</v>
      </c>
      <c r="BU1183" s="1" t="str">
        <f>RIGHT(B1183,1)</f>
        <v>i</v>
      </c>
      <c r="BX1183" s="10">
        <v>0</v>
      </c>
      <c r="BY1183" s="10" t="str">
        <f>LEFT(CA1183,1)</f>
        <v>u</v>
      </c>
      <c r="BZ1183" s="10" t="str">
        <f>RIGHT(B1183,1)</f>
        <v>i</v>
      </c>
      <c r="CA1183" s="10" t="str">
        <f>RIGHT(B1183,3)</f>
        <v>usi</v>
      </c>
      <c r="CB1183" s="10" t="str">
        <f>RIGHT(B1183,3)</f>
        <v>usi</v>
      </c>
      <c r="CC1183" s="10" t="str">
        <f>RIGHT(B1183,2)</f>
        <v>si</v>
      </c>
      <c r="CD1183" s="10" t="str">
        <f>RIGHT(B1183,1)</f>
        <v>i</v>
      </c>
    </row>
    <row r="1184" spans="1:82">
      <c r="A1184">
        <v>1958</v>
      </c>
      <c r="B1184" s="30" t="s">
        <v>638</v>
      </c>
      <c r="C1184" t="s">
        <v>2032</v>
      </c>
      <c r="D1184" t="s">
        <v>1150</v>
      </c>
      <c r="E1184" t="s">
        <v>2821</v>
      </c>
      <c r="F1184" t="s">
        <v>2834</v>
      </c>
      <c r="G1184" s="1">
        <f>COUNTIF(B1184,"*ii*")</f>
        <v>0</v>
      </c>
      <c r="H1184" s="1">
        <f>COUNTIF(B1184,"*ee*")</f>
        <v>0</v>
      </c>
      <c r="I1184" s="1">
        <f>COUNTIF(B1184,"*aa*")</f>
        <v>0</v>
      </c>
      <c r="J1184" s="1">
        <f>COUNTIF(B1184,"*oo*")</f>
        <v>0</v>
      </c>
      <c r="K1184" s="1">
        <f>COUNTIF(B1184,"*uu*")</f>
        <v>0</v>
      </c>
      <c r="L1184" s="1">
        <f>COUNTIF(B1184,"*ia*")</f>
        <v>0</v>
      </c>
      <c r="M1184" s="1">
        <f>COUNTIF(B1184,"*iu*")</f>
        <v>0</v>
      </c>
      <c r="N1184" s="1">
        <f>COUNTIF(B1184,"*ei*")</f>
        <v>0</v>
      </c>
      <c r="O1184" s="1">
        <f>COUNTIF(B1184,"*ea*")</f>
        <v>0</v>
      </c>
      <c r="P1184" s="1">
        <f>COUNTIF(B1184,"*eo*")</f>
        <v>0</v>
      </c>
      <c r="Q1184" s="1">
        <f>COUNTIF(B1184,"*eu*")</f>
        <v>0</v>
      </c>
      <c r="R1184" s="1">
        <f>COUNTIF(B1184,"*ai*")</f>
        <v>0</v>
      </c>
      <c r="S1184" s="1">
        <f>COUNTIF(B1184,"*ae*")</f>
        <v>0</v>
      </c>
      <c r="T1184" s="1">
        <f>COUNTIF(B1184,"*ao*")</f>
        <v>0</v>
      </c>
      <c r="U1184" s="1">
        <f>COUNTIF(B1184,"*au*")</f>
        <v>0</v>
      </c>
      <c r="V1184" s="1">
        <f>COUNTIF(B1184,"*oi*")</f>
        <v>0</v>
      </c>
      <c r="W1184" s="1">
        <f>COUNTIF(B1184,"*oe*")</f>
        <v>0</v>
      </c>
      <c r="X1184" s="1">
        <f>COUNTIF(B1184,"*oa*")</f>
        <v>0</v>
      </c>
      <c r="Y1184" s="1">
        <f>COUNTIF(B1184,"*ou*")</f>
        <v>0</v>
      </c>
      <c r="Z1184" s="1">
        <f>COUNTIF(B1184,"*ui*")</f>
        <v>0</v>
      </c>
      <c r="AA1184" s="1">
        <f>COUNTIF(B1184,"*ua*")</f>
        <v>0</v>
      </c>
      <c r="AB1184">
        <f>SUM(G1184:AA1184)</f>
        <v>0</v>
      </c>
      <c r="AC1184">
        <v>2</v>
      </c>
      <c r="AD1184">
        <f>COUNTIF(AC1184,"2")</f>
        <v>1</v>
      </c>
      <c r="AE1184">
        <f>COUNTIF(AC1184,"3")</f>
        <v>0</v>
      </c>
      <c r="AF1184">
        <f>COUNTIF(AC1184,"4")</f>
        <v>0</v>
      </c>
      <c r="AG1184">
        <f>COUNTIF(AC1184,"5")</f>
        <v>0</v>
      </c>
      <c r="AH1184">
        <v>1</v>
      </c>
      <c r="AI1184">
        <v>0</v>
      </c>
      <c r="AL1184">
        <v>1</v>
      </c>
      <c r="AO1184" s="1">
        <f>COUNTIF(F1184,"CVCV")+COUNTIF(F1184,"CVVCV")</f>
        <v>1</v>
      </c>
      <c r="AP1184" s="1">
        <f>COUNTIF(F1184,"CVCVC")+COUNTIF(F1184,"CVVCVC")</f>
        <v>0</v>
      </c>
      <c r="AQ1184" s="1">
        <f>COUNTIF(F1184,"VCV")+COUNTIF(F1184,"VVCV")</f>
        <v>0</v>
      </c>
      <c r="AR1184" s="1">
        <f>COUNTIF(F1184,"VCVC")+COUNTIF(F1184,"VVCVC")</f>
        <v>0</v>
      </c>
      <c r="AS1184" s="1">
        <f>COUNTIF(F1184,"CVV")</f>
        <v>0</v>
      </c>
      <c r="AT1184" s="1">
        <f>COUNTIF(F1184,"CVVC")</f>
        <v>0</v>
      </c>
      <c r="AU1184" s="1">
        <f>COUNTIF(F1184,"VV")</f>
        <v>0</v>
      </c>
      <c r="AV1184" s="1">
        <f>COUNTIF(F1184,"VVC")</f>
        <v>0</v>
      </c>
      <c r="AW1184" s="1">
        <f>COUNTIF(F1184,"CVVCVC")+COUNTIF(F1184,"VVCVC")+COUNTIF(F1184,"CVVCV")+COUNTIF(F1184,"VVCV")</f>
        <v>0</v>
      </c>
      <c r="AY1184" s="1">
        <f>COUNTIF(F1184,"CCVCV")</f>
        <v>0</v>
      </c>
      <c r="AZ1184" s="1">
        <f>COUNTIF(F1184,"CCVCVC")</f>
        <v>0</v>
      </c>
      <c r="BA1184" s="1">
        <f>COUNTIF(F1184,"CCVV")</f>
        <v>0</v>
      </c>
      <c r="BB1184" s="1">
        <f>COUNTIF(F1184,"CCVVC")</f>
        <v>0</v>
      </c>
      <c r="BF1184" s="1" t="str">
        <f>RIGHT(F1184,4)</f>
        <v>CVCV</v>
      </c>
      <c r="BG1184" s="1">
        <v>1</v>
      </c>
      <c r="BP1184" s="1">
        <f>SUM(BG1184:BO1184)</f>
        <v>1</v>
      </c>
      <c r="BQ1184">
        <v>0</v>
      </c>
      <c r="BS1184" s="1" t="str">
        <f>LEFT(B1184,1)</f>
        <v>t</v>
      </c>
      <c r="BT1184" s="1" t="str">
        <f>LEFT(B1184,2)</f>
        <v>tu</v>
      </c>
      <c r="BU1184" s="1" t="str">
        <f>RIGHT(B1184,1)</f>
        <v>i</v>
      </c>
      <c r="BX1184" s="10">
        <v>0</v>
      </c>
      <c r="BY1184" s="10" t="str">
        <f>LEFT(CA1184,1)</f>
        <v>u</v>
      </c>
      <c r="BZ1184" s="10" t="str">
        <f>RIGHT(B1184,1)</f>
        <v>i</v>
      </c>
      <c r="CA1184" s="10" t="str">
        <f>RIGHT(B1184,3)</f>
        <v>usi</v>
      </c>
      <c r="CB1184" s="10" t="str">
        <f>RIGHT(B1184,3)</f>
        <v>usi</v>
      </c>
      <c r="CC1184" s="10" t="str">
        <f>RIGHT(B1184,2)</f>
        <v>si</v>
      </c>
      <c r="CD1184" s="10" t="str">
        <f>RIGHT(B1184,1)</f>
        <v>i</v>
      </c>
    </row>
    <row r="1185" spans="1:82">
      <c r="A1185">
        <v>129</v>
      </c>
      <c r="B1185" s="30" t="s">
        <v>311</v>
      </c>
      <c r="C1185" t="s">
        <v>1579</v>
      </c>
      <c r="D1185" t="s">
        <v>1150</v>
      </c>
      <c r="E1185" t="s">
        <v>2821</v>
      </c>
      <c r="F1185" t="s">
        <v>2834</v>
      </c>
      <c r="G1185" s="1">
        <f>COUNTIF(B1185,"*ii*")</f>
        <v>0</v>
      </c>
      <c r="H1185" s="1">
        <f>COUNTIF(B1185,"*ee*")</f>
        <v>0</v>
      </c>
      <c r="I1185" s="1">
        <f>COUNTIF(B1185,"*aa*")</f>
        <v>0</v>
      </c>
      <c r="J1185" s="1">
        <f>COUNTIF(B1185,"*oo*")</f>
        <v>0</v>
      </c>
      <c r="K1185" s="1">
        <f>COUNTIF(B1185,"*uu*")</f>
        <v>0</v>
      </c>
      <c r="L1185" s="1">
        <f>COUNTIF(B1185,"*ia*")</f>
        <v>0</v>
      </c>
      <c r="M1185" s="1">
        <f>COUNTIF(B1185,"*iu*")</f>
        <v>0</v>
      </c>
      <c r="N1185" s="1">
        <f>COUNTIF(B1185,"*ei*")</f>
        <v>0</v>
      </c>
      <c r="O1185" s="1">
        <f>COUNTIF(B1185,"*ea*")</f>
        <v>0</v>
      </c>
      <c r="P1185" s="1">
        <f>COUNTIF(B1185,"*eo*")</f>
        <v>0</v>
      </c>
      <c r="Q1185" s="1">
        <f>COUNTIF(B1185,"*eu*")</f>
        <v>0</v>
      </c>
      <c r="R1185" s="1">
        <f>COUNTIF(B1185,"*ai*")</f>
        <v>0</v>
      </c>
      <c r="S1185" s="1">
        <f>COUNTIF(B1185,"*ae*")</f>
        <v>0</v>
      </c>
      <c r="T1185" s="1">
        <f>COUNTIF(B1185,"*ao*")</f>
        <v>0</v>
      </c>
      <c r="U1185" s="1">
        <f>COUNTIF(B1185,"*au*")</f>
        <v>0</v>
      </c>
      <c r="V1185" s="1">
        <f>COUNTIF(B1185,"*oi*")</f>
        <v>0</v>
      </c>
      <c r="W1185" s="1">
        <f>COUNTIF(B1185,"*oe*")</f>
        <v>0</v>
      </c>
      <c r="X1185" s="1">
        <f>COUNTIF(B1185,"*oa*")</f>
        <v>0</v>
      </c>
      <c r="Y1185" s="1">
        <f>COUNTIF(B1185,"*ou*")</f>
        <v>0</v>
      </c>
      <c r="Z1185" s="1">
        <f>COUNTIF(B1185,"*ui*")</f>
        <v>0</v>
      </c>
      <c r="AA1185" s="1">
        <f>COUNTIF(B1185,"*ua*")</f>
        <v>0</v>
      </c>
      <c r="AB1185">
        <f>SUM(G1185:AA1185)</f>
        <v>0</v>
      </c>
      <c r="AC1185">
        <v>2</v>
      </c>
      <c r="AD1185">
        <f>COUNTIF(AC1185,"2")</f>
        <v>1</v>
      </c>
      <c r="AE1185">
        <f>COUNTIF(AC1185,"3")</f>
        <v>0</v>
      </c>
      <c r="AF1185">
        <f>COUNTIF(AC1185,"4")</f>
        <v>0</v>
      </c>
      <c r="AG1185">
        <f>COUNTIF(AC1185,"5")</f>
        <v>0</v>
      </c>
      <c r="AH1185">
        <v>1</v>
      </c>
      <c r="AI1185">
        <v>0</v>
      </c>
      <c r="AL1185">
        <v>1</v>
      </c>
      <c r="AO1185" s="1">
        <f>COUNTIF(F1185,"CVCV")+COUNTIF(F1185,"CVVCV")</f>
        <v>1</v>
      </c>
      <c r="AP1185" s="1">
        <f>COUNTIF(F1185,"CVCVC")+COUNTIF(F1185,"CVVCVC")</f>
        <v>0</v>
      </c>
      <c r="AQ1185" s="1">
        <f>COUNTIF(F1185,"VCV")+COUNTIF(F1185,"VVCV")</f>
        <v>0</v>
      </c>
      <c r="AR1185" s="1">
        <f>COUNTIF(F1185,"VCVC")+COUNTIF(F1185,"VVCVC")</f>
        <v>0</v>
      </c>
      <c r="AS1185" s="1">
        <f>COUNTIF(F1185,"CVV")</f>
        <v>0</v>
      </c>
      <c r="AT1185" s="1">
        <f>COUNTIF(F1185,"CVVC")</f>
        <v>0</v>
      </c>
      <c r="AU1185" s="1">
        <f>COUNTIF(F1185,"VV")</f>
        <v>0</v>
      </c>
      <c r="AV1185" s="1">
        <f>COUNTIF(F1185,"VVC")</f>
        <v>0</v>
      </c>
      <c r="AW1185" s="1">
        <f>COUNTIF(F1185,"CVVCVC")+COUNTIF(F1185,"VVCVC")+COUNTIF(F1185,"CVVCV")+COUNTIF(F1185,"VVCV")</f>
        <v>0</v>
      </c>
      <c r="AY1185" s="1">
        <f>COUNTIF(F1185,"CCVCV")</f>
        <v>0</v>
      </c>
      <c r="AZ1185" s="1">
        <f>COUNTIF(F1185,"CCVCVC")</f>
        <v>0</v>
      </c>
      <c r="BA1185" s="1">
        <f>COUNTIF(F1185,"CCVV")</f>
        <v>0</v>
      </c>
      <c r="BB1185" s="1">
        <f>COUNTIF(F1185,"CCVVC")</f>
        <v>0</v>
      </c>
      <c r="BF1185" s="1" t="str">
        <f>RIGHT(F1185,4)</f>
        <v>CVCV</v>
      </c>
      <c r="BG1185" s="1">
        <v>1</v>
      </c>
      <c r="BP1185" s="1">
        <f>SUM(BG1185:BO1185)</f>
        <v>1</v>
      </c>
      <c r="BQ1185">
        <v>0</v>
      </c>
      <c r="BS1185" s="1" t="str">
        <f>LEFT(B1185,1)</f>
        <v>b</v>
      </c>
      <c r="BT1185" s="1" t="str">
        <f>LEFT(B1185,2)</f>
        <v>ba</v>
      </c>
      <c r="BU1185" s="1" t="str">
        <f>RIGHT(B1185,1)</f>
        <v>i</v>
      </c>
      <c r="BX1185" s="10">
        <v>0</v>
      </c>
      <c r="BY1185" s="10" t="str">
        <f>LEFT(CA1185,1)</f>
        <v>a</v>
      </c>
      <c r="BZ1185" s="10" t="str">
        <f>RIGHT(B1185,1)</f>
        <v>i</v>
      </c>
      <c r="CA1185" s="10" t="str">
        <f>RIGHT(B1185,3)</f>
        <v>ati</v>
      </c>
      <c r="CB1185" s="10" t="str">
        <f>RIGHT(B1185,3)</f>
        <v>ati</v>
      </c>
      <c r="CC1185" s="10" t="str">
        <f>RIGHT(B1185,2)</f>
        <v>ti</v>
      </c>
      <c r="CD1185" s="10" t="str">
        <f>RIGHT(B1185,1)</f>
        <v>i</v>
      </c>
    </row>
    <row r="1186" spans="1:82">
      <c r="B1186" s="30" t="s">
        <v>4020</v>
      </c>
      <c r="C1186" s="1" t="s">
        <v>4069</v>
      </c>
      <c r="D1186" s="10" t="s">
        <v>1150</v>
      </c>
      <c r="E1186" s="10" t="s">
        <v>2821</v>
      </c>
      <c r="F1186" s="1" t="s">
        <v>2834</v>
      </c>
      <c r="G1186" s="1">
        <f>COUNTIF(B1186,"*ii*")</f>
        <v>0</v>
      </c>
      <c r="H1186" s="1">
        <f>COUNTIF(B1186,"*ee*")</f>
        <v>0</v>
      </c>
      <c r="I1186" s="1">
        <f>COUNTIF(B1186,"*aa*")</f>
        <v>0</v>
      </c>
      <c r="J1186" s="1">
        <f>COUNTIF(B1186,"*oo*")</f>
        <v>0</v>
      </c>
      <c r="K1186" s="1">
        <f>COUNTIF(B1186,"*uu*")</f>
        <v>0</v>
      </c>
      <c r="L1186" s="1">
        <f>COUNTIF(B1186,"*ia*")</f>
        <v>0</v>
      </c>
      <c r="M1186" s="1">
        <f>COUNTIF(B1186,"*iu*")</f>
        <v>0</v>
      </c>
      <c r="N1186" s="1">
        <f>COUNTIF(B1186,"*ei*")</f>
        <v>0</v>
      </c>
      <c r="O1186" s="1">
        <f>COUNTIF(B1186,"*ea*")</f>
        <v>0</v>
      </c>
      <c r="P1186" s="1">
        <f>COUNTIF(B1186,"*eo*")</f>
        <v>0</v>
      </c>
      <c r="Q1186" s="1">
        <f>COUNTIF(B1186,"*eu*")</f>
        <v>0</v>
      </c>
      <c r="R1186" s="1">
        <f>COUNTIF(B1186,"*ai*")</f>
        <v>0</v>
      </c>
      <c r="S1186" s="1">
        <f>COUNTIF(B1186,"*ae*")</f>
        <v>0</v>
      </c>
      <c r="T1186" s="1">
        <f>COUNTIF(B1186,"*ao*")</f>
        <v>0</v>
      </c>
      <c r="U1186" s="1">
        <f>COUNTIF(B1186,"*au*")</f>
        <v>0</v>
      </c>
      <c r="V1186" s="1">
        <f>COUNTIF(B1186,"*oi*")</f>
        <v>0</v>
      </c>
      <c r="W1186" s="1">
        <f>COUNTIF(B1186,"*oe*")</f>
        <v>0</v>
      </c>
      <c r="X1186" s="1">
        <f>COUNTIF(B1186,"*oa*")</f>
        <v>0</v>
      </c>
      <c r="Y1186" s="1">
        <f>COUNTIF(B1186,"*ou*")</f>
        <v>0</v>
      </c>
      <c r="Z1186" s="1">
        <f>COUNTIF(B1186,"*ui*")</f>
        <v>0</v>
      </c>
      <c r="AA1186" s="1">
        <f>COUNTIF(B1186,"*ua*")</f>
        <v>0</v>
      </c>
      <c r="AB1186">
        <f>SUM(G1186:AA1186)</f>
        <v>0</v>
      </c>
      <c r="AC1186">
        <v>2</v>
      </c>
      <c r="AD1186">
        <f>COUNTIF(AC1186,"2")</f>
        <v>1</v>
      </c>
      <c r="AE1186">
        <f>COUNTIF(AC1186,"3")</f>
        <v>0</v>
      </c>
      <c r="AF1186">
        <f>COUNTIF(AC1186,"4")</f>
        <v>0</v>
      </c>
      <c r="AG1186">
        <f>COUNTIF(AC1186,"5")</f>
        <v>0</v>
      </c>
      <c r="AH1186">
        <v>1</v>
      </c>
      <c r="AI1186">
        <v>0</v>
      </c>
      <c r="AL1186">
        <v>1</v>
      </c>
      <c r="AO1186" s="1">
        <f>COUNTIF(F1186,"CVCV")+COUNTIF(F1186,"CVVCV")</f>
        <v>1</v>
      </c>
      <c r="AP1186" s="1">
        <f>COUNTIF(F1186,"CVCVC")+COUNTIF(F1186,"CVVCVC")</f>
        <v>0</v>
      </c>
      <c r="AQ1186" s="1">
        <f>COUNTIF(F1186,"VCV")+COUNTIF(F1186,"VVCV")</f>
        <v>0</v>
      </c>
      <c r="AR1186" s="1">
        <f>COUNTIF(F1186,"VCVC")+COUNTIF(F1186,"VVCVC")</f>
        <v>0</v>
      </c>
      <c r="AS1186" s="1">
        <f>COUNTIF(F1186,"CVV")</f>
        <v>0</v>
      </c>
      <c r="AT1186" s="1">
        <f>COUNTIF(F1186,"CVVC")</f>
        <v>0</v>
      </c>
      <c r="AU1186" s="1">
        <f>COUNTIF(F1186,"VV")</f>
        <v>0</v>
      </c>
      <c r="AV1186" s="1">
        <f>COUNTIF(F1186,"VVC")</f>
        <v>0</v>
      </c>
      <c r="AW1186" s="1">
        <f>COUNTIF(F1186,"CVVCVC")+COUNTIF(F1186,"VVCVC")+COUNTIF(F1186,"CVVCV")+COUNTIF(F1186,"VVCV")</f>
        <v>0</v>
      </c>
      <c r="AX1186" s="1"/>
      <c r="AY1186" s="1">
        <f>COUNTIF(F1186,"CCVCV")</f>
        <v>0</v>
      </c>
      <c r="AZ1186" s="1">
        <f>COUNTIF(F1186,"CCVCVC")</f>
        <v>0</v>
      </c>
      <c r="BA1186" s="1">
        <f>COUNTIF(F1186,"CCVV")</f>
        <v>0</v>
      </c>
      <c r="BB1186" s="1">
        <f>COUNTIF(F1186,"CCVVC")</f>
        <v>0</v>
      </c>
      <c r="BC1186" s="1"/>
      <c r="BE1186" t="s">
        <v>4021</v>
      </c>
      <c r="BF1186" s="1" t="str">
        <f>RIGHT(F1186,4)</f>
        <v>CVCV</v>
      </c>
      <c r="BG1186" s="1">
        <v>1</v>
      </c>
      <c r="BH1186" s="1"/>
      <c r="BP1186" s="1">
        <f>SUM(BG1186:BO1186)</f>
        <v>1</v>
      </c>
      <c r="BQ1186">
        <v>0</v>
      </c>
      <c r="BS1186" s="1" t="str">
        <f>LEFT(B1186,1)</f>
        <v>t</v>
      </c>
      <c r="BT1186" s="1" t="str">
        <f>LEFT(B1186,2)</f>
        <v>ta</v>
      </c>
      <c r="BU1186" s="1" t="str">
        <f>RIGHT(B1186,1)</f>
        <v>i</v>
      </c>
      <c r="BW1186"/>
      <c r="BX1186" s="10">
        <v>0</v>
      </c>
      <c r="BY1186" s="10" t="str">
        <f>LEFT(CA1186,1)</f>
        <v>a</v>
      </c>
      <c r="BZ1186" s="10" t="str">
        <f>RIGHT(B1186,1)</f>
        <v>i</v>
      </c>
      <c r="CA1186" s="10" t="str">
        <f>RIGHT(B1186,3)</f>
        <v>ati</v>
      </c>
      <c r="CB1186" s="10" t="str">
        <f>RIGHT(B1186,3)</f>
        <v>ati</v>
      </c>
      <c r="CC1186" s="10" t="str">
        <f>RIGHT(B1186,2)</f>
        <v>ti</v>
      </c>
      <c r="CD1186" s="10" t="str">
        <f>RIGHT(B1186,1)</f>
        <v>i</v>
      </c>
    </row>
    <row r="1187" spans="1:82">
      <c r="A1187">
        <v>1148</v>
      </c>
      <c r="B1187" s="30" t="s">
        <v>1126</v>
      </c>
      <c r="C1187" t="s">
        <v>2790</v>
      </c>
      <c r="D1187" t="s">
        <v>1141</v>
      </c>
      <c r="E1187" t="s">
        <v>1141</v>
      </c>
      <c r="F1187" t="s">
        <v>2834</v>
      </c>
      <c r="G1187" s="1">
        <f>COUNTIF(B1187,"*ii*")</f>
        <v>0</v>
      </c>
      <c r="H1187" s="1">
        <f>COUNTIF(B1187,"*ee*")</f>
        <v>0</v>
      </c>
      <c r="I1187" s="1">
        <f>COUNTIF(B1187,"*aa*")</f>
        <v>0</v>
      </c>
      <c r="J1187" s="1">
        <f>COUNTIF(B1187,"*oo*")</f>
        <v>0</v>
      </c>
      <c r="K1187" s="1">
        <f>COUNTIF(B1187,"*uu*")</f>
        <v>0</v>
      </c>
      <c r="L1187" s="1">
        <f>COUNTIF(B1187,"*ia*")</f>
        <v>0</v>
      </c>
      <c r="M1187" s="1">
        <f>COUNTIF(B1187,"*iu*")</f>
        <v>0</v>
      </c>
      <c r="N1187" s="1">
        <f>COUNTIF(B1187,"*ei*")</f>
        <v>0</v>
      </c>
      <c r="O1187" s="1">
        <f>COUNTIF(B1187,"*ea*")</f>
        <v>0</v>
      </c>
      <c r="P1187" s="1">
        <f>COUNTIF(B1187,"*eo*")</f>
        <v>0</v>
      </c>
      <c r="Q1187" s="1">
        <f>COUNTIF(B1187,"*eu*")</f>
        <v>0</v>
      </c>
      <c r="R1187" s="1">
        <f>COUNTIF(B1187,"*ai*")</f>
        <v>0</v>
      </c>
      <c r="S1187" s="1">
        <f>COUNTIF(B1187,"*ae*")</f>
        <v>0</v>
      </c>
      <c r="T1187" s="1">
        <f>COUNTIF(B1187,"*ao*")</f>
        <v>0</v>
      </c>
      <c r="U1187" s="1">
        <f>COUNTIF(B1187,"*au*")</f>
        <v>0</v>
      </c>
      <c r="V1187" s="1">
        <f>COUNTIF(B1187,"*oi*")</f>
        <v>0</v>
      </c>
      <c r="W1187" s="1">
        <f>COUNTIF(B1187,"*oe*")</f>
        <v>0</v>
      </c>
      <c r="X1187" s="1">
        <f>COUNTIF(B1187,"*oa*")</f>
        <v>0</v>
      </c>
      <c r="Y1187" s="1">
        <f>COUNTIF(B1187,"*ou*")</f>
        <v>0</v>
      </c>
      <c r="Z1187" s="1">
        <f>COUNTIF(B1187,"*ui*")</f>
        <v>0</v>
      </c>
      <c r="AA1187" s="1">
        <f>COUNTIF(B1187,"*ua*")</f>
        <v>0</v>
      </c>
      <c r="AB1187">
        <f>SUM(G1187:AA1187)</f>
        <v>0</v>
      </c>
      <c r="AC1187">
        <v>2</v>
      </c>
      <c r="AD1187">
        <f>COUNTIF(AC1187,"2")</f>
        <v>1</v>
      </c>
      <c r="AE1187">
        <f>COUNTIF(AC1187,"3")</f>
        <v>0</v>
      </c>
      <c r="AF1187">
        <f>COUNTIF(AC1187,"4")</f>
        <v>0</v>
      </c>
      <c r="AG1187">
        <f>COUNTIF(AC1187,"5")</f>
        <v>0</v>
      </c>
      <c r="AH1187">
        <v>1</v>
      </c>
      <c r="AI1187">
        <v>0</v>
      </c>
      <c r="AL1187">
        <v>1</v>
      </c>
      <c r="AO1187" s="1">
        <f>COUNTIF(F1187,"CVCV")+COUNTIF(F1187,"CVVCV")</f>
        <v>1</v>
      </c>
      <c r="AP1187" s="1">
        <f>COUNTIF(F1187,"CVCVC")+COUNTIF(F1187,"CVVCVC")</f>
        <v>0</v>
      </c>
      <c r="AQ1187" s="1">
        <f>COUNTIF(F1187,"VCV")+COUNTIF(F1187,"VVCV")</f>
        <v>0</v>
      </c>
      <c r="AR1187" s="1">
        <f>COUNTIF(F1187,"VCVC")+COUNTIF(F1187,"VVCVC")</f>
        <v>0</v>
      </c>
      <c r="AS1187" s="1">
        <f>COUNTIF(F1187,"CVV")</f>
        <v>0</v>
      </c>
      <c r="AT1187" s="1">
        <f>COUNTIF(F1187,"CVVC")</f>
        <v>0</v>
      </c>
      <c r="AU1187" s="1">
        <f>COUNTIF(F1187,"VV")</f>
        <v>0</v>
      </c>
      <c r="AV1187" s="1">
        <f>COUNTIF(F1187,"VVC")</f>
        <v>0</v>
      </c>
      <c r="AW1187" s="1">
        <f>COUNTIF(F1187,"CVVCVC")+COUNTIF(F1187,"VVCVC")+COUNTIF(F1187,"CVVCV")+COUNTIF(F1187,"VVCV")</f>
        <v>0</v>
      </c>
      <c r="AY1187" s="1">
        <f>COUNTIF(F1187,"CCVCV")</f>
        <v>0</v>
      </c>
      <c r="AZ1187" s="1">
        <f>COUNTIF(F1187,"CCVCVC")</f>
        <v>0</v>
      </c>
      <c r="BA1187" s="1">
        <f>COUNTIF(F1187,"CCVV")</f>
        <v>0</v>
      </c>
      <c r="BB1187" s="1">
        <f>COUNTIF(F1187,"CCVVC")</f>
        <v>0</v>
      </c>
      <c r="BF1187" s="1" t="str">
        <f>RIGHT(F1187,4)</f>
        <v>CVCV</v>
      </c>
      <c r="BG1187" s="1">
        <v>1</v>
      </c>
      <c r="BP1187" s="1">
        <f>SUM(BG1187:BO1187)</f>
        <v>1</v>
      </c>
      <c r="BQ1187">
        <v>0</v>
      </c>
      <c r="BS1187" s="1" t="str">
        <f>LEFT(B1187,1)</f>
        <v>p</v>
      </c>
      <c r="BT1187" s="1" t="str">
        <f>LEFT(B1187,2)</f>
        <v>pe</v>
      </c>
      <c r="BU1187" s="1" t="str">
        <f>RIGHT(B1187,1)</f>
        <v>i</v>
      </c>
      <c r="BX1187" s="10">
        <v>0</v>
      </c>
      <c r="BY1187" s="10" t="str">
        <f>LEFT(CA1187,1)</f>
        <v>e</v>
      </c>
      <c r="BZ1187" s="10" t="str">
        <f>RIGHT(B1187,1)</f>
        <v>i</v>
      </c>
      <c r="CA1187" s="10" t="str">
        <f>RIGHT(B1187,3)</f>
        <v>eti</v>
      </c>
      <c r="CB1187" s="10" t="str">
        <f>RIGHT(B1187,3)</f>
        <v>eti</v>
      </c>
      <c r="CC1187" s="10" t="str">
        <f>RIGHT(B1187,2)</f>
        <v>ti</v>
      </c>
      <c r="CD1187" s="10" t="str">
        <f>RIGHT(B1187,1)</f>
        <v>i</v>
      </c>
    </row>
    <row r="1188" spans="1:82">
      <c r="A1188">
        <v>304</v>
      </c>
      <c r="B1188" s="30" t="s">
        <v>816</v>
      </c>
      <c r="C1188" t="s">
        <v>2281</v>
      </c>
      <c r="D1188" t="s">
        <v>1151</v>
      </c>
      <c r="E1188" t="s">
        <v>2821</v>
      </c>
      <c r="F1188" t="s">
        <v>2834</v>
      </c>
      <c r="G1188" s="1">
        <f>COUNTIF(B1188,"*ii*")</f>
        <v>0</v>
      </c>
      <c r="H1188" s="1">
        <f>COUNTIF(B1188,"*ee*")</f>
        <v>0</v>
      </c>
      <c r="I1188" s="1">
        <f>COUNTIF(B1188,"*aa*")</f>
        <v>0</v>
      </c>
      <c r="J1188" s="1">
        <f>COUNTIF(B1188,"*oo*")</f>
        <v>0</v>
      </c>
      <c r="K1188" s="1">
        <f>COUNTIF(B1188,"*uu*")</f>
        <v>0</v>
      </c>
      <c r="L1188" s="1">
        <f>COUNTIF(B1188,"*ia*")</f>
        <v>0</v>
      </c>
      <c r="M1188" s="1">
        <f>COUNTIF(B1188,"*iu*")</f>
        <v>0</v>
      </c>
      <c r="N1188" s="1">
        <f>COUNTIF(B1188,"*ei*")</f>
        <v>0</v>
      </c>
      <c r="O1188" s="1">
        <f>COUNTIF(B1188,"*ea*")</f>
        <v>0</v>
      </c>
      <c r="P1188" s="1">
        <f>COUNTIF(B1188,"*eo*")</f>
        <v>0</v>
      </c>
      <c r="Q1188" s="1">
        <f>COUNTIF(B1188,"*eu*")</f>
        <v>0</v>
      </c>
      <c r="R1188" s="1">
        <f>COUNTIF(B1188,"*ai*")</f>
        <v>0</v>
      </c>
      <c r="S1188" s="1">
        <f>COUNTIF(B1188,"*ae*")</f>
        <v>0</v>
      </c>
      <c r="T1188" s="1">
        <f>COUNTIF(B1188,"*ao*")</f>
        <v>0</v>
      </c>
      <c r="U1188" s="1">
        <f>COUNTIF(B1188,"*au*")</f>
        <v>0</v>
      </c>
      <c r="V1188" s="1">
        <f>COUNTIF(B1188,"*oi*")</f>
        <v>0</v>
      </c>
      <c r="W1188" s="1">
        <f>COUNTIF(B1188,"*oe*")</f>
        <v>0</v>
      </c>
      <c r="X1188" s="1">
        <f>COUNTIF(B1188,"*oa*")</f>
        <v>0</v>
      </c>
      <c r="Y1188" s="1">
        <f>COUNTIF(B1188,"*ou*")</f>
        <v>0</v>
      </c>
      <c r="Z1188" s="1">
        <f>COUNTIF(B1188,"*ui*")</f>
        <v>0</v>
      </c>
      <c r="AA1188" s="1">
        <f>COUNTIF(B1188,"*ua*")</f>
        <v>0</v>
      </c>
      <c r="AB1188">
        <f>SUM(G1188:AA1188)</f>
        <v>0</v>
      </c>
      <c r="AC1188">
        <v>2</v>
      </c>
      <c r="AD1188">
        <f>COUNTIF(AC1188,"2")</f>
        <v>1</v>
      </c>
      <c r="AE1188">
        <f>COUNTIF(AC1188,"3")</f>
        <v>0</v>
      </c>
      <c r="AF1188">
        <f>COUNTIF(AC1188,"4")</f>
        <v>0</v>
      </c>
      <c r="AG1188">
        <f>COUNTIF(AC1188,"5")</f>
        <v>0</v>
      </c>
      <c r="AH1188">
        <v>1</v>
      </c>
      <c r="AI1188">
        <v>0</v>
      </c>
      <c r="AL1188">
        <v>1</v>
      </c>
      <c r="AO1188" s="1">
        <f>COUNTIF(F1188,"CVCV")+COUNTIF(F1188,"CVVCV")</f>
        <v>1</v>
      </c>
      <c r="AP1188" s="1">
        <f>COUNTIF(F1188,"CVCVC")+COUNTIF(F1188,"CVVCVC")</f>
        <v>0</v>
      </c>
      <c r="AQ1188" s="1">
        <f>COUNTIF(F1188,"VCV")+COUNTIF(F1188,"VVCV")</f>
        <v>0</v>
      </c>
      <c r="AR1188" s="1">
        <f>COUNTIF(F1188,"VCVC")+COUNTIF(F1188,"VVCVC")</f>
        <v>0</v>
      </c>
      <c r="AS1188" s="1">
        <f>COUNTIF(F1188,"CVV")</f>
        <v>0</v>
      </c>
      <c r="AT1188" s="1">
        <f>COUNTIF(F1188,"CVVC")</f>
        <v>0</v>
      </c>
      <c r="AU1188" s="1">
        <f>COUNTIF(F1188,"VV")</f>
        <v>0</v>
      </c>
      <c r="AV1188" s="1">
        <f>COUNTIF(F1188,"VVC")</f>
        <v>0</v>
      </c>
      <c r="AW1188" s="1">
        <f>COUNTIF(F1188,"CVVCVC")+COUNTIF(F1188,"VVCVC")+COUNTIF(F1188,"CVVCV")+COUNTIF(F1188,"VVCV")</f>
        <v>0</v>
      </c>
      <c r="AY1188" s="1">
        <f>COUNTIF(F1188,"CCVCV")</f>
        <v>0</v>
      </c>
      <c r="AZ1188" s="1">
        <f>COUNTIF(F1188,"CCVCVC")</f>
        <v>0</v>
      </c>
      <c r="BA1188" s="1">
        <f>COUNTIF(F1188,"CCVV")</f>
        <v>0</v>
      </c>
      <c r="BB1188" s="1">
        <f>COUNTIF(F1188,"CCVVC")</f>
        <v>0</v>
      </c>
      <c r="BF1188" s="1" t="str">
        <f>RIGHT(F1188,4)</f>
        <v>CVCV</v>
      </c>
      <c r="BG1188" s="1">
        <v>1</v>
      </c>
      <c r="BP1188" s="1">
        <f>SUM(BG1188:BO1188)</f>
        <v>1</v>
      </c>
      <c r="BQ1188">
        <v>0</v>
      </c>
      <c r="BS1188" s="1" t="str">
        <f>LEFT(B1188,1)</f>
        <v>f</v>
      </c>
      <c r="BT1188" s="1" t="str">
        <f>LEFT(B1188,2)</f>
        <v>fe</v>
      </c>
      <c r="BU1188" s="1" t="str">
        <f>RIGHT(B1188,1)</f>
        <v>i</v>
      </c>
      <c r="BX1188" s="10">
        <v>0</v>
      </c>
      <c r="BY1188" s="10" t="str">
        <f>LEFT(CA1188,1)</f>
        <v>e</v>
      </c>
      <c r="BZ1188" s="10" t="str">
        <f>RIGHT(B1188,1)</f>
        <v>i</v>
      </c>
      <c r="CA1188" s="10" t="str">
        <f>RIGHT(B1188,3)</f>
        <v>eti</v>
      </c>
      <c r="CB1188" s="10" t="str">
        <f>RIGHT(B1188,3)</f>
        <v>eti</v>
      </c>
      <c r="CC1188" s="10" t="str">
        <f>RIGHT(B1188,2)</f>
        <v>ti</v>
      </c>
      <c r="CD1188" s="10" t="str">
        <f>RIGHT(B1188,1)</f>
        <v>i</v>
      </c>
    </row>
    <row r="1189" spans="1:82">
      <c r="A1189">
        <v>534</v>
      </c>
      <c r="B1189" s="30" t="s">
        <v>620</v>
      </c>
      <c r="C1189" t="s">
        <v>2005</v>
      </c>
      <c r="D1189" t="s">
        <v>1151</v>
      </c>
      <c r="E1189" t="s">
        <v>2821</v>
      </c>
      <c r="F1189" t="s">
        <v>2834</v>
      </c>
      <c r="G1189" s="1">
        <f>COUNTIF(B1189,"*ii*")</f>
        <v>0</v>
      </c>
      <c r="H1189" s="1">
        <f>COUNTIF(B1189,"*ee*")</f>
        <v>0</v>
      </c>
      <c r="I1189" s="1">
        <f>COUNTIF(B1189,"*aa*")</f>
        <v>0</v>
      </c>
      <c r="J1189" s="1">
        <f>COUNTIF(B1189,"*oo*")</f>
        <v>0</v>
      </c>
      <c r="K1189" s="1">
        <f>COUNTIF(B1189,"*uu*")</f>
        <v>0</v>
      </c>
      <c r="L1189" s="1">
        <f>COUNTIF(B1189,"*ia*")</f>
        <v>0</v>
      </c>
      <c r="M1189" s="1">
        <f>COUNTIF(B1189,"*iu*")</f>
        <v>0</v>
      </c>
      <c r="N1189" s="1">
        <f>COUNTIF(B1189,"*ei*")</f>
        <v>0</v>
      </c>
      <c r="O1189" s="1">
        <f>COUNTIF(B1189,"*ea*")</f>
        <v>0</v>
      </c>
      <c r="P1189" s="1">
        <f>COUNTIF(B1189,"*eo*")</f>
        <v>0</v>
      </c>
      <c r="Q1189" s="1">
        <f>COUNTIF(B1189,"*eu*")</f>
        <v>0</v>
      </c>
      <c r="R1189" s="1">
        <f>COUNTIF(B1189,"*ai*")</f>
        <v>0</v>
      </c>
      <c r="S1189" s="1">
        <f>COUNTIF(B1189,"*ae*")</f>
        <v>0</v>
      </c>
      <c r="T1189" s="1">
        <f>COUNTIF(B1189,"*ao*")</f>
        <v>0</v>
      </c>
      <c r="U1189" s="1">
        <f>COUNTIF(B1189,"*au*")</f>
        <v>0</v>
      </c>
      <c r="V1189" s="1">
        <f>COUNTIF(B1189,"*oi*")</f>
        <v>0</v>
      </c>
      <c r="W1189" s="1">
        <f>COUNTIF(B1189,"*oe*")</f>
        <v>0</v>
      </c>
      <c r="X1189" s="1">
        <f>COUNTIF(B1189,"*oa*")</f>
        <v>0</v>
      </c>
      <c r="Y1189" s="1">
        <f>COUNTIF(B1189,"*ou*")</f>
        <v>0</v>
      </c>
      <c r="Z1189" s="1">
        <f>COUNTIF(B1189,"*ui*")</f>
        <v>0</v>
      </c>
      <c r="AA1189" s="1">
        <f>COUNTIF(B1189,"*ua*")</f>
        <v>0</v>
      </c>
      <c r="AB1189">
        <f>SUM(G1189:AA1189)</f>
        <v>0</v>
      </c>
      <c r="AC1189">
        <v>2</v>
      </c>
      <c r="AD1189">
        <f>COUNTIF(AC1189,"2")</f>
        <v>1</v>
      </c>
      <c r="AE1189">
        <f>COUNTIF(AC1189,"3")</f>
        <v>0</v>
      </c>
      <c r="AF1189">
        <f>COUNTIF(AC1189,"4")</f>
        <v>0</v>
      </c>
      <c r="AG1189">
        <f>COUNTIF(AC1189,"5")</f>
        <v>0</v>
      </c>
      <c r="AH1189">
        <v>1</v>
      </c>
      <c r="AI1189">
        <v>0</v>
      </c>
      <c r="AL1189">
        <v>1</v>
      </c>
      <c r="AO1189" s="1">
        <f>COUNTIF(F1189,"CVCV")+COUNTIF(F1189,"CVVCV")</f>
        <v>1</v>
      </c>
      <c r="AP1189" s="1">
        <f>COUNTIF(F1189,"CVCVC")+COUNTIF(F1189,"CVVCVC")</f>
        <v>0</v>
      </c>
      <c r="AQ1189" s="1">
        <f>COUNTIF(F1189,"VCV")+COUNTIF(F1189,"VVCV")</f>
        <v>0</v>
      </c>
      <c r="AR1189" s="1">
        <f>COUNTIF(F1189,"VCVC")+COUNTIF(F1189,"VVCVC")</f>
        <v>0</v>
      </c>
      <c r="AS1189" s="1">
        <f>COUNTIF(F1189,"CVV")</f>
        <v>0</v>
      </c>
      <c r="AT1189" s="1">
        <f>COUNTIF(F1189,"CVVC")</f>
        <v>0</v>
      </c>
      <c r="AU1189" s="1">
        <f>COUNTIF(F1189,"VV")</f>
        <v>0</v>
      </c>
      <c r="AV1189" s="1">
        <f>COUNTIF(F1189,"VVC")</f>
        <v>0</v>
      </c>
      <c r="AW1189" s="1">
        <f>COUNTIF(F1189,"CVVCVC")+COUNTIF(F1189,"VVCVC")+COUNTIF(F1189,"CVVCV")+COUNTIF(F1189,"VVCV")</f>
        <v>0</v>
      </c>
      <c r="AY1189" s="1">
        <f>COUNTIF(F1189,"CCVCV")</f>
        <v>0</v>
      </c>
      <c r="AZ1189" s="1">
        <f>COUNTIF(F1189,"CCVCVC")</f>
        <v>0</v>
      </c>
      <c r="BA1189" s="1">
        <f>COUNTIF(F1189,"CCVV")</f>
        <v>0</v>
      </c>
      <c r="BB1189" s="1">
        <f>COUNTIF(F1189,"CCVVC")</f>
        <v>0</v>
      </c>
      <c r="BF1189" s="1" t="str">
        <f>RIGHT(F1189,4)</f>
        <v>CVCV</v>
      </c>
      <c r="BG1189" s="1">
        <v>1</v>
      </c>
      <c r="BP1189" s="1">
        <f>SUM(BG1189:BO1189)</f>
        <v>1</v>
      </c>
      <c r="BQ1189">
        <v>0</v>
      </c>
      <c r="BS1189" s="1" t="str">
        <f>LEFT(B1189,1)</f>
        <v>k</v>
      </c>
      <c r="BT1189" s="1" t="str">
        <f>LEFT(B1189,2)</f>
        <v>ke</v>
      </c>
      <c r="BU1189" s="1" t="str">
        <f>RIGHT(B1189,1)</f>
        <v>i</v>
      </c>
      <c r="BX1189" s="10">
        <v>0</v>
      </c>
      <c r="BY1189" s="10" t="str">
        <f>LEFT(CA1189,1)</f>
        <v>e</v>
      </c>
      <c r="BZ1189" s="10" t="str">
        <f>RIGHT(B1189,1)</f>
        <v>i</v>
      </c>
      <c r="CA1189" s="10" t="str">
        <f>RIGHT(B1189,3)</f>
        <v>eti</v>
      </c>
      <c r="CB1189" s="10" t="str">
        <f>RIGHT(B1189,3)</f>
        <v>eti</v>
      </c>
      <c r="CC1189" s="10" t="str">
        <f>RIGHT(B1189,2)</f>
        <v>ti</v>
      </c>
      <c r="CD1189" s="10" t="str">
        <f>RIGHT(B1189,1)</f>
        <v>i</v>
      </c>
    </row>
    <row r="1190" spans="1:82">
      <c r="A1190">
        <v>159</v>
      </c>
      <c r="B1190" s="30" t="s">
        <v>871</v>
      </c>
      <c r="C1190" t="s">
        <v>2372</v>
      </c>
      <c r="D1190" t="s">
        <v>1150</v>
      </c>
      <c r="E1190" t="s">
        <v>2821</v>
      </c>
      <c r="F1190" t="s">
        <v>2834</v>
      </c>
      <c r="G1190" s="1">
        <f>COUNTIF(B1190,"*ii*")</f>
        <v>0</v>
      </c>
      <c r="H1190" s="1">
        <f>COUNTIF(B1190,"*ee*")</f>
        <v>0</v>
      </c>
      <c r="I1190" s="1">
        <f>COUNTIF(B1190,"*aa*")</f>
        <v>0</v>
      </c>
      <c r="J1190" s="1">
        <f>COUNTIF(B1190,"*oo*")</f>
        <v>0</v>
      </c>
      <c r="K1190" s="1">
        <f>COUNTIF(B1190,"*uu*")</f>
        <v>0</v>
      </c>
      <c r="L1190" s="1">
        <f>COUNTIF(B1190,"*ia*")</f>
        <v>0</v>
      </c>
      <c r="M1190" s="1">
        <f>COUNTIF(B1190,"*iu*")</f>
        <v>0</v>
      </c>
      <c r="N1190" s="1">
        <f>COUNTIF(B1190,"*ei*")</f>
        <v>0</v>
      </c>
      <c r="O1190" s="1">
        <f>COUNTIF(B1190,"*ea*")</f>
        <v>0</v>
      </c>
      <c r="P1190" s="1">
        <f>COUNTIF(B1190,"*eo*")</f>
        <v>0</v>
      </c>
      <c r="Q1190" s="1">
        <f>COUNTIF(B1190,"*eu*")</f>
        <v>0</v>
      </c>
      <c r="R1190" s="1">
        <f>COUNTIF(B1190,"*ai*")</f>
        <v>0</v>
      </c>
      <c r="S1190" s="1">
        <f>COUNTIF(B1190,"*ae*")</f>
        <v>0</v>
      </c>
      <c r="T1190" s="1">
        <f>COUNTIF(B1190,"*ao*")</f>
        <v>0</v>
      </c>
      <c r="U1190" s="1">
        <f>COUNTIF(B1190,"*au*")</f>
        <v>0</v>
      </c>
      <c r="V1190" s="1">
        <f>COUNTIF(B1190,"*oi*")</f>
        <v>0</v>
      </c>
      <c r="W1190" s="1">
        <f>COUNTIF(B1190,"*oe*")</f>
        <v>0</v>
      </c>
      <c r="X1190" s="1">
        <f>COUNTIF(B1190,"*oa*")</f>
        <v>0</v>
      </c>
      <c r="Y1190" s="1">
        <f>COUNTIF(B1190,"*ou*")</f>
        <v>0</v>
      </c>
      <c r="Z1190" s="1">
        <f>COUNTIF(B1190,"*ui*")</f>
        <v>0</v>
      </c>
      <c r="AA1190" s="1">
        <f>COUNTIF(B1190,"*ua*")</f>
        <v>0</v>
      </c>
      <c r="AB1190">
        <f>SUM(G1190:AA1190)</f>
        <v>0</v>
      </c>
      <c r="AC1190">
        <v>2</v>
      </c>
      <c r="AD1190">
        <f>COUNTIF(AC1190,"2")</f>
        <v>1</v>
      </c>
      <c r="AE1190">
        <f>COUNTIF(AC1190,"3")</f>
        <v>0</v>
      </c>
      <c r="AF1190">
        <f>COUNTIF(AC1190,"4")</f>
        <v>0</v>
      </c>
      <c r="AG1190">
        <f>COUNTIF(AC1190,"5")</f>
        <v>0</v>
      </c>
      <c r="AH1190">
        <v>1</v>
      </c>
      <c r="AI1190">
        <v>0</v>
      </c>
      <c r="AL1190">
        <v>1</v>
      </c>
      <c r="AO1190" s="1">
        <f>COUNTIF(F1190,"CVCV")+COUNTIF(F1190,"CVVCV")</f>
        <v>1</v>
      </c>
      <c r="AP1190" s="1">
        <f>COUNTIF(F1190,"CVCVC")+COUNTIF(F1190,"CVVCVC")</f>
        <v>0</v>
      </c>
      <c r="AQ1190" s="1">
        <f>COUNTIF(F1190,"VCV")+COUNTIF(F1190,"VVCV")</f>
        <v>0</v>
      </c>
      <c r="AR1190" s="1">
        <f>COUNTIF(F1190,"VCVC")+COUNTIF(F1190,"VVCVC")</f>
        <v>0</v>
      </c>
      <c r="AS1190" s="1">
        <f>COUNTIF(F1190,"CVV")</f>
        <v>0</v>
      </c>
      <c r="AT1190" s="1">
        <f>COUNTIF(F1190,"CVVC")</f>
        <v>0</v>
      </c>
      <c r="AU1190" s="1">
        <f>COUNTIF(F1190,"VV")</f>
        <v>0</v>
      </c>
      <c r="AV1190" s="1">
        <f>COUNTIF(F1190,"VVC")</f>
        <v>0</v>
      </c>
      <c r="AW1190" s="1">
        <f>COUNTIF(F1190,"CVVCVC")+COUNTIF(F1190,"VVCVC")+COUNTIF(F1190,"CVVCV")+COUNTIF(F1190,"VVCV")</f>
        <v>0</v>
      </c>
      <c r="AY1190" s="1">
        <f>COUNTIF(F1190,"CCVCV")</f>
        <v>0</v>
      </c>
      <c r="AZ1190" s="1">
        <f>COUNTIF(F1190,"CCVCVC")</f>
        <v>0</v>
      </c>
      <c r="BA1190" s="1">
        <f>COUNTIF(F1190,"CCVV")</f>
        <v>0</v>
      </c>
      <c r="BB1190" s="1">
        <f>COUNTIF(F1190,"CCVVC")</f>
        <v>0</v>
      </c>
      <c r="BF1190" s="1" t="str">
        <f>RIGHT(F1190,4)</f>
        <v>CVCV</v>
      </c>
      <c r="BG1190" s="1">
        <v>1</v>
      </c>
      <c r="BP1190" s="1">
        <f>SUM(BG1190:BO1190)</f>
        <v>1</v>
      </c>
      <c r="BQ1190">
        <v>0</v>
      </c>
      <c r="BS1190" s="1" t="str">
        <f>LEFT(B1190,1)</f>
        <v>b</v>
      </c>
      <c r="BT1190" s="1" t="str">
        <f>LEFT(B1190,2)</f>
        <v>be</v>
      </c>
      <c r="BU1190" s="1" t="str">
        <f>RIGHT(B1190,1)</f>
        <v>i</v>
      </c>
      <c r="BX1190" s="10">
        <v>0</v>
      </c>
      <c r="BY1190" s="10" t="str">
        <f>LEFT(CA1190,1)</f>
        <v>e</v>
      </c>
      <c r="BZ1190" s="10" t="str">
        <f>RIGHT(B1190,1)</f>
        <v>i</v>
      </c>
      <c r="CA1190" s="10" t="str">
        <f>RIGHT(B1190,3)</f>
        <v>eti</v>
      </c>
      <c r="CB1190" s="10" t="str">
        <f>RIGHT(B1190,3)</f>
        <v>eti</v>
      </c>
      <c r="CC1190" s="10" t="str">
        <f>RIGHT(B1190,2)</f>
        <v>ti</v>
      </c>
      <c r="CD1190" s="10" t="str">
        <f>RIGHT(B1190,1)</f>
        <v>i</v>
      </c>
    </row>
    <row r="1191" spans="1:82">
      <c r="A1191">
        <v>398</v>
      </c>
      <c r="B1191" s="30" t="s">
        <v>785</v>
      </c>
      <c r="C1191" t="s">
        <v>2237</v>
      </c>
      <c r="D1191" t="s">
        <v>1150</v>
      </c>
      <c r="E1191" t="s">
        <v>2821</v>
      </c>
      <c r="F1191" t="s">
        <v>2834</v>
      </c>
      <c r="G1191" s="1">
        <f>COUNTIF(B1191,"*ii*")</f>
        <v>0</v>
      </c>
      <c r="H1191" s="1">
        <f>COUNTIF(B1191,"*ee*")</f>
        <v>0</v>
      </c>
      <c r="I1191" s="1">
        <f>COUNTIF(B1191,"*aa*")</f>
        <v>0</v>
      </c>
      <c r="J1191" s="1">
        <f>COUNTIF(B1191,"*oo*")</f>
        <v>0</v>
      </c>
      <c r="K1191" s="1">
        <f>COUNTIF(B1191,"*uu*")</f>
        <v>0</v>
      </c>
      <c r="L1191" s="1">
        <f>COUNTIF(B1191,"*ia*")</f>
        <v>0</v>
      </c>
      <c r="M1191" s="1">
        <f>COUNTIF(B1191,"*iu*")</f>
        <v>0</v>
      </c>
      <c r="N1191" s="1">
        <f>COUNTIF(B1191,"*ei*")</f>
        <v>0</v>
      </c>
      <c r="O1191" s="1">
        <f>COUNTIF(B1191,"*ea*")</f>
        <v>0</v>
      </c>
      <c r="P1191" s="1">
        <f>COUNTIF(B1191,"*eo*")</f>
        <v>0</v>
      </c>
      <c r="Q1191" s="1">
        <f>COUNTIF(B1191,"*eu*")</f>
        <v>0</v>
      </c>
      <c r="R1191" s="1">
        <f>COUNTIF(B1191,"*ai*")</f>
        <v>0</v>
      </c>
      <c r="S1191" s="1">
        <f>COUNTIF(B1191,"*ae*")</f>
        <v>0</v>
      </c>
      <c r="T1191" s="1">
        <f>COUNTIF(B1191,"*ao*")</f>
        <v>0</v>
      </c>
      <c r="U1191" s="1">
        <f>COUNTIF(B1191,"*au*")</f>
        <v>0</v>
      </c>
      <c r="V1191" s="1">
        <f>COUNTIF(B1191,"*oi*")</f>
        <v>0</v>
      </c>
      <c r="W1191" s="1">
        <f>COUNTIF(B1191,"*oe*")</f>
        <v>0</v>
      </c>
      <c r="X1191" s="1">
        <f>COUNTIF(B1191,"*oa*")</f>
        <v>0</v>
      </c>
      <c r="Y1191" s="1">
        <f>COUNTIF(B1191,"*ou*")</f>
        <v>0</v>
      </c>
      <c r="Z1191" s="1">
        <f>COUNTIF(B1191,"*ui*")</f>
        <v>0</v>
      </c>
      <c r="AA1191" s="1">
        <f>COUNTIF(B1191,"*ua*")</f>
        <v>0</v>
      </c>
      <c r="AB1191">
        <f>SUM(G1191:AA1191)</f>
        <v>0</v>
      </c>
      <c r="AC1191">
        <v>2</v>
      </c>
      <c r="AD1191">
        <f>COUNTIF(AC1191,"2")</f>
        <v>1</v>
      </c>
      <c r="AE1191">
        <f>COUNTIF(AC1191,"3")</f>
        <v>0</v>
      </c>
      <c r="AF1191">
        <f>COUNTIF(AC1191,"4")</f>
        <v>0</v>
      </c>
      <c r="AG1191">
        <f>COUNTIF(AC1191,"5")</f>
        <v>0</v>
      </c>
      <c r="AH1191">
        <v>1</v>
      </c>
      <c r="AI1191">
        <v>0</v>
      </c>
      <c r="AL1191">
        <v>1</v>
      </c>
      <c r="AO1191" s="1">
        <f>COUNTIF(F1191,"CVCV")+COUNTIF(F1191,"CVVCV")</f>
        <v>1</v>
      </c>
      <c r="AP1191" s="1">
        <f>COUNTIF(F1191,"CVCVC")+COUNTIF(F1191,"CVVCVC")</f>
        <v>0</v>
      </c>
      <c r="AQ1191" s="1">
        <f>COUNTIF(F1191,"VCV")+COUNTIF(F1191,"VVCV")</f>
        <v>0</v>
      </c>
      <c r="AR1191" s="1">
        <f>COUNTIF(F1191,"VCVC")+COUNTIF(F1191,"VVCVC")</f>
        <v>0</v>
      </c>
      <c r="AS1191" s="1">
        <f>COUNTIF(F1191,"CVV")</f>
        <v>0</v>
      </c>
      <c r="AT1191" s="1">
        <f>COUNTIF(F1191,"CVVC")</f>
        <v>0</v>
      </c>
      <c r="AU1191" s="1">
        <f>COUNTIF(F1191,"VV")</f>
        <v>0</v>
      </c>
      <c r="AV1191" s="1">
        <f>COUNTIF(F1191,"VVC")</f>
        <v>0</v>
      </c>
      <c r="AW1191" s="1">
        <f>COUNTIF(F1191,"CVVCVC")+COUNTIF(F1191,"VVCVC")+COUNTIF(F1191,"CVVCV")+COUNTIF(F1191,"VVCV")</f>
        <v>0</v>
      </c>
      <c r="AY1191" s="1">
        <f>COUNTIF(F1191,"CCVCV")</f>
        <v>0</v>
      </c>
      <c r="AZ1191" s="1">
        <f>COUNTIF(F1191,"CCVCVC")</f>
        <v>0</v>
      </c>
      <c r="BA1191" s="1">
        <f>COUNTIF(F1191,"CCVV")</f>
        <v>0</v>
      </c>
      <c r="BB1191" s="1">
        <f>COUNTIF(F1191,"CCVVC")</f>
        <v>0</v>
      </c>
      <c r="BF1191" s="1" t="str">
        <f>RIGHT(F1191,4)</f>
        <v>CVCV</v>
      </c>
      <c r="BG1191" s="1">
        <v>1</v>
      </c>
      <c r="BP1191" s="1">
        <f>SUM(BG1191:BO1191)</f>
        <v>1</v>
      </c>
      <c r="BQ1191">
        <v>0</v>
      </c>
      <c r="BS1191" s="1" t="str">
        <f>LEFT(B1191,1)</f>
        <v>h</v>
      </c>
      <c r="BT1191" s="1" t="str">
        <f>LEFT(B1191,2)</f>
        <v>he</v>
      </c>
      <c r="BU1191" s="1" t="str">
        <f>RIGHT(B1191,1)</f>
        <v>i</v>
      </c>
      <c r="BX1191" s="10">
        <v>0</v>
      </c>
      <c r="BY1191" s="10" t="str">
        <f>LEFT(CA1191,1)</f>
        <v>e</v>
      </c>
      <c r="BZ1191" s="10" t="str">
        <f>RIGHT(B1191,1)</f>
        <v>i</v>
      </c>
      <c r="CA1191" s="10" t="str">
        <f>RIGHT(B1191,3)</f>
        <v>eti</v>
      </c>
      <c r="CB1191" s="10" t="str">
        <f>RIGHT(B1191,3)</f>
        <v>eti</v>
      </c>
      <c r="CC1191" s="10" t="str">
        <f>RIGHT(B1191,2)</f>
        <v>ti</v>
      </c>
      <c r="CD1191" s="10" t="str">
        <f>RIGHT(B1191,1)</f>
        <v>i</v>
      </c>
    </row>
    <row r="1192" spans="1:82">
      <c r="A1192">
        <v>1290</v>
      </c>
      <c r="B1192" s="30" t="s">
        <v>3261</v>
      </c>
      <c r="C1192" t="s">
        <v>2011</v>
      </c>
      <c r="D1192" t="s">
        <v>1150</v>
      </c>
      <c r="E1192" t="s">
        <v>2821</v>
      </c>
      <c r="F1192" t="s">
        <v>2834</v>
      </c>
      <c r="G1192" s="1">
        <f>COUNTIF(B1192,"*ii*")</f>
        <v>0</v>
      </c>
      <c r="H1192" s="1">
        <f>COUNTIF(B1192,"*ee*")</f>
        <v>0</v>
      </c>
      <c r="I1192" s="1">
        <f>COUNTIF(B1192,"*aa*")</f>
        <v>0</v>
      </c>
      <c r="J1192" s="1">
        <f>COUNTIF(B1192,"*oo*")</f>
        <v>0</v>
      </c>
      <c r="K1192" s="1">
        <f>COUNTIF(B1192,"*uu*")</f>
        <v>0</v>
      </c>
      <c r="L1192" s="1">
        <f>COUNTIF(B1192,"*ia*")</f>
        <v>0</v>
      </c>
      <c r="M1192" s="1">
        <f>COUNTIF(B1192,"*iu*")</f>
        <v>0</v>
      </c>
      <c r="N1192" s="1">
        <f>COUNTIF(B1192,"*ei*")</f>
        <v>0</v>
      </c>
      <c r="O1192" s="1">
        <f>COUNTIF(B1192,"*ea*")</f>
        <v>0</v>
      </c>
      <c r="P1192" s="1">
        <f>COUNTIF(B1192,"*eo*")</f>
        <v>0</v>
      </c>
      <c r="Q1192" s="1">
        <f>COUNTIF(B1192,"*eu*")</f>
        <v>0</v>
      </c>
      <c r="R1192" s="1">
        <f>COUNTIF(B1192,"*ai*")</f>
        <v>0</v>
      </c>
      <c r="S1192" s="1">
        <f>COUNTIF(B1192,"*ae*")</f>
        <v>0</v>
      </c>
      <c r="T1192" s="1">
        <f>COUNTIF(B1192,"*ao*")</f>
        <v>0</v>
      </c>
      <c r="U1192" s="1">
        <f>COUNTIF(B1192,"*au*")</f>
        <v>0</v>
      </c>
      <c r="V1192" s="1">
        <f>COUNTIF(B1192,"*oi*")</f>
        <v>0</v>
      </c>
      <c r="W1192" s="1">
        <f>COUNTIF(B1192,"*oe*")</f>
        <v>0</v>
      </c>
      <c r="X1192" s="1">
        <f>COUNTIF(B1192,"*oa*")</f>
        <v>0</v>
      </c>
      <c r="Y1192" s="1">
        <f>COUNTIF(B1192,"*ou*")</f>
        <v>0</v>
      </c>
      <c r="Z1192" s="1">
        <f>COUNTIF(B1192,"*ui*")</f>
        <v>0</v>
      </c>
      <c r="AA1192" s="1">
        <f>COUNTIF(B1192,"*ua*")</f>
        <v>0</v>
      </c>
      <c r="AB1192">
        <f>SUM(G1192:AA1192)</f>
        <v>0</v>
      </c>
      <c r="AC1192">
        <v>2</v>
      </c>
      <c r="AD1192">
        <f>COUNTIF(AC1192,"2")</f>
        <v>1</v>
      </c>
      <c r="AE1192">
        <f>COUNTIF(AC1192,"3")</f>
        <v>0</v>
      </c>
      <c r="AF1192">
        <f>COUNTIF(AC1192,"4")</f>
        <v>0</v>
      </c>
      <c r="AG1192">
        <f>COUNTIF(AC1192,"5")</f>
        <v>0</v>
      </c>
      <c r="AH1192">
        <v>1</v>
      </c>
      <c r="AI1192">
        <v>0</v>
      </c>
      <c r="AL1192">
        <v>1</v>
      </c>
      <c r="AO1192" s="1">
        <f>COUNTIF(F1192,"CVCV")+COUNTIF(F1192,"CVVCV")</f>
        <v>1</v>
      </c>
      <c r="AP1192" s="1">
        <f>COUNTIF(F1192,"CVCVC")+COUNTIF(F1192,"CVVCVC")</f>
        <v>0</v>
      </c>
      <c r="AQ1192" s="1">
        <f>COUNTIF(F1192,"VCV")+COUNTIF(F1192,"VVCV")</f>
        <v>0</v>
      </c>
      <c r="AR1192" s="1">
        <f>COUNTIF(F1192,"VCVC")+COUNTIF(F1192,"VVCVC")</f>
        <v>0</v>
      </c>
      <c r="AS1192" s="1">
        <f>COUNTIF(F1192,"CVV")</f>
        <v>0</v>
      </c>
      <c r="AT1192" s="1">
        <f>COUNTIF(F1192,"CVVC")</f>
        <v>0</v>
      </c>
      <c r="AU1192" s="1">
        <f>COUNTIF(F1192,"VV")</f>
        <v>0</v>
      </c>
      <c r="AV1192" s="1">
        <f>COUNTIF(F1192,"VVC")</f>
        <v>0</v>
      </c>
      <c r="AW1192" s="1">
        <f>COUNTIF(F1192,"CVVCVC")+COUNTIF(F1192,"VVCVC")+COUNTIF(F1192,"CVVCV")+COUNTIF(F1192,"VVCV")</f>
        <v>0</v>
      </c>
      <c r="AY1192" s="1">
        <f>COUNTIF(F1192,"CCVCV")</f>
        <v>0</v>
      </c>
      <c r="AZ1192" s="1">
        <f>COUNTIF(F1192,"CCVCVC")</f>
        <v>0</v>
      </c>
      <c r="BA1192" s="1">
        <f>COUNTIF(F1192,"CCVV")</f>
        <v>0</v>
      </c>
      <c r="BB1192" s="1">
        <f>COUNTIF(F1192,"CCVVC")</f>
        <v>0</v>
      </c>
      <c r="BF1192" s="1" t="str">
        <f>RIGHT(F1192,4)</f>
        <v>CVCV</v>
      </c>
      <c r="BG1192" s="1">
        <v>1</v>
      </c>
      <c r="BP1192" s="1">
        <f>SUM(BG1192:BO1192)</f>
        <v>1</v>
      </c>
      <c r="BQ1192">
        <v>0</v>
      </c>
      <c r="BS1192" s="1" t="str">
        <f>LEFT(B1192,1)</f>
        <v>ʔ</v>
      </c>
      <c r="BT1192" s="1" t="str">
        <f>LEFT(B1192,2)</f>
        <v>ʔe</v>
      </c>
      <c r="BU1192" s="1" t="str">
        <f>RIGHT(B1192,1)</f>
        <v>i</v>
      </c>
      <c r="BX1192" s="10">
        <v>0</v>
      </c>
      <c r="BY1192" s="10" t="str">
        <f>LEFT(CA1192,1)</f>
        <v>e</v>
      </c>
      <c r="BZ1192" s="10" t="str">
        <f>RIGHT(B1192,1)</f>
        <v>i</v>
      </c>
      <c r="CA1192" s="10" t="str">
        <f>RIGHT(B1192,3)</f>
        <v>eti</v>
      </c>
      <c r="CB1192" s="10" t="str">
        <f>RIGHT(B1192,3)</f>
        <v>eti</v>
      </c>
      <c r="CC1192" s="10" t="str">
        <f>RIGHT(B1192,2)</f>
        <v>ti</v>
      </c>
      <c r="CD1192" s="10" t="str">
        <f>RIGHT(B1192,1)</f>
        <v>i</v>
      </c>
    </row>
    <row r="1193" spans="1:82">
      <c r="A1193">
        <v>314</v>
      </c>
      <c r="B1193" s="30" t="s">
        <v>173</v>
      </c>
      <c r="C1193" t="s">
        <v>1603</v>
      </c>
      <c r="D1193" t="s">
        <v>1141</v>
      </c>
      <c r="E1193" t="s">
        <v>1141</v>
      </c>
      <c r="F1193" t="s">
        <v>2834</v>
      </c>
      <c r="G1193" s="1">
        <f>COUNTIF(B1193,"*ii*")</f>
        <v>0</v>
      </c>
      <c r="H1193" s="1">
        <f>COUNTIF(B1193,"*ee*")</f>
        <v>0</v>
      </c>
      <c r="I1193" s="1">
        <f>COUNTIF(B1193,"*aa*")</f>
        <v>0</v>
      </c>
      <c r="J1193" s="1">
        <f>COUNTIF(B1193,"*oo*")</f>
        <v>0</v>
      </c>
      <c r="K1193" s="1">
        <f>COUNTIF(B1193,"*uu*")</f>
        <v>0</v>
      </c>
      <c r="L1193" s="1">
        <f>COUNTIF(B1193,"*ia*")</f>
        <v>0</v>
      </c>
      <c r="M1193" s="1">
        <f>COUNTIF(B1193,"*iu*")</f>
        <v>0</v>
      </c>
      <c r="N1193" s="1">
        <f>COUNTIF(B1193,"*ei*")</f>
        <v>0</v>
      </c>
      <c r="O1193" s="1">
        <f>COUNTIF(B1193,"*ea*")</f>
        <v>0</v>
      </c>
      <c r="P1193" s="1">
        <f>COUNTIF(B1193,"*eo*")</f>
        <v>0</v>
      </c>
      <c r="Q1193" s="1">
        <f>COUNTIF(B1193,"*eu*")</f>
        <v>0</v>
      </c>
      <c r="R1193" s="1">
        <f>COUNTIF(B1193,"*ai*")</f>
        <v>0</v>
      </c>
      <c r="S1193" s="1">
        <f>COUNTIF(B1193,"*ae*")</f>
        <v>0</v>
      </c>
      <c r="T1193" s="1">
        <f>COUNTIF(B1193,"*ao*")</f>
        <v>0</v>
      </c>
      <c r="U1193" s="1">
        <f>COUNTIF(B1193,"*au*")</f>
        <v>0</v>
      </c>
      <c r="V1193" s="1">
        <f>COUNTIF(B1193,"*oi*")</f>
        <v>0</v>
      </c>
      <c r="W1193" s="1">
        <f>COUNTIF(B1193,"*oe*")</f>
        <v>0</v>
      </c>
      <c r="X1193" s="1">
        <f>COUNTIF(B1193,"*oa*")</f>
        <v>0</v>
      </c>
      <c r="Y1193" s="1">
        <f>COUNTIF(B1193,"*ou*")</f>
        <v>0</v>
      </c>
      <c r="Z1193" s="1">
        <f>COUNTIF(B1193,"*ui*")</f>
        <v>0</v>
      </c>
      <c r="AA1193" s="1">
        <f>COUNTIF(B1193,"*ua*")</f>
        <v>0</v>
      </c>
      <c r="AB1193">
        <f>SUM(G1193:AA1193)</f>
        <v>0</v>
      </c>
      <c r="AC1193">
        <v>2</v>
      </c>
      <c r="AD1193">
        <f>COUNTIF(AC1193,"2")</f>
        <v>1</v>
      </c>
      <c r="AE1193">
        <f>COUNTIF(AC1193,"3")</f>
        <v>0</v>
      </c>
      <c r="AF1193">
        <f>COUNTIF(AC1193,"4")</f>
        <v>0</v>
      </c>
      <c r="AG1193">
        <f>COUNTIF(AC1193,"5")</f>
        <v>0</v>
      </c>
      <c r="AH1193">
        <v>1</v>
      </c>
      <c r="AI1193">
        <v>0</v>
      </c>
      <c r="AL1193">
        <v>1</v>
      </c>
      <c r="AO1193" s="1">
        <f>COUNTIF(F1193,"CVCV")+COUNTIF(F1193,"CVVCV")</f>
        <v>1</v>
      </c>
      <c r="AP1193" s="1">
        <f>COUNTIF(F1193,"CVCVC")+COUNTIF(F1193,"CVVCVC")</f>
        <v>0</v>
      </c>
      <c r="AQ1193" s="1">
        <f>COUNTIF(F1193,"VCV")+COUNTIF(F1193,"VVCV")</f>
        <v>0</v>
      </c>
      <c r="AR1193" s="1">
        <f>COUNTIF(F1193,"VCVC")+COUNTIF(F1193,"VVCVC")</f>
        <v>0</v>
      </c>
      <c r="AS1193" s="1">
        <f>COUNTIF(F1193,"CVV")</f>
        <v>0</v>
      </c>
      <c r="AT1193" s="1">
        <f>COUNTIF(F1193,"CVVC")</f>
        <v>0</v>
      </c>
      <c r="AU1193" s="1">
        <f>COUNTIF(F1193,"VV")</f>
        <v>0</v>
      </c>
      <c r="AV1193" s="1">
        <f>COUNTIF(F1193,"VVC")</f>
        <v>0</v>
      </c>
      <c r="AW1193" s="1">
        <f>COUNTIF(F1193,"CVVCVC")+COUNTIF(F1193,"VVCVC")+COUNTIF(F1193,"CVVCV")+COUNTIF(F1193,"VVCV")</f>
        <v>0</v>
      </c>
      <c r="AY1193" s="1">
        <f>COUNTIF(F1193,"CCVCV")</f>
        <v>0</v>
      </c>
      <c r="AZ1193" s="1">
        <f>COUNTIF(F1193,"CCVCVC")</f>
        <v>0</v>
      </c>
      <c r="BA1193" s="1">
        <f>COUNTIF(F1193,"CCVV")</f>
        <v>0</v>
      </c>
      <c r="BB1193" s="1">
        <f>COUNTIF(F1193,"CCVVC")</f>
        <v>0</v>
      </c>
      <c r="BF1193" s="1" t="str">
        <f>RIGHT(F1193,4)</f>
        <v>CVCV</v>
      </c>
      <c r="BG1193" s="1">
        <v>1</v>
      </c>
      <c r="BP1193" s="1">
        <f>SUM(BG1193:BO1193)</f>
        <v>1</v>
      </c>
      <c r="BQ1193">
        <v>0</v>
      </c>
      <c r="BS1193" s="1" t="str">
        <f>LEFT(B1193,1)</f>
        <v>f</v>
      </c>
      <c r="BT1193" s="1" t="str">
        <f>LEFT(B1193,2)</f>
        <v>fi</v>
      </c>
      <c r="BU1193" s="1" t="str">
        <f>RIGHT(B1193,1)</f>
        <v>i</v>
      </c>
      <c r="BX1193" s="10">
        <v>0</v>
      </c>
      <c r="BY1193" s="10" t="str">
        <f>LEFT(CA1193,1)</f>
        <v>i</v>
      </c>
      <c r="BZ1193" s="10" t="str">
        <f>RIGHT(B1193,1)</f>
        <v>i</v>
      </c>
      <c r="CA1193" s="10" t="str">
        <f>RIGHT(B1193,3)</f>
        <v>iti</v>
      </c>
      <c r="CB1193" s="10" t="str">
        <f>RIGHT(B1193,3)</f>
        <v>iti</v>
      </c>
      <c r="CC1193" s="10" t="str">
        <f>RIGHT(B1193,2)</f>
        <v>ti</v>
      </c>
      <c r="CD1193" s="10" t="str">
        <f>RIGHT(B1193,1)</f>
        <v>i</v>
      </c>
    </row>
    <row r="1194" spans="1:82">
      <c r="A1194">
        <v>992</v>
      </c>
      <c r="B1194" s="30" t="s">
        <v>152</v>
      </c>
      <c r="C1194" t="s">
        <v>1349</v>
      </c>
      <c r="D1194" t="s">
        <v>1141</v>
      </c>
      <c r="E1194" t="s">
        <v>1141</v>
      </c>
      <c r="F1194" t="s">
        <v>2834</v>
      </c>
      <c r="G1194" s="1">
        <f>COUNTIF(B1194,"*ii*")</f>
        <v>0</v>
      </c>
      <c r="H1194" s="1">
        <f>COUNTIF(B1194,"*ee*")</f>
        <v>0</v>
      </c>
      <c r="I1194" s="1">
        <f>COUNTIF(B1194,"*aa*")</f>
        <v>0</v>
      </c>
      <c r="J1194" s="1">
        <f>COUNTIF(B1194,"*oo*")</f>
        <v>0</v>
      </c>
      <c r="K1194" s="1">
        <f>COUNTIF(B1194,"*uu*")</f>
        <v>0</v>
      </c>
      <c r="L1194" s="1">
        <f>COUNTIF(B1194,"*ia*")</f>
        <v>0</v>
      </c>
      <c r="M1194" s="1">
        <f>COUNTIF(B1194,"*iu*")</f>
        <v>0</v>
      </c>
      <c r="N1194" s="1">
        <f>COUNTIF(B1194,"*ei*")</f>
        <v>0</v>
      </c>
      <c r="O1194" s="1">
        <f>COUNTIF(B1194,"*ea*")</f>
        <v>0</v>
      </c>
      <c r="P1194" s="1">
        <f>COUNTIF(B1194,"*eo*")</f>
        <v>0</v>
      </c>
      <c r="Q1194" s="1">
        <f>COUNTIF(B1194,"*eu*")</f>
        <v>0</v>
      </c>
      <c r="R1194" s="1">
        <f>COUNTIF(B1194,"*ai*")</f>
        <v>0</v>
      </c>
      <c r="S1194" s="1">
        <f>COUNTIF(B1194,"*ae*")</f>
        <v>0</v>
      </c>
      <c r="T1194" s="1">
        <f>COUNTIF(B1194,"*ao*")</f>
        <v>0</v>
      </c>
      <c r="U1194" s="1">
        <f>COUNTIF(B1194,"*au*")</f>
        <v>0</v>
      </c>
      <c r="V1194" s="1">
        <f>COUNTIF(B1194,"*oi*")</f>
        <v>0</v>
      </c>
      <c r="W1194" s="1">
        <f>COUNTIF(B1194,"*oe*")</f>
        <v>0</v>
      </c>
      <c r="X1194" s="1">
        <f>COUNTIF(B1194,"*oa*")</f>
        <v>0</v>
      </c>
      <c r="Y1194" s="1">
        <f>COUNTIF(B1194,"*ou*")</f>
        <v>0</v>
      </c>
      <c r="Z1194" s="1">
        <f>COUNTIF(B1194,"*ui*")</f>
        <v>0</v>
      </c>
      <c r="AA1194" s="1">
        <f>COUNTIF(B1194,"*ua*")</f>
        <v>0</v>
      </c>
      <c r="AB1194">
        <f>SUM(G1194:AA1194)</f>
        <v>0</v>
      </c>
      <c r="AC1194">
        <v>2</v>
      </c>
      <c r="AD1194">
        <f>COUNTIF(AC1194,"2")</f>
        <v>1</v>
      </c>
      <c r="AE1194">
        <f>COUNTIF(AC1194,"3")</f>
        <v>0</v>
      </c>
      <c r="AF1194">
        <f>COUNTIF(AC1194,"4")</f>
        <v>0</v>
      </c>
      <c r="AG1194">
        <f>COUNTIF(AC1194,"5")</f>
        <v>0</v>
      </c>
      <c r="AH1194">
        <v>1</v>
      </c>
      <c r="AI1194">
        <v>0</v>
      </c>
      <c r="AL1194">
        <v>1</v>
      </c>
      <c r="AO1194" s="1">
        <f>COUNTIF(F1194,"CVCV")+COUNTIF(F1194,"CVVCV")</f>
        <v>1</v>
      </c>
      <c r="AP1194" s="1">
        <f>COUNTIF(F1194,"CVCVC")+COUNTIF(F1194,"CVVCVC")</f>
        <v>0</v>
      </c>
      <c r="AQ1194" s="1">
        <f>COUNTIF(F1194,"VCV")+COUNTIF(F1194,"VVCV")</f>
        <v>0</v>
      </c>
      <c r="AR1194" s="1">
        <f>COUNTIF(F1194,"VCVC")+COUNTIF(F1194,"VVCVC")</f>
        <v>0</v>
      </c>
      <c r="AS1194" s="1">
        <f>COUNTIF(F1194,"CVV")</f>
        <v>0</v>
      </c>
      <c r="AT1194" s="1">
        <f>COUNTIF(F1194,"CVVC")</f>
        <v>0</v>
      </c>
      <c r="AU1194" s="1">
        <f>COUNTIF(F1194,"VV")</f>
        <v>0</v>
      </c>
      <c r="AV1194" s="1">
        <f>COUNTIF(F1194,"VVC")</f>
        <v>0</v>
      </c>
      <c r="AW1194" s="1">
        <f>COUNTIF(F1194,"CVVCVC")+COUNTIF(F1194,"VVCVC")+COUNTIF(F1194,"CVVCV")+COUNTIF(F1194,"VVCV")</f>
        <v>0</v>
      </c>
      <c r="AY1194" s="1">
        <f>COUNTIF(F1194,"CCVCV")</f>
        <v>0</v>
      </c>
      <c r="AZ1194" s="1">
        <f>COUNTIF(F1194,"CCVCVC")</f>
        <v>0</v>
      </c>
      <c r="BA1194" s="1">
        <f>COUNTIF(F1194,"CCVV")</f>
        <v>0</v>
      </c>
      <c r="BB1194" s="1">
        <f>COUNTIF(F1194,"CCVVC")</f>
        <v>0</v>
      </c>
      <c r="BF1194" s="1" t="str">
        <f>RIGHT(F1194,4)</f>
        <v>CVCV</v>
      </c>
      <c r="BG1194" s="1">
        <v>1</v>
      </c>
      <c r="BP1194" s="1">
        <f>SUM(BG1194:BO1194)</f>
        <v>1</v>
      </c>
      <c r="BQ1194">
        <v>0</v>
      </c>
      <c r="BS1194" s="1" t="str">
        <f>LEFT(B1194,1)</f>
        <v>n</v>
      </c>
      <c r="BT1194" s="1" t="str">
        <f>LEFT(B1194,2)</f>
        <v>ni</v>
      </c>
      <c r="BU1194" s="1" t="str">
        <f>RIGHT(B1194,1)</f>
        <v>i</v>
      </c>
      <c r="BX1194" s="10">
        <v>0</v>
      </c>
      <c r="BY1194" s="10" t="str">
        <f>LEFT(CA1194,1)</f>
        <v>i</v>
      </c>
      <c r="BZ1194" s="10" t="str">
        <f>RIGHT(B1194,1)</f>
        <v>i</v>
      </c>
      <c r="CA1194" s="10" t="str">
        <f>RIGHT(B1194,3)</f>
        <v>iti</v>
      </c>
      <c r="CB1194" s="10" t="str">
        <f>RIGHT(B1194,3)</f>
        <v>iti</v>
      </c>
      <c r="CC1194" s="10" t="str">
        <f>RIGHT(B1194,2)</f>
        <v>ti</v>
      </c>
      <c r="CD1194" s="10" t="str">
        <f>RIGHT(B1194,1)</f>
        <v>i</v>
      </c>
    </row>
    <row r="1195" spans="1:82">
      <c r="A1195">
        <v>315</v>
      </c>
      <c r="B1195" s="30" t="s">
        <v>173</v>
      </c>
      <c r="C1195" t="s">
        <v>1385</v>
      </c>
      <c r="D1195" t="s">
        <v>1152</v>
      </c>
      <c r="E1195" t="s">
        <v>1141</v>
      </c>
      <c r="F1195" t="s">
        <v>2834</v>
      </c>
      <c r="G1195" s="1">
        <f>COUNTIF(B1195,"*ii*")</f>
        <v>0</v>
      </c>
      <c r="H1195" s="1">
        <f>COUNTIF(B1195,"*ee*")</f>
        <v>0</v>
      </c>
      <c r="I1195" s="1">
        <f>COUNTIF(B1195,"*aa*")</f>
        <v>0</v>
      </c>
      <c r="J1195" s="1">
        <f>COUNTIF(B1195,"*oo*")</f>
        <v>0</v>
      </c>
      <c r="K1195" s="1">
        <f>COUNTIF(B1195,"*uu*")</f>
        <v>0</v>
      </c>
      <c r="L1195" s="1">
        <f>COUNTIF(B1195,"*ia*")</f>
        <v>0</v>
      </c>
      <c r="M1195" s="1">
        <f>COUNTIF(B1195,"*iu*")</f>
        <v>0</v>
      </c>
      <c r="N1195" s="1">
        <f>COUNTIF(B1195,"*ei*")</f>
        <v>0</v>
      </c>
      <c r="O1195" s="1">
        <f>COUNTIF(B1195,"*ea*")</f>
        <v>0</v>
      </c>
      <c r="P1195" s="1">
        <f>COUNTIF(B1195,"*eo*")</f>
        <v>0</v>
      </c>
      <c r="Q1195" s="1">
        <f>COUNTIF(B1195,"*eu*")</f>
        <v>0</v>
      </c>
      <c r="R1195" s="1">
        <f>COUNTIF(B1195,"*ai*")</f>
        <v>0</v>
      </c>
      <c r="S1195" s="1">
        <f>COUNTIF(B1195,"*ae*")</f>
        <v>0</v>
      </c>
      <c r="T1195" s="1">
        <f>COUNTIF(B1195,"*ao*")</f>
        <v>0</v>
      </c>
      <c r="U1195" s="1">
        <f>COUNTIF(B1195,"*au*")</f>
        <v>0</v>
      </c>
      <c r="V1195" s="1">
        <f>COUNTIF(B1195,"*oi*")</f>
        <v>0</v>
      </c>
      <c r="W1195" s="1">
        <f>COUNTIF(B1195,"*oe*")</f>
        <v>0</v>
      </c>
      <c r="X1195" s="1">
        <f>COUNTIF(B1195,"*oa*")</f>
        <v>0</v>
      </c>
      <c r="Y1195" s="1">
        <f>COUNTIF(B1195,"*ou*")</f>
        <v>0</v>
      </c>
      <c r="Z1195" s="1">
        <f>COUNTIF(B1195,"*ui*")</f>
        <v>0</v>
      </c>
      <c r="AA1195" s="1">
        <f>COUNTIF(B1195,"*ua*")</f>
        <v>0</v>
      </c>
      <c r="AB1195">
        <f>SUM(G1195:AA1195)</f>
        <v>0</v>
      </c>
      <c r="AC1195">
        <v>2</v>
      </c>
      <c r="AD1195">
        <f>COUNTIF(AC1195,"2")</f>
        <v>1</v>
      </c>
      <c r="AE1195">
        <f>COUNTIF(AC1195,"3")</f>
        <v>0</v>
      </c>
      <c r="AF1195">
        <f>COUNTIF(AC1195,"4")</f>
        <v>0</v>
      </c>
      <c r="AG1195">
        <f>COUNTIF(AC1195,"5")</f>
        <v>0</v>
      </c>
      <c r="AH1195">
        <v>1</v>
      </c>
      <c r="AI1195">
        <v>0</v>
      </c>
      <c r="AL1195">
        <v>1</v>
      </c>
      <c r="AO1195" s="1">
        <f>COUNTIF(F1195,"CVCV")+COUNTIF(F1195,"CVVCV")</f>
        <v>1</v>
      </c>
      <c r="AP1195" s="1">
        <f>COUNTIF(F1195,"CVCVC")+COUNTIF(F1195,"CVVCVC")</f>
        <v>0</v>
      </c>
      <c r="AQ1195" s="1">
        <f>COUNTIF(F1195,"VCV")+COUNTIF(F1195,"VVCV")</f>
        <v>0</v>
      </c>
      <c r="AR1195" s="1">
        <f>COUNTIF(F1195,"VCVC")+COUNTIF(F1195,"VVCVC")</f>
        <v>0</v>
      </c>
      <c r="AS1195" s="1">
        <f>COUNTIF(F1195,"CVV")</f>
        <v>0</v>
      </c>
      <c r="AT1195" s="1">
        <f>COUNTIF(F1195,"CVVC")</f>
        <v>0</v>
      </c>
      <c r="AU1195" s="1">
        <f>COUNTIF(F1195,"VV")</f>
        <v>0</v>
      </c>
      <c r="AV1195" s="1">
        <f>COUNTIF(F1195,"VVC")</f>
        <v>0</v>
      </c>
      <c r="AW1195" s="1">
        <f>COUNTIF(F1195,"CVVCVC")+COUNTIF(F1195,"VVCVC")+COUNTIF(F1195,"CVVCV")+COUNTIF(F1195,"VVCV")</f>
        <v>0</v>
      </c>
      <c r="AY1195" s="1">
        <f>COUNTIF(F1195,"CCVCV")</f>
        <v>0</v>
      </c>
      <c r="AZ1195" s="1">
        <f>COUNTIF(F1195,"CCVCVC")</f>
        <v>0</v>
      </c>
      <c r="BA1195" s="1">
        <f>COUNTIF(F1195,"CCVV")</f>
        <v>0</v>
      </c>
      <c r="BB1195" s="1">
        <f>COUNTIF(F1195,"CCVVC")</f>
        <v>0</v>
      </c>
      <c r="BF1195" s="1" t="str">
        <f>RIGHT(F1195,4)</f>
        <v>CVCV</v>
      </c>
      <c r="BG1195" s="1">
        <v>1</v>
      </c>
      <c r="BP1195" s="1">
        <f>SUM(BG1195:BO1195)</f>
        <v>1</v>
      </c>
      <c r="BQ1195">
        <v>0</v>
      </c>
      <c r="BS1195" s="1" t="str">
        <f>LEFT(B1195,1)</f>
        <v>f</v>
      </c>
      <c r="BT1195" s="1" t="str">
        <f>LEFT(B1195,2)</f>
        <v>fi</v>
      </c>
      <c r="BU1195" s="1" t="str">
        <f>RIGHT(B1195,1)</f>
        <v>i</v>
      </c>
      <c r="BX1195" s="10">
        <v>0</v>
      </c>
      <c r="BY1195" s="10" t="str">
        <f>LEFT(CA1195,1)</f>
        <v>i</v>
      </c>
      <c r="BZ1195" s="10" t="str">
        <f>RIGHT(B1195,1)</f>
        <v>i</v>
      </c>
      <c r="CA1195" s="10" t="str">
        <f>RIGHT(B1195,3)</f>
        <v>iti</v>
      </c>
      <c r="CB1195" s="10" t="str">
        <f>RIGHT(B1195,3)</f>
        <v>iti</v>
      </c>
      <c r="CC1195" s="10" t="str">
        <f>RIGHT(B1195,2)</f>
        <v>ti</v>
      </c>
      <c r="CD1195" s="10" t="str">
        <f>RIGHT(B1195,1)</f>
        <v>i</v>
      </c>
    </row>
    <row r="1196" spans="1:82">
      <c r="A1196">
        <v>316</v>
      </c>
      <c r="B1196" s="30" t="s">
        <v>173</v>
      </c>
      <c r="C1196" t="s">
        <v>1397</v>
      </c>
      <c r="D1196" t="s">
        <v>1150</v>
      </c>
      <c r="E1196" t="s">
        <v>2821</v>
      </c>
      <c r="F1196" t="s">
        <v>2834</v>
      </c>
      <c r="G1196" s="1">
        <f>COUNTIF(B1196,"*ii*")</f>
        <v>0</v>
      </c>
      <c r="H1196" s="1">
        <f>COUNTIF(B1196,"*ee*")</f>
        <v>0</v>
      </c>
      <c r="I1196" s="1">
        <f>COUNTIF(B1196,"*aa*")</f>
        <v>0</v>
      </c>
      <c r="J1196" s="1">
        <f>COUNTIF(B1196,"*oo*")</f>
        <v>0</v>
      </c>
      <c r="K1196" s="1">
        <f>COUNTIF(B1196,"*uu*")</f>
        <v>0</v>
      </c>
      <c r="L1196" s="1">
        <f>COUNTIF(B1196,"*ia*")</f>
        <v>0</v>
      </c>
      <c r="M1196" s="1">
        <f>COUNTIF(B1196,"*iu*")</f>
        <v>0</v>
      </c>
      <c r="N1196" s="1">
        <f>COUNTIF(B1196,"*ei*")</f>
        <v>0</v>
      </c>
      <c r="O1196" s="1">
        <f>COUNTIF(B1196,"*ea*")</f>
        <v>0</v>
      </c>
      <c r="P1196" s="1">
        <f>COUNTIF(B1196,"*eo*")</f>
        <v>0</v>
      </c>
      <c r="Q1196" s="1">
        <f>COUNTIF(B1196,"*eu*")</f>
        <v>0</v>
      </c>
      <c r="R1196" s="1">
        <f>COUNTIF(B1196,"*ai*")</f>
        <v>0</v>
      </c>
      <c r="S1196" s="1">
        <f>COUNTIF(B1196,"*ae*")</f>
        <v>0</v>
      </c>
      <c r="T1196" s="1">
        <f>COUNTIF(B1196,"*ao*")</f>
        <v>0</v>
      </c>
      <c r="U1196" s="1">
        <f>COUNTIF(B1196,"*au*")</f>
        <v>0</v>
      </c>
      <c r="V1196" s="1">
        <f>COUNTIF(B1196,"*oi*")</f>
        <v>0</v>
      </c>
      <c r="W1196" s="1">
        <f>COUNTIF(B1196,"*oe*")</f>
        <v>0</v>
      </c>
      <c r="X1196" s="1">
        <f>COUNTIF(B1196,"*oa*")</f>
        <v>0</v>
      </c>
      <c r="Y1196" s="1">
        <f>COUNTIF(B1196,"*ou*")</f>
        <v>0</v>
      </c>
      <c r="Z1196" s="1">
        <f>COUNTIF(B1196,"*ui*")</f>
        <v>0</v>
      </c>
      <c r="AA1196" s="1">
        <f>COUNTIF(B1196,"*ua*")</f>
        <v>0</v>
      </c>
      <c r="AB1196">
        <f>SUM(G1196:AA1196)</f>
        <v>0</v>
      </c>
      <c r="AC1196">
        <v>2</v>
      </c>
      <c r="AD1196">
        <f>COUNTIF(AC1196,"2")</f>
        <v>1</v>
      </c>
      <c r="AE1196">
        <f>COUNTIF(AC1196,"3")</f>
        <v>0</v>
      </c>
      <c r="AF1196">
        <f>COUNTIF(AC1196,"4")</f>
        <v>0</v>
      </c>
      <c r="AG1196">
        <f>COUNTIF(AC1196,"5")</f>
        <v>0</v>
      </c>
      <c r="AH1196">
        <v>1</v>
      </c>
      <c r="AI1196">
        <v>0</v>
      </c>
      <c r="AL1196">
        <v>1</v>
      </c>
      <c r="AO1196" s="1">
        <f>COUNTIF(F1196,"CVCV")+COUNTIF(F1196,"CVVCV")</f>
        <v>1</v>
      </c>
      <c r="AP1196" s="1">
        <f>COUNTIF(F1196,"CVCVC")+COUNTIF(F1196,"CVVCVC")</f>
        <v>0</v>
      </c>
      <c r="AQ1196" s="1">
        <f>COUNTIF(F1196,"VCV")+COUNTIF(F1196,"VVCV")</f>
        <v>0</v>
      </c>
      <c r="AR1196" s="1">
        <f>COUNTIF(F1196,"VCVC")+COUNTIF(F1196,"VVCVC")</f>
        <v>0</v>
      </c>
      <c r="AS1196" s="1">
        <f>COUNTIF(F1196,"CVV")</f>
        <v>0</v>
      </c>
      <c r="AT1196" s="1">
        <f>COUNTIF(F1196,"CVVC")</f>
        <v>0</v>
      </c>
      <c r="AU1196" s="1">
        <f>COUNTIF(F1196,"VV")</f>
        <v>0</v>
      </c>
      <c r="AV1196" s="1">
        <f>COUNTIF(F1196,"VVC")</f>
        <v>0</v>
      </c>
      <c r="AW1196" s="1">
        <f>COUNTIF(F1196,"CVVCVC")+COUNTIF(F1196,"VVCVC")+COUNTIF(F1196,"CVVCV")+COUNTIF(F1196,"VVCV")</f>
        <v>0</v>
      </c>
      <c r="AY1196" s="1">
        <f>COUNTIF(F1196,"CCVCV")</f>
        <v>0</v>
      </c>
      <c r="AZ1196" s="1">
        <f>COUNTIF(F1196,"CCVCVC")</f>
        <v>0</v>
      </c>
      <c r="BA1196" s="1">
        <f>COUNTIF(F1196,"CCVV")</f>
        <v>0</v>
      </c>
      <c r="BB1196" s="1">
        <f>COUNTIF(F1196,"CCVVC")</f>
        <v>0</v>
      </c>
      <c r="BF1196" s="1" t="str">
        <f>RIGHT(F1196,4)</f>
        <v>CVCV</v>
      </c>
      <c r="BG1196" s="1">
        <v>1</v>
      </c>
      <c r="BP1196" s="1">
        <f>SUM(BG1196:BO1196)</f>
        <v>1</v>
      </c>
      <c r="BQ1196">
        <v>0</v>
      </c>
      <c r="BS1196" s="1" t="str">
        <f>LEFT(B1196,1)</f>
        <v>f</v>
      </c>
      <c r="BT1196" s="1" t="str">
        <f>LEFT(B1196,2)</f>
        <v>fi</v>
      </c>
      <c r="BU1196" s="1" t="str">
        <f>RIGHT(B1196,1)</f>
        <v>i</v>
      </c>
      <c r="BX1196" s="10">
        <v>0</v>
      </c>
      <c r="BY1196" s="10" t="str">
        <f>LEFT(CA1196,1)</f>
        <v>i</v>
      </c>
      <c r="BZ1196" s="10" t="str">
        <f>RIGHT(B1196,1)</f>
        <v>i</v>
      </c>
      <c r="CA1196" s="10" t="str">
        <f>RIGHT(B1196,3)</f>
        <v>iti</v>
      </c>
      <c r="CB1196" s="10" t="str">
        <f>RIGHT(B1196,3)</f>
        <v>iti</v>
      </c>
      <c r="CC1196" s="10" t="str">
        <f>RIGHT(B1196,2)</f>
        <v>ti</v>
      </c>
      <c r="CD1196" s="10" t="str">
        <f>RIGHT(B1196,1)</f>
        <v>i</v>
      </c>
    </row>
    <row r="1197" spans="1:82">
      <c r="A1197">
        <v>405</v>
      </c>
      <c r="B1197" s="30" t="s">
        <v>3718</v>
      </c>
      <c r="C1197" t="s">
        <v>2457</v>
      </c>
      <c r="D1197" t="s">
        <v>1150</v>
      </c>
      <c r="E1197" t="s">
        <v>2821</v>
      </c>
      <c r="F1197" s="1" t="s">
        <v>2834</v>
      </c>
      <c r="G1197" s="1">
        <f>COUNTIF(B1197,"*ii*")</f>
        <v>0</v>
      </c>
      <c r="H1197" s="1">
        <f>COUNTIF(B1197,"*ee*")</f>
        <v>0</v>
      </c>
      <c r="I1197" s="1">
        <f>COUNTIF(B1197,"*aa*")</f>
        <v>0</v>
      </c>
      <c r="J1197" s="1">
        <f>COUNTIF(B1197,"*oo*")</f>
        <v>0</v>
      </c>
      <c r="K1197" s="1">
        <f>COUNTIF(B1197,"*uu*")</f>
        <v>0</v>
      </c>
      <c r="L1197" s="1">
        <f>COUNTIF(B1197,"*ia*")</f>
        <v>0</v>
      </c>
      <c r="M1197" s="1">
        <f>COUNTIF(B1197,"*iu*")</f>
        <v>0</v>
      </c>
      <c r="N1197" s="1">
        <f>COUNTIF(B1197,"*ei*")</f>
        <v>0</v>
      </c>
      <c r="O1197" s="1">
        <f>COUNTIF(B1197,"*ea*")</f>
        <v>0</v>
      </c>
      <c r="P1197" s="1">
        <f>COUNTIF(B1197,"*eo*")</f>
        <v>0</v>
      </c>
      <c r="Q1197" s="1">
        <f>COUNTIF(B1197,"*eu*")</f>
        <v>0</v>
      </c>
      <c r="R1197" s="1">
        <f>COUNTIF(B1197,"*ai*")</f>
        <v>0</v>
      </c>
      <c r="S1197" s="1">
        <f>COUNTIF(B1197,"*ae*")</f>
        <v>0</v>
      </c>
      <c r="T1197" s="1">
        <f>COUNTIF(B1197,"*ao*")</f>
        <v>0</v>
      </c>
      <c r="U1197" s="1">
        <f>COUNTIF(B1197,"*au*")</f>
        <v>0</v>
      </c>
      <c r="V1197" s="1">
        <f>COUNTIF(B1197,"*oi*")</f>
        <v>0</v>
      </c>
      <c r="W1197" s="1">
        <f>COUNTIF(B1197,"*oe*")</f>
        <v>0</v>
      </c>
      <c r="X1197" s="1">
        <f>COUNTIF(B1197,"*oa*")</f>
        <v>0</v>
      </c>
      <c r="Y1197" s="1">
        <f>COUNTIF(B1197,"*ou*")</f>
        <v>0</v>
      </c>
      <c r="Z1197" s="1">
        <f>COUNTIF(B1197,"*ui*")</f>
        <v>0</v>
      </c>
      <c r="AA1197" s="1">
        <f>COUNTIF(B1197,"*ua*")</f>
        <v>0</v>
      </c>
      <c r="AB1197">
        <f>SUM(G1197:AA1197)</f>
        <v>0</v>
      </c>
      <c r="AC1197" s="1">
        <v>2</v>
      </c>
      <c r="AD1197">
        <f>COUNTIF(AC1197,"2")</f>
        <v>1</v>
      </c>
      <c r="AE1197">
        <f>COUNTIF(AC1197,"3")</f>
        <v>0</v>
      </c>
      <c r="AF1197">
        <f>COUNTIF(AC1197,"4")</f>
        <v>0</v>
      </c>
      <c r="AG1197">
        <f>COUNTIF(AC1197,"5")</f>
        <v>0</v>
      </c>
      <c r="AH1197">
        <v>1</v>
      </c>
      <c r="AI1197">
        <v>0</v>
      </c>
      <c r="AL1197">
        <v>1</v>
      </c>
      <c r="AO1197" s="1">
        <f>COUNTIF(F1197,"CVCV")+COUNTIF(F1197,"CVVCV")</f>
        <v>1</v>
      </c>
      <c r="AP1197" s="1">
        <f>COUNTIF(F1197,"CVCVC")+COUNTIF(F1197,"CVVCVC")</f>
        <v>0</v>
      </c>
      <c r="AQ1197" s="1">
        <f>COUNTIF(F1197,"VCV")+COUNTIF(F1197,"VVCV")</f>
        <v>0</v>
      </c>
      <c r="AR1197" s="1">
        <f>COUNTIF(F1197,"VCVC")+COUNTIF(F1197,"VVCVC")</f>
        <v>0</v>
      </c>
      <c r="AS1197" s="1">
        <f>COUNTIF(F1197,"CVV")</f>
        <v>0</v>
      </c>
      <c r="AT1197" s="1">
        <f>COUNTIF(F1197,"CVVC")</f>
        <v>0</v>
      </c>
      <c r="AU1197" s="1">
        <f>COUNTIF(F1197,"VV")</f>
        <v>0</v>
      </c>
      <c r="AV1197" s="1">
        <f>COUNTIF(F1197,"VVC")</f>
        <v>0</v>
      </c>
      <c r="AW1197" s="1">
        <f>COUNTIF(F1197,"CVVCVC")+COUNTIF(F1197,"VVCVC")+COUNTIF(F1197,"CVVCV")+COUNTIF(F1197,"VVCV")</f>
        <v>0</v>
      </c>
      <c r="AY1197" s="1">
        <f>COUNTIF(F1197,"CCVCV")</f>
        <v>0</v>
      </c>
      <c r="AZ1197" s="1">
        <f>COUNTIF(F1197,"CCVCVC")</f>
        <v>0</v>
      </c>
      <c r="BA1197" s="1">
        <f>COUNTIF(F1197,"CCVV")</f>
        <v>0</v>
      </c>
      <c r="BB1197" s="1">
        <f>COUNTIF(F1197,"CCVVC")</f>
        <v>0</v>
      </c>
      <c r="BE1197" s="30" t="s">
        <v>926</v>
      </c>
      <c r="BF1197" s="1" t="str">
        <f>RIGHT(F1197,4)</f>
        <v>CVCV</v>
      </c>
      <c r="BG1197" s="1">
        <v>1</v>
      </c>
      <c r="BP1197" s="1">
        <f>SUM(BG1197:BO1197)</f>
        <v>1</v>
      </c>
      <c r="BQ1197">
        <v>0</v>
      </c>
      <c r="BS1197" s="1" t="str">
        <f>LEFT(B1197,1)</f>
        <v>h</v>
      </c>
      <c r="BT1197" s="1" t="str">
        <f>LEFT(B1197,2)</f>
        <v>hi</v>
      </c>
      <c r="BU1197" s="1" t="str">
        <f>RIGHT(B1197,1)</f>
        <v>i</v>
      </c>
      <c r="BX1197" s="10">
        <v>0</v>
      </c>
      <c r="BY1197" s="10" t="str">
        <f>LEFT(CA1197,1)</f>
        <v>i</v>
      </c>
      <c r="BZ1197" s="10" t="str">
        <f>RIGHT(B1197,1)</f>
        <v>i</v>
      </c>
      <c r="CA1197" s="10" t="str">
        <f>RIGHT(B1197,3)</f>
        <v>iti</v>
      </c>
      <c r="CB1197" s="10" t="str">
        <f>RIGHT(B1197,3)</f>
        <v>iti</v>
      </c>
      <c r="CC1197" s="10" t="str">
        <f>RIGHT(B1197,2)</f>
        <v>ti</v>
      </c>
      <c r="CD1197" s="10" t="str">
        <f>RIGHT(B1197,1)</f>
        <v>i</v>
      </c>
    </row>
    <row r="1198" spans="1:82">
      <c r="A1198">
        <v>1190</v>
      </c>
      <c r="B1198" s="30" t="s">
        <v>82</v>
      </c>
      <c r="C1198" t="s">
        <v>1257</v>
      </c>
      <c r="D1198" t="s">
        <v>1141</v>
      </c>
      <c r="E1198" t="s">
        <v>1141</v>
      </c>
      <c r="F1198" t="s">
        <v>2834</v>
      </c>
      <c r="G1198" s="1">
        <f>COUNTIF(B1198,"*ii*")</f>
        <v>0</v>
      </c>
      <c r="H1198" s="1">
        <f>COUNTIF(B1198,"*ee*")</f>
        <v>0</v>
      </c>
      <c r="I1198" s="1">
        <f>COUNTIF(B1198,"*aa*")</f>
        <v>0</v>
      </c>
      <c r="J1198" s="1">
        <f>COUNTIF(B1198,"*oo*")</f>
        <v>0</v>
      </c>
      <c r="K1198" s="1">
        <f>COUNTIF(B1198,"*uu*")</f>
        <v>0</v>
      </c>
      <c r="L1198" s="1">
        <f>COUNTIF(B1198,"*ia*")</f>
        <v>0</v>
      </c>
      <c r="M1198" s="1">
        <f>COUNTIF(B1198,"*iu*")</f>
        <v>0</v>
      </c>
      <c r="N1198" s="1">
        <f>COUNTIF(B1198,"*ei*")</f>
        <v>0</v>
      </c>
      <c r="O1198" s="1">
        <f>COUNTIF(B1198,"*ea*")</f>
        <v>0</v>
      </c>
      <c r="P1198" s="1">
        <f>COUNTIF(B1198,"*eo*")</f>
        <v>0</v>
      </c>
      <c r="Q1198" s="1">
        <f>COUNTIF(B1198,"*eu*")</f>
        <v>0</v>
      </c>
      <c r="R1198" s="1">
        <f>COUNTIF(B1198,"*ai*")</f>
        <v>0</v>
      </c>
      <c r="S1198" s="1">
        <f>COUNTIF(B1198,"*ae*")</f>
        <v>0</v>
      </c>
      <c r="T1198" s="1">
        <f>COUNTIF(B1198,"*ao*")</f>
        <v>0</v>
      </c>
      <c r="U1198" s="1">
        <f>COUNTIF(B1198,"*au*")</f>
        <v>0</v>
      </c>
      <c r="V1198" s="1">
        <f>COUNTIF(B1198,"*oi*")</f>
        <v>0</v>
      </c>
      <c r="W1198" s="1">
        <f>COUNTIF(B1198,"*oe*")</f>
        <v>0</v>
      </c>
      <c r="X1198" s="1">
        <f>COUNTIF(B1198,"*oa*")</f>
        <v>0</v>
      </c>
      <c r="Y1198" s="1">
        <f>COUNTIF(B1198,"*ou*")</f>
        <v>0</v>
      </c>
      <c r="Z1198" s="1">
        <f>COUNTIF(B1198,"*ui*")</f>
        <v>0</v>
      </c>
      <c r="AA1198" s="1">
        <f>COUNTIF(B1198,"*ua*")</f>
        <v>0</v>
      </c>
      <c r="AB1198">
        <f>SUM(G1198:AA1198)</f>
        <v>0</v>
      </c>
      <c r="AC1198">
        <v>2</v>
      </c>
      <c r="AD1198">
        <f>COUNTIF(AC1198,"2")</f>
        <v>1</v>
      </c>
      <c r="AE1198">
        <f>COUNTIF(AC1198,"3")</f>
        <v>0</v>
      </c>
      <c r="AF1198">
        <f>COUNTIF(AC1198,"4")</f>
        <v>0</v>
      </c>
      <c r="AG1198">
        <f>COUNTIF(AC1198,"5")</f>
        <v>0</v>
      </c>
      <c r="AH1198">
        <v>1</v>
      </c>
      <c r="AI1198">
        <v>0</v>
      </c>
      <c r="AL1198">
        <v>1</v>
      </c>
      <c r="AO1198" s="1">
        <f>COUNTIF(F1198,"CVCV")+COUNTIF(F1198,"CVVCV")</f>
        <v>1</v>
      </c>
      <c r="AP1198" s="1">
        <f>COUNTIF(F1198,"CVCVC")+COUNTIF(F1198,"CVVCVC")</f>
        <v>0</v>
      </c>
      <c r="AQ1198" s="1">
        <f>COUNTIF(F1198,"VCV")+COUNTIF(F1198,"VVCV")</f>
        <v>0</v>
      </c>
      <c r="AR1198" s="1">
        <f>COUNTIF(F1198,"VCVC")+COUNTIF(F1198,"VVCVC")</f>
        <v>0</v>
      </c>
      <c r="AS1198" s="1">
        <f>COUNTIF(F1198,"CVV")</f>
        <v>0</v>
      </c>
      <c r="AT1198" s="1">
        <f>COUNTIF(F1198,"CVVC")</f>
        <v>0</v>
      </c>
      <c r="AU1198" s="1">
        <f>COUNTIF(F1198,"VV")</f>
        <v>0</v>
      </c>
      <c r="AV1198" s="1">
        <f>COUNTIF(F1198,"VVC")</f>
        <v>0</v>
      </c>
      <c r="AW1198" s="1">
        <f>COUNTIF(F1198,"CVVCVC")+COUNTIF(F1198,"VVCVC")+COUNTIF(F1198,"CVVCV")+COUNTIF(F1198,"VVCV")</f>
        <v>0</v>
      </c>
      <c r="AY1198" s="1">
        <f>COUNTIF(F1198,"CCVCV")</f>
        <v>0</v>
      </c>
      <c r="AZ1198" s="1">
        <f>COUNTIF(F1198,"CCVCVC")</f>
        <v>0</v>
      </c>
      <c r="BA1198" s="1">
        <f>COUNTIF(F1198,"CCVV")</f>
        <v>0</v>
      </c>
      <c r="BB1198" s="1">
        <f>COUNTIF(F1198,"CCVVC")</f>
        <v>0</v>
      </c>
      <c r="BF1198" s="1" t="str">
        <f>RIGHT(F1198,4)</f>
        <v>CVCV</v>
      </c>
      <c r="BG1198" s="1">
        <v>1</v>
      </c>
      <c r="BP1198" s="1">
        <f>SUM(BG1198:BO1198)</f>
        <v>1</v>
      </c>
      <c r="BQ1198">
        <v>0</v>
      </c>
      <c r="BS1198" s="1" t="str">
        <f>LEFT(B1198,1)</f>
        <v>p</v>
      </c>
      <c r="BT1198" s="1" t="str">
        <f>LEFT(B1198,2)</f>
        <v>po</v>
      </c>
      <c r="BU1198" s="1" t="str">
        <f>RIGHT(B1198,1)</f>
        <v>i</v>
      </c>
      <c r="BX1198" s="10">
        <v>0</v>
      </c>
      <c r="BY1198" s="10" t="str">
        <f>LEFT(CA1198,1)</f>
        <v>o</v>
      </c>
      <c r="BZ1198" s="10" t="str">
        <f>RIGHT(B1198,1)</f>
        <v>i</v>
      </c>
      <c r="CA1198" s="10" t="str">
        <f>RIGHT(B1198,3)</f>
        <v>oti</v>
      </c>
      <c r="CB1198" s="10" t="str">
        <f>RIGHT(B1198,3)</f>
        <v>oti</v>
      </c>
      <c r="CC1198" s="10" t="str">
        <f>RIGHT(B1198,2)</f>
        <v>ti</v>
      </c>
      <c r="CD1198" s="10" t="str">
        <f>RIGHT(B1198,1)</f>
        <v>i</v>
      </c>
    </row>
    <row r="1199" spans="1:82">
      <c r="A1199">
        <v>637</v>
      </c>
      <c r="B1199" s="30" t="s">
        <v>77</v>
      </c>
      <c r="C1199" t="s">
        <v>1251</v>
      </c>
      <c r="D1199" t="s">
        <v>1152</v>
      </c>
      <c r="E1199" t="s">
        <v>1141</v>
      </c>
      <c r="F1199" t="s">
        <v>2834</v>
      </c>
      <c r="G1199" s="1">
        <f>COUNTIF(B1199,"*ii*")</f>
        <v>0</v>
      </c>
      <c r="H1199" s="1">
        <f>COUNTIF(B1199,"*ee*")</f>
        <v>0</v>
      </c>
      <c r="I1199" s="1">
        <f>COUNTIF(B1199,"*aa*")</f>
        <v>0</v>
      </c>
      <c r="J1199" s="1">
        <f>COUNTIF(B1199,"*oo*")</f>
        <v>0</v>
      </c>
      <c r="K1199" s="1">
        <f>COUNTIF(B1199,"*uu*")</f>
        <v>0</v>
      </c>
      <c r="L1199" s="1">
        <f>COUNTIF(B1199,"*ia*")</f>
        <v>0</v>
      </c>
      <c r="M1199" s="1">
        <f>COUNTIF(B1199,"*iu*")</f>
        <v>0</v>
      </c>
      <c r="N1199" s="1">
        <f>COUNTIF(B1199,"*ei*")</f>
        <v>0</v>
      </c>
      <c r="O1199" s="1">
        <f>COUNTIF(B1199,"*ea*")</f>
        <v>0</v>
      </c>
      <c r="P1199" s="1">
        <f>COUNTIF(B1199,"*eo*")</f>
        <v>0</v>
      </c>
      <c r="Q1199" s="1">
        <f>COUNTIF(B1199,"*eu*")</f>
        <v>0</v>
      </c>
      <c r="R1199" s="1">
        <f>COUNTIF(B1199,"*ai*")</f>
        <v>0</v>
      </c>
      <c r="S1199" s="1">
        <f>COUNTIF(B1199,"*ae*")</f>
        <v>0</v>
      </c>
      <c r="T1199" s="1">
        <f>COUNTIF(B1199,"*ao*")</f>
        <v>0</v>
      </c>
      <c r="U1199" s="1">
        <f>COUNTIF(B1199,"*au*")</f>
        <v>0</v>
      </c>
      <c r="V1199" s="1">
        <f>COUNTIF(B1199,"*oi*")</f>
        <v>0</v>
      </c>
      <c r="W1199" s="1">
        <f>COUNTIF(B1199,"*oe*")</f>
        <v>0</v>
      </c>
      <c r="X1199" s="1">
        <f>COUNTIF(B1199,"*oa*")</f>
        <v>0</v>
      </c>
      <c r="Y1199" s="1">
        <f>COUNTIF(B1199,"*ou*")</f>
        <v>0</v>
      </c>
      <c r="Z1199" s="1">
        <f>COUNTIF(B1199,"*ui*")</f>
        <v>0</v>
      </c>
      <c r="AA1199" s="1">
        <f>COUNTIF(B1199,"*ua*")</f>
        <v>0</v>
      </c>
      <c r="AB1199">
        <f>SUM(G1199:AA1199)</f>
        <v>0</v>
      </c>
      <c r="AC1199">
        <v>2</v>
      </c>
      <c r="AD1199">
        <f>COUNTIF(AC1199,"2")</f>
        <v>1</v>
      </c>
      <c r="AE1199">
        <f>COUNTIF(AC1199,"3")</f>
        <v>0</v>
      </c>
      <c r="AF1199">
        <f>COUNTIF(AC1199,"4")</f>
        <v>0</v>
      </c>
      <c r="AG1199">
        <f>COUNTIF(AC1199,"5")</f>
        <v>0</v>
      </c>
      <c r="AH1199">
        <v>1</v>
      </c>
      <c r="AI1199">
        <v>0</v>
      </c>
      <c r="AL1199">
        <v>1</v>
      </c>
      <c r="AO1199" s="1">
        <f>COUNTIF(F1199,"CVCV")+COUNTIF(F1199,"CVVCV")</f>
        <v>1</v>
      </c>
      <c r="AP1199" s="1">
        <f>COUNTIF(F1199,"CVCVC")+COUNTIF(F1199,"CVVCVC")</f>
        <v>0</v>
      </c>
      <c r="AQ1199" s="1">
        <f>COUNTIF(F1199,"VCV")+COUNTIF(F1199,"VVCV")</f>
        <v>0</v>
      </c>
      <c r="AR1199" s="1">
        <f>COUNTIF(F1199,"VCVC")+COUNTIF(F1199,"VVCVC")</f>
        <v>0</v>
      </c>
      <c r="AS1199" s="1">
        <f>COUNTIF(F1199,"CVV")</f>
        <v>0</v>
      </c>
      <c r="AT1199" s="1">
        <f>COUNTIF(F1199,"CVVC")</f>
        <v>0</v>
      </c>
      <c r="AU1199" s="1">
        <f>COUNTIF(F1199,"VV")</f>
        <v>0</v>
      </c>
      <c r="AV1199" s="1">
        <f>COUNTIF(F1199,"VVC")</f>
        <v>0</v>
      </c>
      <c r="AW1199" s="1">
        <f>COUNTIF(F1199,"CVVCVC")+COUNTIF(F1199,"VVCVC")+COUNTIF(F1199,"CVVCV")+COUNTIF(F1199,"VVCV")</f>
        <v>0</v>
      </c>
      <c r="AY1199" s="1">
        <f>COUNTIF(F1199,"CCVCV")</f>
        <v>0</v>
      </c>
      <c r="AZ1199" s="1">
        <f>COUNTIF(F1199,"CCVCVC")</f>
        <v>0</v>
      </c>
      <c r="BA1199" s="1">
        <f>COUNTIF(F1199,"CCVV")</f>
        <v>0</v>
      </c>
      <c r="BB1199" s="1">
        <f>COUNTIF(F1199,"CCVVC")</f>
        <v>0</v>
      </c>
      <c r="BF1199" s="1" t="str">
        <f>RIGHT(F1199,4)</f>
        <v>CVCV</v>
      </c>
      <c r="BG1199" s="1">
        <v>1</v>
      </c>
      <c r="BP1199" s="1">
        <f>SUM(BG1199:BO1199)</f>
        <v>1</v>
      </c>
      <c r="BQ1199">
        <v>0</v>
      </c>
      <c r="BS1199" s="1" t="str">
        <f>LEFT(B1199,1)</f>
        <v>k</v>
      </c>
      <c r="BT1199" s="1" t="str">
        <f>LEFT(B1199,2)</f>
        <v>ko</v>
      </c>
      <c r="BU1199" s="1" t="str">
        <f>RIGHT(B1199,1)</f>
        <v>i</v>
      </c>
      <c r="BX1199" s="10">
        <v>0</v>
      </c>
      <c r="BY1199" s="10" t="str">
        <f>LEFT(CA1199,1)</f>
        <v>o</v>
      </c>
      <c r="BZ1199" s="10" t="str">
        <f>RIGHT(B1199,1)</f>
        <v>i</v>
      </c>
      <c r="CA1199" s="10" t="str">
        <f>RIGHT(B1199,3)</f>
        <v>oti</v>
      </c>
      <c r="CB1199" s="10" t="str">
        <f>RIGHT(B1199,3)</f>
        <v>oti</v>
      </c>
      <c r="CC1199" s="10" t="str">
        <f>RIGHT(B1199,2)</f>
        <v>ti</v>
      </c>
      <c r="CD1199" s="10" t="str">
        <f>RIGHT(B1199,1)</f>
        <v>i</v>
      </c>
    </row>
    <row r="1200" spans="1:82">
      <c r="A1200">
        <v>334</v>
      </c>
      <c r="B1200" s="30" t="s">
        <v>79</v>
      </c>
      <c r="C1200" t="s">
        <v>1253</v>
      </c>
      <c r="D1200" t="s">
        <v>1150</v>
      </c>
      <c r="E1200" t="s">
        <v>2821</v>
      </c>
      <c r="F1200" t="s">
        <v>2834</v>
      </c>
      <c r="G1200" s="1">
        <f>COUNTIF(B1200,"*ii*")</f>
        <v>0</v>
      </c>
      <c r="H1200" s="1">
        <f>COUNTIF(B1200,"*ee*")</f>
        <v>0</v>
      </c>
      <c r="I1200" s="1">
        <f>COUNTIF(B1200,"*aa*")</f>
        <v>0</v>
      </c>
      <c r="J1200" s="1">
        <f>COUNTIF(B1200,"*oo*")</f>
        <v>0</v>
      </c>
      <c r="K1200" s="1">
        <f>COUNTIF(B1200,"*uu*")</f>
        <v>0</v>
      </c>
      <c r="L1200" s="1">
        <f>COUNTIF(B1200,"*ia*")</f>
        <v>0</v>
      </c>
      <c r="M1200" s="1">
        <f>COUNTIF(B1200,"*iu*")</f>
        <v>0</v>
      </c>
      <c r="N1200" s="1">
        <f>COUNTIF(B1200,"*ei*")</f>
        <v>0</v>
      </c>
      <c r="O1200" s="1">
        <f>COUNTIF(B1200,"*ea*")</f>
        <v>0</v>
      </c>
      <c r="P1200" s="1">
        <f>COUNTIF(B1200,"*eo*")</f>
        <v>0</v>
      </c>
      <c r="Q1200" s="1">
        <f>COUNTIF(B1200,"*eu*")</f>
        <v>0</v>
      </c>
      <c r="R1200" s="1">
        <f>COUNTIF(B1200,"*ai*")</f>
        <v>0</v>
      </c>
      <c r="S1200" s="1">
        <f>COUNTIF(B1200,"*ae*")</f>
        <v>0</v>
      </c>
      <c r="T1200" s="1">
        <f>COUNTIF(B1200,"*ao*")</f>
        <v>0</v>
      </c>
      <c r="U1200" s="1">
        <f>COUNTIF(B1200,"*au*")</f>
        <v>0</v>
      </c>
      <c r="V1200" s="1">
        <f>COUNTIF(B1200,"*oi*")</f>
        <v>0</v>
      </c>
      <c r="W1200" s="1">
        <f>COUNTIF(B1200,"*oe*")</f>
        <v>0</v>
      </c>
      <c r="X1200" s="1">
        <f>COUNTIF(B1200,"*oa*")</f>
        <v>0</v>
      </c>
      <c r="Y1200" s="1">
        <f>COUNTIF(B1200,"*ou*")</f>
        <v>0</v>
      </c>
      <c r="Z1200" s="1">
        <f>COUNTIF(B1200,"*ui*")</f>
        <v>0</v>
      </c>
      <c r="AA1200" s="1">
        <f>COUNTIF(B1200,"*ua*")</f>
        <v>0</v>
      </c>
      <c r="AB1200">
        <f>SUM(G1200:AA1200)</f>
        <v>0</v>
      </c>
      <c r="AC1200">
        <v>2</v>
      </c>
      <c r="AD1200">
        <f>COUNTIF(AC1200,"2")</f>
        <v>1</v>
      </c>
      <c r="AE1200">
        <f>COUNTIF(AC1200,"3")</f>
        <v>0</v>
      </c>
      <c r="AF1200">
        <f>COUNTIF(AC1200,"4")</f>
        <v>0</v>
      </c>
      <c r="AG1200">
        <f>COUNTIF(AC1200,"5")</f>
        <v>0</v>
      </c>
      <c r="AH1200">
        <v>1</v>
      </c>
      <c r="AI1200">
        <v>0</v>
      </c>
      <c r="AL1200">
        <v>1</v>
      </c>
      <c r="AO1200" s="1">
        <f>COUNTIF(F1200,"CVCV")+COUNTIF(F1200,"CVVCV")</f>
        <v>1</v>
      </c>
      <c r="AP1200" s="1">
        <f>COUNTIF(F1200,"CVCVC")+COUNTIF(F1200,"CVVCVC")</f>
        <v>0</v>
      </c>
      <c r="AQ1200" s="1">
        <f>COUNTIF(F1200,"VCV")+COUNTIF(F1200,"VVCV")</f>
        <v>0</v>
      </c>
      <c r="AR1200" s="1">
        <f>COUNTIF(F1200,"VCVC")+COUNTIF(F1200,"VVCVC")</f>
        <v>0</v>
      </c>
      <c r="AS1200" s="1">
        <f>COUNTIF(F1200,"CVV")</f>
        <v>0</v>
      </c>
      <c r="AT1200" s="1">
        <f>COUNTIF(F1200,"CVVC")</f>
        <v>0</v>
      </c>
      <c r="AU1200" s="1">
        <f>COUNTIF(F1200,"VV")</f>
        <v>0</v>
      </c>
      <c r="AV1200" s="1">
        <f>COUNTIF(F1200,"VVC")</f>
        <v>0</v>
      </c>
      <c r="AW1200" s="1">
        <f>COUNTIF(F1200,"CVVCVC")+COUNTIF(F1200,"VVCVC")+COUNTIF(F1200,"CVVCV")+COUNTIF(F1200,"VVCV")</f>
        <v>0</v>
      </c>
      <c r="AY1200" s="1">
        <f>COUNTIF(F1200,"CCVCV")</f>
        <v>0</v>
      </c>
      <c r="AZ1200" s="1">
        <f>COUNTIF(F1200,"CCVCVC")</f>
        <v>0</v>
      </c>
      <c r="BA1200" s="1">
        <f>COUNTIF(F1200,"CCVV")</f>
        <v>0</v>
      </c>
      <c r="BB1200" s="1">
        <f>COUNTIF(F1200,"CCVVC")</f>
        <v>0</v>
      </c>
      <c r="BF1200" s="1" t="str">
        <f>RIGHT(F1200,4)</f>
        <v>CVCV</v>
      </c>
      <c r="BG1200" s="1">
        <v>1</v>
      </c>
      <c r="BP1200" s="1">
        <f>SUM(BG1200:BO1200)</f>
        <v>1</v>
      </c>
      <c r="BQ1200">
        <v>0</v>
      </c>
      <c r="BS1200" s="1" t="str">
        <f>LEFT(B1200,1)</f>
        <v>f</v>
      </c>
      <c r="BT1200" s="1" t="str">
        <f>LEFT(B1200,2)</f>
        <v>fo</v>
      </c>
      <c r="BU1200" s="1" t="str">
        <f>RIGHT(B1200,1)</f>
        <v>i</v>
      </c>
      <c r="BX1200" s="10">
        <v>0</v>
      </c>
      <c r="BY1200" s="10" t="str">
        <f>LEFT(CA1200,1)</f>
        <v>o</v>
      </c>
      <c r="BZ1200" s="10" t="str">
        <f>RIGHT(B1200,1)</f>
        <v>i</v>
      </c>
      <c r="CA1200" s="10" t="str">
        <f>RIGHT(B1200,3)</f>
        <v>oti</v>
      </c>
      <c r="CB1200" s="10" t="str">
        <f>RIGHT(B1200,3)</f>
        <v>oti</v>
      </c>
      <c r="CC1200" s="10" t="str">
        <f>RIGHT(B1200,2)</f>
        <v>ti</v>
      </c>
      <c r="CD1200" s="10" t="str">
        <f>RIGHT(B1200,1)</f>
        <v>i</v>
      </c>
    </row>
    <row r="1201" spans="1:82">
      <c r="A1201">
        <v>1915</v>
      </c>
      <c r="B1201" s="30" t="s">
        <v>72</v>
      </c>
      <c r="C1201" t="s">
        <v>1245</v>
      </c>
      <c r="D1201" t="s">
        <v>1150</v>
      </c>
      <c r="E1201" t="s">
        <v>2821</v>
      </c>
      <c r="F1201" t="s">
        <v>2834</v>
      </c>
      <c r="G1201" s="1">
        <f>COUNTIF(B1201,"*ii*")</f>
        <v>0</v>
      </c>
      <c r="H1201" s="1">
        <f>COUNTIF(B1201,"*ee*")</f>
        <v>0</v>
      </c>
      <c r="I1201" s="1">
        <f>COUNTIF(B1201,"*aa*")</f>
        <v>0</v>
      </c>
      <c r="J1201" s="1">
        <f>COUNTIF(B1201,"*oo*")</f>
        <v>0</v>
      </c>
      <c r="K1201" s="1">
        <f>COUNTIF(B1201,"*uu*")</f>
        <v>0</v>
      </c>
      <c r="L1201" s="1">
        <f>COUNTIF(B1201,"*ia*")</f>
        <v>0</v>
      </c>
      <c r="M1201" s="1">
        <f>COUNTIF(B1201,"*iu*")</f>
        <v>0</v>
      </c>
      <c r="N1201" s="1">
        <f>COUNTIF(B1201,"*ei*")</f>
        <v>0</v>
      </c>
      <c r="O1201" s="1">
        <f>COUNTIF(B1201,"*ea*")</f>
        <v>0</v>
      </c>
      <c r="P1201" s="1">
        <f>COUNTIF(B1201,"*eo*")</f>
        <v>0</v>
      </c>
      <c r="Q1201" s="1">
        <f>COUNTIF(B1201,"*eu*")</f>
        <v>0</v>
      </c>
      <c r="R1201" s="1">
        <f>COUNTIF(B1201,"*ai*")</f>
        <v>0</v>
      </c>
      <c r="S1201" s="1">
        <f>COUNTIF(B1201,"*ae*")</f>
        <v>0</v>
      </c>
      <c r="T1201" s="1">
        <f>COUNTIF(B1201,"*ao*")</f>
        <v>0</v>
      </c>
      <c r="U1201" s="1">
        <f>COUNTIF(B1201,"*au*")</f>
        <v>0</v>
      </c>
      <c r="V1201" s="1">
        <f>COUNTIF(B1201,"*oi*")</f>
        <v>0</v>
      </c>
      <c r="W1201" s="1">
        <f>COUNTIF(B1201,"*oe*")</f>
        <v>0</v>
      </c>
      <c r="X1201" s="1">
        <f>COUNTIF(B1201,"*oa*")</f>
        <v>0</v>
      </c>
      <c r="Y1201" s="1">
        <f>COUNTIF(B1201,"*ou*")</f>
        <v>0</v>
      </c>
      <c r="Z1201" s="1">
        <f>COUNTIF(B1201,"*ui*")</f>
        <v>0</v>
      </c>
      <c r="AA1201" s="1">
        <f>COUNTIF(B1201,"*ua*")</f>
        <v>0</v>
      </c>
      <c r="AB1201">
        <f>SUM(G1201:AA1201)</f>
        <v>0</v>
      </c>
      <c r="AC1201">
        <v>2</v>
      </c>
      <c r="AD1201">
        <f>COUNTIF(AC1201,"2")</f>
        <v>1</v>
      </c>
      <c r="AE1201">
        <f>COUNTIF(AC1201,"3")</f>
        <v>0</v>
      </c>
      <c r="AF1201">
        <f>COUNTIF(AC1201,"4")</f>
        <v>0</v>
      </c>
      <c r="AG1201">
        <f>COUNTIF(AC1201,"5")</f>
        <v>0</v>
      </c>
      <c r="AH1201">
        <v>1</v>
      </c>
      <c r="AI1201">
        <v>0</v>
      </c>
      <c r="AL1201">
        <v>1</v>
      </c>
      <c r="AO1201" s="1">
        <f>COUNTIF(F1201,"CVCV")+COUNTIF(F1201,"CVVCV")</f>
        <v>1</v>
      </c>
      <c r="AP1201" s="1">
        <f>COUNTIF(F1201,"CVCVC")+COUNTIF(F1201,"CVVCVC")</f>
        <v>0</v>
      </c>
      <c r="AQ1201" s="1">
        <f>COUNTIF(F1201,"VCV")+COUNTIF(F1201,"VVCV")</f>
        <v>0</v>
      </c>
      <c r="AR1201" s="1">
        <f>COUNTIF(F1201,"VCVC")+COUNTIF(F1201,"VVCVC")</f>
        <v>0</v>
      </c>
      <c r="AS1201" s="1">
        <f>COUNTIF(F1201,"CVV")</f>
        <v>0</v>
      </c>
      <c r="AT1201" s="1">
        <f>COUNTIF(F1201,"CVVC")</f>
        <v>0</v>
      </c>
      <c r="AU1201" s="1">
        <f>COUNTIF(F1201,"VV")</f>
        <v>0</v>
      </c>
      <c r="AV1201" s="1">
        <f>COUNTIF(F1201,"VVC")</f>
        <v>0</v>
      </c>
      <c r="AW1201" s="1">
        <f>COUNTIF(F1201,"CVVCVC")+COUNTIF(F1201,"VVCVC")+COUNTIF(F1201,"CVVCV")+COUNTIF(F1201,"VVCV")</f>
        <v>0</v>
      </c>
      <c r="AY1201" s="1">
        <f>COUNTIF(F1201,"CCVCV")</f>
        <v>0</v>
      </c>
      <c r="AZ1201" s="1">
        <f>COUNTIF(F1201,"CCVCVC")</f>
        <v>0</v>
      </c>
      <c r="BA1201" s="1">
        <f>COUNTIF(F1201,"CCVV")</f>
        <v>0</v>
      </c>
      <c r="BB1201" s="1">
        <f>COUNTIF(F1201,"CCVVC")</f>
        <v>0</v>
      </c>
      <c r="BF1201" s="1" t="str">
        <f>RIGHT(F1201,4)</f>
        <v>CVCV</v>
      </c>
      <c r="BG1201" s="1">
        <v>1</v>
      </c>
      <c r="BP1201" s="1">
        <f>SUM(BG1201:BO1201)</f>
        <v>1</v>
      </c>
      <c r="BQ1201">
        <v>0</v>
      </c>
      <c r="BS1201" s="1" t="str">
        <f>LEFT(B1201,1)</f>
        <v>t</v>
      </c>
      <c r="BT1201" s="1" t="str">
        <f>LEFT(B1201,2)</f>
        <v>to</v>
      </c>
      <c r="BU1201" s="1" t="str">
        <f>RIGHT(B1201,1)</f>
        <v>i</v>
      </c>
      <c r="BX1201" s="10">
        <v>0</v>
      </c>
      <c r="BY1201" s="10" t="str">
        <f>LEFT(CA1201,1)</f>
        <v>o</v>
      </c>
      <c r="BZ1201" s="10" t="str">
        <f>RIGHT(B1201,1)</f>
        <v>i</v>
      </c>
      <c r="CA1201" s="10" t="str">
        <f>RIGHT(B1201,3)</f>
        <v>oti</v>
      </c>
      <c r="CB1201" s="10" t="str">
        <f>RIGHT(B1201,3)</f>
        <v>oti</v>
      </c>
      <c r="CC1201" s="10" t="str">
        <f>RIGHT(B1201,2)</f>
        <v>ti</v>
      </c>
      <c r="CD1201" s="10" t="str">
        <f>RIGHT(B1201,1)</f>
        <v>i</v>
      </c>
    </row>
    <row r="1202" spans="1:82">
      <c r="A1202">
        <v>1216</v>
      </c>
      <c r="B1202" s="30" t="s">
        <v>713</v>
      </c>
      <c r="C1202" t="s">
        <v>2142</v>
      </c>
      <c r="D1202" t="s">
        <v>1141</v>
      </c>
      <c r="E1202" t="s">
        <v>1141</v>
      </c>
      <c r="F1202" t="s">
        <v>2834</v>
      </c>
      <c r="G1202" s="1">
        <f>COUNTIF(B1202,"*ii*")</f>
        <v>0</v>
      </c>
      <c r="H1202" s="1">
        <f>COUNTIF(B1202,"*ee*")</f>
        <v>0</v>
      </c>
      <c r="I1202" s="1">
        <f>COUNTIF(B1202,"*aa*")</f>
        <v>0</v>
      </c>
      <c r="J1202" s="1">
        <f>COUNTIF(B1202,"*oo*")</f>
        <v>0</v>
      </c>
      <c r="K1202" s="1">
        <f>COUNTIF(B1202,"*uu*")</f>
        <v>0</v>
      </c>
      <c r="L1202" s="1">
        <f>COUNTIF(B1202,"*ia*")</f>
        <v>0</v>
      </c>
      <c r="M1202" s="1">
        <f>COUNTIF(B1202,"*iu*")</f>
        <v>0</v>
      </c>
      <c r="N1202" s="1">
        <f>COUNTIF(B1202,"*ei*")</f>
        <v>0</v>
      </c>
      <c r="O1202" s="1">
        <f>COUNTIF(B1202,"*ea*")</f>
        <v>0</v>
      </c>
      <c r="P1202" s="1">
        <f>COUNTIF(B1202,"*eo*")</f>
        <v>0</v>
      </c>
      <c r="Q1202" s="1">
        <f>COUNTIF(B1202,"*eu*")</f>
        <v>0</v>
      </c>
      <c r="R1202" s="1">
        <f>COUNTIF(B1202,"*ai*")</f>
        <v>0</v>
      </c>
      <c r="S1202" s="1">
        <f>COUNTIF(B1202,"*ae*")</f>
        <v>0</v>
      </c>
      <c r="T1202" s="1">
        <f>COUNTIF(B1202,"*ao*")</f>
        <v>0</v>
      </c>
      <c r="U1202" s="1">
        <f>COUNTIF(B1202,"*au*")</f>
        <v>0</v>
      </c>
      <c r="V1202" s="1">
        <f>COUNTIF(B1202,"*oi*")</f>
        <v>0</v>
      </c>
      <c r="W1202" s="1">
        <f>COUNTIF(B1202,"*oe*")</f>
        <v>0</v>
      </c>
      <c r="X1202" s="1">
        <f>COUNTIF(B1202,"*oa*")</f>
        <v>0</v>
      </c>
      <c r="Y1202" s="1">
        <f>COUNTIF(B1202,"*ou*")</f>
        <v>0</v>
      </c>
      <c r="Z1202" s="1">
        <f>COUNTIF(B1202,"*ui*")</f>
        <v>0</v>
      </c>
      <c r="AA1202" s="1">
        <f>COUNTIF(B1202,"*ua*")</f>
        <v>0</v>
      </c>
      <c r="AB1202">
        <f>SUM(G1202:AA1202)</f>
        <v>0</v>
      </c>
      <c r="AC1202">
        <v>2</v>
      </c>
      <c r="AD1202">
        <f>COUNTIF(AC1202,"2")</f>
        <v>1</v>
      </c>
      <c r="AE1202">
        <f>COUNTIF(AC1202,"3")</f>
        <v>0</v>
      </c>
      <c r="AF1202">
        <f>COUNTIF(AC1202,"4")</f>
        <v>0</v>
      </c>
      <c r="AG1202">
        <f>COUNTIF(AC1202,"5")</f>
        <v>0</v>
      </c>
      <c r="AH1202">
        <v>1</v>
      </c>
      <c r="AI1202">
        <v>0</v>
      </c>
      <c r="AL1202">
        <v>1</v>
      </c>
      <c r="AO1202" s="1">
        <f>COUNTIF(F1202,"CVCV")+COUNTIF(F1202,"CVVCV")</f>
        <v>1</v>
      </c>
      <c r="AP1202" s="1">
        <f>COUNTIF(F1202,"CVCVC")+COUNTIF(F1202,"CVVCVC")</f>
        <v>0</v>
      </c>
      <c r="AQ1202" s="1">
        <f>COUNTIF(F1202,"VCV")+COUNTIF(F1202,"VVCV")</f>
        <v>0</v>
      </c>
      <c r="AR1202" s="1">
        <f>COUNTIF(F1202,"VCVC")+COUNTIF(F1202,"VVCVC")</f>
        <v>0</v>
      </c>
      <c r="AS1202" s="1">
        <f>COUNTIF(F1202,"CVV")</f>
        <v>0</v>
      </c>
      <c r="AT1202" s="1">
        <f>COUNTIF(F1202,"CVVC")</f>
        <v>0</v>
      </c>
      <c r="AU1202" s="1">
        <f>COUNTIF(F1202,"VV")</f>
        <v>0</v>
      </c>
      <c r="AV1202" s="1">
        <f>COUNTIF(F1202,"VVC")</f>
        <v>0</v>
      </c>
      <c r="AW1202" s="1">
        <f>COUNTIF(F1202,"CVVCVC")+COUNTIF(F1202,"VVCVC")+COUNTIF(F1202,"CVVCV")+COUNTIF(F1202,"VVCV")</f>
        <v>0</v>
      </c>
      <c r="AY1202" s="1">
        <f>COUNTIF(F1202,"CCVCV")</f>
        <v>0</v>
      </c>
      <c r="AZ1202" s="1">
        <f>COUNTIF(F1202,"CCVCVC")</f>
        <v>0</v>
      </c>
      <c r="BA1202" s="1">
        <f>COUNTIF(F1202,"CCVV")</f>
        <v>0</v>
      </c>
      <c r="BB1202" s="1">
        <f>COUNTIF(F1202,"CCVVC")</f>
        <v>0</v>
      </c>
      <c r="BF1202" s="1" t="str">
        <f>RIGHT(F1202,4)</f>
        <v>CVCV</v>
      </c>
      <c r="BG1202" s="1">
        <v>1</v>
      </c>
      <c r="BP1202" s="1">
        <f>SUM(BG1202:BO1202)</f>
        <v>1</v>
      </c>
      <c r="BQ1202">
        <v>0</v>
      </c>
      <c r="BS1202" s="1" t="str">
        <f>LEFT(B1202,1)</f>
        <v>p</v>
      </c>
      <c r="BT1202" s="1" t="str">
        <f>LEFT(B1202,2)</f>
        <v>pu</v>
      </c>
      <c r="BU1202" s="1" t="str">
        <f>RIGHT(B1202,1)</f>
        <v>i</v>
      </c>
      <c r="BX1202" s="10">
        <v>0</v>
      </c>
      <c r="BY1202" s="10" t="str">
        <f>LEFT(CA1202,1)</f>
        <v>u</v>
      </c>
      <c r="BZ1202" s="10" t="str">
        <f>RIGHT(B1202,1)</f>
        <v>i</v>
      </c>
      <c r="CA1202" s="10" t="str">
        <f>RIGHT(B1202,3)</f>
        <v>uti</v>
      </c>
      <c r="CB1202" s="10" t="str">
        <f>RIGHT(B1202,3)</f>
        <v>uti</v>
      </c>
      <c r="CC1202" s="10" t="str">
        <f>RIGHT(B1202,2)</f>
        <v>ti</v>
      </c>
      <c r="CD1202" s="10" t="str">
        <f>RIGHT(B1202,1)</f>
        <v>i</v>
      </c>
    </row>
    <row r="1203" spans="1:82">
      <c r="A1203">
        <v>1765</v>
      </c>
      <c r="B1203" s="30" t="s">
        <v>941</v>
      </c>
      <c r="C1203" t="s">
        <v>2486</v>
      </c>
      <c r="D1203" t="s">
        <v>1141</v>
      </c>
      <c r="E1203" t="s">
        <v>1141</v>
      </c>
      <c r="F1203" t="s">
        <v>2834</v>
      </c>
      <c r="G1203" s="1">
        <f>COUNTIF(B1203,"*ii*")</f>
        <v>0</v>
      </c>
      <c r="H1203" s="1">
        <f>COUNTIF(B1203,"*ee*")</f>
        <v>0</v>
      </c>
      <c r="I1203" s="1">
        <f>COUNTIF(B1203,"*aa*")</f>
        <v>0</v>
      </c>
      <c r="J1203" s="1">
        <f>COUNTIF(B1203,"*oo*")</f>
        <v>0</v>
      </c>
      <c r="K1203" s="1">
        <f>COUNTIF(B1203,"*uu*")</f>
        <v>0</v>
      </c>
      <c r="L1203" s="1">
        <f>COUNTIF(B1203,"*ia*")</f>
        <v>0</v>
      </c>
      <c r="M1203" s="1">
        <f>COUNTIF(B1203,"*iu*")</f>
        <v>0</v>
      </c>
      <c r="N1203" s="1">
        <f>COUNTIF(B1203,"*ei*")</f>
        <v>0</v>
      </c>
      <c r="O1203" s="1">
        <f>COUNTIF(B1203,"*ea*")</f>
        <v>0</v>
      </c>
      <c r="P1203" s="1">
        <f>COUNTIF(B1203,"*eo*")</f>
        <v>0</v>
      </c>
      <c r="Q1203" s="1">
        <f>COUNTIF(B1203,"*eu*")</f>
        <v>0</v>
      </c>
      <c r="R1203" s="1">
        <f>COUNTIF(B1203,"*ai*")</f>
        <v>0</v>
      </c>
      <c r="S1203" s="1">
        <f>COUNTIF(B1203,"*ae*")</f>
        <v>0</v>
      </c>
      <c r="T1203" s="1">
        <f>COUNTIF(B1203,"*ao*")</f>
        <v>0</v>
      </c>
      <c r="U1203" s="1">
        <f>COUNTIF(B1203,"*au*")</f>
        <v>0</v>
      </c>
      <c r="V1203" s="1">
        <f>COUNTIF(B1203,"*oi*")</f>
        <v>0</v>
      </c>
      <c r="W1203" s="1">
        <f>COUNTIF(B1203,"*oe*")</f>
        <v>0</v>
      </c>
      <c r="X1203" s="1">
        <f>COUNTIF(B1203,"*oa*")</f>
        <v>0</v>
      </c>
      <c r="Y1203" s="1">
        <f>COUNTIF(B1203,"*ou*")</f>
        <v>0</v>
      </c>
      <c r="Z1203" s="1">
        <f>COUNTIF(B1203,"*ui*")</f>
        <v>0</v>
      </c>
      <c r="AA1203" s="1">
        <f>COUNTIF(B1203,"*ua*")</f>
        <v>0</v>
      </c>
      <c r="AB1203">
        <f>SUM(G1203:AA1203)</f>
        <v>0</v>
      </c>
      <c r="AC1203">
        <v>2</v>
      </c>
      <c r="AD1203">
        <f>COUNTIF(AC1203,"2")</f>
        <v>1</v>
      </c>
      <c r="AE1203">
        <f>COUNTIF(AC1203,"3")</f>
        <v>0</v>
      </c>
      <c r="AF1203">
        <f>COUNTIF(AC1203,"4")</f>
        <v>0</v>
      </c>
      <c r="AG1203">
        <f>COUNTIF(AC1203,"5")</f>
        <v>0</v>
      </c>
      <c r="AH1203">
        <v>1</v>
      </c>
      <c r="AI1203">
        <v>0</v>
      </c>
      <c r="AL1203">
        <v>1</v>
      </c>
      <c r="AO1203" s="1">
        <f>COUNTIF(F1203,"CVCV")+COUNTIF(F1203,"CVVCV")</f>
        <v>1</v>
      </c>
      <c r="AP1203" s="1">
        <f>COUNTIF(F1203,"CVCVC")+COUNTIF(F1203,"CVVCVC")</f>
        <v>0</v>
      </c>
      <c r="AQ1203" s="1">
        <f>COUNTIF(F1203,"VCV")+COUNTIF(F1203,"VVCV")</f>
        <v>0</v>
      </c>
      <c r="AR1203" s="1">
        <f>COUNTIF(F1203,"VCVC")+COUNTIF(F1203,"VVCVC")</f>
        <v>0</v>
      </c>
      <c r="AS1203" s="1">
        <f>COUNTIF(F1203,"CVV")</f>
        <v>0</v>
      </c>
      <c r="AT1203" s="1">
        <f>COUNTIF(F1203,"CVVC")</f>
        <v>0</v>
      </c>
      <c r="AU1203" s="1">
        <f>COUNTIF(F1203,"VV")</f>
        <v>0</v>
      </c>
      <c r="AV1203" s="1">
        <f>COUNTIF(F1203,"VVC")</f>
        <v>0</v>
      </c>
      <c r="AW1203" s="1">
        <f>COUNTIF(F1203,"CVVCVC")+COUNTIF(F1203,"VVCVC")+COUNTIF(F1203,"CVVCV")+COUNTIF(F1203,"VVCV")</f>
        <v>0</v>
      </c>
      <c r="AY1203" s="1">
        <f>COUNTIF(F1203,"CCVCV")</f>
        <v>0</v>
      </c>
      <c r="AZ1203" s="1">
        <f>COUNTIF(F1203,"CCVCVC")</f>
        <v>0</v>
      </c>
      <c r="BA1203" s="1">
        <f>COUNTIF(F1203,"CCVV")</f>
        <v>0</v>
      </c>
      <c r="BB1203" s="1">
        <f>COUNTIF(F1203,"CCVVC")</f>
        <v>0</v>
      </c>
      <c r="BF1203" s="1" t="str">
        <f>RIGHT(F1203,4)</f>
        <v>CVCV</v>
      </c>
      <c r="BG1203" s="1">
        <v>1</v>
      </c>
      <c r="BP1203" s="1">
        <f>SUM(BG1203:BO1203)</f>
        <v>1</v>
      </c>
      <c r="BQ1203">
        <v>0</v>
      </c>
      <c r="BS1203" s="1" t="str">
        <f>LEFT(B1203,1)</f>
        <v>s</v>
      </c>
      <c r="BT1203" s="1" t="str">
        <f>LEFT(B1203,2)</f>
        <v>su</v>
      </c>
      <c r="BU1203" s="1" t="str">
        <f>RIGHT(B1203,1)</f>
        <v>i</v>
      </c>
      <c r="BX1203" s="10">
        <v>0</v>
      </c>
      <c r="BY1203" s="10" t="str">
        <f>LEFT(CA1203,1)</f>
        <v>u</v>
      </c>
      <c r="BZ1203" s="10" t="str">
        <f>RIGHT(B1203,1)</f>
        <v>i</v>
      </c>
      <c r="CA1203" s="10" t="str">
        <f>RIGHT(B1203,3)</f>
        <v>uti</v>
      </c>
      <c r="CB1203" s="10" t="str">
        <f>RIGHT(B1203,3)</f>
        <v>uti</v>
      </c>
      <c r="CC1203" s="10" t="str">
        <f>RIGHT(B1203,2)</f>
        <v>ti</v>
      </c>
      <c r="CD1203" s="10" t="str">
        <f>RIGHT(B1203,1)</f>
        <v>i</v>
      </c>
    </row>
    <row r="1204" spans="1:82">
      <c r="A1204">
        <v>115</v>
      </c>
      <c r="B1204" s="30" t="s">
        <v>3016</v>
      </c>
      <c r="C1204" t="s">
        <v>2165</v>
      </c>
      <c r="D1204" t="s">
        <v>1159</v>
      </c>
      <c r="E1204" t="s">
        <v>1141</v>
      </c>
      <c r="F1204" t="s">
        <v>2834</v>
      </c>
      <c r="G1204" s="1">
        <f>COUNTIF(B1204,"*ii*")</f>
        <v>0</v>
      </c>
      <c r="H1204" s="1">
        <f>COUNTIF(B1204,"*ee*")</f>
        <v>0</v>
      </c>
      <c r="I1204" s="1">
        <f>COUNTIF(B1204,"*aa*")</f>
        <v>0</v>
      </c>
      <c r="J1204" s="1">
        <f>COUNTIF(B1204,"*oo*")</f>
        <v>0</v>
      </c>
      <c r="K1204" s="1">
        <f>COUNTIF(B1204,"*uu*")</f>
        <v>0</v>
      </c>
      <c r="L1204" s="1">
        <f>COUNTIF(B1204,"*ia*")</f>
        <v>0</v>
      </c>
      <c r="M1204" s="1">
        <f>COUNTIF(B1204,"*iu*")</f>
        <v>0</v>
      </c>
      <c r="N1204" s="1">
        <f>COUNTIF(B1204,"*ei*")</f>
        <v>0</v>
      </c>
      <c r="O1204" s="1">
        <f>COUNTIF(B1204,"*ea*")</f>
        <v>0</v>
      </c>
      <c r="P1204" s="1">
        <f>COUNTIF(B1204,"*eo*")</f>
        <v>0</v>
      </c>
      <c r="Q1204" s="1">
        <f>COUNTIF(B1204,"*eu*")</f>
        <v>0</v>
      </c>
      <c r="R1204" s="1">
        <f>COUNTIF(B1204,"*ai*")</f>
        <v>0</v>
      </c>
      <c r="S1204" s="1">
        <f>COUNTIF(B1204,"*ae*")</f>
        <v>0</v>
      </c>
      <c r="T1204" s="1">
        <f>COUNTIF(B1204,"*ao*")</f>
        <v>0</v>
      </c>
      <c r="U1204" s="1">
        <f>COUNTIF(B1204,"*au*")</f>
        <v>0</v>
      </c>
      <c r="V1204" s="1">
        <f>COUNTIF(B1204,"*oi*")</f>
        <v>0</v>
      </c>
      <c r="W1204" s="1">
        <f>COUNTIF(B1204,"*oe*")</f>
        <v>0</v>
      </c>
      <c r="X1204" s="1">
        <f>COUNTIF(B1204,"*oa*")</f>
        <v>0</v>
      </c>
      <c r="Y1204" s="1">
        <f>COUNTIF(B1204,"*ou*")</f>
        <v>0</v>
      </c>
      <c r="Z1204" s="1">
        <f>COUNTIF(B1204,"*ui*")</f>
        <v>0</v>
      </c>
      <c r="AA1204" s="1">
        <f>COUNTIF(B1204,"*ua*")</f>
        <v>0</v>
      </c>
      <c r="AB1204">
        <f>SUM(G1204:AA1204)</f>
        <v>0</v>
      </c>
      <c r="AC1204">
        <v>2</v>
      </c>
      <c r="AD1204">
        <f>COUNTIF(AC1204,"2")</f>
        <v>1</v>
      </c>
      <c r="AE1204">
        <f>COUNTIF(AC1204,"3")</f>
        <v>0</v>
      </c>
      <c r="AF1204">
        <f>COUNTIF(AC1204,"4")</f>
        <v>0</v>
      </c>
      <c r="AG1204">
        <f>COUNTIF(AC1204,"5")</f>
        <v>0</v>
      </c>
      <c r="AH1204">
        <v>1</v>
      </c>
      <c r="AI1204">
        <v>0</v>
      </c>
      <c r="AL1204">
        <v>1</v>
      </c>
      <c r="AO1204" s="1">
        <f>COUNTIF(F1204,"CVCV")+COUNTIF(F1204,"CVVCV")</f>
        <v>1</v>
      </c>
      <c r="AP1204" s="1">
        <f>COUNTIF(F1204,"CVCVC")+COUNTIF(F1204,"CVVCVC")</f>
        <v>0</v>
      </c>
      <c r="AQ1204" s="1">
        <f>COUNTIF(F1204,"VCV")+COUNTIF(F1204,"VVCV")</f>
        <v>0</v>
      </c>
      <c r="AR1204" s="1">
        <f>COUNTIF(F1204,"VCVC")+COUNTIF(F1204,"VVCVC")</f>
        <v>0</v>
      </c>
      <c r="AS1204" s="1">
        <f>COUNTIF(F1204,"CVV")</f>
        <v>0</v>
      </c>
      <c r="AT1204" s="1">
        <f>COUNTIF(F1204,"CVVC")</f>
        <v>0</v>
      </c>
      <c r="AU1204" s="1">
        <f>COUNTIF(F1204,"VV")</f>
        <v>0</v>
      </c>
      <c r="AV1204" s="1">
        <f>COUNTIF(F1204,"VVC")</f>
        <v>0</v>
      </c>
      <c r="AW1204" s="1">
        <f>COUNTIF(F1204,"CVVCVC")+COUNTIF(F1204,"VVCVC")+COUNTIF(F1204,"CVVCV")+COUNTIF(F1204,"VVCV")</f>
        <v>0</v>
      </c>
      <c r="AY1204" s="1">
        <f>COUNTIF(F1204,"CCVCV")</f>
        <v>0</v>
      </c>
      <c r="AZ1204" s="1">
        <f>COUNTIF(F1204,"CCVCVC")</f>
        <v>0</v>
      </c>
      <c r="BA1204" s="1">
        <f>COUNTIF(F1204,"CCVV")</f>
        <v>0</v>
      </c>
      <c r="BB1204" s="1">
        <f>COUNTIF(F1204,"CCVVC")</f>
        <v>0</v>
      </c>
      <c r="BF1204" s="1" t="str">
        <f>RIGHT(F1204,4)</f>
        <v>CVCV</v>
      </c>
      <c r="BG1204" s="1">
        <v>1</v>
      </c>
      <c r="BP1204" s="1">
        <f>SUM(BG1204:BO1204)</f>
        <v>1</v>
      </c>
      <c r="BQ1204">
        <v>0</v>
      </c>
      <c r="BS1204" s="1" t="str">
        <f>LEFT(B1204,1)</f>
        <v>b</v>
      </c>
      <c r="BT1204" s="1" t="str">
        <f>LEFT(B1204,2)</f>
        <v>ba</v>
      </c>
      <c r="BU1204" s="1" t="str">
        <f>RIGHT(B1204,1)</f>
        <v>i</v>
      </c>
      <c r="BX1204" s="10">
        <v>0</v>
      </c>
      <c r="BY1204" s="10" t="str">
        <f>LEFT(CA1204,1)</f>
        <v>a</v>
      </c>
      <c r="BZ1204" s="10" t="str">
        <f>RIGHT(B1204,1)</f>
        <v>i</v>
      </c>
      <c r="CA1204" s="10" t="str">
        <f>RIGHT(B1204,3)</f>
        <v>aʔi</v>
      </c>
      <c r="CB1204" s="10" t="str">
        <f>RIGHT(B1204,3)</f>
        <v>aʔi</v>
      </c>
      <c r="CC1204" s="10" t="str">
        <f>RIGHT(B1204,2)</f>
        <v>ʔi</v>
      </c>
      <c r="CD1204" s="10" t="str">
        <f>RIGHT(B1204,1)</f>
        <v>i</v>
      </c>
    </row>
    <row r="1205" spans="1:82">
      <c r="A1205">
        <v>934</v>
      </c>
      <c r="B1205" s="30" t="s">
        <v>3165</v>
      </c>
      <c r="C1205" t="s">
        <v>2165</v>
      </c>
      <c r="D1205" t="s">
        <v>1159</v>
      </c>
      <c r="E1205" t="s">
        <v>1141</v>
      </c>
      <c r="F1205" t="s">
        <v>2834</v>
      </c>
      <c r="G1205" s="1">
        <f>COUNTIF(B1205,"*ii*")</f>
        <v>0</v>
      </c>
      <c r="H1205" s="1">
        <f>COUNTIF(B1205,"*ee*")</f>
        <v>0</v>
      </c>
      <c r="I1205" s="1">
        <f>COUNTIF(B1205,"*aa*")</f>
        <v>0</v>
      </c>
      <c r="J1205" s="1">
        <f>COUNTIF(B1205,"*oo*")</f>
        <v>0</v>
      </c>
      <c r="K1205" s="1">
        <f>COUNTIF(B1205,"*uu*")</f>
        <v>0</v>
      </c>
      <c r="L1205" s="1">
        <f>COUNTIF(B1205,"*ia*")</f>
        <v>0</v>
      </c>
      <c r="M1205" s="1">
        <f>COUNTIF(B1205,"*iu*")</f>
        <v>0</v>
      </c>
      <c r="N1205" s="1">
        <f>COUNTIF(B1205,"*ei*")</f>
        <v>0</v>
      </c>
      <c r="O1205" s="1">
        <f>COUNTIF(B1205,"*ea*")</f>
        <v>0</v>
      </c>
      <c r="P1205" s="1">
        <f>COUNTIF(B1205,"*eo*")</f>
        <v>0</v>
      </c>
      <c r="Q1205" s="1">
        <f>COUNTIF(B1205,"*eu*")</f>
        <v>0</v>
      </c>
      <c r="R1205" s="1">
        <f>COUNTIF(B1205,"*ai*")</f>
        <v>0</v>
      </c>
      <c r="S1205" s="1">
        <f>COUNTIF(B1205,"*ae*")</f>
        <v>0</v>
      </c>
      <c r="T1205" s="1">
        <f>COUNTIF(B1205,"*ao*")</f>
        <v>0</v>
      </c>
      <c r="U1205" s="1">
        <f>COUNTIF(B1205,"*au*")</f>
        <v>0</v>
      </c>
      <c r="V1205" s="1">
        <f>COUNTIF(B1205,"*oi*")</f>
        <v>0</v>
      </c>
      <c r="W1205" s="1">
        <f>COUNTIF(B1205,"*oe*")</f>
        <v>0</v>
      </c>
      <c r="X1205" s="1">
        <f>COUNTIF(B1205,"*oa*")</f>
        <v>0</v>
      </c>
      <c r="Y1205" s="1">
        <f>COUNTIF(B1205,"*ou*")</f>
        <v>0</v>
      </c>
      <c r="Z1205" s="1">
        <f>COUNTIF(B1205,"*ui*")</f>
        <v>0</v>
      </c>
      <c r="AA1205" s="1">
        <f>COUNTIF(B1205,"*ua*")</f>
        <v>0</v>
      </c>
      <c r="AB1205">
        <f>SUM(G1205:AA1205)</f>
        <v>0</v>
      </c>
      <c r="AC1205">
        <v>2</v>
      </c>
      <c r="AD1205">
        <f>COUNTIF(AC1205,"2")</f>
        <v>1</v>
      </c>
      <c r="AE1205">
        <f>COUNTIF(AC1205,"3")</f>
        <v>0</v>
      </c>
      <c r="AF1205">
        <f>COUNTIF(AC1205,"4")</f>
        <v>0</v>
      </c>
      <c r="AG1205">
        <f>COUNTIF(AC1205,"5")</f>
        <v>0</v>
      </c>
      <c r="AH1205">
        <v>1</v>
      </c>
      <c r="AI1205">
        <v>0</v>
      </c>
      <c r="AL1205">
        <v>1</v>
      </c>
      <c r="AO1205" s="1">
        <f>COUNTIF(F1205,"CVCV")+COUNTIF(F1205,"CVVCV")</f>
        <v>1</v>
      </c>
      <c r="AP1205" s="1">
        <f>COUNTIF(F1205,"CVCVC")+COUNTIF(F1205,"CVVCVC")</f>
        <v>0</v>
      </c>
      <c r="AQ1205" s="1">
        <f>COUNTIF(F1205,"VCV")+COUNTIF(F1205,"VVCV")</f>
        <v>0</v>
      </c>
      <c r="AR1205" s="1">
        <f>COUNTIF(F1205,"VCVC")+COUNTIF(F1205,"VVCVC")</f>
        <v>0</v>
      </c>
      <c r="AS1205" s="1">
        <f>COUNTIF(F1205,"CVV")</f>
        <v>0</v>
      </c>
      <c r="AT1205" s="1">
        <f>COUNTIF(F1205,"CVVC")</f>
        <v>0</v>
      </c>
      <c r="AU1205" s="1">
        <f>COUNTIF(F1205,"VV")</f>
        <v>0</v>
      </c>
      <c r="AV1205" s="1">
        <f>COUNTIF(F1205,"VVC")</f>
        <v>0</v>
      </c>
      <c r="AW1205" s="1">
        <f>COUNTIF(F1205,"CVVCVC")+COUNTIF(F1205,"VVCVC")+COUNTIF(F1205,"CVVCV")+COUNTIF(F1205,"VVCV")</f>
        <v>0</v>
      </c>
      <c r="AY1205" s="1">
        <f>COUNTIF(F1205,"CCVCV")</f>
        <v>0</v>
      </c>
      <c r="AZ1205" s="1">
        <f>COUNTIF(F1205,"CCVCVC")</f>
        <v>0</v>
      </c>
      <c r="BA1205" s="1">
        <f>COUNTIF(F1205,"CCVV")</f>
        <v>0</v>
      </c>
      <c r="BB1205" s="1">
        <f>COUNTIF(F1205,"CCVVC")</f>
        <v>0</v>
      </c>
      <c r="BF1205" s="1" t="str">
        <f>RIGHT(F1205,4)</f>
        <v>CVCV</v>
      </c>
      <c r="BG1205" s="1">
        <v>1</v>
      </c>
      <c r="BP1205" s="1">
        <f>SUM(BG1205:BO1205)</f>
        <v>1</v>
      </c>
      <c r="BQ1205">
        <v>0</v>
      </c>
      <c r="BS1205" s="1" t="str">
        <f>LEFT(B1205,1)</f>
        <v>n</v>
      </c>
      <c r="BT1205" s="1" t="str">
        <f>LEFT(B1205,2)</f>
        <v>na</v>
      </c>
      <c r="BU1205" s="1" t="str">
        <f>RIGHT(B1205,1)</f>
        <v>i</v>
      </c>
      <c r="BX1205" s="10">
        <v>0</v>
      </c>
      <c r="BY1205" s="10" t="str">
        <f>LEFT(CA1205,1)</f>
        <v>a</v>
      </c>
      <c r="BZ1205" s="10" t="str">
        <f>RIGHT(B1205,1)</f>
        <v>i</v>
      </c>
      <c r="CA1205" s="10" t="str">
        <f>RIGHT(B1205,3)</f>
        <v>aʔi</v>
      </c>
      <c r="CB1205" s="10" t="str">
        <f>RIGHT(B1205,3)</f>
        <v>aʔi</v>
      </c>
      <c r="CC1205" s="10" t="str">
        <f>RIGHT(B1205,2)</f>
        <v>ʔi</v>
      </c>
      <c r="CD1205" s="10" t="str">
        <f>RIGHT(B1205,1)</f>
        <v>i</v>
      </c>
    </row>
    <row r="1206" spans="1:82">
      <c r="A1206">
        <v>1857</v>
      </c>
      <c r="B1206" s="30" t="s">
        <v>3485</v>
      </c>
      <c r="C1206" t="s">
        <v>1622</v>
      </c>
      <c r="D1206" t="s">
        <v>1152</v>
      </c>
      <c r="E1206" t="s">
        <v>1141</v>
      </c>
      <c r="F1206" t="s">
        <v>2834</v>
      </c>
      <c r="G1206" s="1">
        <f>COUNTIF(B1206,"*ii*")</f>
        <v>0</v>
      </c>
      <c r="H1206" s="1">
        <f>COUNTIF(B1206,"*ee*")</f>
        <v>0</v>
      </c>
      <c r="I1206" s="1">
        <f>COUNTIF(B1206,"*aa*")</f>
        <v>0</v>
      </c>
      <c r="J1206" s="1">
        <f>COUNTIF(B1206,"*oo*")</f>
        <v>0</v>
      </c>
      <c r="K1206" s="1">
        <f>COUNTIF(B1206,"*uu*")</f>
        <v>0</v>
      </c>
      <c r="L1206" s="1">
        <f>COUNTIF(B1206,"*ia*")</f>
        <v>0</v>
      </c>
      <c r="M1206" s="1">
        <f>COUNTIF(B1206,"*iu*")</f>
        <v>0</v>
      </c>
      <c r="N1206" s="1">
        <f>COUNTIF(B1206,"*ei*")</f>
        <v>0</v>
      </c>
      <c r="O1206" s="1">
        <f>COUNTIF(B1206,"*ea*")</f>
        <v>0</v>
      </c>
      <c r="P1206" s="1">
        <f>COUNTIF(B1206,"*eo*")</f>
        <v>0</v>
      </c>
      <c r="Q1206" s="1">
        <f>COUNTIF(B1206,"*eu*")</f>
        <v>0</v>
      </c>
      <c r="R1206" s="1">
        <f>COUNTIF(B1206,"*ai*")</f>
        <v>0</v>
      </c>
      <c r="S1206" s="1">
        <f>COUNTIF(B1206,"*ae*")</f>
        <v>0</v>
      </c>
      <c r="T1206" s="1">
        <f>COUNTIF(B1206,"*ao*")</f>
        <v>0</v>
      </c>
      <c r="U1206" s="1">
        <f>COUNTIF(B1206,"*au*")</f>
        <v>0</v>
      </c>
      <c r="V1206" s="1">
        <f>COUNTIF(B1206,"*oi*")</f>
        <v>0</v>
      </c>
      <c r="W1206" s="1">
        <f>COUNTIF(B1206,"*oe*")</f>
        <v>0</v>
      </c>
      <c r="X1206" s="1">
        <f>COUNTIF(B1206,"*oa*")</f>
        <v>0</v>
      </c>
      <c r="Y1206" s="1">
        <f>COUNTIF(B1206,"*ou*")</f>
        <v>0</v>
      </c>
      <c r="Z1206" s="1">
        <f>COUNTIF(B1206,"*ui*")</f>
        <v>0</v>
      </c>
      <c r="AA1206" s="1">
        <f>COUNTIF(B1206,"*ua*")</f>
        <v>0</v>
      </c>
      <c r="AB1206">
        <f>SUM(G1206:AA1206)</f>
        <v>0</v>
      </c>
      <c r="AC1206">
        <v>2</v>
      </c>
      <c r="AD1206">
        <f>COUNTIF(AC1206,"2")</f>
        <v>1</v>
      </c>
      <c r="AE1206">
        <f>COUNTIF(AC1206,"3")</f>
        <v>0</v>
      </c>
      <c r="AF1206">
        <f>COUNTIF(AC1206,"4")</f>
        <v>0</v>
      </c>
      <c r="AG1206">
        <f>COUNTIF(AC1206,"5")</f>
        <v>0</v>
      </c>
      <c r="AH1206">
        <v>1</v>
      </c>
      <c r="AI1206">
        <v>0</v>
      </c>
      <c r="AL1206">
        <v>1</v>
      </c>
      <c r="AO1206" s="1">
        <f>COUNTIF(F1206,"CVCV")+COUNTIF(F1206,"CVVCV")</f>
        <v>1</v>
      </c>
      <c r="AP1206" s="1">
        <f>COUNTIF(F1206,"CVCVC")+COUNTIF(F1206,"CVVCVC")</f>
        <v>0</v>
      </c>
      <c r="AQ1206" s="1">
        <f>COUNTIF(F1206,"VCV")+COUNTIF(F1206,"VVCV")</f>
        <v>0</v>
      </c>
      <c r="AR1206" s="1">
        <f>COUNTIF(F1206,"VCVC")+COUNTIF(F1206,"VVCVC")</f>
        <v>0</v>
      </c>
      <c r="AS1206" s="1">
        <f>COUNTIF(F1206,"CVV")</f>
        <v>0</v>
      </c>
      <c r="AT1206" s="1">
        <f>COUNTIF(F1206,"CVVC")</f>
        <v>0</v>
      </c>
      <c r="AU1206" s="1">
        <f>COUNTIF(F1206,"VV")</f>
        <v>0</v>
      </c>
      <c r="AV1206" s="1">
        <f>COUNTIF(F1206,"VVC")</f>
        <v>0</v>
      </c>
      <c r="AW1206" s="1">
        <f>COUNTIF(F1206,"CVVCVC")+COUNTIF(F1206,"VVCVC")+COUNTIF(F1206,"CVVCV")+COUNTIF(F1206,"VVCV")</f>
        <v>0</v>
      </c>
      <c r="AY1206" s="1">
        <f>COUNTIF(F1206,"CCVCV")</f>
        <v>0</v>
      </c>
      <c r="AZ1206" s="1">
        <f>COUNTIF(F1206,"CCVCVC")</f>
        <v>0</v>
      </c>
      <c r="BA1206" s="1">
        <f>COUNTIF(F1206,"CCVV")</f>
        <v>0</v>
      </c>
      <c r="BB1206" s="1">
        <f>COUNTIF(F1206,"CCVVC")</f>
        <v>0</v>
      </c>
      <c r="BF1206" s="1" t="str">
        <f>RIGHT(F1206,4)</f>
        <v>CVCV</v>
      </c>
      <c r="BG1206" s="1">
        <v>1</v>
      </c>
      <c r="BP1206" s="1">
        <f>SUM(BG1206:BO1206)</f>
        <v>1</v>
      </c>
      <c r="BQ1206">
        <v>0</v>
      </c>
      <c r="BS1206" s="1" t="str">
        <f>LEFT(B1206,1)</f>
        <v>t</v>
      </c>
      <c r="BT1206" s="1" t="str">
        <f>LEFT(B1206,2)</f>
        <v>te</v>
      </c>
      <c r="BU1206" s="1" t="str">
        <f>RIGHT(B1206,1)</f>
        <v>i</v>
      </c>
      <c r="BX1206" s="10">
        <v>0</v>
      </c>
      <c r="BY1206" s="10" t="str">
        <f>LEFT(CA1206,1)</f>
        <v>e</v>
      </c>
      <c r="BZ1206" s="10" t="str">
        <f>RIGHT(B1206,1)</f>
        <v>i</v>
      </c>
      <c r="CA1206" s="10" t="str">
        <f>RIGHT(B1206,3)</f>
        <v>eʔi</v>
      </c>
      <c r="CB1206" s="10" t="str">
        <f>RIGHT(B1206,3)</f>
        <v>eʔi</v>
      </c>
      <c r="CC1206" s="10" t="str">
        <f>RIGHT(B1206,2)</f>
        <v>ʔi</v>
      </c>
      <c r="CD1206" s="10" t="str">
        <f>RIGHT(B1206,1)</f>
        <v>i</v>
      </c>
    </row>
    <row r="1207" spans="1:82">
      <c r="A1207">
        <v>146</v>
      </c>
      <c r="B1207" s="30" t="s">
        <v>3023</v>
      </c>
      <c r="C1207" t="s">
        <v>1278</v>
      </c>
      <c r="D1207" t="s">
        <v>1151</v>
      </c>
      <c r="E1207" t="s">
        <v>2821</v>
      </c>
      <c r="F1207" t="s">
        <v>2834</v>
      </c>
      <c r="G1207" s="1">
        <f>COUNTIF(B1207,"*ii*")</f>
        <v>0</v>
      </c>
      <c r="H1207" s="1">
        <f>COUNTIF(B1207,"*ee*")</f>
        <v>0</v>
      </c>
      <c r="I1207" s="1">
        <f>COUNTIF(B1207,"*aa*")</f>
        <v>0</v>
      </c>
      <c r="J1207" s="1">
        <f>COUNTIF(B1207,"*oo*")</f>
        <v>0</v>
      </c>
      <c r="K1207" s="1">
        <f>COUNTIF(B1207,"*uu*")</f>
        <v>0</v>
      </c>
      <c r="L1207" s="1">
        <f>COUNTIF(B1207,"*ia*")</f>
        <v>0</v>
      </c>
      <c r="M1207" s="1">
        <f>COUNTIF(B1207,"*iu*")</f>
        <v>0</v>
      </c>
      <c r="N1207" s="1">
        <f>COUNTIF(B1207,"*ei*")</f>
        <v>0</v>
      </c>
      <c r="O1207" s="1">
        <f>COUNTIF(B1207,"*ea*")</f>
        <v>0</v>
      </c>
      <c r="P1207" s="1">
        <f>COUNTIF(B1207,"*eo*")</f>
        <v>0</v>
      </c>
      <c r="Q1207" s="1">
        <f>COUNTIF(B1207,"*eu*")</f>
        <v>0</v>
      </c>
      <c r="R1207" s="1">
        <f>COUNTIF(B1207,"*ai*")</f>
        <v>0</v>
      </c>
      <c r="S1207" s="1">
        <f>COUNTIF(B1207,"*ae*")</f>
        <v>0</v>
      </c>
      <c r="T1207" s="1">
        <f>COUNTIF(B1207,"*ao*")</f>
        <v>0</v>
      </c>
      <c r="U1207" s="1">
        <f>COUNTIF(B1207,"*au*")</f>
        <v>0</v>
      </c>
      <c r="V1207" s="1">
        <f>COUNTIF(B1207,"*oi*")</f>
        <v>0</v>
      </c>
      <c r="W1207" s="1">
        <f>COUNTIF(B1207,"*oe*")</f>
        <v>0</v>
      </c>
      <c r="X1207" s="1">
        <f>COUNTIF(B1207,"*oa*")</f>
        <v>0</v>
      </c>
      <c r="Y1207" s="1">
        <f>COUNTIF(B1207,"*ou*")</f>
        <v>0</v>
      </c>
      <c r="Z1207" s="1">
        <f>COUNTIF(B1207,"*ui*")</f>
        <v>0</v>
      </c>
      <c r="AA1207" s="1">
        <f>COUNTIF(B1207,"*ua*")</f>
        <v>0</v>
      </c>
      <c r="AB1207">
        <f>SUM(G1207:AA1207)</f>
        <v>0</v>
      </c>
      <c r="AC1207">
        <v>2</v>
      </c>
      <c r="AD1207">
        <f>COUNTIF(AC1207,"2")</f>
        <v>1</v>
      </c>
      <c r="AE1207">
        <f>COUNTIF(AC1207,"3")</f>
        <v>0</v>
      </c>
      <c r="AF1207">
        <f>COUNTIF(AC1207,"4")</f>
        <v>0</v>
      </c>
      <c r="AG1207">
        <f>COUNTIF(AC1207,"5")</f>
        <v>0</v>
      </c>
      <c r="AH1207">
        <v>1</v>
      </c>
      <c r="AI1207">
        <v>0</v>
      </c>
      <c r="AL1207">
        <v>1</v>
      </c>
      <c r="AO1207" s="1">
        <f>COUNTIF(F1207,"CVCV")+COUNTIF(F1207,"CVVCV")</f>
        <v>1</v>
      </c>
      <c r="AP1207" s="1">
        <f>COUNTIF(F1207,"CVCVC")+COUNTIF(F1207,"CVVCVC")</f>
        <v>0</v>
      </c>
      <c r="AQ1207" s="1">
        <f>COUNTIF(F1207,"VCV")+COUNTIF(F1207,"VVCV")</f>
        <v>0</v>
      </c>
      <c r="AR1207" s="1">
        <f>COUNTIF(F1207,"VCVC")+COUNTIF(F1207,"VVCVC")</f>
        <v>0</v>
      </c>
      <c r="AS1207" s="1">
        <f>COUNTIF(F1207,"CVV")</f>
        <v>0</v>
      </c>
      <c r="AT1207" s="1">
        <f>COUNTIF(F1207,"CVVC")</f>
        <v>0</v>
      </c>
      <c r="AU1207" s="1">
        <f>COUNTIF(F1207,"VV")</f>
        <v>0</v>
      </c>
      <c r="AV1207" s="1">
        <f>COUNTIF(F1207,"VVC")</f>
        <v>0</v>
      </c>
      <c r="AW1207" s="1">
        <f>COUNTIF(F1207,"CVVCVC")+COUNTIF(F1207,"VVCVC")+COUNTIF(F1207,"CVVCV")+COUNTIF(F1207,"VVCV")</f>
        <v>0</v>
      </c>
      <c r="AY1207" s="1">
        <f>COUNTIF(F1207,"CCVCV")</f>
        <v>0</v>
      </c>
      <c r="AZ1207" s="1">
        <f>COUNTIF(F1207,"CCVCVC")</f>
        <v>0</v>
      </c>
      <c r="BA1207" s="1">
        <f>COUNTIF(F1207,"CCVV")</f>
        <v>0</v>
      </c>
      <c r="BB1207" s="1">
        <f>COUNTIF(F1207,"CCVVC")</f>
        <v>0</v>
      </c>
      <c r="BF1207" s="1" t="str">
        <f>RIGHT(F1207,4)</f>
        <v>CVCV</v>
      </c>
      <c r="BG1207" s="1">
        <v>1</v>
      </c>
      <c r="BP1207" s="1">
        <f>SUM(BG1207:BO1207)</f>
        <v>1</v>
      </c>
      <c r="BQ1207">
        <v>0</v>
      </c>
      <c r="BS1207" s="1" t="str">
        <f>LEFT(B1207,1)</f>
        <v>b</v>
      </c>
      <c r="BT1207" s="1" t="str">
        <f>LEFT(B1207,2)</f>
        <v>be</v>
      </c>
      <c r="BU1207" s="1" t="str">
        <f>RIGHT(B1207,1)</f>
        <v>i</v>
      </c>
      <c r="BX1207" s="10">
        <v>0</v>
      </c>
      <c r="BY1207" s="10" t="str">
        <f>LEFT(CA1207,1)</f>
        <v>e</v>
      </c>
      <c r="BZ1207" s="10" t="str">
        <f>RIGHT(B1207,1)</f>
        <v>i</v>
      </c>
      <c r="CA1207" s="10" t="str">
        <f>RIGHT(B1207,3)</f>
        <v>eʔi</v>
      </c>
      <c r="CB1207" s="10" t="str">
        <f>RIGHT(B1207,3)</f>
        <v>eʔi</v>
      </c>
      <c r="CC1207" s="10" t="str">
        <f>RIGHT(B1207,2)</f>
        <v>ʔi</v>
      </c>
      <c r="CD1207" s="10" t="str">
        <f>RIGHT(B1207,1)</f>
        <v>i</v>
      </c>
    </row>
    <row r="1208" spans="1:82">
      <c r="A1208">
        <v>822</v>
      </c>
      <c r="B1208" s="30" t="s">
        <v>3136</v>
      </c>
      <c r="C1208" t="s">
        <v>2468</v>
      </c>
      <c r="D1208" t="s">
        <v>1150</v>
      </c>
      <c r="E1208" t="s">
        <v>2821</v>
      </c>
      <c r="F1208" t="s">
        <v>2834</v>
      </c>
      <c r="G1208" s="1">
        <f>COUNTIF(B1208,"*ii*")</f>
        <v>0</v>
      </c>
      <c r="H1208" s="1">
        <f>COUNTIF(B1208,"*ee*")</f>
        <v>0</v>
      </c>
      <c r="I1208" s="1">
        <f>COUNTIF(B1208,"*aa*")</f>
        <v>0</v>
      </c>
      <c r="J1208" s="1">
        <f>COUNTIF(B1208,"*oo*")</f>
        <v>0</v>
      </c>
      <c r="K1208" s="1">
        <f>COUNTIF(B1208,"*uu*")</f>
        <v>0</v>
      </c>
      <c r="L1208" s="1">
        <f>COUNTIF(B1208,"*ia*")</f>
        <v>0</v>
      </c>
      <c r="M1208" s="1">
        <f>COUNTIF(B1208,"*iu*")</f>
        <v>0</v>
      </c>
      <c r="N1208" s="1">
        <f>COUNTIF(B1208,"*ei*")</f>
        <v>0</v>
      </c>
      <c r="O1208" s="1">
        <f>COUNTIF(B1208,"*ea*")</f>
        <v>0</v>
      </c>
      <c r="P1208" s="1">
        <f>COUNTIF(B1208,"*eo*")</f>
        <v>0</v>
      </c>
      <c r="Q1208" s="1">
        <f>COUNTIF(B1208,"*eu*")</f>
        <v>0</v>
      </c>
      <c r="R1208" s="1">
        <f>COUNTIF(B1208,"*ai*")</f>
        <v>0</v>
      </c>
      <c r="S1208" s="1">
        <f>COUNTIF(B1208,"*ae*")</f>
        <v>0</v>
      </c>
      <c r="T1208" s="1">
        <f>COUNTIF(B1208,"*ao*")</f>
        <v>0</v>
      </c>
      <c r="U1208" s="1">
        <f>COUNTIF(B1208,"*au*")</f>
        <v>0</v>
      </c>
      <c r="V1208" s="1">
        <f>COUNTIF(B1208,"*oi*")</f>
        <v>0</v>
      </c>
      <c r="W1208" s="1">
        <f>COUNTIF(B1208,"*oe*")</f>
        <v>0</v>
      </c>
      <c r="X1208" s="1">
        <f>COUNTIF(B1208,"*oa*")</f>
        <v>0</v>
      </c>
      <c r="Y1208" s="1">
        <f>COUNTIF(B1208,"*ou*")</f>
        <v>0</v>
      </c>
      <c r="Z1208" s="1">
        <f>COUNTIF(B1208,"*ui*")</f>
        <v>0</v>
      </c>
      <c r="AA1208" s="1">
        <f>COUNTIF(B1208,"*ua*")</f>
        <v>0</v>
      </c>
      <c r="AB1208">
        <f>SUM(G1208:AA1208)</f>
        <v>0</v>
      </c>
      <c r="AC1208">
        <v>2</v>
      </c>
      <c r="AD1208">
        <f>COUNTIF(AC1208,"2")</f>
        <v>1</v>
      </c>
      <c r="AE1208">
        <f>COUNTIF(AC1208,"3")</f>
        <v>0</v>
      </c>
      <c r="AF1208">
        <f>COUNTIF(AC1208,"4")</f>
        <v>0</v>
      </c>
      <c r="AG1208">
        <f>COUNTIF(AC1208,"5")</f>
        <v>0</v>
      </c>
      <c r="AH1208">
        <v>1</v>
      </c>
      <c r="AI1208">
        <v>0</v>
      </c>
      <c r="AL1208">
        <v>1</v>
      </c>
      <c r="AO1208" s="1">
        <f>COUNTIF(F1208,"CVCV")+COUNTIF(F1208,"CVVCV")</f>
        <v>1</v>
      </c>
      <c r="AP1208" s="1">
        <f>COUNTIF(F1208,"CVCVC")+COUNTIF(F1208,"CVVCVC")</f>
        <v>0</v>
      </c>
      <c r="AQ1208" s="1">
        <f>COUNTIF(F1208,"VCV")+COUNTIF(F1208,"VVCV")</f>
        <v>0</v>
      </c>
      <c r="AR1208" s="1">
        <f>COUNTIF(F1208,"VCVC")+COUNTIF(F1208,"VVCVC")</f>
        <v>0</v>
      </c>
      <c r="AS1208" s="1">
        <f>COUNTIF(F1208,"CVV")</f>
        <v>0</v>
      </c>
      <c r="AT1208" s="1">
        <f>COUNTIF(F1208,"CVVC")</f>
        <v>0</v>
      </c>
      <c r="AU1208" s="1">
        <f>COUNTIF(F1208,"VV")</f>
        <v>0</v>
      </c>
      <c r="AV1208" s="1">
        <f>COUNTIF(F1208,"VVC")</f>
        <v>0</v>
      </c>
      <c r="AW1208" s="1">
        <f>COUNTIF(F1208,"CVVCVC")+COUNTIF(F1208,"VVCVC")+COUNTIF(F1208,"CVVCV")+COUNTIF(F1208,"VVCV")</f>
        <v>0</v>
      </c>
      <c r="AY1208" s="1">
        <f>COUNTIF(F1208,"CCVCV")</f>
        <v>0</v>
      </c>
      <c r="AZ1208" s="1">
        <f>COUNTIF(F1208,"CCVCVC")</f>
        <v>0</v>
      </c>
      <c r="BA1208" s="1">
        <f>COUNTIF(F1208,"CCVV")</f>
        <v>0</v>
      </c>
      <c r="BB1208" s="1">
        <f>COUNTIF(F1208,"CCVVC")</f>
        <v>0</v>
      </c>
      <c r="BF1208" s="1" t="str">
        <f>RIGHT(F1208,4)</f>
        <v>CVCV</v>
      </c>
      <c r="BG1208" s="1">
        <v>1</v>
      </c>
      <c r="BP1208" s="1">
        <f>SUM(BG1208:BO1208)</f>
        <v>1</v>
      </c>
      <c r="BQ1208">
        <v>0</v>
      </c>
      <c r="BS1208" s="1" t="str">
        <f>LEFT(B1208,1)</f>
        <v>m</v>
      </c>
      <c r="BT1208" s="1" t="str">
        <f>LEFT(B1208,2)</f>
        <v>me</v>
      </c>
      <c r="BU1208" s="1" t="str">
        <f>RIGHT(B1208,1)</f>
        <v>i</v>
      </c>
      <c r="BX1208" s="10">
        <v>0</v>
      </c>
      <c r="BY1208" s="10" t="str">
        <f>LEFT(CA1208,1)</f>
        <v>e</v>
      </c>
      <c r="BZ1208" s="10" t="str">
        <f>RIGHT(B1208,1)</f>
        <v>i</v>
      </c>
      <c r="CA1208" s="10" t="str">
        <f>RIGHT(B1208,3)</f>
        <v>eʔi</v>
      </c>
      <c r="CB1208" s="10" t="str">
        <f>RIGHT(B1208,3)</f>
        <v>eʔi</v>
      </c>
      <c r="CC1208" s="10" t="str">
        <f>RIGHT(B1208,2)</f>
        <v>ʔi</v>
      </c>
      <c r="CD1208" s="10" t="str">
        <f>RIGHT(B1208,1)</f>
        <v>i</v>
      </c>
    </row>
    <row r="1209" spans="1:82">
      <c r="A1209">
        <v>1638</v>
      </c>
      <c r="B1209" s="30" t="s">
        <v>3441</v>
      </c>
      <c r="C1209" t="s">
        <v>2310</v>
      </c>
      <c r="D1209" t="s">
        <v>1150</v>
      </c>
      <c r="E1209" t="s">
        <v>2821</v>
      </c>
      <c r="F1209" t="s">
        <v>2834</v>
      </c>
      <c r="G1209" s="1">
        <f>COUNTIF(B1209,"*ii*")</f>
        <v>0</v>
      </c>
      <c r="H1209" s="1">
        <f>COUNTIF(B1209,"*ee*")</f>
        <v>0</v>
      </c>
      <c r="I1209" s="1">
        <f>COUNTIF(B1209,"*aa*")</f>
        <v>0</v>
      </c>
      <c r="J1209" s="1">
        <f>COUNTIF(B1209,"*oo*")</f>
        <v>0</v>
      </c>
      <c r="K1209" s="1">
        <f>COUNTIF(B1209,"*uu*")</f>
        <v>0</v>
      </c>
      <c r="L1209" s="1">
        <f>COUNTIF(B1209,"*ia*")</f>
        <v>0</v>
      </c>
      <c r="M1209" s="1">
        <f>COUNTIF(B1209,"*iu*")</f>
        <v>0</v>
      </c>
      <c r="N1209" s="1">
        <f>COUNTIF(B1209,"*ei*")</f>
        <v>0</v>
      </c>
      <c r="O1209" s="1">
        <f>COUNTIF(B1209,"*ea*")</f>
        <v>0</v>
      </c>
      <c r="P1209" s="1">
        <f>COUNTIF(B1209,"*eo*")</f>
        <v>0</v>
      </c>
      <c r="Q1209" s="1">
        <f>COUNTIF(B1209,"*eu*")</f>
        <v>0</v>
      </c>
      <c r="R1209" s="1">
        <f>COUNTIF(B1209,"*ai*")</f>
        <v>0</v>
      </c>
      <c r="S1209" s="1">
        <f>COUNTIF(B1209,"*ae*")</f>
        <v>0</v>
      </c>
      <c r="T1209" s="1">
        <f>COUNTIF(B1209,"*ao*")</f>
        <v>0</v>
      </c>
      <c r="U1209" s="1">
        <f>COUNTIF(B1209,"*au*")</f>
        <v>0</v>
      </c>
      <c r="V1209" s="1">
        <f>COUNTIF(B1209,"*oi*")</f>
        <v>0</v>
      </c>
      <c r="W1209" s="1">
        <f>COUNTIF(B1209,"*oe*")</f>
        <v>0</v>
      </c>
      <c r="X1209" s="1">
        <f>COUNTIF(B1209,"*oa*")</f>
        <v>0</v>
      </c>
      <c r="Y1209" s="1">
        <f>COUNTIF(B1209,"*ou*")</f>
        <v>0</v>
      </c>
      <c r="Z1209" s="1">
        <f>COUNTIF(B1209,"*ui*")</f>
        <v>0</v>
      </c>
      <c r="AA1209" s="1">
        <f>COUNTIF(B1209,"*ua*")</f>
        <v>0</v>
      </c>
      <c r="AB1209">
        <f>SUM(G1209:AA1209)</f>
        <v>0</v>
      </c>
      <c r="AC1209">
        <v>2</v>
      </c>
      <c r="AD1209">
        <f>COUNTIF(AC1209,"2")</f>
        <v>1</v>
      </c>
      <c r="AE1209">
        <f>COUNTIF(AC1209,"3")</f>
        <v>0</v>
      </c>
      <c r="AF1209">
        <f>COUNTIF(AC1209,"4")</f>
        <v>0</v>
      </c>
      <c r="AG1209">
        <f>COUNTIF(AC1209,"5")</f>
        <v>0</v>
      </c>
      <c r="AH1209">
        <v>1</v>
      </c>
      <c r="AI1209">
        <v>0</v>
      </c>
      <c r="AL1209">
        <v>1</v>
      </c>
      <c r="AO1209" s="1">
        <f>COUNTIF(F1209,"CVCV")+COUNTIF(F1209,"CVVCV")</f>
        <v>1</v>
      </c>
      <c r="AP1209" s="1">
        <f>COUNTIF(F1209,"CVCVC")+COUNTIF(F1209,"CVVCVC")</f>
        <v>0</v>
      </c>
      <c r="AQ1209" s="1">
        <f>COUNTIF(F1209,"VCV")+COUNTIF(F1209,"VVCV")</f>
        <v>0</v>
      </c>
      <c r="AR1209" s="1">
        <f>COUNTIF(F1209,"VCVC")+COUNTIF(F1209,"VVCVC")</f>
        <v>0</v>
      </c>
      <c r="AS1209" s="1">
        <f>COUNTIF(F1209,"CVV")</f>
        <v>0</v>
      </c>
      <c r="AT1209" s="1">
        <f>COUNTIF(F1209,"CVVC")</f>
        <v>0</v>
      </c>
      <c r="AU1209" s="1">
        <f>COUNTIF(F1209,"VV")</f>
        <v>0</v>
      </c>
      <c r="AV1209" s="1">
        <f>COUNTIF(F1209,"VVC")</f>
        <v>0</v>
      </c>
      <c r="AW1209" s="1">
        <f>COUNTIF(F1209,"CVVCVC")+COUNTIF(F1209,"VVCVC")+COUNTIF(F1209,"CVVCV")+COUNTIF(F1209,"VVCV")</f>
        <v>0</v>
      </c>
      <c r="AY1209" s="1">
        <f>COUNTIF(F1209,"CCVCV")</f>
        <v>0</v>
      </c>
      <c r="AZ1209" s="1">
        <f>COUNTIF(F1209,"CCVCVC")</f>
        <v>0</v>
      </c>
      <c r="BA1209" s="1">
        <f>COUNTIF(F1209,"CCVV")</f>
        <v>0</v>
      </c>
      <c r="BB1209" s="1">
        <f>COUNTIF(F1209,"CCVVC")</f>
        <v>0</v>
      </c>
      <c r="BF1209" s="1" t="str">
        <f>RIGHT(F1209,4)</f>
        <v>CVCV</v>
      </c>
      <c r="BG1209" s="1">
        <v>1</v>
      </c>
      <c r="BP1209" s="1">
        <f>SUM(BG1209:BO1209)</f>
        <v>1</v>
      </c>
      <c r="BQ1209">
        <v>0</v>
      </c>
      <c r="BS1209" s="1" t="str">
        <f>LEFT(B1209,1)</f>
        <v>s</v>
      </c>
      <c r="BT1209" s="1" t="str">
        <f>LEFT(B1209,2)</f>
        <v>se</v>
      </c>
      <c r="BU1209" s="1" t="str">
        <f>RIGHT(B1209,1)</f>
        <v>i</v>
      </c>
      <c r="BX1209" s="10">
        <v>0</v>
      </c>
      <c r="BY1209" s="10" t="str">
        <f>LEFT(CA1209,1)</f>
        <v>e</v>
      </c>
      <c r="BZ1209" s="10" t="str">
        <f>RIGHT(B1209,1)</f>
        <v>i</v>
      </c>
      <c r="CA1209" s="10" t="str">
        <f>RIGHT(B1209,3)</f>
        <v>eʔi</v>
      </c>
      <c r="CB1209" s="10" t="str">
        <f>RIGHT(B1209,3)</f>
        <v>eʔi</v>
      </c>
      <c r="CC1209" s="10" t="str">
        <f>RIGHT(B1209,2)</f>
        <v>ʔi</v>
      </c>
      <c r="CD1209" s="10" t="str">
        <f>RIGHT(B1209,1)</f>
        <v>i</v>
      </c>
    </row>
    <row r="1210" spans="1:82">
      <c r="A1210">
        <v>558</v>
      </c>
      <c r="B1210" s="30" t="s">
        <v>3085</v>
      </c>
      <c r="C1210" t="s">
        <v>1442</v>
      </c>
      <c r="D1210" t="s">
        <v>1151</v>
      </c>
      <c r="E1210" t="s">
        <v>2821</v>
      </c>
      <c r="F1210" t="s">
        <v>2834</v>
      </c>
      <c r="G1210" s="1">
        <f>COUNTIF(B1210,"*ii*")</f>
        <v>0</v>
      </c>
      <c r="H1210" s="1">
        <f>COUNTIF(B1210,"*ee*")</f>
        <v>0</v>
      </c>
      <c r="I1210" s="1">
        <f>COUNTIF(B1210,"*aa*")</f>
        <v>0</v>
      </c>
      <c r="J1210" s="1">
        <f>COUNTIF(B1210,"*oo*")</f>
        <v>0</v>
      </c>
      <c r="K1210" s="1">
        <f>COUNTIF(B1210,"*uu*")</f>
        <v>0</v>
      </c>
      <c r="L1210" s="1">
        <f>COUNTIF(B1210,"*ia*")</f>
        <v>0</v>
      </c>
      <c r="M1210" s="1">
        <f>COUNTIF(B1210,"*iu*")</f>
        <v>0</v>
      </c>
      <c r="N1210" s="1">
        <f>COUNTIF(B1210,"*ei*")</f>
        <v>0</v>
      </c>
      <c r="O1210" s="1">
        <f>COUNTIF(B1210,"*ea*")</f>
        <v>0</v>
      </c>
      <c r="P1210" s="1">
        <f>COUNTIF(B1210,"*eo*")</f>
        <v>0</v>
      </c>
      <c r="Q1210" s="1">
        <f>COUNTIF(B1210,"*eu*")</f>
        <v>0</v>
      </c>
      <c r="R1210" s="1">
        <f>COUNTIF(B1210,"*ai*")</f>
        <v>0</v>
      </c>
      <c r="S1210" s="1">
        <f>COUNTIF(B1210,"*ae*")</f>
        <v>0</v>
      </c>
      <c r="T1210" s="1">
        <f>COUNTIF(B1210,"*ao*")</f>
        <v>0</v>
      </c>
      <c r="U1210" s="1">
        <f>COUNTIF(B1210,"*au*")</f>
        <v>0</v>
      </c>
      <c r="V1210" s="1">
        <f>COUNTIF(B1210,"*oi*")</f>
        <v>0</v>
      </c>
      <c r="W1210" s="1">
        <f>COUNTIF(B1210,"*oe*")</f>
        <v>0</v>
      </c>
      <c r="X1210" s="1">
        <f>COUNTIF(B1210,"*oa*")</f>
        <v>0</v>
      </c>
      <c r="Y1210" s="1">
        <f>COUNTIF(B1210,"*ou*")</f>
        <v>0</v>
      </c>
      <c r="Z1210" s="1">
        <f>COUNTIF(B1210,"*ui*")</f>
        <v>0</v>
      </c>
      <c r="AA1210" s="1">
        <f>COUNTIF(B1210,"*ua*")</f>
        <v>0</v>
      </c>
      <c r="AB1210">
        <f>SUM(G1210:AA1210)</f>
        <v>0</v>
      </c>
      <c r="AC1210">
        <v>2</v>
      </c>
      <c r="AD1210">
        <f>COUNTIF(AC1210,"2")</f>
        <v>1</v>
      </c>
      <c r="AE1210">
        <f>COUNTIF(AC1210,"3")</f>
        <v>0</v>
      </c>
      <c r="AF1210">
        <f>COUNTIF(AC1210,"4")</f>
        <v>0</v>
      </c>
      <c r="AG1210">
        <f>COUNTIF(AC1210,"5")</f>
        <v>0</v>
      </c>
      <c r="AH1210">
        <v>1</v>
      </c>
      <c r="AI1210">
        <v>0</v>
      </c>
      <c r="AL1210">
        <v>1</v>
      </c>
      <c r="AO1210" s="1">
        <f>COUNTIF(F1210,"CVCV")+COUNTIF(F1210,"CVVCV")</f>
        <v>1</v>
      </c>
      <c r="AP1210" s="1">
        <f>COUNTIF(F1210,"CVCVC")+COUNTIF(F1210,"CVVCVC")</f>
        <v>0</v>
      </c>
      <c r="AQ1210" s="1">
        <f>COUNTIF(F1210,"VCV")+COUNTIF(F1210,"VVCV")</f>
        <v>0</v>
      </c>
      <c r="AR1210" s="1">
        <f>COUNTIF(F1210,"VCVC")+COUNTIF(F1210,"VVCVC")</f>
        <v>0</v>
      </c>
      <c r="AS1210" s="1">
        <f>COUNTIF(F1210,"CVV")</f>
        <v>0</v>
      </c>
      <c r="AT1210" s="1">
        <f>COUNTIF(F1210,"CVVC")</f>
        <v>0</v>
      </c>
      <c r="AU1210" s="1">
        <f>COUNTIF(F1210,"VV")</f>
        <v>0</v>
      </c>
      <c r="AV1210" s="1">
        <f>COUNTIF(F1210,"VVC")</f>
        <v>0</v>
      </c>
      <c r="AW1210" s="1">
        <f>COUNTIF(F1210,"CVVCVC")+COUNTIF(F1210,"VVCVC")+COUNTIF(F1210,"CVVCV")+COUNTIF(F1210,"VVCV")</f>
        <v>0</v>
      </c>
      <c r="AY1210" s="1">
        <f>COUNTIF(F1210,"CCVCV")</f>
        <v>0</v>
      </c>
      <c r="AZ1210" s="1">
        <f>COUNTIF(F1210,"CCVCVC")</f>
        <v>0</v>
      </c>
      <c r="BA1210" s="1">
        <f>COUNTIF(F1210,"CCVV")</f>
        <v>0</v>
      </c>
      <c r="BB1210" s="1">
        <f>COUNTIF(F1210,"CCVVC")</f>
        <v>0</v>
      </c>
      <c r="BF1210" s="1" t="str">
        <f>RIGHT(F1210,4)</f>
        <v>CVCV</v>
      </c>
      <c r="BG1210" s="1">
        <v>1</v>
      </c>
      <c r="BP1210" s="1">
        <f>SUM(BG1210:BO1210)</f>
        <v>1</v>
      </c>
      <c r="BQ1210">
        <v>0</v>
      </c>
      <c r="BS1210" s="1" t="str">
        <f>LEFT(B1210,1)</f>
        <v>k</v>
      </c>
      <c r="BT1210" s="1" t="str">
        <f>LEFT(B1210,2)</f>
        <v>ki</v>
      </c>
      <c r="BU1210" s="1" t="str">
        <f>RIGHT(B1210,1)</f>
        <v>i</v>
      </c>
      <c r="BX1210" s="10">
        <v>0</v>
      </c>
      <c r="BY1210" s="10" t="str">
        <f>LEFT(CA1210,1)</f>
        <v>i</v>
      </c>
      <c r="BZ1210" s="10" t="str">
        <f>RIGHT(B1210,1)</f>
        <v>i</v>
      </c>
      <c r="CA1210" s="10" t="str">
        <f>RIGHT(B1210,3)</f>
        <v>iʔi</v>
      </c>
      <c r="CB1210" s="10" t="str">
        <f>RIGHT(B1210,3)</f>
        <v>iʔi</v>
      </c>
      <c r="CC1210" s="10" t="str">
        <f>RIGHT(B1210,2)</f>
        <v>ʔi</v>
      </c>
      <c r="CD1210" s="10" t="str">
        <f>RIGHT(B1210,1)</f>
        <v>i</v>
      </c>
    </row>
    <row r="1211" spans="1:82">
      <c r="A1211">
        <v>1525</v>
      </c>
      <c r="B1211" s="30" t="s">
        <v>3423</v>
      </c>
      <c r="C1211" t="s">
        <v>1722</v>
      </c>
      <c r="D1211" t="s">
        <v>1150</v>
      </c>
      <c r="E1211" t="s">
        <v>2821</v>
      </c>
      <c r="F1211" t="s">
        <v>2834</v>
      </c>
      <c r="G1211" s="1">
        <f>COUNTIF(B1211,"*ii*")</f>
        <v>0</v>
      </c>
      <c r="H1211" s="1">
        <f>COUNTIF(B1211,"*ee*")</f>
        <v>0</v>
      </c>
      <c r="I1211" s="1">
        <f>COUNTIF(B1211,"*aa*")</f>
        <v>0</v>
      </c>
      <c r="J1211" s="1">
        <f>COUNTIF(B1211,"*oo*")</f>
        <v>0</v>
      </c>
      <c r="K1211" s="1">
        <f>COUNTIF(B1211,"*uu*")</f>
        <v>0</v>
      </c>
      <c r="L1211" s="1">
        <f>COUNTIF(B1211,"*ia*")</f>
        <v>0</v>
      </c>
      <c r="M1211" s="1">
        <f>COUNTIF(B1211,"*iu*")</f>
        <v>0</v>
      </c>
      <c r="N1211" s="1">
        <f>COUNTIF(B1211,"*ei*")</f>
        <v>0</v>
      </c>
      <c r="O1211" s="1">
        <f>COUNTIF(B1211,"*ea*")</f>
        <v>0</v>
      </c>
      <c r="P1211" s="1">
        <f>COUNTIF(B1211,"*eo*")</f>
        <v>0</v>
      </c>
      <c r="Q1211" s="1">
        <f>COUNTIF(B1211,"*eu*")</f>
        <v>0</v>
      </c>
      <c r="R1211" s="1">
        <f>COUNTIF(B1211,"*ai*")</f>
        <v>0</v>
      </c>
      <c r="S1211" s="1">
        <f>COUNTIF(B1211,"*ae*")</f>
        <v>0</v>
      </c>
      <c r="T1211" s="1">
        <f>COUNTIF(B1211,"*ao*")</f>
        <v>0</v>
      </c>
      <c r="U1211" s="1">
        <f>COUNTIF(B1211,"*au*")</f>
        <v>0</v>
      </c>
      <c r="V1211" s="1">
        <f>COUNTIF(B1211,"*oi*")</f>
        <v>0</v>
      </c>
      <c r="W1211" s="1">
        <f>COUNTIF(B1211,"*oe*")</f>
        <v>0</v>
      </c>
      <c r="X1211" s="1">
        <f>COUNTIF(B1211,"*oa*")</f>
        <v>0</v>
      </c>
      <c r="Y1211" s="1">
        <f>COUNTIF(B1211,"*ou*")</f>
        <v>0</v>
      </c>
      <c r="Z1211" s="1">
        <f>COUNTIF(B1211,"*ui*")</f>
        <v>0</v>
      </c>
      <c r="AA1211" s="1">
        <f>COUNTIF(B1211,"*ua*")</f>
        <v>0</v>
      </c>
      <c r="AB1211">
        <f>SUM(G1211:AA1211)</f>
        <v>0</v>
      </c>
      <c r="AC1211">
        <v>2</v>
      </c>
      <c r="AD1211">
        <f>COUNTIF(AC1211,"2")</f>
        <v>1</v>
      </c>
      <c r="AE1211">
        <f>COUNTIF(AC1211,"3")</f>
        <v>0</v>
      </c>
      <c r="AF1211">
        <f>COUNTIF(AC1211,"4")</f>
        <v>0</v>
      </c>
      <c r="AG1211">
        <f>COUNTIF(AC1211,"5")</f>
        <v>0</v>
      </c>
      <c r="AH1211">
        <v>1</v>
      </c>
      <c r="AI1211">
        <v>0</v>
      </c>
      <c r="AL1211">
        <v>1</v>
      </c>
      <c r="AO1211" s="1">
        <f>COUNTIF(F1211,"CVCV")+COUNTIF(F1211,"CVVCV")</f>
        <v>1</v>
      </c>
      <c r="AP1211" s="1">
        <f>COUNTIF(F1211,"CVCVC")+COUNTIF(F1211,"CVVCVC")</f>
        <v>0</v>
      </c>
      <c r="AQ1211" s="1">
        <f>COUNTIF(F1211,"VCV")+COUNTIF(F1211,"VVCV")</f>
        <v>0</v>
      </c>
      <c r="AR1211" s="1">
        <f>COUNTIF(F1211,"VCVC")+COUNTIF(F1211,"VVCVC")</f>
        <v>0</v>
      </c>
      <c r="AS1211" s="1">
        <f>COUNTIF(F1211,"CVV")</f>
        <v>0</v>
      </c>
      <c r="AT1211" s="1">
        <f>COUNTIF(F1211,"CVVC")</f>
        <v>0</v>
      </c>
      <c r="AU1211" s="1">
        <f>COUNTIF(F1211,"VV")</f>
        <v>0</v>
      </c>
      <c r="AV1211" s="1">
        <f>COUNTIF(F1211,"VVC")</f>
        <v>0</v>
      </c>
      <c r="AW1211" s="1">
        <f>COUNTIF(F1211,"CVVCVC")+COUNTIF(F1211,"VVCVC")+COUNTIF(F1211,"CVVCV")+COUNTIF(F1211,"VVCV")</f>
        <v>0</v>
      </c>
      <c r="AY1211" s="1">
        <f>COUNTIF(F1211,"CCVCV")</f>
        <v>0</v>
      </c>
      <c r="AZ1211" s="1">
        <f>COUNTIF(F1211,"CCVCVC")</f>
        <v>0</v>
      </c>
      <c r="BA1211" s="1">
        <f>COUNTIF(F1211,"CCVV")</f>
        <v>0</v>
      </c>
      <c r="BB1211" s="1">
        <f>COUNTIF(F1211,"CCVVC")</f>
        <v>0</v>
      </c>
      <c r="BF1211" s="1" t="str">
        <f>RIGHT(F1211,4)</f>
        <v>CVCV</v>
      </c>
      <c r="BG1211" s="1">
        <v>1</v>
      </c>
      <c r="BP1211" s="1">
        <f>SUM(BG1211:BO1211)</f>
        <v>1</v>
      </c>
      <c r="BQ1211">
        <v>0</v>
      </c>
      <c r="BS1211" s="1" t="str">
        <f>LEFT(B1211,1)</f>
        <v>r</v>
      </c>
      <c r="BT1211" s="1" t="str">
        <f>LEFT(B1211,2)</f>
        <v>ri</v>
      </c>
      <c r="BU1211" s="1" t="str">
        <f>RIGHT(B1211,1)</f>
        <v>i</v>
      </c>
      <c r="BX1211" s="10">
        <v>0</v>
      </c>
      <c r="BY1211" s="10" t="str">
        <f>LEFT(CA1211,1)</f>
        <v>i</v>
      </c>
      <c r="BZ1211" s="10" t="str">
        <f>RIGHT(B1211,1)</f>
        <v>i</v>
      </c>
      <c r="CA1211" s="10" t="str">
        <f>RIGHT(B1211,3)</f>
        <v>iʔi</v>
      </c>
      <c r="CB1211" s="10" t="str">
        <f>RIGHT(B1211,3)</f>
        <v>iʔi</v>
      </c>
      <c r="CC1211" s="10" t="str">
        <f>RIGHT(B1211,2)</f>
        <v>ʔi</v>
      </c>
      <c r="CD1211" s="10" t="str">
        <f>RIGHT(B1211,1)</f>
        <v>i</v>
      </c>
    </row>
    <row r="1212" spans="1:82">
      <c r="A1212">
        <v>331</v>
      </c>
      <c r="B1212" s="30" t="s">
        <v>3049</v>
      </c>
      <c r="C1212" t="s">
        <v>1973</v>
      </c>
      <c r="D1212" t="s">
        <v>1150</v>
      </c>
      <c r="E1212" t="s">
        <v>2821</v>
      </c>
      <c r="F1212" t="s">
        <v>2834</v>
      </c>
      <c r="G1212" s="1">
        <f>COUNTIF(B1212,"*ii*")</f>
        <v>0</v>
      </c>
      <c r="H1212" s="1">
        <f>COUNTIF(B1212,"*ee*")</f>
        <v>0</v>
      </c>
      <c r="I1212" s="1">
        <f>COUNTIF(B1212,"*aa*")</f>
        <v>0</v>
      </c>
      <c r="J1212" s="1">
        <f>COUNTIF(B1212,"*oo*")</f>
        <v>0</v>
      </c>
      <c r="K1212" s="1">
        <f>COUNTIF(B1212,"*uu*")</f>
        <v>0</v>
      </c>
      <c r="L1212" s="1">
        <f>COUNTIF(B1212,"*ia*")</f>
        <v>0</v>
      </c>
      <c r="M1212" s="1">
        <f>COUNTIF(B1212,"*iu*")</f>
        <v>0</v>
      </c>
      <c r="N1212" s="1">
        <f>COUNTIF(B1212,"*ei*")</f>
        <v>0</v>
      </c>
      <c r="O1212" s="1">
        <f>COUNTIF(B1212,"*ea*")</f>
        <v>0</v>
      </c>
      <c r="P1212" s="1">
        <f>COUNTIF(B1212,"*eo*")</f>
        <v>0</v>
      </c>
      <c r="Q1212" s="1">
        <f>COUNTIF(B1212,"*eu*")</f>
        <v>0</v>
      </c>
      <c r="R1212" s="1">
        <f>COUNTIF(B1212,"*ai*")</f>
        <v>0</v>
      </c>
      <c r="S1212" s="1">
        <f>COUNTIF(B1212,"*ae*")</f>
        <v>0</v>
      </c>
      <c r="T1212" s="1">
        <f>COUNTIF(B1212,"*ao*")</f>
        <v>0</v>
      </c>
      <c r="U1212" s="1">
        <f>COUNTIF(B1212,"*au*")</f>
        <v>0</v>
      </c>
      <c r="V1212" s="1">
        <f>COUNTIF(B1212,"*oi*")</f>
        <v>0</v>
      </c>
      <c r="W1212" s="1">
        <f>COUNTIF(B1212,"*oe*")</f>
        <v>0</v>
      </c>
      <c r="X1212" s="1">
        <f>COUNTIF(B1212,"*oa*")</f>
        <v>0</v>
      </c>
      <c r="Y1212" s="1">
        <f>COUNTIF(B1212,"*ou*")</f>
        <v>0</v>
      </c>
      <c r="Z1212" s="1">
        <f>COUNTIF(B1212,"*ui*")</f>
        <v>0</v>
      </c>
      <c r="AA1212" s="1">
        <f>COUNTIF(B1212,"*ua*")</f>
        <v>0</v>
      </c>
      <c r="AB1212">
        <f>SUM(G1212:AA1212)</f>
        <v>0</v>
      </c>
      <c r="AC1212">
        <v>2</v>
      </c>
      <c r="AD1212">
        <f>COUNTIF(AC1212,"2")</f>
        <v>1</v>
      </c>
      <c r="AE1212">
        <f>COUNTIF(AC1212,"3")</f>
        <v>0</v>
      </c>
      <c r="AF1212">
        <f>COUNTIF(AC1212,"4")</f>
        <v>0</v>
      </c>
      <c r="AG1212">
        <f>COUNTIF(AC1212,"5")</f>
        <v>0</v>
      </c>
      <c r="AH1212">
        <v>1</v>
      </c>
      <c r="AI1212">
        <v>0</v>
      </c>
      <c r="AL1212">
        <v>1</v>
      </c>
      <c r="AO1212" s="1">
        <f>COUNTIF(F1212,"CVCV")+COUNTIF(F1212,"CVVCV")</f>
        <v>1</v>
      </c>
      <c r="AP1212" s="1">
        <f>COUNTIF(F1212,"CVCVC")+COUNTIF(F1212,"CVVCVC")</f>
        <v>0</v>
      </c>
      <c r="AQ1212" s="1">
        <f>COUNTIF(F1212,"VCV")+COUNTIF(F1212,"VVCV")</f>
        <v>0</v>
      </c>
      <c r="AR1212" s="1">
        <f>COUNTIF(F1212,"VCVC")+COUNTIF(F1212,"VVCVC")</f>
        <v>0</v>
      </c>
      <c r="AS1212" s="1">
        <f>COUNTIF(F1212,"CVV")</f>
        <v>0</v>
      </c>
      <c r="AT1212" s="1">
        <f>COUNTIF(F1212,"CVVC")</f>
        <v>0</v>
      </c>
      <c r="AU1212" s="1">
        <f>COUNTIF(F1212,"VV")</f>
        <v>0</v>
      </c>
      <c r="AV1212" s="1">
        <f>COUNTIF(F1212,"VVC")</f>
        <v>0</v>
      </c>
      <c r="AW1212" s="1">
        <f>COUNTIF(F1212,"CVVCVC")+COUNTIF(F1212,"VVCVC")+COUNTIF(F1212,"CVVCV")+COUNTIF(F1212,"VVCV")</f>
        <v>0</v>
      </c>
      <c r="AY1212" s="1">
        <f>COUNTIF(F1212,"CCVCV")</f>
        <v>0</v>
      </c>
      <c r="AZ1212" s="1">
        <f>COUNTIF(F1212,"CCVCVC")</f>
        <v>0</v>
      </c>
      <c r="BA1212" s="1">
        <f>COUNTIF(F1212,"CCVV")</f>
        <v>0</v>
      </c>
      <c r="BB1212" s="1">
        <f>COUNTIF(F1212,"CCVVC")</f>
        <v>0</v>
      </c>
      <c r="BF1212" s="1" t="str">
        <f>RIGHT(F1212,4)</f>
        <v>CVCV</v>
      </c>
      <c r="BG1212" s="1">
        <v>1</v>
      </c>
      <c r="BP1212" s="1">
        <f>SUM(BG1212:BO1212)</f>
        <v>1</v>
      </c>
      <c r="BQ1212">
        <v>0</v>
      </c>
      <c r="BS1212" s="1" t="str">
        <f>LEFT(B1212,1)</f>
        <v>f</v>
      </c>
      <c r="BT1212" s="1" t="str">
        <f>LEFT(B1212,2)</f>
        <v>fo</v>
      </c>
      <c r="BU1212" s="1" t="str">
        <f>RIGHT(B1212,1)</f>
        <v>i</v>
      </c>
      <c r="BX1212" s="10">
        <v>0</v>
      </c>
      <c r="BY1212" s="10" t="str">
        <f>LEFT(CA1212,1)</f>
        <v>o</v>
      </c>
      <c r="BZ1212" s="10" t="str">
        <f>RIGHT(B1212,1)</f>
        <v>i</v>
      </c>
      <c r="CA1212" s="10" t="str">
        <f>RIGHT(B1212,3)</f>
        <v>oʔi</v>
      </c>
      <c r="CB1212" s="10" t="str">
        <f>RIGHT(B1212,3)</f>
        <v>oʔi</v>
      </c>
      <c r="CC1212" s="10" t="str">
        <f>RIGHT(B1212,2)</f>
        <v>ʔi</v>
      </c>
      <c r="CD1212" s="10" t="str">
        <f>RIGHT(B1212,1)</f>
        <v>i</v>
      </c>
    </row>
    <row r="1213" spans="1:82">
      <c r="A1213">
        <v>1716</v>
      </c>
      <c r="B1213" s="30" t="s">
        <v>3464</v>
      </c>
      <c r="C1213" t="s">
        <v>1499</v>
      </c>
      <c r="D1213" t="s">
        <v>1150</v>
      </c>
      <c r="E1213" t="s">
        <v>2821</v>
      </c>
      <c r="F1213" t="s">
        <v>2834</v>
      </c>
      <c r="G1213" s="1">
        <f>COUNTIF(B1213,"*ii*")</f>
        <v>0</v>
      </c>
      <c r="H1213" s="1">
        <f>COUNTIF(B1213,"*ee*")</f>
        <v>0</v>
      </c>
      <c r="I1213" s="1">
        <f>COUNTIF(B1213,"*aa*")</f>
        <v>0</v>
      </c>
      <c r="J1213" s="1">
        <f>COUNTIF(B1213,"*oo*")</f>
        <v>0</v>
      </c>
      <c r="K1213" s="1">
        <f>COUNTIF(B1213,"*uu*")</f>
        <v>0</v>
      </c>
      <c r="L1213" s="1">
        <f>COUNTIF(B1213,"*ia*")</f>
        <v>0</v>
      </c>
      <c r="M1213" s="1">
        <f>COUNTIF(B1213,"*iu*")</f>
        <v>0</v>
      </c>
      <c r="N1213" s="1">
        <f>COUNTIF(B1213,"*ei*")</f>
        <v>0</v>
      </c>
      <c r="O1213" s="1">
        <f>COUNTIF(B1213,"*ea*")</f>
        <v>0</v>
      </c>
      <c r="P1213" s="1">
        <f>COUNTIF(B1213,"*eo*")</f>
        <v>0</v>
      </c>
      <c r="Q1213" s="1">
        <f>COUNTIF(B1213,"*eu*")</f>
        <v>0</v>
      </c>
      <c r="R1213" s="1">
        <f>COUNTIF(B1213,"*ai*")</f>
        <v>0</v>
      </c>
      <c r="S1213" s="1">
        <f>COUNTIF(B1213,"*ae*")</f>
        <v>0</v>
      </c>
      <c r="T1213" s="1">
        <f>COUNTIF(B1213,"*ao*")</f>
        <v>0</v>
      </c>
      <c r="U1213" s="1">
        <f>COUNTIF(B1213,"*au*")</f>
        <v>0</v>
      </c>
      <c r="V1213" s="1">
        <f>COUNTIF(B1213,"*oi*")</f>
        <v>0</v>
      </c>
      <c r="W1213" s="1">
        <f>COUNTIF(B1213,"*oe*")</f>
        <v>0</v>
      </c>
      <c r="X1213" s="1">
        <f>COUNTIF(B1213,"*oa*")</f>
        <v>0</v>
      </c>
      <c r="Y1213" s="1">
        <f>COUNTIF(B1213,"*ou*")</f>
        <v>0</v>
      </c>
      <c r="Z1213" s="1">
        <f>COUNTIF(B1213,"*ui*")</f>
        <v>0</v>
      </c>
      <c r="AA1213" s="1">
        <f>COUNTIF(B1213,"*ua*")</f>
        <v>0</v>
      </c>
      <c r="AB1213">
        <f>SUM(G1213:AA1213)</f>
        <v>0</v>
      </c>
      <c r="AC1213">
        <v>2</v>
      </c>
      <c r="AD1213">
        <f>COUNTIF(AC1213,"2")</f>
        <v>1</v>
      </c>
      <c r="AE1213">
        <f>COUNTIF(AC1213,"3")</f>
        <v>0</v>
      </c>
      <c r="AF1213">
        <f>COUNTIF(AC1213,"4")</f>
        <v>0</v>
      </c>
      <c r="AG1213">
        <f>COUNTIF(AC1213,"5")</f>
        <v>0</v>
      </c>
      <c r="AH1213">
        <v>1</v>
      </c>
      <c r="AI1213">
        <v>0</v>
      </c>
      <c r="AL1213">
        <v>1</v>
      </c>
      <c r="AO1213" s="1">
        <f>COUNTIF(F1213,"CVCV")+COUNTIF(F1213,"CVVCV")</f>
        <v>1</v>
      </c>
      <c r="AP1213" s="1">
        <f>COUNTIF(F1213,"CVCVC")+COUNTIF(F1213,"CVVCVC")</f>
        <v>0</v>
      </c>
      <c r="AQ1213" s="1">
        <f>COUNTIF(F1213,"VCV")+COUNTIF(F1213,"VVCV")</f>
        <v>0</v>
      </c>
      <c r="AR1213" s="1">
        <f>COUNTIF(F1213,"VCVC")+COUNTIF(F1213,"VVCVC")</f>
        <v>0</v>
      </c>
      <c r="AS1213" s="1">
        <f>COUNTIF(F1213,"CVV")</f>
        <v>0</v>
      </c>
      <c r="AT1213" s="1">
        <f>COUNTIF(F1213,"CVVC")</f>
        <v>0</v>
      </c>
      <c r="AU1213" s="1">
        <f>COUNTIF(F1213,"VV")</f>
        <v>0</v>
      </c>
      <c r="AV1213" s="1">
        <f>COUNTIF(F1213,"VVC")</f>
        <v>0</v>
      </c>
      <c r="AW1213" s="1">
        <f>COUNTIF(F1213,"CVVCVC")+COUNTIF(F1213,"VVCVC")+COUNTIF(F1213,"CVVCV")+COUNTIF(F1213,"VVCV")</f>
        <v>0</v>
      </c>
      <c r="AY1213" s="1">
        <f>COUNTIF(F1213,"CCVCV")</f>
        <v>0</v>
      </c>
      <c r="AZ1213" s="1">
        <f>COUNTIF(F1213,"CCVCVC")</f>
        <v>0</v>
      </c>
      <c r="BA1213" s="1">
        <f>COUNTIF(F1213,"CCVV")</f>
        <v>0</v>
      </c>
      <c r="BB1213" s="1">
        <f>COUNTIF(F1213,"CCVVC")</f>
        <v>0</v>
      </c>
      <c r="BF1213" s="1" t="str">
        <f>RIGHT(F1213,4)</f>
        <v>CVCV</v>
      </c>
      <c r="BG1213" s="1">
        <v>1</v>
      </c>
      <c r="BP1213" s="1">
        <f>SUM(BG1213:BO1213)</f>
        <v>1</v>
      </c>
      <c r="BQ1213">
        <v>0</v>
      </c>
      <c r="BS1213" s="1" t="str">
        <f>LEFT(B1213,1)</f>
        <v>s</v>
      </c>
      <c r="BT1213" s="1" t="str">
        <f>LEFT(B1213,2)</f>
        <v>so</v>
      </c>
      <c r="BU1213" s="1" t="str">
        <f>RIGHT(B1213,1)</f>
        <v>i</v>
      </c>
      <c r="BX1213" s="10">
        <v>0</v>
      </c>
      <c r="BY1213" s="10" t="str">
        <f>LEFT(CA1213,1)</f>
        <v>o</v>
      </c>
      <c r="BZ1213" s="10" t="str">
        <f>RIGHT(B1213,1)</f>
        <v>i</v>
      </c>
      <c r="CA1213" s="10" t="str">
        <f>RIGHT(B1213,3)</f>
        <v>oʔi</v>
      </c>
      <c r="CB1213" s="10" t="str">
        <f>RIGHT(B1213,3)</f>
        <v>oʔi</v>
      </c>
      <c r="CC1213" s="10" t="str">
        <f>RIGHT(B1213,2)</f>
        <v>ʔi</v>
      </c>
      <c r="CD1213" s="10" t="str">
        <f>RIGHT(B1213,1)</f>
        <v>i</v>
      </c>
    </row>
    <row r="1214" spans="1:82">
      <c r="A1214">
        <v>890</v>
      </c>
      <c r="B1214" s="30" t="s">
        <v>3157</v>
      </c>
      <c r="C1214" t="s">
        <v>1652</v>
      </c>
      <c r="D1214" t="s">
        <v>1150</v>
      </c>
      <c r="E1214" t="s">
        <v>2821</v>
      </c>
      <c r="F1214" t="s">
        <v>2834</v>
      </c>
      <c r="G1214" s="1">
        <f>COUNTIF(B1214,"*ii*")</f>
        <v>0</v>
      </c>
      <c r="H1214" s="1">
        <f>COUNTIF(B1214,"*ee*")</f>
        <v>0</v>
      </c>
      <c r="I1214" s="1">
        <f>COUNTIF(B1214,"*aa*")</f>
        <v>0</v>
      </c>
      <c r="J1214" s="1">
        <f>COUNTIF(B1214,"*oo*")</f>
        <v>0</v>
      </c>
      <c r="K1214" s="1">
        <f>COUNTIF(B1214,"*uu*")</f>
        <v>0</v>
      </c>
      <c r="L1214" s="1">
        <f>COUNTIF(B1214,"*ia*")</f>
        <v>0</v>
      </c>
      <c r="M1214" s="1">
        <f>COUNTIF(B1214,"*iu*")</f>
        <v>0</v>
      </c>
      <c r="N1214" s="1">
        <f>COUNTIF(B1214,"*ei*")</f>
        <v>0</v>
      </c>
      <c r="O1214" s="1">
        <f>COUNTIF(B1214,"*ea*")</f>
        <v>0</v>
      </c>
      <c r="P1214" s="1">
        <f>COUNTIF(B1214,"*eo*")</f>
        <v>0</v>
      </c>
      <c r="Q1214" s="1">
        <f>COUNTIF(B1214,"*eu*")</f>
        <v>0</v>
      </c>
      <c r="R1214" s="1">
        <f>COUNTIF(B1214,"*ai*")</f>
        <v>0</v>
      </c>
      <c r="S1214" s="1">
        <f>COUNTIF(B1214,"*ae*")</f>
        <v>0</v>
      </c>
      <c r="T1214" s="1">
        <f>COUNTIF(B1214,"*ao*")</f>
        <v>0</v>
      </c>
      <c r="U1214" s="1">
        <f>COUNTIF(B1214,"*au*")</f>
        <v>0</v>
      </c>
      <c r="V1214" s="1">
        <f>COUNTIF(B1214,"*oi*")</f>
        <v>0</v>
      </c>
      <c r="W1214" s="1">
        <f>COUNTIF(B1214,"*oe*")</f>
        <v>0</v>
      </c>
      <c r="X1214" s="1">
        <f>COUNTIF(B1214,"*oa*")</f>
        <v>0</v>
      </c>
      <c r="Y1214" s="1">
        <f>COUNTIF(B1214,"*ou*")</f>
        <v>0</v>
      </c>
      <c r="Z1214" s="1">
        <f>COUNTIF(B1214,"*ui*")</f>
        <v>0</v>
      </c>
      <c r="AA1214" s="1">
        <f>COUNTIF(B1214,"*ua*")</f>
        <v>0</v>
      </c>
      <c r="AB1214">
        <f>SUM(G1214:AA1214)</f>
        <v>0</v>
      </c>
      <c r="AC1214">
        <v>2</v>
      </c>
      <c r="AD1214">
        <f>COUNTIF(AC1214,"2")</f>
        <v>1</v>
      </c>
      <c r="AE1214">
        <f>COUNTIF(AC1214,"3")</f>
        <v>0</v>
      </c>
      <c r="AF1214">
        <f>COUNTIF(AC1214,"4")</f>
        <v>0</v>
      </c>
      <c r="AG1214">
        <f>COUNTIF(AC1214,"5")</f>
        <v>0</v>
      </c>
      <c r="AH1214">
        <v>1</v>
      </c>
      <c r="AI1214">
        <v>0</v>
      </c>
      <c r="AL1214">
        <v>1</v>
      </c>
      <c r="AO1214" s="1">
        <f>COUNTIF(F1214,"CVCV")+COUNTIF(F1214,"CVVCV")</f>
        <v>1</v>
      </c>
      <c r="AP1214" s="1">
        <f>COUNTIF(F1214,"CVCVC")+COUNTIF(F1214,"CVVCVC")</f>
        <v>0</v>
      </c>
      <c r="AQ1214" s="1">
        <f>COUNTIF(F1214,"VCV")+COUNTIF(F1214,"VVCV")</f>
        <v>0</v>
      </c>
      <c r="AR1214" s="1">
        <f>COUNTIF(F1214,"VCVC")+COUNTIF(F1214,"VVCVC")</f>
        <v>0</v>
      </c>
      <c r="AS1214" s="1">
        <f>COUNTIF(F1214,"CVV")</f>
        <v>0</v>
      </c>
      <c r="AT1214" s="1">
        <f>COUNTIF(F1214,"CVVC")</f>
        <v>0</v>
      </c>
      <c r="AU1214" s="1">
        <f>COUNTIF(F1214,"VV")</f>
        <v>0</v>
      </c>
      <c r="AV1214" s="1">
        <f>COUNTIF(F1214,"VVC")</f>
        <v>0</v>
      </c>
      <c r="AW1214" s="1">
        <f>COUNTIF(F1214,"CVVCVC")+COUNTIF(F1214,"VVCVC")+COUNTIF(F1214,"CVVCV")+COUNTIF(F1214,"VVCV")</f>
        <v>0</v>
      </c>
      <c r="AY1214" s="1">
        <f>COUNTIF(F1214,"CCVCV")</f>
        <v>0</v>
      </c>
      <c r="AZ1214" s="1">
        <f>COUNTIF(F1214,"CCVCVC")</f>
        <v>0</v>
      </c>
      <c r="BA1214" s="1">
        <f>COUNTIF(F1214,"CCVV")</f>
        <v>0</v>
      </c>
      <c r="BB1214" s="1">
        <f>COUNTIF(F1214,"CCVVC")</f>
        <v>0</v>
      </c>
      <c r="BF1214" s="1" t="str">
        <f>RIGHT(F1214,4)</f>
        <v>CVCV</v>
      </c>
      <c r="BG1214" s="1">
        <v>1</v>
      </c>
      <c r="BP1214" s="1">
        <f>SUM(BG1214:BO1214)</f>
        <v>1</v>
      </c>
      <c r="BQ1214">
        <v>0</v>
      </c>
      <c r="BS1214" s="1" t="str">
        <f>LEFT(B1214,1)</f>
        <v>m</v>
      </c>
      <c r="BT1214" s="1" t="str">
        <f>LEFT(B1214,2)</f>
        <v>mu</v>
      </c>
      <c r="BU1214" s="1" t="str">
        <f>RIGHT(B1214,1)</f>
        <v>i</v>
      </c>
      <c r="BX1214" s="10">
        <v>0</v>
      </c>
      <c r="BY1214" s="10" t="str">
        <f>LEFT(CA1214,1)</f>
        <v>u</v>
      </c>
      <c r="BZ1214" s="10" t="str">
        <f>RIGHT(B1214,1)</f>
        <v>i</v>
      </c>
      <c r="CA1214" s="10" t="str">
        <f>RIGHT(B1214,3)</f>
        <v>uʔi</v>
      </c>
      <c r="CB1214" s="10" t="str">
        <f>RIGHT(B1214,3)</f>
        <v>uʔi</v>
      </c>
      <c r="CC1214" s="10" t="str">
        <f>RIGHT(B1214,2)</f>
        <v>ʔi</v>
      </c>
      <c r="CD1214" s="10" t="str">
        <f>RIGHT(B1214,1)</f>
        <v>i</v>
      </c>
    </row>
    <row r="1215" spans="1:82">
      <c r="A1215">
        <v>276</v>
      </c>
      <c r="B1215" s="30" t="s">
        <v>35</v>
      </c>
      <c r="C1215" t="s">
        <v>1201</v>
      </c>
      <c r="D1215" t="s">
        <v>1141</v>
      </c>
      <c r="E1215" t="s">
        <v>1141</v>
      </c>
      <c r="F1215" t="s">
        <v>2834</v>
      </c>
      <c r="G1215" s="1">
        <f>COUNTIF(B1215,"*ii*")</f>
        <v>0</v>
      </c>
      <c r="H1215" s="1">
        <f>COUNTIF(B1215,"*ee*")</f>
        <v>0</v>
      </c>
      <c r="I1215" s="1">
        <f>COUNTIF(B1215,"*aa*")</f>
        <v>0</v>
      </c>
      <c r="J1215" s="1">
        <f>COUNTIF(B1215,"*oo*")</f>
        <v>0</v>
      </c>
      <c r="K1215" s="1">
        <f>COUNTIF(B1215,"*uu*")</f>
        <v>0</v>
      </c>
      <c r="L1215" s="1">
        <f>COUNTIF(B1215,"*ia*")</f>
        <v>0</v>
      </c>
      <c r="M1215" s="1">
        <f>COUNTIF(B1215,"*iu*")</f>
        <v>0</v>
      </c>
      <c r="N1215" s="1">
        <f>COUNTIF(B1215,"*ei*")</f>
        <v>0</v>
      </c>
      <c r="O1215" s="1">
        <f>COUNTIF(B1215,"*ea*")</f>
        <v>0</v>
      </c>
      <c r="P1215" s="1">
        <f>COUNTIF(B1215,"*eo*")</f>
        <v>0</v>
      </c>
      <c r="Q1215" s="1">
        <f>COUNTIF(B1215,"*eu*")</f>
        <v>0</v>
      </c>
      <c r="R1215" s="1">
        <f>COUNTIF(B1215,"*ai*")</f>
        <v>0</v>
      </c>
      <c r="S1215" s="1">
        <f>COUNTIF(B1215,"*ae*")</f>
        <v>0</v>
      </c>
      <c r="T1215" s="1">
        <f>COUNTIF(B1215,"*ao*")</f>
        <v>0</v>
      </c>
      <c r="U1215" s="1">
        <f>COUNTIF(B1215,"*au*")</f>
        <v>0</v>
      </c>
      <c r="V1215" s="1">
        <f>COUNTIF(B1215,"*oi*")</f>
        <v>0</v>
      </c>
      <c r="W1215" s="1">
        <f>COUNTIF(B1215,"*oe*")</f>
        <v>0</v>
      </c>
      <c r="X1215" s="1">
        <f>COUNTIF(B1215,"*oa*")</f>
        <v>0</v>
      </c>
      <c r="Y1215" s="1">
        <f>COUNTIF(B1215,"*ou*")</f>
        <v>0</v>
      </c>
      <c r="Z1215" s="1">
        <f>COUNTIF(B1215,"*ui*")</f>
        <v>0</v>
      </c>
      <c r="AA1215" s="1">
        <f>COUNTIF(B1215,"*ua*")</f>
        <v>0</v>
      </c>
      <c r="AB1215">
        <f>SUM(G1215:AA1215)</f>
        <v>0</v>
      </c>
      <c r="AC1215">
        <v>2</v>
      </c>
      <c r="AD1215">
        <f>COUNTIF(AC1215,"2")</f>
        <v>1</v>
      </c>
      <c r="AE1215">
        <f>COUNTIF(AC1215,"3")</f>
        <v>0</v>
      </c>
      <c r="AF1215">
        <f>COUNTIF(AC1215,"4")</f>
        <v>0</v>
      </c>
      <c r="AG1215">
        <f>COUNTIF(AC1215,"5")</f>
        <v>0</v>
      </c>
      <c r="AH1215">
        <v>1</v>
      </c>
      <c r="AI1215">
        <v>0</v>
      </c>
      <c r="AL1215">
        <v>1</v>
      </c>
      <c r="AO1215" s="1">
        <f>COUNTIF(F1215,"CVCV")+COUNTIF(F1215,"CVVCV")</f>
        <v>1</v>
      </c>
      <c r="AP1215" s="1">
        <f>COUNTIF(F1215,"CVCVC")+COUNTIF(F1215,"CVVCVC")</f>
        <v>0</v>
      </c>
      <c r="AQ1215" s="1">
        <f>COUNTIF(F1215,"VCV")+COUNTIF(F1215,"VVCV")</f>
        <v>0</v>
      </c>
      <c r="AR1215" s="1">
        <f>COUNTIF(F1215,"VCVC")+COUNTIF(F1215,"VVCVC")</f>
        <v>0</v>
      </c>
      <c r="AS1215" s="1">
        <f>COUNTIF(F1215,"CVV")</f>
        <v>0</v>
      </c>
      <c r="AT1215" s="1">
        <f>COUNTIF(F1215,"CVVC")</f>
        <v>0</v>
      </c>
      <c r="AU1215" s="1">
        <f>COUNTIF(F1215,"VV")</f>
        <v>0</v>
      </c>
      <c r="AV1215" s="1">
        <f>COUNTIF(F1215,"VVC")</f>
        <v>0</v>
      </c>
      <c r="AW1215" s="1">
        <f>COUNTIF(F1215,"CVVCVC")+COUNTIF(F1215,"VVCVC")+COUNTIF(F1215,"CVVCV")+COUNTIF(F1215,"VVCV")</f>
        <v>0</v>
      </c>
      <c r="AY1215" s="1">
        <f>COUNTIF(F1215,"CCVCV")</f>
        <v>0</v>
      </c>
      <c r="AZ1215" s="1">
        <f>COUNTIF(F1215,"CCVCVC")</f>
        <v>0</v>
      </c>
      <c r="BA1215" s="1">
        <f>COUNTIF(F1215,"CCVV")</f>
        <v>0</v>
      </c>
      <c r="BB1215" s="1">
        <f>COUNTIF(F1215,"CCVVC")</f>
        <v>0</v>
      </c>
      <c r="BF1215" s="1" t="str">
        <f>RIGHT(F1215,4)</f>
        <v>CVCV</v>
      </c>
      <c r="BG1215" s="1">
        <v>1</v>
      </c>
      <c r="BP1215" s="1">
        <f>SUM(BG1215:BO1215)</f>
        <v>1</v>
      </c>
      <c r="BQ1215">
        <v>0</v>
      </c>
      <c r="BS1215" s="1" t="str">
        <f>LEFT(B1215,1)</f>
        <v>f</v>
      </c>
      <c r="BT1215" s="1" t="str">
        <f>LEFT(B1215,2)</f>
        <v>fa</v>
      </c>
      <c r="BU1215" s="1" t="str">
        <f>RIGHT(B1215,1)</f>
        <v>o</v>
      </c>
      <c r="BX1215" s="10">
        <v>0</v>
      </c>
      <c r="BY1215" s="10" t="str">
        <f>LEFT(CA1215,1)</f>
        <v>a</v>
      </c>
      <c r="BZ1215" s="10" t="str">
        <f>RIGHT(B1215,1)</f>
        <v>o</v>
      </c>
      <c r="CA1215" s="10" t="str">
        <f>RIGHT(B1215,3)</f>
        <v>afo</v>
      </c>
      <c r="CB1215" s="10" t="str">
        <f>RIGHT(B1215,3)</f>
        <v>afo</v>
      </c>
      <c r="CC1215" s="10" t="str">
        <f>RIGHT(B1215,2)</f>
        <v>fo</v>
      </c>
      <c r="CD1215" s="10" t="str">
        <f>RIGHT(B1215,1)</f>
        <v>o</v>
      </c>
    </row>
    <row r="1216" spans="1:82">
      <c r="A1216">
        <v>362</v>
      </c>
      <c r="B1216" s="30" t="s">
        <v>881</v>
      </c>
      <c r="C1216" t="s">
        <v>2387</v>
      </c>
      <c r="D1216" t="s">
        <v>1141</v>
      </c>
      <c r="E1216" t="s">
        <v>1141</v>
      </c>
      <c r="F1216" t="s">
        <v>2834</v>
      </c>
      <c r="G1216" s="1">
        <f>COUNTIF(B1216,"*ii*")</f>
        <v>0</v>
      </c>
      <c r="H1216" s="1">
        <f>COUNTIF(B1216,"*ee*")</f>
        <v>0</v>
      </c>
      <c r="I1216" s="1">
        <f>COUNTIF(B1216,"*aa*")</f>
        <v>0</v>
      </c>
      <c r="J1216" s="1">
        <f>COUNTIF(B1216,"*oo*")</f>
        <v>0</v>
      </c>
      <c r="K1216" s="1">
        <f>COUNTIF(B1216,"*uu*")</f>
        <v>0</v>
      </c>
      <c r="L1216" s="1">
        <f>COUNTIF(B1216,"*ia*")</f>
        <v>0</v>
      </c>
      <c r="M1216" s="1">
        <f>COUNTIF(B1216,"*iu*")</f>
        <v>0</v>
      </c>
      <c r="N1216" s="1">
        <f>COUNTIF(B1216,"*ei*")</f>
        <v>0</v>
      </c>
      <c r="O1216" s="1">
        <f>COUNTIF(B1216,"*ea*")</f>
        <v>0</v>
      </c>
      <c r="P1216" s="1">
        <f>COUNTIF(B1216,"*eo*")</f>
        <v>0</v>
      </c>
      <c r="Q1216" s="1">
        <f>COUNTIF(B1216,"*eu*")</f>
        <v>0</v>
      </c>
      <c r="R1216" s="1">
        <f>COUNTIF(B1216,"*ai*")</f>
        <v>0</v>
      </c>
      <c r="S1216" s="1">
        <f>COUNTIF(B1216,"*ae*")</f>
        <v>0</v>
      </c>
      <c r="T1216" s="1">
        <f>COUNTIF(B1216,"*ao*")</f>
        <v>0</v>
      </c>
      <c r="U1216" s="1">
        <f>COUNTIF(B1216,"*au*")</f>
        <v>0</v>
      </c>
      <c r="V1216" s="1">
        <f>COUNTIF(B1216,"*oi*")</f>
        <v>0</v>
      </c>
      <c r="W1216" s="1">
        <f>COUNTIF(B1216,"*oe*")</f>
        <v>0</v>
      </c>
      <c r="X1216" s="1">
        <f>COUNTIF(B1216,"*oa*")</f>
        <v>0</v>
      </c>
      <c r="Y1216" s="1">
        <f>COUNTIF(B1216,"*ou*")</f>
        <v>0</v>
      </c>
      <c r="Z1216" s="1">
        <f>COUNTIF(B1216,"*ui*")</f>
        <v>0</v>
      </c>
      <c r="AA1216" s="1">
        <f>COUNTIF(B1216,"*ua*")</f>
        <v>0</v>
      </c>
      <c r="AB1216">
        <f>SUM(G1216:AA1216)</f>
        <v>0</v>
      </c>
      <c r="AC1216">
        <v>2</v>
      </c>
      <c r="AD1216">
        <f>COUNTIF(AC1216,"2")</f>
        <v>1</v>
      </c>
      <c r="AE1216">
        <f>COUNTIF(AC1216,"3")</f>
        <v>0</v>
      </c>
      <c r="AF1216">
        <f>COUNTIF(AC1216,"4")</f>
        <v>0</v>
      </c>
      <c r="AG1216">
        <f>COUNTIF(AC1216,"5")</f>
        <v>0</v>
      </c>
      <c r="AH1216">
        <v>1</v>
      </c>
      <c r="AI1216">
        <v>0</v>
      </c>
      <c r="AL1216">
        <v>1</v>
      </c>
      <c r="AO1216" s="1">
        <f>COUNTIF(F1216,"CVCV")+COUNTIF(F1216,"CVVCV")</f>
        <v>1</v>
      </c>
      <c r="AP1216" s="1">
        <f>COUNTIF(F1216,"CVCVC")+COUNTIF(F1216,"CVVCVC")</f>
        <v>0</v>
      </c>
      <c r="AQ1216" s="1">
        <f>COUNTIF(F1216,"VCV")+COUNTIF(F1216,"VVCV")</f>
        <v>0</v>
      </c>
      <c r="AR1216" s="1">
        <f>COUNTIF(F1216,"VCVC")+COUNTIF(F1216,"VVCVC")</f>
        <v>0</v>
      </c>
      <c r="AS1216" s="1">
        <f>COUNTIF(F1216,"CVV")</f>
        <v>0</v>
      </c>
      <c r="AT1216" s="1">
        <f>COUNTIF(F1216,"CVVC")</f>
        <v>0</v>
      </c>
      <c r="AU1216" s="1">
        <f>COUNTIF(F1216,"VV")</f>
        <v>0</v>
      </c>
      <c r="AV1216" s="1">
        <f>COUNTIF(F1216,"VVC")</f>
        <v>0</v>
      </c>
      <c r="AW1216" s="1">
        <f>COUNTIF(F1216,"CVVCVC")+COUNTIF(F1216,"VVCVC")+COUNTIF(F1216,"CVVCV")+COUNTIF(F1216,"VVCV")</f>
        <v>0</v>
      </c>
      <c r="AY1216" s="1">
        <f>COUNTIF(F1216,"CCVCV")</f>
        <v>0</v>
      </c>
      <c r="AZ1216" s="1">
        <f>COUNTIF(F1216,"CCVCVC")</f>
        <v>0</v>
      </c>
      <c r="BA1216" s="1">
        <f>COUNTIF(F1216,"CCVV")</f>
        <v>0</v>
      </c>
      <c r="BB1216" s="1">
        <f>COUNTIF(F1216,"CCVVC")</f>
        <v>0</v>
      </c>
      <c r="BF1216" s="1" t="str">
        <f>RIGHT(F1216,4)</f>
        <v>CVCV</v>
      </c>
      <c r="BG1216" s="1">
        <v>1</v>
      </c>
      <c r="BP1216" s="1">
        <f>SUM(BG1216:BO1216)</f>
        <v>1</v>
      </c>
      <c r="BQ1216">
        <v>0</v>
      </c>
      <c r="BS1216" s="1" t="str">
        <f>LEFT(B1216,1)</f>
        <v>h</v>
      </c>
      <c r="BT1216" s="1" t="str">
        <f>LEFT(B1216,2)</f>
        <v>ha</v>
      </c>
      <c r="BU1216" s="1" t="str">
        <f>RIGHT(B1216,1)</f>
        <v>o</v>
      </c>
      <c r="BX1216" s="10">
        <v>0</v>
      </c>
      <c r="BY1216" s="10" t="str">
        <f>LEFT(CA1216,1)</f>
        <v>a</v>
      </c>
      <c r="BZ1216" s="10" t="str">
        <f>RIGHT(B1216,1)</f>
        <v>o</v>
      </c>
      <c r="CA1216" s="10" t="str">
        <f>RIGHT(B1216,3)</f>
        <v>afo</v>
      </c>
      <c r="CB1216" s="10" t="str">
        <f>RIGHT(B1216,3)</f>
        <v>afo</v>
      </c>
      <c r="CC1216" s="10" t="str">
        <f>RIGHT(B1216,2)</f>
        <v>fo</v>
      </c>
      <c r="CD1216" s="10" t="str">
        <f>RIGHT(B1216,1)</f>
        <v>o</v>
      </c>
    </row>
    <row r="1217" spans="1:82">
      <c r="A1217">
        <v>277</v>
      </c>
      <c r="B1217" s="30" t="s">
        <v>35</v>
      </c>
      <c r="C1217" t="s">
        <v>1894</v>
      </c>
      <c r="D1217" t="s">
        <v>1151</v>
      </c>
      <c r="E1217" t="s">
        <v>2821</v>
      </c>
      <c r="F1217" t="s">
        <v>2834</v>
      </c>
      <c r="G1217" s="1">
        <f>COUNTIF(B1217,"*ii*")</f>
        <v>0</v>
      </c>
      <c r="H1217" s="1">
        <f>COUNTIF(B1217,"*ee*")</f>
        <v>0</v>
      </c>
      <c r="I1217" s="1">
        <f>COUNTIF(B1217,"*aa*")</f>
        <v>0</v>
      </c>
      <c r="J1217" s="1">
        <f>COUNTIF(B1217,"*oo*")</f>
        <v>0</v>
      </c>
      <c r="K1217" s="1">
        <f>COUNTIF(B1217,"*uu*")</f>
        <v>0</v>
      </c>
      <c r="L1217" s="1">
        <f>COUNTIF(B1217,"*ia*")</f>
        <v>0</v>
      </c>
      <c r="M1217" s="1">
        <f>COUNTIF(B1217,"*iu*")</f>
        <v>0</v>
      </c>
      <c r="N1217" s="1">
        <f>COUNTIF(B1217,"*ei*")</f>
        <v>0</v>
      </c>
      <c r="O1217" s="1">
        <f>COUNTIF(B1217,"*ea*")</f>
        <v>0</v>
      </c>
      <c r="P1217" s="1">
        <f>COUNTIF(B1217,"*eo*")</f>
        <v>0</v>
      </c>
      <c r="Q1217" s="1">
        <f>COUNTIF(B1217,"*eu*")</f>
        <v>0</v>
      </c>
      <c r="R1217" s="1">
        <f>COUNTIF(B1217,"*ai*")</f>
        <v>0</v>
      </c>
      <c r="S1217" s="1">
        <f>COUNTIF(B1217,"*ae*")</f>
        <v>0</v>
      </c>
      <c r="T1217" s="1">
        <f>COUNTIF(B1217,"*ao*")</f>
        <v>0</v>
      </c>
      <c r="U1217" s="1">
        <f>COUNTIF(B1217,"*au*")</f>
        <v>0</v>
      </c>
      <c r="V1217" s="1">
        <f>COUNTIF(B1217,"*oi*")</f>
        <v>0</v>
      </c>
      <c r="W1217" s="1">
        <f>COUNTIF(B1217,"*oe*")</f>
        <v>0</v>
      </c>
      <c r="X1217" s="1">
        <f>COUNTIF(B1217,"*oa*")</f>
        <v>0</v>
      </c>
      <c r="Y1217" s="1">
        <f>COUNTIF(B1217,"*ou*")</f>
        <v>0</v>
      </c>
      <c r="Z1217" s="1">
        <f>COUNTIF(B1217,"*ui*")</f>
        <v>0</v>
      </c>
      <c r="AA1217" s="1">
        <f>COUNTIF(B1217,"*ua*")</f>
        <v>0</v>
      </c>
      <c r="AB1217">
        <f>SUM(G1217:AA1217)</f>
        <v>0</v>
      </c>
      <c r="AC1217">
        <v>2</v>
      </c>
      <c r="AD1217">
        <f>COUNTIF(AC1217,"2")</f>
        <v>1</v>
      </c>
      <c r="AE1217">
        <f>COUNTIF(AC1217,"3")</f>
        <v>0</v>
      </c>
      <c r="AF1217">
        <f>COUNTIF(AC1217,"4")</f>
        <v>0</v>
      </c>
      <c r="AG1217">
        <f>COUNTIF(AC1217,"5")</f>
        <v>0</v>
      </c>
      <c r="AH1217">
        <v>1</v>
      </c>
      <c r="AI1217">
        <v>0</v>
      </c>
      <c r="AL1217">
        <v>1</v>
      </c>
      <c r="AO1217" s="1">
        <f>COUNTIF(F1217,"CVCV")+COUNTIF(F1217,"CVVCV")</f>
        <v>1</v>
      </c>
      <c r="AP1217" s="1">
        <f>COUNTIF(F1217,"CVCVC")+COUNTIF(F1217,"CVVCVC")</f>
        <v>0</v>
      </c>
      <c r="AQ1217" s="1">
        <f>COUNTIF(F1217,"VCV")+COUNTIF(F1217,"VVCV")</f>
        <v>0</v>
      </c>
      <c r="AR1217" s="1">
        <f>COUNTIF(F1217,"VCVC")+COUNTIF(F1217,"VVCVC")</f>
        <v>0</v>
      </c>
      <c r="AS1217" s="1">
        <f>COUNTIF(F1217,"CVV")</f>
        <v>0</v>
      </c>
      <c r="AT1217" s="1">
        <f>COUNTIF(F1217,"CVVC")</f>
        <v>0</v>
      </c>
      <c r="AU1217" s="1">
        <f>COUNTIF(F1217,"VV")</f>
        <v>0</v>
      </c>
      <c r="AV1217" s="1">
        <f>COUNTIF(F1217,"VVC")</f>
        <v>0</v>
      </c>
      <c r="AW1217" s="1">
        <f>COUNTIF(F1217,"CVVCVC")+COUNTIF(F1217,"VVCVC")+COUNTIF(F1217,"CVVCV")+COUNTIF(F1217,"VVCV")</f>
        <v>0</v>
      </c>
      <c r="AY1217" s="1">
        <f>COUNTIF(F1217,"CCVCV")</f>
        <v>0</v>
      </c>
      <c r="AZ1217" s="1">
        <f>COUNTIF(F1217,"CCVCVC")</f>
        <v>0</v>
      </c>
      <c r="BA1217" s="1">
        <f>COUNTIF(F1217,"CCVV")</f>
        <v>0</v>
      </c>
      <c r="BB1217" s="1">
        <f>COUNTIF(F1217,"CCVVC")</f>
        <v>0</v>
      </c>
      <c r="BF1217" s="1" t="str">
        <f>RIGHT(F1217,4)</f>
        <v>CVCV</v>
      </c>
      <c r="BG1217" s="1">
        <v>1</v>
      </c>
      <c r="BP1217" s="1">
        <f>SUM(BG1217:BO1217)</f>
        <v>1</v>
      </c>
      <c r="BQ1217">
        <v>0</v>
      </c>
      <c r="BS1217" s="1" t="str">
        <f>LEFT(B1217,1)</f>
        <v>f</v>
      </c>
      <c r="BT1217" s="1" t="str">
        <f>LEFT(B1217,2)</f>
        <v>fa</v>
      </c>
      <c r="BU1217" s="1" t="str">
        <f>RIGHT(B1217,1)</f>
        <v>o</v>
      </c>
      <c r="BX1217" s="10">
        <v>0</v>
      </c>
      <c r="BY1217" s="10" t="str">
        <f>LEFT(CA1217,1)</f>
        <v>a</v>
      </c>
      <c r="BZ1217" s="10" t="str">
        <f>RIGHT(B1217,1)</f>
        <v>o</v>
      </c>
      <c r="CA1217" s="10" t="str">
        <f>RIGHT(B1217,3)</f>
        <v>afo</v>
      </c>
      <c r="CB1217" s="10" t="str">
        <f>RIGHT(B1217,3)</f>
        <v>afo</v>
      </c>
      <c r="CC1217" s="10" t="str">
        <f>RIGHT(B1217,2)</f>
        <v>fo</v>
      </c>
      <c r="CD1217" s="10" t="str">
        <f>RIGHT(B1217,1)</f>
        <v>o</v>
      </c>
    </row>
    <row r="1218" spans="1:82">
      <c r="A1218">
        <v>952</v>
      </c>
      <c r="B1218" s="30" t="s">
        <v>588</v>
      </c>
      <c r="C1218" t="s">
        <v>1952</v>
      </c>
      <c r="D1218" t="s">
        <v>1141</v>
      </c>
      <c r="E1218" t="s">
        <v>1141</v>
      </c>
      <c r="F1218" t="s">
        <v>2834</v>
      </c>
      <c r="G1218" s="1">
        <f>COUNTIF(B1218,"*ii*")</f>
        <v>0</v>
      </c>
      <c r="H1218" s="1">
        <f>COUNTIF(B1218,"*ee*")</f>
        <v>0</v>
      </c>
      <c r="I1218" s="1">
        <f>COUNTIF(B1218,"*aa*")</f>
        <v>0</v>
      </c>
      <c r="J1218" s="1">
        <f>COUNTIF(B1218,"*oo*")</f>
        <v>0</v>
      </c>
      <c r="K1218" s="1">
        <f>COUNTIF(B1218,"*uu*")</f>
        <v>0</v>
      </c>
      <c r="L1218" s="1">
        <f>COUNTIF(B1218,"*ia*")</f>
        <v>0</v>
      </c>
      <c r="M1218" s="1">
        <f>COUNTIF(B1218,"*iu*")</f>
        <v>0</v>
      </c>
      <c r="N1218" s="1">
        <f>COUNTIF(B1218,"*ei*")</f>
        <v>0</v>
      </c>
      <c r="O1218" s="1">
        <f>COUNTIF(B1218,"*ea*")</f>
        <v>0</v>
      </c>
      <c r="P1218" s="1">
        <f>COUNTIF(B1218,"*eo*")</f>
        <v>0</v>
      </c>
      <c r="Q1218" s="1">
        <f>COUNTIF(B1218,"*eu*")</f>
        <v>0</v>
      </c>
      <c r="R1218" s="1">
        <f>COUNTIF(B1218,"*ai*")</f>
        <v>0</v>
      </c>
      <c r="S1218" s="1">
        <f>COUNTIF(B1218,"*ae*")</f>
        <v>0</v>
      </c>
      <c r="T1218" s="1">
        <f>COUNTIF(B1218,"*ao*")</f>
        <v>0</v>
      </c>
      <c r="U1218" s="1">
        <f>COUNTIF(B1218,"*au*")</f>
        <v>0</v>
      </c>
      <c r="V1218" s="1">
        <f>COUNTIF(B1218,"*oi*")</f>
        <v>0</v>
      </c>
      <c r="W1218" s="1">
        <f>COUNTIF(B1218,"*oe*")</f>
        <v>0</v>
      </c>
      <c r="X1218" s="1">
        <f>COUNTIF(B1218,"*oa*")</f>
        <v>0</v>
      </c>
      <c r="Y1218" s="1">
        <f>COUNTIF(B1218,"*ou*")</f>
        <v>0</v>
      </c>
      <c r="Z1218" s="1">
        <f>COUNTIF(B1218,"*ui*")</f>
        <v>0</v>
      </c>
      <c r="AA1218" s="1">
        <f>COUNTIF(B1218,"*ua*")</f>
        <v>0</v>
      </c>
      <c r="AB1218">
        <f>SUM(G1218:AA1218)</f>
        <v>0</v>
      </c>
      <c r="AC1218">
        <v>2</v>
      </c>
      <c r="AD1218">
        <f>COUNTIF(AC1218,"2")</f>
        <v>1</v>
      </c>
      <c r="AE1218">
        <f>COUNTIF(AC1218,"3")</f>
        <v>0</v>
      </c>
      <c r="AF1218">
        <f>COUNTIF(AC1218,"4")</f>
        <v>0</v>
      </c>
      <c r="AG1218">
        <f>COUNTIF(AC1218,"5")</f>
        <v>0</v>
      </c>
      <c r="AH1218">
        <v>1</v>
      </c>
      <c r="AI1218">
        <v>0</v>
      </c>
      <c r="AL1218">
        <v>1</v>
      </c>
      <c r="AO1218" s="1">
        <f>COUNTIF(F1218,"CVCV")+COUNTIF(F1218,"CVVCV")</f>
        <v>1</v>
      </c>
      <c r="AP1218" s="1">
        <f>COUNTIF(F1218,"CVCVC")+COUNTIF(F1218,"CVVCVC")</f>
        <v>0</v>
      </c>
      <c r="AQ1218" s="1">
        <f>COUNTIF(F1218,"VCV")+COUNTIF(F1218,"VVCV")</f>
        <v>0</v>
      </c>
      <c r="AR1218" s="1">
        <f>COUNTIF(F1218,"VCVC")+COUNTIF(F1218,"VVCVC")</f>
        <v>0</v>
      </c>
      <c r="AS1218" s="1">
        <f>COUNTIF(F1218,"CVV")</f>
        <v>0</v>
      </c>
      <c r="AT1218" s="1">
        <f>COUNTIF(F1218,"CVVC")</f>
        <v>0</v>
      </c>
      <c r="AU1218" s="1">
        <f>COUNTIF(F1218,"VV")</f>
        <v>0</v>
      </c>
      <c r="AV1218" s="1">
        <f>COUNTIF(F1218,"VVC")</f>
        <v>0</v>
      </c>
      <c r="AW1218" s="1">
        <f>COUNTIF(F1218,"CVVCVC")+COUNTIF(F1218,"VVCVC")+COUNTIF(F1218,"CVVCV")+COUNTIF(F1218,"VVCV")</f>
        <v>0</v>
      </c>
      <c r="AY1218" s="1">
        <f>COUNTIF(F1218,"CCVCV")</f>
        <v>0</v>
      </c>
      <c r="AZ1218" s="1">
        <f>COUNTIF(F1218,"CCVCVC")</f>
        <v>0</v>
      </c>
      <c r="BA1218" s="1">
        <f>COUNTIF(F1218,"CCVV")</f>
        <v>0</v>
      </c>
      <c r="BB1218" s="1">
        <f>COUNTIF(F1218,"CCVVC")</f>
        <v>0</v>
      </c>
      <c r="BF1218" s="1" t="str">
        <f>RIGHT(F1218,4)</f>
        <v>CVCV</v>
      </c>
      <c r="BG1218" s="1">
        <v>1</v>
      </c>
      <c r="BP1218" s="1">
        <f>SUM(BG1218:BO1218)</f>
        <v>1</v>
      </c>
      <c r="BQ1218">
        <v>0</v>
      </c>
      <c r="BS1218" s="1" t="str">
        <f>LEFT(B1218,1)</f>
        <v>n</v>
      </c>
      <c r="BT1218" s="1" t="str">
        <f>LEFT(B1218,2)</f>
        <v>ne</v>
      </c>
      <c r="BU1218" s="1" t="str">
        <f>RIGHT(B1218,1)</f>
        <v>o</v>
      </c>
      <c r="BX1218" s="10">
        <v>0</v>
      </c>
      <c r="BY1218" s="10" t="str">
        <f>LEFT(CA1218,1)</f>
        <v>e</v>
      </c>
      <c r="BZ1218" s="10" t="str">
        <f>RIGHT(B1218,1)</f>
        <v>o</v>
      </c>
      <c r="CA1218" s="10" t="str">
        <f>RIGHT(B1218,3)</f>
        <v>efo</v>
      </c>
      <c r="CB1218" s="10" t="str">
        <f>RIGHT(B1218,3)</f>
        <v>efo</v>
      </c>
      <c r="CC1218" s="10" t="str">
        <f>RIGHT(B1218,2)</f>
        <v>fo</v>
      </c>
      <c r="CD1218" s="10" t="str">
        <f>RIGHT(B1218,1)</f>
        <v>o</v>
      </c>
    </row>
    <row r="1219" spans="1:82">
      <c r="B1219" s="75" t="s">
        <v>4041</v>
      </c>
      <c r="C1219" t="s">
        <v>4042</v>
      </c>
      <c r="D1219" s="1" t="s">
        <v>1150</v>
      </c>
      <c r="E1219" s="2" t="s">
        <v>2821</v>
      </c>
      <c r="F1219" s="1" t="s">
        <v>2834</v>
      </c>
      <c r="G1219" s="1">
        <f>COUNTIF(B1219,"*ii*")</f>
        <v>0</v>
      </c>
      <c r="H1219" s="1">
        <f>COUNTIF(B1219,"*ee*")</f>
        <v>0</v>
      </c>
      <c r="I1219" s="1">
        <f>COUNTIF(B1219,"*aa*")</f>
        <v>0</v>
      </c>
      <c r="J1219" s="1">
        <f>COUNTIF(B1219,"*oo*")</f>
        <v>0</v>
      </c>
      <c r="K1219" s="1">
        <f>COUNTIF(B1219,"*uu*")</f>
        <v>0</v>
      </c>
      <c r="L1219" s="1">
        <f>COUNTIF(B1219,"*ia*")</f>
        <v>0</v>
      </c>
      <c r="M1219" s="1">
        <f>COUNTIF(B1219,"*iu*")</f>
        <v>0</v>
      </c>
      <c r="N1219" s="1">
        <f>COUNTIF(B1219,"*ei*")</f>
        <v>0</v>
      </c>
      <c r="O1219" s="1">
        <f>COUNTIF(B1219,"*ea*")</f>
        <v>0</v>
      </c>
      <c r="P1219" s="1">
        <f>COUNTIF(B1219,"*eo*")</f>
        <v>0</v>
      </c>
      <c r="Q1219" s="1">
        <f>COUNTIF(B1219,"*eu*")</f>
        <v>0</v>
      </c>
      <c r="R1219" s="1">
        <f>COUNTIF(B1219,"*ai*")</f>
        <v>0</v>
      </c>
      <c r="S1219" s="1">
        <f>COUNTIF(B1219,"*ae*")</f>
        <v>0</v>
      </c>
      <c r="T1219" s="1">
        <f>COUNTIF(B1219,"*ao*")</f>
        <v>0</v>
      </c>
      <c r="U1219" s="1">
        <f>COUNTIF(B1219,"*au*")</f>
        <v>0</v>
      </c>
      <c r="V1219" s="1">
        <f>COUNTIF(B1219,"*oi*")</f>
        <v>0</v>
      </c>
      <c r="W1219" s="1">
        <f>COUNTIF(B1219,"*oe*")</f>
        <v>0</v>
      </c>
      <c r="X1219" s="1">
        <f>COUNTIF(B1219,"*oa*")</f>
        <v>0</v>
      </c>
      <c r="Y1219" s="1">
        <f>COUNTIF(B1219,"*ou*")</f>
        <v>0</v>
      </c>
      <c r="Z1219" s="1">
        <f>COUNTIF(B1219,"*ui*")</f>
        <v>0</v>
      </c>
      <c r="AA1219" s="1">
        <f>COUNTIF(B1219,"*ua*")</f>
        <v>0</v>
      </c>
      <c r="AB1219">
        <f>SUM(G1219:AA1219)</f>
        <v>0</v>
      </c>
      <c r="AC1219">
        <v>2</v>
      </c>
      <c r="AD1219">
        <f>COUNTIF(AC1219,"2")</f>
        <v>1</v>
      </c>
      <c r="AE1219">
        <f>COUNTIF(AC1219,"3")</f>
        <v>0</v>
      </c>
      <c r="AF1219">
        <f>COUNTIF(AC1219,"4")</f>
        <v>0</v>
      </c>
      <c r="AG1219">
        <f>COUNTIF(AC1219,"5")</f>
        <v>0</v>
      </c>
      <c r="AH1219">
        <v>1</v>
      </c>
      <c r="AI1219">
        <v>0</v>
      </c>
      <c r="AL1219">
        <v>1</v>
      </c>
      <c r="AO1219" s="1">
        <f>COUNTIF(F1219,"CVCV")+COUNTIF(F1219,"CVVCV")</f>
        <v>1</v>
      </c>
      <c r="AP1219" s="1">
        <f>COUNTIF(F1219,"CVCVC")+COUNTIF(F1219,"CVVCVC")</f>
        <v>0</v>
      </c>
      <c r="AQ1219" s="1">
        <f>COUNTIF(F1219,"VCV")+COUNTIF(F1219,"VVCV")</f>
        <v>0</v>
      </c>
      <c r="AR1219" s="1">
        <f>COUNTIF(F1219,"VCVC")+COUNTIF(F1219,"VVCVC")</f>
        <v>0</v>
      </c>
      <c r="AS1219" s="1">
        <f>COUNTIF(F1219,"CVV")</f>
        <v>0</v>
      </c>
      <c r="AT1219" s="1">
        <f>COUNTIF(F1219,"CVVC")</f>
        <v>0</v>
      </c>
      <c r="AU1219" s="1">
        <f>COUNTIF(F1219,"VV")</f>
        <v>0</v>
      </c>
      <c r="AV1219" s="1">
        <f>COUNTIF(F1219,"VVC")</f>
        <v>0</v>
      </c>
      <c r="AW1219" s="1">
        <f>COUNTIF(F1219,"CVVCVC")+COUNTIF(F1219,"VVCVC")+COUNTIF(F1219,"CVVCV")+COUNTIF(F1219,"VVCV")</f>
        <v>0</v>
      </c>
      <c r="AX1219" s="1"/>
      <c r="AY1219" s="1">
        <f>COUNTIF(F1219,"CCVCV")</f>
        <v>0</v>
      </c>
      <c r="AZ1219" s="1">
        <f>COUNTIF(F1219,"CCVCVC")</f>
        <v>0</v>
      </c>
      <c r="BA1219" s="1">
        <f>COUNTIF(F1219,"CCVV")</f>
        <v>0</v>
      </c>
      <c r="BB1219" s="1">
        <f>COUNTIF(F1219,"CCVVC")</f>
        <v>0</v>
      </c>
      <c r="BC1219" s="1"/>
      <c r="BF1219" s="1" t="str">
        <f>RIGHT(F1219,4)</f>
        <v>CVCV</v>
      </c>
      <c r="BG1219" s="1">
        <v>1</v>
      </c>
      <c r="BH1219" s="1"/>
      <c r="BP1219" s="1">
        <f>SUM(BG1219:BO1219)</f>
        <v>1</v>
      </c>
      <c r="BQ1219">
        <v>0</v>
      </c>
      <c r="BS1219" s="1" t="str">
        <f>LEFT(B1219,1)</f>
        <v>ʔ</v>
      </c>
      <c r="BT1219" s="1" t="str">
        <f>LEFT(B1219,2)</f>
        <v>ʔo</v>
      </c>
      <c r="BU1219" s="1" t="str">
        <f>RIGHT(B1219,1)</f>
        <v>o</v>
      </c>
      <c r="BW1219"/>
      <c r="BX1219" s="10">
        <v>0</v>
      </c>
      <c r="BY1219" s="10" t="str">
        <f>LEFT(CA1219,1)</f>
        <v>h</v>
      </c>
      <c r="BZ1219" s="10" t="str">
        <f>RIGHT(B1219,1)</f>
        <v>o</v>
      </c>
      <c r="CA1219" s="10" t="str">
        <f>RIGHT(B1219,2)</f>
        <v>ho</v>
      </c>
      <c r="CB1219" s="10" t="str">
        <f>RIGHT(B1219,3)</f>
        <v>oho</v>
      </c>
      <c r="CC1219" s="10" t="str">
        <f>RIGHT(B1219,2)</f>
        <v>ho</v>
      </c>
      <c r="CD1219" s="10" t="str">
        <f>RIGHT(B1219,1)</f>
        <v>o</v>
      </c>
    </row>
    <row r="1220" spans="1:82">
      <c r="A1220">
        <v>197</v>
      </c>
      <c r="B1220" s="30" t="s">
        <v>253</v>
      </c>
      <c r="C1220" t="s">
        <v>1497</v>
      </c>
      <c r="D1220" t="s">
        <v>1150</v>
      </c>
      <c r="E1220" t="s">
        <v>2821</v>
      </c>
      <c r="F1220" t="s">
        <v>2834</v>
      </c>
      <c r="G1220" s="1">
        <f>COUNTIF(B1220,"*ii*")</f>
        <v>0</v>
      </c>
      <c r="H1220" s="1">
        <f>COUNTIF(B1220,"*ee*")</f>
        <v>0</v>
      </c>
      <c r="I1220" s="1">
        <f>COUNTIF(B1220,"*aa*")</f>
        <v>0</v>
      </c>
      <c r="J1220" s="1">
        <f>COUNTIF(B1220,"*oo*")</f>
        <v>0</v>
      </c>
      <c r="K1220" s="1">
        <f>COUNTIF(B1220,"*uu*")</f>
        <v>0</v>
      </c>
      <c r="L1220" s="1">
        <f>COUNTIF(B1220,"*ia*")</f>
        <v>0</v>
      </c>
      <c r="M1220" s="1">
        <f>COUNTIF(B1220,"*iu*")</f>
        <v>0</v>
      </c>
      <c r="N1220" s="1">
        <f>COUNTIF(B1220,"*ei*")</f>
        <v>0</v>
      </c>
      <c r="O1220" s="1">
        <f>COUNTIF(B1220,"*ea*")</f>
        <v>0</v>
      </c>
      <c r="P1220" s="1">
        <f>COUNTIF(B1220,"*eo*")</f>
        <v>0</v>
      </c>
      <c r="Q1220" s="1">
        <f>COUNTIF(B1220,"*eu*")</f>
        <v>0</v>
      </c>
      <c r="R1220" s="1">
        <f>COUNTIF(B1220,"*ai*")</f>
        <v>0</v>
      </c>
      <c r="S1220" s="1">
        <f>COUNTIF(B1220,"*ae*")</f>
        <v>0</v>
      </c>
      <c r="T1220" s="1">
        <f>COUNTIF(B1220,"*ao*")</f>
        <v>0</v>
      </c>
      <c r="U1220" s="1">
        <f>COUNTIF(B1220,"*au*")</f>
        <v>0</v>
      </c>
      <c r="V1220" s="1">
        <f>COUNTIF(B1220,"*oi*")</f>
        <v>0</v>
      </c>
      <c r="W1220" s="1">
        <f>COUNTIF(B1220,"*oe*")</f>
        <v>0</v>
      </c>
      <c r="X1220" s="1">
        <f>COUNTIF(B1220,"*oa*")</f>
        <v>0</v>
      </c>
      <c r="Y1220" s="1">
        <f>COUNTIF(B1220,"*ou*")</f>
        <v>0</v>
      </c>
      <c r="Z1220" s="1">
        <f>COUNTIF(B1220,"*ui*")</f>
        <v>0</v>
      </c>
      <c r="AA1220" s="1">
        <f>COUNTIF(B1220,"*ua*")</f>
        <v>0</v>
      </c>
      <c r="AB1220">
        <f>SUM(G1220:AA1220)</f>
        <v>0</v>
      </c>
      <c r="AC1220">
        <v>2</v>
      </c>
      <c r="AD1220">
        <f>COUNTIF(AC1220,"2")</f>
        <v>1</v>
      </c>
      <c r="AE1220">
        <f>COUNTIF(AC1220,"3")</f>
        <v>0</v>
      </c>
      <c r="AF1220">
        <f>COUNTIF(AC1220,"4")</f>
        <v>0</v>
      </c>
      <c r="AG1220">
        <f>COUNTIF(AC1220,"5")</f>
        <v>0</v>
      </c>
      <c r="AH1220">
        <v>1</v>
      </c>
      <c r="AI1220">
        <v>0</v>
      </c>
      <c r="AL1220">
        <v>1</v>
      </c>
      <c r="AO1220" s="1">
        <f>COUNTIF(F1220,"CVCV")+COUNTIF(F1220,"CVVCV")</f>
        <v>1</v>
      </c>
      <c r="AP1220" s="1">
        <f>COUNTIF(F1220,"CVCVC")+COUNTIF(F1220,"CVVCVC")</f>
        <v>0</v>
      </c>
      <c r="AQ1220" s="1">
        <f>COUNTIF(F1220,"VCV")+COUNTIF(F1220,"VVCV")</f>
        <v>0</v>
      </c>
      <c r="AR1220" s="1">
        <f>COUNTIF(F1220,"VCVC")+COUNTIF(F1220,"VVCVC")</f>
        <v>0</v>
      </c>
      <c r="AS1220" s="1">
        <f>COUNTIF(F1220,"CVV")</f>
        <v>0</v>
      </c>
      <c r="AT1220" s="1">
        <f>COUNTIF(F1220,"CVVC")</f>
        <v>0</v>
      </c>
      <c r="AU1220" s="1">
        <f>COUNTIF(F1220,"VV")</f>
        <v>0</v>
      </c>
      <c r="AV1220" s="1">
        <f>COUNTIF(F1220,"VVC")</f>
        <v>0</v>
      </c>
      <c r="AW1220" s="1">
        <f>COUNTIF(F1220,"CVVCVC")+COUNTIF(F1220,"VVCVC")+COUNTIF(F1220,"CVVCV")+COUNTIF(F1220,"VVCV")</f>
        <v>0</v>
      </c>
      <c r="AY1220" s="1">
        <f>COUNTIF(F1220,"CCVCV")</f>
        <v>0</v>
      </c>
      <c r="AZ1220" s="1">
        <f>COUNTIF(F1220,"CCVCVC")</f>
        <v>0</v>
      </c>
      <c r="BA1220" s="1">
        <f>COUNTIF(F1220,"CCVV")</f>
        <v>0</v>
      </c>
      <c r="BB1220" s="1">
        <f>COUNTIF(F1220,"CCVVC")</f>
        <v>0</v>
      </c>
      <c r="BF1220" s="1" t="str">
        <f>RIGHT(F1220,4)</f>
        <v>CVCV</v>
      </c>
      <c r="BG1220" s="1">
        <v>1</v>
      </c>
      <c r="BP1220" s="1">
        <f>SUM(BG1220:BO1220)</f>
        <v>1</v>
      </c>
      <c r="BQ1220">
        <v>0</v>
      </c>
      <c r="BS1220" s="1" t="str">
        <f>LEFT(B1220,1)</f>
        <v>b</v>
      </c>
      <c r="BT1220" s="1" t="str">
        <f>LEFT(B1220,2)</f>
        <v>bo</v>
      </c>
      <c r="BU1220" s="1" t="str">
        <f>RIGHT(B1220,1)</f>
        <v>o</v>
      </c>
      <c r="BX1220" s="10">
        <v>0</v>
      </c>
      <c r="BY1220" s="10" t="str">
        <f>LEFT(CA1220,1)</f>
        <v>o</v>
      </c>
      <c r="BZ1220" s="10" t="str">
        <f>RIGHT(B1220,1)</f>
        <v>o</v>
      </c>
      <c r="CA1220" s="10" t="str">
        <f>RIGHT(B1220,3)</f>
        <v>oho</v>
      </c>
      <c r="CB1220" s="10" t="str">
        <f>RIGHT(B1220,3)</f>
        <v>oho</v>
      </c>
      <c r="CC1220" s="10" t="str">
        <f>RIGHT(B1220,2)</f>
        <v>ho</v>
      </c>
      <c r="CD1220" s="10" t="str">
        <f>RIGHT(B1220,1)</f>
        <v>o</v>
      </c>
    </row>
    <row r="1221" spans="1:82">
      <c r="A1221">
        <v>1167</v>
      </c>
      <c r="B1221" s="30" t="s">
        <v>1048</v>
      </c>
      <c r="C1221" t="s">
        <v>2664</v>
      </c>
      <c r="D1221" t="s">
        <v>1150</v>
      </c>
      <c r="E1221" t="s">
        <v>2821</v>
      </c>
      <c r="F1221" t="s">
        <v>2834</v>
      </c>
      <c r="G1221" s="1">
        <f>COUNTIF(B1221,"*ii*")</f>
        <v>0</v>
      </c>
      <c r="H1221" s="1">
        <f>COUNTIF(B1221,"*ee*")</f>
        <v>0</v>
      </c>
      <c r="I1221" s="1">
        <f>COUNTIF(B1221,"*aa*")</f>
        <v>0</v>
      </c>
      <c r="J1221" s="1">
        <f>COUNTIF(B1221,"*oo*")</f>
        <v>0</v>
      </c>
      <c r="K1221" s="1">
        <f>COUNTIF(B1221,"*uu*")</f>
        <v>0</v>
      </c>
      <c r="L1221" s="1">
        <f>COUNTIF(B1221,"*ia*")</f>
        <v>0</v>
      </c>
      <c r="M1221" s="1">
        <f>COUNTIF(B1221,"*iu*")</f>
        <v>0</v>
      </c>
      <c r="N1221" s="1">
        <f>COUNTIF(B1221,"*ei*")</f>
        <v>0</v>
      </c>
      <c r="O1221" s="1">
        <f>COUNTIF(B1221,"*ea*")</f>
        <v>0</v>
      </c>
      <c r="P1221" s="1">
        <f>COUNTIF(B1221,"*eo*")</f>
        <v>0</v>
      </c>
      <c r="Q1221" s="1">
        <f>COUNTIF(B1221,"*eu*")</f>
        <v>0</v>
      </c>
      <c r="R1221" s="1">
        <f>COUNTIF(B1221,"*ai*")</f>
        <v>0</v>
      </c>
      <c r="S1221" s="1">
        <f>COUNTIF(B1221,"*ae*")</f>
        <v>0</v>
      </c>
      <c r="T1221" s="1">
        <f>COUNTIF(B1221,"*ao*")</f>
        <v>0</v>
      </c>
      <c r="U1221" s="1">
        <f>COUNTIF(B1221,"*au*")</f>
        <v>0</v>
      </c>
      <c r="V1221" s="1">
        <f>COUNTIF(B1221,"*oi*")</f>
        <v>0</v>
      </c>
      <c r="W1221" s="1">
        <f>COUNTIF(B1221,"*oe*")</f>
        <v>0</v>
      </c>
      <c r="X1221" s="1">
        <f>COUNTIF(B1221,"*oa*")</f>
        <v>0</v>
      </c>
      <c r="Y1221" s="1">
        <f>COUNTIF(B1221,"*ou*")</f>
        <v>0</v>
      </c>
      <c r="Z1221" s="1">
        <f>COUNTIF(B1221,"*ui*")</f>
        <v>0</v>
      </c>
      <c r="AA1221" s="1">
        <f>COUNTIF(B1221,"*ua*")</f>
        <v>0</v>
      </c>
      <c r="AB1221">
        <f>SUM(G1221:AA1221)</f>
        <v>0</v>
      </c>
      <c r="AC1221">
        <v>2</v>
      </c>
      <c r="AD1221">
        <f>COUNTIF(AC1221,"2")</f>
        <v>1</v>
      </c>
      <c r="AE1221">
        <f>COUNTIF(AC1221,"3")</f>
        <v>0</v>
      </c>
      <c r="AF1221">
        <f>COUNTIF(AC1221,"4")</f>
        <v>0</v>
      </c>
      <c r="AG1221">
        <f>COUNTIF(AC1221,"5")</f>
        <v>0</v>
      </c>
      <c r="AH1221">
        <v>1</v>
      </c>
      <c r="AI1221">
        <v>0</v>
      </c>
      <c r="AL1221">
        <v>1</v>
      </c>
      <c r="AO1221" s="1">
        <f>COUNTIF(F1221,"CVCV")+COUNTIF(F1221,"CVVCV")</f>
        <v>1</v>
      </c>
      <c r="AP1221" s="1">
        <f>COUNTIF(F1221,"CVCVC")+COUNTIF(F1221,"CVVCVC")</f>
        <v>0</v>
      </c>
      <c r="AQ1221" s="1">
        <f>COUNTIF(F1221,"VCV")+COUNTIF(F1221,"VVCV")</f>
        <v>0</v>
      </c>
      <c r="AR1221" s="1">
        <f>COUNTIF(F1221,"VCVC")+COUNTIF(F1221,"VVCVC")</f>
        <v>0</v>
      </c>
      <c r="AS1221" s="1">
        <f>COUNTIF(F1221,"CVV")</f>
        <v>0</v>
      </c>
      <c r="AT1221" s="1">
        <f>COUNTIF(F1221,"CVVC")</f>
        <v>0</v>
      </c>
      <c r="AU1221" s="1">
        <f>COUNTIF(F1221,"VV")</f>
        <v>0</v>
      </c>
      <c r="AV1221" s="1">
        <f>COUNTIF(F1221,"VVC")</f>
        <v>0</v>
      </c>
      <c r="AW1221" s="1">
        <f>COUNTIF(F1221,"CVVCVC")+COUNTIF(F1221,"VVCVC")+COUNTIF(F1221,"CVVCV")+COUNTIF(F1221,"VVCV")</f>
        <v>0</v>
      </c>
      <c r="AY1221" s="1">
        <f>COUNTIF(F1221,"CCVCV")</f>
        <v>0</v>
      </c>
      <c r="AZ1221" s="1">
        <f>COUNTIF(F1221,"CCVCVC")</f>
        <v>0</v>
      </c>
      <c r="BA1221" s="1">
        <f>COUNTIF(F1221,"CCVV")</f>
        <v>0</v>
      </c>
      <c r="BB1221" s="1">
        <f>COUNTIF(F1221,"CCVVC")</f>
        <v>0</v>
      </c>
      <c r="BF1221" s="1" t="str">
        <f>RIGHT(F1221,4)</f>
        <v>CVCV</v>
      </c>
      <c r="BG1221" s="1">
        <v>1</v>
      </c>
      <c r="BP1221" s="1">
        <f>SUM(BG1221:BO1221)</f>
        <v>1</v>
      </c>
      <c r="BQ1221">
        <v>0</v>
      </c>
      <c r="BS1221" s="1" t="str">
        <f>LEFT(B1221,1)</f>
        <v>p</v>
      </c>
      <c r="BT1221" s="1" t="str">
        <f>LEFT(B1221,2)</f>
        <v>po</v>
      </c>
      <c r="BU1221" s="1" t="str">
        <f>RIGHT(B1221,1)</f>
        <v>o</v>
      </c>
      <c r="BX1221" s="10">
        <v>0</v>
      </c>
      <c r="BY1221" s="10" t="str">
        <f>LEFT(CA1221,1)</f>
        <v>o</v>
      </c>
      <c r="BZ1221" s="10" t="str">
        <f>RIGHT(B1221,1)</f>
        <v>o</v>
      </c>
      <c r="CA1221" s="10" t="str">
        <f>RIGHT(B1221,3)</f>
        <v>oho</v>
      </c>
      <c r="CB1221" s="10" t="str">
        <f>RIGHT(B1221,3)</f>
        <v>oho</v>
      </c>
      <c r="CC1221" s="10" t="str">
        <f>RIGHT(B1221,2)</f>
        <v>ho</v>
      </c>
      <c r="CD1221" s="10" t="str">
        <f>RIGHT(B1221,1)</f>
        <v>o</v>
      </c>
    </row>
    <row r="1222" spans="1:82">
      <c r="A1222">
        <v>474</v>
      </c>
      <c r="B1222" s="30" t="s">
        <v>698</v>
      </c>
      <c r="C1222" t="s">
        <v>2119</v>
      </c>
      <c r="D1222" t="s">
        <v>1141</v>
      </c>
      <c r="E1222" t="s">
        <v>1141</v>
      </c>
      <c r="F1222" t="s">
        <v>2834</v>
      </c>
      <c r="G1222" s="1">
        <f>COUNTIF(B1222,"*ii*")</f>
        <v>0</v>
      </c>
      <c r="H1222" s="1">
        <f>COUNTIF(B1222,"*ee*")</f>
        <v>0</v>
      </c>
      <c r="I1222" s="1">
        <f>COUNTIF(B1222,"*aa*")</f>
        <v>0</v>
      </c>
      <c r="J1222" s="1">
        <f>COUNTIF(B1222,"*oo*")</f>
        <v>0</v>
      </c>
      <c r="K1222" s="1">
        <f>COUNTIF(B1222,"*uu*")</f>
        <v>0</v>
      </c>
      <c r="L1222" s="1">
        <f>COUNTIF(B1222,"*ia*")</f>
        <v>0</v>
      </c>
      <c r="M1222" s="1">
        <f>COUNTIF(B1222,"*iu*")</f>
        <v>0</v>
      </c>
      <c r="N1222" s="1">
        <f>COUNTIF(B1222,"*ei*")</f>
        <v>0</v>
      </c>
      <c r="O1222" s="1">
        <f>COUNTIF(B1222,"*ea*")</f>
        <v>0</v>
      </c>
      <c r="P1222" s="1">
        <f>COUNTIF(B1222,"*eo*")</f>
        <v>0</v>
      </c>
      <c r="Q1222" s="1">
        <f>COUNTIF(B1222,"*eu*")</f>
        <v>0</v>
      </c>
      <c r="R1222" s="1">
        <f>COUNTIF(B1222,"*ai*")</f>
        <v>0</v>
      </c>
      <c r="S1222" s="1">
        <f>COUNTIF(B1222,"*ae*")</f>
        <v>0</v>
      </c>
      <c r="T1222" s="1">
        <f>COUNTIF(B1222,"*ao*")</f>
        <v>0</v>
      </c>
      <c r="U1222" s="1">
        <f>COUNTIF(B1222,"*au*")</f>
        <v>0</v>
      </c>
      <c r="V1222" s="1">
        <f>COUNTIF(B1222,"*oi*")</f>
        <v>0</v>
      </c>
      <c r="W1222" s="1">
        <f>COUNTIF(B1222,"*oe*")</f>
        <v>0</v>
      </c>
      <c r="X1222" s="1">
        <f>COUNTIF(B1222,"*oa*")</f>
        <v>0</v>
      </c>
      <c r="Y1222" s="1">
        <f>COUNTIF(B1222,"*ou*")</f>
        <v>0</v>
      </c>
      <c r="Z1222" s="1">
        <f>COUNTIF(B1222,"*ui*")</f>
        <v>0</v>
      </c>
      <c r="AA1222" s="1">
        <f>COUNTIF(B1222,"*ua*")</f>
        <v>0</v>
      </c>
      <c r="AB1222">
        <f>SUM(G1222:AA1222)</f>
        <v>0</v>
      </c>
      <c r="AC1222">
        <v>2</v>
      </c>
      <c r="AD1222">
        <f>COUNTIF(AC1222,"2")</f>
        <v>1</v>
      </c>
      <c r="AE1222">
        <f>COUNTIF(AC1222,"3")</f>
        <v>0</v>
      </c>
      <c r="AF1222">
        <f>COUNTIF(AC1222,"4")</f>
        <v>0</v>
      </c>
      <c r="AG1222">
        <f>COUNTIF(AC1222,"5")</f>
        <v>0</v>
      </c>
      <c r="AH1222">
        <v>1</v>
      </c>
      <c r="AI1222">
        <v>0</v>
      </c>
      <c r="AL1222">
        <v>1</v>
      </c>
      <c r="AO1222" s="1">
        <f>COUNTIF(F1222,"CVCV")+COUNTIF(F1222,"CVVCV")</f>
        <v>1</v>
      </c>
      <c r="AP1222" s="1">
        <f>COUNTIF(F1222,"CVCVC")+COUNTIF(F1222,"CVVCVC")</f>
        <v>0</v>
      </c>
      <c r="AQ1222" s="1">
        <f>COUNTIF(F1222,"VCV")+COUNTIF(F1222,"VVCV")</f>
        <v>0</v>
      </c>
      <c r="AR1222" s="1">
        <f>COUNTIF(F1222,"VCVC")+COUNTIF(F1222,"VVCVC")</f>
        <v>0</v>
      </c>
      <c r="AS1222" s="1">
        <f>COUNTIF(F1222,"CVV")</f>
        <v>0</v>
      </c>
      <c r="AT1222" s="1">
        <f>COUNTIF(F1222,"CVVC")</f>
        <v>0</v>
      </c>
      <c r="AU1222" s="1">
        <f>COUNTIF(F1222,"VV")</f>
        <v>0</v>
      </c>
      <c r="AV1222" s="1">
        <f>COUNTIF(F1222,"VVC")</f>
        <v>0</v>
      </c>
      <c r="AW1222" s="1">
        <f>COUNTIF(F1222,"CVVCVC")+COUNTIF(F1222,"VVCVC")+COUNTIF(F1222,"CVVCV")+COUNTIF(F1222,"VVCV")</f>
        <v>0</v>
      </c>
      <c r="AY1222" s="1">
        <f>COUNTIF(F1222,"CCVCV")</f>
        <v>0</v>
      </c>
      <c r="AZ1222" s="1">
        <f>COUNTIF(F1222,"CCVCVC")</f>
        <v>0</v>
      </c>
      <c r="BA1222" s="1">
        <f>COUNTIF(F1222,"CCVV")</f>
        <v>0</v>
      </c>
      <c r="BB1222" s="1">
        <f>COUNTIF(F1222,"CCVVC")</f>
        <v>0</v>
      </c>
      <c r="BF1222" s="1" t="str">
        <f>RIGHT(F1222,4)</f>
        <v>CVCV</v>
      </c>
      <c r="BG1222" s="1">
        <v>1</v>
      </c>
      <c r="BP1222" s="1">
        <f>SUM(BG1222:BO1222)</f>
        <v>1</v>
      </c>
      <c r="BQ1222">
        <v>0</v>
      </c>
      <c r="BS1222" s="1" t="str">
        <f>LEFT(B1222,1)</f>
        <v>k</v>
      </c>
      <c r="BT1222" s="1" t="str">
        <f>LEFT(B1222,2)</f>
        <v>ka</v>
      </c>
      <c r="BU1222" s="1" t="str">
        <f>RIGHT(B1222,1)</f>
        <v>o</v>
      </c>
      <c r="BX1222" s="10">
        <v>0</v>
      </c>
      <c r="BY1222" s="10" t="str">
        <f>LEFT(CA1222,1)</f>
        <v>a</v>
      </c>
      <c r="BZ1222" s="10" t="str">
        <f>RIGHT(B1222,1)</f>
        <v>o</v>
      </c>
      <c r="CA1222" s="10" t="str">
        <f>RIGHT(B1222,3)</f>
        <v>ako</v>
      </c>
      <c r="CB1222" s="10" t="str">
        <f>RIGHT(B1222,3)</f>
        <v>ako</v>
      </c>
      <c r="CC1222" s="10" t="str">
        <f>RIGHT(B1222,2)</f>
        <v>ko</v>
      </c>
      <c r="CD1222" s="10" t="str">
        <f>RIGHT(B1222,1)</f>
        <v>o</v>
      </c>
    </row>
    <row r="1223" spans="1:82">
      <c r="A1223">
        <v>1584</v>
      </c>
      <c r="B1223" s="30" t="s">
        <v>988</v>
      </c>
      <c r="C1223" t="s">
        <v>2577</v>
      </c>
      <c r="D1223" t="s">
        <v>1150</v>
      </c>
      <c r="E1223" t="s">
        <v>2821</v>
      </c>
      <c r="F1223" t="s">
        <v>2834</v>
      </c>
      <c r="G1223" s="1">
        <f>COUNTIF(B1223,"*ii*")</f>
        <v>0</v>
      </c>
      <c r="H1223" s="1">
        <f>COUNTIF(B1223,"*ee*")</f>
        <v>0</v>
      </c>
      <c r="I1223" s="1">
        <f>COUNTIF(B1223,"*aa*")</f>
        <v>0</v>
      </c>
      <c r="J1223" s="1">
        <f>COUNTIF(B1223,"*oo*")</f>
        <v>0</v>
      </c>
      <c r="K1223" s="1">
        <f>COUNTIF(B1223,"*uu*")</f>
        <v>0</v>
      </c>
      <c r="L1223" s="1">
        <f>COUNTIF(B1223,"*ia*")</f>
        <v>0</v>
      </c>
      <c r="M1223" s="1">
        <f>COUNTIF(B1223,"*iu*")</f>
        <v>0</v>
      </c>
      <c r="N1223" s="1">
        <f>COUNTIF(B1223,"*ei*")</f>
        <v>0</v>
      </c>
      <c r="O1223" s="1">
        <f>COUNTIF(B1223,"*ea*")</f>
        <v>0</v>
      </c>
      <c r="P1223" s="1">
        <f>COUNTIF(B1223,"*eo*")</f>
        <v>0</v>
      </c>
      <c r="Q1223" s="1">
        <f>COUNTIF(B1223,"*eu*")</f>
        <v>0</v>
      </c>
      <c r="R1223" s="1">
        <f>COUNTIF(B1223,"*ai*")</f>
        <v>0</v>
      </c>
      <c r="S1223" s="1">
        <f>COUNTIF(B1223,"*ae*")</f>
        <v>0</v>
      </c>
      <c r="T1223" s="1">
        <f>COUNTIF(B1223,"*ao*")</f>
        <v>0</v>
      </c>
      <c r="U1223" s="1">
        <f>COUNTIF(B1223,"*au*")</f>
        <v>0</v>
      </c>
      <c r="V1223" s="1">
        <f>COUNTIF(B1223,"*oi*")</f>
        <v>0</v>
      </c>
      <c r="W1223" s="1">
        <f>COUNTIF(B1223,"*oe*")</f>
        <v>0</v>
      </c>
      <c r="X1223" s="1">
        <f>COUNTIF(B1223,"*oa*")</f>
        <v>0</v>
      </c>
      <c r="Y1223" s="1">
        <f>COUNTIF(B1223,"*ou*")</f>
        <v>0</v>
      </c>
      <c r="Z1223" s="1">
        <f>COUNTIF(B1223,"*ui*")</f>
        <v>0</v>
      </c>
      <c r="AA1223" s="1">
        <f>COUNTIF(B1223,"*ua*")</f>
        <v>0</v>
      </c>
      <c r="AB1223">
        <f>SUM(G1223:AA1223)</f>
        <v>0</v>
      </c>
      <c r="AC1223">
        <v>2</v>
      </c>
      <c r="AD1223">
        <f>COUNTIF(AC1223,"2")</f>
        <v>1</v>
      </c>
      <c r="AE1223">
        <f>COUNTIF(AC1223,"3")</f>
        <v>0</v>
      </c>
      <c r="AF1223">
        <f>COUNTIF(AC1223,"4")</f>
        <v>0</v>
      </c>
      <c r="AG1223">
        <f>COUNTIF(AC1223,"5")</f>
        <v>0</v>
      </c>
      <c r="AH1223">
        <v>1</v>
      </c>
      <c r="AI1223">
        <v>0</v>
      </c>
      <c r="AL1223">
        <v>1</v>
      </c>
      <c r="AO1223" s="1">
        <f>COUNTIF(F1223,"CVCV")+COUNTIF(F1223,"CVVCV")</f>
        <v>1</v>
      </c>
      <c r="AP1223" s="1">
        <f>COUNTIF(F1223,"CVCVC")+COUNTIF(F1223,"CVVCVC")</f>
        <v>0</v>
      </c>
      <c r="AQ1223" s="1">
        <f>COUNTIF(F1223,"VCV")+COUNTIF(F1223,"VVCV")</f>
        <v>0</v>
      </c>
      <c r="AR1223" s="1">
        <f>COUNTIF(F1223,"VCVC")+COUNTIF(F1223,"VVCVC")</f>
        <v>0</v>
      </c>
      <c r="AS1223" s="1">
        <f>COUNTIF(F1223,"CVV")</f>
        <v>0</v>
      </c>
      <c r="AT1223" s="1">
        <f>COUNTIF(F1223,"CVVC")</f>
        <v>0</v>
      </c>
      <c r="AU1223" s="1">
        <f>COUNTIF(F1223,"VV")</f>
        <v>0</v>
      </c>
      <c r="AV1223" s="1">
        <f>COUNTIF(F1223,"VVC")</f>
        <v>0</v>
      </c>
      <c r="AW1223" s="1">
        <f>COUNTIF(F1223,"CVVCVC")+COUNTIF(F1223,"VVCVC")+COUNTIF(F1223,"CVVCV")+COUNTIF(F1223,"VVCV")</f>
        <v>0</v>
      </c>
      <c r="AY1223" s="1">
        <f>COUNTIF(F1223,"CCVCV")</f>
        <v>0</v>
      </c>
      <c r="AZ1223" s="1">
        <f>COUNTIF(F1223,"CCVCVC")</f>
        <v>0</v>
      </c>
      <c r="BA1223" s="1">
        <f>COUNTIF(F1223,"CCVV")</f>
        <v>0</v>
      </c>
      <c r="BB1223" s="1">
        <f>COUNTIF(F1223,"CCVVC")</f>
        <v>0</v>
      </c>
      <c r="BF1223" s="1" t="str">
        <f>RIGHT(F1223,4)</f>
        <v>CVCV</v>
      </c>
      <c r="BG1223" s="1">
        <v>1</v>
      </c>
      <c r="BP1223" s="1">
        <f>SUM(BG1223:BO1223)</f>
        <v>1</v>
      </c>
      <c r="BQ1223">
        <v>0</v>
      </c>
      <c r="BS1223" s="1" t="str">
        <f>LEFT(B1223,1)</f>
        <v>s</v>
      </c>
      <c r="BT1223" s="1" t="str">
        <f>LEFT(B1223,2)</f>
        <v>sa</v>
      </c>
      <c r="BU1223" s="1" t="str">
        <f>RIGHT(B1223,1)</f>
        <v>o</v>
      </c>
      <c r="BX1223" s="10">
        <v>0</v>
      </c>
      <c r="BY1223" s="10" t="str">
        <f>LEFT(CA1223,1)</f>
        <v>a</v>
      </c>
      <c r="BZ1223" s="10" t="str">
        <f>RIGHT(B1223,1)</f>
        <v>o</v>
      </c>
      <c r="CA1223" s="10" t="str">
        <f>RIGHT(B1223,3)</f>
        <v>ako</v>
      </c>
      <c r="CB1223" s="10" t="str">
        <f>RIGHT(B1223,3)</f>
        <v>ako</v>
      </c>
      <c r="CC1223" s="10" t="str">
        <f>RIGHT(B1223,2)</f>
        <v>ko</v>
      </c>
      <c r="CD1223" s="10" t="str">
        <f>RIGHT(B1223,1)</f>
        <v>o</v>
      </c>
    </row>
    <row r="1224" spans="1:82">
      <c r="A1224">
        <v>1493</v>
      </c>
      <c r="B1224" s="30" t="s">
        <v>458</v>
      </c>
      <c r="C1224" t="s">
        <v>1790</v>
      </c>
      <c r="D1224" t="s">
        <v>1141</v>
      </c>
      <c r="E1224" t="s">
        <v>1141</v>
      </c>
      <c r="F1224" t="s">
        <v>2834</v>
      </c>
      <c r="G1224" s="1">
        <f>COUNTIF(B1224,"*ii*")</f>
        <v>0</v>
      </c>
      <c r="H1224" s="1">
        <f>COUNTIF(B1224,"*ee*")</f>
        <v>0</v>
      </c>
      <c r="I1224" s="1">
        <f>COUNTIF(B1224,"*aa*")</f>
        <v>0</v>
      </c>
      <c r="J1224" s="1">
        <f>COUNTIF(B1224,"*oo*")</f>
        <v>0</v>
      </c>
      <c r="K1224" s="1">
        <f>COUNTIF(B1224,"*uu*")</f>
        <v>0</v>
      </c>
      <c r="L1224" s="1">
        <f>COUNTIF(B1224,"*ia*")</f>
        <v>0</v>
      </c>
      <c r="M1224" s="1">
        <f>COUNTIF(B1224,"*iu*")</f>
        <v>0</v>
      </c>
      <c r="N1224" s="1">
        <f>COUNTIF(B1224,"*ei*")</f>
        <v>0</v>
      </c>
      <c r="O1224" s="1">
        <f>COUNTIF(B1224,"*ea*")</f>
        <v>0</v>
      </c>
      <c r="P1224" s="1">
        <f>COUNTIF(B1224,"*eo*")</f>
        <v>0</v>
      </c>
      <c r="Q1224" s="1">
        <f>COUNTIF(B1224,"*eu*")</f>
        <v>0</v>
      </c>
      <c r="R1224" s="1">
        <f>COUNTIF(B1224,"*ai*")</f>
        <v>0</v>
      </c>
      <c r="S1224" s="1">
        <f>COUNTIF(B1224,"*ae*")</f>
        <v>0</v>
      </c>
      <c r="T1224" s="1">
        <f>COUNTIF(B1224,"*ao*")</f>
        <v>0</v>
      </c>
      <c r="U1224" s="1">
        <f>COUNTIF(B1224,"*au*")</f>
        <v>0</v>
      </c>
      <c r="V1224" s="1">
        <f>COUNTIF(B1224,"*oi*")</f>
        <v>0</v>
      </c>
      <c r="W1224" s="1">
        <f>COUNTIF(B1224,"*oe*")</f>
        <v>0</v>
      </c>
      <c r="X1224" s="1">
        <f>COUNTIF(B1224,"*oa*")</f>
        <v>0</v>
      </c>
      <c r="Y1224" s="1">
        <f>COUNTIF(B1224,"*ou*")</f>
        <v>0</v>
      </c>
      <c r="Z1224" s="1">
        <f>COUNTIF(B1224,"*ui*")</f>
        <v>0</v>
      </c>
      <c r="AA1224" s="1">
        <f>COUNTIF(B1224,"*ua*")</f>
        <v>0</v>
      </c>
      <c r="AB1224">
        <f>SUM(G1224:AA1224)</f>
        <v>0</v>
      </c>
      <c r="AC1224">
        <v>2</v>
      </c>
      <c r="AD1224">
        <f>COUNTIF(AC1224,"2")</f>
        <v>1</v>
      </c>
      <c r="AE1224">
        <f>COUNTIF(AC1224,"3")</f>
        <v>0</v>
      </c>
      <c r="AF1224">
        <f>COUNTIF(AC1224,"4")</f>
        <v>0</v>
      </c>
      <c r="AG1224">
        <f>COUNTIF(AC1224,"5")</f>
        <v>0</v>
      </c>
      <c r="AH1224">
        <v>1</v>
      </c>
      <c r="AI1224">
        <v>0</v>
      </c>
      <c r="AL1224">
        <v>1</v>
      </c>
      <c r="AO1224" s="1">
        <f>COUNTIF(F1224,"CVCV")+COUNTIF(F1224,"CVVCV")</f>
        <v>1</v>
      </c>
      <c r="AP1224" s="1">
        <f>COUNTIF(F1224,"CVCVC")+COUNTIF(F1224,"CVVCVC")</f>
        <v>0</v>
      </c>
      <c r="AQ1224" s="1">
        <f>COUNTIF(F1224,"VCV")+COUNTIF(F1224,"VVCV")</f>
        <v>0</v>
      </c>
      <c r="AR1224" s="1">
        <f>COUNTIF(F1224,"VCVC")+COUNTIF(F1224,"VVCVC")</f>
        <v>0</v>
      </c>
      <c r="AS1224" s="1">
        <f>COUNTIF(F1224,"CVV")</f>
        <v>0</v>
      </c>
      <c r="AT1224" s="1">
        <f>COUNTIF(F1224,"CVVC")</f>
        <v>0</v>
      </c>
      <c r="AU1224" s="1">
        <f>COUNTIF(F1224,"VV")</f>
        <v>0</v>
      </c>
      <c r="AV1224" s="1">
        <f>COUNTIF(F1224,"VVC")</f>
        <v>0</v>
      </c>
      <c r="AW1224" s="1">
        <f>COUNTIF(F1224,"CVVCVC")+COUNTIF(F1224,"VVCVC")+COUNTIF(F1224,"CVVCV")+COUNTIF(F1224,"VVCV")</f>
        <v>0</v>
      </c>
      <c r="AY1224" s="1">
        <f>COUNTIF(F1224,"CCVCV")</f>
        <v>0</v>
      </c>
      <c r="AZ1224" s="1">
        <f>COUNTIF(F1224,"CCVCVC")</f>
        <v>0</v>
      </c>
      <c r="BA1224" s="1">
        <f>COUNTIF(F1224,"CCVV")</f>
        <v>0</v>
      </c>
      <c r="BB1224" s="1">
        <f>COUNTIF(F1224,"CCVVC")</f>
        <v>0</v>
      </c>
      <c r="BF1224" s="1" t="str">
        <f>RIGHT(F1224,4)</f>
        <v>CVCV</v>
      </c>
      <c r="BG1224" s="1">
        <v>1</v>
      </c>
      <c r="BP1224" s="1">
        <f>SUM(BG1224:BO1224)</f>
        <v>1</v>
      </c>
      <c r="BQ1224">
        <v>0</v>
      </c>
      <c r="BS1224" s="1" t="str">
        <f>LEFT(B1224,1)</f>
        <v>r</v>
      </c>
      <c r="BT1224" s="1" t="str">
        <f>LEFT(B1224,2)</f>
        <v>re</v>
      </c>
      <c r="BU1224" s="1" t="str">
        <f>RIGHT(B1224,1)</f>
        <v>o</v>
      </c>
      <c r="BX1224" s="10">
        <v>0</v>
      </c>
      <c r="BY1224" s="10" t="str">
        <f>LEFT(CA1224,1)</f>
        <v>e</v>
      </c>
      <c r="BZ1224" s="10" t="str">
        <f>RIGHT(B1224,1)</f>
        <v>o</v>
      </c>
      <c r="CA1224" s="10" t="str">
        <f>RIGHT(B1224,3)</f>
        <v>eko</v>
      </c>
      <c r="CB1224" s="10" t="str">
        <f>RIGHT(B1224,3)</f>
        <v>eko</v>
      </c>
      <c r="CC1224" s="10" t="str">
        <f>RIGHT(B1224,2)</f>
        <v>ko</v>
      </c>
      <c r="CD1224" s="10" t="str">
        <f>RIGHT(B1224,1)</f>
        <v>o</v>
      </c>
    </row>
    <row r="1225" spans="1:82">
      <c r="A1225">
        <v>139</v>
      </c>
      <c r="B1225" s="30" t="s">
        <v>984</v>
      </c>
      <c r="C1225" t="s">
        <v>2573</v>
      </c>
      <c r="D1225" t="s">
        <v>1151</v>
      </c>
      <c r="E1225" t="s">
        <v>2821</v>
      </c>
      <c r="F1225" t="s">
        <v>2834</v>
      </c>
      <c r="G1225" s="1">
        <f>COUNTIF(B1225,"*ii*")</f>
        <v>0</v>
      </c>
      <c r="H1225" s="1">
        <f>COUNTIF(B1225,"*ee*")</f>
        <v>0</v>
      </c>
      <c r="I1225" s="1">
        <f>COUNTIF(B1225,"*aa*")</f>
        <v>0</v>
      </c>
      <c r="J1225" s="1">
        <f>COUNTIF(B1225,"*oo*")</f>
        <v>0</v>
      </c>
      <c r="K1225" s="1">
        <f>COUNTIF(B1225,"*uu*")</f>
        <v>0</v>
      </c>
      <c r="L1225" s="1">
        <f>COUNTIF(B1225,"*ia*")</f>
        <v>0</v>
      </c>
      <c r="M1225" s="1">
        <f>COUNTIF(B1225,"*iu*")</f>
        <v>0</v>
      </c>
      <c r="N1225" s="1">
        <f>COUNTIF(B1225,"*ei*")</f>
        <v>0</v>
      </c>
      <c r="O1225" s="1">
        <f>COUNTIF(B1225,"*ea*")</f>
        <v>0</v>
      </c>
      <c r="P1225" s="1">
        <f>COUNTIF(B1225,"*eo*")</f>
        <v>0</v>
      </c>
      <c r="Q1225" s="1">
        <f>COUNTIF(B1225,"*eu*")</f>
        <v>0</v>
      </c>
      <c r="R1225" s="1">
        <f>COUNTIF(B1225,"*ai*")</f>
        <v>0</v>
      </c>
      <c r="S1225" s="1">
        <f>COUNTIF(B1225,"*ae*")</f>
        <v>0</v>
      </c>
      <c r="T1225" s="1">
        <f>COUNTIF(B1225,"*ao*")</f>
        <v>0</v>
      </c>
      <c r="U1225" s="1">
        <f>COUNTIF(B1225,"*au*")</f>
        <v>0</v>
      </c>
      <c r="V1225" s="1">
        <f>COUNTIF(B1225,"*oi*")</f>
        <v>0</v>
      </c>
      <c r="W1225" s="1">
        <f>COUNTIF(B1225,"*oe*")</f>
        <v>0</v>
      </c>
      <c r="X1225" s="1">
        <f>COUNTIF(B1225,"*oa*")</f>
        <v>0</v>
      </c>
      <c r="Y1225" s="1">
        <f>COUNTIF(B1225,"*ou*")</f>
        <v>0</v>
      </c>
      <c r="Z1225" s="1">
        <f>COUNTIF(B1225,"*ui*")</f>
        <v>0</v>
      </c>
      <c r="AA1225" s="1">
        <f>COUNTIF(B1225,"*ua*")</f>
        <v>0</v>
      </c>
      <c r="AB1225">
        <f>SUM(G1225:AA1225)</f>
        <v>0</v>
      </c>
      <c r="AC1225">
        <v>2</v>
      </c>
      <c r="AD1225">
        <f>COUNTIF(AC1225,"2")</f>
        <v>1</v>
      </c>
      <c r="AE1225">
        <f>COUNTIF(AC1225,"3")</f>
        <v>0</v>
      </c>
      <c r="AF1225">
        <f>COUNTIF(AC1225,"4")</f>
        <v>0</v>
      </c>
      <c r="AG1225">
        <f>COUNTIF(AC1225,"5")</f>
        <v>0</v>
      </c>
      <c r="AH1225">
        <v>1</v>
      </c>
      <c r="AI1225">
        <v>0</v>
      </c>
      <c r="AL1225">
        <v>1</v>
      </c>
      <c r="AO1225" s="1">
        <f>COUNTIF(F1225,"CVCV")+COUNTIF(F1225,"CVVCV")</f>
        <v>1</v>
      </c>
      <c r="AP1225" s="1">
        <f>COUNTIF(F1225,"CVCVC")+COUNTIF(F1225,"CVVCVC")</f>
        <v>0</v>
      </c>
      <c r="AQ1225" s="1">
        <f>COUNTIF(F1225,"VCV")+COUNTIF(F1225,"VVCV")</f>
        <v>0</v>
      </c>
      <c r="AR1225" s="1">
        <f>COUNTIF(F1225,"VCVC")+COUNTIF(F1225,"VVCVC")</f>
        <v>0</v>
      </c>
      <c r="AS1225" s="1">
        <f>COUNTIF(F1225,"CVV")</f>
        <v>0</v>
      </c>
      <c r="AT1225" s="1">
        <f>COUNTIF(F1225,"CVVC")</f>
        <v>0</v>
      </c>
      <c r="AU1225" s="1">
        <f>COUNTIF(F1225,"VV")</f>
        <v>0</v>
      </c>
      <c r="AV1225" s="1">
        <f>COUNTIF(F1225,"VVC")</f>
        <v>0</v>
      </c>
      <c r="AW1225" s="1">
        <f>COUNTIF(F1225,"CVVCVC")+COUNTIF(F1225,"VVCVC")+COUNTIF(F1225,"CVVCV")+COUNTIF(F1225,"VVCV")</f>
        <v>0</v>
      </c>
      <c r="AY1225" s="1">
        <f>COUNTIF(F1225,"CCVCV")</f>
        <v>0</v>
      </c>
      <c r="AZ1225" s="1">
        <f>COUNTIF(F1225,"CCVCVC")</f>
        <v>0</v>
      </c>
      <c r="BA1225" s="1">
        <f>COUNTIF(F1225,"CCVV")</f>
        <v>0</v>
      </c>
      <c r="BB1225" s="1">
        <f>COUNTIF(F1225,"CCVVC")</f>
        <v>0</v>
      </c>
      <c r="BF1225" s="1" t="str">
        <f>RIGHT(F1225,4)</f>
        <v>CVCV</v>
      </c>
      <c r="BG1225" s="1">
        <v>1</v>
      </c>
      <c r="BP1225" s="1">
        <f>SUM(BG1225:BO1225)</f>
        <v>1</v>
      </c>
      <c r="BQ1225">
        <v>0</v>
      </c>
      <c r="BS1225" s="1" t="str">
        <f>LEFT(B1225,1)</f>
        <v>b</v>
      </c>
      <c r="BT1225" s="1" t="str">
        <f>LEFT(B1225,2)</f>
        <v>be</v>
      </c>
      <c r="BU1225" s="1" t="str">
        <f>RIGHT(B1225,1)</f>
        <v>o</v>
      </c>
      <c r="BX1225" s="10">
        <v>0</v>
      </c>
      <c r="BY1225" s="10" t="str">
        <f>LEFT(CA1225,1)</f>
        <v>e</v>
      </c>
      <c r="BZ1225" s="10" t="str">
        <f>RIGHT(B1225,1)</f>
        <v>o</v>
      </c>
      <c r="CA1225" s="10" t="str">
        <f>RIGHT(B1225,3)</f>
        <v>eko</v>
      </c>
      <c r="CB1225" s="10" t="str">
        <f>RIGHT(B1225,3)</f>
        <v>eko</v>
      </c>
      <c r="CC1225" s="10" t="str">
        <f>RIGHT(B1225,2)</f>
        <v>ko</v>
      </c>
      <c r="CD1225" s="10" t="str">
        <f>RIGHT(B1225,1)</f>
        <v>o</v>
      </c>
    </row>
    <row r="1226" spans="1:82">
      <c r="A1226">
        <v>1628</v>
      </c>
      <c r="B1226" s="30" t="s">
        <v>526</v>
      </c>
      <c r="C1226" t="s">
        <v>1883</v>
      </c>
      <c r="D1226" t="s">
        <v>1150</v>
      </c>
      <c r="E1226" t="s">
        <v>2821</v>
      </c>
      <c r="F1226" t="s">
        <v>2834</v>
      </c>
      <c r="G1226" s="1">
        <f>COUNTIF(B1226,"*ii*")</f>
        <v>0</v>
      </c>
      <c r="H1226" s="1">
        <f>COUNTIF(B1226,"*ee*")</f>
        <v>0</v>
      </c>
      <c r="I1226" s="1">
        <f>COUNTIF(B1226,"*aa*")</f>
        <v>0</v>
      </c>
      <c r="J1226" s="1">
        <f>COUNTIF(B1226,"*oo*")</f>
        <v>0</v>
      </c>
      <c r="K1226" s="1">
        <f>COUNTIF(B1226,"*uu*")</f>
        <v>0</v>
      </c>
      <c r="L1226" s="1">
        <f>COUNTIF(B1226,"*ia*")</f>
        <v>0</v>
      </c>
      <c r="M1226" s="1">
        <f>COUNTIF(B1226,"*iu*")</f>
        <v>0</v>
      </c>
      <c r="N1226" s="1">
        <f>COUNTIF(B1226,"*ei*")</f>
        <v>0</v>
      </c>
      <c r="O1226" s="1">
        <f>COUNTIF(B1226,"*ea*")</f>
        <v>0</v>
      </c>
      <c r="P1226" s="1">
        <f>COUNTIF(B1226,"*eo*")</f>
        <v>0</v>
      </c>
      <c r="Q1226" s="1">
        <f>COUNTIF(B1226,"*eu*")</f>
        <v>0</v>
      </c>
      <c r="R1226" s="1">
        <f>COUNTIF(B1226,"*ai*")</f>
        <v>0</v>
      </c>
      <c r="S1226" s="1">
        <f>COUNTIF(B1226,"*ae*")</f>
        <v>0</v>
      </c>
      <c r="T1226" s="1">
        <f>COUNTIF(B1226,"*ao*")</f>
        <v>0</v>
      </c>
      <c r="U1226" s="1">
        <f>COUNTIF(B1226,"*au*")</f>
        <v>0</v>
      </c>
      <c r="V1226" s="1">
        <f>COUNTIF(B1226,"*oi*")</f>
        <v>0</v>
      </c>
      <c r="W1226" s="1">
        <f>COUNTIF(B1226,"*oe*")</f>
        <v>0</v>
      </c>
      <c r="X1226" s="1">
        <f>COUNTIF(B1226,"*oa*")</f>
        <v>0</v>
      </c>
      <c r="Y1226" s="1">
        <f>COUNTIF(B1226,"*ou*")</f>
        <v>0</v>
      </c>
      <c r="Z1226" s="1">
        <f>COUNTIF(B1226,"*ui*")</f>
        <v>0</v>
      </c>
      <c r="AA1226" s="1">
        <f>COUNTIF(B1226,"*ua*")</f>
        <v>0</v>
      </c>
      <c r="AB1226">
        <f>SUM(G1226:AA1226)</f>
        <v>0</v>
      </c>
      <c r="AC1226">
        <v>2</v>
      </c>
      <c r="AD1226">
        <f>COUNTIF(AC1226,"2")</f>
        <v>1</v>
      </c>
      <c r="AE1226">
        <f>COUNTIF(AC1226,"3")</f>
        <v>0</v>
      </c>
      <c r="AF1226">
        <f>COUNTIF(AC1226,"4")</f>
        <v>0</v>
      </c>
      <c r="AG1226">
        <f>COUNTIF(AC1226,"5")</f>
        <v>0</v>
      </c>
      <c r="AH1226">
        <v>1</v>
      </c>
      <c r="AI1226">
        <v>0</v>
      </c>
      <c r="AL1226">
        <v>1</v>
      </c>
      <c r="AO1226" s="1">
        <f>COUNTIF(F1226,"CVCV")+COUNTIF(F1226,"CVVCV")</f>
        <v>1</v>
      </c>
      <c r="AP1226" s="1">
        <f>COUNTIF(F1226,"CVCVC")+COUNTIF(F1226,"CVVCVC")</f>
        <v>0</v>
      </c>
      <c r="AQ1226" s="1">
        <f>COUNTIF(F1226,"VCV")+COUNTIF(F1226,"VVCV")</f>
        <v>0</v>
      </c>
      <c r="AR1226" s="1">
        <f>COUNTIF(F1226,"VCVC")+COUNTIF(F1226,"VVCVC")</f>
        <v>0</v>
      </c>
      <c r="AS1226" s="1">
        <f>COUNTIF(F1226,"CVV")</f>
        <v>0</v>
      </c>
      <c r="AT1226" s="1">
        <f>COUNTIF(F1226,"CVVC")</f>
        <v>0</v>
      </c>
      <c r="AU1226" s="1">
        <f>COUNTIF(F1226,"VV")</f>
        <v>0</v>
      </c>
      <c r="AV1226" s="1">
        <f>COUNTIF(F1226,"VVC")</f>
        <v>0</v>
      </c>
      <c r="AW1226" s="1">
        <f>COUNTIF(F1226,"CVVCVC")+COUNTIF(F1226,"VVCVC")+COUNTIF(F1226,"CVVCV")+COUNTIF(F1226,"VVCV")</f>
        <v>0</v>
      </c>
      <c r="AY1226" s="1">
        <f>COUNTIF(F1226,"CCVCV")</f>
        <v>0</v>
      </c>
      <c r="AZ1226" s="1">
        <f>COUNTIF(F1226,"CCVCVC")</f>
        <v>0</v>
      </c>
      <c r="BA1226" s="1">
        <f>COUNTIF(F1226,"CCVV")</f>
        <v>0</v>
      </c>
      <c r="BB1226" s="1">
        <f>COUNTIF(F1226,"CCVVC")</f>
        <v>0</v>
      </c>
      <c r="BF1226" s="1" t="str">
        <f>RIGHT(F1226,4)</f>
        <v>CVCV</v>
      </c>
      <c r="BG1226" s="1">
        <v>1</v>
      </c>
      <c r="BP1226" s="1">
        <f>SUM(BG1226:BO1226)</f>
        <v>1</v>
      </c>
      <c r="BQ1226">
        <v>0</v>
      </c>
      <c r="BS1226" s="1" t="str">
        <f>LEFT(B1226,1)</f>
        <v>s</v>
      </c>
      <c r="BT1226" s="1" t="str">
        <f>LEFT(B1226,2)</f>
        <v>se</v>
      </c>
      <c r="BU1226" s="1" t="str">
        <f>RIGHT(B1226,1)</f>
        <v>o</v>
      </c>
      <c r="BX1226" s="10">
        <v>0</v>
      </c>
      <c r="BY1226" s="10" t="str">
        <f>LEFT(CA1226,1)</f>
        <v>e</v>
      </c>
      <c r="BZ1226" s="10" t="str">
        <f>RIGHT(B1226,1)</f>
        <v>o</v>
      </c>
      <c r="CA1226" s="10" t="str">
        <f>RIGHT(B1226,3)</f>
        <v>eko</v>
      </c>
      <c r="CB1226" s="10" t="str">
        <f>RIGHT(B1226,3)</f>
        <v>eko</v>
      </c>
      <c r="CC1226" s="10" t="str">
        <f>RIGHT(B1226,2)</f>
        <v>ko</v>
      </c>
      <c r="CD1226" s="10" t="str">
        <f>RIGHT(B1226,1)</f>
        <v>o</v>
      </c>
    </row>
    <row r="1227" spans="1:82">
      <c r="A1227">
        <v>619</v>
      </c>
      <c r="B1227" s="30" t="s">
        <v>2938</v>
      </c>
      <c r="C1227" t="s">
        <v>1370</v>
      </c>
      <c r="D1227" t="s">
        <v>1141</v>
      </c>
      <c r="E1227" t="s">
        <v>1141</v>
      </c>
      <c r="F1227" t="s">
        <v>2834</v>
      </c>
      <c r="G1227" s="1">
        <f>COUNTIF(B1227,"*ii*")</f>
        <v>0</v>
      </c>
      <c r="H1227" s="1">
        <f>COUNTIF(B1227,"*ee*")</f>
        <v>0</v>
      </c>
      <c r="I1227" s="1">
        <f>COUNTIF(B1227,"*aa*")</f>
        <v>0</v>
      </c>
      <c r="J1227" s="1">
        <f>COUNTIF(B1227,"*oo*")</f>
        <v>0</v>
      </c>
      <c r="K1227" s="1">
        <f>COUNTIF(B1227,"*uu*")</f>
        <v>0</v>
      </c>
      <c r="L1227" s="1">
        <f>COUNTIF(B1227,"*ia*")</f>
        <v>0</v>
      </c>
      <c r="M1227" s="1">
        <f>COUNTIF(B1227,"*iu*")</f>
        <v>0</v>
      </c>
      <c r="N1227" s="1">
        <f>COUNTIF(B1227,"*ei*")</f>
        <v>0</v>
      </c>
      <c r="O1227" s="1">
        <f>COUNTIF(B1227,"*ea*")</f>
        <v>0</v>
      </c>
      <c r="P1227" s="1">
        <f>COUNTIF(B1227,"*eo*")</f>
        <v>0</v>
      </c>
      <c r="Q1227" s="1">
        <f>COUNTIF(B1227,"*eu*")</f>
        <v>0</v>
      </c>
      <c r="R1227" s="1">
        <f>COUNTIF(B1227,"*ai*")</f>
        <v>0</v>
      </c>
      <c r="S1227" s="1">
        <f>COUNTIF(B1227,"*ae*")</f>
        <v>0</v>
      </c>
      <c r="T1227" s="1">
        <f>COUNTIF(B1227,"*ao*")</f>
        <v>0</v>
      </c>
      <c r="U1227" s="1">
        <f>COUNTIF(B1227,"*au*")</f>
        <v>0</v>
      </c>
      <c r="V1227" s="1">
        <f>COUNTIF(B1227,"*oi*")</f>
        <v>0</v>
      </c>
      <c r="W1227" s="1">
        <f>COUNTIF(B1227,"*oe*")</f>
        <v>0</v>
      </c>
      <c r="X1227" s="1">
        <f>COUNTIF(B1227,"*oa*")</f>
        <v>0</v>
      </c>
      <c r="Y1227" s="1">
        <f>COUNTIF(B1227,"*ou*")</f>
        <v>0</v>
      </c>
      <c r="Z1227" s="1">
        <f>COUNTIF(B1227,"*ui*")</f>
        <v>0</v>
      </c>
      <c r="AA1227" s="1">
        <f>COUNTIF(B1227,"*ua*")</f>
        <v>0</v>
      </c>
      <c r="AB1227">
        <f>SUM(G1227:AA1227)</f>
        <v>0</v>
      </c>
      <c r="AC1227">
        <v>2</v>
      </c>
      <c r="AD1227">
        <f>COUNTIF(AC1227,"2")</f>
        <v>1</v>
      </c>
      <c r="AE1227">
        <f>COUNTIF(AC1227,"3")</f>
        <v>0</v>
      </c>
      <c r="AF1227">
        <f>COUNTIF(AC1227,"4")</f>
        <v>0</v>
      </c>
      <c r="AG1227">
        <f>COUNTIF(AC1227,"5")</f>
        <v>0</v>
      </c>
      <c r="AH1227">
        <v>1</v>
      </c>
      <c r="AI1227">
        <v>0</v>
      </c>
      <c r="AL1227">
        <v>1</v>
      </c>
      <c r="AO1227" s="1">
        <f>COUNTIF(F1227,"CVCV")+COUNTIF(F1227,"CVVCV")</f>
        <v>1</v>
      </c>
      <c r="AP1227" s="1">
        <f>COUNTIF(F1227,"CVCVC")+COUNTIF(F1227,"CVVCVC")</f>
        <v>0</v>
      </c>
      <c r="AQ1227" s="1">
        <f>COUNTIF(F1227,"VCV")+COUNTIF(F1227,"VVCV")</f>
        <v>0</v>
      </c>
      <c r="AR1227" s="1">
        <f>COUNTIF(F1227,"VCVC")+COUNTIF(F1227,"VVCVC")</f>
        <v>0</v>
      </c>
      <c r="AS1227" s="1">
        <f>COUNTIF(F1227,"CVV")</f>
        <v>0</v>
      </c>
      <c r="AT1227" s="1">
        <f>COUNTIF(F1227,"CVVC")</f>
        <v>0</v>
      </c>
      <c r="AU1227" s="1">
        <f>COUNTIF(F1227,"VV")</f>
        <v>0</v>
      </c>
      <c r="AV1227" s="1">
        <f>COUNTIF(F1227,"VVC")</f>
        <v>0</v>
      </c>
      <c r="AW1227" s="1">
        <f>COUNTIF(F1227,"CVVCVC")+COUNTIF(F1227,"VVCVC")+COUNTIF(F1227,"CVVCV")+COUNTIF(F1227,"VVCV")</f>
        <v>0</v>
      </c>
      <c r="AY1227" s="1">
        <f>COUNTIF(F1227,"CCVCV")</f>
        <v>0</v>
      </c>
      <c r="AZ1227" s="1">
        <f>COUNTIF(F1227,"CCVCVC")</f>
        <v>0</v>
      </c>
      <c r="BA1227" s="1">
        <f>COUNTIF(F1227,"CCVV")</f>
        <v>0</v>
      </c>
      <c r="BB1227" s="1">
        <f>COUNTIF(F1227,"CCVVC")</f>
        <v>0</v>
      </c>
      <c r="BF1227" s="1" t="str">
        <f>RIGHT(F1227,4)</f>
        <v>CVCV</v>
      </c>
      <c r="BG1227" s="1">
        <v>1</v>
      </c>
      <c r="BP1227" s="1">
        <f>SUM(BG1227:BO1227)</f>
        <v>1</v>
      </c>
      <c r="BQ1227">
        <v>0</v>
      </c>
      <c r="BS1227" s="1" t="str">
        <f>LEFT(B1227,1)</f>
        <v>k</v>
      </c>
      <c r="BT1227" s="1" t="str">
        <f>LEFT(B1227,2)</f>
        <v>ko</v>
      </c>
      <c r="BU1227" s="1" t="str">
        <f>RIGHT(B1227,1)</f>
        <v>o</v>
      </c>
      <c r="BX1227" s="10">
        <v>0</v>
      </c>
      <c r="BY1227" s="10" t="str">
        <f>LEFT(CA1227,1)</f>
        <v>o</v>
      </c>
      <c r="BZ1227" s="10" t="str">
        <f>RIGHT(B1227,1)</f>
        <v>o</v>
      </c>
      <c r="CA1227" s="10" t="str">
        <f>RIGHT(B1227,3)</f>
        <v>oko</v>
      </c>
      <c r="CB1227" s="10" t="str">
        <f>RIGHT(B1227,3)</f>
        <v>oko</v>
      </c>
      <c r="CC1227" s="10" t="str">
        <f>RIGHT(B1227,2)</f>
        <v>ko</v>
      </c>
      <c r="CD1227" s="10" t="str">
        <f>RIGHT(B1227,1)</f>
        <v>o</v>
      </c>
    </row>
    <row r="1228" spans="1:82">
      <c r="A1228">
        <v>865</v>
      </c>
      <c r="B1228" s="30" t="s">
        <v>1046</v>
      </c>
      <c r="C1228" t="s">
        <v>2660</v>
      </c>
      <c r="D1228" t="s">
        <v>1141</v>
      </c>
      <c r="E1228" t="s">
        <v>1141</v>
      </c>
      <c r="F1228" t="s">
        <v>2834</v>
      </c>
      <c r="G1228" s="1">
        <f>COUNTIF(B1228,"*ii*")</f>
        <v>0</v>
      </c>
      <c r="H1228" s="1">
        <f>COUNTIF(B1228,"*ee*")</f>
        <v>0</v>
      </c>
      <c r="I1228" s="1">
        <f>COUNTIF(B1228,"*aa*")</f>
        <v>0</v>
      </c>
      <c r="J1228" s="1">
        <f>COUNTIF(B1228,"*oo*")</f>
        <v>0</v>
      </c>
      <c r="K1228" s="1">
        <f>COUNTIF(B1228,"*uu*")</f>
        <v>0</v>
      </c>
      <c r="L1228" s="1">
        <f>COUNTIF(B1228,"*ia*")</f>
        <v>0</v>
      </c>
      <c r="M1228" s="1">
        <f>COUNTIF(B1228,"*iu*")</f>
        <v>0</v>
      </c>
      <c r="N1228" s="1">
        <f>COUNTIF(B1228,"*ei*")</f>
        <v>0</v>
      </c>
      <c r="O1228" s="1">
        <f>COUNTIF(B1228,"*ea*")</f>
        <v>0</v>
      </c>
      <c r="P1228" s="1">
        <f>COUNTIF(B1228,"*eo*")</f>
        <v>0</v>
      </c>
      <c r="Q1228" s="1">
        <f>COUNTIF(B1228,"*eu*")</f>
        <v>0</v>
      </c>
      <c r="R1228" s="1">
        <f>COUNTIF(B1228,"*ai*")</f>
        <v>0</v>
      </c>
      <c r="S1228" s="1">
        <f>COUNTIF(B1228,"*ae*")</f>
        <v>0</v>
      </c>
      <c r="T1228" s="1">
        <f>COUNTIF(B1228,"*ao*")</f>
        <v>0</v>
      </c>
      <c r="U1228" s="1">
        <f>COUNTIF(B1228,"*au*")</f>
        <v>0</v>
      </c>
      <c r="V1228" s="1">
        <f>COUNTIF(B1228,"*oi*")</f>
        <v>0</v>
      </c>
      <c r="W1228" s="1">
        <f>COUNTIF(B1228,"*oe*")</f>
        <v>0</v>
      </c>
      <c r="X1228" s="1">
        <f>COUNTIF(B1228,"*oa*")</f>
        <v>0</v>
      </c>
      <c r="Y1228" s="1">
        <f>COUNTIF(B1228,"*ou*")</f>
        <v>0</v>
      </c>
      <c r="Z1228" s="1">
        <f>COUNTIF(B1228,"*ui*")</f>
        <v>0</v>
      </c>
      <c r="AA1228" s="1">
        <f>COUNTIF(B1228,"*ua*")</f>
        <v>0</v>
      </c>
      <c r="AB1228">
        <f>SUM(G1228:AA1228)</f>
        <v>0</v>
      </c>
      <c r="AC1228">
        <v>2</v>
      </c>
      <c r="AD1228">
        <f>COUNTIF(AC1228,"2")</f>
        <v>1</v>
      </c>
      <c r="AE1228">
        <f>COUNTIF(AC1228,"3")</f>
        <v>0</v>
      </c>
      <c r="AF1228">
        <f>COUNTIF(AC1228,"4")</f>
        <v>0</v>
      </c>
      <c r="AG1228">
        <f>COUNTIF(AC1228,"5")</f>
        <v>0</v>
      </c>
      <c r="AH1228">
        <v>1</v>
      </c>
      <c r="AI1228">
        <v>0</v>
      </c>
      <c r="AL1228">
        <v>1</v>
      </c>
      <c r="AO1228" s="1">
        <f>COUNTIF(F1228,"CVCV")+COUNTIF(F1228,"CVVCV")</f>
        <v>1</v>
      </c>
      <c r="AP1228" s="1">
        <f>COUNTIF(F1228,"CVCVC")+COUNTIF(F1228,"CVVCVC")</f>
        <v>0</v>
      </c>
      <c r="AQ1228" s="1">
        <f>COUNTIF(F1228,"VCV")+COUNTIF(F1228,"VVCV")</f>
        <v>0</v>
      </c>
      <c r="AR1228" s="1">
        <f>COUNTIF(F1228,"VCVC")+COUNTIF(F1228,"VVCVC")</f>
        <v>0</v>
      </c>
      <c r="AS1228" s="1">
        <f>COUNTIF(F1228,"CVV")</f>
        <v>0</v>
      </c>
      <c r="AT1228" s="1">
        <f>COUNTIF(F1228,"CVVC")</f>
        <v>0</v>
      </c>
      <c r="AU1228" s="1">
        <f>COUNTIF(F1228,"VV")</f>
        <v>0</v>
      </c>
      <c r="AV1228" s="1">
        <f>COUNTIF(F1228,"VVC")</f>
        <v>0</v>
      </c>
      <c r="AW1228" s="1">
        <f>COUNTIF(F1228,"CVVCVC")+COUNTIF(F1228,"VVCVC")+COUNTIF(F1228,"CVVCV")+COUNTIF(F1228,"VVCV")</f>
        <v>0</v>
      </c>
      <c r="AY1228" s="1">
        <f>COUNTIF(F1228,"CCVCV")</f>
        <v>0</v>
      </c>
      <c r="AZ1228" s="1">
        <f>COUNTIF(F1228,"CCVCVC")</f>
        <v>0</v>
      </c>
      <c r="BA1228" s="1">
        <f>COUNTIF(F1228,"CCVV")</f>
        <v>0</v>
      </c>
      <c r="BB1228" s="1">
        <f>COUNTIF(F1228,"CCVVC")</f>
        <v>0</v>
      </c>
      <c r="BF1228" s="1" t="str">
        <f>RIGHT(F1228,4)</f>
        <v>CVCV</v>
      </c>
      <c r="BG1228" s="1">
        <v>1</v>
      </c>
      <c r="BP1228" s="1">
        <f>SUM(BG1228:BO1228)</f>
        <v>1</v>
      </c>
      <c r="BQ1228">
        <v>0</v>
      </c>
      <c r="BS1228" s="1" t="str">
        <f>LEFT(B1228,1)</f>
        <v>m</v>
      </c>
      <c r="BT1228" s="1" t="str">
        <f>LEFT(B1228,2)</f>
        <v>mo</v>
      </c>
      <c r="BU1228" s="1" t="str">
        <f>RIGHT(B1228,1)</f>
        <v>o</v>
      </c>
      <c r="BX1228" s="10">
        <v>0</v>
      </c>
      <c r="BY1228" s="10" t="str">
        <f>LEFT(CA1228,1)</f>
        <v>o</v>
      </c>
      <c r="BZ1228" s="10" t="str">
        <f>RIGHT(B1228,1)</f>
        <v>o</v>
      </c>
      <c r="CA1228" s="10" t="str">
        <f>RIGHT(B1228,3)</f>
        <v>oko</v>
      </c>
      <c r="CB1228" s="10" t="str">
        <f>RIGHT(B1228,3)</f>
        <v>oko</v>
      </c>
      <c r="CC1228" s="10" t="str">
        <f>RIGHT(B1228,2)</f>
        <v>ko</v>
      </c>
      <c r="CD1228" s="10" t="str">
        <f>RIGHT(B1228,1)</f>
        <v>o</v>
      </c>
    </row>
    <row r="1229" spans="1:82">
      <c r="A1229">
        <v>1539</v>
      </c>
      <c r="B1229" s="30" t="s">
        <v>209</v>
      </c>
      <c r="C1229" t="s">
        <v>1429</v>
      </c>
      <c r="D1229" t="s">
        <v>1141</v>
      </c>
      <c r="E1229" t="s">
        <v>1141</v>
      </c>
      <c r="F1229" t="s">
        <v>2834</v>
      </c>
      <c r="G1229" s="1">
        <f>COUNTIF(B1229,"*ii*")</f>
        <v>0</v>
      </c>
      <c r="H1229" s="1">
        <f>COUNTIF(B1229,"*ee*")</f>
        <v>0</v>
      </c>
      <c r="I1229" s="1">
        <f>COUNTIF(B1229,"*aa*")</f>
        <v>0</v>
      </c>
      <c r="J1229" s="1">
        <f>COUNTIF(B1229,"*oo*")</f>
        <v>0</v>
      </c>
      <c r="K1229" s="1">
        <f>COUNTIF(B1229,"*uu*")</f>
        <v>0</v>
      </c>
      <c r="L1229" s="1">
        <f>COUNTIF(B1229,"*ia*")</f>
        <v>0</v>
      </c>
      <c r="M1229" s="1">
        <f>COUNTIF(B1229,"*iu*")</f>
        <v>0</v>
      </c>
      <c r="N1229" s="1">
        <f>COUNTIF(B1229,"*ei*")</f>
        <v>0</v>
      </c>
      <c r="O1229" s="1">
        <f>COUNTIF(B1229,"*ea*")</f>
        <v>0</v>
      </c>
      <c r="P1229" s="1">
        <f>COUNTIF(B1229,"*eo*")</f>
        <v>0</v>
      </c>
      <c r="Q1229" s="1">
        <f>COUNTIF(B1229,"*eu*")</f>
        <v>0</v>
      </c>
      <c r="R1229" s="1">
        <f>COUNTIF(B1229,"*ai*")</f>
        <v>0</v>
      </c>
      <c r="S1229" s="1">
        <f>COUNTIF(B1229,"*ae*")</f>
        <v>0</v>
      </c>
      <c r="T1229" s="1">
        <f>COUNTIF(B1229,"*ao*")</f>
        <v>0</v>
      </c>
      <c r="U1229" s="1">
        <f>COUNTIF(B1229,"*au*")</f>
        <v>0</v>
      </c>
      <c r="V1229" s="1">
        <f>COUNTIF(B1229,"*oi*")</f>
        <v>0</v>
      </c>
      <c r="W1229" s="1">
        <f>COUNTIF(B1229,"*oe*")</f>
        <v>0</v>
      </c>
      <c r="X1229" s="1">
        <f>COUNTIF(B1229,"*oa*")</f>
        <v>0</v>
      </c>
      <c r="Y1229" s="1">
        <f>COUNTIF(B1229,"*ou*")</f>
        <v>0</v>
      </c>
      <c r="Z1229" s="1">
        <f>COUNTIF(B1229,"*ui*")</f>
        <v>0</v>
      </c>
      <c r="AA1229" s="1">
        <f>COUNTIF(B1229,"*ua*")</f>
        <v>0</v>
      </c>
      <c r="AB1229">
        <f>SUM(G1229:AA1229)</f>
        <v>0</v>
      </c>
      <c r="AC1229">
        <v>2</v>
      </c>
      <c r="AD1229">
        <f>COUNTIF(AC1229,"2")</f>
        <v>1</v>
      </c>
      <c r="AE1229">
        <f>COUNTIF(AC1229,"3")</f>
        <v>0</v>
      </c>
      <c r="AF1229">
        <f>COUNTIF(AC1229,"4")</f>
        <v>0</v>
      </c>
      <c r="AG1229">
        <f>COUNTIF(AC1229,"5")</f>
        <v>0</v>
      </c>
      <c r="AH1229">
        <v>1</v>
      </c>
      <c r="AI1229">
        <v>0</v>
      </c>
      <c r="AL1229">
        <v>1</v>
      </c>
      <c r="AO1229" s="1">
        <f>COUNTIF(F1229,"CVCV")+COUNTIF(F1229,"CVVCV")</f>
        <v>1</v>
      </c>
      <c r="AP1229" s="1">
        <f>COUNTIF(F1229,"CVCVC")+COUNTIF(F1229,"CVVCVC")</f>
        <v>0</v>
      </c>
      <c r="AQ1229" s="1">
        <f>COUNTIF(F1229,"VCV")+COUNTIF(F1229,"VVCV")</f>
        <v>0</v>
      </c>
      <c r="AR1229" s="1">
        <f>COUNTIF(F1229,"VCVC")+COUNTIF(F1229,"VVCVC")</f>
        <v>0</v>
      </c>
      <c r="AS1229" s="1">
        <f>COUNTIF(F1229,"CVV")</f>
        <v>0</v>
      </c>
      <c r="AT1229" s="1">
        <f>COUNTIF(F1229,"CVVC")</f>
        <v>0</v>
      </c>
      <c r="AU1229" s="1">
        <f>COUNTIF(F1229,"VV")</f>
        <v>0</v>
      </c>
      <c r="AV1229" s="1">
        <f>COUNTIF(F1229,"VVC")</f>
        <v>0</v>
      </c>
      <c r="AW1229" s="1">
        <f>COUNTIF(F1229,"CVVCVC")+COUNTIF(F1229,"VVCVC")+COUNTIF(F1229,"CVVCV")+COUNTIF(F1229,"VVCV")</f>
        <v>0</v>
      </c>
      <c r="AY1229" s="1">
        <f>COUNTIF(F1229,"CCVCV")</f>
        <v>0</v>
      </c>
      <c r="AZ1229" s="1">
        <f>COUNTIF(F1229,"CCVCVC")</f>
        <v>0</v>
      </c>
      <c r="BA1229" s="1">
        <f>COUNTIF(F1229,"CCVV")</f>
        <v>0</v>
      </c>
      <c r="BB1229" s="1">
        <f>COUNTIF(F1229,"CCVVC")</f>
        <v>0</v>
      </c>
      <c r="BF1229" s="1" t="str">
        <f>RIGHT(F1229,4)</f>
        <v>CVCV</v>
      </c>
      <c r="BG1229" s="1">
        <v>1</v>
      </c>
      <c r="BP1229" s="1">
        <f>SUM(BG1229:BO1229)</f>
        <v>1</v>
      </c>
      <c r="BQ1229">
        <v>0</v>
      </c>
      <c r="BS1229" s="1" t="str">
        <f>LEFT(B1229,1)</f>
        <v>r</v>
      </c>
      <c r="BT1229" s="1" t="str">
        <f>LEFT(B1229,2)</f>
        <v>ro</v>
      </c>
      <c r="BU1229" s="1" t="str">
        <f>RIGHT(B1229,1)</f>
        <v>o</v>
      </c>
      <c r="BX1229" s="10">
        <v>0</v>
      </c>
      <c r="BY1229" s="10" t="str">
        <f>LEFT(CA1229,1)</f>
        <v>o</v>
      </c>
      <c r="BZ1229" s="10" t="str">
        <f>RIGHT(B1229,1)</f>
        <v>o</v>
      </c>
      <c r="CA1229" s="10" t="str">
        <f>RIGHT(B1229,3)</f>
        <v>oko</v>
      </c>
      <c r="CB1229" s="10" t="str">
        <f>RIGHT(B1229,3)</f>
        <v>oko</v>
      </c>
      <c r="CC1229" s="10" t="str">
        <f>RIGHT(B1229,2)</f>
        <v>ko</v>
      </c>
      <c r="CD1229" s="10" t="str">
        <f>RIGHT(B1229,1)</f>
        <v>o</v>
      </c>
    </row>
    <row r="1230" spans="1:82">
      <c r="A1230">
        <v>1894</v>
      </c>
      <c r="B1230" s="30" t="s">
        <v>911</v>
      </c>
      <c r="C1230" t="s">
        <v>2428</v>
      </c>
      <c r="D1230" t="s">
        <v>1150</v>
      </c>
      <c r="E1230" t="s">
        <v>2821</v>
      </c>
      <c r="F1230" t="s">
        <v>2834</v>
      </c>
      <c r="G1230" s="1">
        <f>COUNTIF(B1230,"*ii*")</f>
        <v>0</v>
      </c>
      <c r="H1230" s="1">
        <f>COUNTIF(B1230,"*ee*")</f>
        <v>0</v>
      </c>
      <c r="I1230" s="1">
        <f>COUNTIF(B1230,"*aa*")</f>
        <v>0</v>
      </c>
      <c r="J1230" s="1">
        <f>COUNTIF(B1230,"*oo*")</f>
        <v>0</v>
      </c>
      <c r="K1230" s="1">
        <f>COUNTIF(B1230,"*uu*")</f>
        <v>0</v>
      </c>
      <c r="L1230" s="1">
        <f>COUNTIF(B1230,"*ia*")</f>
        <v>0</v>
      </c>
      <c r="M1230" s="1">
        <f>COUNTIF(B1230,"*iu*")</f>
        <v>0</v>
      </c>
      <c r="N1230" s="1">
        <f>COUNTIF(B1230,"*ei*")</f>
        <v>0</v>
      </c>
      <c r="O1230" s="1">
        <f>COUNTIF(B1230,"*ea*")</f>
        <v>0</v>
      </c>
      <c r="P1230" s="1">
        <f>COUNTIF(B1230,"*eo*")</f>
        <v>0</v>
      </c>
      <c r="Q1230" s="1">
        <f>COUNTIF(B1230,"*eu*")</f>
        <v>0</v>
      </c>
      <c r="R1230" s="1">
        <f>COUNTIF(B1230,"*ai*")</f>
        <v>0</v>
      </c>
      <c r="S1230" s="1">
        <f>COUNTIF(B1230,"*ae*")</f>
        <v>0</v>
      </c>
      <c r="T1230" s="1">
        <f>COUNTIF(B1230,"*ao*")</f>
        <v>0</v>
      </c>
      <c r="U1230" s="1">
        <f>COUNTIF(B1230,"*au*")</f>
        <v>0</v>
      </c>
      <c r="V1230" s="1">
        <f>COUNTIF(B1230,"*oi*")</f>
        <v>0</v>
      </c>
      <c r="W1230" s="1">
        <f>COUNTIF(B1230,"*oe*")</f>
        <v>0</v>
      </c>
      <c r="X1230" s="1">
        <f>COUNTIF(B1230,"*oa*")</f>
        <v>0</v>
      </c>
      <c r="Y1230" s="1">
        <f>COUNTIF(B1230,"*ou*")</f>
        <v>0</v>
      </c>
      <c r="Z1230" s="1">
        <f>COUNTIF(B1230,"*ui*")</f>
        <v>0</v>
      </c>
      <c r="AA1230" s="1">
        <f>COUNTIF(B1230,"*ua*")</f>
        <v>0</v>
      </c>
      <c r="AB1230">
        <f>SUM(G1230:AA1230)</f>
        <v>0</v>
      </c>
      <c r="AC1230">
        <v>2</v>
      </c>
      <c r="AD1230">
        <f>COUNTIF(AC1230,"2")</f>
        <v>1</v>
      </c>
      <c r="AE1230">
        <f>COUNTIF(AC1230,"3")</f>
        <v>0</v>
      </c>
      <c r="AF1230">
        <f>COUNTIF(AC1230,"4")</f>
        <v>0</v>
      </c>
      <c r="AG1230">
        <f>COUNTIF(AC1230,"5")</f>
        <v>0</v>
      </c>
      <c r="AH1230">
        <v>1</v>
      </c>
      <c r="AI1230">
        <v>0</v>
      </c>
      <c r="AL1230">
        <v>1</v>
      </c>
      <c r="AO1230" s="1">
        <f>COUNTIF(F1230,"CVCV")+COUNTIF(F1230,"CVVCV")</f>
        <v>1</v>
      </c>
      <c r="AP1230" s="1">
        <f>COUNTIF(F1230,"CVCVC")+COUNTIF(F1230,"CVVCVC")</f>
        <v>0</v>
      </c>
      <c r="AQ1230" s="1">
        <f>COUNTIF(F1230,"VCV")+COUNTIF(F1230,"VVCV")</f>
        <v>0</v>
      </c>
      <c r="AR1230" s="1">
        <f>COUNTIF(F1230,"VCVC")+COUNTIF(F1230,"VVCVC")</f>
        <v>0</v>
      </c>
      <c r="AS1230" s="1">
        <f>COUNTIF(F1230,"CVV")</f>
        <v>0</v>
      </c>
      <c r="AT1230" s="1">
        <f>COUNTIF(F1230,"CVVC")</f>
        <v>0</v>
      </c>
      <c r="AU1230" s="1">
        <f>COUNTIF(F1230,"VV")</f>
        <v>0</v>
      </c>
      <c r="AV1230" s="1">
        <f>COUNTIF(F1230,"VVC")</f>
        <v>0</v>
      </c>
      <c r="AW1230" s="1">
        <f>COUNTIF(F1230,"CVVCVC")+COUNTIF(F1230,"VVCVC")+COUNTIF(F1230,"CVVCV")+COUNTIF(F1230,"VVCV")</f>
        <v>0</v>
      </c>
      <c r="AY1230" s="1">
        <f>COUNTIF(F1230,"CCVCV")</f>
        <v>0</v>
      </c>
      <c r="AZ1230" s="1">
        <f>COUNTIF(F1230,"CCVCVC")</f>
        <v>0</v>
      </c>
      <c r="BA1230" s="1">
        <f>COUNTIF(F1230,"CCVV")</f>
        <v>0</v>
      </c>
      <c r="BB1230" s="1">
        <f>COUNTIF(F1230,"CCVVC")</f>
        <v>0</v>
      </c>
      <c r="BF1230" s="1" t="str">
        <f>RIGHT(F1230,4)</f>
        <v>CVCV</v>
      </c>
      <c r="BG1230" s="1">
        <v>1</v>
      </c>
      <c r="BP1230" s="1">
        <f>SUM(BG1230:BO1230)</f>
        <v>1</v>
      </c>
      <c r="BQ1230">
        <v>0</v>
      </c>
      <c r="BS1230" s="1" t="str">
        <f>LEFT(B1230,1)</f>
        <v>t</v>
      </c>
      <c r="BT1230" s="1" t="str">
        <f>LEFT(B1230,2)</f>
        <v>to</v>
      </c>
      <c r="BU1230" s="1" t="str">
        <f>RIGHT(B1230,1)</f>
        <v>o</v>
      </c>
      <c r="BX1230" s="10">
        <v>0</v>
      </c>
      <c r="BY1230" s="10" t="str">
        <f>LEFT(CA1230,1)</f>
        <v>o</v>
      </c>
      <c r="BZ1230" s="10" t="str">
        <f>RIGHT(B1230,1)</f>
        <v>o</v>
      </c>
      <c r="CA1230" s="10" t="str">
        <f>RIGHT(B1230,3)</f>
        <v>oko</v>
      </c>
      <c r="CB1230" s="10" t="str">
        <f>RIGHT(B1230,3)</f>
        <v>oko</v>
      </c>
      <c r="CC1230" s="10" t="str">
        <f>RIGHT(B1230,2)</f>
        <v>ko</v>
      </c>
      <c r="CD1230" s="10" t="str">
        <f>RIGHT(B1230,1)</f>
        <v>o</v>
      </c>
    </row>
    <row r="1231" spans="1:82">
      <c r="A1231">
        <v>1288</v>
      </c>
      <c r="B1231" s="30" t="s">
        <v>3259</v>
      </c>
      <c r="C1231" t="s">
        <v>1528</v>
      </c>
      <c r="D1231" t="s">
        <v>1150</v>
      </c>
      <c r="E1231" t="s">
        <v>2821</v>
      </c>
      <c r="F1231" t="s">
        <v>2834</v>
      </c>
      <c r="G1231" s="1">
        <f>COUNTIF(B1231,"*ii*")</f>
        <v>0</v>
      </c>
      <c r="H1231" s="1">
        <f>COUNTIF(B1231,"*ee*")</f>
        <v>0</v>
      </c>
      <c r="I1231" s="1">
        <f>COUNTIF(B1231,"*aa*")</f>
        <v>0</v>
      </c>
      <c r="J1231" s="1">
        <f>COUNTIF(B1231,"*oo*")</f>
        <v>0</v>
      </c>
      <c r="K1231" s="1">
        <f>COUNTIF(B1231,"*uu*")</f>
        <v>0</v>
      </c>
      <c r="L1231" s="1">
        <f>COUNTIF(B1231,"*ia*")</f>
        <v>0</v>
      </c>
      <c r="M1231" s="1">
        <f>COUNTIF(B1231,"*iu*")</f>
        <v>0</v>
      </c>
      <c r="N1231" s="1">
        <f>COUNTIF(B1231,"*ei*")</f>
        <v>0</v>
      </c>
      <c r="O1231" s="1">
        <f>COUNTIF(B1231,"*ea*")</f>
        <v>0</v>
      </c>
      <c r="P1231" s="1">
        <f>COUNTIF(B1231,"*eo*")</f>
        <v>0</v>
      </c>
      <c r="Q1231" s="1">
        <f>COUNTIF(B1231,"*eu*")</f>
        <v>0</v>
      </c>
      <c r="R1231" s="1">
        <f>COUNTIF(B1231,"*ai*")</f>
        <v>0</v>
      </c>
      <c r="S1231" s="1">
        <f>COUNTIF(B1231,"*ae*")</f>
        <v>0</v>
      </c>
      <c r="T1231" s="1">
        <f>COUNTIF(B1231,"*ao*")</f>
        <v>0</v>
      </c>
      <c r="U1231" s="1">
        <f>COUNTIF(B1231,"*au*")</f>
        <v>0</v>
      </c>
      <c r="V1231" s="1">
        <f>COUNTIF(B1231,"*oi*")</f>
        <v>0</v>
      </c>
      <c r="W1231" s="1">
        <f>COUNTIF(B1231,"*oe*")</f>
        <v>0</v>
      </c>
      <c r="X1231" s="1">
        <f>COUNTIF(B1231,"*oa*")</f>
        <v>0</v>
      </c>
      <c r="Y1231" s="1">
        <f>COUNTIF(B1231,"*ou*")</f>
        <v>0</v>
      </c>
      <c r="Z1231" s="1">
        <f>COUNTIF(B1231,"*ui*")</f>
        <v>0</v>
      </c>
      <c r="AA1231" s="1">
        <f>COUNTIF(B1231,"*ua*")</f>
        <v>0</v>
      </c>
      <c r="AB1231">
        <f>SUM(G1231:AA1231)</f>
        <v>0</v>
      </c>
      <c r="AC1231">
        <v>2</v>
      </c>
      <c r="AD1231">
        <f>COUNTIF(AC1231,"2")</f>
        <v>1</v>
      </c>
      <c r="AE1231">
        <f>COUNTIF(AC1231,"3")</f>
        <v>0</v>
      </c>
      <c r="AF1231">
        <f>COUNTIF(AC1231,"4")</f>
        <v>0</v>
      </c>
      <c r="AG1231">
        <f>COUNTIF(AC1231,"5")</f>
        <v>0</v>
      </c>
      <c r="AH1231">
        <v>1</v>
      </c>
      <c r="AI1231">
        <v>0</v>
      </c>
      <c r="AL1231">
        <v>1</v>
      </c>
      <c r="AO1231" s="1">
        <f>COUNTIF(F1231,"CVCV")+COUNTIF(F1231,"CVVCV")</f>
        <v>1</v>
      </c>
      <c r="AP1231" s="1">
        <f>COUNTIF(F1231,"CVCVC")+COUNTIF(F1231,"CVVCVC")</f>
        <v>0</v>
      </c>
      <c r="AQ1231" s="1">
        <f>COUNTIF(F1231,"VCV")+COUNTIF(F1231,"VVCV")</f>
        <v>0</v>
      </c>
      <c r="AR1231" s="1">
        <f>COUNTIF(F1231,"VCVC")+COUNTIF(F1231,"VVCVC")</f>
        <v>0</v>
      </c>
      <c r="AS1231" s="1">
        <f>COUNTIF(F1231,"CVV")</f>
        <v>0</v>
      </c>
      <c r="AT1231" s="1">
        <f>COUNTIF(F1231,"CVVC")</f>
        <v>0</v>
      </c>
      <c r="AU1231" s="1">
        <f>COUNTIF(F1231,"VV")</f>
        <v>0</v>
      </c>
      <c r="AV1231" s="1">
        <f>COUNTIF(F1231,"VVC")</f>
        <v>0</v>
      </c>
      <c r="AW1231" s="1">
        <f>COUNTIF(F1231,"CVVCVC")+COUNTIF(F1231,"VVCVC")+COUNTIF(F1231,"CVVCV")+COUNTIF(F1231,"VVCV")</f>
        <v>0</v>
      </c>
      <c r="AY1231" s="1">
        <f>COUNTIF(F1231,"CCVCV")</f>
        <v>0</v>
      </c>
      <c r="AZ1231" s="1">
        <f>COUNTIF(F1231,"CCVCVC")</f>
        <v>0</v>
      </c>
      <c r="BA1231" s="1">
        <f>COUNTIF(F1231,"CCVV")</f>
        <v>0</v>
      </c>
      <c r="BB1231" s="1">
        <f>COUNTIF(F1231,"CCVVC")</f>
        <v>0</v>
      </c>
      <c r="BF1231" s="1" t="str">
        <f>RIGHT(F1231,4)</f>
        <v>CVCV</v>
      </c>
      <c r="BG1231" s="1">
        <v>1</v>
      </c>
      <c r="BP1231" s="1">
        <f>SUM(BG1231:BO1231)</f>
        <v>1</v>
      </c>
      <c r="BQ1231">
        <v>0</v>
      </c>
      <c r="BS1231" s="1" t="str">
        <f>LEFT(B1231,1)</f>
        <v>ʔ</v>
      </c>
      <c r="BT1231" s="1" t="str">
        <f>LEFT(B1231,2)</f>
        <v>ʔe</v>
      </c>
      <c r="BU1231" s="1" t="str">
        <f>RIGHT(B1231,1)</f>
        <v>o</v>
      </c>
      <c r="BX1231" s="10">
        <v>0</v>
      </c>
      <c r="BY1231" s="10" t="str">
        <f>LEFT(CA1231,1)</f>
        <v>e</v>
      </c>
      <c r="BZ1231" s="10" t="str">
        <f>RIGHT(B1231,1)</f>
        <v>o</v>
      </c>
      <c r="CA1231" s="10" t="str">
        <f>RIGHT(B1231,3)</f>
        <v>emo</v>
      </c>
      <c r="CB1231" s="10" t="str">
        <f>RIGHT(B1231,3)</f>
        <v>emo</v>
      </c>
      <c r="CC1231" s="10" t="str">
        <f>RIGHT(B1231,2)</f>
        <v>mo</v>
      </c>
      <c r="CD1231" s="10" t="str">
        <f>RIGHT(B1231,1)</f>
        <v>o</v>
      </c>
    </row>
    <row r="1232" spans="1:82">
      <c r="A1232">
        <v>1659</v>
      </c>
      <c r="B1232" s="30" t="s">
        <v>812</v>
      </c>
      <c r="C1232" t="s">
        <v>2274</v>
      </c>
      <c r="D1232" t="s">
        <v>1150</v>
      </c>
      <c r="E1232" t="s">
        <v>2821</v>
      </c>
      <c r="F1232" t="s">
        <v>2834</v>
      </c>
      <c r="G1232" s="1">
        <f>COUNTIF(B1232,"*ii*")</f>
        <v>0</v>
      </c>
      <c r="H1232" s="1">
        <f>COUNTIF(B1232,"*ee*")</f>
        <v>0</v>
      </c>
      <c r="I1232" s="1">
        <f>COUNTIF(B1232,"*aa*")</f>
        <v>0</v>
      </c>
      <c r="J1232" s="1">
        <f>COUNTIF(B1232,"*oo*")</f>
        <v>0</v>
      </c>
      <c r="K1232" s="1">
        <f>COUNTIF(B1232,"*uu*")</f>
        <v>0</v>
      </c>
      <c r="L1232" s="1">
        <f>COUNTIF(B1232,"*ia*")</f>
        <v>0</v>
      </c>
      <c r="M1232" s="1">
        <f>COUNTIF(B1232,"*iu*")</f>
        <v>0</v>
      </c>
      <c r="N1232" s="1">
        <f>COUNTIF(B1232,"*ei*")</f>
        <v>0</v>
      </c>
      <c r="O1232" s="1">
        <f>COUNTIF(B1232,"*ea*")</f>
        <v>0</v>
      </c>
      <c r="P1232" s="1">
        <f>COUNTIF(B1232,"*eo*")</f>
        <v>0</v>
      </c>
      <c r="Q1232" s="1">
        <f>COUNTIF(B1232,"*eu*")</f>
        <v>0</v>
      </c>
      <c r="R1232" s="1">
        <f>COUNTIF(B1232,"*ai*")</f>
        <v>0</v>
      </c>
      <c r="S1232" s="1">
        <f>COUNTIF(B1232,"*ae*")</f>
        <v>0</v>
      </c>
      <c r="T1232" s="1">
        <f>COUNTIF(B1232,"*ao*")</f>
        <v>0</v>
      </c>
      <c r="U1232" s="1">
        <f>COUNTIF(B1232,"*au*")</f>
        <v>0</v>
      </c>
      <c r="V1232" s="1">
        <f>COUNTIF(B1232,"*oi*")</f>
        <v>0</v>
      </c>
      <c r="W1232" s="1">
        <f>COUNTIF(B1232,"*oe*")</f>
        <v>0</v>
      </c>
      <c r="X1232" s="1">
        <f>COUNTIF(B1232,"*oa*")</f>
        <v>0</v>
      </c>
      <c r="Y1232" s="1">
        <f>COUNTIF(B1232,"*ou*")</f>
        <v>0</v>
      </c>
      <c r="Z1232" s="1">
        <f>COUNTIF(B1232,"*ui*")</f>
        <v>0</v>
      </c>
      <c r="AA1232" s="1">
        <f>COUNTIF(B1232,"*ua*")</f>
        <v>0</v>
      </c>
      <c r="AB1232">
        <f>SUM(G1232:AA1232)</f>
        <v>0</v>
      </c>
      <c r="AC1232">
        <v>2</v>
      </c>
      <c r="AD1232">
        <f>COUNTIF(AC1232,"2")</f>
        <v>1</v>
      </c>
      <c r="AE1232">
        <f>COUNTIF(AC1232,"3")</f>
        <v>0</v>
      </c>
      <c r="AF1232">
        <f>COUNTIF(AC1232,"4")</f>
        <v>0</v>
      </c>
      <c r="AG1232">
        <f>COUNTIF(AC1232,"5")</f>
        <v>0</v>
      </c>
      <c r="AH1232">
        <v>1</v>
      </c>
      <c r="AI1232">
        <v>0</v>
      </c>
      <c r="AL1232">
        <v>1</v>
      </c>
      <c r="AO1232" s="1">
        <f>COUNTIF(F1232,"CVCV")+COUNTIF(F1232,"CVVCV")</f>
        <v>1</v>
      </c>
      <c r="AP1232" s="1">
        <f>COUNTIF(F1232,"CVCVC")+COUNTIF(F1232,"CVVCVC")</f>
        <v>0</v>
      </c>
      <c r="AQ1232" s="1">
        <f>COUNTIF(F1232,"VCV")+COUNTIF(F1232,"VVCV")</f>
        <v>0</v>
      </c>
      <c r="AR1232" s="1">
        <f>COUNTIF(F1232,"VCVC")+COUNTIF(F1232,"VVCVC")</f>
        <v>0</v>
      </c>
      <c r="AS1232" s="1">
        <f>COUNTIF(F1232,"CVV")</f>
        <v>0</v>
      </c>
      <c r="AT1232" s="1">
        <f>COUNTIF(F1232,"CVVC")</f>
        <v>0</v>
      </c>
      <c r="AU1232" s="1">
        <f>COUNTIF(F1232,"VV")</f>
        <v>0</v>
      </c>
      <c r="AV1232" s="1">
        <f>COUNTIF(F1232,"VVC")</f>
        <v>0</v>
      </c>
      <c r="AW1232" s="1">
        <f>COUNTIF(F1232,"CVVCVC")+COUNTIF(F1232,"VVCVC")+COUNTIF(F1232,"CVVCV")+COUNTIF(F1232,"VVCV")</f>
        <v>0</v>
      </c>
      <c r="AY1232" s="1">
        <f>COUNTIF(F1232,"CCVCV")</f>
        <v>0</v>
      </c>
      <c r="AZ1232" s="1">
        <f>COUNTIF(F1232,"CCVCVC")</f>
        <v>0</v>
      </c>
      <c r="BA1232" s="1">
        <f>COUNTIF(F1232,"CCVV")</f>
        <v>0</v>
      </c>
      <c r="BB1232" s="1">
        <f>COUNTIF(F1232,"CCVVC")</f>
        <v>0</v>
      </c>
      <c r="BF1232" s="1" t="str">
        <f>RIGHT(F1232,4)</f>
        <v>CVCV</v>
      </c>
      <c r="BG1232" s="1">
        <v>1</v>
      </c>
      <c r="BI1232">
        <f>COUNTIFS(BY1232,"i",BZ1232,"e")+COUNTIFS(BY1232,"i",BZ1232,"o")+COUNTIFS(BY1232,"u",BZ1232,"e")+COUNTIFS(BY1232,"u",BZ1232,"o")</f>
        <v>1</v>
      </c>
      <c r="BP1232" s="1">
        <f>SUM(BG1232:BO1232)</f>
        <v>2</v>
      </c>
      <c r="BQ1232">
        <v>0</v>
      </c>
      <c r="BS1232" s="1" t="str">
        <f>LEFT(B1232,1)</f>
        <v>s</v>
      </c>
      <c r="BT1232" s="1" t="str">
        <f>LEFT(B1232,2)</f>
        <v>si</v>
      </c>
      <c r="BU1232" s="1" t="str">
        <f>RIGHT(B1232,1)</f>
        <v>o</v>
      </c>
      <c r="BX1232" s="10">
        <v>0</v>
      </c>
      <c r="BY1232" s="10" t="str">
        <f>LEFT(CA1232,1)</f>
        <v>i</v>
      </c>
      <c r="BZ1232" s="10" t="str">
        <f>RIGHT(B1232,1)</f>
        <v>o</v>
      </c>
      <c r="CA1232" s="10" t="str">
        <f>RIGHT(B1232,3)</f>
        <v>imo</v>
      </c>
      <c r="CB1232" s="10" t="str">
        <f>RIGHT(B1232,3)</f>
        <v>imo</v>
      </c>
      <c r="CC1232" s="10" t="str">
        <f>RIGHT(B1232,2)</f>
        <v>mo</v>
      </c>
      <c r="CD1232" s="10" t="str">
        <f>RIGHT(B1232,1)</f>
        <v>o</v>
      </c>
    </row>
    <row r="1233" spans="1:82">
      <c r="A1233">
        <v>482</v>
      </c>
      <c r="B1233" s="30" t="s">
        <v>153</v>
      </c>
      <c r="C1233" t="s">
        <v>1350</v>
      </c>
      <c r="D1233" t="s">
        <v>1151</v>
      </c>
      <c r="E1233" t="s">
        <v>2821</v>
      </c>
      <c r="F1233" t="s">
        <v>2834</v>
      </c>
      <c r="G1233" s="1">
        <f>COUNTIF(B1233,"*ii*")</f>
        <v>0</v>
      </c>
      <c r="H1233" s="1">
        <f>COUNTIF(B1233,"*ee*")</f>
        <v>0</v>
      </c>
      <c r="I1233" s="1">
        <f>COUNTIF(B1233,"*aa*")</f>
        <v>0</v>
      </c>
      <c r="J1233" s="1">
        <f>COUNTIF(B1233,"*oo*")</f>
        <v>0</v>
      </c>
      <c r="K1233" s="1">
        <f>COUNTIF(B1233,"*uu*")</f>
        <v>0</v>
      </c>
      <c r="L1233" s="1">
        <f>COUNTIF(B1233,"*ia*")</f>
        <v>0</v>
      </c>
      <c r="M1233" s="1">
        <f>COUNTIF(B1233,"*iu*")</f>
        <v>0</v>
      </c>
      <c r="N1233" s="1">
        <f>COUNTIF(B1233,"*ei*")</f>
        <v>0</v>
      </c>
      <c r="O1233" s="1">
        <f>COUNTIF(B1233,"*ea*")</f>
        <v>0</v>
      </c>
      <c r="P1233" s="1">
        <f>COUNTIF(B1233,"*eo*")</f>
        <v>0</v>
      </c>
      <c r="Q1233" s="1">
        <f>COUNTIF(B1233,"*eu*")</f>
        <v>0</v>
      </c>
      <c r="R1233" s="1">
        <f>COUNTIF(B1233,"*ai*")</f>
        <v>0</v>
      </c>
      <c r="S1233" s="1">
        <f>COUNTIF(B1233,"*ae*")</f>
        <v>0</v>
      </c>
      <c r="T1233" s="1">
        <f>COUNTIF(B1233,"*ao*")</f>
        <v>0</v>
      </c>
      <c r="U1233" s="1">
        <f>COUNTIF(B1233,"*au*")</f>
        <v>0</v>
      </c>
      <c r="V1233" s="1">
        <f>COUNTIF(B1233,"*oi*")</f>
        <v>0</v>
      </c>
      <c r="W1233" s="1">
        <f>COUNTIF(B1233,"*oe*")</f>
        <v>0</v>
      </c>
      <c r="X1233" s="1">
        <f>COUNTIF(B1233,"*oa*")</f>
        <v>0</v>
      </c>
      <c r="Y1233" s="1">
        <f>COUNTIF(B1233,"*ou*")</f>
        <v>0</v>
      </c>
      <c r="Z1233" s="1">
        <f>COUNTIF(B1233,"*ui*")</f>
        <v>0</v>
      </c>
      <c r="AA1233" s="1">
        <f>COUNTIF(B1233,"*ua*")</f>
        <v>0</v>
      </c>
      <c r="AB1233">
        <f>SUM(G1233:AA1233)</f>
        <v>0</v>
      </c>
      <c r="AC1233">
        <v>2</v>
      </c>
      <c r="AD1233">
        <f>COUNTIF(AC1233,"2")</f>
        <v>1</v>
      </c>
      <c r="AE1233">
        <f>COUNTIF(AC1233,"3")</f>
        <v>0</v>
      </c>
      <c r="AF1233">
        <f>COUNTIF(AC1233,"4")</f>
        <v>0</v>
      </c>
      <c r="AG1233">
        <f>COUNTIF(AC1233,"5")</f>
        <v>0</v>
      </c>
      <c r="AH1233">
        <v>1</v>
      </c>
      <c r="AI1233">
        <v>0</v>
      </c>
      <c r="AL1233">
        <v>1</v>
      </c>
      <c r="AO1233" s="1">
        <f>COUNTIF(F1233,"CVCV")+COUNTIF(F1233,"CVVCV")</f>
        <v>1</v>
      </c>
      <c r="AP1233" s="1">
        <f>COUNTIF(F1233,"CVCVC")+COUNTIF(F1233,"CVVCVC")</f>
        <v>0</v>
      </c>
      <c r="AQ1233" s="1">
        <f>COUNTIF(F1233,"VCV")+COUNTIF(F1233,"VVCV")</f>
        <v>0</v>
      </c>
      <c r="AR1233" s="1">
        <f>COUNTIF(F1233,"VCVC")+COUNTIF(F1233,"VVCVC")</f>
        <v>0</v>
      </c>
      <c r="AS1233" s="1">
        <f>COUNTIF(F1233,"CVV")</f>
        <v>0</v>
      </c>
      <c r="AT1233" s="1">
        <f>COUNTIF(F1233,"CVVC")</f>
        <v>0</v>
      </c>
      <c r="AU1233" s="1">
        <f>COUNTIF(F1233,"VV")</f>
        <v>0</v>
      </c>
      <c r="AV1233" s="1">
        <f>COUNTIF(F1233,"VVC")</f>
        <v>0</v>
      </c>
      <c r="AW1233" s="1">
        <f>COUNTIF(F1233,"CVVCVC")+COUNTIF(F1233,"VVCVC")+COUNTIF(F1233,"CVVCV")+COUNTIF(F1233,"VVCV")</f>
        <v>0</v>
      </c>
      <c r="AY1233" s="1">
        <f>COUNTIF(F1233,"CCVCV")</f>
        <v>0</v>
      </c>
      <c r="AZ1233" s="1">
        <f>COUNTIF(F1233,"CCVCVC")</f>
        <v>0</v>
      </c>
      <c r="BA1233" s="1">
        <f>COUNTIF(F1233,"CCVV")</f>
        <v>0</v>
      </c>
      <c r="BB1233" s="1">
        <f>COUNTIF(F1233,"CCVVC")</f>
        <v>0</v>
      </c>
      <c r="BF1233" s="1" t="str">
        <f>RIGHT(F1233,4)</f>
        <v>CVCV</v>
      </c>
      <c r="BG1233" s="1">
        <v>1</v>
      </c>
      <c r="BP1233" s="1">
        <f>SUM(BG1233:BO1233)</f>
        <v>1</v>
      </c>
      <c r="BQ1233">
        <v>0</v>
      </c>
      <c r="BS1233" s="1" t="str">
        <f>LEFT(B1233,1)</f>
        <v>k</v>
      </c>
      <c r="BT1233" s="1" t="str">
        <f>LEFT(B1233,2)</f>
        <v>ka</v>
      </c>
      <c r="BU1233" s="1" t="str">
        <f>RIGHT(B1233,1)</f>
        <v>o</v>
      </c>
      <c r="BX1233" s="10">
        <v>0</v>
      </c>
      <c r="BY1233" s="10" t="str">
        <f>LEFT(CA1233,1)</f>
        <v>a</v>
      </c>
      <c r="BZ1233" s="10" t="str">
        <f>RIGHT(B1233,1)</f>
        <v>o</v>
      </c>
      <c r="CA1233" s="10" t="str">
        <f>RIGHT(B1233,3)</f>
        <v>ano</v>
      </c>
      <c r="CB1233" s="10" t="str">
        <f>RIGHT(B1233,3)</f>
        <v>ano</v>
      </c>
      <c r="CC1233" s="10" t="str">
        <f>RIGHT(B1233,2)</f>
        <v>no</v>
      </c>
      <c r="CD1233" s="10" t="str">
        <f>RIGHT(B1233,1)</f>
        <v>o</v>
      </c>
    </row>
    <row r="1234" spans="1:82">
      <c r="A1234">
        <v>142</v>
      </c>
      <c r="B1234" s="30" t="s">
        <v>442</v>
      </c>
      <c r="C1234" t="s">
        <v>1766</v>
      </c>
      <c r="D1234" t="s">
        <v>1141</v>
      </c>
      <c r="E1234" t="s">
        <v>1141</v>
      </c>
      <c r="F1234" t="s">
        <v>2834</v>
      </c>
      <c r="G1234" s="1">
        <f>COUNTIF(B1234,"*ii*")</f>
        <v>0</v>
      </c>
      <c r="H1234" s="1">
        <f>COUNTIF(B1234,"*ee*")</f>
        <v>0</v>
      </c>
      <c r="I1234" s="1">
        <f>COUNTIF(B1234,"*aa*")</f>
        <v>0</v>
      </c>
      <c r="J1234" s="1">
        <f>COUNTIF(B1234,"*oo*")</f>
        <v>0</v>
      </c>
      <c r="K1234" s="1">
        <f>COUNTIF(B1234,"*uu*")</f>
        <v>0</v>
      </c>
      <c r="L1234" s="1">
        <f>COUNTIF(B1234,"*ia*")</f>
        <v>0</v>
      </c>
      <c r="M1234" s="1">
        <f>COUNTIF(B1234,"*iu*")</f>
        <v>0</v>
      </c>
      <c r="N1234" s="1">
        <f>COUNTIF(B1234,"*ei*")</f>
        <v>0</v>
      </c>
      <c r="O1234" s="1">
        <f>COUNTIF(B1234,"*ea*")</f>
        <v>0</v>
      </c>
      <c r="P1234" s="1">
        <f>COUNTIF(B1234,"*eo*")</f>
        <v>0</v>
      </c>
      <c r="Q1234" s="1">
        <f>COUNTIF(B1234,"*eu*")</f>
        <v>0</v>
      </c>
      <c r="R1234" s="1">
        <f>COUNTIF(B1234,"*ai*")</f>
        <v>0</v>
      </c>
      <c r="S1234" s="1">
        <f>COUNTIF(B1234,"*ae*")</f>
        <v>0</v>
      </c>
      <c r="T1234" s="1">
        <f>COUNTIF(B1234,"*ao*")</f>
        <v>0</v>
      </c>
      <c r="U1234" s="1">
        <f>COUNTIF(B1234,"*au*")</f>
        <v>0</v>
      </c>
      <c r="V1234" s="1">
        <f>COUNTIF(B1234,"*oi*")</f>
        <v>0</v>
      </c>
      <c r="W1234" s="1">
        <f>COUNTIF(B1234,"*oe*")</f>
        <v>0</v>
      </c>
      <c r="X1234" s="1">
        <f>COUNTIF(B1234,"*oa*")</f>
        <v>0</v>
      </c>
      <c r="Y1234" s="1">
        <f>COUNTIF(B1234,"*ou*")</f>
        <v>0</v>
      </c>
      <c r="Z1234" s="1">
        <f>COUNTIF(B1234,"*ui*")</f>
        <v>0</v>
      </c>
      <c r="AA1234" s="1">
        <f>COUNTIF(B1234,"*ua*")</f>
        <v>0</v>
      </c>
      <c r="AB1234">
        <f>SUM(G1234:AA1234)</f>
        <v>0</v>
      </c>
      <c r="AC1234">
        <v>2</v>
      </c>
      <c r="AD1234">
        <f>COUNTIF(AC1234,"2")</f>
        <v>1</v>
      </c>
      <c r="AE1234">
        <f>COUNTIF(AC1234,"3")</f>
        <v>0</v>
      </c>
      <c r="AF1234">
        <f>COUNTIF(AC1234,"4")</f>
        <v>0</v>
      </c>
      <c r="AG1234">
        <f>COUNTIF(AC1234,"5")</f>
        <v>0</v>
      </c>
      <c r="AH1234">
        <v>1</v>
      </c>
      <c r="AI1234">
        <v>0</v>
      </c>
      <c r="AL1234">
        <v>1</v>
      </c>
      <c r="AO1234" s="1">
        <f>COUNTIF(F1234,"CVCV")+COUNTIF(F1234,"CVVCV")</f>
        <v>1</v>
      </c>
      <c r="AP1234" s="1">
        <f>COUNTIF(F1234,"CVCVC")+COUNTIF(F1234,"CVVCVC")</f>
        <v>0</v>
      </c>
      <c r="AQ1234" s="1">
        <f>COUNTIF(F1234,"VCV")+COUNTIF(F1234,"VVCV")</f>
        <v>0</v>
      </c>
      <c r="AR1234" s="1">
        <f>COUNTIF(F1234,"VCVC")+COUNTIF(F1234,"VVCVC")</f>
        <v>0</v>
      </c>
      <c r="AS1234" s="1">
        <f>COUNTIF(F1234,"CVV")</f>
        <v>0</v>
      </c>
      <c r="AT1234" s="1">
        <f>COUNTIF(F1234,"CVVC")</f>
        <v>0</v>
      </c>
      <c r="AU1234" s="1">
        <f>COUNTIF(F1234,"VV")</f>
        <v>0</v>
      </c>
      <c r="AV1234" s="1">
        <f>COUNTIF(F1234,"VVC")</f>
        <v>0</v>
      </c>
      <c r="AW1234" s="1">
        <f>COUNTIF(F1234,"CVVCVC")+COUNTIF(F1234,"VVCVC")+COUNTIF(F1234,"CVVCV")+COUNTIF(F1234,"VVCV")</f>
        <v>0</v>
      </c>
      <c r="AY1234" s="1">
        <f>COUNTIF(F1234,"CCVCV")</f>
        <v>0</v>
      </c>
      <c r="AZ1234" s="1">
        <f>COUNTIF(F1234,"CCVCVC")</f>
        <v>0</v>
      </c>
      <c r="BA1234" s="1">
        <f>COUNTIF(F1234,"CCVV")</f>
        <v>0</v>
      </c>
      <c r="BB1234" s="1">
        <f>COUNTIF(F1234,"CCVVC")</f>
        <v>0</v>
      </c>
      <c r="BF1234" s="1" t="str">
        <f>RIGHT(F1234,4)</f>
        <v>CVCV</v>
      </c>
      <c r="BG1234" s="1">
        <v>1</v>
      </c>
      <c r="BP1234" s="1">
        <f>SUM(BG1234:BO1234)</f>
        <v>1</v>
      </c>
      <c r="BQ1234">
        <v>0</v>
      </c>
      <c r="BS1234" s="1" t="str">
        <f>LEFT(B1234,1)</f>
        <v>b</v>
      </c>
      <c r="BT1234" s="1" t="str">
        <f>LEFT(B1234,2)</f>
        <v>be</v>
      </c>
      <c r="BU1234" s="1" t="str">
        <f>RIGHT(B1234,1)</f>
        <v>o</v>
      </c>
      <c r="BX1234" s="10">
        <v>0</v>
      </c>
      <c r="BY1234" s="10" t="str">
        <f>LEFT(CA1234,1)</f>
        <v>e</v>
      </c>
      <c r="BZ1234" s="10" t="str">
        <f>RIGHT(B1234,1)</f>
        <v>o</v>
      </c>
      <c r="CA1234" s="10" t="str">
        <f>RIGHT(B1234,3)</f>
        <v>eno</v>
      </c>
      <c r="CB1234" s="10" t="str">
        <f>RIGHT(B1234,3)</f>
        <v>eno</v>
      </c>
      <c r="CC1234" s="10" t="str">
        <f>RIGHT(B1234,2)</f>
        <v>no</v>
      </c>
      <c r="CD1234" s="10" t="str">
        <f>RIGHT(B1234,1)</f>
        <v>o</v>
      </c>
    </row>
    <row r="1235" spans="1:82">
      <c r="A1235">
        <v>963</v>
      </c>
      <c r="B1235" s="30" t="s">
        <v>288</v>
      </c>
      <c r="C1235" t="s">
        <v>1540</v>
      </c>
      <c r="D1235" t="s">
        <v>1141</v>
      </c>
      <c r="E1235" t="s">
        <v>1141</v>
      </c>
      <c r="F1235" t="s">
        <v>2834</v>
      </c>
      <c r="G1235" s="1">
        <f>COUNTIF(B1235,"*ii*")</f>
        <v>0</v>
      </c>
      <c r="H1235" s="1">
        <f>COUNTIF(B1235,"*ee*")</f>
        <v>0</v>
      </c>
      <c r="I1235" s="1">
        <f>COUNTIF(B1235,"*aa*")</f>
        <v>0</v>
      </c>
      <c r="J1235" s="1">
        <f>COUNTIF(B1235,"*oo*")</f>
        <v>0</v>
      </c>
      <c r="K1235" s="1">
        <f>COUNTIF(B1235,"*uu*")</f>
        <v>0</v>
      </c>
      <c r="L1235" s="1">
        <f>COUNTIF(B1235,"*ia*")</f>
        <v>0</v>
      </c>
      <c r="M1235" s="1">
        <f>COUNTIF(B1235,"*iu*")</f>
        <v>0</v>
      </c>
      <c r="N1235" s="1">
        <f>COUNTIF(B1235,"*ei*")</f>
        <v>0</v>
      </c>
      <c r="O1235" s="1">
        <f>COUNTIF(B1235,"*ea*")</f>
        <v>0</v>
      </c>
      <c r="P1235" s="1">
        <f>COUNTIF(B1235,"*eo*")</f>
        <v>0</v>
      </c>
      <c r="Q1235" s="1">
        <f>COUNTIF(B1235,"*eu*")</f>
        <v>0</v>
      </c>
      <c r="R1235" s="1">
        <f>COUNTIF(B1235,"*ai*")</f>
        <v>0</v>
      </c>
      <c r="S1235" s="1">
        <f>COUNTIF(B1235,"*ae*")</f>
        <v>0</v>
      </c>
      <c r="T1235" s="1">
        <f>COUNTIF(B1235,"*ao*")</f>
        <v>0</v>
      </c>
      <c r="U1235" s="1">
        <f>COUNTIF(B1235,"*au*")</f>
        <v>0</v>
      </c>
      <c r="V1235" s="1">
        <f>COUNTIF(B1235,"*oi*")</f>
        <v>0</v>
      </c>
      <c r="W1235" s="1">
        <f>COUNTIF(B1235,"*oe*")</f>
        <v>0</v>
      </c>
      <c r="X1235" s="1">
        <f>COUNTIF(B1235,"*oa*")</f>
        <v>0</v>
      </c>
      <c r="Y1235" s="1">
        <f>COUNTIF(B1235,"*ou*")</f>
        <v>0</v>
      </c>
      <c r="Z1235" s="1">
        <f>COUNTIF(B1235,"*ui*")</f>
        <v>0</v>
      </c>
      <c r="AA1235" s="1">
        <f>COUNTIF(B1235,"*ua*")</f>
        <v>0</v>
      </c>
      <c r="AB1235">
        <f>SUM(G1235:AA1235)</f>
        <v>0</v>
      </c>
      <c r="AC1235">
        <v>2</v>
      </c>
      <c r="AD1235">
        <f>COUNTIF(AC1235,"2")</f>
        <v>1</v>
      </c>
      <c r="AE1235">
        <f>COUNTIF(AC1235,"3")</f>
        <v>0</v>
      </c>
      <c r="AF1235">
        <f>COUNTIF(AC1235,"4")</f>
        <v>0</v>
      </c>
      <c r="AG1235">
        <f>COUNTIF(AC1235,"5")</f>
        <v>0</v>
      </c>
      <c r="AH1235">
        <v>1</v>
      </c>
      <c r="AI1235">
        <v>0</v>
      </c>
      <c r="AL1235">
        <v>1</v>
      </c>
      <c r="AO1235" s="1">
        <f>COUNTIF(F1235,"CVCV")+COUNTIF(F1235,"CVVCV")</f>
        <v>1</v>
      </c>
      <c r="AP1235" s="1">
        <f>COUNTIF(F1235,"CVCVC")+COUNTIF(F1235,"CVVCVC")</f>
        <v>0</v>
      </c>
      <c r="AQ1235" s="1">
        <f>COUNTIF(F1235,"VCV")+COUNTIF(F1235,"VVCV")</f>
        <v>0</v>
      </c>
      <c r="AR1235" s="1">
        <f>COUNTIF(F1235,"VCVC")+COUNTIF(F1235,"VVCVC")</f>
        <v>0</v>
      </c>
      <c r="AS1235" s="1">
        <f>COUNTIF(F1235,"CVV")</f>
        <v>0</v>
      </c>
      <c r="AT1235" s="1">
        <f>COUNTIF(F1235,"CVVC")</f>
        <v>0</v>
      </c>
      <c r="AU1235" s="1">
        <f>COUNTIF(F1235,"VV")</f>
        <v>0</v>
      </c>
      <c r="AV1235" s="1">
        <f>COUNTIF(F1235,"VVC")</f>
        <v>0</v>
      </c>
      <c r="AW1235" s="1">
        <f>COUNTIF(F1235,"CVVCVC")+COUNTIF(F1235,"VVCVC")+COUNTIF(F1235,"CVVCV")+COUNTIF(F1235,"VVCV")</f>
        <v>0</v>
      </c>
      <c r="AY1235" s="1">
        <f>COUNTIF(F1235,"CCVCV")</f>
        <v>0</v>
      </c>
      <c r="AZ1235" s="1">
        <f>COUNTIF(F1235,"CCVCVC")</f>
        <v>0</v>
      </c>
      <c r="BA1235" s="1">
        <f>COUNTIF(F1235,"CCVV")</f>
        <v>0</v>
      </c>
      <c r="BB1235" s="1">
        <f>COUNTIF(F1235,"CCVVC")</f>
        <v>0</v>
      </c>
      <c r="BF1235" s="1" t="str">
        <f>RIGHT(F1235,4)</f>
        <v>CVCV</v>
      </c>
      <c r="BG1235" s="1">
        <v>1</v>
      </c>
      <c r="BP1235" s="1">
        <f>SUM(BG1235:BO1235)</f>
        <v>1</v>
      </c>
      <c r="BQ1235">
        <v>0</v>
      </c>
      <c r="BS1235" s="1" t="str">
        <f>LEFT(B1235,1)</f>
        <v>n</v>
      </c>
      <c r="BT1235" s="1" t="str">
        <f>LEFT(B1235,2)</f>
        <v>ne</v>
      </c>
      <c r="BU1235" s="1" t="str">
        <f>RIGHT(B1235,1)</f>
        <v>o</v>
      </c>
      <c r="BX1235" s="10">
        <v>0</v>
      </c>
      <c r="BY1235" s="10" t="str">
        <f>LEFT(CA1235,1)</f>
        <v>e</v>
      </c>
      <c r="BZ1235" s="10" t="str">
        <f>RIGHT(B1235,1)</f>
        <v>o</v>
      </c>
      <c r="CA1235" s="10" t="str">
        <f>RIGHT(B1235,3)</f>
        <v>eno</v>
      </c>
      <c r="CB1235" s="10" t="str">
        <f>RIGHT(B1235,3)</f>
        <v>eno</v>
      </c>
      <c r="CC1235" s="10" t="str">
        <f>RIGHT(B1235,2)</f>
        <v>no</v>
      </c>
      <c r="CD1235" s="10" t="str">
        <f>RIGHT(B1235,1)</f>
        <v>o</v>
      </c>
    </row>
    <row r="1236" spans="1:82">
      <c r="A1236">
        <v>1632</v>
      </c>
      <c r="B1236" s="30" t="s">
        <v>993</v>
      </c>
      <c r="C1236" t="s">
        <v>2587</v>
      </c>
      <c r="D1236" t="s">
        <v>1151</v>
      </c>
      <c r="E1236" t="s">
        <v>2821</v>
      </c>
      <c r="F1236" t="s">
        <v>2834</v>
      </c>
      <c r="G1236" s="1">
        <f>COUNTIF(B1236,"*ii*")</f>
        <v>0</v>
      </c>
      <c r="H1236" s="1">
        <f>COUNTIF(B1236,"*ee*")</f>
        <v>0</v>
      </c>
      <c r="I1236" s="1">
        <f>COUNTIF(B1236,"*aa*")</f>
        <v>0</v>
      </c>
      <c r="J1236" s="1">
        <f>COUNTIF(B1236,"*oo*")</f>
        <v>0</v>
      </c>
      <c r="K1236" s="1">
        <f>COUNTIF(B1236,"*uu*")</f>
        <v>0</v>
      </c>
      <c r="L1236" s="1">
        <f>COUNTIF(B1236,"*ia*")</f>
        <v>0</v>
      </c>
      <c r="M1236" s="1">
        <f>COUNTIF(B1236,"*iu*")</f>
        <v>0</v>
      </c>
      <c r="N1236" s="1">
        <f>COUNTIF(B1236,"*ei*")</f>
        <v>0</v>
      </c>
      <c r="O1236" s="1">
        <f>COUNTIF(B1236,"*ea*")</f>
        <v>0</v>
      </c>
      <c r="P1236" s="1">
        <f>COUNTIF(B1236,"*eo*")</f>
        <v>0</v>
      </c>
      <c r="Q1236" s="1">
        <f>COUNTIF(B1236,"*eu*")</f>
        <v>0</v>
      </c>
      <c r="R1236" s="1">
        <f>COUNTIF(B1236,"*ai*")</f>
        <v>0</v>
      </c>
      <c r="S1236" s="1">
        <f>COUNTIF(B1236,"*ae*")</f>
        <v>0</v>
      </c>
      <c r="T1236" s="1">
        <f>COUNTIF(B1236,"*ao*")</f>
        <v>0</v>
      </c>
      <c r="U1236" s="1">
        <f>COUNTIF(B1236,"*au*")</f>
        <v>0</v>
      </c>
      <c r="V1236" s="1">
        <f>COUNTIF(B1236,"*oi*")</f>
        <v>0</v>
      </c>
      <c r="W1236" s="1">
        <f>COUNTIF(B1236,"*oe*")</f>
        <v>0</v>
      </c>
      <c r="X1236" s="1">
        <f>COUNTIF(B1236,"*oa*")</f>
        <v>0</v>
      </c>
      <c r="Y1236" s="1">
        <f>COUNTIF(B1236,"*ou*")</f>
        <v>0</v>
      </c>
      <c r="Z1236" s="1">
        <f>COUNTIF(B1236,"*ui*")</f>
        <v>0</v>
      </c>
      <c r="AA1236" s="1">
        <f>COUNTIF(B1236,"*ua*")</f>
        <v>0</v>
      </c>
      <c r="AB1236">
        <f>SUM(G1236:AA1236)</f>
        <v>0</v>
      </c>
      <c r="AC1236">
        <v>2</v>
      </c>
      <c r="AD1236">
        <f>COUNTIF(AC1236,"2")</f>
        <v>1</v>
      </c>
      <c r="AE1236">
        <f>COUNTIF(AC1236,"3")</f>
        <v>0</v>
      </c>
      <c r="AF1236">
        <f>COUNTIF(AC1236,"4")</f>
        <v>0</v>
      </c>
      <c r="AG1236">
        <f>COUNTIF(AC1236,"5")</f>
        <v>0</v>
      </c>
      <c r="AH1236">
        <v>1</v>
      </c>
      <c r="AI1236">
        <v>0</v>
      </c>
      <c r="AL1236">
        <v>1</v>
      </c>
      <c r="AO1236" s="1">
        <f>COUNTIF(F1236,"CVCV")+COUNTIF(F1236,"CVVCV")</f>
        <v>1</v>
      </c>
      <c r="AP1236" s="1">
        <f>COUNTIF(F1236,"CVCVC")+COUNTIF(F1236,"CVVCVC")</f>
        <v>0</v>
      </c>
      <c r="AQ1236" s="1">
        <f>COUNTIF(F1236,"VCV")+COUNTIF(F1236,"VVCV")</f>
        <v>0</v>
      </c>
      <c r="AR1236" s="1">
        <f>COUNTIF(F1236,"VCVC")+COUNTIF(F1236,"VVCVC")</f>
        <v>0</v>
      </c>
      <c r="AS1236" s="1">
        <f>COUNTIF(F1236,"CVV")</f>
        <v>0</v>
      </c>
      <c r="AT1236" s="1">
        <f>COUNTIF(F1236,"CVVC")</f>
        <v>0</v>
      </c>
      <c r="AU1236" s="1">
        <f>COUNTIF(F1236,"VV")</f>
        <v>0</v>
      </c>
      <c r="AV1236" s="1">
        <f>COUNTIF(F1236,"VVC")</f>
        <v>0</v>
      </c>
      <c r="AW1236" s="1">
        <f>COUNTIF(F1236,"CVVCVC")+COUNTIF(F1236,"VVCVC")+COUNTIF(F1236,"CVVCV")+COUNTIF(F1236,"VVCV")</f>
        <v>0</v>
      </c>
      <c r="AY1236" s="1">
        <f>COUNTIF(F1236,"CCVCV")</f>
        <v>0</v>
      </c>
      <c r="AZ1236" s="1">
        <f>COUNTIF(F1236,"CCVCVC")</f>
        <v>0</v>
      </c>
      <c r="BA1236" s="1">
        <f>COUNTIF(F1236,"CCVV")</f>
        <v>0</v>
      </c>
      <c r="BB1236" s="1">
        <f>COUNTIF(F1236,"CCVVC")</f>
        <v>0</v>
      </c>
      <c r="BF1236" s="1" t="str">
        <f>RIGHT(F1236,4)</f>
        <v>CVCV</v>
      </c>
      <c r="BG1236" s="1">
        <v>1</v>
      </c>
      <c r="BP1236" s="1">
        <f>SUM(BG1236:BO1236)</f>
        <v>1</v>
      </c>
      <c r="BQ1236">
        <v>0</v>
      </c>
      <c r="BS1236" s="1" t="str">
        <f>LEFT(B1236,1)</f>
        <v>s</v>
      </c>
      <c r="BT1236" s="1" t="str">
        <f>LEFT(B1236,2)</f>
        <v>se</v>
      </c>
      <c r="BU1236" s="1" t="str">
        <f>RIGHT(B1236,1)</f>
        <v>o</v>
      </c>
      <c r="BX1236" s="10">
        <v>0</v>
      </c>
      <c r="BY1236" s="10" t="str">
        <f>LEFT(CA1236,1)</f>
        <v>e</v>
      </c>
      <c r="BZ1236" s="10" t="str">
        <f>RIGHT(B1236,1)</f>
        <v>o</v>
      </c>
      <c r="CA1236" s="10" t="str">
        <f>RIGHT(B1236,3)</f>
        <v>eno</v>
      </c>
      <c r="CB1236" s="10" t="str">
        <f>RIGHT(B1236,3)</f>
        <v>eno</v>
      </c>
      <c r="CC1236" s="10" t="str">
        <f>RIGHT(B1236,2)</f>
        <v>no</v>
      </c>
      <c r="CD1236" s="10" t="str">
        <f>RIGHT(B1236,1)</f>
        <v>o</v>
      </c>
    </row>
    <row r="1237" spans="1:82">
      <c r="A1237">
        <v>1522</v>
      </c>
      <c r="B1237" s="30" t="s">
        <v>641</v>
      </c>
      <c r="C1237" t="s">
        <v>2038</v>
      </c>
      <c r="D1237" t="s">
        <v>1141</v>
      </c>
      <c r="E1237" t="s">
        <v>1141</v>
      </c>
      <c r="F1237" t="s">
        <v>2834</v>
      </c>
      <c r="G1237" s="1">
        <f>COUNTIF(B1237,"*ii*")</f>
        <v>0</v>
      </c>
      <c r="H1237" s="1">
        <f>COUNTIF(B1237,"*ee*")</f>
        <v>0</v>
      </c>
      <c r="I1237" s="1">
        <f>COUNTIF(B1237,"*aa*")</f>
        <v>0</v>
      </c>
      <c r="J1237" s="1">
        <f>COUNTIF(B1237,"*oo*")</f>
        <v>0</v>
      </c>
      <c r="K1237" s="1">
        <f>COUNTIF(B1237,"*uu*")</f>
        <v>0</v>
      </c>
      <c r="L1237" s="1">
        <f>COUNTIF(B1237,"*ia*")</f>
        <v>0</v>
      </c>
      <c r="M1237" s="1">
        <f>COUNTIF(B1237,"*iu*")</f>
        <v>0</v>
      </c>
      <c r="N1237" s="1">
        <f>COUNTIF(B1237,"*ei*")</f>
        <v>0</v>
      </c>
      <c r="O1237" s="1">
        <f>COUNTIF(B1237,"*ea*")</f>
        <v>0</v>
      </c>
      <c r="P1237" s="1">
        <f>COUNTIF(B1237,"*eo*")</f>
        <v>0</v>
      </c>
      <c r="Q1237" s="1">
        <f>COUNTIF(B1237,"*eu*")</f>
        <v>0</v>
      </c>
      <c r="R1237" s="1">
        <f>COUNTIF(B1237,"*ai*")</f>
        <v>0</v>
      </c>
      <c r="S1237" s="1">
        <f>COUNTIF(B1237,"*ae*")</f>
        <v>0</v>
      </c>
      <c r="T1237" s="1">
        <f>COUNTIF(B1237,"*ao*")</f>
        <v>0</v>
      </c>
      <c r="U1237" s="1">
        <f>COUNTIF(B1237,"*au*")</f>
        <v>0</v>
      </c>
      <c r="V1237" s="1">
        <f>COUNTIF(B1237,"*oi*")</f>
        <v>0</v>
      </c>
      <c r="W1237" s="1">
        <f>COUNTIF(B1237,"*oe*")</f>
        <v>0</v>
      </c>
      <c r="X1237" s="1">
        <f>COUNTIF(B1237,"*oa*")</f>
        <v>0</v>
      </c>
      <c r="Y1237" s="1">
        <f>COUNTIF(B1237,"*ou*")</f>
        <v>0</v>
      </c>
      <c r="Z1237" s="1">
        <f>COUNTIF(B1237,"*ui*")</f>
        <v>0</v>
      </c>
      <c r="AA1237" s="1">
        <f>COUNTIF(B1237,"*ua*")</f>
        <v>0</v>
      </c>
      <c r="AB1237">
        <f>SUM(G1237:AA1237)</f>
        <v>0</v>
      </c>
      <c r="AC1237">
        <v>2</v>
      </c>
      <c r="AD1237">
        <f>COUNTIF(AC1237,"2")</f>
        <v>1</v>
      </c>
      <c r="AE1237">
        <f>COUNTIF(AC1237,"3")</f>
        <v>0</v>
      </c>
      <c r="AF1237">
        <f>COUNTIF(AC1237,"4")</f>
        <v>0</v>
      </c>
      <c r="AG1237">
        <f>COUNTIF(AC1237,"5")</f>
        <v>0</v>
      </c>
      <c r="AH1237">
        <v>1</v>
      </c>
      <c r="AI1237">
        <v>0</v>
      </c>
      <c r="AL1237">
        <v>1</v>
      </c>
      <c r="AO1237" s="1">
        <f>COUNTIF(F1237,"CVCV")+COUNTIF(F1237,"CVVCV")</f>
        <v>1</v>
      </c>
      <c r="AP1237" s="1">
        <f>COUNTIF(F1237,"CVCVC")+COUNTIF(F1237,"CVVCVC")</f>
        <v>0</v>
      </c>
      <c r="AQ1237" s="1">
        <f>COUNTIF(F1237,"VCV")+COUNTIF(F1237,"VVCV")</f>
        <v>0</v>
      </c>
      <c r="AR1237" s="1">
        <f>COUNTIF(F1237,"VCVC")+COUNTIF(F1237,"VVCVC")</f>
        <v>0</v>
      </c>
      <c r="AS1237" s="1">
        <f>COUNTIF(F1237,"CVV")</f>
        <v>0</v>
      </c>
      <c r="AT1237" s="1">
        <f>COUNTIF(F1237,"CVVC")</f>
        <v>0</v>
      </c>
      <c r="AU1237" s="1">
        <f>COUNTIF(F1237,"VV")</f>
        <v>0</v>
      </c>
      <c r="AV1237" s="1">
        <f>COUNTIF(F1237,"VVC")</f>
        <v>0</v>
      </c>
      <c r="AW1237" s="1">
        <f>COUNTIF(F1237,"CVVCVC")+COUNTIF(F1237,"VVCVC")+COUNTIF(F1237,"CVVCV")+COUNTIF(F1237,"VVCV")</f>
        <v>0</v>
      </c>
      <c r="AY1237" s="1">
        <f>COUNTIF(F1237,"CCVCV")</f>
        <v>0</v>
      </c>
      <c r="AZ1237" s="1">
        <f>COUNTIF(F1237,"CCVCVC")</f>
        <v>0</v>
      </c>
      <c r="BA1237" s="1">
        <f>COUNTIF(F1237,"CCVV")</f>
        <v>0</v>
      </c>
      <c r="BB1237" s="1">
        <f>COUNTIF(F1237,"CCVVC")</f>
        <v>0</v>
      </c>
      <c r="BF1237" s="1" t="str">
        <f>RIGHT(F1237,4)</f>
        <v>CVCV</v>
      </c>
      <c r="BG1237" s="1">
        <v>1</v>
      </c>
      <c r="BI1237">
        <f>COUNTIFS(BY1237,"i",BZ1237,"e")+COUNTIFS(BY1237,"i",BZ1237,"o")+COUNTIFS(BY1237,"u",BZ1237,"e")+COUNTIFS(BY1237,"u",BZ1237,"o")</f>
        <v>1</v>
      </c>
      <c r="BP1237" s="1">
        <f>SUM(BG1237:BO1237)</f>
        <v>2</v>
      </c>
      <c r="BQ1237">
        <v>0</v>
      </c>
      <c r="BS1237" s="1" t="str">
        <f>LEFT(B1237,1)</f>
        <v>r</v>
      </c>
      <c r="BT1237" s="1" t="str">
        <f>LEFT(B1237,2)</f>
        <v>ri</v>
      </c>
      <c r="BU1237" s="1" t="str">
        <f>RIGHT(B1237,1)</f>
        <v>o</v>
      </c>
      <c r="BX1237" s="10">
        <v>0</v>
      </c>
      <c r="BY1237" s="10" t="str">
        <f>LEFT(CA1237,1)</f>
        <v>i</v>
      </c>
      <c r="BZ1237" s="10" t="str">
        <f>RIGHT(B1237,1)</f>
        <v>o</v>
      </c>
      <c r="CA1237" s="10" t="str">
        <f>RIGHT(B1237,3)</f>
        <v>ino</v>
      </c>
      <c r="CB1237" s="10" t="str">
        <f>RIGHT(B1237,3)</f>
        <v>ino</v>
      </c>
      <c r="CC1237" s="10" t="str">
        <f>RIGHT(B1237,2)</f>
        <v>no</v>
      </c>
      <c r="CD1237" s="10" t="str">
        <f>RIGHT(B1237,1)</f>
        <v>o</v>
      </c>
    </row>
    <row r="1238" spans="1:82">
      <c r="B1238" s="30" t="s">
        <v>99</v>
      </c>
      <c r="C1238" t="s">
        <v>4032</v>
      </c>
      <c r="D1238" s="1" t="s">
        <v>1151</v>
      </c>
      <c r="E1238" s="2" t="s">
        <v>2821</v>
      </c>
      <c r="F1238" s="1" t="s">
        <v>2834</v>
      </c>
      <c r="G1238" s="1">
        <f>COUNTIF(B1238,"*ii*")</f>
        <v>0</v>
      </c>
      <c r="H1238" s="1">
        <f>COUNTIF(B1238,"*ee*")</f>
        <v>0</v>
      </c>
      <c r="I1238" s="1">
        <f>COUNTIF(B1238,"*aa*")</f>
        <v>0</v>
      </c>
      <c r="J1238" s="1">
        <f>COUNTIF(B1238,"*oo*")</f>
        <v>0</v>
      </c>
      <c r="K1238" s="1">
        <f>COUNTIF(B1238,"*uu*")</f>
        <v>0</v>
      </c>
      <c r="L1238" s="1">
        <f>COUNTIF(B1238,"*ia*")</f>
        <v>0</v>
      </c>
      <c r="M1238" s="1">
        <f>COUNTIF(B1238,"*iu*")</f>
        <v>0</v>
      </c>
      <c r="N1238" s="1">
        <f>COUNTIF(B1238,"*ei*")</f>
        <v>0</v>
      </c>
      <c r="O1238" s="1">
        <f>COUNTIF(B1238,"*ea*")</f>
        <v>0</v>
      </c>
      <c r="P1238" s="1">
        <f>COUNTIF(B1238,"*eo*")</f>
        <v>0</v>
      </c>
      <c r="Q1238" s="1">
        <f>COUNTIF(B1238,"*eu*")</f>
        <v>0</v>
      </c>
      <c r="R1238" s="1">
        <f>COUNTIF(B1238,"*ai*")</f>
        <v>0</v>
      </c>
      <c r="S1238" s="1">
        <f>COUNTIF(B1238,"*ae*")</f>
        <v>0</v>
      </c>
      <c r="T1238" s="1">
        <f>COUNTIF(B1238,"*ao*")</f>
        <v>0</v>
      </c>
      <c r="U1238" s="1">
        <f>COUNTIF(B1238,"*au*")</f>
        <v>0</v>
      </c>
      <c r="V1238" s="1">
        <f>COUNTIF(B1238,"*oi*")</f>
        <v>0</v>
      </c>
      <c r="W1238" s="1">
        <f>COUNTIF(B1238,"*oe*")</f>
        <v>0</v>
      </c>
      <c r="X1238" s="1">
        <f>COUNTIF(B1238,"*oa*")</f>
        <v>0</v>
      </c>
      <c r="Y1238" s="1">
        <f>COUNTIF(B1238,"*ou*")</f>
        <v>0</v>
      </c>
      <c r="Z1238" s="1">
        <f>COUNTIF(B1238,"*ui*")</f>
        <v>0</v>
      </c>
      <c r="AA1238" s="1">
        <f>COUNTIF(B1238,"*ua*")</f>
        <v>0</v>
      </c>
      <c r="AB1238">
        <f>SUM(G1238:AA1238)</f>
        <v>0</v>
      </c>
      <c r="AC1238">
        <v>2</v>
      </c>
      <c r="AD1238">
        <f>COUNTIF(AC1238,"2")</f>
        <v>1</v>
      </c>
      <c r="AE1238">
        <f>COUNTIF(AC1238,"3")</f>
        <v>0</v>
      </c>
      <c r="AF1238">
        <f>COUNTIF(AC1238,"4")</f>
        <v>0</v>
      </c>
      <c r="AG1238">
        <f>COUNTIF(AC1238,"5")</f>
        <v>0</v>
      </c>
      <c r="AH1238">
        <v>1</v>
      </c>
      <c r="AI1238">
        <v>0</v>
      </c>
      <c r="AL1238">
        <v>1</v>
      </c>
      <c r="AO1238" s="1">
        <f>COUNTIF(F1238,"CVCV")+COUNTIF(F1238,"CVVCV")</f>
        <v>1</v>
      </c>
      <c r="AP1238" s="1">
        <f>COUNTIF(F1238,"CVCVC")+COUNTIF(F1238,"CVVCVC")</f>
        <v>0</v>
      </c>
      <c r="AQ1238" s="1">
        <f>COUNTIF(F1238,"VCV")+COUNTIF(F1238,"VVCV")</f>
        <v>0</v>
      </c>
      <c r="AR1238" s="1">
        <f>COUNTIF(F1238,"VCVC")+COUNTIF(F1238,"VVCVC")</f>
        <v>0</v>
      </c>
      <c r="AS1238" s="1">
        <f>COUNTIF(F1238,"CVV")</f>
        <v>0</v>
      </c>
      <c r="AT1238" s="1">
        <f>COUNTIF(F1238,"CVVC")</f>
        <v>0</v>
      </c>
      <c r="AU1238" s="1">
        <f>COUNTIF(F1238,"VV")</f>
        <v>0</v>
      </c>
      <c r="AV1238" s="1">
        <f>COUNTIF(F1238,"VVC")</f>
        <v>0</v>
      </c>
      <c r="AW1238" s="1">
        <f>COUNTIF(F1238,"CVVCVC")+COUNTIF(F1238,"VVCVC")+COUNTIF(F1238,"CVVCV")+COUNTIF(F1238,"VVCV")</f>
        <v>0</v>
      </c>
      <c r="AX1238" s="1"/>
      <c r="AY1238" s="1">
        <f>COUNTIF(F1238,"CCVCV")</f>
        <v>0</v>
      </c>
      <c r="AZ1238" s="1">
        <f>COUNTIF(F1238,"CCVCVC")</f>
        <v>0</v>
      </c>
      <c r="BA1238" s="1">
        <f>COUNTIF(F1238,"CCVV")</f>
        <v>0</v>
      </c>
      <c r="BB1238" s="1">
        <f>COUNTIF(F1238,"CCVVC")</f>
        <v>0</v>
      </c>
      <c r="BC1238" s="1"/>
      <c r="BF1238" s="1" t="str">
        <f>RIGHT(F1238,4)</f>
        <v>CVCV</v>
      </c>
      <c r="BG1238" s="1">
        <v>1</v>
      </c>
      <c r="BH1238" s="1"/>
      <c r="BP1238" s="1">
        <f>SUM(BG1238:BO1238)</f>
        <v>1</v>
      </c>
      <c r="BQ1238">
        <v>0</v>
      </c>
      <c r="BS1238" s="1" t="str">
        <f>LEFT(B1238,1)</f>
        <v>k</v>
      </c>
      <c r="BT1238" s="1" t="str">
        <f>LEFT(B1238,2)</f>
        <v>ko</v>
      </c>
      <c r="BU1238" s="1" t="str">
        <f>RIGHT(B1238,1)</f>
        <v>o</v>
      </c>
      <c r="BW1238"/>
      <c r="BX1238" s="10">
        <v>0</v>
      </c>
      <c r="BY1238" s="10" t="str">
        <f>LEFT(CA1238,1)</f>
        <v>n</v>
      </c>
      <c r="BZ1238" s="10" t="str">
        <f>RIGHT(B1238,1)</f>
        <v>o</v>
      </c>
      <c r="CA1238" s="10" t="str">
        <f>RIGHT(B1238,2)</f>
        <v>no</v>
      </c>
      <c r="CB1238" s="10" t="str">
        <f>RIGHT(B1238,3)</f>
        <v>ono</v>
      </c>
      <c r="CC1238" s="10" t="str">
        <f>RIGHT(B1238,2)</f>
        <v>no</v>
      </c>
      <c r="CD1238" s="10" t="str">
        <f>RIGHT(B1238,1)</f>
        <v>o</v>
      </c>
    </row>
    <row r="1239" spans="1:82">
      <c r="A1239">
        <v>202</v>
      </c>
      <c r="B1239" s="30" t="s">
        <v>922</v>
      </c>
      <c r="C1239" t="s">
        <v>2450</v>
      </c>
      <c r="D1239" t="s">
        <v>1141</v>
      </c>
      <c r="E1239" t="s">
        <v>1141</v>
      </c>
      <c r="F1239" t="s">
        <v>2834</v>
      </c>
      <c r="G1239" s="1">
        <f>COUNTIF(B1239,"*ii*")</f>
        <v>0</v>
      </c>
      <c r="H1239" s="1">
        <f>COUNTIF(B1239,"*ee*")</f>
        <v>0</v>
      </c>
      <c r="I1239" s="1">
        <f>COUNTIF(B1239,"*aa*")</f>
        <v>0</v>
      </c>
      <c r="J1239" s="1">
        <f>COUNTIF(B1239,"*oo*")</f>
        <v>0</v>
      </c>
      <c r="K1239" s="1">
        <f>COUNTIF(B1239,"*uu*")</f>
        <v>0</v>
      </c>
      <c r="L1239" s="1">
        <f>COUNTIF(B1239,"*ia*")</f>
        <v>0</v>
      </c>
      <c r="M1239" s="1">
        <f>COUNTIF(B1239,"*iu*")</f>
        <v>0</v>
      </c>
      <c r="N1239" s="1">
        <f>COUNTIF(B1239,"*ei*")</f>
        <v>0</v>
      </c>
      <c r="O1239" s="1">
        <f>COUNTIF(B1239,"*ea*")</f>
        <v>0</v>
      </c>
      <c r="P1239" s="1">
        <f>COUNTIF(B1239,"*eo*")</f>
        <v>0</v>
      </c>
      <c r="Q1239" s="1">
        <f>COUNTIF(B1239,"*eu*")</f>
        <v>0</v>
      </c>
      <c r="R1239" s="1">
        <f>COUNTIF(B1239,"*ai*")</f>
        <v>0</v>
      </c>
      <c r="S1239" s="1">
        <f>COUNTIF(B1239,"*ae*")</f>
        <v>0</v>
      </c>
      <c r="T1239" s="1">
        <f>COUNTIF(B1239,"*ao*")</f>
        <v>0</v>
      </c>
      <c r="U1239" s="1">
        <f>COUNTIF(B1239,"*au*")</f>
        <v>0</v>
      </c>
      <c r="V1239" s="1">
        <f>COUNTIF(B1239,"*oi*")</f>
        <v>0</v>
      </c>
      <c r="W1239" s="1">
        <f>COUNTIF(B1239,"*oe*")</f>
        <v>0</v>
      </c>
      <c r="X1239" s="1">
        <f>COUNTIF(B1239,"*oa*")</f>
        <v>0</v>
      </c>
      <c r="Y1239" s="1">
        <f>COUNTIF(B1239,"*ou*")</f>
        <v>0</v>
      </c>
      <c r="Z1239" s="1">
        <f>COUNTIF(B1239,"*ui*")</f>
        <v>0</v>
      </c>
      <c r="AA1239" s="1">
        <f>COUNTIF(B1239,"*ua*")</f>
        <v>0</v>
      </c>
      <c r="AB1239">
        <f>SUM(G1239:AA1239)</f>
        <v>0</v>
      </c>
      <c r="AC1239">
        <v>2</v>
      </c>
      <c r="AD1239">
        <f>COUNTIF(AC1239,"2")</f>
        <v>1</v>
      </c>
      <c r="AE1239">
        <f>COUNTIF(AC1239,"3")</f>
        <v>0</v>
      </c>
      <c r="AF1239">
        <f>COUNTIF(AC1239,"4")</f>
        <v>0</v>
      </c>
      <c r="AG1239">
        <f>COUNTIF(AC1239,"5")</f>
        <v>0</v>
      </c>
      <c r="AH1239">
        <v>1</v>
      </c>
      <c r="AI1239">
        <v>0</v>
      </c>
      <c r="AL1239">
        <v>1</v>
      </c>
      <c r="AO1239" s="1">
        <f>COUNTIF(F1239,"CVCV")+COUNTIF(F1239,"CVVCV")</f>
        <v>1</v>
      </c>
      <c r="AP1239" s="1">
        <f>COUNTIF(F1239,"CVCVC")+COUNTIF(F1239,"CVVCVC")</f>
        <v>0</v>
      </c>
      <c r="AQ1239" s="1">
        <f>COUNTIF(F1239,"VCV")+COUNTIF(F1239,"VVCV")</f>
        <v>0</v>
      </c>
      <c r="AR1239" s="1">
        <f>COUNTIF(F1239,"VCVC")+COUNTIF(F1239,"VVCVC")</f>
        <v>0</v>
      </c>
      <c r="AS1239" s="1">
        <f>COUNTIF(F1239,"CVV")</f>
        <v>0</v>
      </c>
      <c r="AT1239" s="1">
        <f>COUNTIF(F1239,"CVVC")</f>
        <v>0</v>
      </c>
      <c r="AU1239" s="1">
        <f>COUNTIF(F1239,"VV")</f>
        <v>0</v>
      </c>
      <c r="AV1239" s="1">
        <f>COUNTIF(F1239,"VVC")</f>
        <v>0</v>
      </c>
      <c r="AW1239" s="1">
        <f>COUNTIF(F1239,"CVVCVC")+COUNTIF(F1239,"VVCVC")+COUNTIF(F1239,"CVVCV")+COUNTIF(F1239,"VVCV")</f>
        <v>0</v>
      </c>
      <c r="AY1239" s="1">
        <f>COUNTIF(F1239,"CCVCV")</f>
        <v>0</v>
      </c>
      <c r="AZ1239" s="1">
        <f>COUNTIF(F1239,"CCVCVC")</f>
        <v>0</v>
      </c>
      <c r="BA1239" s="1">
        <f>COUNTIF(F1239,"CCVV")</f>
        <v>0</v>
      </c>
      <c r="BB1239" s="1">
        <f>COUNTIF(F1239,"CCVVC")</f>
        <v>0</v>
      </c>
      <c r="BF1239" s="1" t="str">
        <f>RIGHT(F1239,4)</f>
        <v>CVCV</v>
      </c>
      <c r="BG1239" s="1">
        <v>1</v>
      </c>
      <c r="BP1239" s="1">
        <f>SUM(BG1239:BO1239)</f>
        <v>1</v>
      </c>
      <c r="BQ1239">
        <v>0</v>
      </c>
      <c r="BS1239" s="1" t="str">
        <f>LEFT(B1239,1)</f>
        <v>b</v>
      </c>
      <c r="BT1239" s="1" t="str">
        <f>LEFT(B1239,2)</f>
        <v>bo</v>
      </c>
      <c r="BU1239" s="1" t="str">
        <f>RIGHT(B1239,1)</f>
        <v>o</v>
      </c>
      <c r="BX1239" s="10">
        <v>0</v>
      </c>
      <c r="BY1239" s="10" t="str">
        <f>LEFT(CA1239,1)</f>
        <v>o</v>
      </c>
      <c r="BZ1239" s="10" t="str">
        <f>RIGHT(B1239,1)</f>
        <v>o</v>
      </c>
      <c r="CA1239" s="10" t="str">
        <f>RIGHT(B1239,3)</f>
        <v>ono</v>
      </c>
      <c r="CB1239" s="10" t="str">
        <f>RIGHT(B1239,3)</f>
        <v>ono</v>
      </c>
      <c r="CC1239" s="10" t="str">
        <f>RIGHT(B1239,2)</f>
        <v>no</v>
      </c>
      <c r="CD1239" s="10" t="str">
        <f>RIGHT(B1239,1)</f>
        <v>o</v>
      </c>
    </row>
    <row r="1240" spans="1:82">
      <c r="A1240">
        <v>1008</v>
      </c>
      <c r="B1240" s="30" t="s">
        <v>66</v>
      </c>
      <c r="C1240" t="s">
        <v>1924</v>
      </c>
      <c r="D1240" t="s">
        <v>1141</v>
      </c>
      <c r="E1240" t="s">
        <v>1141</v>
      </c>
      <c r="F1240" t="s">
        <v>2834</v>
      </c>
      <c r="G1240" s="1">
        <f>COUNTIF(B1240,"*ii*")</f>
        <v>0</v>
      </c>
      <c r="H1240" s="1">
        <f>COUNTIF(B1240,"*ee*")</f>
        <v>0</v>
      </c>
      <c r="I1240" s="1">
        <f>COUNTIF(B1240,"*aa*")</f>
        <v>0</v>
      </c>
      <c r="J1240" s="1">
        <f>COUNTIF(B1240,"*oo*")</f>
        <v>0</v>
      </c>
      <c r="K1240" s="1">
        <f>COUNTIF(B1240,"*uu*")</f>
        <v>0</v>
      </c>
      <c r="L1240" s="1">
        <f>COUNTIF(B1240,"*ia*")</f>
        <v>0</v>
      </c>
      <c r="M1240" s="1">
        <f>COUNTIF(B1240,"*iu*")</f>
        <v>0</v>
      </c>
      <c r="N1240" s="1">
        <f>COUNTIF(B1240,"*ei*")</f>
        <v>0</v>
      </c>
      <c r="O1240" s="1">
        <f>COUNTIF(B1240,"*ea*")</f>
        <v>0</v>
      </c>
      <c r="P1240" s="1">
        <f>COUNTIF(B1240,"*eo*")</f>
        <v>0</v>
      </c>
      <c r="Q1240" s="1">
        <f>COUNTIF(B1240,"*eu*")</f>
        <v>0</v>
      </c>
      <c r="R1240" s="1">
        <f>COUNTIF(B1240,"*ai*")</f>
        <v>0</v>
      </c>
      <c r="S1240" s="1">
        <f>COUNTIF(B1240,"*ae*")</f>
        <v>0</v>
      </c>
      <c r="T1240" s="1">
        <f>COUNTIF(B1240,"*ao*")</f>
        <v>0</v>
      </c>
      <c r="U1240" s="1">
        <f>COUNTIF(B1240,"*au*")</f>
        <v>0</v>
      </c>
      <c r="V1240" s="1">
        <f>COUNTIF(B1240,"*oi*")</f>
        <v>0</v>
      </c>
      <c r="W1240" s="1">
        <f>COUNTIF(B1240,"*oe*")</f>
        <v>0</v>
      </c>
      <c r="X1240" s="1">
        <f>COUNTIF(B1240,"*oa*")</f>
        <v>0</v>
      </c>
      <c r="Y1240" s="1">
        <f>COUNTIF(B1240,"*ou*")</f>
        <v>0</v>
      </c>
      <c r="Z1240" s="1">
        <f>COUNTIF(B1240,"*ui*")</f>
        <v>0</v>
      </c>
      <c r="AA1240" s="1">
        <f>COUNTIF(B1240,"*ua*")</f>
        <v>0</v>
      </c>
      <c r="AB1240">
        <f>SUM(G1240:AA1240)</f>
        <v>0</v>
      </c>
      <c r="AC1240">
        <v>2</v>
      </c>
      <c r="AD1240">
        <f>COUNTIF(AC1240,"2")</f>
        <v>1</v>
      </c>
      <c r="AE1240">
        <f>COUNTIF(AC1240,"3")</f>
        <v>0</v>
      </c>
      <c r="AF1240">
        <f>COUNTIF(AC1240,"4")</f>
        <v>0</v>
      </c>
      <c r="AG1240">
        <f>COUNTIF(AC1240,"5")</f>
        <v>0</v>
      </c>
      <c r="AH1240">
        <v>1</v>
      </c>
      <c r="AI1240">
        <v>0</v>
      </c>
      <c r="AL1240">
        <v>1</v>
      </c>
      <c r="AO1240" s="1">
        <f>COUNTIF(F1240,"CVCV")+COUNTIF(F1240,"CVVCV")</f>
        <v>1</v>
      </c>
      <c r="AP1240" s="1">
        <f>COUNTIF(F1240,"CVCVC")+COUNTIF(F1240,"CVVCVC")</f>
        <v>0</v>
      </c>
      <c r="AQ1240" s="1">
        <f>COUNTIF(F1240,"VCV")+COUNTIF(F1240,"VVCV")</f>
        <v>0</v>
      </c>
      <c r="AR1240" s="1">
        <f>COUNTIF(F1240,"VCVC")+COUNTIF(F1240,"VVCVC")</f>
        <v>0</v>
      </c>
      <c r="AS1240" s="1">
        <f>COUNTIF(F1240,"CVV")</f>
        <v>0</v>
      </c>
      <c r="AT1240" s="1">
        <f>COUNTIF(F1240,"CVVC")</f>
        <v>0</v>
      </c>
      <c r="AU1240" s="1">
        <f>COUNTIF(F1240,"VV")</f>
        <v>0</v>
      </c>
      <c r="AV1240" s="1">
        <f>COUNTIF(F1240,"VVC")</f>
        <v>0</v>
      </c>
      <c r="AW1240" s="1">
        <f>COUNTIF(F1240,"CVVCVC")+COUNTIF(F1240,"VVCVC")+COUNTIF(F1240,"CVVCV")+COUNTIF(F1240,"VVCV")</f>
        <v>0</v>
      </c>
      <c r="AY1240" s="1">
        <f>COUNTIF(F1240,"CCVCV")</f>
        <v>0</v>
      </c>
      <c r="AZ1240" s="1">
        <f>COUNTIF(F1240,"CCVCVC")</f>
        <v>0</v>
      </c>
      <c r="BA1240" s="1">
        <f>COUNTIF(F1240,"CCVV")</f>
        <v>0</v>
      </c>
      <c r="BB1240" s="1">
        <f>COUNTIF(F1240,"CCVVC")</f>
        <v>0</v>
      </c>
      <c r="BF1240" s="1" t="str">
        <f>RIGHT(F1240,4)</f>
        <v>CVCV</v>
      </c>
      <c r="BG1240" s="1">
        <v>1</v>
      </c>
      <c r="BP1240" s="1">
        <f>SUM(BG1240:BO1240)</f>
        <v>1</v>
      </c>
      <c r="BQ1240">
        <v>0</v>
      </c>
      <c r="BS1240" s="1" t="str">
        <f>LEFT(B1240,1)</f>
        <v>n</v>
      </c>
      <c r="BT1240" s="1" t="str">
        <f>LEFT(B1240,2)</f>
        <v>no</v>
      </c>
      <c r="BU1240" s="1" t="str">
        <f>RIGHT(B1240,1)</f>
        <v>o</v>
      </c>
      <c r="BX1240" s="10">
        <v>0</v>
      </c>
      <c r="BY1240" s="10" t="str">
        <f>LEFT(CA1240,1)</f>
        <v>o</v>
      </c>
      <c r="BZ1240" s="10" t="str">
        <f>RIGHT(B1240,1)</f>
        <v>o</v>
      </c>
      <c r="CA1240" s="10" t="str">
        <f>RIGHT(B1240,3)</f>
        <v>ono</v>
      </c>
      <c r="CB1240" s="10" t="str">
        <f>RIGHT(B1240,3)</f>
        <v>ono</v>
      </c>
      <c r="CC1240" s="10" t="str">
        <f>RIGHT(B1240,2)</f>
        <v>no</v>
      </c>
      <c r="CD1240" s="10" t="str">
        <f>RIGHT(B1240,1)</f>
        <v>o</v>
      </c>
    </row>
    <row r="1241" spans="1:82">
      <c r="A1241">
        <v>1175</v>
      </c>
      <c r="B1241" s="30" t="s">
        <v>978</v>
      </c>
      <c r="C1241" t="s">
        <v>2564</v>
      </c>
      <c r="D1241" t="s">
        <v>1141</v>
      </c>
      <c r="E1241" t="s">
        <v>1141</v>
      </c>
      <c r="F1241" t="s">
        <v>2834</v>
      </c>
      <c r="G1241" s="1">
        <f>COUNTIF(B1241,"*ii*")</f>
        <v>0</v>
      </c>
      <c r="H1241" s="1">
        <f>COUNTIF(B1241,"*ee*")</f>
        <v>0</v>
      </c>
      <c r="I1241" s="1">
        <f>COUNTIF(B1241,"*aa*")</f>
        <v>0</v>
      </c>
      <c r="J1241" s="1">
        <f>COUNTIF(B1241,"*oo*")</f>
        <v>0</v>
      </c>
      <c r="K1241" s="1">
        <f>COUNTIF(B1241,"*uu*")</f>
        <v>0</v>
      </c>
      <c r="L1241" s="1">
        <f>COUNTIF(B1241,"*ia*")</f>
        <v>0</v>
      </c>
      <c r="M1241" s="1">
        <f>COUNTIF(B1241,"*iu*")</f>
        <v>0</v>
      </c>
      <c r="N1241" s="1">
        <f>COUNTIF(B1241,"*ei*")</f>
        <v>0</v>
      </c>
      <c r="O1241" s="1">
        <f>COUNTIF(B1241,"*ea*")</f>
        <v>0</v>
      </c>
      <c r="P1241" s="1">
        <f>COUNTIF(B1241,"*eo*")</f>
        <v>0</v>
      </c>
      <c r="Q1241" s="1">
        <f>COUNTIF(B1241,"*eu*")</f>
        <v>0</v>
      </c>
      <c r="R1241" s="1">
        <f>COUNTIF(B1241,"*ai*")</f>
        <v>0</v>
      </c>
      <c r="S1241" s="1">
        <f>COUNTIF(B1241,"*ae*")</f>
        <v>0</v>
      </c>
      <c r="T1241" s="1">
        <f>COUNTIF(B1241,"*ao*")</f>
        <v>0</v>
      </c>
      <c r="U1241" s="1">
        <f>COUNTIF(B1241,"*au*")</f>
        <v>0</v>
      </c>
      <c r="V1241" s="1">
        <f>COUNTIF(B1241,"*oi*")</f>
        <v>0</v>
      </c>
      <c r="W1241" s="1">
        <f>COUNTIF(B1241,"*oe*")</f>
        <v>0</v>
      </c>
      <c r="X1241" s="1">
        <f>COUNTIF(B1241,"*oa*")</f>
        <v>0</v>
      </c>
      <c r="Y1241" s="1">
        <f>COUNTIF(B1241,"*ou*")</f>
        <v>0</v>
      </c>
      <c r="Z1241" s="1">
        <f>COUNTIF(B1241,"*ui*")</f>
        <v>0</v>
      </c>
      <c r="AA1241" s="1">
        <f>COUNTIF(B1241,"*ua*")</f>
        <v>0</v>
      </c>
      <c r="AB1241">
        <f>SUM(G1241:AA1241)</f>
        <v>0</v>
      </c>
      <c r="AC1241">
        <v>2</v>
      </c>
      <c r="AD1241">
        <f>COUNTIF(AC1241,"2")</f>
        <v>1</v>
      </c>
      <c r="AE1241">
        <f>COUNTIF(AC1241,"3")</f>
        <v>0</v>
      </c>
      <c r="AF1241">
        <f>COUNTIF(AC1241,"4")</f>
        <v>0</v>
      </c>
      <c r="AG1241">
        <f>COUNTIF(AC1241,"5")</f>
        <v>0</v>
      </c>
      <c r="AH1241">
        <v>1</v>
      </c>
      <c r="AI1241">
        <v>0</v>
      </c>
      <c r="AL1241">
        <v>1</v>
      </c>
      <c r="AO1241" s="1">
        <f>COUNTIF(F1241,"CVCV")+COUNTIF(F1241,"CVVCV")</f>
        <v>1</v>
      </c>
      <c r="AP1241" s="1">
        <f>COUNTIF(F1241,"CVCVC")+COUNTIF(F1241,"CVVCVC")</f>
        <v>0</v>
      </c>
      <c r="AQ1241" s="1">
        <f>COUNTIF(F1241,"VCV")+COUNTIF(F1241,"VVCV")</f>
        <v>0</v>
      </c>
      <c r="AR1241" s="1">
        <f>COUNTIF(F1241,"VCVC")+COUNTIF(F1241,"VVCVC")</f>
        <v>0</v>
      </c>
      <c r="AS1241" s="1">
        <f>COUNTIF(F1241,"CVV")</f>
        <v>0</v>
      </c>
      <c r="AT1241" s="1">
        <f>COUNTIF(F1241,"CVVC")</f>
        <v>0</v>
      </c>
      <c r="AU1241" s="1">
        <f>COUNTIF(F1241,"VV")</f>
        <v>0</v>
      </c>
      <c r="AV1241" s="1">
        <f>COUNTIF(F1241,"VVC")</f>
        <v>0</v>
      </c>
      <c r="AW1241" s="1">
        <f>COUNTIF(F1241,"CVVCVC")+COUNTIF(F1241,"VVCVC")+COUNTIF(F1241,"CVVCV")+COUNTIF(F1241,"VVCV")</f>
        <v>0</v>
      </c>
      <c r="AY1241" s="1">
        <f>COUNTIF(F1241,"CCVCV")</f>
        <v>0</v>
      </c>
      <c r="AZ1241" s="1">
        <f>COUNTIF(F1241,"CCVCVC")</f>
        <v>0</v>
      </c>
      <c r="BA1241" s="1">
        <f>COUNTIF(F1241,"CCVV")</f>
        <v>0</v>
      </c>
      <c r="BB1241" s="1">
        <f>COUNTIF(F1241,"CCVVC")</f>
        <v>0</v>
      </c>
      <c r="BF1241" s="1" t="str">
        <f>RIGHT(F1241,4)</f>
        <v>CVCV</v>
      </c>
      <c r="BG1241" s="1">
        <v>1</v>
      </c>
      <c r="BP1241" s="1">
        <f>SUM(BG1241:BO1241)</f>
        <v>1</v>
      </c>
      <c r="BQ1241">
        <v>0</v>
      </c>
      <c r="BS1241" s="1" t="str">
        <f>LEFT(B1241,1)</f>
        <v>p</v>
      </c>
      <c r="BT1241" s="1" t="str">
        <f>LEFT(B1241,2)</f>
        <v>po</v>
      </c>
      <c r="BU1241" s="1" t="str">
        <f>RIGHT(B1241,1)</f>
        <v>o</v>
      </c>
      <c r="BX1241" s="10">
        <v>0</v>
      </c>
      <c r="BY1241" s="10" t="str">
        <f>LEFT(CA1241,1)</f>
        <v>o</v>
      </c>
      <c r="BZ1241" s="10" t="str">
        <f>RIGHT(B1241,1)</f>
        <v>o</v>
      </c>
      <c r="CA1241" s="10" t="str">
        <f>RIGHT(B1241,3)</f>
        <v>ono</v>
      </c>
      <c r="CB1241" s="10" t="str">
        <f>RIGHT(B1241,3)</f>
        <v>ono</v>
      </c>
      <c r="CC1241" s="10" t="str">
        <f>RIGHT(B1241,2)</f>
        <v>no</v>
      </c>
      <c r="CD1241" s="10" t="str">
        <f>RIGHT(B1241,1)</f>
        <v>o</v>
      </c>
    </row>
    <row r="1242" spans="1:82">
      <c r="A1242">
        <v>1544</v>
      </c>
      <c r="B1242" s="30" t="s">
        <v>845</v>
      </c>
      <c r="C1242" t="s">
        <v>2339</v>
      </c>
      <c r="D1242" t="s">
        <v>1141</v>
      </c>
      <c r="E1242" t="s">
        <v>1141</v>
      </c>
      <c r="F1242" t="s">
        <v>2834</v>
      </c>
      <c r="G1242" s="1">
        <f>COUNTIF(B1242,"*ii*")</f>
        <v>0</v>
      </c>
      <c r="H1242" s="1">
        <f>COUNTIF(B1242,"*ee*")</f>
        <v>0</v>
      </c>
      <c r="I1242" s="1">
        <f>COUNTIF(B1242,"*aa*")</f>
        <v>0</v>
      </c>
      <c r="J1242" s="1">
        <f>COUNTIF(B1242,"*oo*")</f>
        <v>0</v>
      </c>
      <c r="K1242" s="1">
        <f>COUNTIF(B1242,"*uu*")</f>
        <v>0</v>
      </c>
      <c r="L1242" s="1">
        <f>COUNTIF(B1242,"*ia*")</f>
        <v>0</v>
      </c>
      <c r="M1242" s="1">
        <f>COUNTIF(B1242,"*iu*")</f>
        <v>0</v>
      </c>
      <c r="N1242" s="1">
        <f>COUNTIF(B1242,"*ei*")</f>
        <v>0</v>
      </c>
      <c r="O1242" s="1">
        <f>COUNTIF(B1242,"*ea*")</f>
        <v>0</v>
      </c>
      <c r="P1242" s="1">
        <f>COUNTIF(B1242,"*eo*")</f>
        <v>0</v>
      </c>
      <c r="Q1242" s="1">
        <f>COUNTIF(B1242,"*eu*")</f>
        <v>0</v>
      </c>
      <c r="R1242" s="1">
        <f>COUNTIF(B1242,"*ai*")</f>
        <v>0</v>
      </c>
      <c r="S1242" s="1">
        <f>COUNTIF(B1242,"*ae*")</f>
        <v>0</v>
      </c>
      <c r="T1242" s="1">
        <f>COUNTIF(B1242,"*ao*")</f>
        <v>0</v>
      </c>
      <c r="U1242" s="1">
        <f>COUNTIF(B1242,"*au*")</f>
        <v>0</v>
      </c>
      <c r="V1242" s="1">
        <f>COUNTIF(B1242,"*oi*")</f>
        <v>0</v>
      </c>
      <c r="W1242" s="1">
        <f>COUNTIF(B1242,"*oe*")</f>
        <v>0</v>
      </c>
      <c r="X1242" s="1">
        <f>COUNTIF(B1242,"*oa*")</f>
        <v>0</v>
      </c>
      <c r="Y1242" s="1">
        <f>COUNTIF(B1242,"*ou*")</f>
        <v>0</v>
      </c>
      <c r="Z1242" s="1">
        <f>COUNTIF(B1242,"*ui*")</f>
        <v>0</v>
      </c>
      <c r="AA1242" s="1">
        <f>COUNTIF(B1242,"*ua*")</f>
        <v>0</v>
      </c>
      <c r="AB1242">
        <f>SUM(G1242:AA1242)</f>
        <v>0</v>
      </c>
      <c r="AC1242">
        <v>2</v>
      </c>
      <c r="AD1242">
        <f>COUNTIF(AC1242,"2")</f>
        <v>1</v>
      </c>
      <c r="AE1242">
        <f>COUNTIF(AC1242,"3")</f>
        <v>0</v>
      </c>
      <c r="AF1242">
        <f>COUNTIF(AC1242,"4")</f>
        <v>0</v>
      </c>
      <c r="AG1242">
        <f>COUNTIF(AC1242,"5")</f>
        <v>0</v>
      </c>
      <c r="AH1242">
        <v>1</v>
      </c>
      <c r="AI1242">
        <v>0</v>
      </c>
      <c r="AL1242">
        <v>1</v>
      </c>
      <c r="AO1242" s="1">
        <f>COUNTIF(F1242,"CVCV")+COUNTIF(F1242,"CVVCV")</f>
        <v>1</v>
      </c>
      <c r="AP1242" s="1">
        <f>COUNTIF(F1242,"CVCVC")+COUNTIF(F1242,"CVVCVC")</f>
        <v>0</v>
      </c>
      <c r="AQ1242" s="1">
        <f>COUNTIF(F1242,"VCV")+COUNTIF(F1242,"VVCV")</f>
        <v>0</v>
      </c>
      <c r="AR1242" s="1">
        <f>COUNTIF(F1242,"VCVC")+COUNTIF(F1242,"VVCVC")</f>
        <v>0</v>
      </c>
      <c r="AS1242" s="1">
        <f>COUNTIF(F1242,"CVV")</f>
        <v>0</v>
      </c>
      <c r="AT1242" s="1">
        <f>COUNTIF(F1242,"CVVC")</f>
        <v>0</v>
      </c>
      <c r="AU1242" s="1">
        <f>COUNTIF(F1242,"VV")</f>
        <v>0</v>
      </c>
      <c r="AV1242" s="1">
        <f>COUNTIF(F1242,"VVC")</f>
        <v>0</v>
      </c>
      <c r="AW1242" s="1">
        <f>COUNTIF(F1242,"CVVCVC")+COUNTIF(F1242,"VVCVC")+COUNTIF(F1242,"CVVCV")+COUNTIF(F1242,"VVCV")</f>
        <v>0</v>
      </c>
      <c r="AY1242" s="1">
        <f>COUNTIF(F1242,"CCVCV")</f>
        <v>0</v>
      </c>
      <c r="AZ1242" s="1">
        <f>COUNTIF(F1242,"CCVCVC")</f>
        <v>0</v>
      </c>
      <c r="BA1242" s="1">
        <f>COUNTIF(F1242,"CCVV")</f>
        <v>0</v>
      </c>
      <c r="BB1242" s="1">
        <f>COUNTIF(F1242,"CCVVC")</f>
        <v>0</v>
      </c>
      <c r="BF1242" s="1" t="str">
        <f>RIGHT(F1242,4)</f>
        <v>CVCV</v>
      </c>
      <c r="BG1242" s="1">
        <v>1</v>
      </c>
      <c r="BP1242" s="1">
        <f>SUM(BG1242:BO1242)</f>
        <v>1</v>
      </c>
      <c r="BQ1242">
        <v>0</v>
      </c>
      <c r="BS1242" s="1" t="str">
        <f>LEFT(B1242,1)</f>
        <v>r</v>
      </c>
      <c r="BT1242" s="1" t="str">
        <f>LEFT(B1242,2)</f>
        <v>ro</v>
      </c>
      <c r="BU1242" s="1" t="str">
        <f>RIGHT(B1242,1)</f>
        <v>o</v>
      </c>
      <c r="BX1242" s="10">
        <v>0</v>
      </c>
      <c r="BY1242" s="10" t="str">
        <f>LEFT(CA1242,1)</f>
        <v>o</v>
      </c>
      <c r="BZ1242" s="10" t="str">
        <f>RIGHT(B1242,1)</f>
        <v>o</v>
      </c>
      <c r="CA1242" s="10" t="str">
        <f>RIGHT(B1242,3)</f>
        <v>ono</v>
      </c>
      <c r="CB1242" s="10" t="str">
        <f>RIGHT(B1242,3)</f>
        <v>ono</v>
      </c>
      <c r="CC1242" s="10" t="str">
        <f>RIGHT(B1242,2)</f>
        <v>no</v>
      </c>
      <c r="CD1242" s="10" t="str">
        <f>RIGHT(B1242,1)</f>
        <v>o</v>
      </c>
    </row>
    <row r="1243" spans="1:82">
      <c r="A1243">
        <v>615</v>
      </c>
      <c r="B1243" s="30" t="s">
        <v>99</v>
      </c>
      <c r="C1243" t="s">
        <v>1284</v>
      </c>
      <c r="D1243" t="s">
        <v>1152</v>
      </c>
      <c r="E1243" t="s">
        <v>1141</v>
      </c>
      <c r="F1243" t="s">
        <v>2834</v>
      </c>
      <c r="G1243" s="1">
        <f>COUNTIF(B1243,"*ii*")</f>
        <v>0</v>
      </c>
      <c r="H1243" s="1">
        <f>COUNTIF(B1243,"*ee*")</f>
        <v>0</v>
      </c>
      <c r="I1243" s="1">
        <f>COUNTIF(B1243,"*aa*")</f>
        <v>0</v>
      </c>
      <c r="J1243" s="1">
        <f>COUNTIF(B1243,"*oo*")</f>
        <v>0</v>
      </c>
      <c r="K1243" s="1">
        <f>COUNTIF(B1243,"*uu*")</f>
        <v>0</v>
      </c>
      <c r="L1243" s="1">
        <f>COUNTIF(B1243,"*ia*")</f>
        <v>0</v>
      </c>
      <c r="M1243" s="1">
        <f>COUNTIF(B1243,"*iu*")</f>
        <v>0</v>
      </c>
      <c r="N1243" s="1">
        <f>COUNTIF(B1243,"*ei*")</f>
        <v>0</v>
      </c>
      <c r="O1243" s="1">
        <f>COUNTIF(B1243,"*ea*")</f>
        <v>0</v>
      </c>
      <c r="P1243" s="1">
        <f>COUNTIF(B1243,"*eo*")</f>
        <v>0</v>
      </c>
      <c r="Q1243" s="1">
        <f>COUNTIF(B1243,"*eu*")</f>
        <v>0</v>
      </c>
      <c r="R1243" s="1">
        <f>COUNTIF(B1243,"*ai*")</f>
        <v>0</v>
      </c>
      <c r="S1243" s="1">
        <f>COUNTIF(B1243,"*ae*")</f>
        <v>0</v>
      </c>
      <c r="T1243" s="1">
        <f>COUNTIF(B1243,"*ao*")</f>
        <v>0</v>
      </c>
      <c r="U1243" s="1">
        <f>COUNTIF(B1243,"*au*")</f>
        <v>0</v>
      </c>
      <c r="V1243" s="1">
        <f>COUNTIF(B1243,"*oi*")</f>
        <v>0</v>
      </c>
      <c r="W1243" s="1">
        <f>COUNTIF(B1243,"*oe*")</f>
        <v>0</v>
      </c>
      <c r="X1243" s="1">
        <f>COUNTIF(B1243,"*oa*")</f>
        <v>0</v>
      </c>
      <c r="Y1243" s="1">
        <f>COUNTIF(B1243,"*ou*")</f>
        <v>0</v>
      </c>
      <c r="Z1243" s="1">
        <f>COUNTIF(B1243,"*ui*")</f>
        <v>0</v>
      </c>
      <c r="AA1243" s="1">
        <f>COUNTIF(B1243,"*ua*")</f>
        <v>0</v>
      </c>
      <c r="AB1243">
        <f>SUM(G1243:AA1243)</f>
        <v>0</v>
      </c>
      <c r="AC1243">
        <v>2</v>
      </c>
      <c r="AD1243">
        <f>COUNTIF(AC1243,"2")</f>
        <v>1</v>
      </c>
      <c r="AE1243">
        <f>COUNTIF(AC1243,"3")</f>
        <v>0</v>
      </c>
      <c r="AF1243">
        <f>COUNTIF(AC1243,"4")</f>
        <v>0</v>
      </c>
      <c r="AG1243">
        <f>COUNTIF(AC1243,"5")</f>
        <v>0</v>
      </c>
      <c r="AH1243">
        <v>1</v>
      </c>
      <c r="AI1243">
        <v>0</v>
      </c>
      <c r="AL1243">
        <v>1</v>
      </c>
      <c r="AO1243" s="1">
        <f>COUNTIF(F1243,"CVCV")+COUNTIF(F1243,"CVVCV")</f>
        <v>1</v>
      </c>
      <c r="AP1243" s="1">
        <f>COUNTIF(F1243,"CVCVC")+COUNTIF(F1243,"CVVCVC")</f>
        <v>0</v>
      </c>
      <c r="AQ1243" s="1">
        <f>COUNTIF(F1243,"VCV")+COUNTIF(F1243,"VVCV")</f>
        <v>0</v>
      </c>
      <c r="AR1243" s="1">
        <f>COUNTIF(F1243,"VCVC")+COUNTIF(F1243,"VVCVC")</f>
        <v>0</v>
      </c>
      <c r="AS1243" s="1">
        <f>COUNTIF(F1243,"CVV")</f>
        <v>0</v>
      </c>
      <c r="AT1243" s="1">
        <f>COUNTIF(F1243,"CVVC")</f>
        <v>0</v>
      </c>
      <c r="AU1243" s="1">
        <f>COUNTIF(F1243,"VV")</f>
        <v>0</v>
      </c>
      <c r="AV1243" s="1">
        <f>COUNTIF(F1243,"VVC")</f>
        <v>0</v>
      </c>
      <c r="AW1243" s="1">
        <f>COUNTIF(F1243,"CVVCVC")+COUNTIF(F1243,"VVCVC")+COUNTIF(F1243,"CVVCV")+COUNTIF(F1243,"VVCV")</f>
        <v>0</v>
      </c>
      <c r="AY1243" s="1">
        <f>COUNTIF(F1243,"CCVCV")</f>
        <v>0</v>
      </c>
      <c r="AZ1243" s="1">
        <f>COUNTIF(F1243,"CCVCVC")</f>
        <v>0</v>
      </c>
      <c r="BA1243" s="1">
        <f>COUNTIF(F1243,"CCVV")</f>
        <v>0</v>
      </c>
      <c r="BB1243" s="1">
        <f>COUNTIF(F1243,"CCVVC")</f>
        <v>0</v>
      </c>
      <c r="BF1243" s="1" t="str">
        <f>RIGHT(F1243,4)</f>
        <v>CVCV</v>
      </c>
      <c r="BG1243" s="1">
        <v>1</v>
      </c>
      <c r="BP1243" s="1">
        <f>SUM(BG1243:BO1243)</f>
        <v>1</v>
      </c>
      <c r="BQ1243">
        <v>0</v>
      </c>
      <c r="BS1243" s="1" t="str">
        <f>LEFT(B1243,1)</f>
        <v>k</v>
      </c>
      <c r="BT1243" s="1" t="str">
        <f>LEFT(B1243,2)</f>
        <v>ko</v>
      </c>
      <c r="BU1243" s="1" t="str">
        <f>RIGHT(B1243,1)</f>
        <v>o</v>
      </c>
      <c r="BX1243" s="10">
        <v>0</v>
      </c>
      <c r="BY1243" s="10" t="str">
        <f>LEFT(CA1243,1)</f>
        <v>o</v>
      </c>
      <c r="BZ1243" s="10" t="str">
        <f>RIGHT(B1243,1)</f>
        <v>o</v>
      </c>
      <c r="CA1243" s="10" t="str">
        <f>RIGHT(B1243,3)</f>
        <v>ono</v>
      </c>
      <c r="CB1243" s="10" t="str">
        <f>RIGHT(B1243,3)</f>
        <v>ono</v>
      </c>
      <c r="CC1243" s="10" t="str">
        <f>RIGHT(B1243,2)</f>
        <v>no</v>
      </c>
      <c r="CD1243" s="10" t="str">
        <f>RIGHT(B1243,1)</f>
        <v>o</v>
      </c>
    </row>
    <row r="1244" spans="1:82">
      <c r="A1244">
        <v>1009</v>
      </c>
      <c r="B1244" s="30" t="s">
        <v>66</v>
      </c>
      <c r="C1244" t="s">
        <v>1238</v>
      </c>
      <c r="D1244" t="s">
        <v>1152</v>
      </c>
      <c r="E1244" t="s">
        <v>1141</v>
      </c>
      <c r="F1244" t="s">
        <v>2834</v>
      </c>
      <c r="G1244" s="1">
        <f>COUNTIF(B1244,"*ii*")</f>
        <v>0</v>
      </c>
      <c r="H1244" s="1">
        <f>COUNTIF(B1244,"*ee*")</f>
        <v>0</v>
      </c>
      <c r="I1244" s="1">
        <f>COUNTIF(B1244,"*aa*")</f>
        <v>0</v>
      </c>
      <c r="J1244" s="1">
        <f>COUNTIF(B1244,"*oo*")</f>
        <v>0</v>
      </c>
      <c r="K1244" s="1">
        <f>COUNTIF(B1244,"*uu*")</f>
        <v>0</v>
      </c>
      <c r="L1244" s="1">
        <f>COUNTIF(B1244,"*ia*")</f>
        <v>0</v>
      </c>
      <c r="M1244" s="1">
        <f>COUNTIF(B1244,"*iu*")</f>
        <v>0</v>
      </c>
      <c r="N1244" s="1">
        <f>COUNTIF(B1244,"*ei*")</f>
        <v>0</v>
      </c>
      <c r="O1244" s="1">
        <f>COUNTIF(B1244,"*ea*")</f>
        <v>0</v>
      </c>
      <c r="P1244" s="1">
        <f>COUNTIF(B1244,"*eo*")</f>
        <v>0</v>
      </c>
      <c r="Q1244" s="1">
        <f>COUNTIF(B1244,"*eu*")</f>
        <v>0</v>
      </c>
      <c r="R1244" s="1">
        <f>COUNTIF(B1244,"*ai*")</f>
        <v>0</v>
      </c>
      <c r="S1244" s="1">
        <f>COUNTIF(B1244,"*ae*")</f>
        <v>0</v>
      </c>
      <c r="T1244" s="1">
        <f>COUNTIF(B1244,"*ao*")</f>
        <v>0</v>
      </c>
      <c r="U1244" s="1">
        <f>COUNTIF(B1244,"*au*")</f>
        <v>0</v>
      </c>
      <c r="V1244" s="1">
        <f>COUNTIF(B1244,"*oi*")</f>
        <v>0</v>
      </c>
      <c r="W1244" s="1">
        <f>COUNTIF(B1244,"*oe*")</f>
        <v>0</v>
      </c>
      <c r="X1244" s="1">
        <f>COUNTIF(B1244,"*oa*")</f>
        <v>0</v>
      </c>
      <c r="Y1244" s="1">
        <f>COUNTIF(B1244,"*ou*")</f>
        <v>0</v>
      </c>
      <c r="Z1244" s="1">
        <f>COUNTIF(B1244,"*ui*")</f>
        <v>0</v>
      </c>
      <c r="AA1244" s="1">
        <f>COUNTIF(B1244,"*ua*")</f>
        <v>0</v>
      </c>
      <c r="AB1244">
        <f>SUM(G1244:AA1244)</f>
        <v>0</v>
      </c>
      <c r="AC1244">
        <v>2</v>
      </c>
      <c r="AD1244">
        <f>COUNTIF(AC1244,"2")</f>
        <v>1</v>
      </c>
      <c r="AE1244">
        <f>COUNTIF(AC1244,"3")</f>
        <v>0</v>
      </c>
      <c r="AF1244">
        <f>COUNTIF(AC1244,"4")</f>
        <v>0</v>
      </c>
      <c r="AG1244">
        <f>COUNTIF(AC1244,"5")</f>
        <v>0</v>
      </c>
      <c r="AH1244">
        <v>1</v>
      </c>
      <c r="AI1244">
        <v>0</v>
      </c>
      <c r="AL1244">
        <v>1</v>
      </c>
      <c r="AO1244" s="1">
        <f>COUNTIF(F1244,"CVCV")+COUNTIF(F1244,"CVVCV")</f>
        <v>1</v>
      </c>
      <c r="AP1244" s="1">
        <f>COUNTIF(F1244,"CVCVC")+COUNTIF(F1244,"CVVCVC")</f>
        <v>0</v>
      </c>
      <c r="AQ1244" s="1">
        <f>COUNTIF(F1244,"VCV")+COUNTIF(F1244,"VVCV")</f>
        <v>0</v>
      </c>
      <c r="AR1244" s="1">
        <f>COUNTIF(F1244,"VCVC")+COUNTIF(F1244,"VVCVC")</f>
        <v>0</v>
      </c>
      <c r="AS1244" s="1">
        <f>COUNTIF(F1244,"CVV")</f>
        <v>0</v>
      </c>
      <c r="AT1244" s="1">
        <f>COUNTIF(F1244,"CVVC")</f>
        <v>0</v>
      </c>
      <c r="AU1244" s="1">
        <f>COUNTIF(F1244,"VV")</f>
        <v>0</v>
      </c>
      <c r="AV1244" s="1">
        <f>COUNTIF(F1244,"VVC")</f>
        <v>0</v>
      </c>
      <c r="AW1244" s="1">
        <f>COUNTIF(F1244,"CVVCVC")+COUNTIF(F1244,"VVCVC")+COUNTIF(F1244,"CVVCV")+COUNTIF(F1244,"VVCV")</f>
        <v>0</v>
      </c>
      <c r="AY1244" s="1">
        <f>COUNTIF(F1244,"CCVCV")</f>
        <v>0</v>
      </c>
      <c r="AZ1244" s="1">
        <f>COUNTIF(F1244,"CCVCVC")</f>
        <v>0</v>
      </c>
      <c r="BA1244" s="1">
        <f>COUNTIF(F1244,"CCVV")</f>
        <v>0</v>
      </c>
      <c r="BB1244" s="1">
        <f>COUNTIF(F1244,"CCVVC")</f>
        <v>0</v>
      </c>
      <c r="BF1244" s="1" t="str">
        <f>RIGHT(F1244,4)</f>
        <v>CVCV</v>
      </c>
      <c r="BG1244" s="1">
        <v>1</v>
      </c>
      <c r="BP1244" s="1">
        <f>SUM(BG1244:BO1244)</f>
        <v>1</v>
      </c>
      <c r="BQ1244">
        <v>0</v>
      </c>
      <c r="BS1244" s="1" t="str">
        <f>LEFT(B1244,1)</f>
        <v>n</v>
      </c>
      <c r="BT1244" s="1" t="str">
        <f>LEFT(B1244,2)</f>
        <v>no</v>
      </c>
      <c r="BU1244" s="1" t="str">
        <f>RIGHT(B1244,1)</f>
        <v>o</v>
      </c>
      <c r="BX1244" s="10">
        <v>0</v>
      </c>
      <c r="BY1244" s="10" t="str">
        <f>LEFT(CA1244,1)</f>
        <v>o</v>
      </c>
      <c r="BZ1244" s="10" t="str">
        <f>RIGHT(B1244,1)</f>
        <v>o</v>
      </c>
      <c r="CA1244" s="10" t="str">
        <f>RIGHT(B1244,3)</f>
        <v>ono</v>
      </c>
      <c r="CB1244" s="10" t="str">
        <f>RIGHT(B1244,3)</f>
        <v>ono</v>
      </c>
      <c r="CC1244" s="10" t="str">
        <f>RIGHT(B1244,2)</f>
        <v>no</v>
      </c>
      <c r="CD1244" s="10" t="str">
        <f>RIGHT(B1244,1)</f>
        <v>o</v>
      </c>
    </row>
    <row r="1245" spans="1:82">
      <c r="A1245">
        <v>1010</v>
      </c>
      <c r="B1245" s="30" t="s">
        <v>66</v>
      </c>
      <c r="C1245" t="s">
        <v>2542</v>
      </c>
      <c r="D1245" t="s">
        <v>1151</v>
      </c>
      <c r="E1245" t="s">
        <v>2821</v>
      </c>
      <c r="F1245" t="s">
        <v>2834</v>
      </c>
      <c r="G1245" s="1">
        <f>COUNTIF(B1245,"*ii*")</f>
        <v>0</v>
      </c>
      <c r="H1245" s="1">
        <f>COUNTIF(B1245,"*ee*")</f>
        <v>0</v>
      </c>
      <c r="I1245" s="1">
        <f>COUNTIF(B1245,"*aa*")</f>
        <v>0</v>
      </c>
      <c r="J1245" s="1">
        <f>COUNTIF(B1245,"*oo*")</f>
        <v>0</v>
      </c>
      <c r="K1245" s="1">
        <f>COUNTIF(B1245,"*uu*")</f>
        <v>0</v>
      </c>
      <c r="L1245" s="1">
        <f>COUNTIF(B1245,"*ia*")</f>
        <v>0</v>
      </c>
      <c r="M1245" s="1">
        <f>COUNTIF(B1245,"*iu*")</f>
        <v>0</v>
      </c>
      <c r="N1245" s="1">
        <f>COUNTIF(B1245,"*ei*")</f>
        <v>0</v>
      </c>
      <c r="O1245" s="1">
        <f>COUNTIF(B1245,"*ea*")</f>
        <v>0</v>
      </c>
      <c r="P1245" s="1">
        <f>COUNTIF(B1245,"*eo*")</f>
        <v>0</v>
      </c>
      <c r="Q1245" s="1">
        <f>COUNTIF(B1245,"*eu*")</f>
        <v>0</v>
      </c>
      <c r="R1245" s="1">
        <f>COUNTIF(B1245,"*ai*")</f>
        <v>0</v>
      </c>
      <c r="S1245" s="1">
        <f>COUNTIF(B1245,"*ae*")</f>
        <v>0</v>
      </c>
      <c r="T1245" s="1">
        <f>COUNTIF(B1245,"*ao*")</f>
        <v>0</v>
      </c>
      <c r="U1245" s="1">
        <f>COUNTIF(B1245,"*au*")</f>
        <v>0</v>
      </c>
      <c r="V1245" s="1">
        <f>COUNTIF(B1245,"*oi*")</f>
        <v>0</v>
      </c>
      <c r="W1245" s="1">
        <f>COUNTIF(B1245,"*oe*")</f>
        <v>0</v>
      </c>
      <c r="X1245" s="1">
        <f>COUNTIF(B1245,"*oa*")</f>
        <v>0</v>
      </c>
      <c r="Y1245" s="1">
        <f>COUNTIF(B1245,"*ou*")</f>
        <v>0</v>
      </c>
      <c r="Z1245" s="1">
        <f>COUNTIF(B1245,"*ui*")</f>
        <v>0</v>
      </c>
      <c r="AA1245" s="1">
        <f>COUNTIF(B1245,"*ua*")</f>
        <v>0</v>
      </c>
      <c r="AB1245">
        <f>SUM(G1245:AA1245)</f>
        <v>0</v>
      </c>
      <c r="AC1245">
        <v>2</v>
      </c>
      <c r="AD1245">
        <f>COUNTIF(AC1245,"2")</f>
        <v>1</v>
      </c>
      <c r="AE1245">
        <f>COUNTIF(AC1245,"3")</f>
        <v>0</v>
      </c>
      <c r="AF1245">
        <f>COUNTIF(AC1245,"4")</f>
        <v>0</v>
      </c>
      <c r="AG1245">
        <f>COUNTIF(AC1245,"5")</f>
        <v>0</v>
      </c>
      <c r="AH1245">
        <v>1</v>
      </c>
      <c r="AI1245">
        <v>0</v>
      </c>
      <c r="AL1245">
        <v>1</v>
      </c>
      <c r="AO1245" s="1">
        <f>COUNTIF(F1245,"CVCV")+COUNTIF(F1245,"CVVCV")</f>
        <v>1</v>
      </c>
      <c r="AP1245" s="1">
        <f>COUNTIF(F1245,"CVCVC")+COUNTIF(F1245,"CVVCVC")</f>
        <v>0</v>
      </c>
      <c r="AQ1245" s="1">
        <f>COUNTIF(F1245,"VCV")+COUNTIF(F1245,"VVCV")</f>
        <v>0</v>
      </c>
      <c r="AR1245" s="1">
        <f>COUNTIF(F1245,"VCVC")+COUNTIF(F1245,"VVCVC")</f>
        <v>0</v>
      </c>
      <c r="AS1245" s="1">
        <f>COUNTIF(F1245,"CVV")</f>
        <v>0</v>
      </c>
      <c r="AT1245" s="1">
        <f>COUNTIF(F1245,"CVVC")</f>
        <v>0</v>
      </c>
      <c r="AU1245" s="1">
        <f>COUNTIF(F1245,"VV")</f>
        <v>0</v>
      </c>
      <c r="AV1245" s="1">
        <f>COUNTIF(F1245,"VVC")</f>
        <v>0</v>
      </c>
      <c r="AW1245" s="1">
        <f>COUNTIF(F1245,"CVVCVC")+COUNTIF(F1245,"VVCVC")+COUNTIF(F1245,"CVVCV")+COUNTIF(F1245,"VVCV")</f>
        <v>0</v>
      </c>
      <c r="AY1245" s="1">
        <f>COUNTIF(F1245,"CCVCV")</f>
        <v>0</v>
      </c>
      <c r="AZ1245" s="1">
        <f>COUNTIF(F1245,"CCVCVC")</f>
        <v>0</v>
      </c>
      <c r="BA1245" s="1">
        <f>COUNTIF(F1245,"CCVV")</f>
        <v>0</v>
      </c>
      <c r="BB1245" s="1">
        <f>COUNTIF(F1245,"CCVVC")</f>
        <v>0</v>
      </c>
      <c r="BF1245" s="1" t="str">
        <f>RIGHT(F1245,4)</f>
        <v>CVCV</v>
      </c>
      <c r="BG1245" s="1">
        <v>1</v>
      </c>
      <c r="BP1245" s="1">
        <f>SUM(BG1245:BO1245)</f>
        <v>1</v>
      </c>
      <c r="BQ1245">
        <v>0</v>
      </c>
      <c r="BS1245" s="1" t="str">
        <f>LEFT(B1245,1)</f>
        <v>n</v>
      </c>
      <c r="BT1245" s="1" t="str">
        <f>LEFT(B1245,2)</f>
        <v>no</v>
      </c>
      <c r="BU1245" s="1" t="str">
        <f>RIGHT(B1245,1)</f>
        <v>o</v>
      </c>
      <c r="BX1245" s="10">
        <v>0</v>
      </c>
      <c r="BY1245" s="10" t="str">
        <f>LEFT(CA1245,1)</f>
        <v>o</v>
      </c>
      <c r="BZ1245" s="10" t="str">
        <f>RIGHT(B1245,1)</f>
        <v>o</v>
      </c>
      <c r="CA1245" s="10" t="str">
        <f>RIGHT(B1245,3)</f>
        <v>ono</v>
      </c>
      <c r="CB1245" s="10" t="str">
        <f>RIGHT(B1245,3)</f>
        <v>ono</v>
      </c>
      <c r="CC1245" s="10" t="str">
        <f>RIGHT(B1245,2)</f>
        <v>no</v>
      </c>
      <c r="CD1245" s="10" t="str">
        <f>RIGHT(B1245,1)</f>
        <v>o</v>
      </c>
    </row>
    <row r="1246" spans="1:82">
      <c r="A1246">
        <v>616</v>
      </c>
      <c r="B1246" s="30" t="s">
        <v>99</v>
      </c>
      <c r="C1246" t="s">
        <v>1338</v>
      </c>
      <c r="D1246" t="s">
        <v>1150</v>
      </c>
      <c r="E1246" t="s">
        <v>2821</v>
      </c>
      <c r="F1246" t="s">
        <v>2834</v>
      </c>
      <c r="G1246" s="1">
        <f>COUNTIF(B1246,"*ii*")</f>
        <v>0</v>
      </c>
      <c r="H1246" s="1">
        <f>COUNTIF(B1246,"*ee*")</f>
        <v>0</v>
      </c>
      <c r="I1246" s="1">
        <f>COUNTIF(B1246,"*aa*")</f>
        <v>0</v>
      </c>
      <c r="J1246" s="1">
        <f>COUNTIF(B1246,"*oo*")</f>
        <v>0</v>
      </c>
      <c r="K1246" s="1">
        <f>COUNTIF(B1246,"*uu*")</f>
        <v>0</v>
      </c>
      <c r="L1246" s="1">
        <f>COUNTIF(B1246,"*ia*")</f>
        <v>0</v>
      </c>
      <c r="M1246" s="1">
        <f>COUNTIF(B1246,"*iu*")</f>
        <v>0</v>
      </c>
      <c r="N1246" s="1">
        <f>COUNTIF(B1246,"*ei*")</f>
        <v>0</v>
      </c>
      <c r="O1246" s="1">
        <f>COUNTIF(B1246,"*ea*")</f>
        <v>0</v>
      </c>
      <c r="P1246" s="1">
        <f>COUNTIF(B1246,"*eo*")</f>
        <v>0</v>
      </c>
      <c r="Q1246" s="1">
        <f>COUNTIF(B1246,"*eu*")</f>
        <v>0</v>
      </c>
      <c r="R1246" s="1">
        <f>COUNTIF(B1246,"*ai*")</f>
        <v>0</v>
      </c>
      <c r="S1246" s="1">
        <f>COUNTIF(B1246,"*ae*")</f>
        <v>0</v>
      </c>
      <c r="T1246" s="1">
        <f>COUNTIF(B1246,"*ao*")</f>
        <v>0</v>
      </c>
      <c r="U1246" s="1">
        <f>COUNTIF(B1246,"*au*")</f>
        <v>0</v>
      </c>
      <c r="V1246" s="1">
        <f>COUNTIF(B1246,"*oi*")</f>
        <v>0</v>
      </c>
      <c r="W1246" s="1">
        <f>COUNTIF(B1246,"*oe*")</f>
        <v>0</v>
      </c>
      <c r="X1246" s="1">
        <f>COUNTIF(B1246,"*oa*")</f>
        <v>0</v>
      </c>
      <c r="Y1246" s="1">
        <f>COUNTIF(B1246,"*ou*")</f>
        <v>0</v>
      </c>
      <c r="Z1246" s="1">
        <f>COUNTIF(B1246,"*ui*")</f>
        <v>0</v>
      </c>
      <c r="AA1246" s="1">
        <f>COUNTIF(B1246,"*ua*")</f>
        <v>0</v>
      </c>
      <c r="AB1246">
        <f>SUM(G1246:AA1246)</f>
        <v>0</v>
      </c>
      <c r="AC1246">
        <v>2</v>
      </c>
      <c r="AD1246">
        <f>COUNTIF(AC1246,"2")</f>
        <v>1</v>
      </c>
      <c r="AE1246">
        <f>COUNTIF(AC1246,"3")</f>
        <v>0</v>
      </c>
      <c r="AF1246">
        <f>COUNTIF(AC1246,"4")</f>
        <v>0</v>
      </c>
      <c r="AG1246">
        <f>COUNTIF(AC1246,"5")</f>
        <v>0</v>
      </c>
      <c r="AH1246">
        <v>1</v>
      </c>
      <c r="AI1246">
        <v>0</v>
      </c>
      <c r="AL1246">
        <v>1</v>
      </c>
      <c r="AO1246" s="1">
        <f>COUNTIF(F1246,"CVCV")+COUNTIF(F1246,"CVVCV")</f>
        <v>1</v>
      </c>
      <c r="AP1246" s="1">
        <f>COUNTIF(F1246,"CVCVC")+COUNTIF(F1246,"CVVCVC")</f>
        <v>0</v>
      </c>
      <c r="AQ1246" s="1">
        <f>COUNTIF(F1246,"VCV")+COUNTIF(F1246,"VVCV")</f>
        <v>0</v>
      </c>
      <c r="AR1246" s="1">
        <f>COUNTIF(F1246,"VCVC")+COUNTIF(F1246,"VVCVC")</f>
        <v>0</v>
      </c>
      <c r="AS1246" s="1">
        <f>COUNTIF(F1246,"CVV")</f>
        <v>0</v>
      </c>
      <c r="AT1246" s="1">
        <f>COUNTIF(F1246,"CVVC")</f>
        <v>0</v>
      </c>
      <c r="AU1246" s="1">
        <f>COUNTIF(F1246,"VV")</f>
        <v>0</v>
      </c>
      <c r="AV1246" s="1">
        <f>COUNTIF(F1246,"VVC")</f>
        <v>0</v>
      </c>
      <c r="AW1246" s="1">
        <f>COUNTIF(F1246,"CVVCVC")+COUNTIF(F1246,"VVCVC")+COUNTIF(F1246,"CVVCV")+COUNTIF(F1246,"VVCV")</f>
        <v>0</v>
      </c>
      <c r="AY1246" s="1">
        <f>COUNTIF(F1246,"CCVCV")</f>
        <v>0</v>
      </c>
      <c r="AZ1246" s="1">
        <f>COUNTIF(F1246,"CCVCVC")</f>
        <v>0</v>
      </c>
      <c r="BA1246" s="1">
        <f>COUNTIF(F1246,"CCVV")</f>
        <v>0</v>
      </c>
      <c r="BB1246" s="1">
        <f>COUNTIF(F1246,"CCVVC")</f>
        <v>0</v>
      </c>
      <c r="BF1246" s="1" t="str">
        <f>RIGHT(F1246,4)</f>
        <v>CVCV</v>
      </c>
      <c r="BG1246" s="1">
        <v>1</v>
      </c>
      <c r="BP1246" s="1">
        <f>SUM(BG1246:BO1246)</f>
        <v>1</v>
      </c>
      <c r="BQ1246">
        <v>0</v>
      </c>
      <c r="BS1246" s="1" t="str">
        <f>LEFT(B1246,1)</f>
        <v>k</v>
      </c>
      <c r="BT1246" s="1" t="str">
        <f>LEFT(B1246,2)</f>
        <v>ko</v>
      </c>
      <c r="BU1246" s="1" t="str">
        <f>RIGHT(B1246,1)</f>
        <v>o</v>
      </c>
      <c r="BX1246" s="10">
        <v>0</v>
      </c>
      <c r="BY1246" s="10" t="str">
        <f>LEFT(CA1246,1)</f>
        <v>o</v>
      </c>
      <c r="BZ1246" s="10" t="str">
        <f>RIGHT(B1246,1)</f>
        <v>o</v>
      </c>
      <c r="CA1246" s="10" t="str">
        <f>RIGHT(B1246,3)</f>
        <v>ono</v>
      </c>
      <c r="CB1246" s="10" t="str">
        <f>RIGHT(B1246,3)</f>
        <v>ono</v>
      </c>
      <c r="CC1246" s="10" t="str">
        <f>RIGHT(B1246,2)</f>
        <v>no</v>
      </c>
      <c r="CD1246" s="10" t="str">
        <f>RIGHT(B1246,1)</f>
        <v>o</v>
      </c>
    </row>
    <row r="1247" spans="1:82">
      <c r="A1247">
        <v>617</v>
      </c>
      <c r="B1247" s="30" t="s">
        <v>99</v>
      </c>
      <c r="C1247" t="s">
        <v>2104</v>
      </c>
      <c r="D1247" t="s">
        <v>1150</v>
      </c>
      <c r="E1247" t="s">
        <v>2821</v>
      </c>
      <c r="F1247" t="s">
        <v>2834</v>
      </c>
      <c r="G1247" s="1">
        <f>COUNTIF(B1247,"*ii*")</f>
        <v>0</v>
      </c>
      <c r="H1247" s="1">
        <f>COUNTIF(B1247,"*ee*")</f>
        <v>0</v>
      </c>
      <c r="I1247" s="1">
        <f>COUNTIF(B1247,"*aa*")</f>
        <v>0</v>
      </c>
      <c r="J1247" s="1">
        <f>COUNTIF(B1247,"*oo*")</f>
        <v>0</v>
      </c>
      <c r="K1247" s="1">
        <f>COUNTIF(B1247,"*uu*")</f>
        <v>0</v>
      </c>
      <c r="L1247" s="1">
        <f>COUNTIF(B1247,"*ia*")</f>
        <v>0</v>
      </c>
      <c r="M1247" s="1">
        <f>COUNTIF(B1247,"*iu*")</f>
        <v>0</v>
      </c>
      <c r="N1247" s="1">
        <f>COUNTIF(B1247,"*ei*")</f>
        <v>0</v>
      </c>
      <c r="O1247" s="1">
        <f>COUNTIF(B1247,"*ea*")</f>
        <v>0</v>
      </c>
      <c r="P1247" s="1">
        <f>COUNTIF(B1247,"*eo*")</f>
        <v>0</v>
      </c>
      <c r="Q1247" s="1">
        <f>COUNTIF(B1247,"*eu*")</f>
        <v>0</v>
      </c>
      <c r="R1247" s="1">
        <f>COUNTIF(B1247,"*ai*")</f>
        <v>0</v>
      </c>
      <c r="S1247" s="1">
        <f>COUNTIF(B1247,"*ae*")</f>
        <v>0</v>
      </c>
      <c r="T1247" s="1">
        <f>COUNTIF(B1247,"*ao*")</f>
        <v>0</v>
      </c>
      <c r="U1247" s="1">
        <f>COUNTIF(B1247,"*au*")</f>
        <v>0</v>
      </c>
      <c r="V1247" s="1">
        <f>COUNTIF(B1247,"*oi*")</f>
        <v>0</v>
      </c>
      <c r="W1247" s="1">
        <f>COUNTIF(B1247,"*oe*")</f>
        <v>0</v>
      </c>
      <c r="X1247" s="1">
        <f>COUNTIF(B1247,"*oa*")</f>
        <v>0</v>
      </c>
      <c r="Y1247" s="1">
        <f>COUNTIF(B1247,"*ou*")</f>
        <v>0</v>
      </c>
      <c r="Z1247" s="1">
        <f>COUNTIF(B1247,"*ui*")</f>
        <v>0</v>
      </c>
      <c r="AA1247" s="1">
        <f>COUNTIF(B1247,"*ua*")</f>
        <v>0</v>
      </c>
      <c r="AB1247">
        <f>SUM(G1247:AA1247)</f>
        <v>0</v>
      </c>
      <c r="AC1247">
        <v>2</v>
      </c>
      <c r="AD1247">
        <f>COUNTIF(AC1247,"2")</f>
        <v>1</v>
      </c>
      <c r="AE1247">
        <f>COUNTIF(AC1247,"3")</f>
        <v>0</v>
      </c>
      <c r="AF1247">
        <f>COUNTIF(AC1247,"4")</f>
        <v>0</v>
      </c>
      <c r="AG1247">
        <f>COUNTIF(AC1247,"5")</f>
        <v>0</v>
      </c>
      <c r="AH1247">
        <v>1</v>
      </c>
      <c r="AI1247">
        <v>0</v>
      </c>
      <c r="AL1247">
        <v>1</v>
      </c>
      <c r="AO1247" s="1">
        <f>COUNTIF(F1247,"CVCV")+COUNTIF(F1247,"CVVCV")</f>
        <v>1</v>
      </c>
      <c r="AP1247" s="1">
        <f>COUNTIF(F1247,"CVCVC")+COUNTIF(F1247,"CVVCVC")</f>
        <v>0</v>
      </c>
      <c r="AQ1247" s="1">
        <f>COUNTIF(F1247,"VCV")+COUNTIF(F1247,"VVCV")</f>
        <v>0</v>
      </c>
      <c r="AR1247" s="1">
        <f>COUNTIF(F1247,"VCVC")+COUNTIF(F1247,"VVCVC")</f>
        <v>0</v>
      </c>
      <c r="AS1247" s="1">
        <f>COUNTIF(F1247,"CVV")</f>
        <v>0</v>
      </c>
      <c r="AT1247" s="1">
        <f>COUNTIF(F1247,"CVVC")</f>
        <v>0</v>
      </c>
      <c r="AU1247" s="1">
        <f>COUNTIF(F1247,"VV")</f>
        <v>0</v>
      </c>
      <c r="AV1247" s="1">
        <f>COUNTIF(F1247,"VVC")</f>
        <v>0</v>
      </c>
      <c r="AW1247" s="1">
        <f>COUNTIF(F1247,"CVVCVC")+COUNTIF(F1247,"VVCVC")+COUNTIF(F1247,"CVVCV")+COUNTIF(F1247,"VVCV")</f>
        <v>0</v>
      </c>
      <c r="AY1247" s="1">
        <f>COUNTIF(F1247,"CCVCV")</f>
        <v>0</v>
      </c>
      <c r="AZ1247" s="1">
        <f>COUNTIF(F1247,"CCVCVC")</f>
        <v>0</v>
      </c>
      <c r="BA1247" s="1">
        <f>COUNTIF(F1247,"CCVV")</f>
        <v>0</v>
      </c>
      <c r="BB1247" s="1">
        <f>COUNTIF(F1247,"CCVVC")</f>
        <v>0</v>
      </c>
      <c r="BF1247" s="1" t="str">
        <f>RIGHT(F1247,4)</f>
        <v>CVCV</v>
      </c>
      <c r="BG1247" s="1">
        <v>1</v>
      </c>
      <c r="BP1247" s="1">
        <f>SUM(BG1247:BO1247)</f>
        <v>1</v>
      </c>
      <c r="BQ1247">
        <v>0</v>
      </c>
      <c r="BS1247" s="1" t="str">
        <f>LEFT(B1247,1)</f>
        <v>k</v>
      </c>
      <c r="BT1247" s="1" t="str">
        <f>LEFT(B1247,2)</f>
        <v>ko</v>
      </c>
      <c r="BU1247" s="1" t="str">
        <f>RIGHT(B1247,1)</f>
        <v>o</v>
      </c>
      <c r="BX1247" s="10">
        <v>0</v>
      </c>
      <c r="BY1247" s="10" t="str">
        <f>LEFT(CA1247,1)</f>
        <v>o</v>
      </c>
      <c r="BZ1247" s="10" t="str">
        <f>RIGHT(B1247,1)</f>
        <v>o</v>
      </c>
      <c r="CA1247" s="10" t="str">
        <f>RIGHT(B1247,3)</f>
        <v>ono</v>
      </c>
      <c r="CB1247" s="10" t="str">
        <f>RIGHT(B1247,3)</f>
        <v>ono</v>
      </c>
      <c r="CC1247" s="10" t="str">
        <f>RIGHT(B1247,2)</f>
        <v>no</v>
      </c>
      <c r="CD1247" s="10" t="str">
        <f>RIGHT(B1247,1)</f>
        <v>o</v>
      </c>
    </row>
    <row r="1248" spans="1:82">
      <c r="A1248">
        <v>870</v>
      </c>
      <c r="B1248" s="30" t="s">
        <v>971</v>
      </c>
      <c r="C1248" t="s">
        <v>2555</v>
      </c>
      <c r="D1248" t="s">
        <v>1150</v>
      </c>
      <c r="E1248" t="s">
        <v>2821</v>
      </c>
      <c r="F1248" t="s">
        <v>2834</v>
      </c>
      <c r="G1248" s="1">
        <f>COUNTIF(B1248,"*ii*")</f>
        <v>0</v>
      </c>
      <c r="H1248" s="1">
        <f>COUNTIF(B1248,"*ee*")</f>
        <v>0</v>
      </c>
      <c r="I1248" s="1">
        <f>COUNTIF(B1248,"*aa*")</f>
        <v>0</v>
      </c>
      <c r="J1248" s="1">
        <f>COUNTIF(B1248,"*oo*")</f>
        <v>0</v>
      </c>
      <c r="K1248" s="1">
        <f>COUNTIF(B1248,"*uu*")</f>
        <v>0</v>
      </c>
      <c r="L1248" s="1">
        <f>COUNTIF(B1248,"*ia*")</f>
        <v>0</v>
      </c>
      <c r="M1248" s="1">
        <f>COUNTIF(B1248,"*iu*")</f>
        <v>0</v>
      </c>
      <c r="N1248" s="1">
        <f>COUNTIF(B1248,"*ei*")</f>
        <v>0</v>
      </c>
      <c r="O1248" s="1">
        <f>COUNTIF(B1248,"*ea*")</f>
        <v>0</v>
      </c>
      <c r="P1248" s="1">
        <f>COUNTIF(B1248,"*eo*")</f>
        <v>0</v>
      </c>
      <c r="Q1248" s="1">
        <f>COUNTIF(B1248,"*eu*")</f>
        <v>0</v>
      </c>
      <c r="R1248" s="1">
        <f>COUNTIF(B1248,"*ai*")</f>
        <v>0</v>
      </c>
      <c r="S1248" s="1">
        <f>COUNTIF(B1248,"*ae*")</f>
        <v>0</v>
      </c>
      <c r="T1248" s="1">
        <f>COUNTIF(B1248,"*ao*")</f>
        <v>0</v>
      </c>
      <c r="U1248" s="1">
        <f>COUNTIF(B1248,"*au*")</f>
        <v>0</v>
      </c>
      <c r="V1248" s="1">
        <f>COUNTIF(B1248,"*oi*")</f>
        <v>0</v>
      </c>
      <c r="W1248" s="1">
        <f>COUNTIF(B1248,"*oe*")</f>
        <v>0</v>
      </c>
      <c r="X1248" s="1">
        <f>COUNTIF(B1248,"*oa*")</f>
        <v>0</v>
      </c>
      <c r="Y1248" s="1">
        <f>COUNTIF(B1248,"*ou*")</f>
        <v>0</v>
      </c>
      <c r="Z1248" s="1">
        <f>COUNTIF(B1248,"*ui*")</f>
        <v>0</v>
      </c>
      <c r="AA1248" s="1">
        <f>COUNTIF(B1248,"*ua*")</f>
        <v>0</v>
      </c>
      <c r="AB1248">
        <f>SUM(G1248:AA1248)</f>
        <v>0</v>
      </c>
      <c r="AC1248">
        <v>2</v>
      </c>
      <c r="AD1248">
        <f>COUNTIF(AC1248,"2")</f>
        <v>1</v>
      </c>
      <c r="AE1248">
        <f>COUNTIF(AC1248,"3")</f>
        <v>0</v>
      </c>
      <c r="AF1248">
        <f>COUNTIF(AC1248,"4")</f>
        <v>0</v>
      </c>
      <c r="AG1248">
        <f>COUNTIF(AC1248,"5")</f>
        <v>0</v>
      </c>
      <c r="AH1248">
        <v>1</v>
      </c>
      <c r="AI1248">
        <v>0</v>
      </c>
      <c r="AL1248">
        <v>1</v>
      </c>
      <c r="AO1248" s="1">
        <f>COUNTIF(F1248,"CVCV")+COUNTIF(F1248,"CVVCV")</f>
        <v>1</v>
      </c>
      <c r="AP1248" s="1">
        <f>COUNTIF(F1248,"CVCVC")+COUNTIF(F1248,"CVVCVC")</f>
        <v>0</v>
      </c>
      <c r="AQ1248" s="1">
        <f>COUNTIF(F1248,"VCV")+COUNTIF(F1248,"VVCV")</f>
        <v>0</v>
      </c>
      <c r="AR1248" s="1">
        <f>COUNTIF(F1248,"VCVC")+COUNTIF(F1248,"VVCVC")</f>
        <v>0</v>
      </c>
      <c r="AS1248" s="1">
        <f>COUNTIF(F1248,"CVV")</f>
        <v>0</v>
      </c>
      <c r="AT1248" s="1">
        <f>COUNTIF(F1248,"CVVC")</f>
        <v>0</v>
      </c>
      <c r="AU1248" s="1">
        <f>COUNTIF(F1248,"VV")</f>
        <v>0</v>
      </c>
      <c r="AV1248" s="1">
        <f>COUNTIF(F1248,"VVC")</f>
        <v>0</v>
      </c>
      <c r="AW1248" s="1">
        <f>COUNTIF(F1248,"CVVCVC")+COUNTIF(F1248,"VVCVC")+COUNTIF(F1248,"CVVCV")+COUNTIF(F1248,"VVCV")</f>
        <v>0</v>
      </c>
      <c r="AY1248" s="1">
        <f>COUNTIF(F1248,"CCVCV")</f>
        <v>0</v>
      </c>
      <c r="AZ1248" s="1">
        <f>COUNTIF(F1248,"CCVCVC")</f>
        <v>0</v>
      </c>
      <c r="BA1248" s="1">
        <f>COUNTIF(F1248,"CCVV")</f>
        <v>0</v>
      </c>
      <c r="BB1248" s="1">
        <f>COUNTIF(F1248,"CCVVC")</f>
        <v>0</v>
      </c>
      <c r="BF1248" s="1" t="str">
        <f>RIGHT(F1248,4)</f>
        <v>CVCV</v>
      </c>
      <c r="BG1248" s="1">
        <v>1</v>
      </c>
      <c r="BP1248" s="1">
        <f>SUM(BG1248:BO1248)</f>
        <v>1</v>
      </c>
      <c r="BQ1248">
        <v>0</v>
      </c>
      <c r="BS1248" s="1" t="str">
        <f>LEFT(B1248,1)</f>
        <v>m</v>
      </c>
      <c r="BT1248" s="1" t="str">
        <f>LEFT(B1248,2)</f>
        <v>mo</v>
      </c>
      <c r="BU1248" s="1" t="str">
        <f>RIGHT(B1248,1)</f>
        <v>o</v>
      </c>
      <c r="BX1248" s="10">
        <v>0</v>
      </c>
      <c r="BY1248" s="10" t="str">
        <f>LEFT(CA1248,1)</f>
        <v>o</v>
      </c>
      <c r="BZ1248" s="10" t="str">
        <f>RIGHT(B1248,1)</f>
        <v>o</v>
      </c>
      <c r="CA1248" s="10" t="str">
        <f>RIGHT(B1248,3)</f>
        <v>ono</v>
      </c>
      <c r="CB1248" s="10" t="str">
        <f>RIGHT(B1248,3)</f>
        <v>ono</v>
      </c>
      <c r="CC1248" s="10" t="str">
        <f>RIGHT(B1248,2)</f>
        <v>no</v>
      </c>
      <c r="CD1248" s="10" t="str">
        <f>RIGHT(B1248,1)</f>
        <v>o</v>
      </c>
    </row>
    <row r="1249" spans="1:82">
      <c r="A1249">
        <v>1011</v>
      </c>
      <c r="B1249" s="30" t="s">
        <v>66</v>
      </c>
      <c r="C1249" t="s">
        <v>2623</v>
      </c>
      <c r="D1249" t="s">
        <v>1150</v>
      </c>
      <c r="E1249" t="s">
        <v>2821</v>
      </c>
      <c r="F1249" t="s">
        <v>2834</v>
      </c>
      <c r="G1249" s="1">
        <f>COUNTIF(B1249,"*ii*")</f>
        <v>0</v>
      </c>
      <c r="H1249" s="1">
        <f>COUNTIF(B1249,"*ee*")</f>
        <v>0</v>
      </c>
      <c r="I1249" s="1">
        <f>COUNTIF(B1249,"*aa*")</f>
        <v>0</v>
      </c>
      <c r="J1249" s="1">
        <f>COUNTIF(B1249,"*oo*")</f>
        <v>0</v>
      </c>
      <c r="K1249" s="1">
        <f>COUNTIF(B1249,"*uu*")</f>
        <v>0</v>
      </c>
      <c r="L1249" s="1">
        <f>COUNTIF(B1249,"*ia*")</f>
        <v>0</v>
      </c>
      <c r="M1249" s="1">
        <f>COUNTIF(B1249,"*iu*")</f>
        <v>0</v>
      </c>
      <c r="N1249" s="1">
        <f>COUNTIF(B1249,"*ei*")</f>
        <v>0</v>
      </c>
      <c r="O1249" s="1">
        <f>COUNTIF(B1249,"*ea*")</f>
        <v>0</v>
      </c>
      <c r="P1249" s="1">
        <f>COUNTIF(B1249,"*eo*")</f>
        <v>0</v>
      </c>
      <c r="Q1249" s="1">
        <f>COUNTIF(B1249,"*eu*")</f>
        <v>0</v>
      </c>
      <c r="R1249" s="1">
        <f>COUNTIF(B1249,"*ai*")</f>
        <v>0</v>
      </c>
      <c r="S1249" s="1">
        <f>COUNTIF(B1249,"*ae*")</f>
        <v>0</v>
      </c>
      <c r="T1249" s="1">
        <f>COUNTIF(B1249,"*ao*")</f>
        <v>0</v>
      </c>
      <c r="U1249" s="1">
        <f>COUNTIF(B1249,"*au*")</f>
        <v>0</v>
      </c>
      <c r="V1249" s="1">
        <f>COUNTIF(B1249,"*oi*")</f>
        <v>0</v>
      </c>
      <c r="W1249" s="1">
        <f>COUNTIF(B1249,"*oe*")</f>
        <v>0</v>
      </c>
      <c r="X1249" s="1">
        <f>COUNTIF(B1249,"*oa*")</f>
        <v>0</v>
      </c>
      <c r="Y1249" s="1">
        <f>COUNTIF(B1249,"*ou*")</f>
        <v>0</v>
      </c>
      <c r="Z1249" s="1">
        <f>COUNTIF(B1249,"*ui*")</f>
        <v>0</v>
      </c>
      <c r="AA1249" s="1">
        <f>COUNTIF(B1249,"*ua*")</f>
        <v>0</v>
      </c>
      <c r="AB1249">
        <f>SUM(G1249:AA1249)</f>
        <v>0</v>
      </c>
      <c r="AC1249">
        <v>2</v>
      </c>
      <c r="AD1249">
        <f>COUNTIF(AC1249,"2")</f>
        <v>1</v>
      </c>
      <c r="AE1249">
        <f>COUNTIF(AC1249,"3")</f>
        <v>0</v>
      </c>
      <c r="AF1249">
        <f>COUNTIF(AC1249,"4")</f>
        <v>0</v>
      </c>
      <c r="AG1249">
        <f>COUNTIF(AC1249,"5")</f>
        <v>0</v>
      </c>
      <c r="AH1249">
        <v>1</v>
      </c>
      <c r="AI1249">
        <v>0</v>
      </c>
      <c r="AL1249">
        <v>1</v>
      </c>
      <c r="AO1249" s="1">
        <f>COUNTIF(F1249,"CVCV")+COUNTIF(F1249,"CVVCV")</f>
        <v>1</v>
      </c>
      <c r="AP1249" s="1">
        <f>COUNTIF(F1249,"CVCVC")+COUNTIF(F1249,"CVVCVC")</f>
        <v>0</v>
      </c>
      <c r="AQ1249" s="1">
        <f>COUNTIF(F1249,"VCV")+COUNTIF(F1249,"VVCV")</f>
        <v>0</v>
      </c>
      <c r="AR1249" s="1">
        <f>COUNTIF(F1249,"VCVC")+COUNTIF(F1249,"VVCVC")</f>
        <v>0</v>
      </c>
      <c r="AS1249" s="1">
        <f>COUNTIF(F1249,"CVV")</f>
        <v>0</v>
      </c>
      <c r="AT1249" s="1">
        <f>COUNTIF(F1249,"CVVC")</f>
        <v>0</v>
      </c>
      <c r="AU1249" s="1">
        <f>COUNTIF(F1249,"VV")</f>
        <v>0</v>
      </c>
      <c r="AV1249" s="1">
        <f>COUNTIF(F1249,"VVC")</f>
        <v>0</v>
      </c>
      <c r="AW1249" s="1">
        <f>COUNTIF(F1249,"CVVCVC")+COUNTIF(F1249,"VVCVC")+COUNTIF(F1249,"CVVCV")+COUNTIF(F1249,"VVCV")</f>
        <v>0</v>
      </c>
      <c r="AY1249" s="1">
        <f>COUNTIF(F1249,"CCVCV")</f>
        <v>0</v>
      </c>
      <c r="AZ1249" s="1">
        <f>COUNTIF(F1249,"CCVCVC")</f>
        <v>0</v>
      </c>
      <c r="BA1249" s="1">
        <f>COUNTIF(F1249,"CCVV")</f>
        <v>0</v>
      </c>
      <c r="BB1249" s="1">
        <f>COUNTIF(F1249,"CCVVC")</f>
        <v>0</v>
      </c>
      <c r="BF1249" s="1" t="str">
        <f>RIGHT(F1249,4)</f>
        <v>CVCV</v>
      </c>
      <c r="BG1249" s="1">
        <v>1</v>
      </c>
      <c r="BP1249" s="1">
        <f>SUM(BG1249:BO1249)</f>
        <v>1</v>
      </c>
      <c r="BQ1249">
        <v>0</v>
      </c>
      <c r="BS1249" s="1" t="str">
        <f>LEFT(B1249,1)</f>
        <v>n</v>
      </c>
      <c r="BT1249" s="1" t="str">
        <f>LEFT(B1249,2)</f>
        <v>no</v>
      </c>
      <c r="BU1249" s="1" t="str">
        <f>RIGHT(B1249,1)</f>
        <v>o</v>
      </c>
      <c r="BX1249" s="10">
        <v>0</v>
      </c>
      <c r="BY1249" s="10" t="str">
        <f>LEFT(CA1249,1)</f>
        <v>o</v>
      </c>
      <c r="BZ1249" s="10" t="str">
        <f>RIGHT(B1249,1)</f>
        <v>o</v>
      </c>
      <c r="CA1249" s="10" t="str">
        <f>RIGHT(B1249,3)</f>
        <v>ono</v>
      </c>
      <c r="CB1249" s="10" t="str">
        <f>RIGHT(B1249,3)</f>
        <v>ono</v>
      </c>
      <c r="CC1249" s="10" t="str">
        <f>RIGHT(B1249,2)</f>
        <v>no</v>
      </c>
      <c r="CD1249" s="10" t="str">
        <f>RIGHT(B1249,1)</f>
        <v>o</v>
      </c>
    </row>
    <row r="1250" spans="1:82">
      <c r="A1250">
        <v>1012</v>
      </c>
      <c r="B1250" s="30" t="s">
        <v>66</v>
      </c>
      <c r="C1250" t="s">
        <v>2720</v>
      </c>
      <c r="D1250" t="s">
        <v>1150</v>
      </c>
      <c r="E1250" t="s">
        <v>2821</v>
      </c>
      <c r="F1250" t="s">
        <v>2834</v>
      </c>
      <c r="G1250" s="1">
        <f>COUNTIF(B1250,"*ii*")</f>
        <v>0</v>
      </c>
      <c r="H1250" s="1">
        <f>COUNTIF(B1250,"*ee*")</f>
        <v>0</v>
      </c>
      <c r="I1250" s="1">
        <f>COUNTIF(B1250,"*aa*")</f>
        <v>0</v>
      </c>
      <c r="J1250" s="1">
        <f>COUNTIF(B1250,"*oo*")</f>
        <v>0</v>
      </c>
      <c r="K1250" s="1">
        <f>COUNTIF(B1250,"*uu*")</f>
        <v>0</v>
      </c>
      <c r="L1250" s="1">
        <f>COUNTIF(B1250,"*ia*")</f>
        <v>0</v>
      </c>
      <c r="M1250" s="1">
        <f>COUNTIF(B1250,"*iu*")</f>
        <v>0</v>
      </c>
      <c r="N1250" s="1">
        <f>COUNTIF(B1250,"*ei*")</f>
        <v>0</v>
      </c>
      <c r="O1250" s="1">
        <f>COUNTIF(B1250,"*ea*")</f>
        <v>0</v>
      </c>
      <c r="P1250" s="1">
        <f>COUNTIF(B1250,"*eo*")</f>
        <v>0</v>
      </c>
      <c r="Q1250" s="1">
        <f>COUNTIF(B1250,"*eu*")</f>
        <v>0</v>
      </c>
      <c r="R1250" s="1">
        <f>COUNTIF(B1250,"*ai*")</f>
        <v>0</v>
      </c>
      <c r="S1250" s="1">
        <f>COUNTIF(B1250,"*ae*")</f>
        <v>0</v>
      </c>
      <c r="T1250" s="1">
        <f>COUNTIF(B1250,"*ao*")</f>
        <v>0</v>
      </c>
      <c r="U1250" s="1">
        <f>COUNTIF(B1250,"*au*")</f>
        <v>0</v>
      </c>
      <c r="V1250" s="1">
        <f>COUNTIF(B1250,"*oi*")</f>
        <v>0</v>
      </c>
      <c r="W1250" s="1">
        <f>COUNTIF(B1250,"*oe*")</f>
        <v>0</v>
      </c>
      <c r="X1250" s="1">
        <f>COUNTIF(B1250,"*oa*")</f>
        <v>0</v>
      </c>
      <c r="Y1250" s="1">
        <f>COUNTIF(B1250,"*ou*")</f>
        <v>0</v>
      </c>
      <c r="Z1250" s="1">
        <f>COUNTIF(B1250,"*ui*")</f>
        <v>0</v>
      </c>
      <c r="AA1250" s="1">
        <f>COUNTIF(B1250,"*ua*")</f>
        <v>0</v>
      </c>
      <c r="AB1250">
        <f>SUM(G1250:AA1250)</f>
        <v>0</v>
      </c>
      <c r="AC1250">
        <v>2</v>
      </c>
      <c r="AD1250">
        <f>COUNTIF(AC1250,"2")</f>
        <v>1</v>
      </c>
      <c r="AE1250">
        <f>COUNTIF(AC1250,"3")</f>
        <v>0</v>
      </c>
      <c r="AF1250">
        <f>COUNTIF(AC1250,"4")</f>
        <v>0</v>
      </c>
      <c r="AG1250">
        <f>COUNTIF(AC1250,"5")</f>
        <v>0</v>
      </c>
      <c r="AH1250">
        <v>1</v>
      </c>
      <c r="AI1250">
        <v>0</v>
      </c>
      <c r="AL1250">
        <v>1</v>
      </c>
      <c r="AO1250" s="1">
        <f>COUNTIF(F1250,"CVCV")+COUNTIF(F1250,"CVVCV")</f>
        <v>1</v>
      </c>
      <c r="AP1250" s="1">
        <f>COUNTIF(F1250,"CVCVC")+COUNTIF(F1250,"CVVCVC")</f>
        <v>0</v>
      </c>
      <c r="AQ1250" s="1">
        <f>COUNTIF(F1250,"VCV")+COUNTIF(F1250,"VVCV")</f>
        <v>0</v>
      </c>
      <c r="AR1250" s="1">
        <f>COUNTIF(F1250,"VCVC")+COUNTIF(F1250,"VVCVC")</f>
        <v>0</v>
      </c>
      <c r="AS1250" s="1">
        <f>COUNTIF(F1250,"CVV")</f>
        <v>0</v>
      </c>
      <c r="AT1250" s="1">
        <f>COUNTIF(F1250,"CVVC")</f>
        <v>0</v>
      </c>
      <c r="AU1250" s="1">
        <f>COUNTIF(F1250,"VV")</f>
        <v>0</v>
      </c>
      <c r="AV1250" s="1">
        <f>COUNTIF(F1250,"VVC")</f>
        <v>0</v>
      </c>
      <c r="AW1250" s="1">
        <f>COUNTIF(F1250,"CVVCVC")+COUNTIF(F1250,"VVCVC")+COUNTIF(F1250,"CVVCV")+COUNTIF(F1250,"VVCV")</f>
        <v>0</v>
      </c>
      <c r="AY1250" s="1">
        <f>COUNTIF(F1250,"CCVCV")</f>
        <v>0</v>
      </c>
      <c r="AZ1250" s="1">
        <f>COUNTIF(F1250,"CCVCVC")</f>
        <v>0</v>
      </c>
      <c r="BA1250" s="1">
        <f>COUNTIF(F1250,"CCVV")</f>
        <v>0</v>
      </c>
      <c r="BB1250" s="1">
        <f>COUNTIF(F1250,"CCVVC")</f>
        <v>0</v>
      </c>
      <c r="BF1250" s="1" t="str">
        <f>RIGHT(F1250,4)</f>
        <v>CVCV</v>
      </c>
      <c r="BG1250" s="1">
        <v>1</v>
      </c>
      <c r="BP1250" s="1">
        <f>SUM(BG1250:BO1250)</f>
        <v>1</v>
      </c>
      <c r="BQ1250">
        <v>0</v>
      </c>
      <c r="BS1250" s="1" t="str">
        <f>LEFT(B1250,1)</f>
        <v>n</v>
      </c>
      <c r="BT1250" s="1" t="str">
        <f>LEFT(B1250,2)</f>
        <v>no</v>
      </c>
      <c r="BU1250" s="1" t="str">
        <f>RIGHT(B1250,1)</f>
        <v>o</v>
      </c>
      <c r="BX1250" s="10">
        <v>0</v>
      </c>
      <c r="BY1250" s="10" t="str">
        <f>LEFT(CA1250,1)</f>
        <v>o</v>
      </c>
      <c r="BZ1250" s="10" t="str">
        <f>RIGHT(B1250,1)</f>
        <v>o</v>
      </c>
      <c r="CA1250" s="10" t="str">
        <f>RIGHT(B1250,3)</f>
        <v>ono</v>
      </c>
      <c r="CB1250" s="10" t="str">
        <f>RIGHT(B1250,3)</f>
        <v>ono</v>
      </c>
      <c r="CC1250" s="10" t="str">
        <f>RIGHT(B1250,2)</f>
        <v>no</v>
      </c>
      <c r="CD1250" s="10" t="str">
        <f>RIGHT(B1250,1)</f>
        <v>o</v>
      </c>
    </row>
    <row r="1251" spans="1:82">
      <c r="A1251">
        <v>1856</v>
      </c>
      <c r="B1251" s="30" t="s">
        <v>513</v>
      </c>
      <c r="C1251" t="s">
        <v>19</v>
      </c>
      <c r="D1251" t="s">
        <v>1150</v>
      </c>
      <c r="E1251" t="s">
        <v>2821</v>
      </c>
      <c r="F1251" t="s">
        <v>2834</v>
      </c>
      <c r="G1251" s="1">
        <f>COUNTIF(B1251,"*ii*")</f>
        <v>0</v>
      </c>
      <c r="H1251" s="1">
        <f>COUNTIF(B1251,"*ee*")</f>
        <v>0</v>
      </c>
      <c r="I1251" s="1">
        <f>COUNTIF(B1251,"*aa*")</f>
        <v>0</v>
      </c>
      <c r="J1251" s="1">
        <f>COUNTIF(B1251,"*oo*")</f>
        <v>0</v>
      </c>
      <c r="K1251" s="1">
        <f>COUNTIF(B1251,"*uu*")</f>
        <v>0</v>
      </c>
      <c r="L1251" s="1">
        <f>COUNTIF(B1251,"*ia*")</f>
        <v>0</v>
      </c>
      <c r="M1251" s="1">
        <f>COUNTIF(B1251,"*iu*")</f>
        <v>0</v>
      </c>
      <c r="N1251" s="1">
        <f>COUNTIF(B1251,"*ei*")</f>
        <v>0</v>
      </c>
      <c r="O1251" s="1">
        <f>COUNTIF(B1251,"*ea*")</f>
        <v>0</v>
      </c>
      <c r="P1251" s="1">
        <f>COUNTIF(B1251,"*eo*")</f>
        <v>0</v>
      </c>
      <c r="Q1251" s="1">
        <f>COUNTIF(B1251,"*eu*")</f>
        <v>0</v>
      </c>
      <c r="R1251" s="1">
        <f>COUNTIF(B1251,"*ai*")</f>
        <v>0</v>
      </c>
      <c r="S1251" s="1">
        <f>COUNTIF(B1251,"*ae*")</f>
        <v>0</v>
      </c>
      <c r="T1251" s="1">
        <f>COUNTIF(B1251,"*ao*")</f>
        <v>0</v>
      </c>
      <c r="U1251" s="1">
        <f>COUNTIF(B1251,"*au*")</f>
        <v>0</v>
      </c>
      <c r="V1251" s="1">
        <f>COUNTIF(B1251,"*oi*")</f>
        <v>0</v>
      </c>
      <c r="W1251" s="1">
        <f>COUNTIF(B1251,"*oe*")</f>
        <v>0</v>
      </c>
      <c r="X1251" s="1">
        <f>COUNTIF(B1251,"*oa*")</f>
        <v>0</v>
      </c>
      <c r="Y1251" s="1">
        <f>COUNTIF(B1251,"*ou*")</f>
        <v>0</v>
      </c>
      <c r="Z1251" s="1">
        <f>COUNTIF(B1251,"*ui*")</f>
        <v>0</v>
      </c>
      <c r="AA1251" s="1">
        <f>COUNTIF(B1251,"*ua*")</f>
        <v>0</v>
      </c>
      <c r="AB1251">
        <f>SUM(G1251:AA1251)</f>
        <v>0</v>
      </c>
      <c r="AC1251">
        <v>2</v>
      </c>
      <c r="AD1251">
        <f>COUNTIF(AC1251,"2")</f>
        <v>1</v>
      </c>
      <c r="AE1251">
        <f>COUNTIF(AC1251,"3")</f>
        <v>0</v>
      </c>
      <c r="AF1251">
        <f>COUNTIF(AC1251,"4")</f>
        <v>0</v>
      </c>
      <c r="AG1251">
        <f>COUNTIF(AC1251,"5")</f>
        <v>0</v>
      </c>
      <c r="AH1251">
        <v>1</v>
      </c>
      <c r="AI1251">
        <v>0</v>
      </c>
      <c r="AL1251">
        <v>1</v>
      </c>
      <c r="AO1251" s="1">
        <f>COUNTIF(F1251,"CVCV")+COUNTIF(F1251,"CVVCV")</f>
        <v>1</v>
      </c>
      <c r="AP1251" s="1">
        <f>COUNTIF(F1251,"CVCVC")+COUNTIF(F1251,"CVVCVC")</f>
        <v>0</v>
      </c>
      <c r="AQ1251" s="1">
        <f>COUNTIF(F1251,"VCV")+COUNTIF(F1251,"VVCV")</f>
        <v>0</v>
      </c>
      <c r="AR1251" s="1">
        <f>COUNTIF(F1251,"VCVC")+COUNTIF(F1251,"VVCVC")</f>
        <v>0</v>
      </c>
      <c r="AS1251" s="1">
        <f>COUNTIF(F1251,"CVV")</f>
        <v>0</v>
      </c>
      <c r="AT1251" s="1">
        <f>COUNTIF(F1251,"CVVC")</f>
        <v>0</v>
      </c>
      <c r="AU1251" s="1">
        <f>COUNTIF(F1251,"VV")</f>
        <v>0</v>
      </c>
      <c r="AV1251" s="1">
        <f>COUNTIF(F1251,"VVC")</f>
        <v>0</v>
      </c>
      <c r="AW1251" s="1">
        <f>COUNTIF(F1251,"CVVCVC")+COUNTIF(F1251,"VVCVC")+COUNTIF(F1251,"CVVCV")+COUNTIF(F1251,"VVCV")</f>
        <v>0</v>
      </c>
      <c r="AY1251" s="1">
        <f>COUNTIF(F1251,"CCVCV")</f>
        <v>0</v>
      </c>
      <c r="AZ1251" s="1">
        <f>COUNTIF(F1251,"CCVCVC")</f>
        <v>0</v>
      </c>
      <c r="BA1251" s="1">
        <f>COUNTIF(F1251,"CCVV")</f>
        <v>0</v>
      </c>
      <c r="BB1251" s="1">
        <f>COUNTIF(F1251,"CCVVC")</f>
        <v>0</v>
      </c>
      <c r="BF1251" s="1" t="str">
        <f>RIGHT(F1251,4)</f>
        <v>CVCV</v>
      </c>
      <c r="BG1251" s="1">
        <v>1</v>
      </c>
      <c r="BP1251" s="1">
        <f>SUM(BG1251:BO1251)</f>
        <v>1</v>
      </c>
      <c r="BQ1251">
        <v>0</v>
      </c>
      <c r="BS1251" s="1" t="str">
        <f>LEFT(B1251,1)</f>
        <v>t</v>
      </c>
      <c r="BT1251" s="1" t="str">
        <f>LEFT(B1251,2)</f>
        <v>te</v>
      </c>
      <c r="BU1251" s="1" t="str">
        <f>RIGHT(B1251,1)</f>
        <v>o</v>
      </c>
      <c r="BX1251" s="10">
        <v>0</v>
      </c>
      <c r="BY1251" s="10" t="str">
        <f>LEFT(CA1251,1)</f>
        <v>e</v>
      </c>
      <c r="BZ1251" s="10" t="str">
        <f>RIGHT(B1251,1)</f>
        <v>o</v>
      </c>
      <c r="CA1251" s="10" t="str">
        <f>RIGHT(B1251,3)</f>
        <v>epo</v>
      </c>
      <c r="CB1251" s="10" t="str">
        <f>RIGHT(B1251,3)</f>
        <v>epo</v>
      </c>
      <c r="CC1251" s="10" t="str">
        <f>RIGHT(B1251,2)</f>
        <v>po</v>
      </c>
      <c r="CD1251" s="10" t="str">
        <f>RIGHT(B1251,1)</f>
        <v>o</v>
      </c>
    </row>
    <row r="1252" spans="1:82">
      <c r="A1252">
        <v>1179</v>
      </c>
      <c r="B1252" s="30" t="s">
        <v>386</v>
      </c>
      <c r="C1252" t="s">
        <v>1687</v>
      </c>
      <c r="D1252" t="s">
        <v>1141</v>
      </c>
      <c r="E1252" t="s">
        <v>1141</v>
      </c>
      <c r="F1252" t="s">
        <v>2834</v>
      </c>
      <c r="G1252" s="1">
        <f>COUNTIF(B1252,"*ii*")</f>
        <v>0</v>
      </c>
      <c r="H1252" s="1">
        <f>COUNTIF(B1252,"*ee*")</f>
        <v>0</v>
      </c>
      <c r="I1252" s="1">
        <f>COUNTIF(B1252,"*aa*")</f>
        <v>0</v>
      </c>
      <c r="J1252" s="1">
        <f>COUNTIF(B1252,"*oo*")</f>
        <v>0</v>
      </c>
      <c r="K1252" s="1">
        <f>COUNTIF(B1252,"*uu*")</f>
        <v>0</v>
      </c>
      <c r="L1252" s="1">
        <f>COUNTIF(B1252,"*ia*")</f>
        <v>0</v>
      </c>
      <c r="M1252" s="1">
        <f>COUNTIF(B1252,"*iu*")</f>
        <v>0</v>
      </c>
      <c r="N1252" s="1">
        <f>COUNTIF(B1252,"*ei*")</f>
        <v>0</v>
      </c>
      <c r="O1252" s="1">
        <f>COUNTIF(B1252,"*ea*")</f>
        <v>0</v>
      </c>
      <c r="P1252" s="1">
        <f>COUNTIF(B1252,"*eo*")</f>
        <v>0</v>
      </c>
      <c r="Q1252" s="1">
        <f>COUNTIF(B1252,"*eu*")</f>
        <v>0</v>
      </c>
      <c r="R1252" s="1">
        <f>COUNTIF(B1252,"*ai*")</f>
        <v>0</v>
      </c>
      <c r="S1252" s="1">
        <f>COUNTIF(B1252,"*ae*")</f>
        <v>0</v>
      </c>
      <c r="T1252" s="1">
        <f>COUNTIF(B1252,"*ao*")</f>
        <v>0</v>
      </c>
      <c r="U1252" s="1">
        <f>COUNTIF(B1252,"*au*")</f>
        <v>0</v>
      </c>
      <c r="V1252" s="1">
        <f>COUNTIF(B1252,"*oi*")</f>
        <v>0</v>
      </c>
      <c r="W1252" s="1">
        <f>COUNTIF(B1252,"*oe*")</f>
        <v>0</v>
      </c>
      <c r="X1252" s="1">
        <f>COUNTIF(B1252,"*oa*")</f>
        <v>0</v>
      </c>
      <c r="Y1252" s="1">
        <f>COUNTIF(B1252,"*ou*")</f>
        <v>0</v>
      </c>
      <c r="Z1252" s="1">
        <f>COUNTIF(B1252,"*ui*")</f>
        <v>0</v>
      </c>
      <c r="AA1252" s="1">
        <f>COUNTIF(B1252,"*ua*")</f>
        <v>0</v>
      </c>
      <c r="AB1252">
        <f>SUM(G1252:AA1252)</f>
        <v>0</v>
      </c>
      <c r="AC1252">
        <v>2</v>
      </c>
      <c r="AD1252">
        <f>COUNTIF(AC1252,"2")</f>
        <v>1</v>
      </c>
      <c r="AE1252">
        <f>COUNTIF(AC1252,"3")</f>
        <v>0</v>
      </c>
      <c r="AF1252">
        <f>COUNTIF(AC1252,"4")</f>
        <v>0</v>
      </c>
      <c r="AG1252">
        <f>COUNTIF(AC1252,"5")</f>
        <v>0</v>
      </c>
      <c r="AH1252">
        <v>1</v>
      </c>
      <c r="AI1252">
        <v>0</v>
      </c>
      <c r="AL1252">
        <v>1</v>
      </c>
      <c r="AO1252" s="1">
        <f>COUNTIF(F1252,"CVCV")+COUNTIF(F1252,"CVVCV")</f>
        <v>1</v>
      </c>
      <c r="AP1252" s="1">
        <f>COUNTIF(F1252,"CVCVC")+COUNTIF(F1252,"CVVCVC")</f>
        <v>0</v>
      </c>
      <c r="AQ1252" s="1">
        <f>COUNTIF(F1252,"VCV")+COUNTIF(F1252,"VVCV")</f>
        <v>0</v>
      </c>
      <c r="AR1252" s="1">
        <f>COUNTIF(F1252,"VCVC")+COUNTIF(F1252,"VVCVC")</f>
        <v>0</v>
      </c>
      <c r="AS1252" s="1">
        <f>COUNTIF(F1252,"CVV")</f>
        <v>0</v>
      </c>
      <c r="AT1252" s="1">
        <f>COUNTIF(F1252,"CVVC")</f>
        <v>0</v>
      </c>
      <c r="AU1252" s="1">
        <f>COUNTIF(F1252,"VV")</f>
        <v>0</v>
      </c>
      <c r="AV1252" s="1">
        <f>COUNTIF(F1252,"VVC")</f>
        <v>0</v>
      </c>
      <c r="AW1252" s="1">
        <f>COUNTIF(F1252,"CVVCVC")+COUNTIF(F1252,"VVCVC")+COUNTIF(F1252,"CVVCV")+COUNTIF(F1252,"VVCV")</f>
        <v>0</v>
      </c>
      <c r="AY1252" s="1">
        <f>COUNTIF(F1252,"CCVCV")</f>
        <v>0</v>
      </c>
      <c r="AZ1252" s="1">
        <f>COUNTIF(F1252,"CCVCVC")</f>
        <v>0</v>
      </c>
      <c r="BA1252" s="1">
        <f>COUNTIF(F1252,"CCVV")</f>
        <v>0</v>
      </c>
      <c r="BB1252" s="1">
        <f>COUNTIF(F1252,"CCVVC")</f>
        <v>0</v>
      </c>
      <c r="BF1252" s="1" t="str">
        <f>RIGHT(F1252,4)</f>
        <v>CVCV</v>
      </c>
      <c r="BG1252" s="1">
        <v>1</v>
      </c>
      <c r="BP1252" s="1">
        <f>SUM(BG1252:BO1252)</f>
        <v>1</v>
      </c>
      <c r="BQ1252">
        <v>0</v>
      </c>
      <c r="BS1252" s="1" t="str">
        <f>LEFT(B1252,1)</f>
        <v>p</v>
      </c>
      <c r="BT1252" s="1" t="str">
        <f>LEFT(B1252,2)</f>
        <v>po</v>
      </c>
      <c r="BU1252" s="1" t="str">
        <f>RIGHT(B1252,1)</f>
        <v>o</v>
      </c>
      <c r="BX1252" s="10">
        <v>0</v>
      </c>
      <c r="BY1252" s="10" t="str">
        <f>LEFT(CA1252,1)</f>
        <v>o</v>
      </c>
      <c r="BZ1252" s="10" t="str">
        <f>RIGHT(B1252,1)</f>
        <v>o</v>
      </c>
      <c r="CA1252" s="10" t="str">
        <f>RIGHT(B1252,3)</f>
        <v>opo</v>
      </c>
      <c r="CB1252" s="10" t="str">
        <f>RIGHT(B1252,3)</f>
        <v>opo</v>
      </c>
      <c r="CC1252" s="10" t="str">
        <f>RIGHT(B1252,2)</f>
        <v>po</v>
      </c>
      <c r="CD1252" s="10" t="str">
        <f>RIGHT(B1252,1)</f>
        <v>o</v>
      </c>
    </row>
    <row r="1253" spans="1:82">
      <c r="A1253">
        <v>1545</v>
      </c>
      <c r="B1253" s="30" t="s">
        <v>519</v>
      </c>
      <c r="C1253" t="s">
        <v>1875</v>
      </c>
      <c r="D1253" t="s">
        <v>1141</v>
      </c>
      <c r="E1253" t="s">
        <v>1141</v>
      </c>
      <c r="F1253" t="s">
        <v>2834</v>
      </c>
      <c r="G1253" s="1">
        <f>COUNTIF(B1253,"*ii*")</f>
        <v>0</v>
      </c>
      <c r="H1253" s="1">
        <f>COUNTIF(B1253,"*ee*")</f>
        <v>0</v>
      </c>
      <c r="I1253" s="1">
        <f>COUNTIF(B1253,"*aa*")</f>
        <v>0</v>
      </c>
      <c r="J1253" s="1">
        <f>COUNTIF(B1253,"*oo*")</f>
        <v>0</v>
      </c>
      <c r="K1253" s="1">
        <f>COUNTIF(B1253,"*uu*")</f>
        <v>0</v>
      </c>
      <c r="L1253" s="1">
        <f>COUNTIF(B1253,"*ia*")</f>
        <v>0</v>
      </c>
      <c r="M1253" s="1">
        <f>COUNTIF(B1253,"*iu*")</f>
        <v>0</v>
      </c>
      <c r="N1253" s="1">
        <f>COUNTIF(B1253,"*ei*")</f>
        <v>0</v>
      </c>
      <c r="O1253" s="1">
        <f>COUNTIF(B1253,"*ea*")</f>
        <v>0</v>
      </c>
      <c r="P1253" s="1">
        <f>COUNTIF(B1253,"*eo*")</f>
        <v>0</v>
      </c>
      <c r="Q1253" s="1">
        <f>COUNTIF(B1253,"*eu*")</f>
        <v>0</v>
      </c>
      <c r="R1253" s="1">
        <f>COUNTIF(B1253,"*ai*")</f>
        <v>0</v>
      </c>
      <c r="S1253" s="1">
        <f>COUNTIF(B1253,"*ae*")</f>
        <v>0</v>
      </c>
      <c r="T1253" s="1">
        <f>COUNTIF(B1253,"*ao*")</f>
        <v>0</v>
      </c>
      <c r="U1253" s="1">
        <f>COUNTIF(B1253,"*au*")</f>
        <v>0</v>
      </c>
      <c r="V1253" s="1">
        <f>COUNTIF(B1253,"*oi*")</f>
        <v>0</v>
      </c>
      <c r="W1253" s="1">
        <f>COUNTIF(B1253,"*oe*")</f>
        <v>0</v>
      </c>
      <c r="X1253" s="1">
        <f>COUNTIF(B1253,"*oa*")</f>
        <v>0</v>
      </c>
      <c r="Y1253" s="1">
        <f>COUNTIF(B1253,"*ou*")</f>
        <v>0</v>
      </c>
      <c r="Z1253" s="1">
        <f>COUNTIF(B1253,"*ui*")</f>
        <v>0</v>
      </c>
      <c r="AA1253" s="1">
        <f>COUNTIF(B1253,"*ua*")</f>
        <v>0</v>
      </c>
      <c r="AB1253">
        <f>SUM(G1253:AA1253)</f>
        <v>0</v>
      </c>
      <c r="AC1253">
        <v>2</v>
      </c>
      <c r="AD1253">
        <f>COUNTIF(AC1253,"2")</f>
        <v>1</v>
      </c>
      <c r="AE1253">
        <f>COUNTIF(AC1253,"3")</f>
        <v>0</v>
      </c>
      <c r="AF1253">
        <f>COUNTIF(AC1253,"4")</f>
        <v>0</v>
      </c>
      <c r="AG1253">
        <f>COUNTIF(AC1253,"5")</f>
        <v>0</v>
      </c>
      <c r="AH1253">
        <v>1</v>
      </c>
      <c r="AI1253">
        <v>0</v>
      </c>
      <c r="AL1253">
        <v>1</v>
      </c>
      <c r="AO1253" s="1">
        <f>COUNTIF(F1253,"CVCV")+COUNTIF(F1253,"CVVCV")</f>
        <v>1</v>
      </c>
      <c r="AP1253" s="1">
        <f>COUNTIF(F1253,"CVCVC")+COUNTIF(F1253,"CVVCVC")</f>
        <v>0</v>
      </c>
      <c r="AQ1253" s="1">
        <f>COUNTIF(F1253,"VCV")+COUNTIF(F1253,"VVCV")</f>
        <v>0</v>
      </c>
      <c r="AR1253" s="1">
        <f>COUNTIF(F1253,"VCVC")+COUNTIF(F1253,"VVCVC")</f>
        <v>0</v>
      </c>
      <c r="AS1253" s="1">
        <f>COUNTIF(F1253,"CVV")</f>
        <v>0</v>
      </c>
      <c r="AT1253" s="1">
        <f>COUNTIF(F1253,"CVVC")</f>
        <v>0</v>
      </c>
      <c r="AU1253" s="1">
        <f>COUNTIF(F1253,"VV")</f>
        <v>0</v>
      </c>
      <c r="AV1253" s="1">
        <f>COUNTIF(F1253,"VVC")</f>
        <v>0</v>
      </c>
      <c r="AW1253" s="1">
        <f>COUNTIF(F1253,"CVVCVC")+COUNTIF(F1253,"VVCVC")+COUNTIF(F1253,"CVVCV")+COUNTIF(F1253,"VVCV")</f>
        <v>0</v>
      </c>
      <c r="AY1253" s="1">
        <f>COUNTIF(F1253,"CCVCV")</f>
        <v>0</v>
      </c>
      <c r="AZ1253" s="1">
        <f>COUNTIF(F1253,"CCVCVC")</f>
        <v>0</v>
      </c>
      <c r="BA1253" s="1">
        <f>COUNTIF(F1253,"CCVV")</f>
        <v>0</v>
      </c>
      <c r="BB1253" s="1">
        <f>COUNTIF(F1253,"CCVVC")</f>
        <v>0</v>
      </c>
      <c r="BF1253" s="1" t="str">
        <f>RIGHT(F1253,4)</f>
        <v>CVCV</v>
      </c>
      <c r="BG1253" s="1">
        <v>1</v>
      </c>
      <c r="BP1253" s="1">
        <f>SUM(BG1253:BO1253)</f>
        <v>1</v>
      </c>
      <c r="BQ1253">
        <v>0</v>
      </c>
      <c r="BS1253" s="1" t="str">
        <f>LEFT(B1253,1)</f>
        <v>r</v>
      </c>
      <c r="BT1253" s="1" t="str">
        <f>LEFT(B1253,2)</f>
        <v>ro</v>
      </c>
      <c r="BU1253" s="1" t="str">
        <f>RIGHT(B1253,1)</f>
        <v>o</v>
      </c>
      <c r="BX1253" s="10">
        <v>0</v>
      </c>
      <c r="BY1253" s="10" t="str">
        <f>LEFT(CA1253,1)</f>
        <v>o</v>
      </c>
      <c r="BZ1253" s="10" t="str">
        <f>RIGHT(B1253,1)</f>
        <v>o</v>
      </c>
      <c r="CA1253" s="10" t="str">
        <f>RIGHT(B1253,3)</f>
        <v>opo</v>
      </c>
      <c r="CB1253" s="10" t="str">
        <f>RIGHT(B1253,3)</f>
        <v>opo</v>
      </c>
      <c r="CC1253" s="10" t="str">
        <f>RIGHT(B1253,2)</f>
        <v>po</v>
      </c>
      <c r="CD1253" s="10" t="str">
        <f>RIGHT(B1253,1)</f>
        <v>o</v>
      </c>
    </row>
    <row r="1254" spans="1:82">
      <c r="A1254">
        <v>289</v>
      </c>
      <c r="B1254" s="30" t="s">
        <v>340</v>
      </c>
      <c r="C1254" t="s">
        <v>1620</v>
      </c>
      <c r="D1254" t="s">
        <v>1141</v>
      </c>
      <c r="E1254" t="s">
        <v>1141</v>
      </c>
      <c r="F1254" t="s">
        <v>2834</v>
      </c>
      <c r="G1254" s="1">
        <f>COUNTIF(B1254,"*ii*")</f>
        <v>0</v>
      </c>
      <c r="H1254" s="1">
        <f>COUNTIF(B1254,"*ee*")</f>
        <v>0</v>
      </c>
      <c r="I1254" s="1">
        <f>COUNTIF(B1254,"*aa*")</f>
        <v>0</v>
      </c>
      <c r="J1254" s="1">
        <f>COUNTIF(B1254,"*oo*")</f>
        <v>0</v>
      </c>
      <c r="K1254" s="1">
        <f>COUNTIF(B1254,"*uu*")</f>
        <v>0</v>
      </c>
      <c r="L1254" s="1">
        <f>COUNTIF(B1254,"*ia*")</f>
        <v>0</v>
      </c>
      <c r="M1254" s="1">
        <f>COUNTIF(B1254,"*iu*")</f>
        <v>0</v>
      </c>
      <c r="N1254" s="1">
        <f>COUNTIF(B1254,"*ei*")</f>
        <v>0</v>
      </c>
      <c r="O1254" s="1">
        <f>COUNTIF(B1254,"*ea*")</f>
        <v>0</v>
      </c>
      <c r="P1254" s="1">
        <f>COUNTIF(B1254,"*eo*")</f>
        <v>0</v>
      </c>
      <c r="Q1254" s="1">
        <f>COUNTIF(B1254,"*eu*")</f>
        <v>0</v>
      </c>
      <c r="R1254" s="1">
        <f>COUNTIF(B1254,"*ai*")</f>
        <v>0</v>
      </c>
      <c r="S1254" s="1">
        <f>COUNTIF(B1254,"*ae*")</f>
        <v>0</v>
      </c>
      <c r="T1254" s="1">
        <f>COUNTIF(B1254,"*ao*")</f>
        <v>0</v>
      </c>
      <c r="U1254" s="1">
        <f>COUNTIF(B1254,"*au*")</f>
        <v>0</v>
      </c>
      <c r="V1254" s="1">
        <f>COUNTIF(B1254,"*oi*")</f>
        <v>0</v>
      </c>
      <c r="W1254" s="1">
        <f>COUNTIF(B1254,"*oe*")</f>
        <v>0</v>
      </c>
      <c r="X1254" s="1">
        <f>COUNTIF(B1254,"*oa*")</f>
        <v>0</v>
      </c>
      <c r="Y1254" s="1">
        <f>COUNTIF(B1254,"*ou*")</f>
        <v>0</v>
      </c>
      <c r="Z1254" s="1">
        <f>COUNTIF(B1254,"*ui*")</f>
        <v>0</v>
      </c>
      <c r="AA1254" s="1">
        <f>COUNTIF(B1254,"*ua*")</f>
        <v>0</v>
      </c>
      <c r="AB1254">
        <f>SUM(G1254:AA1254)</f>
        <v>0</v>
      </c>
      <c r="AC1254">
        <v>2</v>
      </c>
      <c r="AD1254">
        <f>COUNTIF(AC1254,"2")</f>
        <v>1</v>
      </c>
      <c r="AE1254">
        <f>COUNTIF(AC1254,"3")</f>
        <v>0</v>
      </c>
      <c r="AF1254">
        <f>COUNTIF(AC1254,"4")</f>
        <v>0</v>
      </c>
      <c r="AG1254">
        <f>COUNTIF(AC1254,"5")</f>
        <v>0</v>
      </c>
      <c r="AH1254">
        <v>1</v>
      </c>
      <c r="AI1254">
        <v>0</v>
      </c>
      <c r="AL1254">
        <v>1</v>
      </c>
      <c r="AO1254" s="1">
        <f>COUNTIF(F1254,"CVCV")+COUNTIF(F1254,"CVVCV")</f>
        <v>1</v>
      </c>
      <c r="AP1254" s="1">
        <f>COUNTIF(F1254,"CVCVC")+COUNTIF(F1254,"CVVCVC")</f>
        <v>0</v>
      </c>
      <c r="AQ1254" s="1">
        <f>COUNTIF(F1254,"VCV")+COUNTIF(F1254,"VVCV")</f>
        <v>0</v>
      </c>
      <c r="AR1254" s="1">
        <f>COUNTIF(F1254,"VCVC")+COUNTIF(F1254,"VVCVC")</f>
        <v>0</v>
      </c>
      <c r="AS1254" s="1">
        <f>COUNTIF(F1254,"CVV")</f>
        <v>0</v>
      </c>
      <c r="AT1254" s="1">
        <f>COUNTIF(F1254,"CVVC")</f>
        <v>0</v>
      </c>
      <c r="AU1254" s="1">
        <f>COUNTIF(F1254,"VV")</f>
        <v>0</v>
      </c>
      <c r="AV1254" s="1">
        <f>COUNTIF(F1254,"VVC")</f>
        <v>0</v>
      </c>
      <c r="AW1254" s="1">
        <f>COUNTIF(F1254,"CVVCVC")+COUNTIF(F1254,"VVCVC")+COUNTIF(F1254,"CVVCV")+COUNTIF(F1254,"VVCV")</f>
        <v>0</v>
      </c>
      <c r="AY1254" s="1">
        <f>COUNTIF(F1254,"CCVCV")</f>
        <v>0</v>
      </c>
      <c r="AZ1254" s="1">
        <f>COUNTIF(F1254,"CCVCVC")</f>
        <v>0</v>
      </c>
      <c r="BA1254" s="1">
        <f>COUNTIF(F1254,"CCVV")</f>
        <v>0</v>
      </c>
      <c r="BB1254" s="1">
        <f>COUNTIF(F1254,"CCVVC")</f>
        <v>0</v>
      </c>
      <c r="BF1254" s="1" t="str">
        <f>RIGHT(F1254,4)</f>
        <v>CVCV</v>
      </c>
      <c r="BG1254" s="1">
        <v>1</v>
      </c>
      <c r="BP1254" s="1">
        <f>SUM(BG1254:BO1254)</f>
        <v>1</v>
      </c>
      <c r="BQ1254">
        <v>0</v>
      </c>
      <c r="BS1254" s="1" t="str">
        <f>LEFT(B1254,1)</f>
        <v>f</v>
      </c>
      <c r="BT1254" s="1" t="str">
        <f>LEFT(B1254,2)</f>
        <v>fa</v>
      </c>
      <c r="BU1254" s="1" t="str">
        <f>RIGHT(B1254,1)</f>
        <v>o</v>
      </c>
      <c r="BX1254" s="10">
        <v>0</v>
      </c>
      <c r="BY1254" s="10" t="str">
        <f>LEFT(CA1254,1)</f>
        <v>a</v>
      </c>
      <c r="BZ1254" s="10" t="str">
        <f>RIGHT(B1254,1)</f>
        <v>o</v>
      </c>
      <c r="CA1254" s="10" t="str">
        <f>RIGHT(B1254,3)</f>
        <v>aro</v>
      </c>
      <c r="CB1254" s="10" t="str">
        <f>RIGHT(B1254,3)</f>
        <v>aro</v>
      </c>
      <c r="CC1254" s="10" t="str">
        <f>RIGHT(B1254,2)</f>
        <v>ro</v>
      </c>
      <c r="CD1254" s="10" t="str">
        <f>RIGHT(B1254,1)</f>
        <v>o</v>
      </c>
    </row>
    <row r="1255" spans="1:82">
      <c r="A1255">
        <v>785</v>
      </c>
      <c r="B1255" s="30" t="s">
        <v>1040</v>
      </c>
      <c r="C1255" t="s">
        <v>2652</v>
      </c>
      <c r="D1255" t="s">
        <v>1141</v>
      </c>
      <c r="E1255" t="s">
        <v>1141</v>
      </c>
      <c r="F1255" t="s">
        <v>2834</v>
      </c>
      <c r="G1255" s="1">
        <f>COUNTIF(B1255,"*ii*")</f>
        <v>0</v>
      </c>
      <c r="H1255" s="1">
        <f>COUNTIF(B1255,"*ee*")</f>
        <v>0</v>
      </c>
      <c r="I1255" s="1">
        <f>COUNTIF(B1255,"*aa*")</f>
        <v>0</v>
      </c>
      <c r="J1255" s="1">
        <f>COUNTIF(B1255,"*oo*")</f>
        <v>0</v>
      </c>
      <c r="K1255" s="1">
        <f>COUNTIF(B1255,"*uu*")</f>
        <v>0</v>
      </c>
      <c r="L1255" s="1">
        <f>COUNTIF(B1255,"*ia*")</f>
        <v>0</v>
      </c>
      <c r="M1255" s="1">
        <f>COUNTIF(B1255,"*iu*")</f>
        <v>0</v>
      </c>
      <c r="N1255" s="1">
        <f>COUNTIF(B1255,"*ei*")</f>
        <v>0</v>
      </c>
      <c r="O1255" s="1">
        <f>COUNTIF(B1255,"*ea*")</f>
        <v>0</v>
      </c>
      <c r="P1255" s="1">
        <f>COUNTIF(B1255,"*eo*")</f>
        <v>0</v>
      </c>
      <c r="Q1255" s="1">
        <f>COUNTIF(B1255,"*eu*")</f>
        <v>0</v>
      </c>
      <c r="R1255" s="1">
        <f>COUNTIF(B1255,"*ai*")</f>
        <v>0</v>
      </c>
      <c r="S1255" s="1">
        <f>COUNTIF(B1255,"*ae*")</f>
        <v>0</v>
      </c>
      <c r="T1255" s="1">
        <f>COUNTIF(B1255,"*ao*")</f>
        <v>0</v>
      </c>
      <c r="U1255" s="1">
        <f>COUNTIF(B1255,"*au*")</f>
        <v>0</v>
      </c>
      <c r="V1255" s="1">
        <f>COUNTIF(B1255,"*oi*")</f>
        <v>0</v>
      </c>
      <c r="W1255" s="1">
        <f>COUNTIF(B1255,"*oe*")</f>
        <v>0</v>
      </c>
      <c r="X1255" s="1">
        <f>COUNTIF(B1255,"*oa*")</f>
        <v>0</v>
      </c>
      <c r="Y1255" s="1">
        <f>COUNTIF(B1255,"*ou*")</f>
        <v>0</v>
      </c>
      <c r="Z1255" s="1">
        <f>COUNTIF(B1255,"*ui*")</f>
        <v>0</v>
      </c>
      <c r="AA1255" s="1">
        <f>COUNTIF(B1255,"*ua*")</f>
        <v>0</v>
      </c>
      <c r="AB1255">
        <f>SUM(G1255:AA1255)</f>
        <v>0</v>
      </c>
      <c r="AC1255">
        <v>2</v>
      </c>
      <c r="AD1255">
        <f>COUNTIF(AC1255,"2")</f>
        <v>1</v>
      </c>
      <c r="AE1255">
        <f>COUNTIF(AC1255,"3")</f>
        <v>0</v>
      </c>
      <c r="AF1255">
        <f>COUNTIF(AC1255,"4")</f>
        <v>0</v>
      </c>
      <c r="AG1255">
        <f>COUNTIF(AC1255,"5")</f>
        <v>0</v>
      </c>
      <c r="AH1255">
        <v>1</v>
      </c>
      <c r="AI1255">
        <v>0</v>
      </c>
      <c r="AL1255">
        <v>1</v>
      </c>
      <c r="AO1255" s="1">
        <f>COUNTIF(F1255,"CVCV")+COUNTIF(F1255,"CVVCV")</f>
        <v>1</v>
      </c>
      <c r="AP1255" s="1">
        <f>COUNTIF(F1255,"CVCVC")+COUNTIF(F1255,"CVVCVC")</f>
        <v>0</v>
      </c>
      <c r="AQ1255" s="1">
        <f>COUNTIF(F1255,"VCV")+COUNTIF(F1255,"VVCV")</f>
        <v>0</v>
      </c>
      <c r="AR1255" s="1">
        <f>COUNTIF(F1255,"VCVC")+COUNTIF(F1255,"VVCVC")</f>
        <v>0</v>
      </c>
      <c r="AS1255" s="1">
        <f>COUNTIF(F1255,"CVV")</f>
        <v>0</v>
      </c>
      <c r="AT1255" s="1">
        <f>COUNTIF(F1255,"CVVC")</f>
        <v>0</v>
      </c>
      <c r="AU1255" s="1">
        <f>COUNTIF(F1255,"VV")</f>
        <v>0</v>
      </c>
      <c r="AV1255" s="1">
        <f>COUNTIF(F1255,"VVC")</f>
        <v>0</v>
      </c>
      <c r="AW1255" s="1">
        <f>COUNTIF(F1255,"CVVCVC")+COUNTIF(F1255,"VVCVC")+COUNTIF(F1255,"CVVCV")+COUNTIF(F1255,"VVCV")</f>
        <v>0</v>
      </c>
      <c r="AY1255" s="1">
        <f>COUNTIF(F1255,"CCVCV")</f>
        <v>0</v>
      </c>
      <c r="AZ1255" s="1">
        <f>COUNTIF(F1255,"CCVCVC")</f>
        <v>0</v>
      </c>
      <c r="BA1255" s="1">
        <f>COUNTIF(F1255,"CCVV")</f>
        <v>0</v>
      </c>
      <c r="BB1255" s="1">
        <f>COUNTIF(F1255,"CCVVC")</f>
        <v>0</v>
      </c>
      <c r="BF1255" s="1" t="str">
        <f>RIGHT(F1255,4)</f>
        <v>CVCV</v>
      </c>
      <c r="BG1255" s="1">
        <v>1</v>
      </c>
      <c r="BP1255" s="1">
        <f>SUM(BG1255:BO1255)</f>
        <v>1</v>
      </c>
      <c r="BQ1255">
        <v>0</v>
      </c>
      <c r="BS1255" s="1" t="str">
        <f>LEFT(B1255,1)</f>
        <v>m</v>
      </c>
      <c r="BT1255" s="1" t="str">
        <f>LEFT(B1255,2)</f>
        <v>ma</v>
      </c>
      <c r="BU1255" s="1" t="str">
        <f>RIGHT(B1255,1)</f>
        <v>o</v>
      </c>
      <c r="BX1255" s="10">
        <v>0</v>
      </c>
      <c r="BY1255" s="10" t="str">
        <f>LEFT(CA1255,1)</f>
        <v>a</v>
      </c>
      <c r="BZ1255" s="10" t="str">
        <f>RIGHT(B1255,1)</f>
        <v>o</v>
      </c>
      <c r="CA1255" s="10" t="str">
        <f>RIGHT(B1255,3)</f>
        <v>aro</v>
      </c>
      <c r="CB1255" s="10" t="str">
        <f>RIGHT(B1255,3)</f>
        <v>aro</v>
      </c>
      <c r="CC1255" s="10" t="str">
        <f>RIGHT(B1255,2)</f>
        <v>ro</v>
      </c>
      <c r="CD1255" s="10" t="str">
        <f>RIGHT(B1255,1)</f>
        <v>o</v>
      </c>
    </row>
    <row r="1256" spans="1:82">
      <c r="A1256">
        <v>1644</v>
      </c>
      <c r="B1256" s="30" t="s">
        <v>806</v>
      </c>
      <c r="C1256" t="s">
        <v>2265</v>
      </c>
      <c r="D1256" t="s">
        <v>1156</v>
      </c>
      <c r="E1256" t="s">
        <v>1156</v>
      </c>
      <c r="F1256" t="s">
        <v>2834</v>
      </c>
      <c r="G1256" s="1">
        <f>COUNTIF(B1256,"*ii*")</f>
        <v>0</v>
      </c>
      <c r="H1256" s="1">
        <f>COUNTIF(B1256,"*ee*")</f>
        <v>0</v>
      </c>
      <c r="I1256" s="1">
        <f>COUNTIF(B1256,"*aa*")</f>
        <v>0</v>
      </c>
      <c r="J1256" s="1">
        <f>COUNTIF(B1256,"*oo*")</f>
        <v>0</v>
      </c>
      <c r="K1256" s="1">
        <f>COUNTIF(B1256,"*uu*")</f>
        <v>0</v>
      </c>
      <c r="L1256" s="1">
        <f>COUNTIF(B1256,"*ia*")</f>
        <v>0</v>
      </c>
      <c r="M1256" s="1">
        <f>COUNTIF(B1256,"*iu*")</f>
        <v>0</v>
      </c>
      <c r="N1256" s="1">
        <f>COUNTIF(B1256,"*ei*")</f>
        <v>0</v>
      </c>
      <c r="O1256" s="1">
        <f>COUNTIF(B1256,"*ea*")</f>
        <v>0</v>
      </c>
      <c r="P1256" s="1">
        <f>COUNTIF(B1256,"*eo*")</f>
        <v>0</v>
      </c>
      <c r="Q1256" s="1">
        <f>COUNTIF(B1256,"*eu*")</f>
        <v>0</v>
      </c>
      <c r="R1256" s="1">
        <f>COUNTIF(B1256,"*ai*")</f>
        <v>0</v>
      </c>
      <c r="S1256" s="1">
        <f>COUNTIF(B1256,"*ae*")</f>
        <v>0</v>
      </c>
      <c r="T1256" s="1">
        <f>COUNTIF(B1256,"*ao*")</f>
        <v>0</v>
      </c>
      <c r="U1256" s="1">
        <f>COUNTIF(B1256,"*au*")</f>
        <v>0</v>
      </c>
      <c r="V1256" s="1">
        <f>COUNTIF(B1256,"*oi*")</f>
        <v>0</v>
      </c>
      <c r="W1256" s="1">
        <f>COUNTIF(B1256,"*oe*")</f>
        <v>0</v>
      </c>
      <c r="X1256" s="1">
        <f>COUNTIF(B1256,"*oa*")</f>
        <v>0</v>
      </c>
      <c r="Y1256" s="1">
        <f>COUNTIF(B1256,"*ou*")</f>
        <v>0</v>
      </c>
      <c r="Z1256" s="1">
        <f>COUNTIF(B1256,"*ui*")</f>
        <v>0</v>
      </c>
      <c r="AA1256" s="1">
        <f>COUNTIF(B1256,"*ua*")</f>
        <v>0</v>
      </c>
      <c r="AB1256">
        <f>SUM(G1256:AA1256)</f>
        <v>0</v>
      </c>
      <c r="AC1256">
        <v>2</v>
      </c>
      <c r="AD1256">
        <f>COUNTIF(AC1256,"2")</f>
        <v>1</v>
      </c>
      <c r="AE1256">
        <f>COUNTIF(AC1256,"3")</f>
        <v>0</v>
      </c>
      <c r="AF1256">
        <f>COUNTIF(AC1256,"4")</f>
        <v>0</v>
      </c>
      <c r="AG1256">
        <f>COUNTIF(AC1256,"5")</f>
        <v>0</v>
      </c>
      <c r="AH1256">
        <v>1</v>
      </c>
      <c r="AI1256">
        <v>0</v>
      </c>
      <c r="AL1256">
        <v>1</v>
      </c>
      <c r="AO1256" s="1">
        <f>COUNTIF(F1256,"CVCV")+COUNTIF(F1256,"CVVCV")</f>
        <v>1</v>
      </c>
      <c r="AP1256" s="1">
        <f>COUNTIF(F1256,"CVCVC")+COUNTIF(F1256,"CVVCVC")</f>
        <v>0</v>
      </c>
      <c r="AQ1256" s="1">
        <f>COUNTIF(F1256,"VCV")+COUNTIF(F1256,"VVCV")</f>
        <v>0</v>
      </c>
      <c r="AR1256" s="1">
        <f>COUNTIF(F1256,"VCVC")+COUNTIF(F1256,"VVCVC")</f>
        <v>0</v>
      </c>
      <c r="AS1256" s="1">
        <f>COUNTIF(F1256,"CVV")</f>
        <v>0</v>
      </c>
      <c r="AT1256" s="1">
        <f>COUNTIF(F1256,"CVVC")</f>
        <v>0</v>
      </c>
      <c r="AU1256" s="1">
        <f>COUNTIF(F1256,"VV")</f>
        <v>0</v>
      </c>
      <c r="AV1256" s="1">
        <f>COUNTIF(F1256,"VVC")</f>
        <v>0</v>
      </c>
      <c r="AW1256" s="1">
        <f>COUNTIF(F1256,"CVVCVC")+COUNTIF(F1256,"VVCVC")+COUNTIF(F1256,"CVVCV")+COUNTIF(F1256,"VVCV")</f>
        <v>0</v>
      </c>
      <c r="AY1256" s="1">
        <f>COUNTIF(F1256,"CCVCV")</f>
        <v>0</v>
      </c>
      <c r="AZ1256" s="1">
        <f>COUNTIF(F1256,"CCVCVC")</f>
        <v>0</v>
      </c>
      <c r="BA1256" s="1">
        <f>COUNTIF(F1256,"CCVV")</f>
        <v>0</v>
      </c>
      <c r="BB1256" s="1">
        <f>COUNTIF(F1256,"CCVVC")</f>
        <v>0</v>
      </c>
      <c r="BF1256" s="1" t="str">
        <f>RIGHT(F1256,4)</f>
        <v>CVCV</v>
      </c>
      <c r="BG1256" s="1">
        <v>1</v>
      </c>
      <c r="BP1256" s="1">
        <f>SUM(BG1256:BO1256)</f>
        <v>1</v>
      </c>
      <c r="BQ1256">
        <v>0</v>
      </c>
      <c r="BS1256" s="1" t="str">
        <f>LEFT(B1256,1)</f>
        <v>s</v>
      </c>
      <c r="BT1256" s="1" t="str">
        <f>LEFT(B1256,2)</f>
        <v>se</v>
      </c>
      <c r="BU1256" s="1" t="str">
        <f>RIGHT(B1256,1)</f>
        <v>o</v>
      </c>
      <c r="BX1256" s="10">
        <v>0</v>
      </c>
      <c r="BY1256" s="10" t="str">
        <f>LEFT(CA1256,1)</f>
        <v>e</v>
      </c>
      <c r="BZ1256" s="10" t="str">
        <f>RIGHT(B1256,1)</f>
        <v>o</v>
      </c>
      <c r="CA1256" s="10" t="str">
        <f>RIGHT(B1256,3)</f>
        <v>ero</v>
      </c>
      <c r="CB1256" s="10" t="str">
        <f>RIGHT(B1256,3)</f>
        <v>ero</v>
      </c>
      <c r="CC1256" s="10" t="str">
        <f>RIGHT(B1256,2)</f>
        <v>ro</v>
      </c>
      <c r="CD1256" s="10" t="str">
        <f>RIGHT(B1256,1)</f>
        <v>o</v>
      </c>
    </row>
    <row r="1257" spans="1:82">
      <c r="A1257">
        <v>530</v>
      </c>
      <c r="B1257" s="30" t="s">
        <v>657</v>
      </c>
      <c r="C1257" t="s">
        <v>2058</v>
      </c>
      <c r="D1257" t="s">
        <v>1141</v>
      </c>
      <c r="E1257" t="s">
        <v>1141</v>
      </c>
      <c r="F1257" t="s">
        <v>2834</v>
      </c>
      <c r="G1257" s="1">
        <f>COUNTIF(B1257,"*ii*")</f>
        <v>0</v>
      </c>
      <c r="H1257" s="1">
        <f>COUNTIF(B1257,"*ee*")</f>
        <v>0</v>
      </c>
      <c r="I1257" s="1">
        <f>COUNTIF(B1257,"*aa*")</f>
        <v>0</v>
      </c>
      <c r="J1257" s="1">
        <f>COUNTIF(B1257,"*oo*")</f>
        <v>0</v>
      </c>
      <c r="K1257" s="1">
        <f>COUNTIF(B1257,"*uu*")</f>
        <v>0</v>
      </c>
      <c r="L1257" s="1">
        <f>COUNTIF(B1257,"*ia*")</f>
        <v>0</v>
      </c>
      <c r="M1257" s="1">
        <f>COUNTIF(B1257,"*iu*")</f>
        <v>0</v>
      </c>
      <c r="N1257" s="1">
        <f>COUNTIF(B1257,"*ei*")</f>
        <v>0</v>
      </c>
      <c r="O1257" s="1">
        <f>COUNTIF(B1257,"*ea*")</f>
        <v>0</v>
      </c>
      <c r="P1257" s="1">
        <f>COUNTIF(B1257,"*eo*")</f>
        <v>0</v>
      </c>
      <c r="Q1257" s="1">
        <f>COUNTIF(B1257,"*eu*")</f>
        <v>0</v>
      </c>
      <c r="R1257" s="1">
        <f>COUNTIF(B1257,"*ai*")</f>
        <v>0</v>
      </c>
      <c r="S1257" s="1">
        <f>COUNTIF(B1257,"*ae*")</f>
        <v>0</v>
      </c>
      <c r="T1257" s="1">
        <f>COUNTIF(B1257,"*ao*")</f>
        <v>0</v>
      </c>
      <c r="U1257" s="1">
        <f>COUNTIF(B1257,"*au*")</f>
        <v>0</v>
      </c>
      <c r="V1257" s="1">
        <f>COUNTIF(B1257,"*oi*")</f>
        <v>0</v>
      </c>
      <c r="W1257" s="1">
        <f>COUNTIF(B1257,"*oe*")</f>
        <v>0</v>
      </c>
      <c r="X1257" s="1">
        <f>COUNTIF(B1257,"*oa*")</f>
        <v>0</v>
      </c>
      <c r="Y1257" s="1">
        <f>COUNTIF(B1257,"*ou*")</f>
        <v>0</v>
      </c>
      <c r="Z1257" s="1">
        <f>COUNTIF(B1257,"*ui*")</f>
        <v>0</v>
      </c>
      <c r="AA1257" s="1">
        <f>COUNTIF(B1257,"*ua*")</f>
        <v>0</v>
      </c>
      <c r="AB1257">
        <f>SUM(G1257:AA1257)</f>
        <v>0</v>
      </c>
      <c r="AC1257">
        <v>2</v>
      </c>
      <c r="AD1257">
        <f>COUNTIF(AC1257,"2")</f>
        <v>1</v>
      </c>
      <c r="AE1257">
        <f>COUNTIF(AC1257,"3")</f>
        <v>0</v>
      </c>
      <c r="AF1257">
        <f>COUNTIF(AC1257,"4")</f>
        <v>0</v>
      </c>
      <c r="AG1257">
        <f>COUNTIF(AC1257,"5")</f>
        <v>0</v>
      </c>
      <c r="AH1257">
        <v>1</v>
      </c>
      <c r="AI1257">
        <v>0</v>
      </c>
      <c r="AL1257">
        <v>1</v>
      </c>
      <c r="AO1257" s="1">
        <f>COUNTIF(F1257,"CVCV")+COUNTIF(F1257,"CVVCV")</f>
        <v>1</v>
      </c>
      <c r="AP1257" s="1">
        <f>COUNTIF(F1257,"CVCVC")+COUNTIF(F1257,"CVVCVC")</f>
        <v>0</v>
      </c>
      <c r="AQ1257" s="1">
        <f>COUNTIF(F1257,"VCV")+COUNTIF(F1257,"VVCV")</f>
        <v>0</v>
      </c>
      <c r="AR1257" s="1">
        <f>COUNTIF(F1257,"VCVC")+COUNTIF(F1257,"VVCVC")</f>
        <v>0</v>
      </c>
      <c r="AS1257" s="1">
        <f>COUNTIF(F1257,"CVV")</f>
        <v>0</v>
      </c>
      <c r="AT1257" s="1">
        <f>COUNTIF(F1257,"CVVC")</f>
        <v>0</v>
      </c>
      <c r="AU1257" s="1">
        <f>COUNTIF(F1257,"VV")</f>
        <v>0</v>
      </c>
      <c r="AV1257" s="1">
        <f>COUNTIF(F1257,"VVC")</f>
        <v>0</v>
      </c>
      <c r="AW1257" s="1">
        <f>COUNTIF(F1257,"CVVCVC")+COUNTIF(F1257,"VVCVC")+COUNTIF(F1257,"CVVCV")+COUNTIF(F1257,"VVCV")</f>
        <v>0</v>
      </c>
      <c r="AY1257" s="1">
        <f>COUNTIF(F1257,"CCVCV")</f>
        <v>0</v>
      </c>
      <c r="AZ1257" s="1">
        <f>COUNTIF(F1257,"CCVCVC")</f>
        <v>0</v>
      </c>
      <c r="BA1257" s="1">
        <f>COUNTIF(F1257,"CCVV")</f>
        <v>0</v>
      </c>
      <c r="BB1257" s="1">
        <f>COUNTIF(F1257,"CCVVC")</f>
        <v>0</v>
      </c>
      <c r="BF1257" s="1" t="str">
        <f>RIGHT(F1257,4)</f>
        <v>CVCV</v>
      </c>
      <c r="BG1257" s="1">
        <v>1</v>
      </c>
      <c r="BP1257" s="1">
        <f>SUM(BG1257:BO1257)</f>
        <v>1</v>
      </c>
      <c r="BQ1257">
        <v>0</v>
      </c>
      <c r="BS1257" s="1" t="str">
        <f>LEFT(B1257,1)</f>
        <v>k</v>
      </c>
      <c r="BT1257" s="1" t="str">
        <f>LEFT(B1257,2)</f>
        <v>ke</v>
      </c>
      <c r="BU1257" s="1" t="str">
        <f>RIGHT(B1257,1)</f>
        <v>o</v>
      </c>
      <c r="BX1257" s="10">
        <v>0</v>
      </c>
      <c r="BY1257" s="10" t="str">
        <f>LEFT(CA1257,1)</f>
        <v>e</v>
      </c>
      <c r="BZ1257" s="10" t="str">
        <f>RIGHT(B1257,1)</f>
        <v>o</v>
      </c>
      <c r="CA1257" s="10" t="str">
        <f>RIGHT(B1257,3)</f>
        <v>ero</v>
      </c>
      <c r="CB1257" s="10" t="str">
        <f>RIGHT(B1257,3)</f>
        <v>ero</v>
      </c>
      <c r="CC1257" s="10" t="str">
        <f>RIGHT(B1257,2)</f>
        <v>ro</v>
      </c>
      <c r="CD1257" s="10" t="str">
        <f>RIGHT(B1257,1)</f>
        <v>o</v>
      </c>
    </row>
    <row r="1258" spans="1:82">
      <c r="A1258">
        <v>973</v>
      </c>
      <c r="B1258" s="30" t="s">
        <v>693</v>
      </c>
      <c r="C1258" t="s">
        <v>2113</v>
      </c>
      <c r="D1258" t="s">
        <v>1165</v>
      </c>
      <c r="E1258" t="s">
        <v>1141</v>
      </c>
      <c r="F1258" t="s">
        <v>2834</v>
      </c>
      <c r="G1258" s="1">
        <f>COUNTIF(B1258,"*ii*")</f>
        <v>0</v>
      </c>
      <c r="H1258" s="1">
        <f>COUNTIF(B1258,"*ee*")</f>
        <v>0</v>
      </c>
      <c r="I1258" s="1">
        <f>COUNTIF(B1258,"*aa*")</f>
        <v>0</v>
      </c>
      <c r="J1258" s="1">
        <f>COUNTIF(B1258,"*oo*")</f>
        <v>0</v>
      </c>
      <c r="K1258" s="1">
        <f>COUNTIF(B1258,"*uu*")</f>
        <v>0</v>
      </c>
      <c r="L1258" s="1">
        <f>COUNTIF(B1258,"*ia*")</f>
        <v>0</v>
      </c>
      <c r="M1258" s="1">
        <f>COUNTIF(B1258,"*iu*")</f>
        <v>0</v>
      </c>
      <c r="N1258" s="1">
        <f>COUNTIF(B1258,"*ei*")</f>
        <v>0</v>
      </c>
      <c r="O1258" s="1">
        <f>COUNTIF(B1258,"*ea*")</f>
        <v>0</v>
      </c>
      <c r="P1258" s="1">
        <f>COUNTIF(B1258,"*eo*")</f>
        <v>0</v>
      </c>
      <c r="Q1258" s="1">
        <f>COUNTIF(B1258,"*eu*")</f>
        <v>0</v>
      </c>
      <c r="R1258" s="1">
        <f>COUNTIF(B1258,"*ai*")</f>
        <v>0</v>
      </c>
      <c r="S1258" s="1">
        <f>COUNTIF(B1258,"*ae*")</f>
        <v>0</v>
      </c>
      <c r="T1258" s="1">
        <f>COUNTIF(B1258,"*ao*")</f>
        <v>0</v>
      </c>
      <c r="U1258" s="1">
        <f>COUNTIF(B1258,"*au*")</f>
        <v>0</v>
      </c>
      <c r="V1258" s="1">
        <f>COUNTIF(B1258,"*oi*")</f>
        <v>0</v>
      </c>
      <c r="W1258" s="1">
        <f>COUNTIF(B1258,"*oe*")</f>
        <v>0</v>
      </c>
      <c r="X1258" s="1">
        <f>COUNTIF(B1258,"*oa*")</f>
        <v>0</v>
      </c>
      <c r="Y1258" s="1">
        <f>COUNTIF(B1258,"*ou*")</f>
        <v>0</v>
      </c>
      <c r="Z1258" s="1">
        <f>COUNTIF(B1258,"*ui*")</f>
        <v>0</v>
      </c>
      <c r="AA1258" s="1">
        <f>COUNTIF(B1258,"*ua*")</f>
        <v>0</v>
      </c>
      <c r="AB1258">
        <f>SUM(G1258:AA1258)</f>
        <v>0</v>
      </c>
      <c r="AC1258">
        <v>2</v>
      </c>
      <c r="AD1258">
        <f>COUNTIF(AC1258,"2")</f>
        <v>1</v>
      </c>
      <c r="AE1258">
        <f>COUNTIF(AC1258,"3")</f>
        <v>0</v>
      </c>
      <c r="AF1258">
        <f>COUNTIF(AC1258,"4")</f>
        <v>0</v>
      </c>
      <c r="AG1258">
        <f>COUNTIF(AC1258,"5")</f>
        <v>0</v>
      </c>
      <c r="AH1258">
        <v>1</v>
      </c>
      <c r="AI1258">
        <v>0</v>
      </c>
      <c r="AL1258">
        <v>1</v>
      </c>
      <c r="AO1258" s="1">
        <f>COUNTIF(F1258,"CVCV")+COUNTIF(F1258,"CVVCV")</f>
        <v>1</v>
      </c>
      <c r="AP1258" s="1">
        <f>COUNTIF(F1258,"CVCVC")+COUNTIF(F1258,"CVVCVC")</f>
        <v>0</v>
      </c>
      <c r="AQ1258" s="1">
        <f>COUNTIF(F1258,"VCV")+COUNTIF(F1258,"VVCV")</f>
        <v>0</v>
      </c>
      <c r="AR1258" s="1">
        <f>COUNTIF(F1258,"VCVC")+COUNTIF(F1258,"VVCVC")</f>
        <v>0</v>
      </c>
      <c r="AS1258" s="1">
        <f>COUNTIF(F1258,"CVV")</f>
        <v>0</v>
      </c>
      <c r="AT1258" s="1">
        <f>COUNTIF(F1258,"CVVC")</f>
        <v>0</v>
      </c>
      <c r="AU1258" s="1">
        <f>COUNTIF(F1258,"VV")</f>
        <v>0</v>
      </c>
      <c r="AV1258" s="1">
        <f>COUNTIF(F1258,"VVC")</f>
        <v>0</v>
      </c>
      <c r="AW1258" s="1">
        <f>COUNTIF(F1258,"CVVCVC")+COUNTIF(F1258,"VVCVC")+COUNTIF(F1258,"CVVCV")+COUNTIF(F1258,"VVCV")</f>
        <v>0</v>
      </c>
      <c r="AY1258" s="1">
        <f>COUNTIF(F1258,"CCVCV")</f>
        <v>0</v>
      </c>
      <c r="AZ1258" s="1">
        <f>COUNTIF(F1258,"CCVCVC")</f>
        <v>0</v>
      </c>
      <c r="BA1258" s="1">
        <f>COUNTIF(F1258,"CCVV")</f>
        <v>0</v>
      </c>
      <c r="BB1258" s="1">
        <f>COUNTIF(F1258,"CCVVC")</f>
        <v>0</v>
      </c>
      <c r="BF1258" s="1" t="str">
        <f>RIGHT(F1258,4)</f>
        <v>CVCV</v>
      </c>
      <c r="BG1258" s="1">
        <v>1</v>
      </c>
      <c r="BP1258" s="1">
        <f>SUM(BG1258:BO1258)</f>
        <v>1</v>
      </c>
      <c r="BQ1258">
        <v>0</v>
      </c>
      <c r="BS1258" s="1" t="str">
        <f>LEFT(B1258,1)</f>
        <v>n</v>
      </c>
      <c r="BT1258" s="1" t="str">
        <f>LEFT(B1258,2)</f>
        <v>ne</v>
      </c>
      <c r="BU1258" s="1" t="str">
        <f>RIGHT(B1258,1)</f>
        <v>o</v>
      </c>
      <c r="BX1258" s="10">
        <v>0</v>
      </c>
      <c r="BY1258" s="10" t="str">
        <f>LEFT(CA1258,1)</f>
        <v>e</v>
      </c>
      <c r="BZ1258" s="10" t="str">
        <f>RIGHT(B1258,1)</f>
        <v>o</v>
      </c>
      <c r="CA1258" s="10" t="str">
        <f>RIGHT(B1258,3)</f>
        <v>ero</v>
      </c>
      <c r="CB1258" s="10" t="str">
        <f>RIGHT(B1258,3)</f>
        <v>ero</v>
      </c>
      <c r="CC1258" s="10" t="str">
        <f>RIGHT(B1258,2)</f>
        <v>ro</v>
      </c>
      <c r="CD1258" s="10" t="str">
        <f>RIGHT(B1258,1)</f>
        <v>o</v>
      </c>
    </row>
    <row r="1259" spans="1:82">
      <c r="A1259">
        <v>562</v>
      </c>
      <c r="B1259" s="30" t="s">
        <v>560</v>
      </c>
      <c r="C1259" t="s">
        <v>1933</v>
      </c>
      <c r="D1259" t="s">
        <v>1141</v>
      </c>
      <c r="E1259" t="s">
        <v>1141</v>
      </c>
      <c r="F1259" t="s">
        <v>2834</v>
      </c>
      <c r="G1259" s="1">
        <f>COUNTIF(B1259,"*ii*")</f>
        <v>0</v>
      </c>
      <c r="H1259" s="1">
        <f>COUNTIF(B1259,"*ee*")</f>
        <v>0</v>
      </c>
      <c r="I1259" s="1">
        <f>COUNTIF(B1259,"*aa*")</f>
        <v>0</v>
      </c>
      <c r="J1259" s="1">
        <f>COUNTIF(B1259,"*oo*")</f>
        <v>0</v>
      </c>
      <c r="K1259" s="1">
        <f>COUNTIF(B1259,"*uu*")</f>
        <v>0</v>
      </c>
      <c r="L1259" s="1">
        <f>COUNTIF(B1259,"*ia*")</f>
        <v>0</v>
      </c>
      <c r="M1259" s="1">
        <f>COUNTIF(B1259,"*iu*")</f>
        <v>0</v>
      </c>
      <c r="N1259" s="1">
        <f>COUNTIF(B1259,"*ei*")</f>
        <v>0</v>
      </c>
      <c r="O1259" s="1">
        <f>COUNTIF(B1259,"*ea*")</f>
        <v>0</v>
      </c>
      <c r="P1259" s="1">
        <f>COUNTIF(B1259,"*eo*")</f>
        <v>0</v>
      </c>
      <c r="Q1259" s="1">
        <f>COUNTIF(B1259,"*eu*")</f>
        <v>0</v>
      </c>
      <c r="R1259" s="1">
        <f>COUNTIF(B1259,"*ai*")</f>
        <v>0</v>
      </c>
      <c r="S1259" s="1">
        <f>COUNTIF(B1259,"*ae*")</f>
        <v>0</v>
      </c>
      <c r="T1259" s="1">
        <f>COUNTIF(B1259,"*ao*")</f>
        <v>0</v>
      </c>
      <c r="U1259" s="1">
        <f>COUNTIF(B1259,"*au*")</f>
        <v>0</v>
      </c>
      <c r="V1259" s="1">
        <f>COUNTIF(B1259,"*oi*")</f>
        <v>0</v>
      </c>
      <c r="W1259" s="1">
        <f>COUNTIF(B1259,"*oe*")</f>
        <v>0</v>
      </c>
      <c r="X1259" s="1">
        <f>COUNTIF(B1259,"*oa*")</f>
        <v>0</v>
      </c>
      <c r="Y1259" s="1">
        <f>COUNTIF(B1259,"*ou*")</f>
        <v>0</v>
      </c>
      <c r="Z1259" s="1">
        <f>COUNTIF(B1259,"*ui*")</f>
        <v>0</v>
      </c>
      <c r="AA1259" s="1">
        <f>COUNTIF(B1259,"*ua*")</f>
        <v>0</v>
      </c>
      <c r="AB1259">
        <f>SUM(G1259:AA1259)</f>
        <v>0</v>
      </c>
      <c r="AC1259">
        <v>2</v>
      </c>
      <c r="AD1259">
        <f>COUNTIF(AC1259,"2")</f>
        <v>1</v>
      </c>
      <c r="AE1259">
        <f>COUNTIF(AC1259,"3")</f>
        <v>0</v>
      </c>
      <c r="AF1259">
        <f>COUNTIF(AC1259,"4")</f>
        <v>0</v>
      </c>
      <c r="AG1259">
        <f>COUNTIF(AC1259,"5")</f>
        <v>0</v>
      </c>
      <c r="AH1259">
        <v>1</v>
      </c>
      <c r="AI1259">
        <v>0</v>
      </c>
      <c r="AL1259">
        <v>1</v>
      </c>
      <c r="AO1259" s="1">
        <f>COUNTIF(F1259,"CVCV")+COUNTIF(F1259,"CVVCV")</f>
        <v>1</v>
      </c>
      <c r="AP1259" s="1">
        <f>COUNTIF(F1259,"CVCVC")+COUNTIF(F1259,"CVVCVC")</f>
        <v>0</v>
      </c>
      <c r="AQ1259" s="1">
        <f>COUNTIF(F1259,"VCV")+COUNTIF(F1259,"VVCV")</f>
        <v>0</v>
      </c>
      <c r="AR1259" s="1">
        <f>COUNTIF(F1259,"VCVC")+COUNTIF(F1259,"VVCVC")</f>
        <v>0</v>
      </c>
      <c r="AS1259" s="1">
        <f>COUNTIF(F1259,"CVV")</f>
        <v>0</v>
      </c>
      <c r="AT1259" s="1">
        <f>COUNTIF(F1259,"CVVC")</f>
        <v>0</v>
      </c>
      <c r="AU1259" s="1">
        <f>COUNTIF(F1259,"VV")</f>
        <v>0</v>
      </c>
      <c r="AV1259" s="1">
        <f>COUNTIF(F1259,"VVC")</f>
        <v>0</v>
      </c>
      <c r="AW1259" s="1">
        <f>COUNTIF(F1259,"CVVCVC")+COUNTIF(F1259,"VVCVC")+COUNTIF(F1259,"CVVCV")+COUNTIF(F1259,"VVCV")</f>
        <v>0</v>
      </c>
      <c r="AY1259" s="1">
        <f>COUNTIF(F1259,"CCVCV")</f>
        <v>0</v>
      </c>
      <c r="AZ1259" s="1">
        <f>COUNTIF(F1259,"CCVCVC")</f>
        <v>0</v>
      </c>
      <c r="BA1259" s="1">
        <f>COUNTIF(F1259,"CCVV")</f>
        <v>0</v>
      </c>
      <c r="BB1259" s="1">
        <f>COUNTIF(F1259,"CCVVC")</f>
        <v>0</v>
      </c>
      <c r="BF1259" s="1" t="str">
        <f>RIGHT(F1259,4)</f>
        <v>CVCV</v>
      </c>
      <c r="BG1259" s="1">
        <v>1</v>
      </c>
      <c r="BI1259">
        <f>COUNTIFS(BY1259,"i",BZ1259,"e")+COUNTIFS(BY1259,"i",BZ1259,"o")+COUNTIFS(BY1259,"u",BZ1259,"e")+COUNTIFS(BY1259,"u",BZ1259,"o")</f>
        <v>1</v>
      </c>
      <c r="BP1259" s="1">
        <f>SUM(BG1259:BO1259)</f>
        <v>2</v>
      </c>
      <c r="BQ1259">
        <v>0</v>
      </c>
      <c r="BS1259" s="1" t="str">
        <f>LEFT(B1259,1)</f>
        <v>k</v>
      </c>
      <c r="BT1259" s="1" t="str">
        <f>LEFT(B1259,2)</f>
        <v>ki</v>
      </c>
      <c r="BU1259" s="1" t="str">
        <f>RIGHT(B1259,1)</f>
        <v>o</v>
      </c>
      <c r="BX1259" s="10">
        <v>0</v>
      </c>
      <c r="BY1259" s="10" t="str">
        <f>LEFT(CA1259,1)</f>
        <v>i</v>
      </c>
      <c r="BZ1259" s="10" t="str">
        <f>RIGHT(B1259,1)</f>
        <v>o</v>
      </c>
      <c r="CA1259" s="10" t="str">
        <f>RIGHT(B1259,3)</f>
        <v>iro</v>
      </c>
      <c r="CB1259" s="10" t="str">
        <f>RIGHT(B1259,3)</f>
        <v>iro</v>
      </c>
      <c r="CC1259" s="10" t="str">
        <f>RIGHT(B1259,2)</f>
        <v>ro</v>
      </c>
      <c r="CD1259" s="10" t="str">
        <f>RIGHT(B1259,1)</f>
        <v>o</v>
      </c>
    </row>
    <row r="1260" spans="1:82">
      <c r="A1260">
        <v>418</v>
      </c>
      <c r="B1260" s="30" t="s">
        <v>367</v>
      </c>
      <c r="C1260" t="s">
        <v>1663</v>
      </c>
      <c r="D1260" t="s">
        <v>1141</v>
      </c>
      <c r="E1260" t="s">
        <v>1141</v>
      </c>
      <c r="F1260" t="s">
        <v>2834</v>
      </c>
      <c r="G1260" s="1">
        <f>COUNTIF(B1260,"*ii*")</f>
        <v>0</v>
      </c>
      <c r="H1260" s="1">
        <f>COUNTIF(B1260,"*ee*")</f>
        <v>0</v>
      </c>
      <c r="I1260" s="1">
        <f>COUNTIF(B1260,"*aa*")</f>
        <v>0</v>
      </c>
      <c r="J1260" s="1">
        <f>COUNTIF(B1260,"*oo*")</f>
        <v>0</v>
      </c>
      <c r="K1260" s="1">
        <f>COUNTIF(B1260,"*uu*")</f>
        <v>0</v>
      </c>
      <c r="L1260" s="1">
        <f>COUNTIF(B1260,"*ia*")</f>
        <v>0</v>
      </c>
      <c r="M1260" s="1">
        <f>COUNTIF(B1260,"*iu*")</f>
        <v>0</v>
      </c>
      <c r="N1260" s="1">
        <f>COUNTIF(B1260,"*ei*")</f>
        <v>0</v>
      </c>
      <c r="O1260" s="1">
        <f>COUNTIF(B1260,"*ea*")</f>
        <v>0</v>
      </c>
      <c r="P1260" s="1">
        <f>COUNTIF(B1260,"*eo*")</f>
        <v>0</v>
      </c>
      <c r="Q1260" s="1">
        <f>COUNTIF(B1260,"*eu*")</f>
        <v>0</v>
      </c>
      <c r="R1260" s="1">
        <f>COUNTIF(B1260,"*ai*")</f>
        <v>0</v>
      </c>
      <c r="S1260" s="1">
        <f>COUNTIF(B1260,"*ae*")</f>
        <v>0</v>
      </c>
      <c r="T1260" s="1">
        <f>COUNTIF(B1260,"*ao*")</f>
        <v>0</v>
      </c>
      <c r="U1260" s="1">
        <f>COUNTIF(B1260,"*au*")</f>
        <v>0</v>
      </c>
      <c r="V1260" s="1">
        <f>COUNTIF(B1260,"*oi*")</f>
        <v>0</v>
      </c>
      <c r="W1260" s="1">
        <f>COUNTIF(B1260,"*oe*")</f>
        <v>0</v>
      </c>
      <c r="X1260" s="1">
        <f>COUNTIF(B1260,"*oa*")</f>
        <v>0</v>
      </c>
      <c r="Y1260" s="1">
        <f>COUNTIF(B1260,"*ou*")</f>
        <v>0</v>
      </c>
      <c r="Z1260" s="1">
        <f>COUNTIF(B1260,"*ui*")</f>
        <v>0</v>
      </c>
      <c r="AA1260" s="1">
        <f>COUNTIF(B1260,"*ua*")</f>
        <v>0</v>
      </c>
      <c r="AB1260">
        <f>SUM(G1260:AA1260)</f>
        <v>0</v>
      </c>
      <c r="AC1260">
        <v>2</v>
      </c>
      <c r="AD1260">
        <f>COUNTIF(AC1260,"2")</f>
        <v>1</v>
      </c>
      <c r="AE1260">
        <f>COUNTIF(AC1260,"3")</f>
        <v>0</v>
      </c>
      <c r="AF1260">
        <f>COUNTIF(AC1260,"4")</f>
        <v>0</v>
      </c>
      <c r="AG1260">
        <f>COUNTIF(AC1260,"5")</f>
        <v>0</v>
      </c>
      <c r="AH1260">
        <v>1</v>
      </c>
      <c r="AI1260">
        <v>0</v>
      </c>
      <c r="AL1260">
        <v>1</v>
      </c>
      <c r="AO1260" s="1">
        <f>COUNTIF(F1260,"CVCV")+COUNTIF(F1260,"CVVCV")</f>
        <v>1</v>
      </c>
      <c r="AP1260" s="1">
        <f>COUNTIF(F1260,"CVCVC")+COUNTIF(F1260,"CVVCVC")</f>
        <v>0</v>
      </c>
      <c r="AQ1260" s="1">
        <f>COUNTIF(F1260,"VCV")+COUNTIF(F1260,"VVCV")</f>
        <v>0</v>
      </c>
      <c r="AR1260" s="1">
        <f>COUNTIF(F1260,"VCVC")+COUNTIF(F1260,"VVCVC")</f>
        <v>0</v>
      </c>
      <c r="AS1260" s="1">
        <f>COUNTIF(F1260,"CVV")</f>
        <v>0</v>
      </c>
      <c r="AT1260" s="1">
        <f>COUNTIF(F1260,"CVVC")</f>
        <v>0</v>
      </c>
      <c r="AU1260" s="1">
        <f>COUNTIF(F1260,"VV")</f>
        <v>0</v>
      </c>
      <c r="AV1260" s="1">
        <f>COUNTIF(F1260,"VVC")</f>
        <v>0</v>
      </c>
      <c r="AW1260" s="1">
        <f>COUNTIF(F1260,"CVVCVC")+COUNTIF(F1260,"VVCVC")+COUNTIF(F1260,"CVVCV")+COUNTIF(F1260,"VVCV")</f>
        <v>0</v>
      </c>
      <c r="AY1260" s="1">
        <f>COUNTIF(F1260,"CCVCV")</f>
        <v>0</v>
      </c>
      <c r="AZ1260" s="1">
        <f>COUNTIF(F1260,"CCVCVC")</f>
        <v>0</v>
      </c>
      <c r="BA1260" s="1">
        <f>COUNTIF(F1260,"CCVV")</f>
        <v>0</v>
      </c>
      <c r="BB1260" s="1">
        <f>COUNTIF(F1260,"CCVVC")</f>
        <v>0</v>
      </c>
      <c r="BF1260" s="1" t="str">
        <f>RIGHT(F1260,4)</f>
        <v>CVCV</v>
      </c>
      <c r="BG1260" s="1">
        <v>1</v>
      </c>
      <c r="BP1260" s="1">
        <f>SUM(BG1260:BO1260)</f>
        <v>1</v>
      </c>
      <c r="BQ1260">
        <v>0</v>
      </c>
      <c r="BS1260" s="1" t="str">
        <f>LEFT(B1260,1)</f>
        <v>h</v>
      </c>
      <c r="BT1260" s="1" t="str">
        <f>LEFT(B1260,2)</f>
        <v>ho</v>
      </c>
      <c r="BU1260" s="1" t="str">
        <f>RIGHT(B1260,1)</f>
        <v>o</v>
      </c>
      <c r="BX1260" s="10">
        <v>0</v>
      </c>
      <c r="BY1260" s="10" t="str">
        <f>LEFT(CA1260,1)</f>
        <v>o</v>
      </c>
      <c r="BZ1260" s="10" t="str">
        <f>RIGHT(B1260,1)</f>
        <v>o</v>
      </c>
      <c r="CA1260" s="10" t="str">
        <f>RIGHT(B1260,3)</f>
        <v>oro</v>
      </c>
      <c r="CB1260" s="10" t="str">
        <f>RIGHT(B1260,3)</f>
        <v>oro</v>
      </c>
      <c r="CC1260" s="10" t="str">
        <f>RIGHT(B1260,2)</f>
        <v>ro</v>
      </c>
      <c r="CD1260" s="10" t="str">
        <f>RIGHT(B1260,1)</f>
        <v>o</v>
      </c>
    </row>
    <row r="1261" spans="1:82">
      <c r="A1261">
        <v>631</v>
      </c>
      <c r="B1261" s="30" t="s">
        <v>120</v>
      </c>
      <c r="C1261" t="s">
        <v>1308</v>
      </c>
      <c r="D1261" t="s">
        <v>1141</v>
      </c>
      <c r="E1261" t="s">
        <v>1141</v>
      </c>
      <c r="F1261" t="s">
        <v>2834</v>
      </c>
      <c r="G1261" s="1">
        <f>COUNTIF(B1261,"*ii*")</f>
        <v>0</v>
      </c>
      <c r="H1261" s="1">
        <f>COUNTIF(B1261,"*ee*")</f>
        <v>0</v>
      </c>
      <c r="I1261" s="1">
        <f>COUNTIF(B1261,"*aa*")</f>
        <v>0</v>
      </c>
      <c r="J1261" s="1">
        <f>COUNTIF(B1261,"*oo*")</f>
        <v>0</v>
      </c>
      <c r="K1261" s="1">
        <f>COUNTIF(B1261,"*uu*")</f>
        <v>0</v>
      </c>
      <c r="L1261" s="1">
        <f>COUNTIF(B1261,"*ia*")</f>
        <v>0</v>
      </c>
      <c r="M1261" s="1">
        <f>COUNTIF(B1261,"*iu*")</f>
        <v>0</v>
      </c>
      <c r="N1261" s="1">
        <f>COUNTIF(B1261,"*ei*")</f>
        <v>0</v>
      </c>
      <c r="O1261" s="1">
        <f>COUNTIF(B1261,"*ea*")</f>
        <v>0</v>
      </c>
      <c r="P1261" s="1">
        <f>COUNTIF(B1261,"*eo*")</f>
        <v>0</v>
      </c>
      <c r="Q1261" s="1">
        <f>COUNTIF(B1261,"*eu*")</f>
        <v>0</v>
      </c>
      <c r="R1261" s="1">
        <f>COUNTIF(B1261,"*ai*")</f>
        <v>0</v>
      </c>
      <c r="S1261" s="1">
        <f>COUNTIF(B1261,"*ae*")</f>
        <v>0</v>
      </c>
      <c r="T1261" s="1">
        <f>COUNTIF(B1261,"*ao*")</f>
        <v>0</v>
      </c>
      <c r="U1261" s="1">
        <f>COUNTIF(B1261,"*au*")</f>
        <v>0</v>
      </c>
      <c r="V1261" s="1">
        <f>COUNTIF(B1261,"*oi*")</f>
        <v>0</v>
      </c>
      <c r="W1261" s="1">
        <f>COUNTIF(B1261,"*oe*")</f>
        <v>0</v>
      </c>
      <c r="X1261" s="1">
        <f>COUNTIF(B1261,"*oa*")</f>
        <v>0</v>
      </c>
      <c r="Y1261" s="1">
        <f>COUNTIF(B1261,"*ou*")</f>
        <v>0</v>
      </c>
      <c r="Z1261" s="1">
        <f>COUNTIF(B1261,"*ui*")</f>
        <v>0</v>
      </c>
      <c r="AA1261" s="1">
        <f>COUNTIF(B1261,"*ua*")</f>
        <v>0</v>
      </c>
      <c r="AB1261">
        <f>SUM(G1261:AA1261)</f>
        <v>0</v>
      </c>
      <c r="AC1261">
        <v>2</v>
      </c>
      <c r="AD1261">
        <f>COUNTIF(AC1261,"2")</f>
        <v>1</v>
      </c>
      <c r="AE1261">
        <f>COUNTIF(AC1261,"3")</f>
        <v>0</v>
      </c>
      <c r="AF1261">
        <f>COUNTIF(AC1261,"4")</f>
        <v>0</v>
      </c>
      <c r="AG1261">
        <f>COUNTIF(AC1261,"5")</f>
        <v>0</v>
      </c>
      <c r="AH1261">
        <v>1</v>
      </c>
      <c r="AI1261">
        <v>0</v>
      </c>
      <c r="AL1261">
        <v>1</v>
      </c>
      <c r="AO1261" s="1">
        <f>COUNTIF(F1261,"CVCV")+COUNTIF(F1261,"CVVCV")</f>
        <v>1</v>
      </c>
      <c r="AP1261" s="1">
        <f>COUNTIF(F1261,"CVCVC")+COUNTIF(F1261,"CVVCVC")</f>
        <v>0</v>
      </c>
      <c r="AQ1261" s="1">
        <f>COUNTIF(F1261,"VCV")+COUNTIF(F1261,"VVCV")</f>
        <v>0</v>
      </c>
      <c r="AR1261" s="1">
        <f>COUNTIF(F1261,"VCVC")+COUNTIF(F1261,"VVCVC")</f>
        <v>0</v>
      </c>
      <c r="AS1261" s="1">
        <f>COUNTIF(F1261,"CVV")</f>
        <v>0</v>
      </c>
      <c r="AT1261" s="1">
        <f>COUNTIF(F1261,"CVVC")</f>
        <v>0</v>
      </c>
      <c r="AU1261" s="1">
        <f>COUNTIF(F1261,"VV")</f>
        <v>0</v>
      </c>
      <c r="AV1261" s="1">
        <f>COUNTIF(F1261,"VVC")</f>
        <v>0</v>
      </c>
      <c r="AW1261" s="1">
        <f>COUNTIF(F1261,"CVVCVC")+COUNTIF(F1261,"VVCVC")+COUNTIF(F1261,"CVVCV")+COUNTIF(F1261,"VVCV")</f>
        <v>0</v>
      </c>
      <c r="AY1261" s="1">
        <f>COUNTIF(F1261,"CCVCV")</f>
        <v>0</v>
      </c>
      <c r="AZ1261" s="1">
        <f>COUNTIF(F1261,"CCVCVC")</f>
        <v>0</v>
      </c>
      <c r="BA1261" s="1">
        <f>COUNTIF(F1261,"CCVV")</f>
        <v>0</v>
      </c>
      <c r="BB1261" s="1">
        <f>COUNTIF(F1261,"CCVVC")</f>
        <v>0</v>
      </c>
      <c r="BF1261" s="1" t="str">
        <f>RIGHT(F1261,4)</f>
        <v>CVCV</v>
      </c>
      <c r="BG1261" s="1">
        <v>1</v>
      </c>
      <c r="BP1261" s="1">
        <f>SUM(BG1261:BO1261)</f>
        <v>1</v>
      </c>
      <c r="BQ1261">
        <v>0</v>
      </c>
      <c r="BS1261" s="1" t="str">
        <f>LEFT(B1261,1)</f>
        <v>k</v>
      </c>
      <c r="BT1261" s="1" t="str">
        <f>LEFT(B1261,2)</f>
        <v>ko</v>
      </c>
      <c r="BU1261" s="1" t="str">
        <f>RIGHT(B1261,1)</f>
        <v>o</v>
      </c>
      <c r="BX1261" s="10">
        <v>0</v>
      </c>
      <c r="BY1261" s="10" t="str">
        <f>LEFT(CA1261,1)</f>
        <v>o</v>
      </c>
      <c r="BZ1261" s="10" t="str">
        <f>RIGHT(B1261,1)</f>
        <v>o</v>
      </c>
      <c r="CA1261" s="10" t="str">
        <f>RIGHT(B1261,3)</f>
        <v>oro</v>
      </c>
      <c r="CB1261" s="10" t="str">
        <f>RIGHT(B1261,3)</f>
        <v>oro</v>
      </c>
      <c r="CC1261" s="10" t="str">
        <f>RIGHT(B1261,2)</f>
        <v>ro</v>
      </c>
      <c r="CD1261" s="10" t="str">
        <f>RIGHT(B1261,1)</f>
        <v>o</v>
      </c>
    </row>
    <row r="1262" spans="1:82">
      <c r="A1262">
        <v>333</v>
      </c>
      <c r="B1262" s="30" t="s">
        <v>133</v>
      </c>
      <c r="C1262" t="s">
        <v>1321</v>
      </c>
      <c r="D1262" t="s">
        <v>1150</v>
      </c>
      <c r="E1262" t="s">
        <v>2821</v>
      </c>
      <c r="F1262" t="s">
        <v>2834</v>
      </c>
      <c r="G1262" s="1">
        <f>COUNTIF(B1262,"*ii*")</f>
        <v>0</v>
      </c>
      <c r="H1262" s="1">
        <f>COUNTIF(B1262,"*ee*")</f>
        <v>0</v>
      </c>
      <c r="I1262" s="1">
        <f>COUNTIF(B1262,"*aa*")</f>
        <v>0</v>
      </c>
      <c r="J1262" s="1">
        <f>COUNTIF(B1262,"*oo*")</f>
        <v>0</v>
      </c>
      <c r="K1262" s="1">
        <f>COUNTIF(B1262,"*uu*")</f>
        <v>0</v>
      </c>
      <c r="L1262" s="1">
        <f>COUNTIF(B1262,"*ia*")</f>
        <v>0</v>
      </c>
      <c r="M1262" s="1">
        <f>COUNTIF(B1262,"*iu*")</f>
        <v>0</v>
      </c>
      <c r="N1262" s="1">
        <f>COUNTIF(B1262,"*ei*")</f>
        <v>0</v>
      </c>
      <c r="O1262" s="1">
        <f>COUNTIF(B1262,"*ea*")</f>
        <v>0</v>
      </c>
      <c r="P1262" s="1">
        <f>COUNTIF(B1262,"*eo*")</f>
        <v>0</v>
      </c>
      <c r="Q1262" s="1">
        <f>COUNTIF(B1262,"*eu*")</f>
        <v>0</v>
      </c>
      <c r="R1262" s="1">
        <f>COUNTIF(B1262,"*ai*")</f>
        <v>0</v>
      </c>
      <c r="S1262" s="1">
        <f>COUNTIF(B1262,"*ae*")</f>
        <v>0</v>
      </c>
      <c r="T1262" s="1">
        <f>COUNTIF(B1262,"*ao*")</f>
        <v>0</v>
      </c>
      <c r="U1262" s="1">
        <f>COUNTIF(B1262,"*au*")</f>
        <v>0</v>
      </c>
      <c r="V1262" s="1">
        <f>COUNTIF(B1262,"*oi*")</f>
        <v>0</v>
      </c>
      <c r="W1262" s="1">
        <f>COUNTIF(B1262,"*oe*")</f>
        <v>0</v>
      </c>
      <c r="X1262" s="1">
        <f>COUNTIF(B1262,"*oa*")</f>
        <v>0</v>
      </c>
      <c r="Y1262" s="1">
        <f>COUNTIF(B1262,"*ou*")</f>
        <v>0</v>
      </c>
      <c r="Z1262" s="1">
        <f>COUNTIF(B1262,"*ui*")</f>
        <v>0</v>
      </c>
      <c r="AA1262" s="1">
        <f>COUNTIF(B1262,"*ua*")</f>
        <v>0</v>
      </c>
      <c r="AB1262">
        <f>SUM(G1262:AA1262)</f>
        <v>0</v>
      </c>
      <c r="AC1262">
        <v>2</v>
      </c>
      <c r="AD1262">
        <f>COUNTIF(AC1262,"2")</f>
        <v>1</v>
      </c>
      <c r="AE1262">
        <f>COUNTIF(AC1262,"3")</f>
        <v>0</v>
      </c>
      <c r="AF1262">
        <f>COUNTIF(AC1262,"4")</f>
        <v>0</v>
      </c>
      <c r="AG1262">
        <f>COUNTIF(AC1262,"5")</f>
        <v>0</v>
      </c>
      <c r="AH1262">
        <v>1</v>
      </c>
      <c r="AI1262">
        <v>0</v>
      </c>
      <c r="AL1262">
        <v>1</v>
      </c>
      <c r="AO1262" s="1">
        <f>COUNTIF(F1262,"CVCV")+COUNTIF(F1262,"CVVCV")</f>
        <v>1</v>
      </c>
      <c r="AP1262" s="1">
        <f>COUNTIF(F1262,"CVCVC")+COUNTIF(F1262,"CVVCVC")</f>
        <v>0</v>
      </c>
      <c r="AQ1262" s="1">
        <f>COUNTIF(F1262,"VCV")+COUNTIF(F1262,"VVCV")</f>
        <v>0</v>
      </c>
      <c r="AR1262" s="1">
        <f>COUNTIF(F1262,"VCVC")+COUNTIF(F1262,"VVCVC")</f>
        <v>0</v>
      </c>
      <c r="AS1262" s="1">
        <f>COUNTIF(F1262,"CVV")</f>
        <v>0</v>
      </c>
      <c r="AT1262" s="1">
        <f>COUNTIF(F1262,"CVVC")</f>
        <v>0</v>
      </c>
      <c r="AU1262" s="1">
        <f>COUNTIF(F1262,"VV")</f>
        <v>0</v>
      </c>
      <c r="AV1262" s="1">
        <f>COUNTIF(F1262,"VVC")</f>
        <v>0</v>
      </c>
      <c r="AW1262" s="1">
        <f>COUNTIF(F1262,"CVVCVC")+COUNTIF(F1262,"VVCVC")+COUNTIF(F1262,"CVVCV")+COUNTIF(F1262,"VVCV")</f>
        <v>0</v>
      </c>
      <c r="AY1262" s="1">
        <f>COUNTIF(F1262,"CCVCV")</f>
        <v>0</v>
      </c>
      <c r="AZ1262" s="1">
        <f>COUNTIF(F1262,"CCVCVC")</f>
        <v>0</v>
      </c>
      <c r="BA1262" s="1">
        <f>COUNTIF(F1262,"CCVV")</f>
        <v>0</v>
      </c>
      <c r="BB1262" s="1">
        <f>COUNTIF(F1262,"CCVVC")</f>
        <v>0</v>
      </c>
      <c r="BF1262" s="1" t="str">
        <f>RIGHT(F1262,4)</f>
        <v>CVCV</v>
      </c>
      <c r="BG1262" s="1">
        <v>1</v>
      </c>
      <c r="BP1262" s="1">
        <f>SUM(BG1262:BO1262)</f>
        <v>1</v>
      </c>
      <c r="BQ1262">
        <v>0</v>
      </c>
      <c r="BS1262" s="1" t="str">
        <f>LEFT(B1262,1)</f>
        <v>f</v>
      </c>
      <c r="BT1262" s="1" t="str">
        <f>LEFT(B1262,2)</f>
        <v>fo</v>
      </c>
      <c r="BU1262" s="1" t="str">
        <f>RIGHT(B1262,1)</f>
        <v>o</v>
      </c>
      <c r="BX1262" s="10">
        <v>0</v>
      </c>
      <c r="BY1262" s="10" t="str">
        <f>LEFT(CA1262,1)</f>
        <v>o</v>
      </c>
      <c r="BZ1262" s="10" t="str">
        <f>RIGHT(B1262,1)</f>
        <v>o</v>
      </c>
      <c r="CA1262" s="10" t="str">
        <f>RIGHT(B1262,3)</f>
        <v>oro</v>
      </c>
      <c r="CB1262" s="10" t="str">
        <f>RIGHT(B1262,3)</f>
        <v>oro</v>
      </c>
      <c r="CC1262" s="10" t="str">
        <f>RIGHT(B1262,2)</f>
        <v>ro</v>
      </c>
      <c r="CD1262" s="10" t="str">
        <f>RIGHT(B1262,1)</f>
        <v>o</v>
      </c>
    </row>
    <row r="1263" spans="1:82">
      <c r="A1263">
        <v>1189</v>
      </c>
      <c r="B1263" s="30" t="s">
        <v>946</v>
      </c>
      <c r="C1263" t="s">
        <v>2492</v>
      </c>
      <c r="D1263" t="s">
        <v>1150</v>
      </c>
      <c r="E1263" t="s">
        <v>2821</v>
      </c>
      <c r="F1263" t="s">
        <v>2834</v>
      </c>
      <c r="G1263" s="1">
        <f>COUNTIF(B1263,"*ii*")</f>
        <v>0</v>
      </c>
      <c r="H1263" s="1">
        <f>COUNTIF(B1263,"*ee*")</f>
        <v>0</v>
      </c>
      <c r="I1263" s="1">
        <f>COUNTIF(B1263,"*aa*")</f>
        <v>0</v>
      </c>
      <c r="J1263" s="1">
        <f>COUNTIF(B1263,"*oo*")</f>
        <v>0</v>
      </c>
      <c r="K1263" s="1">
        <f>COUNTIF(B1263,"*uu*")</f>
        <v>0</v>
      </c>
      <c r="L1263" s="1">
        <f>COUNTIF(B1263,"*ia*")</f>
        <v>0</v>
      </c>
      <c r="M1263" s="1">
        <f>COUNTIF(B1263,"*iu*")</f>
        <v>0</v>
      </c>
      <c r="N1263" s="1">
        <f>COUNTIF(B1263,"*ei*")</f>
        <v>0</v>
      </c>
      <c r="O1263" s="1">
        <f>COUNTIF(B1263,"*ea*")</f>
        <v>0</v>
      </c>
      <c r="P1263" s="1">
        <f>COUNTIF(B1263,"*eo*")</f>
        <v>0</v>
      </c>
      <c r="Q1263" s="1">
        <f>COUNTIF(B1263,"*eu*")</f>
        <v>0</v>
      </c>
      <c r="R1263" s="1">
        <f>COUNTIF(B1263,"*ai*")</f>
        <v>0</v>
      </c>
      <c r="S1263" s="1">
        <f>COUNTIF(B1263,"*ae*")</f>
        <v>0</v>
      </c>
      <c r="T1263" s="1">
        <f>COUNTIF(B1263,"*ao*")</f>
        <v>0</v>
      </c>
      <c r="U1263" s="1">
        <f>COUNTIF(B1263,"*au*")</f>
        <v>0</v>
      </c>
      <c r="V1263" s="1">
        <f>COUNTIF(B1263,"*oi*")</f>
        <v>0</v>
      </c>
      <c r="W1263" s="1">
        <f>COUNTIF(B1263,"*oe*")</f>
        <v>0</v>
      </c>
      <c r="X1263" s="1">
        <f>COUNTIF(B1263,"*oa*")</f>
        <v>0</v>
      </c>
      <c r="Y1263" s="1">
        <f>COUNTIF(B1263,"*ou*")</f>
        <v>0</v>
      </c>
      <c r="Z1263" s="1">
        <f>COUNTIF(B1263,"*ui*")</f>
        <v>0</v>
      </c>
      <c r="AA1263" s="1">
        <f>COUNTIF(B1263,"*ua*")</f>
        <v>0</v>
      </c>
      <c r="AB1263">
        <f>SUM(G1263:AA1263)</f>
        <v>0</v>
      </c>
      <c r="AC1263">
        <v>2</v>
      </c>
      <c r="AD1263">
        <f>COUNTIF(AC1263,"2")</f>
        <v>1</v>
      </c>
      <c r="AE1263">
        <f>COUNTIF(AC1263,"3")</f>
        <v>0</v>
      </c>
      <c r="AF1263">
        <f>COUNTIF(AC1263,"4")</f>
        <v>0</v>
      </c>
      <c r="AG1263">
        <f>COUNTIF(AC1263,"5")</f>
        <v>0</v>
      </c>
      <c r="AH1263">
        <v>1</v>
      </c>
      <c r="AI1263">
        <v>0</v>
      </c>
      <c r="AL1263">
        <v>1</v>
      </c>
      <c r="AO1263" s="1">
        <f>COUNTIF(F1263,"CVCV")+COUNTIF(F1263,"CVVCV")</f>
        <v>1</v>
      </c>
      <c r="AP1263" s="1">
        <f>COUNTIF(F1263,"CVCVC")+COUNTIF(F1263,"CVVCVC")</f>
        <v>0</v>
      </c>
      <c r="AQ1263" s="1">
        <f>COUNTIF(F1263,"VCV")+COUNTIF(F1263,"VVCV")</f>
        <v>0</v>
      </c>
      <c r="AR1263" s="1">
        <f>COUNTIF(F1263,"VCVC")+COUNTIF(F1263,"VVCVC")</f>
        <v>0</v>
      </c>
      <c r="AS1263" s="1">
        <f>COUNTIF(F1263,"CVV")</f>
        <v>0</v>
      </c>
      <c r="AT1263" s="1">
        <f>COUNTIF(F1263,"CVVC")</f>
        <v>0</v>
      </c>
      <c r="AU1263" s="1">
        <f>COUNTIF(F1263,"VV")</f>
        <v>0</v>
      </c>
      <c r="AV1263" s="1">
        <f>COUNTIF(F1263,"VVC")</f>
        <v>0</v>
      </c>
      <c r="AW1263" s="1">
        <f>COUNTIF(F1263,"CVVCVC")+COUNTIF(F1263,"VVCVC")+COUNTIF(F1263,"CVVCV")+COUNTIF(F1263,"VVCV")</f>
        <v>0</v>
      </c>
      <c r="AY1263" s="1">
        <f>COUNTIF(F1263,"CCVCV")</f>
        <v>0</v>
      </c>
      <c r="AZ1263" s="1">
        <f>COUNTIF(F1263,"CCVCVC")</f>
        <v>0</v>
      </c>
      <c r="BA1263" s="1">
        <f>COUNTIF(F1263,"CCVV")</f>
        <v>0</v>
      </c>
      <c r="BB1263" s="1">
        <f>COUNTIF(F1263,"CCVVC")</f>
        <v>0</v>
      </c>
      <c r="BF1263" s="1" t="str">
        <f>RIGHT(F1263,4)</f>
        <v>CVCV</v>
      </c>
      <c r="BG1263" s="1">
        <v>1</v>
      </c>
      <c r="BP1263" s="1">
        <f>SUM(BG1263:BO1263)</f>
        <v>1</v>
      </c>
      <c r="BQ1263">
        <v>0</v>
      </c>
      <c r="BS1263" s="1" t="str">
        <f>LEFT(B1263,1)</f>
        <v>p</v>
      </c>
      <c r="BT1263" s="1" t="str">
        <f>LEFT(B1263,2)</f>
        <v>po</v>
      </c>
      <c r="BU1263" s="1" t="str">
        <f>RIGHT(B1263,1)</f>
        <v>o</v>
      </c>
      <c r="BX1263" s="10">
        <v>0</v>
      </c>
      <c r="BY1263" s="10" t="str">
        <f>LEFT(CA1263,1)</f>
        <v>o</v>
      </c>
      <c r="BZ1263" s="10" t="str">
        <f>RIGHT(B1263,1)</f>
        <v>o</v>
      </c>
      <c r="CA1263" s="10" t="str">
        <f>RIGHT(B1263,3)</f>
        <v>oro</v>
      </c>
      <c r="CB1263" s="10" t="str">
        <f>RIGHT(B1263,3)</f>
        <v>oro</v>
      </c>
      <c r="CC1263" s="10" t="str">
        <f>RIGHT(B1263,2)</f>
        <v>ro</v>
      </c>
      <c r="CD1263" s="10" t="str">
        <f>RIGHT(B1263,1)</f>
        <v>o</v>
      </c>
    </row>
    <row r="1264" spans="1:82">
      <c r="A1264">
        <v>1550</v>
      </c>
      <c r="B1264" s="30" t="s">
        <v>559</v>
      </c>
      <c r="C1264" t="s">
        <v>1932</v>
      </c>
      <c r="D1264" t="s">
        <v>1150</v>
      </c>
      <c r="E1264" t="s">
        <v>2821</v>
      </c>
      <c r="F1264" t="s">
        <v>2834</v>
      </c>
      <c r="G1264" s="1">
        <f>COUNTIF(B1264,"*ii*")</f>
        <v>0</v>
      </c>
      <c r="H1264" s="1">
        <f>COUNTIF(B1264,"*ee*")</f>
        <v>0</v>
      </c>
      <c r="I1264" s="1">
        <f>COUNTIF(B1264,"*aa*")</f>
        <v>0</v>
      </c>
      <c r="J1264" s="1">
        <f>COUNTIF(B1264,"*oo*")</f>
        <v>0</v>
      </c>
      <c r="K1264" s="1">
        <f>COUNTIF(B1264,"*uu*")</f>
        <v>0</v>
      </c>
      <c r="L1264" s="1">
        <f>COUNTIF(B1264,"*ia*")</f>
        <v>0</v>
      </c>
      <c r="M1264" s="1">
        <f>COUNTIF(B1264,"*iu*")</f>
        <v>0</v>
      </c>
      <c r="N1264" s="1">
        <f>COUNTIF(B1264,"*ei*")</f>
        <v>0</v>
      </c>
      <c r="O1264" s="1">
        <f>COUNTIF(B1264,"*ea*")</f>
        <v>0</v>
      </c>
      <c r="P1264" s="1">
        <f>COUNTIF(B1264,"*eo*")</f>
        <v>0</v>
      </c>
      <c r="Q1264" s="1">
        <f>COUNTIF(B1264,"*eu*")</f>
        <v>0</v>
      </c>
      <c r="R1264" s="1">
        <f>COUNTIF(B1264,"*ai*")</f>
        <v>0</v>
      </c>
      <c r="S1264" s="1">
        <f>COUNTIF(B1264,"*ae*")</f>
        <v>0</v>
      </c>
      <c r="T1264" s="1">
        <f>COUNTIF(B1264,"*ao*")</f>
        <v>0</v>
      </c>
      <c r="U1264" s="1">
        <f>COUNTIF(B1264,"*au*")</f>
        <v>0</v>
      </c>
      <c r="V1264" s="1">
        <f>COUNTIF(B1264,"*oi*")</f>
        <v>0</v>
      </c>
      <c r="W1264" s="1">
        <f>COUNTIF(B1264,"*oe*")</f>
        <v>0</v>
      </c>
      <c r="X1264" s="1">
        <f>COUNTIF(B1264,"*oa*")</f>
        <v>0</v>
      </c>
      <c r="Y1264" s="1">
        <f>COUNTIF(B1264,"*ou*")</f>
        <v>0</v>
      </c>
      <c r="Z1264" s="1">
        <f>COUNTIF(B1264,"*ui*")</f>
        <v>0</v>
      </c>
      <c r="AA1264" s="1">
        <f>COUNTIF(B1264,"*ua*")</f>
        <v>0</v>
      </c>
      <c r="AB1264">
        <f>SUM(G1264:AA1264)</f>
        <v>0</v>
      </c>
      <c r="AC1264">
        <v>2</v>
      </c>
      <c r="AD1264">
        <f>COUNTIF(AC1264,"2")</f>
        <v>1</v>
      </c>
      <c r="AE1264">
        <f>COUNTIF(AC1264,"3")</f>
        <v>0</v>
      </c>
      <c r="AF1264">
        <f>COUNTIF(AC1264,"4")</f>
        <v>0</v>
      </c>
      <c r="AG1264">
        <f>COUNTIF(AC1264,"5")</f>
        <v>0</v>
      </c>
      <c r="AH1264">
        <v>1</v>
      </c>
      <c r="AI1264">
        <v>0</v>
      </c>
      <c r="AL1264">
        <v>1</v>
      </c>
      <c r="AO1264" s="1">
        <f>COUNTIF(F1264,"CVCV")+COUNTIF(F1264,"CVVCV")</f>
        <v>1</v>
      </c>
      <c r="AP1264" s="1">
        <f>COUNTIF(F1264,"CVCVC")+COUNTIF(F1264,"CVVCVC")</f>
        <v>0</v>
      </c>
      <c r="AQ1264" s="1">
        <f>COUNTIF(F1264,"VCV")+COUNTIF(F1264,"VVCV")</f>
        <v>0</v>
      </c>
      <c r="AR1264" s="1">
        <f>COUNTIF(F1264,"VCVC")+COUNTIF(F1264,"VVCVC")</f>
        <v>0</v>
      </c>
      <c r="AS1264" s="1">
        <f>COUNTIF(F1264,"CVV")</f>
        <v>0</v>
      </c>
      <c r="AT1264" s="1">
        <f>COUNTIF(F1264,"CVVC")</f>
        <v>0</v>
      </c>
      <c r="AU1264" s="1">
        <f>COUNTIF(F1264,"VV")</f>
        <v>0</v>
      </c>
      <c r="AV1264" s="1">
        <f>COUNTIF(F1264,"VVC")</f>
        <v>0</v>
      </c>
      <c r="AW1264" s="1">
        <f>COUNTIF(F1264,"CVVCVC")+COUNTIF(F1264,"VVCVC")+COUNTIF(F1264,"CVVCV")+COUNTIF(F1264,"VVCV")</f>
        <v>0</v>
      </c>
      <c r="AY1264" s="1">
        <f>COUNTIF(F1264,"CCVCV")</f>
        <v>0</v>
      </c>
      <c r="AZ1264" s="1">
        <f>COUNTIF(F1264,"CCVCVC")</f>
        <v>0</v>
      </c>
      <c r="BA1264" s="1">
        <f>COUNTIF(F1264,"CCVV")</f>
        <v>0</v>
      </c>
      <c r="BB1264" s="1">
        <f>COUNTIF(F1264,"CCVVC")</f>
        <v>0</v>
      </c>
      <c r="BF1264" s="1" t="str">
        <f>RIGHT(F1264,4)</f>
        <v>CVCV</v>
      </c>
      <c r="BG1264" s="1">
        <v>1</v>
      </c>
      <c r="BP1264" s="1">
        <f>SUM(BG1264:BO1264)</f>
        <v>1</v>
      </c>
      <c r="BQ1264">
        <v>0</v>
      </c>
      <c r="BS1264" s="1" t="str">
        <f>LEFT(B1264,1)</f>
        <v>r</v>
      </c>
      <c r="BT1264" s="1" t="str">
        <f>LEFT(B1264,2)</f>
        <v>ro</v>
      </c>
      <c r="BU1264" s="1" t="str">
        <f>RIGHT(B1264,1)</f>
        <v>o</v>
      </c>
      <c r="BX1264" s="10">
        <v>0</v>
      </c>
      <c r="BY1264" s="10" t="str">
        <f>LEFT(CA1264,1)</f>
        <v>o</v>
      </c>
      <c r="BZ1264" s="10" t="str">
        <f>RIGHT(B1264,1)</f>
        <v>o</v>
      </c>
      <c r="CA1264" s="10" t="str">
        <f>RIGHT(B1264,3)</f>
        <v>oro</v>
      </c>
      <c r="CB1264" s="10" t="str">
        <f>RIGHT(B1264,3)</f>
        <v>oro</v>
      </c>
      <c r="CC1264" s="10" t="str">
        <f>RIGHT(B1264,2)</f>
        <v>ro</v>
      </c>
      <c r="CD1264" s="10" t="str">
        <f>RIGHT(B1264,1)</f>
        <v>o</v>
      </c>
    </row>
    <row r="1265" spans="1:82">
      <c r="A1265">
        <v>1722</v>
      </c>
      <c r="B1265" s="30" t="s">
        <v>861</v>
      </c>
      <c r="C1265" t="s">
        <v>2360</v>
      </c>
      <c r="D1265" t="s">
        <v>1150</v>
      </c>
      <c r="E1265" t="s">
        <v>2821</v>
      </c>
      <c r="F1265" t="s">
        <v>2834</v>
      </c>
      <c r="G1265" s="1">
        <f>COUNTIF(B1265,"*ii*")</f>
        <v>0</v>
      </c>
      <c r="H1265" s="1">
        <f>COUNTIF(B1265,"*ee*")</f>
        <v>0</v>
      </c>
      <c r="I1265" s="1">
        <f>COUNTIF(B1265,"*aa*")</f>
        <v>0</v>
      </c>
      <c r="J1265" s="1">
        <f>COUNTIF(B1265,"*oo*")</f>
        <v>0</v>
      </c>
      <c r="K1265" s="1">
        <f>COUNTIF(B1265,"*uu*")</f>
        <v>0</v>
      </c>
      <c r="L1265" s="1">
        <f>COUNTIF(B1265,"*ia*")</f>
        <v>0</v>
      </c>
      <c r="M1265" s="1">
        <f>COUNTIF(B1265,"*iu*")</f>
        <v>0</v>
      </c>
      <c r="N1265" s="1">
        <f>COUNTIF(B1265,"*ei*")</f>
        <v>0</v>
      </c>
      <c r="O1265" s="1">
        <f>COUNTIF(B1265,"*ea*")</f>
        <v>0</v>
      </c>
      <c r="P1265" s="1">
        <f>COUNTIF(B1265,"*eo*")</f>
        <v>0</v>
      </c>
      <c r="Q1265" s="1">
        <f>COUNTIF(B1265,"*eu*")</f>
        <v>0</v>
      </c>
      <c r="R1265" s="1">
        <f>COUNTIF(B1265,"*ai*")</f>
        <v>0</v>
      </c>
      <c r="S1265" s="1">
        <f>COUNTIF(B1265,"*ae*")</f>
        <v>0</v>
      </c>
      <c r="T1265" s="1">
        <f>COUNTIF(B1265,"*ao*")</f>
        <v>0</v>
      </c>
      <c r="U1265" s="1">
        <f>COUNTIF(B1265,"*au*")</f>
        <v>0</v>
      </c>
      <c r="V1265" s="1">
        <f>COUNTIF(B1265,"*oi*")</f>
        <v>0</v>
      </c>
      <c r="W1265" s="1">
        <f>COUNTIF(B1265,"*oe*")</f>
        <v>0</v>
      </c>
      <c r="X1265" s="1">
        <f>COUNTIF(B1265,"*oa*")</f>
        <v>0</v>
      </c>
      <c r="Y1265" s="1">
        <f>COUNTIF(B1265,"*ou*")</f>
        <v>0</v>
      </c>
      <c r="Z1265" s="1">
        <f>COUNTIF(B1265,"*ui*")</f>
        <v>0</v>
      </c>
      <c r="AA1265" s="1">
        <f>COUNTIF(B1265,"*ua*")</f>
        <v>0</v>
      </c>
      <c r="AB1265">
        <f>SUM(G1265:AA1265)</f>
        <v>0</v>
      </c>
      <c r="AC1265">
        <v>2</v>
      </c>
      <c r="AD1265">
        <f>COUNTIF(AC1265,"2")</f>
        <v>1</v>
      </c>
      <c r="AE1265">
        <f>COUNTIF(AC1265,"3")</f>
        <v>0</v>
      </c>
      <c r="AF1265">
        <f>COUNTIF(AC1265,"4")</f>
        <v>0</v>
      </c>
      <c r="AG1265">
        <f>COUNTIF(AC1265,"5")</f>
        <v>0</v>
      </c>
      <c r="AH1265">
        <v>1</v>
      </c>
      <c r="AI1265">
        <v>0</v>
      </c>
      <c r="AL1265">
        <v>1</v>
      </c>
      <c r="AO1265" s="1">
        <f>COUNTIF(F1265,"CVCV")+COUNTIF(F1265,"CVVCV")</f>
        <v>1</v>
      </c>
      <c r="AP1265" s="1">
        <f>COUNTIF(F1265,"CVCVC")+COUNTIF(F1265,"CVVCVC")</f>
        <v>0</v>
      </c>
      <c r="AQ1265" s="1">
        <f>COUNTIF(F1265,"VCV")+COUNTIF(F1265,"VVCV")</f>
        <v>0</v>
      </c>
      <c r="AR1265" s="1">
        <f>COUNTIF(F1265,"VCVC")+COUNTIF(F1265,"VVCVC")</f>
        <v>0</v>
      </c>
      <c r="AS1265" s="1">
        <f>COUNTIF(F1265,"CVV")</f>
        <v>0</v>
      </c>
      <c r="AT1265" s="1">
        <f>COUNTIF(F1265,"CVVC")</f>
        <v>0</v>
      </c>
      <c r="AU1265" s="1">
        <f>COUNTIF(F1265,"VV")</f>
        <v>0</v>
      </c>
      <c r="AV1265" s="1">
        <f>COUNTIF(F1265,"VVC")</f>
        <v>0</v>
      </c>
      <c r="AW1265" s="1">
        <f>COUNTIF(F1265,"CVVCVC")+COUNTIF(F1265,"VVCVC")+COUNTIF(F1265,"CVVCV")+COUNTIF(F1265,"VVCV")</f>
        <v>0</v>
      </c>
      <c r="AY1265" s="1">
        <f>COUNTIF(F1265,"CCVCV")</f>
        <v>0</v>
      </c>
      <c r="AZ1265" s="1">
        <f>COUNTIF(F1265,"CCVCVC")</f>
        <v>0</v>
      </c>
      <c r="BA1265" s="1">
        <f>COUNTIF(F1265,"CCVV")</f>
        <v>0</v>
      </c>
      <c r="BB1265" s="1">
        <f>COUNTIF(F1265,"CCVVC")</f>
        <v>0</v>
      </c>
      <c r="BF1265" s="1" t="str">
        <f>RIGHT(F1265,4)</f>
        <v>CVCV</v>
      </c>
      <c r="BG1265" s="1">
        <v>1</v>
      </c>
      <c r="BP1265" s="1">
        <f>SUM(BG1265:BO1265)</f>
        <v>1</v>
      </c>
      <c r="BQ1265">
        <v>0</v>
      </c>
      <c r="BS1265" s="1" t="str">
        <f>LEFT(B1265,1)</f>
        <v>s</v>
      </c>
      <c r="BT1265" s="1" t="str">
        <f>LEFT(B1265,2)</f>
        <v>so</v>
      </c>
      <c r="BU1265" s="1" t="str">
        <f>RIGHT(B1265,1)</f>
        <v>o</v>
      </c>
      <c r="BX1265" s="10">
        <v>0</v>
      </c>
      <c r="BY1265" s="10" t="str">
        <f>LEFT(CA1265,1)</f>
        <v>o</v>
      </c>
      <c r="BZ1265" s="10" t="str">
        <f>RIGHT(B1265,1)</f>
        <v>o</v>
      </c>
      <c r="CA1265" s="10" t="str">
        <f>RIGHT(B1265,3)</f>
        <v>oro</v>
      </c>
      <c r="CB1265" s="10" t="str">
        <f>RIGHT(B1265,3)</f>
        <v>oro</v>
      </c>
      <c r="CC1265" s="10" t="str">
        <f>RIGHT(B1265,2)</f>
        <v>ro</v>
      </c>
      <c r="CD1265" s="10" t="str">
        <f>RIGHT(B1265,1)</f>
        <v>o</v>
      </c>
    </row>
    <row r="1266" spans="1:82">
      <c r="A1266">
        <v>1372</v>
      </c>
      <c r="B1266" s="30" t="s">
        <v>3332</v>
      </c>
      <c r="C1266" t="s">
        <v>2571</v>
      </c>
      <c r="D1266" t="s">
        <v>1150</v>
      </c>
      <c r="E1266" t="s">
        <v>2821</v>
      </c>
      <c r="F1266" t="s">
        <v>2834</v>
      </c>
      <c r="G1266" s="1">
        <f>COUNTIF(B1266,"*ii*")</f>
        <v>0</v>
      </c>
      <c r="H1266" s="1">
        <f>COUNTIF(B1266,"*ee*")</f>
        <v>0</v>
      </c>
      <c r="I1266" s="1">
        <f>COUNTIF(B1266,"*aa*")</f>
        <v>0</v>
      </c>
      <c r="J1266" s="1">
        <f>COUNTIF(B1266,"*oo*")</f>
        <v>0</v>
      </c>
      <c r="K1266" s="1">
        <f>COUNTIF(B1266,"*uu*")</f>
        <v>0</v>
      </c>
      <c r="L1266" s="1">
        <f>COUNTIF(B1266,"*ia*")</f>
        <v>0</v>
      </c>
      <c r="M1266" s="1">
        <f>COUNTIF(B1266,"*iu*")</f>
        <v>0</v>
      </c>
      <c r="N1266" s="1">
        <f>COUNTIF(B1266,"*ei*")</f>
        <v>0</v>
      </c>
      <c r="O1266" s="1">
        <f>COUNTIF(B1266,"*ea*")</f>
        <v>0</v>
      </c>
      <c r="P1266" s="1">
        <f>COUNTIF(B1266,"*eo*")</f>
        <v>0</v>
      </c>
      <c r="Q1266" s="1">
        <f>COUNTIF(B1266,"*eu*")</f>
        <v>0</v>
      </c>
      <c r="R1266" s="1">
        <f>COUNTIF(B1266,"*ai*")</f>
        <v>0</v>
      </c>
      <c r="S1266" s="1">
        <f>COUNTIF(B1266,"*ae*")</f>
        <v>0</v>
      </c>
      <c r="T1266" s="1">
        <f>COUNTIF(B1266,"*ao*")</f>
        <v>0</v>
      </c>
      <c r="U1266" s="1">
        <f>COUNTIF(B1266,"*au*")</f>
        <v>0</v>
      </c>
      <c r="V1266" s="1">
        <f>COUNTIF(B1266,"*oi*")</f>
        <v>0</v>
      </c>
      <c r="W1266" s="1">
        <f>COUNTIF(B1266,"*oe*")</f>
        <v>0</v>
      </c>
      <c r="X1266" s="1">
        <f>COUNTIF(B1266,"*oa*")</f>
        <v>0</v>
      </c>
      <c r="Y1266" s="1">
        <f>COUNTIF(B1266,"*ou*")</f>
        <v>0</v>
      </c>
      <c r="Z1266" s="1">
        <f>COUNTIF(B1266,"*ui*")</f>
        <v>0</v>
      </c>
      <c r="AA1266" s="1">
        <f>COUNTIF(B1266,"*ua*")</f>
        <v>0</v>
      </c>
      <c r="AB1266">
        <f>SUM(G1266:AA1266)</f>
        <v>0</v>
      </c>
      <c r="AC1266">
        <v>2</v>
      </c>
      <c r="AD1266">
        <f>COUNTIF(AC1266,"2")</f>
        <v>1</v>
      </c>
      <c r="AE1266">
        <f>COUNTIF(AC1266,"3")</f>
        <v>0</v>
      </c>
      <c r="AF1266">
        <f>COUNTIF(AC1266,"4")</f>
        <v>0</v>
      </c>
      <c r="AG1266">
        <f>COUNTIF(AC1266,"5")</f>
        <v>0</v>
      </c>
      <c r="AH1266">
        <v>1</v>
      </c>
      <c r="AI1266">
        <v>0</v>
      </c>
      <c r="AL1266">
        <v>1</v>
      </c>
      <c r="AO1266" s="1">
        <f>COUNTIF(F1266,"CVCV")+COUNTIF(F1266,"CVVCV")</f>
        <v>1</v>
      </c>
      <c r="AP1266" s="1">
        <f>COUNTIF(F1266,"CVCVC")+COUNTIF(F1266,"CVVCVC")</f>
        <v>0</v>
      </c>
      <c r="AQ1266" s="1">
        <f>COUNTIF(F1266,"VCV")+COUNTIF(F1266,"VVCV")</f>
        <v>0</v>
      </c>
      <c r="AR1266" s="1">
        <f>COUNTIF(F1266,"VCVC")+COUNTIF(F1266,"VVCVC")</f>
        <v>0</v>
      </c>
      <c r="AS1266" s="1">
        <f>COUNTIF(F1266,"CVV")</f>
        <v>0</v>
      </c>
      <c r="AT1266" s="1">
        <f>COUNTIF(F1266,"CVVC")</f>
        <v>0</v>
      </c>
      <c r="AU1266" s="1">
        <f>COUNTIF(F1266,"VV")</f>
        <v>0</v>
      </c>
      <c r="AV1266" s="1">
        <f>COUNTIF(F1266,"VVC")</f>
        <v>0</v>
      </c>
      <c r="AW1266" s="1">
        <f>COUNTIF(F1266,"CVVCVC")+COUNTIF(F1266,"VVCVC")+COUNTIF(F1266,"CVVCV")+COUNTIF(F1266,"VVCV")</f>
        <v>0</v>
      </c>
      <c r="AY1266" s="1">
        <f>COUNTIF(F1266,"CCVCV")</f>
        <v>0</v>
      </c>
      <c r="AZ1266" s="1">
        <f>COUNTIF(F1266,"CCVCVC")</f>
        <v>0</v>
      </c>
      <c r="BA1266" s="1">
        <f>COUNTIF(F1266,"CCVV")</f>
        <v>0</v>
      </c>
      <c r="BB1266" s="1">
        <f>COUNTIF(F1266,"CCVVC")</f>
        <v>0</v>
      </c>
      <c r="BF1266" s="1" t="str">
        <f>RIGHT(F1266,4)</f>
        <v>CVCV</v>
      </c>
      <c r="BG1266" s="1">
        <v>1</v>
      </c>
      <c r="BP1266" s="1">
        <f>SUM(BG1266:BO1266)</f>
        <v>1</v>
      </c>
      <c r="BQ1266">
        <v>0</v>
      </c>
      <c r="BS1266" s="1" t="str">
        <f>LEFT(B1266,1)</f>
        <v>ʔ</v>
      </c>
      <c r="BT1266" s="1" t="str">
        <f>LEFT(B1266,2)</f>
        <v>ʔo</v>
      </c>
      <c r="BU1266" s="1" t="str">
        <f>RIGHT(B1266,1)</f>
        <v>o</v>
      </c>
      <c r="BX1266" s="10">
        <v>0</v>
      </c>
      <c r="BY1266" s="10" t="str">
        <f>LEFT(CA1266,1)</f>
        <v>o</v>
      </c>
      <c r="BZ1266" s="10" t="str">
        <f>RIGHT(B1266,1)</f>
        <v>o</v>
      </c>
      <c r="CA1266" s="10" t="str">
        <f>RIGHT(B1266,3)</f>
        <v>oro</v>
      </c>
      <c r="CB1266" s="10" t="str">
        <f>RIGHT(B1266,3)</f>
        <v>oro</v>
      </c>
      <c r="CC1266" s="10" t="str">
        <f>RIGHT(B1266,2)</f>
        <v>ro</v>
      </c>
      <c r="CD1266" s="10" t="str">
        <f>RIGHT(B1266,1)</f>
        <v>o</v>
      </c>
    </row>
    <row r="1267" spans="1:82">
      <c r="A1267">
        <v>1484</v>
      </c>
      <c r="B1267" s="30" t="s">
        <v>758</v>
      </c>
      <c r="C1267" t="s">
        <v>2199</v>
      </c>
      <c r="D1267" t="s">
        <v>1141</v>
      </c>
      <c r="E1267" t="s">
        <v>1141</v>
      </c>
      <c r="F1267" t="s">
        <v>2834</v>
      </c>
      <c r="G1267" s="1">
        <f>COUNTIF(B1267,"*ii*")</f>
        <v>0</v>
      </c>
      <c r="H1267" s="1">
        <f>COUNTIF(B1267,"*ee*")</f>
        <v>0</v>
      </c>
      <c r="I1267" s="1">
        <f>COUNTIF(B1267,"*aa*")</f>
        <v>0</v>
      </c>
      <c r="J1267" s="1">
        <f>COUNTIF(B1267,"*oo*")</f>
        <v>0</v>
      </c>
      <c r="K1267" s="1">
        <f>COUNTIF(B1267,"*uu*")</f>
        <v>0</v>
      </c>
      <c r="L1267" s="1">
        <f>COUNTIF(B1267,"*ia*")</f>
        <v>0</v>
      </c>
      <c r="M1267" s="1">
        <f>COUNTIF(B1267,"*iu*")</f>
        <v>0</v>
      </c>
      <c r="N1267" s="1">
        <f>COUNTIF(B1267,"*ei*")</f>
        <v>0</v>
      </c>
      <c r="O1267" s="1">
        <f>COUNTIF(B1267,"*ea*")</f>
        <v>0</v>
      </c>
      <c r="P1267" s="1">
        <f>COUNTIF(B1267,"*eo*")</f>
        <v>0</v>
      </c>
      <c r="Q1267" s="1">
        <f>COUNTIF(B1267,"*eu*")</f>
        <v>0</v>
      </c>
      <c r="R1267" s="1">
        <f>COUNTIF(B1267,"*ai*")</f>
        <v>0</v>
      </c>
      <c r="S1267" s="1">
        <f>COUNTIF(B1267,"*ae*")</f>
        <v>0</v>
      </c>
      <c r="T1267" s="1">
        <f>COUNTIF(B1267,"*ao*")</f>
        <v>0</v>
      </c>
      <c r="U1267" s="1">
        <f>COUNTIF(B1267,"*au*")</f>
        <v>0</v>
      </c>
      <c r="V1267" s="1">
        <f>COUNTIF(B1267,"*oi*")</f>
        <v>0</v>
      </c>
      <c r="W1267" s="1">
        <f>COUNTIF(B1267,"*oe*")</f>
        <v>0</v>
      </c>
      <c r="X1267" s="1">
        <f>COUNTIF(B1267,"*oa*")</f>
        <v>0</v>
      </c>
      <c r="Y1267" s="1">
        <f>COUNTIF(B1267,"*ou*")</f>
        <v>0</v>
      </c>
      <c r="Z1267" s="1">
        <f>COUNTIF(B1267,"*ui*")</f>
        <v>0</v>
      </c>
      <c r="AA1267" s="1">
        <f>COUNTIF(B1267,"*ua*")</f>
        <v>0</v>
      </c>
      <c r="AB1267">
        <f>SUM(G1267:AA1267)</f>
        <v>0</v>
      </c>
      <c r="AC1267">
        <v>2</v>
      </c>
      <c r="AD1267">
        <f>COUNTIF(AC1267,"2")</f>
        <v>1</v>
      </c>
      <c r="AE1267">
        <f>COUNTIF(AC1267,"3")</f>
        <v>0</v>
      </c>
      <c r="AF1267">
        <f>COUNTIF(AC1267,"4")</f>
        <v>0</v>
      </c>
      <c r="AG1267">
        <f>COUNTIF(AC1267,"5")</f>
        <v>0</v>
      </c>
      <c r="AH1267">
        <v>1</v>
      </c>
      <c r="AI1267">
        <v>0</v>
      </c>
      <c r="AL1267">
        <v>1</v>
      </c>
      <c r="AO1267" s="1">
        <f>COUNTIF(F1267,"CVCV")+COUNTIF(F1267,"CVVCV")</f>
        <v>1</v>
      </c>
      <c r="AP1267" s="1">
        <f>COUNTIF(F1267,"CVCVC")+COUNTIF(F1267,"CVVCVC")</f>
        <v>0</v>
      </c>
      <c r="AQ1267" s="1">
        <f>COUNTIF(F1267,"VCV")+COUNTIF(F1267,"VVCV")</f>
        <v>0</v>
      </c>
      <c r="AR1267" s="1">
        <f>COUNTIF(F1267,"VCVC")+COUNTIF(F1267,"VVCVC")</f>
        <v>0</v>
      </c>
      <c r="AS1267" s="1">
        <f>COUNTIF(F1267,"CVV")</f>
        <v>0</v>
      </c>
      <c r="AT1267" s="1">
        <f>COUNTIF(F1267,"CVVC")</f>
        <v>0</v>
      </c>
      <c r="AU1267" s="1">
        <f>COUNTIF(F1267,"VV")</f>
        <v>0</v>
      </c>
      <c r="AV1267" s="1">
        <f>COUNTIF(F1267,"VVC")</f>
        <v>0</v>
      </c>
      <c r="AW1267" s="1">
        <f>COUNTIF(F1267,"CVVCVC")+COUNTIF(F1267,"VVCVC")+COUNTIF(F1267,"CVVCV")+COUNTIF(F1267,"VVCV")</f>
        <v>0</v>
      </c>
      <c r="AY1267" s="1">
        <f>COUNTIF(F1267,"CCVCV")</f>
        <v>0</v>
      </c>
      <c r="AZ1267" s="1">
        <f>COUNTIF(F1267,"CCVCVC")</f>
        <v>0</v>
      </c>
      <c r="BA1267" s="1">
        <f>COUNTIF(F1267,"CCVV")</f>
        <v>0</v>
      </c>
      <c r="BB1267" s="1">
        <f>COUNTIF(F1267,"CCVVC")</f>
        <v>0</v>
      </c>
      <c r="BF1267" s="1" t="str">
        <f>RIGHT(F1267,4)</f>
        <v>CVCV</v>
      </c>
      <c r="BG1267" s="1">
        <v>1</v>
      </c>
      <c r="BP1267" s="1">
        <f>SUM(BG1267:BO1267)</f>
        <v>1</v>
      </c>
      <c r="BQ1267">
        <v>0</v>
      </c>
      <c r="BS1267" s="1" t="str">
        <f>LEFT(B1267,1)</f>
        <v>r</v>
      </c>
      <c r="BT1267" s="1" t="str">
        <f>LEFT(B1267,2)</f>
        <v>ra</v>
      </c>
      <c r="BU1267" s="1" t="str">
        <f>RIGHT(B1267,1)</f>
        <v>o</v>
      </c>
      <c r="BX1267" s="10">
        <v>0</v>
      </c>
      <c r="BY1267" s="10" t="str">
        <f>LEFT(CA1267,1)</f>
        <v>a</v>
      </c>
      <c r="BZ1267" s="10" t="str">
        <f>RIGHT(B1267,1)</f>
        <v>o</v>
      </c>
      <c r="CA1267" s="10" t="str">
        <f>RIGHT(B1267,3)</f>
        <v>aso</v>
      </c>
      <c r="CB1267" s="10" t="str">
        <f>RIGHT(B1267,3)</f>
        <v>aso</v>
      </c>
      <c r="CC1267" s="10" t="str">
        <f>RIGHT(B1267,2)</f>
        <v>so</v>
      </c>
      <c r="CD1267" s="10" t="str">
        <f>RIGHT(B1267,1)</f>
        <v>o</v>
      </c>
    </row>
    <row r="1268" spans="1:82">
      <c r="A1268">
        <v>532</v>
      </c>
      <c r="B1268" s="30" t="s">
        <v>629</v>
      </c>
      <c r="C1268" t="s">
        <v>2021</v>
      </c>
      <c r="D1268" t="s">
        <v>1141</v>
      </c>
      <c r="E1268" t="s">
        <v>1141</v>
      </c>
      <c r="F1268" t="s">
        <v>2834</v>
      </c>
      <c r="G1268" s="1">
        <f>COUNTIF(B1268,"*ii*")</f>
        <v>0</v>
      </c>
      <c r="H1268" s="1">
        <f>COUNTIF(B1268,"*ee*")</f>
        <v>0</v>
      </c>
      <c r="I1268" s="1">
        <f>COUNTIF(B1268,"*aa*")</f>
        <v>0</v>
      </c>
      <c r="J1268" s="1">
        <f>COUNTIF(B1268,"*oo*")</f>
        <v>0</v>
      </c>
      <c r="K1268" s="1">
        <f>COUNTIF(B1268,"*uu*")</f>
        <v>0</v>
      </c>
      <c r="L1268" s="1">
        <f>COUNTIF(B1268,"*ia*")</f>
        <v>0</v>
      </c>
      <c r="M1268" s="1">
        <f>COUNTIF(B1268,"*iu*")</f>
        <v>0</v>
      </c>
      <c r="N1268" s="1">
        <f>COUNTIF(B1268,"*ei*")</f>
        <v>0</v>
      </c>
      <c r="O1268" s="1">
        <f>COUNTIF(B1268,"*ea*")</f>
        <v>0</v>
      </c>
      <c r="P1268" s="1">
        <f>COUNTIF(B1268,"*eo*")</f>
        <v>0</v>
      </c>
      <c r="Q1268" s="1">
        <f>COUNTIF(B1268,"*eu*")</f>
        <v>0</v>
      </c>
      <c r="R1268" s="1">
        <f>COUNTIF(B1268,"*ai*")</f>
        <v>0</v>
      </c>
      <c r="S1268" s="1">
        <f>COUNTIF(B1268,"*ae*")</f>
        <v>0</v>
      </c>
      <c r="T1268" s="1">
        <f>COUNTIF(B1268,"*ao*")</f>
        <v>0</v>
      </c>
      <c r="U1268" s="1">
        <f>COUNTIF(B1268,"*au*")</f>
        <v>0</v>
      </c>
      <c r="V1268" s="1">
        <f>COUNTIF(B1268,"*oi*")</f>
        <v>0</v>
      </c>
      <c r="W1268" s="1">
        <f>COUNTIF(B1268,"*oe*")</f>
        <v>0</v>
      </c>
      <c r="X1268" s="1">
        <f>COUNTIF(B1268,"*oa*")</f>
        <v>0</v>
      </c>
      <c r="Y1268" s="1">
        <f>COUNTIF(B1268,"*ou*")</f>
        <v>0</v>
      </c>
      <c r="Z1268" s="1">
        <f>COUNTIF(B1268,"*ui*")</f>
        <v>0</v>
      </c>
      <c r="AA1268" s="1">
        <f>COUNTIF(B1268,"*ua*")</f>
        <v>0</v>
      </c>
      <c r="AB1268">
        <f>SUM(G1268:AA1268)</f>
        <v>0</v>
      </c>
      <c r="AC1268">
        <v>2</v>
      </c>
      <c r="AD1268">
        <f>COUNTIF(AC1268,"2")</f>
        <v>1</v>
      </c>
      <c r="AE1268">
        <f>COUNTIF(AC1268,"3")</f>
        <v>0</v>
      </c>
      <c r="AF1268">
        <f>COUNTIF(AC1268,"4")</f>
        <v>0</v>
      </c>
      <c r="AG1268">
        <f>COUNTIF(AC1268,"5")</f>
        <v>0</v>
      </c>
      <c r="AH1268">
        <v>1</v>
      </c>
      <c r="AI1268">
        <v>0</v>
      </c>
      <c r="AL1268">
        <v>1</v>
      </c>
      <c r="AO1268" s="1">
        <f>COUNTIF(F1268,"CVCV")+COUNTIF(F1268,"CVVCV")</f>
        <v>1</v>
      </c>
      <c r="AP1268" s="1">
        <f>COUNTIF(F1268,"CVCVC")+COUNTIF(F1268,"CVVCVC")</f>
        <v>0</v>
      </c>
      <c r="AQ1268" s="1">
        <f>COUNTIF(F1268,"VCV")+COUNTIF(F1268,"VVCV")</f>
        <v>0</v>
      </c>
      <c r="AR1268" s="1">
        <f>COUNTIF(F1268,"VCVC")+COUNTIF(F1268,"VVCVC")</f>
        <v>0</v>
      </c>
      <c r="AS1268" s="1">
        <f>COUNTIF(F1268,"CVV")</f>
        <v>0</v>
      </c>
      <c r="AT1268" s="1">
        <f>COUNTIF(F1268,"CVVC")</f>
        <v>0</v>
      </c>
      <c r="AU1268" s="1">
        <f>COUNTIF(F1268,"VV")</f>
        <v>0</v>
      </c>
      <c r="AV1268" s="1">
        <f>COUNTIF(F1268,"VVC")</f>
        <v>0</v>
      </c>
      <c r="AW1268" s="1">
        <f>COUNTIF(F1268,"CVVCVC")+COUNTIF(F1268,"VVCVC")+COUNTIF(F1268,"CVVCV")+COUNTIF(F1268,"VVCV")</f>
        <v>0</v>
      </c>
      <c r="AY1268" s="1">
        <f>COUNTIF(F1268,"CCVCV")</f>
        <v>0</v>
      </c>
      <c r="AZ1268" s="1">
        <f>COUNTIF(F1268,"CCVCVC")</f>
        <v>0</v>
      </c>
      <c r="BA1268" s="1">
        <f>COUNTIF(F1268,"CCVV")</f>
        <v>0</v>
      </c>
      <c r="BB1268" s="1">
        <f>COUNTIF(F1268,"CCVVC")</f>
        <v>0</v>
      </c>
      <c r="BF1268" s="1" t="str">
        <f>RIGHT(F1268,4)</f>
        <v>CVCV</v>
      </c>
      <c r="BG1268" s="1">
        <v>1</v>
      </c>
      <c r="BP1268" s="1">
        <f>SUM(BG1268:BO1268)</f>
        <v>1</v>
      </c>
      <c r="BQ1268">
        <v>0</v>
      </c>
      <c r="BS1268" s="1" t="str">
        <f>LEFT(B1268,1)</f>
        <v>k</v>
      </c>
      <c r="BT1268" s="1" t="str">
        <f>LEFT(B1268,2)</f>
        <v>ke</v>
      </c>
      <c r="BU1268" s="1" t="str">
        <f>RIGHT(B1268,1)</f>
        <v>o</v>
      </c>
      <c r="BX1268" s="10">
        <v>0</v>
      </c>
      <c r="BY1268" s="10" t="str">
        <f>LEFT(CA1268,1)</f>
        <v>e</v>
      </c>
      <c r="BZ1268" s="10" t="str">
        <f>RIGHT(B1268,1)</f>
        <v>o</v>
      </c>
      <c r="CA1268" s="10" t="str">
        <f>RIGHT(B1268,3)</f>
        <v>eso</v>
      </c>
      <c r="CB1268" s="10" t="str">
        <f>RIGHT(B1268,3)</f>
        <v>eso</v>
      </c>
      <c r="CC1268" s="10" t="str">
        <f>RIGHT(B1268,2)</f>
        <v>so</v>
      </c>
      <c r="CD1268" s="10" t="str">
        <f>RIGHT(B1268,1)</f>
        <v>o</v>
      </c>
    </row>
    <row r="1269" spans="1:82">
      <c r="A1269">
        <v>155</v>
      </c>
      <c r="B1269" s="30" t="s">
        <v>510</v>
      </c>
      <c r="C1269" t="s">
        <v>19</v>
      </c>
      <c r="D1269" t="s">
        <v>1150</v>
      </c>
      <c r="E1269" t="s">
        <v>2821</v>
      </c>
      <c r="F1269" t="s">
        <v>2834</v>
      </c>
      <c r="G1269" s="1">
        <f>COUNTIF(B1269,"*ii*")</f>
        <v>0</v>
      </c>
      <c r="H1269" s="1">
        <f>COUNTIF(B1269,"*ee*")</f>
        <v>0</v>
      </c>
      <c r="I1269" s="1">
        <f>COUNTIF(B1269,"*aa*")</f>
        <v>0</v>
      </c>
      <c r="J1269" s="1">
        <f>COUNTIF(B1269,"*oo*")</f>
        <v>0</v>
      </c>
      <c r="K1269" s="1">
        <f>COUNTIF(B1269,"*uu*")</f>
        <v>0</v>
      </c>
      <c r="L1269" s="1">
        <f>COUNTIF(B1269,"*ia*")</f>
        <v>0</v>
      </c>
      <c r="M1269" s="1">
        <f>COUNTIF(B1269,"*iu*")</f>
        <v>0</v>
      </c>
      <c r="N1269" s="1">
        <f>COUNTIF(B1269,"*ei*")</f>
        <v>0</v>
      </c>
      <c r="O1269" s="1">
        <f>COUNTIF(B1269,"*ea*")</f>
        <v>0</v>
      </c>
      <c r="P1269" s="1">
        <f>COUNTIF(B1269,"*eo*")</f>
        <v>0</v>
      </c>
      <c r="Q1269" s="1">
        <f>COUNTIF(B1269,"*eu*")</f>
        <v>0</v>
      </c>
      <c r="R1269" s="1">
        <f>COUNTIF(B1269,"*ai*")</f>
        <v>0</v>
      </c>
      <c r="S1269" s="1">
        <f>COUNTIF(B1269,"*ae*")</f>
        <v>0</v>
      </c>
      <c r="T1269" s="1">
        <f>COUNTIF(B1269,"*ao*")</f>
        <v>0</v>
      </c>
      <c r="U1269" s="1">
        <f>COUNTIF(B1269,"*au*")</f>
        <v>0</v>
      </c>
      <c r="V1269" s="1">
        <f>COUNTIF(B1269,"*oi*")</f>
        <v>0</v>
      </c>
      <c r="W1269" s="1">
        <f>COUNTIF(B1269,"*oe*")</f>
        <v>0</v>
      </c>
      <c r="X1269" s="1">
        <f>COUNTIF(B1269,"*oa*")</f>
        <v>0</v>
      </c>
      <c r="Y1269" s="1">
        <f>COUNTIF(B1269,"*ou*")</f>
        <v>0</v>
      </c>
      <c r="Z1269" s="1">
        <f>COUNTIF(B1269,"*ui*")</f>
        <v>0</v>
      </c>
      <c r="AA1269" s="1">
        <f>COUNTIF(B1269,"*ua*")</f>
        <v>0</v>
      </c>
      <c r="AB1269">
        <f>SUM(G1269:AA1269)</f>
        <v>0</v>
      </c>
      <c r="AC1269">
        <v>2</v>
      </c>
      <c r="AD1269">
        <f>COUNTIF(AC1269,"2")</f>
        <v>1</v>
      </c>
      <c r="AE1269">
        <f>COUNTIF(AC1269,"3")</f>
        <v>0</v>
      </c>
      <c r="AF1269">
        <f>COUNTIF(AC1269,"4")</f>
        <v>0</v>
      </c>
      <c r="AG1269">
        <f>COUNTIF(AC1269,"5")</f>
        <v>0</v>
      </c>
      <c r="AH1269">
        <v>1</v>
      </c>
      <c r="AI1269">
        <v>0</v>
      </c>
      <c r="AL1269">
        <v>1</v>
      </c>
      <c r="AO1269" s="1">
        <f>COUNTIF(F1269,"CVCV")+COUNTIF(F1269,"CVVCV")</f>
        <v>1</v>
      </c>
      <c r="AP1269" s="1">
        <f>COUNTIF(F1269,"CVCVC")+COUNTIF(F1269,"CVVCVC")</f>
        <v>0</v>
      </c>
      <c r="AQ1269" s="1">
        <f>COUNTIF(F1269,"VCV")+COUNTIF(F1269,"VVCV")</f>
        <v>0</v>
      </c>
      <c r="AR1269" s="1">
        <f>COUNTIF(F1269,"VCVC")+COUNTIF(F1269,"VVCVC")</f>
        <v>0</v>
      </c>
      <c r="AS1269" s="1">
        <f>COUNTIF(F1269,"CVV")</f>
        <v>0</v>
      </c>
      <c r="AT1269" s="1">
        <f>COUNTIF(F1269,"CVVC")</f>
        <v>0</v>
      </c>
      <c r="AU1269" s="1">
        <f>COUNTIF(F1269,"VV")</f>
        <v>0</v>
      </c>
      <c r="AV1269" s="1">
        <f>COUNTIF(F1269,"VVC")</f>
        <v>0</v>
      </c>
      <c r="AW1269" s="1">
        <f>COUNTIF(F1269,"CVVCVC")+COUNTIF(F1269,"VVCVC")+COUNTIF(F1269,"CVVCV")+COUNTIF(F1269,"VVCV")</f>
        <v>0</v>
      </c>
      <c r="AY1269" s="1">
        <f>COUNTIF(F1269,"CCVCV")</f>
        <v>0</v>
      </c>
      <c r="AZ1269" s="1">
        <f>COUNTIF(F1269,"CCVCVC")</f>
        <v>0</v>
      </c>
      <c r="BA1269" s="1">
        <f>COUNTIF(F1269,"CCVV")</f>
        <v>0</v>
      </c>
      <c r="BB1269" s="1">
        <f>COUNTIF(F1269,"CCVVC")</f>
        <v>0</v>
      </c>
      <c r="BF1269" s="1" t="str">
        <f>RIGHT(F1269,4)</f>
        <v>CVCV</v>
      </c>
      <c r="BG1269" s="1">
        <v>1</v>
      </c>
      <c r="BP1269" s="1">
        <f>SUM(BG1269:BO1269)</f>
        <v>1</v>
      </c>
      <c r="BQ1269">
        <v>0</v>
      </c>
      <c r="BS1269" s="1" t="str">
        <f>LEFT(B1269,1)</f>
        <v>b</v>
      </c>
      <c r="BT1269" s="1" t="str">
        <f>LEFT(B1269,2)</f>
        <v>be</v>
      </c>
      <c r="BU1269" s="1" t="str">
        <f>RIGHT(B1269,1)</f>
        <v>o</v>
      </c>
      <c r="BX1269" s="10">
        <v>0</v>
      </c>
      <c r="BY1269" s="10" t="str">
        <f>LEFT(CA1269,1)</f>
        <v>e</v>
      </c>
      <c r="BZ1269" s="10" t="str">
        <f>RIGHT(B1269,1)</f>
        <v>o</v>
      </c>
      <c r="CA1269" s="10" t="str">
        <f>RIGHT(B1269,3)</f>
        <v>eso</v>
      </c>
      <c r="CB1269" s="10" t="str">
        <f>RIGHT(B1269,3)</f>
        <v>eso</v>
      </c>
      <c r="CC1269" s="10" t="str">
        <f>RIGHT(B1269,2)</f>
        <v>so</v>
      </c>
      <c r="CD1269" s="10" t="str">
        <f>RIGHT(B1269,1)</f>
        <v>o</v>
      </c>
    </row>
    <row r="1270" spans="1:82">
      <c r="A1270">
        <v>633</v>
      </c>
      <c r="B1270" s="30" t="s">
        <v>291</v>
      </c>
      <c r="C1270" t="s">
        <v>1544</v>
      </c>
      <c r="D1270" t="s">
        <v>1141</v>
      </c>
      <c r="E1270" t="s">
        <v>1141</v>
      </c>
      <c r="F1270" t="s">
        <v>2834</v>
      </c>
      <c r="G1270" s="1">
        <f>COUNTIF(B1270,"*ii*")</f>
        <v>0</v>
      </c>
      <c r="H1270" s="1">
        <f>COUNTIF(B1270,"*ee*")</f>
        <v>0</v>
      </c>
      <c r="I1270" s="1">
        <f>COUNTIF(B1270,"*aa*")</f>
        <v>0</v>
      </c>
      <c r="J1270" s="1">
        <f>COUNTIF(B1270,"*oo*")</f>
        <v>0</v>
      </c>
      <c r="K1270" s="1">
        <f>COUNTIF(B1270,"*uu*")</f>
        <v>0</v>
      </c>
      <c r="L1270" s="1">
        <f>COUNTIF(B1270,"*ia*")</f>
        <v>0</v>
      </c>
      <c r="M1270" s="1">
        <f>COUNTIF(B1270,"*iu*")</f>
        <v>0</v>
      </c>
      <c r="N1270" s="1">
        <f>COUNTIF(B1270,"*ei*")</f>
        <v>0</v>
      </c>
      <c r="O1270" s="1">
        <f>COUNTIF(B1270,"*ea*")</f>
        <v>0</v>
      </c>
      <c r="P1270" s="1">
        <f>COUNTIF(B1270,"*eo*")</f>
        <v>0</v>
      </c>
      <c r="Q1270" s="1">
        <f>COUNTIF(B1270,"*eu*")</f>
        <v>0</v>
      </c>
      <c r="R1270" s="1">
        <f>COUNTIF(B1270,"*ai*")</f>
        <v>0</v>
      </c>
      <c r="S1270" s="1">
        <f>COUNTIF(B1270,"*ae*")</f>
        <v>0</v>
      </c>
      <c r="T1270" s="1">
        <f>COUNTIF(B1270,"*ao*")</f>
        <v>0</v>
      </c>
      <c r="U1270" s="1">
        <f>COUNTIF(B1270,"*au*")</f>
        <v>0</v>
      </c>
      <c r="V1270" s="1">
        <f>COUNTIF(B1270,"*oi*")</f>
        <v>0</v>
      </c>
      <c r="W1270" s="1">
        <f>COUNTIF(B1270,"*oe*")</f>
        <v>0</v>
      </c>
      <c r="X1270" s="1">
        <f>COUNTIF(B1270,"*oa*")</f>
        <v>0</v>
      </c>
      <c r="Y1270" s="1">
        <f>COUNTIF(B1270,"*ou*")</f>
        <v>0</v>
      </c>
      <c r="Z1270" s="1">
        <f>COUNTIF(B1270,"*ui*")</f>
        <v>0</v>
      </c>
      <c r="AA1270" s="1">
        <f>COUNTIF(B1270,"*ua*")</f>
        <v>0</v>
      </c>
      <c r="AB1270">
        <f>SUM(G1270:AA1270)</f>
        <v>0</v>
      </c>
      <c r="AC1270">
        <v>2</v>
      </c>
      <c r="AD1270">
        <f>COUNTIF(AC1270,"2")</f>
        <v>1</v>
      </c>
      <c r="AE1270">
        <f>COUNTIF(AC1270,"3")</f>
        <v>0</v>
      </c>
      <c r="AF1270">
        <f>COUNTIF(AC1270,"4")</f>
        <v>0</v>
      </c>
      <c r="AG1270">
        <f>COUNTIF(AC1270,"5")</f>
        <v>0</v>
      </c>
      <c r="AH1270">
        <v>1</v>
      </c>
      <c r="AI1270">
        <v>0</v>
      </c>
      <c r="AL1270">
        <v>1</v>
      </c>
      <c r="AO1270" s="1">
        <f>COUNTIF(F1270,"CVCV")+COUNTIF(F1270,"CVVCV")</f>
        <v>1</v>
      </c>
      <c r="AP1270" s="1">
        <f>COUNTIF(F1270,"CVCVC")+COUNTIF(F1270,"CVVCVC")</f>
        <v>0</v>
      </c>
      <c r="AQ1270" s="1">
        <f>COUNTIF(F1270,"VCV")+COUNTIF(F1270,"VVCV")</f>
        <v>0</v>
      </c>
      <c r="AR1270" s="1">
        <f>COUNTIF(F1270,"VCVC")+COUNTIF(F1270,"VVCVC")</f>
        <v>0</v>
      </c>
      <c r="AS1270" s="1">
        <f>COUNTIF(F1270,"CVV")</f>
        <v>0</v>
      </c>
      <c r="AT1270" s="1">
        <f>COUNTIF(F1270,"CVVC")</f>
        <v>0</v>
      </c>
      <c r="AU1270" s="1">
        <f>COUNTIF(F1270,"VV")</f>
        <v>0</v>
      </c>
      <c r="AV1270" s="1">
        <f>COUNTIF(F1270,"VVC")</f>
        <v>0</v>
      </c>
      <c r="AW1270" s="1">
        <f>COUNTIF(F1270,"CVVCVC")+COUNTIF(F1270,"VVCVC")+COUNTIF(F1270,"CVVCV")+COUNTIF(F1270,"VVCV")</f>
        <v>0</v>
      </c>
      <c r="AY1270" s="1">
        <f>COUNTIF(F1270,"CCVCV")</f>
        <v>0</v>
      </c>
      <c r="AZ1270" s="1">
        <f>COUNTIF(F1270,"CCVCVC")</f>
        <v>0</v>
      </c>
      <c r="BA1270" s="1">
        <f>COUNTIF(F1270,"CCVV")</f>
        <v>0</v>
      </c>
      <c r="BB1270" s="1">
        <f>COUNTIF(F1270,"CCVVC")</f>
        <v>0</v>
      </c>
      <c r="BF1270" s="1" t="str">
        <f>RIGHT(F1270,4)</f>
        <v>CVCV</v>
      </c>
      <c r="BG1270" s="1">
        <v>1</v>
      </c>
      <c r="BP1270" s="1">
        <f>SUM(BG1270:BO1270)</f>
        <v>1</v>
      </c>
      <c r="BQ1270">
        <v>0</v>
      </c>
      <c r="BS1270" s="1" t="str">
        <f>LEFT(B1270,1)</f>
        <v>k</v>
      </c>
      <c r="BT1270" s="1" t="str">
        <f>LEFT(B1270,2)</f>
        <v>ko</v>
      </c>
      <c r="BU1270" s="1" t="str">
        <f>RIGHT(B1270,1)</f>
        <v>o</v>
      </c>
      <c r="BX1270" s="10">
        <v>0</v>
      </c>
      <c r="BY1270" s="10" t="str">
        <f>LEFT(CA1270,1)</f>
        <v>o</v>
      </c>
      <c r="BZ1270" s="10" t="str">
        <f>RIGHT(B1270,1)</f>
        <v>o</v>
      </c>
      <c r="CA1270" s="10" t="str">
        <f>RIGHT(B1270,3)</f>
        <v>oso</v>
      </c>
      <c r="CB1270" s="10" t="str">
        <f>RIGHT(B1270,3)</f>
        <v>oso</v>
      </c>
      <c r="CC1270" s="10" t="str">
        <f>RIGHT(B1270,2)</f>
        <v>so</v>
      </c>
      <c r="CD1270" s="10" t="str">
        <f>RIGHT(B1270,1)</f>
        <v>o</v>
      </c>
    </row>
    <row r="1271" spans="1:82">
      <c r="A1271">
        <v>1612</v>
      </c>
      <c r="B1271" s="30" t="s">
        <v>532</v>
      </c>
      <c r="C1271" t="s">
        <v>1895</v>
      </c>
      <c r="D1271" t="s">
        <v>1150</v>
      </c>
      <c r="E1271" t="s">
        <v>2821</v>
      </c>
      <c r="F1271" t="s">
        <v>2834</v>
      </c>
      <c r="G1271" s="1">
        <f>COUNTIF(B1271,"*ii*")</f>
        <v>0</v>
      </c>
      <c r="H1271" s="1">
        <f>COUNTIF(B1271,"*ee*")</f>
        <v>0</v>
      </c>
      <c r="I1271" s="1">
        <f>COUNTIF(B1271,"*aa*")</f>
        <v>0</v>
      </c>
      <c r="J1271" s="1">
        <f>COUNTIF(B1271,"*oo*")</f>
        <v>0</v>
      </c>
      <c r="K1271" s="1">
        <f>COUNTIF(B1271,"*uu*")</f>
        <v>0</v>
      </c>
      <c r="L1271" s="1">
        <f>COUNTIF(B1271,"*ia*")</f>
        <v>0</v>
      </c>
      <c r="M1271" s="1">
        <f>COUNTIF(B1271,"*iu*")</f>
        <v>0</v>
      </c>
      <c r="N1271" s="1">
        <f>COUNTIF(B1271,"*ei*")</f>
        <v>0</v>
      </c>
      <c r="O1271" s="1">
        <f>COUNTIF(B1271,"*ea*")</f>
        <v>0</v>
      </c>
      <c r="P1271" s="1">
        <f>COUNTIF(B1271,"*eo*")</f>
        <v>0</v>
      </c>
      <c r="Q1271" s="1">
        <f>COUNTIF(B1271,"*eu*")</f>
        <v>0</v>
      </c>
      <c r="R1271" s="1">
        <f>COUNTIF(B1271,"*ai*")</f>
        <v>0</v>
      </c>
      <c r="S1271" s="1">
        <f>COUNTIF(B1271,"*ae*")</f>
        <v>0</v>
      </c>
      <c r="T1271" s="1">
        <f>COUNTIF(B1271,"*ao*")</f>
        <v>0</v>
      </c>
      <c r="U1271" s="1">
        <f>COUNTIF(B1271,"*au*")</f>
        <v>0</v>
      </c>
      <c r="V1271" s="1">
        <f>COUNTIF(B1271,"*oi*")</f>
        <v>0</v>
      </c>
      <c r="W1271" s="1">
        <f>COUNTIF(B1271,"*oe*")</f>
        <v>0</v>
      </c>
      <c r="X1271" s="1">
        <f>COUNTIF(B1271,"*oa*")</f>
        <v>0</v>
      </c>
      <c r="Y1271" s="1">
        <f>COUNTIF(B1271,"*ou*")</f>
        <v>0</v>
      </c>
      <c r="Z1271" s="1">
        <f>COUNTIF(B1271,"*ui*")</f>
        <v>0</v>
      </c>
      <c r="AA1271" s="1">
        <f>COUNTIF(B1271,"*ua*")</f>
        <v>0</v>
      </c>
      <c r="AB1271">
        <f>SUM(G1271:AA1271)</f>
        <v>0</v>
      </c>
      <c r="AC1271">
        <v>2</v>
      </c>
      <c r="AD1271">
        <f>COUNTIF(AC1271,"2")</f>
        <v>1</v>
      </c>
      <c r="AE1271">
        <f>COUNTIF(AC1271,"3")</f>
        <v>0</v>
      </c>
      <c r="AF1271">
        <f>COUNTIF(AC1271,"4")</f>
        <v>0</v>
      </c>
      <c r="AG1271">
        <f>COUNTIF(AC1271,"5")</f>
        <v>0</v>
      </c>
      <c r="AH1271">
        <v>1</v>
      </c>
      <c r="AI1271">
        <v>0</v>
      </c>
      <c r="AL1271">
        <v>1</v>
      </c>
      <c r="AO1271" s="1">
        <f>COUNTIF(F1271,"CVCV")+COUNTIF(F1271,"CVVCV")</f>
        <v>1</v>
      </c>
      <c r="AP1271" s="1">
        <f>COUNTIF(F1271,"CVCVC")+COUNTIF(F1271,"CVVCVC")</f>
        <v>0</v>
      </c>
      <c r="AQ1271" s="1">
        <f>COUNTIF(F1271,"VCV")+COUNTIF(F1271,"VVCV")</f>
        <v>0</v>
      </c>
      <c r="AR1271" s="1">
        <f>COUNTIF(F1271,"VCVC")+COUNTIF(F1271,"VVCVC")</f>
        <v>0</v>
      </c>
      <c r="AS1271" s="1">
        <f>COUNTIF(F1271,"CVV")</f>
        <v>0</v>
      </c>
      <c r="AT1271" s="1">
        <f>COUNTIF(F1271,"CVVC")</f>
        <v>0</v>
      </c>
      <c r="AU1271" s="1">
        <f>COUNTIF(F1271,"VV")</f>
        <v>0</v>
      </c>
      <c r="AV1271" s="1">
        <f>COUNTIF(F1271,"VVC")</f>
        <v>0</v>
      </c>
      <c r="AW1271" s="1">
        <f>COUNTIF(F1271,"CVVCVC")+COUNTIF(F1271,"VVCVC")+COUNTIF(F1271,"CVVCV")+COUNTIF(F1271,"VVCV")</f>
        <v>0</v>
      </c>
      <c r="AY1271" s="1">
        <f>COUNTIF(F1271,"CCVCV")</f>
        <v>0</v>
      </c>
      <c r="AZ1271" s="1">
        <f>COUNTIF(F1271,"CCVCVC")</f>
        <v>0</v>
      </c>
      <c r="BA1271" s="1">
        <f>COUNTIF(F1271,"CCVV")</f>
        <v>0</v>
      </c>
      <c r="BB1271" s="1">
        <f>COUNTIF(F1271,"CCVVC")</f>
        <v>0</v>
      </c>
      <c r="BF1271" s="1" t="str">
        <f>RIGHT(F1271,4)</f>
        <v>CVCV</v>
      </c>
      <c r="BG1271" s="1">
        <v>1</v>
      </c>
      <c r="BP1271" s="1">
        <f>SUM(BG1271:BO1271)</f>
        <v>1</v>
      </c>
      <c r="BQ1271">
        <v>0</v>
      </c>
      <c r="BS1271" s="1" t="str">
        <f>LEFT(B1271,1)</f>
        <v>s</v>
      </c>
      <c r="BT1271" s="1" t="str">
        <f>LEFT(B1271,2)</f>
        <v>sa</v>
      </c>
      <c r="BU1271" s="1" t="str">
        <f>RIGHT(B1271,1)</f>
        <v>o</v>
      </c>
      <c r="BX1271" s="10">
        <v>0</v>
      </c>
      <c r="BY1271" s="10" t="str">
        <f>LEFT(CA1271,1)</f>
        <v>a</v>
      </c>
      <c r="BZ1271" s="10" t="str">
        <f>RIGHT(B1271,1)</f>
        <v>o</v>
      </c>
      <c r="CA1271" s="10" t="str">
        <f>RIGHT(B1271,3)</f>
        <v>ato</v>
      </c>
      <c r="CB1271" s="10" t="str">
        <f>RIGHT(B1271,3)</f>
        <v>ato</v>
      </c>
      <c r="CC1271" s="10" t="str">
        <f>RIGHT(B1271,2)</f>
        <v>to</v>
      </c>
      <c r="CD1271" s="10" t="str">
        <f>RIGHT(B1271,1)</f>
        <v>o</v>
      </c>
    </row>
    <row r="1272" spans="1:82">
      <c r="A1272">
        <v>305</v>
      </c>
      <c r="B1272" s="30" t="s">
        <v>910</v>
      </c>
      <c r="C1272" t="s">
        <v>2427</v>
      </c>
      <c r="D1272" t="s">
        <v>1159</v>
      </c>
      <c r="E1272" t="s">
        <v>1141</v>
      </c>
      <c r="F1272" t="s">
        <v>2834</v>
      </c>
      <c r="G1272" s="1">
        <f>COUNTIF(B1272,"*ii*")</f>
        <v>0</v>
      </c>
      <c r="H1272" s="1">
        <f>COUNTIF(B1272,"*ee*")</f>
        <v>0</v>
      </c>
      <c r="I1272" s="1">
        <f>COUNTIF(B1272,"*aa*")</f>
        <v>0</v>
      </c>
      <c r="J1272" s="1">
        <f>COUNTIF(B1272,"*oo*")</f>
        <v>0</v>
      </c>
      <c r="K1272" s="1">
        <f>COUNTIF(B1272,"*uu*")</f>
        <v>0</v>
      </c>
      <c r="L1272" s="1">
        <f>COUNTIF(B1272,"*ia*")</f>
        <v>0</v>
      </c>
      <c r="M1272" s="1">
        <f>COUNTIF(B1272,"*iu*")</f>
        <v>0</v>
      </c>
      <c r="N1272" s="1">
        <f>COUNTIF(B1272,"*ei*")</f>
        <v>0</v>
      </c>
      <c r="O1272" s="1">
        <f>COUNTIF(B1272,"*ea*")</f>
        <v>0</v>
      </c>
      <c r="P1272" s="1">
        <f>COUNTIF(B1272,"*eo*")</f>
        <v>0</v>
      </c>
      <c r="Q1272" s="1">
        <f>COUNTIF(B1272,"*eu*")</f>
        <v>0</v>
      </c>
      <c r="R1272" s="1">
        <f>COUNTIF(B1272,"*ai*")</f>
        <v>0</v>
      </c>
      <c r="S1272" s="1">
        <f>COUNTIF(B1272,"*ae*")</f>
        <v>0</v>
      </c>
      <c r="T1272" s="1">
        <f>COUNTIF(B1272,"*ao*")</f>
        <v>0</v>
      </c>
      <c r="U1272" s="1">
        <f>COUNTIF(B1272,"*au*")</f>
        <v>0</v>
      </c>
      <c r="V1272" s="1">
        <f>COUNTIF(B1272,"*oi*")</f>
        <v>0</v>
      </c>
      <c r="W1272" s="1">
        <f>COUNTIF(B1272,"*oe*")</f>
        <v>0</v>
      </c>
      <c r="X1272" s="1">
        <f>COUNTIF(B1272,"*oa*")</f>
        <v>0</v>
      </c>
      <c r="Y1272" s="1">
        <f>COUNTIF(B1272,"*ou*")</f>
        <v>0</v>
      </c>
      <c r="Z1272" s="1">
        <f>COUNTIF(B1272,"*ui*")</f>
        <v>0</v>
      </c>
      <c r="AA1272" s="1">
        <f>COUNTIF(B1272,"*ua*")</f>
        <v>0</v>
      </c>
      <c r="AB1272">
        <f>SUM(G1272:AA1272)</f>
        <v>0</v>
      </c>
      <c r="AC1272">
        <v>2</v>
      </c>
      <c r="AD1272">
        <f>COUNTIF(AC1272,"2")</f>
        <v>1</v>
      </c>
      <c r="AE1272">
        <f>COUNTIF(AC1272,"3")</f>
        <v>0</v>
      </c>
      <c r="AF1272">
        <f>COUNTIF(AC1272,"4")</f>
        <v>0</v>
      </c>
      <c r="AG1272">
        <f>COUNTIF(AC1272,"5")</f>
        <v>0</v>
      </c>
      <c r="AH1272">
        <v>1</v>
      </c>
      <c r="AI1272">
        <v>0</v>
      </c>
      <c r="AL1272">
        <v>1</v>
      </c>
      <c r="AO1272" s="1">
        <f>COUNTIF(F1272,"CVCV")+COUNTIF(F1272,"CVVCV")</f>
        <v>1</v>
      </c>
      <c r="AP1272" s="1">
        <f>COUNTIF(F1272,"CVCVC")+COUNTIF(F1272,"CVVCVC")</f>
        <v>0</v>
      </c>
      <c r="AQ1272" s="1">
        <f>COUNTIF(F1272,"VCV")+COUNTIF(F1272,"VVCV")</f>
        <v>0</v>
      </c>
      <c r="AR1272" s="1">
        <f>COUNTIF(F1272,"VCVC")+COUNTIF(F1272,"VVCVC")</f>
        <v>0</v>
      </c>
      <c r="AS1272" s="1">
        <f>COUNTIF(F1272,"CVV")</f>
        <v>0</v>
      </c>
      <c r="AT1272" s="1">
        <f>COUNTIF(F1272,"CVVC")</f>
        <v>0</v>
      </c>
      <c r="AU1272" s="1">
        <f>COUNTIF(F1272,"VV")</f>
        <v>0</v>
      </c>
      <c r="AV1272" s="1">
        <f>COUNTIF(F1272,"VVC")</f>
        <v>0</v>
      </c>
      <c r="AW1272" s="1">
        <f>COUNTIF(F1272,"CVVCVC")+COUNTIF(F1272,"VVCVC")+COUNTIF(F1272,"CVVCV")+COUNTIF(F1272,"VVCV")</f>
        <v>0</v>
      </c>
      <c r="AY1272" s="1">
        <f>COUNTIF(F1272,"CCVCV")</f>
        <v>0</v>
      </c>
      <c r="AZ1272" s="1">
        <f>COUNTIF(F1272,"CCVCVC")</f>
        <v>0</v>
      </c>
      <c r="BA1272" s="1">
        <f>COUNTIF(F1272,"CCVV")</f>
        <v>0</v>
      </c>
      <c r="BB1272" s="1">
        <f>COUNTIF(F1272,"CCVVC")</f>
        <v>0</v>
      </c>
      <c r="BF1272" s="1" t="str">
        <f>RIGHT(F1272,4)</f>
        <v>CVCV</v>
      </c>
      <c r="BG1272" s="1">
        <v>1</v>
      </c>
      <c r="BP1272" s="1">
        <f>SUM(BG1272:BO1272)</f>
        <v>1</v>
      </c>
      <c r="BQ1272">
        <v>0</v>
      </c>
      <c r="BS1272" s="1" t="str">
        <f>LEFT(B1272,1)</f>
        <v>f</v>
      </c>
      <c r="BT1272" s="1" t="str">
        <f>LEFT(B1272,2)</f>
        <v>fe</v>
      </c>
      <c r="BU1272" s="1" t="str">
        <f>RIGHT(B1272,1)</f>
        <v>o</v>
      </c>
      <c r="BX1272" s="10">
        <v>0</v>
      </c>
      <c r="BY1272" s="10" t="str">
        <f>LEFT(CA1272,1)</f>
        <v>e</v>
      </c>
      <c r="BZ1272" s="10" t="str">
        <f>RIGHT(B1272,1)</f>
        <v>o</v>
      </c>
      <c r="CA1272" s="10" t="str">
        <f>RIGHT(B1272,3)</f>
        <v>eto</v>
      </c>
      <c r="CB1272" s="10" t="str">
        <f>RIGHT(B1272,3)</f>
        <v>eto</v>
      </c>
      <c r="CC1272" s="10" t="str">
        <f>RIGHT(B1272,2)</f>
        <v>to</v>
      </c>
      <c r="CD1272" s="10" t="str">
        <f>RIGHT(B1272,1)</f>
        <v>o</v>
      </c>
    </row>
    <row r="1273" spans="1:82">
      <c r="A1273">
        <v>831</v>
      </c>
      <c r="B1273" s="30" t="s">
        <v>105</v>
      </c>
      <c r="C1273" t="s">
        <v>1289</v>
      </c>
      <c r="D1273" t="s">
        <v>1150</v>
      </c>
      <c r="E1273" t="s">
        <v>2821</v>
      </c>
      <c r="F1273" t="s">
        <v>2834</v>
      </c>
      <c r="G1273" s="1">
        <f>COUNTIF(B1273,"*ii*")</f>
        <v>0</v>
      </c>
      <c r="H1273" s="1">
        <f>COUNTIF(B1273,"*ee*")</f>
        <v>0</v>
      </c>
      <c r="I1273" s="1">
        <f>COUNTIF(B1273,"*aa*")</f>
        <v>0</v>
      </c>
      <c r="J1273" s="1">
        <f>COUNTIF(B1273,"*oo*")</f>
        <v>0</v>
      </c>
      <c r="K1273" s="1">
        <f>COUNTIF(B1273,"*uu*")</f>
        <v>0</v>
      </c>
      <c r="L1273" s="1">
        <f>COUNTIF(B1273,"*ia*")</f>
        <v>0</v>
      </c>
      <c r="M1273" s="1">
        <f>COUNTIF(B1273,"*iu*")</f>
        <v>0</v>
      </c>
      <c r="N1273" s="1">
        <f>COUNTIF(B1273,"*ei*")</f>
        <v>0</v>
      </c>
      <c r="O1273" s="1">
        <f>COUNTIF(B1273,"*ea*")</f>
        <v>0</v>
      </c>
      <c r="P1273" s="1">
        <f>COUNTIF(B1273,"*eo*")</f>
        <v>0</v>
      </c>
      <c r="Q1273" s="1">
        <f>COUNTIF(B1273,"*eu*")</f>
        <v>0</v>
      </c>
      <c r="R1273" s="1">
        <f>COUNTIF(B1273,"*ai*")</f>
        <v>0</v>
      </c>
      <c r="S1273" s="1">
        <f>COUNTIF(B1273,"*ae*")</f>
        <v>0</v>
      </c>
      <c r="T1273" s="1">
        <f>COUNTIF(B1273,"*ao*")</f>
        <v>0</v>
      </c>
      <c r="U1273" s="1">
        <f>COUNTIF(B1273,"*au*")</f>
        <v>0</v>
      </c>
      <c r="V1273" s="1">
        <f>COUNTIF(B1273,"*oi*")</f>
        <v>0</v>
      </c>
      <c r="W1273" s="1">
        <f>COUNTIF(B1273,"*oe*")</f>
        <v>0</v>
      </c>
      <c r="X1273" s="1">
        <f>COUNTIF(B1273,"*oa*")</f>
        <v>0</v>
      </c>
      <c r="Y1273" s="1">
        <f>COUNTIF(B1273,"*ou*")</f>
        <v>0</v>
      </c>
      <c r="Z1273" s="1">
        <f>COUNTIF(B1273,"*ui*")</f>
        <v>0</v>
      </c>
      <c r="AA1273" s="1">
        <f>COUNTIF(B1273,"*ua*")</f>
        <v>0</v>
      </c>
      <c r="AB1273">
        <f>SUM(G1273:AA1273)</f>
        <v>0</v>
      </c>
      <c r="AC1273">
        <v>2</v>
      </c>
      <c r="AD1273">
        <f>COUNTIF(AC1273,"2")</f>
        <v>1</v>
      </c>
      <c r="AE1273">
        <f>COUNTIF(AC1273,"3")</f>
        <v>0</v>
      </c>
      <c r="AF1273">
        <f>COUNTIF(AC1273,"4")</f>
        <v>0</v>
      </c>
      <c r="AG1273">
        <f>COUNTIF(AC1273,"5")</f>
        <v>0</v>
      </c>
      <c r="AH1273">
        <v>1</v>
      </c>
      <c r="AI1273">
        <v>0</v>
      </c>
      <c r="AL1273">
        <v>1</v>
      </c>
      <c r="AO1273" s="1">
        <f>COUNTIF(F1273,"CVCV")+COUNTIF(F1273,"CVVCV")</f>
        <v>1</v>
      </c>
      <c r="AP1273" s="1">
        <f>COUNTIF(F1273,"CVCVC")+COUNTIF(F1273,"CVVCVC")</f>
        <v>0</v>
      </c>
      <c r="AQ1273" s="1">
        <f>COUNTIF(F1273,"VCV")+COUNTIF(F1273,"VVCV")</f>
        <v>0</v>
      </c>
      <c r="AR1273" s="1">
        <f>COUNTIF(F1273,"VCVC")+COUNTIF(F1273,"VVCVC")</f>
        <v>0</v>
      </c>
      <c r="AS1273" s="1">
        <f>COUNTIF(F1273,"CVV")</f>
        <v>0</v>
      </c>
      <c r="AT1273" s="1">
        <f>COUNTIF(F1273,"CVVC")</f>
        <v>0</v>
      </c>
      <c r="AU1273" s="1">
        <f>COUNTIF(F1273,"VV")</f>
        <v>0</v>
      </c>
      <c r="AV1273" s="1">
        <f>COUNTIF(F1273,"VVC")</f>
        <v>0</v>
      </c>
      <c r="AW1273" s="1">
        <f>COUNTIF(F1273,"CVVCVC")+COUNTIF(F1273,"VVCVC")+COUNTIF(F1273,"CVVCV")+COUNTIF(F1273,"VVCV")</f>
        <v>0</v>
      </c>
      <c r="AY1273" s="1">
        <f>COUNTIF(F1273,"CCVCV")</f>
        <v>0</v>
      </c>
      <c r="AZ1273" s="1">
        <f>COUNTIF(F1273,"CCVCVC")</f>
        <v>0</v>
      </c>
      <c r="BA1273" s="1">
        <f>COUNTIF(F1273,"CCVV")</f>
        <v>0</v>
      </c>
      <c r="BB1273" s="1">
        <f>COUNTIF(F1273,"CCVVC")</f>
        <v>0</v>
      </c>
      <c r="BF1273" s="1" t="str">
        <f>RIGHT(F1273,4)</f>
        <v>CVCV</v>
      </c>
      <c r="BG1273" s="1">
        <v>1</v>
      </c>
      <c r="BP1273" s="1">
        <f>SUM(BG1273:BO1273)</f>
        <v>1</v>
      </c>
      <c r="BQ1273">
        <v>0</v>
      </c>
      <c r="BS1273" s="1" t="str">
        <f>LEFT(B1273,1)</f>
        <v>m</v>
      </c>
      <c r="BT1273" s="1" t="str">
        <f>LEFT(B1273,2)</f>
        <v>me</v>
      </c>
      <c r="BU1273" s="1" t="str">
        <f>RIGHT(B1273,1)</f>
        <v>o</v>
      </c>
      <c r="BX1273" s="10">
        <v>0</v>
      </c>
      <c r="BY1273" s="10" t="str">
        <f>LEFT(CA1273,1)</f>
        <v>e</v>
      </c>
      <c r="BZ1273" s="10" t="str">
        <f>RIGHT(B1273,1)</f>
        <v>o</v>
      </c>
      <c r="CA1273" s="10" t="str">
        <f>RIGHT(B1273,3)</f>
        <v>eto</v>
      </c>
      <c r="CB1273" s="10" t="str">
        <f>RIGHT(B1273,3)</f>
        <v>eto</v>
      </c>
      <c r="CC1273" s="10" t="str">
        <f>RIGHT(B1273,2)</f>
        <v>to</v>
      </c>
      <c r="CD1273" s="10" t="str">
        <f>RIGHT(B1273,1)</f>
        <v>o</v>
      </c>
    </row>
    <row r="1274" spans="1:82">
      <c r="A1274">
        <v>211</v>
      </c>
      <c r="B1274" s="30" t="s">
        <v>414</v>
      </c>
      <c r="C1274" t="s">
        <v>1724</v>
      </c>
      <c r="D1274" t="s">
        <v>1152</v>
      </c>
      <c r="E1274" t="s">
        <v>1141</v>
      </c>
      <c r="F1274" t="s">
        <v>2834</v>
      </c>
      <c r="G1274" s="1">
        <f>COUNTIF(B1274,"*ii*")</f>
        <v>0</v>
      </c>
      <c r="H1274" s="1">
        <f>COUNTIF(B1274,"*ee*")</f>
        <v>0</v>
      </c>
      <c r="I1274" s="1">
        <f>COUNTIF(B1274,"*aa*")</f>
        <v>0</v>
      </c>
      <c r="J1274" s="1">
        <f>COUNTIF(B1274,"*oo*")</f>
        <v>0</v>
      </c>
      <c r="K1274" s="1">
        <f>COUNTIF(B1274,"*uu*")</f>
        <v>0</v>
      </c>
      <c r="L1274" s="1">
        <f>COUNTIF(B1274,"*ia*")</f>
        <v>0</v>
      </c>
      <c r="M1274" s="1">
        <f>COUNTIF(B1274,"*iu*")</f>
        <v>0</v>
      </c>
      <c r="N1274" s="1">
        <f>COUNTIF(B1274,"*ei*")</f>
        <v>0</v>
      </c>
      <c r="O1274" s="1">
        <f>COUNTIF(B1274,"*ea*")</f>
        <v>0</v>
      </c>
      <c r="P1274" s="1">
        <f>COUNTIF(B1274,"*eo*")</f>
        <v>0</v>
      </c>
      <c r="Q1274" s="1">
        <f>COUNTIF(B1274,"*eu*")</f>
        <v>0</v>
      </c>
      <c r="R1274" s="1">
        <f>COUNTIF(B1274,"*ai*")</f>
        <v>0</v>
      </c>
      <c r="S1274" s="1">
        <f>COUNTIF(B1274,"*ae*")</f>
        <v>0</v>
      </c>
      <c r="T1274" s="1">
        <f>COUNTIF(B1274,"*ao*")</f>
        <v>0</v>
      </c>
      <c r="U1274" s="1">
        <f>COUNTIF(B1274,"*au*")</f>
        <v>0</v>
      </c>
      <c r="V1274" s="1">
        <f>COUNTIF(B1274,"*oi*")</f>
        <v>0</v>
      </c>
      <c r="W1274" s="1">
        <f>COUNTIF(B1274,"*oe*")</f>
        <v>0</v>
      </c>
      <c r="X1274" s="1">
        <f>COUNTIF(B1274,"*oa*")</f>
        <v>0</v>
      </c>
      <c r="Y1274" s="1">
        <f>COUNTIF(B1274,"*ou*")</f>
        <v>0</v>
      </c>
      <c r="Z1274" s="1">
        <f>COUNTIF(B1274,"*ui*")</f>
        <v>0</v>
      </c>
      <c r="AA1274" s="1">
        <f>COUNTIF(B1274,"*ua*")</f>
        <v>0</v>
      </c>
      <c r="AB1274">
        <f>SUM(G1274:AA1274)</f>
        <v>0</v>
      </c>
      <c r="AC1274">
        <v>2</v>
      </c>
      <c r="AD1274">
        <f>COUNTIF(AC1274,"2")</f>
        <v>1</v>
      </c>
      <c r="AE1274">
        <f>COUNTIF(AC1274,"3")</f>
        <v>0</v>
      </c>
      <c r="AF1274">
        <f>COUNTIF(AC1274,"4")</f>
        <v>0</v>
      </c>
      <c r="AG1274">
        <f>COUNTIF(AC1274,"5")</f>
        <v>0</v>
      </c>
      <c r="AH1274">
        <v>1</v>
      </c>
      <c r="AI1274">
        <v>0</v>
      </c>
      <c r="AL1274">
        <v>1</v>
      </c>
      <c r="AO1274" s="1">
        <f>COUNTIF(F1274,"CVCV")+COUNTIF(F1274,"CVVCV")</f>
        <v>1</v>
      </c>
      <c r="AP1274" s="1">
        <f>COUNTIF(F1274,"CVCVC")+COUNTIF(F1274,"CVVCVC")</f>
        <v>0</v>
      </c>
      <c r="AQ1274" s="1">
        <f>COUNTIF(F1274,"VCV")+COUNTIF(F1274,"VVCV")</f>
        <v>0</v>
      </c>
      <c r="AR1274" s="1">
        <f>COUNTIF(F1274,"VCVC")+COUNTIF(F1274,"VVCVC")</f>
        <v>0</v>
      </c>
      <c r="AS1274" s="1">
        <f>COUNTIF(F1274,"CVV")</f>
        <v>0</v>
      </c>
      <c r="AT1274" s="1">
        <f>COUNTIF(F1274,"CVVC")</f>
        <v>0</v>
      </c>
      <c r="AU1274" s="1">
        <f>COUNTIF(F1274,"VV")</f>
        <v>0</v>
      </c>
      <c r="AV1274" s="1">
        <f>COUNTIF(F1274,"VVC")</f>
        <v>0</v>
      </c>
      <c r="AW1274" s="1">
        <f>COUNTIF(F1274,"CVVCVC")+COUNTIF(F1274,"VVCVC")+COUNTIF(F1274,"CVVCV")+COUNTIF(F1274,"VVCV")</f>
        <v>0</v>
      </c>
      <c r="AY1274" s="1">
        <f>COUNTIF(F1274,"CCVCV")</f>
        <v>0</v>
      </c>
      <c r="AZ1274" s="1">
        <f>COUNTIF(F1274,"CCVCVC")</f>
        <v>0</v>
      </c>
      <c r="BA1274" s="1">
        <f>COUNTIF(F1274,"CCVV")</f>
        <v>0</v>
      </c>
      <c r="BB1274" s="1">
        <f>COUNTIF(F1274,"CCVVC")</f>
        <v>0</v>
      </c>
      <c r="BF1274" s="1" t="str">
        <f>RIGHT(F1274,4)</f>
        <v>CVCV</v>
      </c>
      <c r="BG1274" s="1">
        <v>1</v>
      </c>
      <c r="BP1274" s="1">
        <f>SUM(BG1274:BO1274)</f>
        <v>1</v>
      </c>
      <c r="BQ1274">
        <v>0</v>
      </c>
      <c r="BS1274" s="1" t="str">
        <f>LEFT(B1274,1)</f>
        <v>b</v>
      </c>
      <c r="BT1274" s="1" t="str">
        <f>LEFT(B1274,2)</f>
        <v>bo</v>
      </c>
      <c r="BU1274" s="1" t="str">
        <f>RIGHT(B1274,1)</f>
        <v>o</v>
      </c>
      <c r="BX1274" s="10">
        <v>0</v>
      </c>
      <c r="BY1274" s="10" t="str">
        <f>LEFT(CA1274,1)</f>
        <v>o</v>
      </c>
      <c r="BZ1274" s="10" t="str">
        <f>RIGHT(B1274,1)</f>
        <v>o</v>
      </c>
      <c r="CA1274" s="10" t="str">
        <f>RIGHT(B1274,3)</f>
        <v>oto</v>
      </c>
      <c r="CB1274" s="10" t="str">
        <f>RIGHT(B1274,3)</f>
        <v>oto</v>
      </c>
      <c r="CC1274" s="10" t="str">
        <f>RIGHT(B1274,2)</f>
        <v>to</v>
      </c>
      <c r="CD1274" s="10" t="str">
        <f>RIGHT(B1274,1)</f>
        <v>o</v>
      </c>
    </row>
    <row r="1275" spans="1:82">
      <c r="A1275">
        <v>1557</v>
      </c>
      <c r="B1275" s="30" t="s">
        <v>689</v>
      </c>
      <c r="C1275" t="s">
        <v>2109</v>
      </c>
      <c r="D1275" t="s">
        <v>1151</v>
      </c>
      <c r="E1275" t="s">
        <v>2821</v>
      </c>
      <c r="F1275" t="s">
        <v>2834</v>
      </c>
      <c r="G1275" s="1">
        <f>COUNTIF(B1275,"*ii*")</f>
        <v>0</v>
      </c>
      <c r="H1275" s="1">
        <f>COUNTIF(B1275,"*ee*")</f>
        <v>0</v>
      </c>
      <c r="I1275" s="1">
        <f>COUNTIF(B1275,"*aa*")</f>
        <v>0</v>
      </c>
      <c r="J1275" s="1">
        <f>COUNTIF(B1275,"*oo*")</f>
        <v>0</v>
      </c>
      <c r="K1275" s="1">
        <f>COUNTIF(B1275,"*uu*")</f>
        <v>0</v>
      </c>
      <c r="L1275" s="1">
        <f>COUNTIF(B1275,"*ia*")</f>
        <v>0</v>
      </c>
      <c r="M1275" s="1">
        <f>COUNTIF(B1275,"*iu*")</f>
        <v>0</v>
      </c>
      <c r="N1275" s="1">
        <f>COUNTIF(B1275,"*ei*")</f>
        <v>0</v>
      </c>
      <c r="O1275" s="1">
        <f>COUNTIF(B1275,"*ea*")</f>
        <v>0</v>
      </c>
      <c r="P1275" s="1">
        <f>COUNTIF(B1275,"*eo*")</f>
        <v>0</v>
      </c>
      <c r="Q1275" s="1">
        <f>COUNTIF(B1275,"*eu*")</f>
        <v>0</v>
      </c>
      <c r="R1275" s="1">
        <f>COUNTIF(B1275,"*ai*")</f>
        <v>0</v>
      </c>
      <c r="S1275" s="1">
        <f>COUNTIF(B1275,"*ae*")</f>
        <v>0</v>
      </c>
      <c r="T1275" s="1">
        <f>COUNTIF(B1275,"*ao*")</f>
        <v>0</v>
      </c>
      <c r="U1275" s="1">
        <f>COUNTIF(B1275,"*au*")</f>
        <v>0</v>
      </c>
      <c r="V1275" s="1">
        <f>COUNTIF(B1275,"*oi*")</f>
        <v>0</v>
      </c>
      <c r="W1275" s="1">
        <f>COUNTIF(B1275,"*oe*")</f>
        <v>0</v>
      </c>
      <c r="X1275" s="1">
        <f>COUNTIF(B1275,"*oa*")</f>
        <v>0</v>
      </c>
      <c r="Y1275" s="1">
        <f>COUNTIF(B1275,"*ou*")</f>
        <v>0</v>
      </c>
      <c r="Z1275" s="1">
        <f>COUNTIF(B1275,"*ui*")</f>
        <v>0</v>
      </c>
      <c r="AA1275" s="1">
        <f>COUNTIF(B1275,"*ua*")</f>
        <v>0</v>
      </c>
      <c r="AB1275">
        <f>SUM(G1275:AA1275)</f>
        <v>0</v>
      </c>
      <c r="AC1275">
        <v>2</v>
      </c>
      <c r="AD1275">
        <f>COUNTIF(AC1275,"2")</f>
        <v>1</v>
      </c>
      <c r="AE1275">
        <f>COUNTIF(AC1275,"3")</f>
        <v>0</v>
      </c>
      <c r="AF1275">
        <f>COUNTIF(AC1275,"4")</f>
        <v>0</v>
      </c>
      <c r="AG1275">
        <f>COUNTIF(AC1275,"5")</f>
        <v>0</v>
      </c>
      <c r="AH1275">
        <v>1</v>
      </c>
      <c r="AI1275">
        <v>0</v>
      </c>
      <c r="AL1275">
        <v>1</v>
      </c>
      <c r="AO1275" s="1">
        <f>COUNTIF(F1275,"CVCV")+COUNTIF(F1275,"CVVCV")</f>
        <v>1</v>
      </c>
      <c r="AP1275" s="1">
        <f>COUNTIF(F1275,"CVCVC")+COUNTIF(F1275,"CVVCVC")</f>
        <v>0</v>
      </c>
      <c r="AQ1275" s="1">
        <f>COUNTIF(F1275,"VCV")+COUNTIF(F1275,"VVCV")</f>
        <v>0</v>
      </c>
      <c r="AR1275" s="1">
        <f>COUNTIF(F1275,"VCVC")+COUNTIF(F1275,"VVCVC")</f>
        <v>0</v>
      </c>
      <c r="AS1275" s="1">
        <f>COUNTIF(F1275,"CVV")</f>
        <v>0</v>
      </c>
      <c r="AT1275" s="1">
        <f>COUNTIF(F1275,"CVVC")</f>
        <v>0</v>
      </c>
      <c r="AU1275" s="1">
        <f>COUNTIF(F1275,"VV")</f>
        <v>0</v>
      </c>
      <c r="AV1275" s="1">
        <f>COUNTIF(F1275,"VVC")</f>
        <v>0</v>
      </c>
      <c r="AW1275" s="1">
        <f>COUNTIF(F1275,"CVVCVC")+COUNTIF(F1275,"VVCVC")+COUNTIF(F1275,"CVVCV")+COUNTIF(F1275,"VVCV")</f>
        <v>0</v>
      </c>
      <c r="AY1275" s="1">
        <f>COUNTIF(F1275,"CCVCV")</f>
        <v>0</v>
      </c>
      <c r="AZ1275" s="1">
        <f>COUNTIF(F1275,"CCVCVC")</f>
        <v>0</v>
      </c>
      <c r="BA1275" s="1">
        <f>COUNTIF(F1275,"CCVV")</f>
        <v>0</v>
      </c>
      <c r="BB1275" s="1">
        <f>COUNTIF(F1275,"CCVVC")</f>
        <v>0</v>
      </c>
      <c r="BF1275" s="1" t="str">
        <f>RIGHT(F1275,4)</f>
        <v>CVCV</v>
      </c>
      <c r="BG1275" s="1">
        <v>1</v>
      </c>
      <c r="BP1275" s="1">
        <f>SUM(BG1275:BO1275)</f>
        <v>1</v>
      </c>
      <c r="BQ1275">
        <v>0</v>
      </c>
      <c r="BS1275" s="1" t="str">
        <f>LEFT(B1275,1)</f>
        <v>r</v>
      </c>
      <c r="BT1275" s="1" t="str">
        <f>LEFT(B1275,2)</f>
        <v>ro</v>
      </c>
      <c r="BU1275" s="1" t="str">
        <f>RIGHT(B1275,1)</f>
        <v>o</v>
      </c>
      <c r="BX1275" s="10">
        <v>0</v>
      </c>
      <c r="BY1275" s="10" t="str">
        <f>LEFT(CA1275,1)</f>
        <v>o</v>
      </c>
      <c r="BZ1275" s="10" t="str">
        <f>RIGHT(B1275,1)</f>
        <v>o</v>
      </c>
      <c r="CA1275" s="10" t="str">
        <f>RIGHT(B1275,3)</f>
        <v>oto</v>
      </c>
      <c r="CB1275" s="10" t="str">
        <f>RIGHT(B1275,3)</f>
        <v>oto</v>
      </c>
      <c r="CC1275" s="10" t="str">
        <f>RIGHT(B1275,2)</f>
        <v>to</v>
      </c>
      <c r="CD1275" s="10" t="str">
        <f>RIGHT(B1275,1)</f>
        <v>o</v>
      </c>
    </row>
    <row r="1276" spans="1:82">
      <c r="A1276">
        <v>335</v>
      </c>
      <c r="B1276" s="30" t="s">
        <v>995</v>
      </c>
      <c r="C1276" t="s">
        <v>2590</v>
      </c>
      <c r="D1276" t="s">
        <v>1150</v>
      </c>
      <c r="E1276" t="s">
        <v>2821</v>
      </c>
      <c r="F1276" t="s">
        <v>2834</v>
      </c>
      <c r="G1276" s="1">
        <f>COUNTIF(B1276,"*ii*")</f>
        <v>0</v>
      </c>
      <c r="H1276" s="1">
        <f>COUNTIF(B1276,"*ee*")</f>
        <v>0</v>
      </c>
      <c r="I1276" s="1">
        <f>COUNTIF(B1276,"*aa*")</f>
        <v>0</v>
      </c>
      <c r="J1276" s="1">
        <f>COUNTIF(B1276,"*oo*")</f>
        <v>0</v>
      </c>
      <c r="K1276" s="1">
        <f>COUNTIF(B1276,"*uu*")</f>
        <v>0</v>
      </c>
      <c r="L1276" s="1">
        <f>COUNTIF(B1276,"*ia*")</f>
        <v>0</v>
      </c>
      <c r="M1276" s="1">
        <f>COUNTIF(B1276,"*iu*")</f>
        <v>0</v>
      </c>
      <c r="N1276" s="1">
        <f>COUNTIF(B1276,"*ei*")</f>
        <v>0</v>
      </c>
      <c r="O1276" s="1">
        <f>COUNTIF(B1276,"*ea*")</f>
        <v>0</v>
      </c>
      <c r="P1276" s="1">
        <f>COUNTIF(B1276,"*eo*")</f>
        <v>0</v>
      </c>
      <c r="Q1276" s="1">
        <f>COUNTIF(B1276,"*eu*")</f>
        <v>0</v>
      </c>
      <c r="R1276" s="1">
        <f>COUNTIF(B1276,"*ai*")</f>
        <v>0</v>
      </c>
      <c r="S1276" s="1">
        <f>COUNTIF(B1276,"*ae*")</f>
        <v>0</v>
      </c>
      <c r="T1276" s="1">
        <f>COUNTIF(B1276,"*ao*")</f>
        <v>0</v>
      </c>
      <c r="U1276" s="1">
        <f>COUNTIF(B1276,"*au*")</f>
        <v>0</v>
      </c>
      <c r="V1276" s="1">
        <f>COUNTIF(B1276,"*oi*")</f>
        <v>0</v>
      </c>
      <c r="W1276" s="1">
        <f>COUNTIF(B1276,"*oe*")</f>
        <v>0</v>
      </c>
      <c r="X1276" s="1">
        <f>COUNTIF(B1276,"*oa*")</f>
        <v>0</v>
      </c>
      <c r="Y1276" s="1">
        <f>COUNTIF(B1276,"*ou*")</f>
        <v>0</v>
      </c>
      <c r="Z1276" s="1">
        <f>COUNTIF(B1276,"*ui*")</f>
        <v>0</v>
      </c>
      <c r="AA1276" s="1">
        <f>COUNTIF(B1276,"*ua*")</f>
        <v>0</v>
      </c>
      <c r="AB1276">
        <f>SUM(G1276:AA1276)</f>
        <v>0</v>
      </c>
      <c r="AC1276">
        <v>2</v>
      </c>
      <c r="AD1276">
        <f>COUNTIF(AC1276,"2")</f>
        <v>1</v>
      </c>
      <c r="AE1276">
        <f>COUNTIF(AC1276,"3")</f>
        <v>0</v>
      </c>
      <c r="AF1276">
        <f>COUNTIF(AC1276,"4")</f>
        <v>0</v>
      </c>
      <c r="AG1276">
        <f>COUNTIF(AC1276,"5")</f>
        <v>0</v>
      </c>
      <c r="AH1276">
        <v>1</v>
      </c>
      <c r="AI1276">
        <v>0</v>
      </c>
      <c r="AL1276">
        <v>1</v>
      </c>
      <c r="AO1276" s="1">
        <f>COUNTIF(F1276,"CVCV")+COUNTIF(F1276,"CVVCV")</f>
        <v>1</v>
      </c>
      <c r="AP1276" s="1">
        <f>COUNTIF(F1276,"CVCVC")+COUNTIF(F1276,"CVVCVC")</f>
        <v>0</v>
      </c>
      <c r="AQ1276" s="1">
        <f>COUNTIF(F1276,"VCV")+COUNTIF(F1276,"VVCV")</f>
        <v>0</v>
      </c>
      <c r="AR1276" s="1">
        <f>COUNTIF(F1276,"VCVC")+COUNTIF(F1276,"VVCVC")</f>
        <v>0</v>
      </c>
      <c r="AS1276" s="1">
        <f>COUNTIF(F1276,"CVV")</f>
        <v>0</v>
      </c>
      <c r="AT1276" s="1">
        <f>COUNTIF(F1276,"CVVC")</f>
        <v>0</v>
      </c>
      <c r="AU1276" s="1">
        <f>COUNTIF(F1276,"VV")</f>
        <v>0</v>
      </c>
      <c r="AV1276" s="1">
        <f>COUNTIF(F1276,"VVC")</f>
        <v>0</v>
      </c>
      <c r="AW1276" s="1">
        <f>COUNTIF(F1276,"CVVCVC")+COUNTIF(F1276,"VVCVC")+COUNTIF(F1276,"CVVCV")+COUNTIF(F1276,"VVCV")</f>
        <v>0</v>
      </c>
      <c r="AY1276" s="1">
        <f>COUNTIF(F1276,"CCVCV")</f>
        <v>0</v>
      </c>
      <c r="AZ1276" s="1">
        <f>COUNTIF(F1276,"CCVCVC")</f>
        <v>0</v>
      </c>
      <c r="BA1276" s="1">
        <f>COUNTIF(F1276,"CCVV")</f>
        <v>0</v>
      </c>
      <c r="BB1276" s="1">
        <f>COUNTIF(F1276,"CCVVC")</f>
        <v>0</v>
      </c>
      <c r="BF1276" s="1" t="str">
        <f>RIGHT(F1276,4)</f>
        <v>CVCV</v>
      </c>
      <c r="BG1276" s="1">
        <v>1</v>
      </c>
      <c r="BP1276" s="1">
        <f>SUM(BG1276:BO1276)</f>
        <v>1</v>
      </c>
      <c r="BQ1276">
        <v>0</v>
      </c>
      <c r="BS1276" s="1" t="str">
        <f>LEFT(B1276,1)</f>
        <v>f</v>
      </c>
      <c r="BT1276" s="1" t="str">
        <f>LEFT(B1276,2)</f>
        <v>fo</v>
      </c>
      <c r="BU1276" s="1" t="str">
        <f>RIGHT(B1276,1)</f>
        <v>o</v>
      </c>
      <c r="BX1276" s="10">
        <v>0</v>
      </c>
      <c r="BY1276" s="10" t="str">
        <f>LEFT(CA1276,1)</f>
        <v>o</v>
      </c>
      <c r="BZ1276" s="10" t="str">
        <f>RIGHT(B1276,1)</f>
        <v>o</v>
      </c>
      <c r="CA1276" s="10" t="str">
        <f>RIGHT(B1276,3)</f>
        <v>oto</v>
      </c>
      <c r="CB1276" s="10" t="str">
        <f>RIGHT(B1276,3)</f>
        <v>oto</v>
      </c>
      <c r="CC1276" s="10" t="str">
        <f>RIGHT(B1276,2)</f>
        <v>to</v>
      </c>
      <c r="CD1276" s="10" t="str">
        <f>RIGHT(B1276,1)</f>
        <v>o</v>
      </c>
    </row>
    <row r="1277" spans="1:82">
      <c r="A1277">
        <v>487</v>
      </c>
      <c r="B1277" s="30" t="s">
        <v>3069</v>
      </c>
      <c r="C1277" t="s">
        <v>1224</v>
      </c>
      <c r="D1277" t="s">
        <v>1159</v>
      </c>
      <c r="E1277" t="s">
        <v>1141</v>
      </c>
      <c r="F1277" t="s">
        <v>2834</v>
      </c>
      <c r="G1277" s="1">
        <f>COUNTIF(B1277,"*ii*")</f>
        <v>0</v>
      </c>
      <c r="H1277" s="1">
        <f>COUNTIF(B1277,"*ee*")</f>
        <v>0</v>
      </c>
      <c r="I1277" s="1">
        <f>COUNTIF(B1277,"*aa*")</f>
        <v>0</v>
      </c>
      <c r="J1277" s="1">
        <f>COUNTIF(B1277,"*oo*")</f>
        <v>0</v>
      </c>
      <c r="K1277" s="1">
        <f>COUNTIF(B1277,"*uu*")</f>
        <v>0</v>
      </c>
      <c r="L1277" s="1">
        <f>COUNTIF(B1277,"*ia*")</f>
        <v>0</v>
      </c>
      <c r="M1277" s="1">
        <f>COUNTIF(B1277,"*iu*")</f>
        <v>0</v>
      </c>
      <c r="N1277" s="1">
        <f>COUNTIF(B1277,"*ei*")</f>
        <v>0</v>
      </c>
      <c r="O1277" s="1">
        <f>COUNTIF(B1277,"*ea*")</f>
        <v>0</v>
      </c>
      <c r="P1277" s="1">
        <f>COUNTIF(B1277,"*eo*")</f>
        <v>0</v>
      </c>
      <c r="Q1277" s="1">
        <f>COUNTIF(B1277,"*eu*")</f>
        <v>0</v>
      </c>
      <c r="R1277" s="1">
        <f>COUNTIF(B1277,"*ai*")</f>
        <v>0</v>
      </c>
      <c r="S1277" s="1">
        <f>COUNTIF(B1277,"*ae*")</f>
        <v>0</v>
      </c>
      <c r="T1277" s="1">
        <f>COUNTIF(B1277,"*ao*")</f>
        <v>0</v>
      </c>
      <c r="U1277" s="1">
        <f>COUNTIF(B1277,"*au*")</f>
        <v>0</v>
      </c>
      <c r="V1277" s="1">
        <f>COUNTIF(B1277,"*oi*")</f>
        <v>0</v>
      </c>
      <c r="W1277" s="1">
        <f>COUNTIF(B1277,"*oe*")</f>
        <v>0</v>
      </c>
      <c r="X1277" s="1">
        <f>COUNTIF(B1277,"*oa*")</f>
        <v>0</v>
      </c>
      <c r="Y1277" s="1">
        <f>COUNTIF(B1277,"*ou*")</f>
        <v>0</v>
      </c>
      <c r="Z1277" s="1">
        <f>COUNTIF(B1277,"*ui*")</f>
        <v>0</v>
      </c>
      <c r="AA1277" s="1">
        <f>COUNTIF(B1277,"*ua*")</f>
        <v>0</v>
      </c>
      <c r="AB1277">
        <f>SUM(G1277:AA1277)</f>
        <v>0</v>
      </c>
      <c r="AC1277">
        <v>2</v>
      </c>
      <c r="AD1277">
        <f>COUNTIF(AC1277,"2")</f>
        <v>1</v>
      </c>
      <c r="AE1277">
        <f>COUNTIF(AC1277,"3")</f>
        <v>0</v>
      </c>
      <c r="AF1277">
        <f>COUNTIF(AC1277,"4")</f>
        <v>0</v>
      </c>
      <c r="AG1277">
        <f>COUNTIF(AC1277,"5")</f>
        <v>0</v>
      </c>
      <c r="AH1277">
        <v>1</v>
      </c>
      <c r="AI1277">
        <v>0</v>
      </c>
      <c r="AL1277">
        <v>1</v>
      </c>
      <c r="AO1277" s="1">
        <f>COUNTIF(F1277,"CVCV")+COUNTIF(F1277,"CVVCV")</f>
        <v>1</v>
      </c>
      <c r="AP1277" s="1">
        <f>COUNTIF(F1277,"CVCVC")+COUNTIF(F1277,"CVVCVC")</f>
        <v>0</v>
      </c>
      <c r="AQ1277" s="1">
        <f>COUNTIF(F1277,"VCV")+COUNTIF(F1277,"VVCV")</f>
        <v>0</v>
      </c>
      <c r="AR1277" s="1">
        <f>COUNTIF(F1277,"VCVC")+COUNTIF(F1277,"VVCVC")</f>
        <v>0</v>
      </c>
      <c r="AS1277" s="1">
        <f>COUNTIF(F1277,"CVV")</f>
        <v>0</v>
      </c>
      <c r="AT1277" s="1">
        <f>COUNTIF(F1277,"CVVC")</f>
        <v>0</v>
      </c>
      <c r="AU1277" s="1">
        <f>COUNTIF(F1277,"VV")</f>
        <v>0</v>
      </c>
      <c r="AV1277" s="1">
        <f>COUNTIF(F1277,"VVC")</f>
        <v>0</v>
      </c>
      <c r="AW1277" s="1">
        <f>COUNTIF(F1277,"CVVCVC")+COUNTIF(F1277,"VVCVC")+COUNTIF(F1277,"CVVCV")+COUNTIF(F1277,"VVCV")</f>
        <v>0</v>
      </c>
      <c r="AY1277" s="1">
        <f>COUNTIF(F1277,"CCVCV")</f>
        <v>0</v>
      </c>
      <c r="AZ1277" s="1">
        <f>COUNTIF(F1277,"CCVCVC")</f>
        <v>0</v>
      </c>
      <c r="BA1277" s="1">
        <f>COUNTIF(F1277,"CCVV")</f>
        <v>0</v>
      </c>
      <c r="BB1277" s="1">
        <f>COUNTIF(F1277,"CCVVC")</f>
        <v>0</v>
      </c>
      <c r="BF1277" s="1" t="str">
        <f>RIGHT(F1277,4)</f>
        <v>CVCV</v>
      </c>
      <c r="BG1277" s="1">
        <v>1</v>
      </c>
      <c r="BP1277" s="1">
        <f>SUM(BG1277:BO1277)</f>
        <v>1</v>
      </c>
      <c r="BQ1277">
        <v>0</v>
      </c>
      <c r="BS1277" s="1" t="str">
        <f>LEFT(B1277,1)</f>
        <v>k</v>
      </c>
      <c r="BT1277" s="1" t="str">
        <f>LEFT(B1277,2)</f>
        <v>ka</v>
      </c>
      <c r="BU1277" s="1" t="str">
        <f>RIGHT(B1277,1)</f>
        <v>o</v>
      </c>
      <c r="BX1277" s="10">
        <v>0</v>
      </c>
      <c r="BY1277" s="10" t="str">
        <f>LEFT(CA1277,1)</f>
        <v>a</v>
      </c>
      <c r="BZ1277" s="10" t="str">
        <f>RIGHT(B1277,1)</f>
        <v>o</v>
      </c>
      <c r="CA1277" s="10" t="str">
        <f>RIGHT(B1277,3)</f>
        <v>aʔo</v>
      </c>
      <c r="CB1277" s="10" t="str">
        <f>RIGHT(B1277,3)</f>
        <v>aʔo</v>
      </c>
      <c r="CC1277" s="10" t="str">
        <f>RIGHT(B1277,2)</f>
        <v>ʔo</v>
      </c>
      <c r="CD1277" s="10" t="str">
        <f>RIGHT(B1277,1)</f>
        <v>o</v>
      </c>
    </row>
    <row r="1278" spans="1:82">
      <c r="A1278">
        <v>393</v>
      </c>
      <c r="B1278" s="30" t="s">
        <v>3057</v>
      </c>
      <c r="C1278" t="s">
        <v>2347</v>
      </c>
      <c r="D1278" t="s">
        <v>1141</v>
      </c>
      <c r="E1278" t="s">
        <v>1141</v>
      </c>
      <c r="F1278" t="s">
        <v>2834</v>
      </c>
      <c r="G1278" s="1">
        <f>COUNTIF(B1278,"*ii*")</f>
        <v>0</v>
      </c>
      <c r="H1278" s="1">
        <f>COUNTIF(B1278,"*ee*")</f>
        <v>0</v>
      </c>
      <c r="I1278" s="1">
        <f>COUNTIF(B1278,"*aa*")</f>
        <v>0</v>
      </c>
      <c r="J1278" s="1">
        <f>COUNTIF(B1278,"*oo*")</f>
        <v>0</v>
      </c>
      <c r="K1278" s="1">
        <f>COUNTIF(B1278,"*uu*")</f>
        <v>0</v>
      </c>
      <c r="L1278" s="1">
        <f>COUNTIF(B1278,"*ia*")</f>
        <v>0</v>
      </c>
      <c r="M1278" s="1">
        <f>COUNTIF(B1278,"*iu*")</f>
        <v>0</v>
      </c>
      <c r="N1278" s="1">
        <f>COUNTIF(B1278,"*ei*")</f>
        <v>0</v>
      </c>
      <c r="O1278" s="1">
        <f>COUNTIF(B1278,"*ea*")</f>
        <v>0</v>
      </c>
      <c r="P1278" s="1">
        <f>COUNTIF(B1278,"*eo*")</f>
        <v>0</v>
      </c>
      <c r="Q1278" s="1">
        <f>COUNTIF(B1278,"*eu*")</f>
        <v>0</v>
      </c>
      <c r="R1278" s="1">
        <f>COUNTIF(B1278,"*ai*")</f>
        <v>0</v>
      </c>
      <c r="S1278" s="1">
        <f>COUNTIF(B1278,"*ae*")</f>
        <v>0</v>
      </c>
      <c r="T1278" s="1">
        <f>COUNTIF(B1278,"*ao*")</f>
        <v>0</v>
      </c>
      <c r="U1278" s="1">
        <f>COUNTIF(B1278,"*au*")</f>
        <v>0</v>
      </c>
      <c r="V1278" s="1">
        <f>COUNTIF(B1278,"*oi*")</f>
        <v>0</v>
      </c>
      <c r="W1278" s="1">
        <f>COUNTIF(B1278,"*oe*")</f>
        <v>0</v>
      </c>
      <c r="X1278" s="1">
        <f>COUNTIF(B1278,"*oa*")</f>
        <v>0</v>
      </c>
      <c r="Y1278" s="1">
        <f>COUNTIF(B1278,"*ou*")</f>
        <v>0</v>
      </c>
      <c r="Z1278" s="1">
        <f>COUNTIF(B1278,"*ui*")</f>
        <v>0</v>
      </c>
      <c r="AA1278" s="1">
        <f>COUNTIF(B1278,"*ua*")</f>
        <v>0</v>
      </c>
      <c r="AB1278">
        <f>SUM(G1278:AA1278)</f>
        <v>0</v>
      </c>
      <c r="AC1278">
        <v>2</v>
      </c>
      <c r="AD1278">
        <f>COUNTIF(AC1278,"2")</f>
        <v>1</v>
      </c>
      <c r="AE1278">
        <f>COUNTIF(AC1278,"3")</f>
        <v>0</v>
      </c>
      <c r="AF1278">
        <f>COUNTIF(AC1278,"4")</f>
        <v>0</v>
      </c>
      <c r="AG1278">
        <f>COUNTIF(AC1278,"5")</f>
        <v>0</v>
      </c>
      <c r="AH1278">
        <v>1</v>
      </c>
      <c r="AI1278">
        <v>0</v>
      </c>
      <c r="AL1278">
        <v>1</v>
      </c>
      <c r="AO1278" s="1">
        <f>COUNTIF(F1278,"CVCV")+COUNTIF(F1278,"CVVCV")</f>
        <v>1</v>
      </c>
      <c r="AP1278" s="1">
        <f>COUNTIF(F1278,"CVCVC")+COUNTIF(F1278,"CVVCVC")</f>
        <v>0</v>
      </c>
      <c r="AQ1278" s="1">
        <f>COUNTIF(F1278,"VCV")+COUNTIF(F1278,"VVCV")</f>
        <v>0</v>
      </c>
      <c r="AR1278" s="1">
        <f>COUNTIF(F1278,"VCVC")+COUNTIF(F1278,"VVCVC")</f>
        <v>0</v>
      </c>
      <c r="AS1278" s="1">
        <f>COUNTIF(F1278,"CVV")</f>
        <v>0</v>
      </c>
      <c r="AT1278" s="1">
        <f>COUNTIF(F1278,"CVVC")</f>
        <v>0</v>
      </c>
      <c r="AU1278" s="1">
        <f>COUNTIF(F1278,"VV")</f>
        <v>0</v>
      </c>
      <c r="AV1278" s="1">
        <f>COUNTIF(F1278,"VVC")</f>
        <v>0</v>
      </c>
      <c r="AW1278" s="1">
        <f>COUNTIF(F1278,"CVVCVC")+COUNTIF(F1278,"VVCVC")+COUNTIF(F1278,"CVVCV")+COUNTIF(F1278,"VVCV")</f>
        <v>0</v>
      </c>
      <c r="AY1278" s="1">
        <f>COUNTIF(F1278,"CCVCV")</f>
        <v>0</v>
      </c>
      <c r="AZ1278" s="1">
        <f>COUNTIF(F1278,"CCVCVC")</f>
        <v>0</v>
      </c>
      <c r="BA1278" s="1">
        <f>COUNTIF(F1278,"CCVV")</f>
        <v>0</v>
      </c>
      <c r="BB1278" s="1">
        <f>COUNTIF(F1278,"CCVVC")</f>
        <v>0</v>
      </c>
      <c r="BF1278" s="1" t="str">
        <f>RIGHT(F1278,4)</f>
        <v>CVCV</v>
      </c>
      <c r="BG1278" s="1">
        <v>1</v>
      </c>
      <c r="BP1278" s="1">
        <f>SUM(BG1278:BO1278)</f>
        <v>1</v>
      </c>
      <c r="BQ1278">
        <v>0</v>
      </c>
      <c r="BS1278" s="1" t="str">
        <f>LEFT(B1278,1)</f>
        <v>h</v>
      </c>
      <c r="BT1278" s="1" t="str">
        <f>LEFT(B1278,2)</f>
        <v>he</v>
      </c>
      <c r="BU1278" s="1" t="str">
        <f>RIGHT(B1278,1)</f>
        <v>o</v>
      </c>
      <c r="BX1278" s="10">
        <v>0</v>
      </c>
      <c r="BY1278" s="10" t="str">
        <f>LEFT(CA1278,1)</f>
        <v>e</v>
      </c>
      <c r="BZ1278" s="10" t="str">
        <f>RIGHT(B1278,1)</f>
        <v>o</v>
      </c>
      <c r="CA1278" s="10" t="str">
        <f>RIGHT(B1278,3)</f>
        <v>eʔo</v>
      </c>
      <c r="CB1278" s="10" t="str">
        <f>RIGHT(B1278,3)</f>
        <v>eʔo</v>
      </c>
      <c r="CC1278" s="10" t="str">
        <f>RIGHT(B1278,2)</f>
        <v>ʔo</v>
      </c>
      <c r="CD1278" s="10" t="str">
        <f>RIGHT(B1278,1)</f>
        <v>o</v>
      </c>
    </row>
    <row r="1279" spans="1:82">
      <c r="A1279">
        <v>147</v>
      </c>
      <c r="B1279" s="30" t="s">
        <v>3024</v>
      </c>
      <c r="C1279" t="s">
        <v>1241</v>
      </c>
      <c r="D1279" t="s">
        <v>1151</v>
      </c>
      <c r="E1279" t="s">
        <v>2821</v>
      </c>
      <c r="F1279" t="s">
        <v>2834</v>
      </c>
      <c r="G1279" s="1">
        <f>COUNTIF(B1279,"*ii*")</f>
        <v>0</v>
      </c>
      <c r="H1279" s="1">
        <f>COUNTIF(B1279,"*ee*")</f>
        <v>0</v>
      </c>
      <c r="I1279" s="1">
        <f>COUNTIF(B1279,"*aa*")</f>
        <v>0</v>
      </c>
      <c r="J1279" s="1">
        <f>COUNTIF(B1279,"*oo*")</f>
        <v>0</v>
      </c>
      <c r="K1279" s="1">
        <f>COUNTIF(B1279,"*uu*")</f>
        <v>0</v>
      </c>
      <c r="L1279" s="1">
        <f>COUNTIF(B1279,"*ia*")</f>
        <v>0</v>
      </c>
      <c r="M1279" s="1">
        <f>COUNTIF(B1279,"*iu*")</f>
        <v>0</v>
      </c>
      <c r="N1279" s="1">
        <f>COUNTIF(B1279,"*ei*")</f>
        <v>0</v>
      </c>
      <c r="O1279" s="1">
        <f>COUNTIF(B1279,"*ea*")</f>
        <v>0</v>
      </c>
      <c r="P1279" s="1">
        <f>COUNTIF(B1279,"*eo*")</f>
        <v>0</v>
      </c>
      <c r="Q1279" s="1">
        <f>COUNTIF(B1279,"*eu*")</f>
        <v>0</v>
      </c>
      <c r="R1279" s="1">
        <f>COUNTIF(B1279,"*ai*")</f>
        <v>0</v>
      </c>
      <c r="S1279" s="1">
        <f>COUNTIF(B1279,"*ae*")</f>
        <v>0</v>
      </c>
      <c r="T1279" s="1">
        <f>COUNTIF(B1279,"*ao*")</f>
        <v>0</v>
      </c>
      <c r="U1279" s="1">
        <f>COUNTIF(B1279,"*au*")</f>
        <v>0</v>
      </c>
      <c r="V1279" s="1">
        <f>COUNTIF(B1279,"*oi*")</f>
        <v>0</v>
      </c>
      <c r="W1279" s="1">
        <f>COUNTIF(B1279,"*oe*")</f>
        <v>0</v>
      </c>
      <c r="X1279" s="1">
        <f>COUNTIF(B1279,"*oa*")</f>
        <v>0</v>
      </c>
      <c r="Y1279" s="1">
        <f>COUNTIF(B1279,"*ou*")</f>
        <v>0</v>
      </c>
      <c r="Z1279" s="1">
        <f>COUNTIF(B1279,"*ui*")</f>
        <v>0</v>
      </c>
      <c r="AA1279" s="1">
        <f>COUNTIF(B1279,"*ua*")</f>
        <v>0</v>
      </c>
      <c r="AB1279">
        <f>SUM(G1279:AA1279)</f>
        <v>0</v>
      </c>
      <c r="AC1279">
        <v>2</v>
      </c>
      <c r="AD1279">
        <f>COUNTIF(AC1279,"2")</f>
        <v>1</v>
      </c>
      <c r="AE1279">
        <f>COUNTIF(AC1279,"3")</f>
        <v>0</v>
      </c>
      <c r="AF1279">
        <f>COUNTIF(AC1279,"4")</f>
        <v>0</v>
      </c>
      <c r="AG1279">
        <f>COUNTIF(AC1279,"5")</f>
        <v>0</v>
      </c>
      <c r="AH1279">
        <v>1</v>
      </c>
      <c r="AI1279">
        <v>0</v>
      </c>
      <c r="AL1279">
        <v>1</v>
      </c>
      <c r="AO1279" s="1">
        <f>COUNTIF(F1279,"CVCV")+COUNTIF(F1279,"CVVCV")</f>
        <v>1</v>
      </c>
      <c r="AP1279" s="1">
        <f>COUNTIF(F1279,"CVCVC")+COUNTIF(F1279,"CVVCVC")</f>
        <v>0</v>
      </c>
      <c r="AQ1279" s="1">
        <f>COUNTIF(F1279,"VCV")+COUNTIF(F1279,"VVCV")</f>
        <v>0</v>
      </c>
      <c r="AR1279" s="1">
        <f>COUNTIF(F1279,"VCVC")+COUNTIF(F1279,"VVCVC")</f>
        <v>0</v>
      </c>
      <c r="AS1279" s="1">
        <f>COUNTIF(F1279,"CVV")</f>
        <v>0</v>
      </c>
      <c r="AT1279" s="1">
        <f>COUNTIF(F1279,"CVVC")</f>
        <v>0</v>
      </c>
      <c r="AU1279" s="1">
        <f>COUNTIF(F1279,"VV")</f>
        <v>0</v>
      </c>
      <c r="AV1279" s="1">
        <f>COUNTIF(F1279,"VVC")</f>
        <v>0</v>
      </c>
      <c r="AW1279" s="1">
        <f>COUNTIF(F1279,"CVVCVC")+COUNTIF(F1279,"VVCVC")+COUNTIF(F1279,"CVVCV")+COUNTIF(F1279,"VVCV")</f>
        <v>0</v>
      </c>
      <c r="AY1279" s="1">
        <f>COUNTIF(F1279,"CCVCV")</f>
        <v>0</v>
      </c>
      <c r="AZ1279" s="1">
        <f>COUNTIF(F1279,"CCVCVC")</f>
        <v>0</v>
      </c>
      <c r="BA1279" s="1">
        <f>COUNTIF(F1279,"CCVV")</f>
        <v>0</v>
      </c>
      <c r="BB1279" s="1">
        <f>COUNTIF(F1279,"CCVVC")</f>
        <v>0</v>
      </c>
      <c r="BF1279" s="1" t="str">
        <f>RIGHT(F1279,4)</f>
        <v>CVCV</v>
      </c>
      <c r="BG1279" s="1">
        <v>1</v>
      </c>
      <c r="BP1279" s="1">
        <f>SUM(BG1279:BO1279)</f>
        <v>1</v>
      </c>
      <c r="BQ1279">
        <v>0</v>
      </c>
      <c r="BS1279" s="1" t="str">
        <f>LEFT(B1279,1)</f>
        <v>b</v>
      </c>
      <c r="BT1279" s="1" t="str">
        <f>LEFT(B1279,2)</f>
        <v>be</v>
      </c>
      <c r="BU1279" s="1" t="str">
        <f>RIGHT(B1279,1)</f>
        <v>o</v>
      </c>
      <c r="BX1279" s="10">
        <v>0</v>
      </c>
      <c r="BY1279" s="10" t="str">
        <f>LEFT(CA1279,1)</f>
        <v>e</v>
      </c>
      <c r="BZ1279" s="10" t="str">
        <f>RIGHT(B1279,1)</f>
        <v>o</v>
      </c>
      <c r="CA1279" s="10" t="str">
        <f>RIGHT(B1279,3)</f>
        <v>eʔo</v>
      </c>
      <c r="CB1279" s="10" t="str">
        <f>RIGHT(B1279,3)</f>
        <v>eʔo</v>
      </c>
      <c r="CC1279" s="10" t="str">
        <f>RIGHT(B1279,2)</f>
        <v>ʔo</v>
      </c>
      <c r="CD1279" s="10" t="str">
        <f>RIGHT(B1279,1)</f>
        <v>o</v>
      </c>
    </row>
    <row r="1280" spans="1:82">
      <c r="A1280">
        <v>1140</v>
      </c>
      <c r="B1280" s="30" t="s">
        <v>3198</v>
      </c>
      <c r="C1280" t="s">
        <v>1786</v>
      </c>
      <c r="D1280" t="s">
        <v>1150</v>
      </c>
      <c r="E1280" t="s">
        <v>2821</v>
      </c>
      <c r="F1280" t="s">
        <v>2834</v>
      </c>
      <c r="G1280" s="1">
        <f>COUNTIF(B1280,"*ii*")</f>
        <v>0</v>
      </c>
      <c r="H1280" s="1">
        <f>COUNTIF(B1280,"*ee*")</f>
        <v>0</v>
      </c>
      <c r="I1280" s="1">
        <f>COUNTIF(B1280,"*aa*")</f>
        <v>0</v>
      </c>
      <c r="J1280" s="1">
        <f>COUNTIF(B1280,"*oo*")</f>
        <v>0</v>
      </c>
      <c r="K1280" s="1">
        <f>COUNTIF(B1280,"*uu*")</f>
        <v>0</v>
      </c>
      <c r="L1280" s="1">
        <f>COUNTIF(B1280,"*ia*")</f>
        <v>0</v>
      </c>
      <c r="M1280" s="1">
        <f>COUNTIF(B1280,"*iu*")</f>
        <v>0</v>
      </c>
      <c r="N1280" s="1">
        <f>COUNTIF(B1280,"*ei*")</f>
        <v>0</v>
      </c>
      <c r="O1280" s="1">
        <f>COUNTIF(B1280,"*ea*")</f>
        <v>0</v>
      </c>
      <c r="P1280" s="1">
        <f>COUNTIF(B1280,"*eo*")</f>
        <v>0</v>
      </c>
      <c r="Q1280" s="1">
        <f>COUNTIF(B1280,"*eu*")</f>
        <v>0</v>
      </c>
      <c r="R1280" s="1">
        <f>COUNTIF(B1280,"*ai*")</f>
        <v>0</v>
      </c>
      <c r="S1280" s="1">
        <f>COUNTIF(B1280,"*ae*")</f>
        <v>0</v>
      </c>
      <c r="T1280" s="1">
        <f>COUNTIF(B1280,"*ao*")</f>
        <v>0</v>
      </c>
      <c r="U1280" s="1">
        <f>COUNTIF(B1280,"*au*")</f>
        <v>0</v>
      </c>
      <c r="V1280" s="1">
        <f>COUNTIF(B1280,"*oi*")</f>
        <v>0</v>
      </c>
      <c r="W1280" s="1">
        <f>COUNTIF(B1280,"*oe*")</f>
        <v>0</v>
      </c>
      <c r="X1280" s="1">
        <f>COUNTIF(B1280,"*oa*")</f>
        <v>0</v>
      </c>
      <c r="Y1280" s="1">
        <f>COUNTIF(B1280,"*ou*")</f>
        <v>0</v>
      </c>
      <c r="Z1280" s="1">
        <f>COUNTIF(B1280,"*ui*")</f>
        <v>0</v>
      </c>
      <c r="AA1280" s="1">
        <f>COUNTIF(B1280,"*ua*")</f>
        <v>0</v>
      </c>
      <c r="AB1280">
        <f>SUM(G1280:AA1280)</f>
        <v>0</v>
      </c>
      <c r="AC1280">
        <v>2</v>
      </c>
      <c r="AD1280">
        <f>COUNTIF(AC1280,"2")</f>
        <v>1</v>
      </c>
      <c r="AE1280">
        <f>COUNTIF(AC1280,"3")</f>
        <v>0</v>
      </c>
      <c r="AF1280">
        <f>COUNTIF(AC1280,"4")</f>
        <v>0</v>
      </c>
      <c r="AG1280">
        <f>COUNTIF(AC1280,"5")</f>
        <v>0</v>
      </c>
      <c r="AH1280">
        <v>1</v>
      </c>
      <c r="AI1280">
        <v>0</v>
      </c>
      <c r="AL1280">
        <v>1</v>
      </c>
      <c r="AO1280" s="1">
        <f>COUNTIF(F1280,"CVCV")+COUNTIF(F1280,"CVVCV")</f>
        <v>1</v>
      </c>
      <c r="AP1280" s="1">
        <f>COUNTIF(F1280,"CVCVC")+COUNTIF(F1280,"CVVCVC")</f>
        <v>0</v>
      </c>
      <c r="AQ1280" s="1">
        <f>COUNTIF(F1280,"VCV")+COUNTIF(F1280,"VVCV")</f>
        <v>0</v>
      </c>
      <c r="AR1280" s="1">
        <f>COUNTIF(F1280,"VCVC")+COUNTIF(F1280,"VVCVC")</f>
        <v>0</v>
      </c>
      <c r="AS1280" s="1">
        <f>COUNTIF(F1280,"CVV")</f>
        <v>0</v>
      </c>
      <c r="AT1280" s="1">
        <f>COUNTIF(F1280,"CVVC")</f>
        <v>0</v>
      </c>
      <c r="AU1280" s="1">
        <f>COUNTIF(F1280,"VV")</f>
        <v>0</v>
      </c>
      <c r="AV1280" s="1">
        <f>COUNTIF(F1280,"VVC")</f>
        <v>0</v>
      </c>
      <c r="AW1280" s="1">
        <f>COUNTIF(F1280,"CVVCVC")+COUNTIF(F1280,"VVCVC")+COUNTIF(F1280,"CVVCV")+COUNTIF(F1280,"VVCV")</f>
        <v>0</v>
      </c>
      <c r="AY1280" s="1">
        <f>COUNTIF(F1280,"CCVCV")</f>
        <v>0</v>
      </c>
      <c r="AZ1280" s="1">
        <f>COUNTIF(F1280,"CCVCVC")</f>
        <v>0</v>
      </c>
      <c r="BA1280" s="1">
        <f>COUNTIF(F1280,"CCVV")</f>
        <v>0</v>
      </c>
      <c r="BB1280" s="1">
        <f>COUNTIF(F1280,"CCVVC")</f>
        <v>0</v>
      </c>
      <c r="BF1280" s="1" t="str">
        <f>RIGHT(F1280,4)</f>
        <v>CVCV</v>
      </c>
      <c r="BG1280" s="1">
        <v>1</v>
      </c>
      <c r="BP1280" s="1">
        <f>SUM(BG1280:BO1280)</f>
        <v>1</v>
      </c>
      <c r="BQ1280">
        <v>0</v>
      </c>
      <c r="BS1280" s="1" t="str">
        <f>LEFT(B1280,1)</f>
        <v>p</v>
      </c>
      <c r="BT1280" s="1" t="str">
        <f>LEFT(B1280,2)</f>
        <v>pe</v>
      </c>
      <c r="BU1280" s="1" t="str">
        <f>RIGHT(B1280,1)</f>
        <v>o</v>
      </c>
      <c r="BX1280" s="10">
        <v>0</v>
      </c>
      <c r="BY1280" s="10" t="str">
        <f>LEFT(CA1280,1)</f>
        <v>e</v>
      </c>
      <c r="BZ1280" s="10" t="str">
        <f>RIGHT(B1280,1)</f>
        <v>o</v>
      </c>
      <c r="CA1280" s="10" t="str">
        <f>RIGHT(B1280,3)</f>
        <v>eʔo</v>
      </c>
      <c r="CB1280" s="10" t="str">
        <f>RIGHT(B1280,3)</f>
        <v>eʔo</v>
      </c>
      <c r="CC1280" s="10" t="str">
        <f>RIGHT(B1280,2)</f>
        <v>ʔo</v>
      </c>
      <c r="CD1280" s="10" t="str">
        <f>RIGHT(B1280,1)</f>
        <v>o</v>
      </c>
    </row>
    <row r="1281" spans="1:82">
      <c r="A1281">
        <v>1507</v>
      </c>
      <c r="B1281" s="30" t="s">
        <v>3416</v>
      </c>
      <c r="C1281" t="s">
        <v>2664</v>
      </c>
      <c r="D1281" t="s">
        <v>1150</v>
      </c>
      <c r="E1281" t="s">
        <v>2821</v>
      </c>
      <c r="F1281" t="s">
        <v>2834</v>
      </c>
      <c r="G1281" s="1">
        <f>COUNTIF(B1281,"*ii*")</f>
        <v>0</v>
      </c>
      <c r="H1281" s="1">
        <f>COUNTIF(B1281,"*ee*")</f>
        <v>0</v>
      </c>
      <c r="I1281" s="1">
        <f>COUNTIF(B1281,"*aa*")</f>
        <v>0</v>
      </c>
      <c r="J1281" s="1">
        <f>COUNTIF(B1281,"*oo*")</f>
        <v>0</v>
      </c>
      <c r="K1281" s="1">
        <f>COUNTIF(B1281,"*uu*")</f>
        <v>0</v>
      </c>
      <c r="L1281" s="1">
        <f>COUNTIF(B1281,"*ia*")</f>
        <v>0</v>
      </c>
      <c r="M1281" s="1">
        <f>COUNTIF(B1281,"*iu*")</f>
        <v>0</v>
      </c>
      <c r="N1281" s="1">
        <f>COUNTIF(B1281,"*ei*")</f>
        <v>0</v>
      </c>
      <c r="O1281" s="1">
        <f>COUNTIF(B1281,"*ea*")</f>
        <v>0</v>
      </c>
      <c r="P1281" s="1">
        <f>COUNTIF(B1281,"*eo*")</f>
        <v>0</v>
      </c>
      <c r="Q1281" s="1">
        <f>COUNTIF(B1281,"*eu*")</f>
        <v>0</v>
      </c>
      <c r="R1281" s="1">
        <f>COUNTIF(B1281,"*ai*")</f>
        <v>0</v>
      </c>
      <c r="S1281" s="1">
        <f>COUNTIF(B1281,"*ae*")</f>
        <v>0</v>
      </c>
      <c r="T1281" s="1">
        <f>COUNTIF(B1281,"*ao*")</f>
        <v>0</v>
      </c>
      <c r="U1281" s="1">
        <f>COUNTIF(B1281,"*au*")</f>
        <v>0</v>
      </c>
      <c r="V1281" s="1">
        <f>COUNTIF(B1281,"*oi*")</f>
        <v>0</v>
      </c>
      <c r="W1281" s="1">
        <f>COUNTIF(B1281,"*oe*")</f>
        <v>0</v>
      </c>
      <c r="X1281" s="1">
        <f>COUNTIF(B1281,"*oa*")</f>
        <v>0</v>
      </c>
      <c r="Y1281" s="1">
        <f>COUNTIF(B1281,"*ou*")</f>
        <v>0</v>
      </c>
      <c r="Z1281" s="1">
        <f>COUNTIF(B1281,"*ui*")</f>
        <v>0</v>
      </c>
      <c r="AA1281" s="1">
        <f>COUNTIF(B1281,"*ua*")</f>
        <v>0</v>
      </c>
      <c r="AB1281">
        <f>SUM(G1281:AA1281)</f>
        <v>0</v>
      </c>
      <c r="AC1281">
        <v>2</v>
      </c>
      <c r="AD1281">
        <f>COUNTIF(AC1281,"2")</f>
        <v>1</v>
      </c>
      <c r="AE1281">
        <f>COUNTIF(AC1281,"3")</f>
        <v>0</v>
      </c>
      <c r="AF1281">
        <f>COUNTIF(AC1281,"4")</f>
        <v>0</v>
      </c>
      <c r="AG1281">
        <f>COUNTIF(AC1281,"5")</f>
        <v>0</v>
      </c>
      <c r="AH1281">
        <v>1</v>
      </c>
      <c r="AI1281">
        <v>0</v>
      </c>
      <c r="AL1281">
        <v>1</v>
      </c>
      <c r="AO1281" s="1">
        <f>COUNTIF(F1281,"CVCV")+COUNTIF(F1281,"CVVCV")</f>
        <v>1</v>
      </c>
      <c r="AP1281" s="1">
        <f>COUNTIF(F1281,"CVCVC")+COUNTIF(F1281,"CVVCVC")</f>
        <v>0</v>
      </c>
      <c r="AQ1281" s="1">
        <f>COUNTIF(F1281,"VCV")+COUNTIF(F1281,"VVCV")</f>
        <v>0</v>
      </c>
      <c r="AR1281" s="1">
        <f>COUNTIF(F1281,"VCVC")+COUNTIF(F1281,"VVCVC")</f>
        <v>0</v>
      </c>
      <c r="AS1281" s="1">
        <f>COUNTIF(F1281,"CVV")</f>
        <v>0</v>
      </c>
      <c r="AT1281" s="1">
        <f>COUNTIF(F1281,"CVVC")</f>
        <v>0</v>
      </c>
      <c r="AU1281" s="1">
        <f>COUNTIF(F1281,"VV")</f>
        <v>0</v>
      </c>
      <c r="AV1281" s="1">
        <f>COUNTIF(F1281,"VVC")</f>
        <v>0</v>
      </c>
      <c r="AW1281" s="1">
        <f>COUNTIF(F1281,"CVVCVC")+COUNTIF(F1281,"VVCVC")+COUNTIF(F1281,"CVVCV")+COUNTIF(F1281,"VVCV")</f>
        <v>0</v>
      </c>
      <c r="AY1281" s="1">
        <f>COUNTIF(F1281,"CCVCV")</f>
        <v>0</v>
      </c>
      <c r="AZ1281" s="1">
        <f>COUNTIF(F1281,"CCVCVC")</f>
        <v>0</v>
      </c>
      <c r="BA1281" s="1">
        <f>COUNTIF(F1281,"CCVV")</f>
        <v>0</v>
      </c>
      <c r="BB1281" s="1">
        <f>COUNTIF(F1281,"CCVVC")</f>
        <v>0</v>
      </c>
      <c r="BF1281" s="1" t="str">
        <f>RIGHT(F1281,4)</f>
        <v>CVCV</v>
      </c>
      <c r="BG1281" s="1">
        <v>1</v>
      </c>
      <c r="BP1281" s="1">
        <f>SUM(BG1281:BO1281)</f>
        <v>1</v>
      </c>
      <c r="BQ1281">
        <v>0</v>
      </c>
      <c r="BS1281" s="1" t="str">
        <f>LEFT(B1281,1)</f>
        <v>r</v>
      </c>
      <c r="BT1281" s="1" t="str">
        <f>LEFT(B1281,2)</f>
        <v>re</v>
      </c>
      <c r="BU1281" s="1" t="str">
        <f>RIGHT(B1281,1)</f>
        <v>o</v>
      </c>
      <c r="BX1281" s="10">
        <v>0</v>
      </c>
      <c r="BY1281" s="10" t="str">
        <f>LEFT(CA1281,1)</f>
        <v>e</v>
      </c>
      <c r="BZ1281" s="10" t="str">
        <f>RIGHT(B1281,1)</f>
        <v>o</v>
      </c>
      <c r="CA1281" s="10" t="str">
        <f>RIGHT(B1281,3)</f>
        <v>eʔo</v>
      </c>
      <c r="CB1281" s="10" t="str">
        <f>RIGHT(B1281,3)</f>
        <v>eʔo</v>
      </c>
      <c r="CC1281" s="10" t="str">
        <f>RIGHT(B1281,2)</f>
        <v>ʔo</v>
      </c>
      <c r="CD1281" s="10" t="str">
        <f>RIGHT(B1281,1)</f>
        <v>o</v>
      </c>
    </row>
    <row r="1282" spans="1:82">
      <c r="A1282">
        <v>1639</v>
      </c>
      <c r="B1282" s="30" t="s">
        <v>3442</v>
      </c>
      <c r="C1282" t="s">
        <v>2233</v>
      </c>
      <c r="D1282" t="s">
        <v>1150</v>
      </c>
      <c r="E1282" t="s">
        <v>2821</v>
      </c>
      <c r="F1282" t="s">
        <v>2834</v>
      </c>
      <c r="G1282" s="1">
        <f>COUNTIF(B1282,"*ii*")</f>
        <v>0</v>
      </c>
      <c r="H1282" s="1">
        <f>COUNTIF(B1282,"*ee*")</f>
        <v>0</v>
      </c>
      <c r="I1282" s="1">
        <f>COUNTIF(B1282,"*aa*")</f>
        <v>0</v>
      </c>
      <c r="J1282" s="1">
        <f>COUNTIF(B1282,"*oo*")</f>
        <v>0</v>
      </c>
      <c r="K1282" s="1">
        <f>COUNTIF(B1282,"*uu*")</f>
        <v>0</v>
      </c>
      <c r="L1282" s="1">
        <f>COUNTIF(B1282,"*ia*")</f>
        <v>0</v>
      </c>
      <c r="M1282" s="1">
        <f>COUNTIF(B1282,"*iu*")</f>
        <v>0</v>
      </c>
      <c r="N1282" s="1">
        <f>COUNTIF(B1282,"*ei*")</f>
        <v>0</v>
      </c>
      <c r="O1282" s="1">
        <f>COUNTIF(B1282,"*ea*")</f>
        <v>0</v>
      </c>
      <c r="P1282" s="1">
        <f>COUNTIF(B1282,"*eo*")</f>
        <v>0</v>
      </c>
      <c r="Q1282" s="1">
        <f>COUNTIF(B1282,"*eu*")</f>
        <v>0</v>
      </c>
      <c r="R1282" s="1">
        <f>COUNTIF(B1282,"*ai*")</f>
        <v>0</v>
      </c>
      <c r="S1282" s="1">
        <f>COUNTIF(B1282,"*ae*")</f>
        <v>0</v>
      </c>
      <c r="T1282" s="1">
        <f>COUNTIF(B1282,"*ao*")</f>
        <v>0</v>
      </c>
      <c r="U1282" s="1">
        <f>COUNTIF(B1282,"*au*")</f>
        <v>0</v>
      </c>
      <c r="V1282" s="1">
        <f>COUNTIF(B1282,"*oi*")</f>
        <v>0</v>
      </c>
      <c r="W1282" s="1">
        <f>COUNTIF(B1282,"*oe*")</f>
        <v>0</v>
      </c>
      <c r="X1282" s="1">
        <f>COUNTIF(B1282,"*oa*")</f>
        <v>0</v>
      </c>
      <c r="Y1282" s="1">
        <f>COUNTIF(B1282,"*ou*")</f>
        <v>0</v>
      </c>
      <c r="Z1282" s="1">
        <f>COUNTIF(B1282,"*ui*")</f>
        <v>0</v>
      </c>
      <c r="AA1282" s="1">
        <f>COUNTIF(B1282,"*ua*")</f>
        <v>0</v>
      </c>
      <c r="AB1282">
        <f>SUM(G1282:AA1282)</f>
        <v>0</v>
      </c>
      <c r="AC1282">
        <v>2</v>
      </c>
      <c r="AD1282">
        <f>COUNTIF(AC1282,"2")</f>
        <v>1</v>
      </c>
      <c r="AE1282">
        <f>COUNTIF(AC1282,"3")</f>
        <v>0</v>
      </c>
      <c r="AF1282">
        <f>COUNTIF(AC1282,"4")</f>
        <v>0</v>
      </c>
      <c r="AG1282">
        <f>COUNTIF(AC1282,"5")</f>
        <v>0</v>
      </c>
      <c r="AH1282">
        <v>1</v>
      </c>
      <c r="AI1282">
        <v>0</v>
      </c>
      <c r="AL1282">
        <v>1</v>
      </c>
      <c r="AO1282" s="1">
        <f>COUNTIF(F1282,"CVCV")+COUNTIF(F1282,"CVVCV")</f>
        <v>1</v>
      </c>
      <c r="AP1282" s="1">
        <f>COUNTIF(F1282,"CVCVC")+COUNTIF(F1282,"CVVCVC")</f>
        <v>0</v>
      </c>
      <c r="AQ1282" s="1">
        <f>COUNTIF(F1282,"VCV")+COUNTIF(F1282,"VVCV")</f>
        <v>0</v>
      </c>
      <c r="AR1282" s="1">
        <f>COUNTIF(F1282,"VCVC")+COUNTIF(F1282,"VVCVC")</f>
        <v>0</v>
      </c>
      <c r="AS1282" s="1">
        <f>COUNTIF(F1282,"CVV")</f>
        <v>0</v>
      </c>
      <c r="AT1282" s="1">
        <f>COUNTIF(F1282,"CVVC")</f>
        <v>0</v>
      </c>
      <c r="AU1282" s="1">
        <f>COUNTIF(F1282,"VV")</f>
        <v>0</v>
      </c>
      <c r="AV1282" s="1">
        <f>COUNTIF(F1282,"VVC")</f>
        <v>0</v>
      </c>
      <c r="AW1282" s="1">
        <f>COUNTIF(F1282,"CVVCVC")+COUNTIF(F1282,"VVCVC")+COUNTIF(F1282,"CVVCV")+COUNTIF(F1282,"VVCV")</f>
        <v>0</v>
      </c>
      <c r="AY1282" s="1">
        <f>COUNTIF(F1282,"CCVCV")</f>
        <v>0</v>
      </c>
      <c r="AZ1282" s="1">
        <f>COUNTIF(F1282,"CCVCVC")</f>
        <v>0</v>
      </c>
      <c r="BA1282" s="1">
        <f>COUNTIF(F1282,"CCVV")</f>
        <v>0</v>
      </c>
      <c r="BB1282" s="1">
        <f>COUNTIF(F1282,"CCVVC")</f>
        <v>0</v>
      </c>
      <c r="BF1282" s="1" t="str">
        <f>RIGHT(F1282,4)</f>
        <v>CVCV</v>
      </c>
      <c r="BG1282" s="1">
        <v>1</v>
      </c>
      <c r="BP1282" s="1">
        <f>SUM(BG1282:BO1282)</f>
        <v>1</v>
      </c>
      <c r="BQ1282">
        <v>0</v>
      </c>
      <c r="BS1282" s="1" t="str">
        <f>LEFT(B1282,1)</f>
        <v>s</v>
      </c>
      <c r="BT1282" s="1" t="str">
        <f>LEFT(B1282,2)</f>
        <v>se</v>
      </c>
      <c r="BU1282" s="1" t="str">
        <f>RIGHT(B1282,1)</f>
        <v>o</v>
      </c>
      <c r="BX1282" s="10">
        <v>0</v>
      </c>
      <c r="BY1282" s="10" t="str">
        <f>LEFT(CA1282,1)</f>
        <v>e</v>
      </c>
      <c r="BZ1282" s="10" t="str">
        <f>RIGHT(B1282,1)</f>
        <v>o</v>
      </c>
      <c r="CA1282" s="10" t="str">
        <f>RIGHT(B1282,3)</f>
        <v>eʔo</v>
      </c>
      <c r="CB1282" s="10" t="str">
        <f>RIGHT(B1282,3)</f>
        <v>eʔo</v>
      </c>
      <c r="CC1282" s="10" t="str">
        <f>RIGHT(B1282,2)</f>
        <v>ʔo</v>
      </c>
      <c r="CD1282" s="10" t="str">
        <f>RIGHT(B1282,1)</f>
        <v>o</v>
      </c>
    </row>
    <row r="1283" spans="1:82">
      <c r="A1283">
        <v>1021</v>
      </c>
      <c r="B1283" s="30" t="s">
        <v>3178</v>
      </c>
      <c r="C1283" t="s">
        <v>1961</v>
      </c>
      <c r="D1283" t="s">
        <v>1141</v>
      </c>
      <c r="E1283" t="s">
        <v>1141</v>
      </c>
      <c r="F1283" t="s">
        <v>2834</v>
      </c>
      <c r="G1283" s="1">
        <f>COUNTIF(B1283,"*ii*")</f>
        <v>0</v>
      </c>
      <c r="H1283" s="1">
        <f>COUNTIF(B1283,"*ee*")</f>
        <v>0</v>
      </c>
      <c r="I1283" s="1">
        <f>COUNTIF(B1283,"*aa*")</f>
        <v>0</v>
      </c>
      <c r="J1283" s="1">
        <f>COUNTIF(B1283,"*oo*")</f>
        <v>0</v>
      </c>
      <c r="K1283" s="1">
        <f>COUNTIF(B1283,"*uu*")</f>
        <v>0</v>
      </c>
      <c r="L1283" s="1">
        <f>COUNTIF(B1283,"*ia*")</f>
        <v>0</v>
      </c>
      <c r="M1283" s="1">
        <f>COUNTIF(B1283,"*iu*")</f>
        <v>0</v>
      </c>
      <c r="N1283" s="1">
        <f>COUNTIF(B1283,"*ei*")</f>
        <v>0</v>
      </c>
      <c r="O1283" s="1">
        <f>COUNTIF(B1283,"*ea*")</f>
        <v>0</v>
      </c>
      <c r="P1283" s="1">
        <f>COUNTIF(B1283,"*eo*")</f>
        <v>0</v>
      </c>
      <c r="Q1283" s="1">
        <f>COUNTIF(B1283,"*eu*")</f>
        <v>0</v>
      </c>
      <c r="R1283" s="1">
        <f>COUNTIF(B1283,"*ai*")</f>
        <v>0</v>
      </c>
      <c r="S1283" s="1">
        <f>COUNTIF(B1283,"*ae*")</f>
        <v>0</v>
      </c>
      <c r="T1283" s="1">
        <f>COUNTIF(B1283,"*ao*")</f>
        <v>0</v>
      </c>
      <c r="U1283" s="1">
        <f>COUNTIF(B1283,"*au*")</f>
        <v>0</v>
      </c>
      <c r="V1283" s="1">
        <f>COUNTIF(B1283,"*oi*")</f>
        <v>0</v>
      </c>
      <c r="W1283" s="1">
        <f>COUNTIF(B1283,"*oe*")</f>
        <v>0</v>
      </c>
      <c r="X1283" s="1">
        <f>COUNTIF(B1283,"*oa*")</f>
        <v>0</v>
      </c>
      <c r="Y1283" s="1">
        <f>COUNTIF(B1283,"*ou*")</f>
        <v>0</v>
      </c>
      <c r="Z1283" s="1">
        <f>COUNTIF(B1283,"*ui*")</f>
        <v>0</v>
      </c>
      <c r="AA1283" s="1">
        <f>COUNTIF(B1283,"*ua*")</f>
        <v>0</v>
      </c>
      <c r="AB1283">
        <f>SUM(G1283:AA1283)</f>
        <v>0</v>
      </c>
      <c r="AC1283">
        <v>2</v>
      </c>
      <c r="AD1283">
        <f>COUNTIF(AC1283,"2")</f>
        <v>1</v>
      </c>
      <c r="AE1283">
        <f>COUNTIF(AC1283,"3")</f>
        <v>0</v>
      </c>
      <c r="AF1283">
        <f>COUNTIF(AC1283,"4")</f>
        <v>0</v>
      </c>
      <c r="AG1283">
        <f>COUNTIF(AC1283,"5")</f>
        <v>0</v>
      </c>
      <c r="AH1283">
        <v>1</v>
      </c>
      <c r="AI1283">
        <v>0</v>
      </c>
      <c r="AL1283">
        <v>1</v>
      </c>
      <c r="AO1283" s="1">
        <f>COUNTIF(F1283,"CVCV")+COUNTIF(F1283,"CVVCV")</f>
        <v>1</v>
      </c>
      <c r="AP1283" s="1">
        <f>COUNTIF(F1283,"CVCVC")+COUNTIF(F1283,"CVVCVC")</f>
        <v>0</v>
      </c>
      <c r="AQ1283" s="1">
        <f>COUNTIF(F1283,"VCV")+COUNTIF(F1283,"VVCV")</f>
        <v>0</v>
      </c>
      <c r="AR1283" s="1">
        <f>COUNTIF(F1283,"VCVC")+COUNTIF(F1283,"VVCVC")</f>
        <v>0</v>
      </c>
      <c r="AS1283" s="1">
        <f>COUNTIF(F1283,"CVV")</f>
        <v>0</v>
      </c>
      <c r="AT1283" s="1">
        <f>COUNTIF(F1283,"CVVC")</f>
        <v>0</v>
      </c>
      <c r="AU1283" s="1">
        <f>COUNTIF(F1283,"VV")</f>
        <v>0</v>
      </c>
      <c r="AV1283" s="1">
        <f>COUNTIF(F1283,"VVC")</f>
        <v>0</v>
      </c>
      <c r="AW1283" s="1">
        <f>COUNTIF(F1283,"CVVCVC")+COUNTIF(F1283,"VVCVC")+COUNTIF(F1283,"CVVCV")+COUNTIF(F1283,"VVCV")</f>
        <v>0</v>
      </c>
      <c r="AY1283" s="1">
        <f>COUNTIF(F1283,"CCVCV")</f>
        <v>0</v>
      </c>
      <c r="AZ1283" s="1">
        <f>COUNTIF(F1283,"CCVCVC")</f>
        <v>0</v>
      </c>
      <c r="BA1283" s="1">
        <f>COUNTIF(F1283,"CCVV")</f>
        <v>0</v>
      </c>
      <c r="BB1283" s="1">
        <f>COUNTIF(F1283,"CCVVC")</f>
        <v>0</v>
      </c>
      <c r="BF1283" s="1" t="str">
        <f>RIGHT(F1283,4)</f>
        <v>CVCV</v>
      </c>
      <c r="BG1283" s="1">
        <v>1</v>
      </c>
      <c r="BP1283" s="1">
        <f>SUM(BG1283:BO1283)</f>
        <v>1</v>
      </c>
      <c r="BQ1283">
        <v>0</v>
      </c>
      <c r="BS1283" s="1" t="str">
        <f>LEFT(B1283,1)</f>
        <v>n</v>
      </c>
      <c r="BT1283" s="1" t="str">
        <f>LEFT(B1283,2)</f>
        <v>no</v>
      </c>
      <c r="BU1283" s="1" t="str">
        <f>RIGHT(B1283,1)</f>
        <v>o</v>
      </c>
      <c r="BX1283" s="10">
        <v>0</v>
      </c>
      <c r="BY1283" s="10" t="str">
        <f>LEFT(CA1283,1)</f>
        <v>o</v>
      </c>
      <c r="BZ1283" s="10" t="str">
        <f>RIGHT(B1283,1)</f>
        <v>o</v>
      </c>
      <c r="CA1283" s="10" t="str">
        <f>RIGHT(B1283,3)</f>
        <v>oʔo</v>
      </c>
      <c r="CB1283" s="10" t="str">
        <f>RIGHT(B1283,3)</f>
        <v>oʔo</v>
      </c>
      <c r="CC1283" s="10" t="str">
        <f>RIGHT(B1283,2)</f>
        <v>ʔo</v>
      </c>
      <c r="CD1283" s="10" t="str">
        <f>RIGHT(B1283,1)</f>
        <v>o</v>
      </c>
    </row>
    <row r="1284" spans="1:82">
      <c r="A1284">
        <v>1181</v>
      </c>
      <c r="B1284" s="30" t="s">
        <v>3205</v>
      </c>
      <c r="C1284" t="s">
        <v>1855</v>
      </c>
      <c r="D1284" t="s">
        <v>1151</v>
      </c>
      <c r="E1284" t="s">
        <v>2821</v>
      </c>
      <c r="F1284" t="s">
        <v>2834</v>
      </c>
      <c r="G1284" s="1">
        <f>COUNTIF(B1284,"*ii*")</f>
        <v>0</v>
      </c>
      <c r="H1284" s="1">
        <f>COUNTIF(B1284,"*ee*")</f>
        <v>0</v>
      </c>
      <c r="I1284" s="1">
        <f>COUNTIF(B1284,"*aa*")</f>
        <v>0</v>
      </c>
      <c r="J1284" s="1">
        <f>COUNTIF(B1284,"*oo*")</f>
        <v>0</v>
      </c>
      <c r="K1284" s="1">
        <f>COUNTIF(B1284,"*uu*")</f>
        <v>0</v>
      </c>
      <c r="L1284" s="1">
        <f>COUNTIF(B1284,"*ia*")</f>
        <v>0</v>
      </c>
      <c r="M1284" s="1">
        <f>COUNTIF(B1284,"*iu*")</f>
        <v>0</v>
      </c>
      <c r="N1284" s="1">
        <f>COUNTIF(B1284,"*ei*")</f>
        <v>0</v>
      </c>
      <c r="O1284" s="1">
        <f>COUNTIF(B1284,"*ea*")</f>
        <v>0</v>
      </c>
      <c r="P1284" s="1">
        <f>COUNTIF(B1284,"*eo*")</f>
        <v>0</v>
      </c>
      <c r="Q1284" s="1">
        <f>COUNTIF(B1284,"*eu*")</f>
        <v>0</v>
      </c>
      <c r="R1284" s="1">
        <f>COUNTIF(B1284,"*ai*")</f>
        <v>0</v>
      </c>
      <c r="S1284" s="1">
        <f>COUNTIF(B1284,"*ae*")</f>
        <v>0</v>
      </c>
      <c r="T1284" s="1">
        <f>COUNTIF(B1284,"*ao*")</f>
        <v>0</v>
      </c>
      <c r="U1284" s="1">
        <f>COUNTIF(B1284,"*au*")</f>
        <v>0</v>
      </c>
      <c r="V1284" s="1">
        <f>COUNTIF(B1284,"*oi*")</f>
        <v>0</v>
      </c>
      <c r="W1284" s="1">
        <f>COUNTIF(B1284,"*oe*")</f>
        <v>0</v>
      </c>
      <c r="X1284" s="1">
        <f>COUNTIF(B1284,"*oa*")</f>
        <v>0</v>
      </c>
      <c r="Y1284" s="1">
        <f>COUNTIF(B1284,"*ou*")</f>
        <v>0</v>
      </c>
      <c r="Z1284" s="1">
        <f>COUNTIF(B1284,"*ui*")</f>
        <v>0</v>
      </c>
      <c r="AA1284" s="1">
        <f>COUNTIF(B1284,"*ua*")</f>
        <v>0</v>
      </c>
      <c r="AB1284">
        <f>SUM(G1284:AA1284)</f>
        <v>0</v>
      </c>
      <c r="AC1284">
        <v>2</v>
      </c>
      <c r="AD1284">
        <f>COUNTIF(AC1284,"2")</f>
        <v>1</v>
      </c>
      <c r="AE1284">
        <f>COUNTIF(AC1284,"3")</f>
        <v>0</v>
      </c>
      <c r="AF1284">
        <f>COUNTIF(AC1284,"4")</f>
        <v>0</v>
      </c>
      <c r="AG1284">
        <f>COUNTIF(AC1284,"5")</f>
        <v>0</v>
      </c>
      <c r="AH1284">
        <v>1</v>
      </c>
      <c r="AI1284">
        <v>0</v>
      </c>
      <c r="AL1284">
        <v>1</v>
      </c>
      <c r="AO1284" s="1">
        <f>COUNTIF(F1284,"CVCV")+COUNTIF(F1284,"CVVCV")</f>
        <v>1</v>
      </c>
      <c r="AP1284" s="1">
        <f>COUNTIF(F1284,"CVCVC")+COUNTIF(F1284,"CVVCVC")</f>
        <v>0</v>
      </c>
      <c r="AQ1284" s="1">
        <f>COUNTIF(F1284,"VCV")+COUNTIF(F1284,"VVCV")</f>
        <v>0</v>
      </c>
      <c r="AR1284" s="1">
        <f>COUNTIF(F1284,"VCVC")+COUNTIF(F1284,"VVCVC")</f>
        <v>0</v>
      </c>
      <c r="AS1284" s="1">
        <f>COUNTIF(F1284,"CVV")</f>
        <v>0</v>
      </c>
      <c r="AT1284" s="1">
        <f>COUNTIF(F1284,"CVVC")</f>
        <v>0</v>
      </c>
      <c r="AU1284" s="1">
        <f>COUNTIF(F1284,"VV")</f>
        <v>0</v>
      </c>
      <c r="AV1284" s="1">
        <f>COUNTIF(F1284,"VVC")</f>
        <v>0</v>
      </c>
      <c r="AW1284" s="1">
        <f>COUNTIF(F1284,"CVVCVC")+COUNTIF(F1284,"VVCVC")+COUNTIF(F1284,"CVVCV")+COUNTIF(F1284,"VVCV")</f>
        <v>0</v>
      </c>
      <c r="AY1284" s="1">
        <f>COUNTIF(F1284,"CCVCV")</f>
        <v>0</v>
      </c>
      <c r="AZ1284" s="1">
        <f>COUNTIF(F1284,"CCVCVC")</f>
        <v>0</v>
      </c>
      <c r="BA1284" s="1">
        <f>COUNTIF(F1284,"CCVV")</f>
        <v>0</v>
      </c>
      <c r="BB1284" s="1">
        <f>COUNTIF(F1284,"CCVVC")</f>
        <v>0</v>
      </c>
      <c r="BF1284" s="1" t="str">
        <f>RIGHT(F1284,4)</f>
        <v>CVCV</v>
      </c>
      <c r="BG1284" s="1">
        <v>1</v>
      </c>
      <c r="BP1284" s="1">
        <f>SUM(BG1284:BO1284)</f>
        <v>1</v>
      </c>
      <c r="BQ1284">
        <v>0</v>
      </c>
      <c r="BS1284" s="1" t="str">
        <f>LEFT(B1284,1)</f>
        <v>p</v>
      </c>
      <c r="BT1284" s="1" t="str">
        <f>LEFT(B1284,2)</f>
        <v>po</v>
      </c>
      <c r="BU1284" s="1" t="str">
        <f>RIGHT(B1284,1)</f>
        <v>o</v>
      </c>
      <c r="BX1284" s="10">
        <v>0</v>
      </c>
      <c r="BY1284" s="10" t="str">
        <f>LEFT(CA1284,1)</f>
        <v>o</v>
      </c>
      <c r="BZ1284" s="10" t="str">
        <f>RIGHT(B1284,1)</f>
        <v>o</v>
      </c>
      <c r="CA1284" s="10" t="str">
        <f>RIGHT(B1284,3)</f>
        <v>oʔo</v>
      </c>
      <c r="CB1284" s="10" t="str">
        <f>RIGHT(B1284,3)</f>
        <v>oʔo</v>
      </c>
      <c r="CC1284" s="10" t="str">
        <f>RIGHT(B1284,2)</f>
        <v>ʔo</v>
      </c>
      <c r="CD1284" s="10" t="str">
        <f>RIGHT(B1284,1)</f>
        <v>o</v>
      </c>
    </row>
    <row r="1285" spans="1:82">
      <c r="A1285">
        <v>1906</v>
      </c>
      <c r="B1285" s="30" t="s">
        <v>3492</v>
      </c>
      <c r="C1285" t="s">
        <v>1228</v>
      </c>
      <c r="D1285" t="s">
        <v>1151</v>
      </c>
      <c r="E1285" t="s">
        <v>2821</v>
      </c>
      <c r="F1285" t="s">
        <v>2834</v>
      </c>
      <c r="G1285" s="1">
        <f>COUNTIF(B1285,"*ii*")</f>
        <v>0</v>
      </c>
      <c r="H1285" s="1">
        <f>COUNTIF(B1285,"*ee*")</f>
        <v>0</v>
      </c>
      <c r="I1285" s="1">
        <f>COUNTIF(B1285,"*aa*")</f>
        <v>0</v>
      </c>
      <c r="J1285" s="1">
        <f>COUNTIF(B1285,"*oo*")</f>
        <v>0</v>
      </c>
      <c r="K1285" s="1">
        <f>COUNTIF(B1285,"*uu*")</f>
        <v>0</v>
      </c>
      <c r="L1285" s="1">
        <f>COUNTIF(B1285,"*ia*")</f>
        <v>0</v>
      </c>
      <c r="M1285" s="1">
        <f>COUNTIF(B1285,"*iu*")</f>
        <v>0</v>
      </c>
      <c r="N1285" s="1">
        <f>COUNTIF(B1285,"*ei*")</f>
        <v>0</v>
      </c>
      <c r="O1285" s="1">
        <f>COUNTIF(B1285,"*ea*")</f>
        <v>0</v>
      </c>
      <c r="P1285" s="1">
        <f>COUNTIF(B1285,"*eo*")</f>
        <v>0</v>
      </c>
      <c r="Q1285" s="1">
        <f>COUNTIF(B1285,"*eu*")</f>
        <v>0</v>
      </c>
      <c r="R1285" s="1">
        <f>COUNTIF(B1285,"*ai*")</f>
        <v>0</v>
      </c>
      <c r="S1285" s="1">
        <f>COUNTIF(B1285,"*ae*")</f>
        <v>0</v>
      </c>
      <c r="T1285" s="1">
        <f>COUNTIF(B1285,"*ao*")</f>
        <v>0</v>
      </c>
      <c r="U1285" s="1">
        <f>COUNTIF(B1285,"*au*")</f>
        <v>0</v>
      </c>
      <c r="V1285" s="1">
        <f>COUNTIF(B1285,"*oi*")</f>
        <v>0</v>
      </c>
      <c r="W1285" s="1">
        <f>COUNTIF(B1285,"*oe*")</f>
        <v>0</v>
      </c>
      <c r="X1285" s="1">
        <f>COUNTIF(B1285,"*oa*")</f>
        <v>0</v>
      </c>
      <c r="Y1285" s="1">
        <f>COUNTIF(B1285,"*ou*")</f>
        <v>0</v>
      </c>
      <c r="Z1285" s="1">
        <f>COUNTIF(B1285,"*ui*")</f>
        <v>0</v>
      </c>
      <c r="AA1285" s="1">
        <f>COUNTIF(B1285,"*ua*")</f>
        <v>0</v>
      </c>
      <c r="AB1285">
        <f>SUM(G1285:AA1285)</f>
        <v>0</v>
      </c>
      <c r="AC1285">
        <v>2</v>
      </c>
      <c r="AD1285">
        <f>COUNTIF(AC1285,"2")</f>
        <v>1</v>
      </c>
      <c r="AE1285">
        <f>COUNTIF(AC1285,"3")</f>
        <v>0</v>
      </c>
      <c r="AF1285">
        <f>COUNTIF(AC1285,"4")</f>
        <v>0</v>
      </c>
      <c r="AG1285">
        <f>COUNTIF(AC1285,"5")</f>
        <v>0</v>
      </c>
      <c r="AH1285">
        <v>1</v>
      </c>
      <c r="AI1285">
        <v>0</v>
      </c>
      <c r="AL1285">
        <v>1</v>
      </c>
      <c r="AO1285" s="1">
        <f>COUNTIF(F1285,"CVCV")+COUNTIF(F1285,"CVVCV")</f>
        <v>1</v>
      </c>
      <c r="AP1285" s="1">
        <f>COUNTIF(F1285,"CVCVC")+COUNTIF(F1285,"CVVCVC")</f>
        <v>0</v>
      </c>
      <c r="AQ1285" s="1">
        <f>COUNTIF(F1285,"VCV")+COUNTIF(F1285,"VVCV")</f>
        <v>0</v>
      </c>
      <c r="AR1285" s="1">
        <f>COUNTIF(F1285,"VCVC")+COUNTIF(F1285,"VVCVC")</f>
        <v>0</v>
      </c>
      <c r="AS1285" s="1">
        <f>COUNTIF(F1285,"CVV")</f>
        <v>0</v>
      </c>
      <c r="AT1285" s="1">
        <f>COUNTIF(F1285,"CVVC")</f>
        <v>0</v>
      </c>
      <c r="AU1285" s="1">
        <f>COUNTIF(F1285,"VV")</f>
        <v>0</v>
      </c>
      <c r="AV1285" s="1">
        <f>COUNTIF(F1285,"VVC")</f>
        <v>0</v>
      </c>
      <c r="AW1285" s="1">
        <f>COUNTIF(F1285,"CVVCVC")+COUNTIF(F1285,"VVCVC")+COUNTIF(F1285,"CVVCV")+COUNTIF(F1285,"VVCV")</f>
        <v>0</v>
      </c>
      <c r="AY1285" s="1">
        <f>COUNTIF(F1285,"CCVCV")</f>
        <v>0</v>
      </c>
      <c r="AZ1285" s="1">
        <f>COUNTIF(F1285,"CCVCVC")</f>
        <v>0</v>
      </c>
      <c r="BA1285" s="1">
        <f>COUNTIF(F1285,"CCVV")</f>
        <v>0</v>
      </c>
      <c r="BB1285" s="1">
        <f>COUNTIF(F1285,"CCVVC")</f>
        <v>0</v>
      </c>
      <c r="BF1285" s="1" t="str">
        <f>RIGHT(F1285,4)</f>
        <v>CVCV</v>
      </c>
      <c r="BG1285" s="1">
        <v>1</v>
      </c>
      <c r="BP1285" s="1">
        <f>SUM(BG1285:BO1285)</f>
        <v>1</v>
      </c>
      <c r="BQ1285">
        <v>0</v>
      </c>
      <c r="BS1285" s="1" t="str">
        <f>LEFT(B1285,1)</f>
        <v>t</v>
      </c>
      <c r="BT1285" s="1" t="str">
        <f>LEFT(B1285,2)</f>
        <v>to</v>
      </c>
      <c r="BU1285" s="1" t="str">
        <f>RIGHT(B1285,1)</f>
        <v>o</v>
      </c>
      <c r="BX1285" s="10">
        <v>0</v>
      </c>
      <c r="BY1285" s="10" t="str">
        <f>LEFT(CA1285,1)</f>
        <v>o</v>
      </c>
      <c r="BZ1285" s="10" t="str">
        <f>RIGHT(B1285,1)</f>
        <v>o</v>
      </c>
      <c r="CA1285" s="10" t="str">
        <f>RIGHT(B1285,3)</f>
        <v>oʔo</v>
      </c>
      <c r="CB1285" s="10" t="str">
        <f>RIGHT(B1285,3)</f>
        <v>oʔo</v>
      </c>
      <c r="CC1285" s="10" t="str">
        <f>RIGHT(B1285,2)</f>
        <v>ʔo</v>
      </c>
      <c r="CD1285" s="10" t="str">
        <f>RIGHT(B1285,1)</f>
        <v>o</v>
      </c>
    </row>
    <row r="1286" spans="1:82">
      <c r="A1286">
        <v>332</v>
      </c>
      <c r="B1286" s="30" t="s">
        <v>3050</v>
      </c>
      <c r="C1286" t="s">
        <v>2072</v>
      </c>
      <c r="D1286" t="s">
        <v>1150</v>
      </c>
      <c r="E1286" t="s">
        <v>2821</v>
      </c>
      <c r="F1286" t="s">
        <v>2834</v>
      </c>
      <c r="G1286" s="1">
        <f>COUNTIF(B1286,"*ii*")</f>
        <v>0</v>
      </c>
      <c r="H1286" s="1">
        <f>COUNTIF(B1286,"*ee*")</f>
        <v>0</v>
      </c>
      <c r="I1286" s="1">
        <f>COUNTIF(B1286,"*aa*")</f>
        <v>0</v>
      </c>
      <c r="J1286" s="1">
        <f>COUNTIF(B1286,"*oo*")</f>
        <v>0</v>
      </c>
      <c r="K1286" s="1">
        <f>COUNTIF(B1286,"*uu*")</f>
        <v>0</v>
      </c>
      <c r="L1286" s="1">
        <f>COUNTIF(B1286,"*ia*")</f>
        <v>0</v>
      </c>
      <c r="M1286" s="1">
        <f>COUNTIF(B1286,"*iu*")</f>
        <v>0</v>
      </c>
      <c r="N1286" s="1">
        <f>COUNTIF(B1286,"*ei*")</f>
        <v>0</v>
      </c>
      <c r="O1286" s="1">
        <f>COUNTIF(B1286,"*ea*")</f>
        <v>0</v>
      </c>
      <c r="P1286" s="1">
        <f>COUNTIF(B1286,"*eo*")</f>
        <v>0</v>
      </c>
      <c r="Q1286" s="1">
        <f>COUNTIF(B1286,"*eu*")</f>
        <v>0</v>
      </c>
      <c r="R1286" s="1">
        <f>COUNTIF(B1286,"*ai*")</f>
        <v>0</v>
      </c>
      <c r="S1286" s="1">
        <f>COUNTIF(B1286,"*ae*")</f>
        <v>0</v>
      </c>
      <c r="T1286" s="1">
        <f>COUNTIF(B1286,"*ao*")</f>
        <v>0</v>
      </c>
      <c r="U1286" s="1">
        <f>COUNTIF(B1286,"*au*")</f>
        <v>0</v>
      </c>
      <c r="V1286" s="1">
        <f>COUNTIF(B1286,"*oi*")</f>
        <v>0</v>
      </c>
      <c r="W1286" s="1">
        <f>COUNTIF(B1286,"*oe*")</f>
        <v>0</v>
      </c>
      <c r="X1286" s="1">
        <f>COUNTIF(B1286,"*oa*")</f>
        <v>0</v>
      </c>
      <c r="Y1286" s="1">
        <f>COUNTIF(B1286,"*ou*")</f>
        <v>0</v>
      </c>
      <c r="Z1286" s="1">
        <f>COUNTIF(B1286,"*ui*")</f>
        <v>0</v>
      </c>
      <c r="AA1286" s="1">
        <f>COUNTIF(B1286,"*ua*")</f>
        <v>0</v>
      </c>
      <c r="AB1286">
        <f>SUM(G1286:AA1286)</f>
        <v>0</v>
      </c>
      <c r="AC1286">
        <v>2</v>
      </c>
      <c r="AD1286">
        <f>COUNTIF(AC1286,"2")</f>
        <v>1</v>
      </c>
      <c r="AE1286">
        <f>COUNTIF(AC1286,"3")</f>
        <v>0</v>
      </c>
      <c r="AF1286">
        <f>COUNTIF(AC1286,"4")</f>
        <v>0</v>
      </c>
      <c r="AG1286">
        <f>COUNTIF(AC1286,"5")</f>
        <v>0</v>
      </c>
      <c r="AH1286">
        <v>1</v>
      </c>
      <c r="AI1286">
        <v>0</v>
      </c>
      <c r="AL1286">
        <v>1</v>
      </c>
      <c r="AO1286" s="1">
        <f>COUNTIF(F1286,"CVCV")+COUNTIF(F1286,"CVVCV")</f>
        <v>1</v>
      </c>
      <c r="AP1286" s="1">
        <f>COUNTIF(F1286,"CVCVC")+COUNTIF(F1286,"CVVCVC")</f>
        <v>0</v>
      </c>
      <c r="AQ1286" s="1">
        <f>COUNTIF(F1286,"VCV")+COUNTIF(F1286,"VVCV")</f>
        <v>0</v>
      </c>
      <c r="AR1286" s="1">
        <f>COUNTIF(F1286,"VCVC")+COUNTIF(F1286,"VVCVC")</f>
        <v>0</v>
      </c>
      <c r="AS1286" s="1">
        <f>COUNTIF(F1286,"CVV")</f>
        <v>0</v>
      </c>
      <c r="AT1286" s="1">
        <f>COUNTIF(F1286,"CVVC")</f>
        <v>0</v>
      </c>
      <c r="AU1286" s="1">
        <f>COUNTIF(F1286,"VV")</f>
        <v>0</v>
      </c>
      <c r="AV1286" s="1">
        <f>COUNTIF(F1286,"VVC")</f>
        <v>0</v>
      </c>
      <c r="AW1286" s="1">
        <f>COUNTIF(F1286,"CVVCVC")+COUNTIF(F1286,"VVCVC")+COUNTIF(F1286,"CVVCV")+COUNTIF(F1286,"VVCV")</f>
        <v>0</v>
      </c>
      <c r="AY1286" s="1">
        <f>COUNTIF(F1286,"CCVCV")</f>
        <v>0</v>
      </c>
      <c r="AZ1286" s="1">
        <f>COUNTIF(F1286,"CCVCVC")</f>
        <v>0</v>
      </c>
      <c r="BA1286" s="1">
        <f>COUNTIF(F1286,"CCVV")</f>
        <v>0</v>
      </c>
      <c r="BB1286" s="1">
        <f>COUNTIF(F1286,"CCVVC")</f>
        <v>0</v>
      </c>
      <c r="BF1286" s="1" t="str">
        <f>RIGHT(F1286,4)</f>
        <v>CVCV</v>
      </c>
      <c r="BG1286" s="1">
        <v>1</v>
      </c>
      <c r="BP1286" s="1">
        <f>SUM(BG1286:BO1286)</f>
        <v>1</v>
      </c>
      <c r="BQ1286">
        <v>0</v>
      </c>
      <c r="BS1286" s="1" t="str">
        <f>LEFT(B1286,1)</f>
        <v>f</v>
      </c>
      <c r="BT1286" s="1" t="str">
        <f>LEFT(B1286,2)</f>
        <v>fo</v>
      </c>
      <c r="BU1286" s="1" t="str">
        <f>RIGHT(B1286,1)</f>
        <v>o</v>
      </c>
      <c r="BX1286" s="10">
        <v>0</v>
      </c>
      <c r="BY1286" s="10" t="str">
        <f>LEFT(CA1286,1)</f>
        <v>o</v>
      </c>
      <c r="BZ1286" s="10" t="str">
        <f>RIGHT(B1286,1)</f>
        <v>o</v>
      </c>
      <c r="CA1286" s="10" t="str">
        <f>RIGHT(B1286,3)</f>
        <v>oʔo</v>
      </c>
      <c r="CB1286" s="10" t="str">
        <f>RIGHT(B1286,3)</f>
        <v>oʔo</v>
      </c>
      <c r="CC1286" s="10" t="str">
        <f>RIGHT(B1286,2)</f>
        <v>ʔo</v>
      </c>
      <c r="CD1286" s="10" t="str">
        <f>RIGHT(B1286,1)</f>
        <v>o</v>
      </c>
    </row>
    <row r="1287" spans="1:82">
      <c r="A1287">
        <v>1022</v>
      </c>
      <c r="B1287" s="30" t="s">
        <v>3178</v>
      </c>
      <c r="C1287" t="s">
        <v>1424</v>
      </c>
      <c r="D1287" t="s">
        <v>1150</v>
      </c>
      <c r="E1287" t="s">
        <v>2821</v>
      </c>
      <c r="F1287" t="s">
        <v>2834</v>
      </c>
      <c r="G1287" s="1">
        <f>COUNTIF(B1287,"*ii*")</f>
        <v>0</v>
      </c>
      <c r="H1287" s="1">
        <f>COUNTIF(B1287,"*ee*")</f>
        <v>0</v>
      </c>
      <c r="I1287" s="1">
        <f>COUNTIF(B1287,"*aa*")</f>
        <v>0</v>
      </c>
      <c r="J1287" s="1">
        <f>COUNTIF(B1287,"*oo*")</f>
        <v>0</v>
      </c>
      <c r="K1287" s="1">
        <f>COUNTIF(B1287,"*uu*")</f>
        <v>0</v>
      </c>
      <c r="L1287" s="1">
        <f>COUNTIF(B1287,"*ia*")</f>
        <v>0</v>
      </c>
      <c r="M1287" s="1">
        <f>COUNTIF(B1287,"*iu*")</f>
        <v>0</v>
      </c>
      <c r="N1287" s="1">
        <f>COUNTIF(B1287,"*ei*")</f>
        <v>0</v>
      </c>
      <c r="O1287" s="1">
        <f>COUNTIF(B1287,"*ea*")</f>
        <v>0</v>
      </c>
      <c r="P1287" s="1">
        <f>COUNTIF(B1287,"*eo*")</f>
        <v>0</v>
      </c>
      <c r="Q1287" s="1">
        <f>COUNTIF(B1287,"*eu*")</f>
        <v>0</v>
      </c>
      <c r="R1287" s="1">
        <f>COUNTIF(B1287,"*ai*")</f>
        <v>0</v>
      </c>
      <c r="S1287" s="1">
        <f>COUNTIF(B1287,"*ae*")</f>
        <v>0</v>
      </c>
      <c r="T1287" s="1">
        <f>COUNTIF(B1287,"*ao*")</f>
        <v>0</v>
      </c>
      <c r="U1287" s="1">
        <f>COUNTIF(B1287,"*au*")</f>
        <v>0</v>
      </c>
      <c r="V1287" s="1">
        <f>COUNTIF(B1287,"*oi*")</f>
        <v>0</v>
      </c>
      <c r="W1287" s="1">
        <f>COUNTIF(B1287,"*oe*")</f>
        <v>0</v>
      </c>
      <c r="X1287" s="1">
        <f>COUNTIF(B1287,"*oa*")</f>
        <v>0</v>
      </c>
      <c r="Y1287" s="1">
        <f>COUNTIF(B1287,"*ou*")</f>
        <v>0</v>
      </c>
      <c r="Z1287" s="1">
        <f>COUNTIF(B1287,"*ui*")</f>
        <v>0</v>
      </c>
      <c r="AA1287" s="1">
        <f>COUNTIF(B1287,"*ua*")</f>
        <v>0</v>
      </c>
      <c r="AB1287">
        <f>SUM(G1287:AA1287)</f>
        <v>0</v>
      </c>
      <c r="AC1287">
        <v>2</v>
      </c>
      <c r="AD1287">
        <f>COUNTIF(AC1287,"2")</f>
        <v>1</v>
      </c>
      <c r="AE1287">
        <f>COUNTIF(AC1287,"3")</f>
        <v>0</v>
      </c>
      <c r="AF1287">
        <f>COUNTIF(AC1287,"4")</f>
        <v>0</v>
      </c>
      <c r="AG1287">
        <f>COUNTIF(AC1287,"5")</f>
        <v>0</v>
      </c>
      <c r="AH1287">
        <v>1</v>
      </c>
      <c r="AI1287">
        <v>0</v>
      </c>
      <c r="AL1287">
        <v>1</v>
      </c>
      <c r="AO1287" s="1">
        <f>COUNTIF(F1287,"CVCV")+COUNTIF(F1287,"CVVCV")</f>
        <v>1</v>
      </c>
      <c r="AP1287" s="1">
        <f>COUNTIF(F1287,"CVCVC")+COUNTIF(F1287,"CVVCVC")</f>
        <v>0</v>
      </c>
      <c r="AQ1287" s="1">
        <f>COUNTIF(F1287,"VCV")+COUNTIF(F1287,"VVCV")</f>
        <v>0</v>
      </c>
      <c r="AR1287" s="1">
        <f>COUNTIF(F1287,"VCVC")+COUNTIF(F1287,"VVCVC")</f>
        <v>0</v>
      </c>
      <c r="AS1287" s="1">
        <f>COUNTIF(F1287,"CVV")</f>
        <v>0</v>
      </c>
      <c r="AT1287" s="1">
        <f>COUNTIF(F1287,"CVVC")</f>
        <v>0</v>
      </c>
      <c r="AU1287" s="1">
        <f>COUNTIF(F1287,"VV")</f>
        <v>0</v>
      </c>
      <c r="AV1287" s="1">
        <f>COUNTIF(F1287,"VVC")</f>
        <v>0</v>
      </c>
      <c r="AW1287" s="1">
        <f>COUNTIF(F1287,"CVVCVC")+COUNTIF(F1287,"VVCVC")+COUNTIF(F1287,"CVVCV")+COUNTIF(F1287,"VVCV")</f>
        <v>0</v>
      </c>
      <c r="AY1287" s="1">
        <f>COUNTIF(F1287,"CCVCV")</f>
        <v>0</v>
      </c>
      <c r="AZ1287" s="1">
        <f>COUNTIF(F1287,"CCVCVC")</f>
        <v>0</v>
      </c>
      <c r="BA1287" s="1">
        <f>COUNTIF(F1287,"CCVV")</f>
        <v>0</v>
      </c>
      <c r="BB1287" s="1">
        <f>COUNTIF(F1287,"CCVVC")</f>
        <v>0</v>
      </c>
      <c r="BF1287" s="1" t="str">
        <f>RIGHT(F1287,4)</f>
        <v>CVCV</v>
      </c>
      <c r="BG1287" s="1">
        <v>1</v>
      </c>
      <c r="BP1287" s="1">
        <f>SUM(BG1287:BO1287)</f>
        <v>1</v>
      </c>
      <c r="BQ1287">
        <v>0</v>
      </c>
      <c r="BS1287" s="1" t="str">
        <f>LEFT(B1287,1)</f>
        <v>n</v>
      </c>
      <c r="BT1287" s="1" t="str">
        <f>LEFT(B1287,2)</f>
        <v>no</v>
      </c>
      <c r="BU1287" s="1" t="str">
        <f>RIGHT(B1287,1)</f>
        <v>o</v>
      </c>
      <c r="BX1287" s="10">
        <v>0</v>
      </c>
      <c r="BY1287" s="10" t="str">
        <f>LEFT(CA1287,1)</f>
        <v>o</v>
      </c>
      <c r="BZ1287" s="10" t="str">
        <f>RIGHT(B1287,1)</f>
        <v>o</v>
      </c>
      <c r="CA1287" s="10" t="str">
        <f>RIGHT(B1287,3)</f>
        <v>oʔo</v>
      </c>
      <c r="CB1287" s="10" t="str">
        <f>RIGHT(B1287,3)</f>
        <v>oʔo</v>
      </c>
      <c r="CC1287" s="10" t="str">
        <f>RIGHT(B1287,2)</f>
        <v>ʔo</v>
      </c>
      <c r="CD1287" s="10" t="str">
        <f>RIGHT(B1287,1)</f>
        <v>o</v>
      </c>
    </row>
    <row r="1288" spans="1:82">
      <c r="A1288">
        <v>1182</v>
      </c>
      <c r="B1288" s="30" t="s">
        <v>3205</v>
      </c>
      <c r="C1288" t="s">
        <v>2717</v>
      </c>
      <c r="D1288" t="s">
        <v>1150</v>
      </c>
      <c r="E1288" t="s">
        <v>2821</v>
      </c>
      <c r="F1288" t="s">
        <v>2834</v>
      </c>
      <c r="G1288" s="1">
        <f>COUNTIF(B1288,"*ii*")</f>
        <v>0</v>
      </c>
      <c r="H1288" s="1">
        <f>COUNTIF(B1288,"*ee*")</f>
        <v>0</v>
      </c>
      <c r="I1288" s="1">
        <f>COUNTIF(B1288,"*aa*")</f>
        <v>0</v>
      </c>
      <c r="J1288" s="1">
        <f>COUNTIF(B1288,"*oo*")</f>
        <v>0</v>
      </c>
      <c r="K1288" s="1">
        <f>COUNTIF(B1288,"*uu*")</f>
        <v>0</v>
      </c>
      <c r="L1288" s="1">
        <f>COUNTIF(B1288,"*ia*")</f>
        <v>0</v>
      </c>
      <c r="M1288" s="1">
        <f>COUNTIF(B1288,"*iu*")</f>
        <v>0</v>
      </c>
      <c r="N1288" s="1">
        <f>COUNTIF(B1288,"*ei*")</f>
        <v>0</v>
      </c>
      <c r="O1288" s="1">
        <f>COUNTIF(B1288,"*ea*")</f>
        <v>0</v>
      </c>
      <c r="P1288" s="1">
        <f>COUNTIF(B1288,"*eo*")</f>
        <v>0</v>
      </c>
      <c r="Q1288" s="1">
        <f>COUNTIF(B1288,"*eu*")</f>
        <v>0</v>
      </c>
      <c r="R1288" s="1">
        <f>COUNTIF(B1288,"*ai*")</f>
        <v>0</v>
      </c>
      <c r="S1288" s="1">
        <f>COUNTIF(B1288,"*ae*")</f>
        <v>0</v>
      </c>
      <c r="T1288" s="1">
        <f>COUNTIF(B1288,"*ao*")</f>
        <v>0</v>
      </c>
      <c r="U1288" s="1">
        <f>COUNTIF(B1288,"*au*")</f>
        <v>0</v>
      </c>
      <c r="V1288" s="1">
        <f>COUNTIF(B1288,"*oi*")</f>
        <v>0</v>
      </c>
      <c r="W1288" s="1">
        <f>COUNTIF(B1288,"*oe*")</f>
        <v>0</v>
      </c>
      <c r="X1288" s="1">
        <f>COUNTIF(B1288,"*oa*")</f>
        <v>0</v>
      </c>
      <c r="Y1288" s="1">
        <f>COUNTIF(B1288,"*ou*")</f>
        <v>0</v>
      </c>
      <c r="Z1288" s="1">
        <f>COUNTIF(B1288,"*ui*")</f>
        <v>0</v>
      </c>
      <c r="AA1288" s="1">
        <f>COUNTIF(B1288,"*ua*")</f>
        <v>0</v>
      </c>
      <c r="AB1288">
        <f>SUM(G1288:AA1288)</f>
        <v>0</v>
      </c>
      <c r="AC1288">
        <v>2</v>
      </c>
      <c r="AD1288">
        <f>COUNTIF(AC1288,"2")</f>
        <v>1</v>
      </c>
      <c r="AE1288">
        <f>COUNTIF(AC1288,"3")</f>
        <v>0</v>
      </c>
      <c r="AF1288">
        <f>COUNTIF(AC1288,"4")</f>
        <v>0</v>
      </c>
      <c r="AG1288">
        <f>COUNTIF(AC1288,"5")</f>
        <v>0</v>
      </c>
      <c r="AH1288">
        <v>1</v>
      </c>
      <c r="AI1288">
        <v>0</v>
      </c>
      <c r="AL1288">
        <v>1</v>
      </c>
      <c r="AO1288" s="1">
        <f>COUNTIF(F1288,"CVCV")+COUNTIF(F1288,"CVVCV")</f>
        <v>1</v>
      </c>
      <c r="AP1288" s="1">
        <f>COUNTIF(F1288,"CVCVC")+COUNTIF(F1288,"CVVCVC")</f>
        <v>0</v>
      </c>
      <c r="AQ1288" s="1">
        <f>COUNTIF(F1288,"VCV")+COUNTIF(F1288,"VVCV")</f>
        <v>0</v>
      </c>
      <c r="AR1288" s="1">
        <f>COUNTIF(F1288,"VCVC")+COUNTIF(F1288,"VVCVC")</f>
        <v>0</v>
      </c>
      <c r="AS1288" s="1">
        <f>COUNTIF(F1288,"CVV")</f>
        <v>0</v>
      </c>
      <c r="AT1288" s="1">
        <f>COUNTIF(F1288,"CVVC")</f>
        <v>0</v>
      </c>
      <c r="AU1288" s="1">
        <f>COUNTIF(F1288,"VV")</f>
        <v>0</v>
      </c>
      <c r="AV1288" s="1">
        <f>COUNTIF(F1288,"VVC")</f>
        <v>0</v>
      </c>
      <c r="AW1288" s="1">
        <f>COUNTIF(F1288,"CVVCVC")+COUNTIF(F1288,"VVCVC")+COUNTIF(F1288,"CVVCV")+COUNTIF(F1288,"VVCV")</f>
        <v>0</v>
      </c>
      <c r="AY1288" s="1">
        <f>COUNTIF(F1288,"CCVCV")</f>
        <v>0</v>
      </c>
      <c r="AZ1288" s="1">
        <f>COUNTIF(F1288,"CCVCVC")</f>
        <v>0</v>
      </c>
      <c r="BA1288" s="1">
        <f>COUNTIF(F1288,"CCVV")</f>
        <v>0</v>
      </c>
      <c r="BB1288" s="1">
        <f>COUNTIF(F1288,"CCVVC")</f>
        <v>0</v>
      </c>
      <c r="BF1288" s="1" t="str">
        <f>RIGHT(F1288,4)</f>
        <v>CVCV</v>
      </c>
      <c r="BG1288" s="1">
        <v>1</v>
      </c>
      <c r="BP1288" s="1">
        <f>SUM(BG1288:BO1288)</f>
        <v>1</v>
      </c>
      <c r="BQ1288">
        <v>0</v>
      </c>
      <c r="BS1288" s="1" t="str">
        <f>LEFT(B1288,1)</f>
        <v>p</v>
      </c>
      <c r="BT1288" s="1" t="str">
        <f>LEFT(B1288,2)</f>
        <v>po</v>
      </c>
      <c r="BU1288" s="1" t="str">
        <f>RIGHT(B1288,1)</f>
        <v>o</v>
      </c>
      <c r="BX1288" s="10">
        <v>0</v>
      </c>
      <c r="BY1288" s="10" t="str">
        <f>LEFT(CA1288,1)</f>
        <v>o</v>
      </c>
      <c r="BZ1288" s="10" t="str">
        <f>RIGHT(B1288,1)</f>
        <v>o</v>
      </c>
      <c r="CA1288" s="10" t="str">
        <f>RIGHT(B1288,3)</f>
        <v>oʔo</v>
      </c>
      <c r="CB1288" s="10" t="str">
        <f>RIGHT(B1288,3)</f>
        <v>oʔo</v>
      </c>
      <c r="CC1288" s="10" t="str">
        <f>RIGHT(B1288,2)</f>
        <v>ʔo</v>
      </c>
      <c r="CD1288" s="10" t="str">
        <f>RIGHT(B1288,1)</f>
        <v>o</v>
      </c>
    </row>
    <row r="1289" spans="1:82">
      <c r="A1289">
        <v>1483</v>
      </c>
      <c r="B1289" s="30" t="s">
        <v>4011</v>
      </c>
      <c r="C1289" t="s">
        <v>1222</v>
      </c>
      <c r="D1289" t="s">
        <v>1141</v>
      </c>
      <c r="E1289" t="s">
        <v>1141</v>
      </c>
      <c r="F1289" t="s">
        <v>2834</v>
      </c>
      <c r="G1289" s="1">
        <f>COUNTIF(B1289,"*ii*")</f>
        <v>0</v>
      </c>
      <c r="H1289" s="1">
        <f>COUNTIF(B1289,"*ee*")</f>
        <v>0</v>
      </c>
      <c r="I1289" s="1">
        <f>COUNTIF(B1289,"*aa*")</f>
        <v>0</v>
      </c>
      <c r="J1289" s="1">
        <f>COUNTIF(B1289,"*oo*")</f>
        <v>0</v>
      </c>
      <c r="K1289" s="1">
        <f>COUNTIF(B1289,"*uu*")</f>
        <v>0</v>
      </c>
      <c r="L1289" s="1">
        <f>COUNTIF(B1289,"*ia*")</f>
        <v>0</v>
      </c>
      <c r="M1289" s="1">
        <f>COUNTIF(B1289,"*iu*")</f>
        <v>0</v>
      </c>
      <c r="N1289" s="1">
        <f>COUNTIF(B1289,"*ei*")</f>
        <v>0</v>
      </c>
      <c r="O1289" s="1">
        <f>COUNTIF(B1289,"*ea*")</f>
        <v>0</v>
      </c>
      <c r="P1289" s="1">
        <f>COUNTIF(B1289,"*eo*")</f>
        <v>0</v>
      </c>
      <c r="Q1289" s="1">
        <f>COUNTIF(B1289,"*eu*")</f>
        <v>0</v>
      </c>
      <c r="R1289" s="1">
        <f>COUNTIF(B1289,"*ai*")</f>
        <v>0</v>
      </c>
      <c r="S1289" s="1">
        <f>COUNTIF(B1289,"*ae*")</f>
        <v>0</v>
      </c>
      <c r="T1289" s="1">
        <f>COUNTIF(B1289,"*ao*")</f>
        <v>0</v>
      </c>
      <c r="U1289" s="1">
        <f>COUNTIF(B1289,"*au*")</f>
        <v>0</v>
      </c>
      <c r="V1289" s="1">
        <f>COUNTIF(B1289,"*oi*")</f>
        <v>0</v>
      </c>
      <c r="W1289" s="1">
        <f>COUNTIF(B1289,"*oe*")</f>
        <v>0</v>
      </c>
      <c r="X1289" s="1">
        <f>COUNTIF(B1289,"*oa*")</f>
        <v>0</v>
      </c>
      <c r="Y1289" s="1">
        <f>COUNTIF(B1289,"*ou*")</f>
        <v>0</v>
      </c>
      <c r="Z1289" s="1">
        <f>COUNTIF(B1289,"*ui*")</f>
        <v>0</v>
      </c>
      <c r="AA1289" s="1">
        <f>COUNTIF(B1289,"*ua*")</f>
        <v>0</v>
      </c>
      <c r="AB1289">
        <f>SUM(G1289:AA1289)</f>
        <v>0</v>
      </c>
      <c r="AC1289">
        <v>2</v>
      </c>
      <c r="AD1289">
        <f>COUNTIF(AC1289,"2")</f>
        <v>1</v>
      </c>
      <c r="AE1289">
        <f>COUNTIF(AC1289,"3")</f>
        <v>0</v>
      </c>
      <c r="AF1289">
        <f>COUNTIF(AC1289,"4")</f>
        <v>0</v>
      </c>
      <c r="AG1289">
        <f>COUNTIF(AC1289,"5")</f>
        <v>0</v>
      </c>
      <c r="AH1289">
        <v>1</v>
      </c>
      <c r="AI1289">
        <v>0</v>
      </c>
      <c r="AL1289">
        <v>1</v>
      </c>
      <c r="AN1289" t="str">
        <f>RIGHT(B1289,1)</f>
        <v>i</v>
      </c>
      <c r="AO1289" s="1">
        <f>COUNTIF(F1289,"CVCV")+COUNTIF(F1289,"CVVCV")</f>
        <v>1</v>
      </c>
      <c r="AP1289" s="1">
        <f>COUNTIF(F1289,"CVCVC")+COUNTIF(F1289,"CVVCVC")</f>
        <v>0</v>
      </c>
      <c r="AQ1289" s="1">
        <f>COUNTIF(F1289,"VCV")+COUNTIF(F1289,"VVCV")</f>
        <v>0</v>
      </c>
      <c r="AR1289" s="1">
        <f>COUNTIF(F1289,"VCVC")+COUNTIF(F1289,"VVCVC")</f>
        <v>0</v>
      </c>
      <c r="AS1289" s="1">
        <f>COUNTIF(F1289,"CVV")</f>
        <v>0</v>
      </c>
      <c r="AT1289" s="1">
        <f>COUNTIF(F1289,"CVVC")</f>
        <v>0</v>
      </c>
      <c r="AU1289" s="1">
        <f>COUNTIF(F1289,"VV")</f>
        <v>0</v>
      </c>
      <c r="AV1289" s="1">
        <f>COUNTIF(F1289,"VVC")</f>
        <v>0</v>
      </c>
      <c r="AW1289" s="1">
        <f>COUNTIF(F1289,"CVVCVC")+COUNTIF(F1289,"VVCVC")+COUNTIF(F1289,"CVVCV")+COUNTIF(F1289,"VVCV")</f>
        <v>0</v>
      </c>
      <c r="AY1289" s="1">
        <f>COUNTIF(F1289,"CCVCV")</f>
        <v>0</v>
      </c>
      <c r="AZ1289" s="1">
        <f>COUNTIF(F1289,"CCVCVC")</f>
        <v>0</v>
      </c>
      <c r="BA1289" s="1">
        <f>COUNTIF(F1289,"CCVV")</f>
        <v>0</v>
      </c>
      <c r="BB1289" s="1">
        <f>COUNTIF(F1289,"CCVVC")</f>
        <v>0</v>
      </c>
      <c r="BF1289" s="1" t="str">
        <f>RIGHT(F1289,4)</f>
        <v>CVCV</v>
      </c>
      <c r="BG1289" s="1">
        <v>1</v>
      </c>
      <c r="BP1289" s="1">
        <f>SUM(BG1289:BO1289)</f>
        <v>1</v>
      </c>
      <c r="BQ1289">
        <v>0</v>
      </c>
      <c r="BS1289" s="1" t="str">
        <f>LEFT(B1289,1)</f>
        <v>R</v>
      </c>
      <c r="BT1289" s="1" t="str">
        <f>LEFT(B1289,2)</f>
        <v>Ra</v>
      </c>
      <c r="BU1289" s="1" t="str">
        <f>RIGHT(B1289,1)</f>
        <v>i</v>
      </c>
      <c r="BX1289" s="10">
        <v>0</v>
      </c>
      <c r="BY1289" s="10" t="str">
        <f>LEFT(CA1289,1)</f>
        <v>a</v>
      </c>
      <c r="BZ1289" s="10" t="str">
        <f>LEFT(CC1289,1)</f>
        <v>s</v>
      </c>
      <c r="CA1289" s="10" t="str">
        <f>RIGHT(B1289,3)</f>
        <v>asi</v>
      </c>
      <c r="CB1289" s="10" t="str">
        <f>RIGHT(B1289,3)</f>
        <v>asi</v>
      </c>
      <c r="CC1289" s="10" t="str">
        <f>RIGHT(B1289,2)</f>
        <v>si</v>
      </c>
      <c r="CD1289" s="10" t="str">
        <f>RIGHT(B1289,1)</f>
        <v>i</v>
      </c>
    </row>
    <row r="1290" spans="1:82">
      <c r="A1290">
        <v>306</v>
      </c>
      <c r="B1290" s="30" t="s">
        <v>910</v>
      </c>
      <c r="C1290" t="s">
        <v>1773</v>
      </c>
      <c r="D1290" t="s">
        <v>1141</v>
      </c>
      <c r="E1290" t="s">
        <v>1141</v>
      </c>
      <c r="F1290" t="s">
        <v>2834</v>
      </c>
      <c r="G1290" s="1">
        <f>COUNTIF(B1290,"*ii*")</f>
        <v>0</v>
      </c>
      <c r="H1290" s="1">
        <f>COUNTIF(B1290,"*ee*")</f>
        <v>0</v>
      </c>
      <c r="I1290" s="1">
        <f>COUNTIF(B1290,"*aa*")</f>
        <v>0</v>
      </c>
      <c r="J1290" s="1">
        <f>COUNTIF(B1290,"*oo*")</f>
        <v>0</v>
      </c>
      <c r="K1290" s="1">
        <f>COUNTIF(B1290,"*uu*")</f>
        <v>0</v>
      </c>
      <c r="L1290" s="1">
        <f>COUNTIF(B1290,"*ia*")</f>
        <v>0</v>
      </c>
      <c r="M1290" s="1">
        <f>COUNTIF(B1290,"*iu*")</f>
        <v>0</v>
      </c>
      <c r="N1290" s="1">
        <f>COUNTIF(B1290,"*ei*")</f>
        <v>0</v>
      </c>
      <c r="O1290" s="1">
        <f>COUNTIF(B1290,"*ea*")</f>
        <v>0</v>
      </c>
      <c r="P1290" s="1">
        <f>COUNTIF(B1290,"*eo*")</f>
        <v>0</v>
      </c>
      <c r="Q1290" s="1">
        <f>COUNTIF(B1290,"*eu*")</f>
        <v>0</v>
      </c>
      <c r="R1290" s="1">
        <f>COUNTIF(B1290,"*ai*")</f>
        <v>0</v>
      </c>
      <c r="S1290" s="1">
        <f>COUNTIF(B1290,"*ae*")</f>
        <v>0</v>
      </c>
      <c r="T1290" s="1">
        <f>COUNTIF(B1290,"*ao*")</f>
        <v>0</v>
      </c>
      <c r="U1290" s="1">
        <f>COUNTIF(B1290,"*au*")</f>
        <v>0</v>
      </c>
      <c r="V1290" s="1">
        <f>COUNTIF(B1290,"*oi*")</f>
        <v>0</v>
      </c>
      <c r="W1290" s="1">
        <f>COUNTIF(B1290,"*oe*")</f>
        <v>0</v>
      </c>
      <c r="X1290" s="1">
        <f>COUNTIF(B1290,"*oa*")</f>
        <v>0</v>
      </c>
      <c r="Y1290" s="1">
        <f>COUNTIF(B1290,"*ou*")</f>
        <v>0</v>
      </c>
      <c r="Z1290" s="1">
        <f>COUNTIF(B1290,"*ui*")</f>
        <v>0</v>
      </c>
      <c r="AA1290" s="1">
        <f>COUNTIF(B1290,"*ua*")</f>
        <v>0</v>
      </c>
      <c r="AB1290">
        <f>SUM(G1290:AA1290)</f>
        <v>0</v>
      </c>
      <c r="AC1290">
        <v>2</v>
      </c>
      <c r="AD1290">
        <f>COUNTIF(AC1290,"2")</f>
        <v>1</v>
      </c>
      <c r="AE1290">
        <f>COUNTIF(AC1290,"3")</f>
        <v>0</v>
      </c>
      <c r="AF1290">
        <f>COUNTIF(AC1290,"4")</f>
        <v>0</v>
      </c>
      <c r="AG1290">
        <f>COUNTIF(AC1290,"5")</f>
        <v>0</v>
      </c>
      <c r="AH1290">
        <v>1</v>
      </c>
      <c r="AI1290">
        <v>0</v>
      </c>
      <c r="AL1290">
        <v>1</v>
      </c>
      <c r="AN1290" t="str">
        <f>RIGHT(B1290,1)</f>
        <v>o</v>
      </c>
      <c r="AO1290" s="1">
        <f>COUNTIF(F1290,"CVCV")+COUNTIF(F1290,"CVVCV")</f>
        <v>1</v>
      </c>
      <c r="AP1290" s="1">
        <f>COUNTIF(F1290,"CVCVC")+COUNTIF(F1290,"CVVCVC")</f>
        <v>0</v>
      </c>
      <c r="AQ1290" s="1">
        <f>COUNTIF(F1290,"VCV")+COUNTIF(F1290,"VVCV")</f>
        <v>0</v>
      </c>
      <c r="AR1290" s="1">
        <f>COUNTIF(F1290,"VCVC")+COUNTIF(F1290,"VVCVC")</f>
        <v>0</v>
      </c>
      <c r="AS1290" s="1">
        <f>COUNTIF(F1290,"CVV")</f>
        <v>0</v>
      </c>
      <c r="AT1290" s="1">
        <f>COUNTIF(F1290,"CVVC")</f>
        <v>0</v>
      </c>
      <c r="AU1290" s="1">
        <f>COUNTIF(F1290,"VV")</f>
        <v>0</v>
      </c>
      <c r="AV1290" s="1">
        <f>COUNTIF(F1290,"VVC")</f>
        <v>0</v>
      </c>
      <c r="AW1290" s="1">
        <f>COUNTIF(F1290,"CVVCVC")+COUNTIF(F1290,"VVCVC")+COUNTIF(F1290,"CVVCV")+COUNTIF(F1290,"VVCV")</f>
        <v>0</v>
      </c>
      <c r="AY1290" s="1">
        <f>COUNTIF(F1290,"CCVCV")</f>
        <v>0</v>
      </c>
      <c r="AZ1290" s="1">
        <f>COUNTIF(F1290,"CCVCVC")</f>
        <v>0</v>
      </c>
      <c r="BA1290" s="1">
        <f>COUNTIF(F1290,"CCVV")</f>
        <v>0</v>
      </c>
      <c r="BB1290" s="1">
        <f>COUNTIF(F1290,"CCVVC")</f>
        <v>0</v>
      </c>
      <c r="BF1290" s="1" t="str">
        <f>RIGHT(F1290,4)</f>
        <v>CVCV</v>
      </c>
      <c r="BG1290" s="1">
        <v>1</v>
      </c>
      <c r="BP1290" s="1">
        <f>SUM(BG1290:BO1290)</f>
        <v>1</v>
      </c>
      <c r="BQ1290">
        <v>0</v>
      </c>
      <c r="BS1290" s="1" t="str">
        <f>LEFT(B1290,1)</f>
        <v>f</v>
      </c>
      <c r="BT1290" s="1" t="str">
        <f>LEFT(B1290,2)</f>
        <v>fe</v>
      </c>
      <c r="BU1290" s="1" t="str">
        <f>RIGHT(B1290,1)</f>
        <v>o</v>
      </c>
      <c r="BX1290" s="10">
        <v>0</v>
      </c>
      <c r="BY1290" s="10" t="str">
        <f>LEFT(CA1290,1)</f>
        <v>f</v>
      </c>
      <c r="BZ1290" s="10" t="str">
        <f>LEFT(CC1290,1)</f>
        <v>t</v>
      </c>
      <c r="CA1290" s="10" t="str">
        <f>RIGHT(B1290,4)</f>
        <v>feto</v>
      </c>
      <c r="CB1290" s="10" t="str">
        <f>RIGHT(B1290,3)</f>
        <v>eto</v>
      </c>
      <c r="CC1290" s="10" t="str">
        <f>RIGHT(B1290,2)</f>
        <v>to</v>
      </c>
      <c r="CD1290" s="10" t="str">
        <f>RIGHT(B1290,1)</f>
        <v>o</v>
      </c>
    </row>
    <row r="1291" spans="1:82">
      <c r="A1291">
        <v>639</v>
      </c>
      <c r="B1291" s="30" t="s">
        <v>4010</v>
      </c>
      <c r="C1291" t="s">
        <v>1884</v>
      </c>
      <c r="D1291" t="s">
        <v>1141</v>
      </c>
      <c r="E1291" t="s">
        <v>1141</v>
      </c>
      <c r="F1291" t="s">
        <v>2834</v>
      </c>
      <c r="G1291" s="1">
        <f>COUNTIF(B1291,"*ii*")</f>
        <v>0</v>
      </c>
      <c r="H1291" s="1">
        <f>COUNTIF(B1291,"*ee*")</f>
        <v>0</v>
      </c>
      <c r="I1291" s="1">
        <f>COUNTIF(B1291,"*aa*")</f>
        <v>0</v>
      </c>
      <c r="J1291" s="1">
        <f>COUNTIF(B1291,"*oo*")</f>
        <v>0</v>
      </c>
      <c r="K1291" s="1">
        <f>COUNTIF(B1291,"*uu*")</f>
        <v>0</v>
      </c>
      <c r="L1291" s="1">
        <f>COUNTIF(B1291,"*ia*")</f>
        <v>0</v>
      </c>
      <c r="M1291" s="1">
        <f>COUNTIF(B1291,"*iu*")</f>
        <v>0</v>
      </c>
      <c r="N1291" s="1">
        <f>COUNTIF(B1291,"*ei*")</f>
        <v>0</v>
      </c>
      <c r="O1291" s="1">
        <f>COUNTIF(B1291,"*ea*")</f>
        <v>0</v>
      </c>
      <c r="P1291" s="1">
        <f>COUNTIF(B1291,"*eo*")</f>
        <v>0</v>
      </c>
      <c r="Q1291" s="1">
        <f>COUNTIF(B1291,"*eu*")</f>
        <v>0</v>
      </c>
      <c r="R1291" s="1">
        <f>COUNTIF(B1291,"*ai*")</f>
        <v>0</v>
      </c>
      <c r="S1291" s="1">
        <f>COUNTIF(B1291,"*ae*")</f>
        <v>0</v>
      </c>
      <c r="T1291" s="1">
        <f>COUNTIF(B1291,"*ao*")</f>
        <v>0</v>
      </c>
      <c r="U1291" s="1">
        <f>COUNTIF(B1291,"*au*")</f>
        <v>0</v>
      </c>
      <c r="V1291" s="1">
        <f>COUNTIF(B1291,"*oi*")</f>
        <v>0</v>
      </c>
      <c r="W1291" s="1">
        <f>COUNTIF(B1291,"*oe*")</f>
        <v>0</v>
      </c>
      <c r="X1291" s="1">
        <f>COUNTIF(B1291,"*oa*")</f>
        <v>0</v>
      </c>
      <c r="Y1291" s="1">
        <f>COUNTIF(B1291,"*ou*")</f>
        <v>0</v>
      </c>
      <c r="Z1291" s="1">
        <f>COUNTIF(B1291,"*ui*")</f>
        <v>0</v>
      </c>
      <c r="AA1291" s="1">
        <f>COUNTIF(B1291,"*ua*")</f>
        <v>0</v>
      </c>
      <c r="AB1291">
        <f>SUM(G1291:AA1291)</f>
        <v>0</v>
      </c>
      <c r="AC1291">
        <v>2</v>
      </c>
      <c r="AD1291">
        <f>COUNTIF(AC1291,"2")</f>
        <v>1</v>
      </c>
      <c r="AE1291">
        <f>COUNTIF(AC1291,"3")</f>
        <v>0</v>
      </c>
      <c r="AF1291">
        <f>COUNTIF(AC1291,"4")</f>
        <v>0</v>
      </c>
      <c r="AG1291">
        <f>COUNTIF(AC1291,"5")</f>
        <v>0</v>
      </c>
      <c r="AH1291">
        <v>1</v>
      </c>
      <c r="AI1291">
        <v>0</v>
      </c>
      <c r="AL1291">
        <v>1</v>
      </c>
      <c r="AN1291" t="str">
        <f>RIGHT(B1291,1)</f>
        <v>o</v>
      </c>
      <c r="AO1291" s="1">
        <f>COUNTIF(F1291,"CVCV")+COUNTIF(F1291,"CVVCV")</f>
        <v>1</v>
      </c>
      <c r="AP1291" s="1">
        <f>COUNTIF(F1291,"CVCVC")+COUNTIF(F1291,"CVVCVC")</f>
        <v>0</v>
      </c>
      <c r="AQ1291" s="1">
        <f>COUNTIF(F1291,"VCV")+COUNTIF(F1291,"VVCV")</f>
        <v>0</v>
      </c>
      <c r="AR1291" s="1">
        <f>COUNTIF(F1291,"VCVC")+COUNTIF(F1291,"VVCVC")</f>
        <v>0</v>
      </c>
      <c r="AS1291" s="1">
        <f>COUNTIF(F1291,"CVV")</f>
        <v>0</v>
      </c>
      <c r="AT1291" s="1">
        <f>COUNTIF(F1291,"CVVC")</f>
        <v>0</v>
      </c>
      <c r="AU1291" s="1">
        <f>COUNTIF(F1291,"VV")</f>
        <v>0</v>
      </c>
      <c r="AV1291" s="1">
        <f>COUNTIF(F1291,"VVC")</f>
        <v>0</v>
      </c>
      <c r="AW1291" s="1">
        <f>COUNTIF(F1291,"CVVCVC")+COUNTIF(F1291,"VVCVC")+COUNTIF(F1291,"CVVCV")+COUNTIF(F1291,"VVCV")</f>
        <v>0</v>
      </c>
      <c r="AY1291" s="1">
        <f>COUNTIF(F1291,"CCVCV")</f>
        <v>0</v>
      </c>
      <c r="AZ1291" s="1">
        <f>COUNTIF(F1291,"CCVCVC")</f>
        <v>0</v>
      </c>
      <c r="BA1291" s="1">
        <f>COUNTIF(F1291,"CCVV")</f>
        <v>0</v>
      </c>
      <c r="BB1291" s="1">
        <f>COUNTIF(F1291,"CCVVC")</f>
        <v>0</v>
      </c>
      <c r="BF1291" s="1" t="str">
        <f>RIGHT(F1291,4)</f>
        <v>CVCV</v>
      </c>
      <c r="BG1291" s="1">
        <v>1</v>
      </c>
      <c r="BP1291" s="1">
        <f>SUM(BG1291:BO1291)</f>
        <v>1</v>
      </c>
      <c r="BQ1291">
        <v>0</v>
      </c>
      <c r="BS1291" s="1" t="str">
        <f>LEFT(B1291,1)</f>
        <v>k</v>
      </c>
      <c r="BT1291" s="1" t="str">
        <f>LEFT(B1291,2)</f>
        <v>ko</v>
      </c>
      <c r="BU1291" s="1" t="str">
        <f>RIGHT(B1291,1)</f>
        <v>o</v>
      </c>
      <c r="BX1291" s="10">
        <v>0</v>
      </c>
      <c r="BY1291" s="10" t="str">
        <f>LEFT(CA1291,1)</f>
        <v>k</v>
      </c>
      <c r="BZ1291" s="10" t="str">
        <f>LEFT(CC1291,1)</f>
        <v>t</v>
      </c>
      <c r="CA1291" s="10" t="str">
        <f>RIGHT(B1291,4)</f>
        <v>koto</v>
      </c>
      <c r="CB1291" s="10" t="str">
        <f>RIGHT(B1291,3)</f>
        <v>oto</v>
      </c>
      <c r="CC1291" s="10" t="str">
        <f>RIGHT(B1291,2)</f>
        <v>to</v>
      </c>
      <c r="CD1291" s="10" t="str">
        <f>RIGHT(B1291,1)</f>
        <v>o</v>
      </c>
    </row>
    <row r="1292" spans="1:82">
      <c r="A1292">
        <v>94</v>
      </c>
      <c r="B1292" s="30" t="s">
        <v>1114</v>
      </c>
      <c r="C1292" t="s">
        <v>2772</v>
      </c>
      <c r="D1292" t="s">
        <v>1141</v>
      </c>
      <c r="E1292" t="s">
        <v>1141</v>
      </c>
      <c r="F1292" t="s">
        <v>2834</v>
      </c>
      <c r="G1292" s="1">
        <f>COUNTIF(B1292,"*ii*")</f>
        <v>0</v>
      </c>
      <c r="H1292" s="1">
        <f>COUNTIF(B1292,"*ee*")</f>
        <v>0</v>
      </c>
      <c r="I1292" s="1">
        <f>COUNTIF(B1292,"*aa*")</f>
        <v>0</v>
      </c>
      <c r="J1292" s="1">
        <f>COUNTIF(B1292,"*oo*")</f>
        <v>0</v>
      </c>
      <c r="K1292" s="1">
        <f>COUNTIF(B1292,"*uu*")</f>
        <v>0</v>
      </c>
      <c r="L1292" s="1">
        <f>COUNTIF(B1292,"*ia*")</f>
        <v>0</v>
      </c>
      <c r="M1292" s="1">
        <f>COUNTIF(B1292,"*iu*")</f>
        <v>0</v>
      </c>
      <c r="N1292" s="1">
        <f>COUNTIF(B1292,"*ei*")</f>
        <v>0</v>
      </c>
      <c r="O1292" s="1">
        <f>COUNTIF(B1292,"*ea*")</f>
        <v>0</v>
      </c>
      <c r="P1292" s="1">
        <f>COUNTIF(B1292,"*eo*")</f>
        <v>0</v>
      </c>
      <c r="Q1292" s="1">
        <f>COUNTIF(B1292,"*eu*")</f>
        <v>0</v>
      </c>
      <c r="R1292" s="1">
        <f>COUNTIF(B1292,"*ai*")</f>
        <v>0</v>
      </c>
      <c r="S1292" s="1">
        <f>COUNTIF(B1292,"*ae*")</f>
        <v>0</v>
      </c>
      <c r="T1292" s="1">
        <f>COUNTIF(B1292,"*ao*")</f>
        <v>0</v>
      </c>
      <c r="U1292" s="1">
        <f>COUNTIF(B1292,"*au*")</f>
        <v>0</v>
      </c>
      <c r="V1292" s="1">
        <f>COUNTIF(B1292,"*oi*")</f>
        <v>0</v>
      </c>
      <c r="W1292" s="1">
        <f>COUNTIF(B1292,"*oe*")</f>
        <v>0</v>
      </c>
      <c r="X1292" s="1">
        <f>COUNTIF(B1292,"*oa*")</f>
        <v>0</v>
      </c>
      <c r="Y1292" s="1">
        <f>COUNTIF(B1292,"*ou*")</f>
        <v>0</v>
      </c>
      <c r="Z1292" s="1">
        <f>COUNTIF(B1292,"*ui*")</f>
        <v>0</v>
      </c>
      <c r="AA1292" s="1">
        <f>COUNTIF(B1292,"*ua*")</f>
        <v>0</v>
      </c>
      <c r="AB1292">
        <f>SUM(G1292:AA1292)</f>
        <v>0</v>
      </c>
      <c r="AC1292">
        <v>2</v>
      </c>
      <c r="AD1292">
        <f>COUNTIF(AC1292,"2")</f>
        <v>1</v>
      </c>
      <c r="AE1292">
        <f>COUNTIF(AC1292,"3")</f>
        <v>0</v>
      </c>
      <c r="AF1292">
        <f>COUNTIF(AC1292,"4")</f>
        <v>0</v>
      </c>
      <c r="AG1292">
        <f>COUNTIF(AC1292,"5")</f>
        <v>0</v>
      </c>
      <c r="AH1292">
        <v>1</v>
      </c>
      <c r="AI1292">
        <v>0</v>
      </c>
      <c r="AL1292">
        <v>1</v>
      </c>
      <c r="AO1292" s="1">
        <f>COUNTIF(F1292,"CVCV")+COUNTIF(F1292,"CVVCV")</f>
        <v>1</v>
      </c>
      <c r="AP1292" s="1">
        <f>COUNTIF(F1292,"CVCVC")+COUNTIF(F1292,"CVVCVC")</f>
        <v>0</v>
      </c>
      <c r="AQ1292" s="1">
        <f>COUNTIF(F1292,"VCV")+COUNTIF(F1292,"VVCV")</f>
        <v>0</v>
      </c>
      <c r="AR1292" s="1">
        <f>COUNTIF(F1292,"VCVC")+COUNTIF(F1292,"VVCVC")</f>
        <v>0</v>
      </c>
      <c r="AS1292" s="1">
        <f>COUNTIF(F1292,"CVV")</f>
        <v>0</v>
      </c>
      <c r="AT1292" s="1">
        <f>COUNTIF(F1292,"CVVC")</f>
        <v>0</v>
      </c>
      <c r="AU1292" s="1">
        <f>COUNTIF(F1292,"VV")</f>
        <v>0</v>
      </c>
      <c r="AV1292" s="1">
        <f>COUNTIF(F1292,"VVC")</f>
        <v>0</v>
      </c>
      <c r="AW1292" s="1">
        <f>COUNTIF(F1292,"CVVCVC")+COUNTIF(F1292,"VVCVC")+COUNTIF(F1292,"CVVCV")+COUNTIF(F1292,"VVCV")</f>
        <v>0</v>
      </c>
      <c r="AY1292" s="1">
        <f>COUNTIF(F1292,"CCVCV")</f>
        <v>0</v>
      </c>
      <c r="AZ1292" s="1">
        <f>COUNTIF(F1292,"CCVCVC")</f>
        <v>0</v>
      </c>
      <c r="BA1292" s="1">
        <f>COUNTIF(F1292,"CCVV")</f>
        <v>0</v>
      </c>
      <c r="BB1292" s="1">
        <f>COUNTIF(F1292,"CCVVC")</f>
        <v>0</v>
      </c>
      <c r="BF1292" s="1" t="str">
        <f>RIGHT(F1292,4)</f>
        <v>CVCV</v>
      </c>
      <c r="BG1292" s="1">
        <v>1</v>
      </c>
      <c r="BP1292" s="1">
        <f>SUM(BG1292:BO1292)</f>
        <v>1</v>
      </c>
      <c r="BQ1292">
        <v>0</v>
      </c>
      <c r="BS1292" s="1" t="str">
        <f>LEFT(B1292,1)</f>
        <v>b</v>
      </c>
      <c r="BT1292" s="1" t="str">
        <f>LEFT(B1292,2)</f>
        <v>ba</v>
      </c>
      <c r="BU1292" s="1" t="str">
        <f>RIGHT(B1292,1)</f>
        <v>u</v>
      </c>
      <c r="BX1292" s="10">
        <v>0</v>
      </c>
      <c r="BY1292" s="10" t="str">
        <f>LEFT(CA1292,1)</f>
        <v>a</v>
      </c>
      <c r="BZ1292" s="10" t="str">
        <f>RIGHT(B1292,1)</f>
        <v>u</v>
      </c>
      <c r="CA1292" s="10" t="str">
        <f>RIGHT(B1292,3)</f>
        <v>abu</v>
      </c>
      <c r="CB1292" s="10" t="str">
        <f>RIGHT(B1292,3)</f>
        <v>abu</v>
      </c>
      <c r="CC1292" s="10" t="str">
        <f>RIGHT(B1292,2)</f>
        <v>bu</v>
      </c>
      <c r="CD1292" s="10" t="str">
        <f>RIGHT(B1292,1)</f>
        <v>u</v>
      </c>
    </row>
    <row r="1293" spans="1:82">
      <c r="A1293">
        <v>1574</v>
      </c>
      <c r="B1293" s="30" t="s">
        <v>928</v>
      </c>
      <c r="C1293" t="s">
        <v>2462</v>
      </c>
      <c r="D1293" t="s">
        <v>1141</v>
      </c>
      <c r="E1293" t="s">
        <v>1141</v>
      </c>
      <c r="F1293" t="s">
        <v>2834</v>
      </c>
      <c r="G1293" s="1">
        <f>COUNTIF(B1293,"*ii*")</f>
        <v>0</v>
      </c>
      <c r="H1293" s="1">
        <f>COUNTIF(B1293,"*ee*")</f>
        <v>0</v>
      </c>
      <c r="I1293" s="1">
        <f>COUNTIF(B1293,"*aa*")</f>
        <v>0</v>
      </c>
      <c r="J1293" s="1">
        <f>COUNTIF(B1293,"*oo*")</f>
        <v>0</v>
      </c>
      <c r="K1293" s="1">
        <f>COUNTIF(B1293,"*uu*")</f>
        <v>0</v>
      </c>
      <c r="L1293" s="1">
        <f>COUNTIF(B1293,"*ia*")</f>
        <v>0</v>
      </c>
      <c r="M1293" s="1">
        <f>COUNTIF(B1293,"*iu*")</f>
        <v>0</v>
      </c>
      <c r="N1293" s="1">
        <f>COUNTIF(B1293,"*ei*")</f>
        <v>0</v>
      </c>
      <c r="O1293" s="1">
        <f>COUNTIF(B1293,"*ea*")</f>
        <v>0</v>
      </c>
      <c r="P1293" s="1">
        <f>COUNTIF(B1293,"*eo*")</f>
        <v>0</v>
      </c>
      <c r="Q1293" s="1">
        <f>COUNTIF(B1293,"*eu*")</f>
        <v>0</v>
      </c>
      <c r="R1293" s="1">
        <f>COUNTIF(B1293,"*ai*")</f>
        <v>0</v>
      </c>
      <c r="S1293" s="1">
        <f>COUNTIF(B1293,"*ae*")</f>
        <v>0</v>
      </c>
      <c r="T1293" s="1">
        <f>COUNTIF(B1293,"*ao*")</f>
        <v>0</v>
      </c>
      <c r="U1293" s="1">
        <f>COUNTIF(B1293,"*au*")</f>
        <v>0</v>
      </c>
      <c r="V1293" s="1">
        <f>COUNTIF(B1293,"*oi*")</f>
        <v>0</v>
      </c>
      <c r="W1293" s="1">
        <f>COUNTIF(B1293,"*oe*")</f>
        <v>0</v>
      </c>
      <c r="X1293" s="1">
        <f>COUNTIF(B1293,"*oa*")</f>
        <v>0</v>
      </c>
      <c r="Y1293" s="1">
        <f>COUNTIF(B1293,"*ou*")</f>
        <v>0</v>
      </c>
      <c r="Z1293" s="1">
        <f>COUNTIF(B1293,"*ui*")</f>
        <v>0</v>
      </c>
      <c r="AA1293" s="1">
        <f>COUNTIF(B1293,"*ua*")</f>
        <v>0</v>
      </c>
      <c r="AB1293">
        <f>SUM(G1293:AA1293)</f>
        <v>0</v>
      </c>
      <c r="AC1293">
        <v>2</v>
      </c>
      <c r="AD1293">
        <f>COUNTIF(AC1293,"2")</f>
        <v>1</v>
      </c>
      <c r="AE1293">
        <f>COUNTIF(AC1293,"3")</f>
        <v>0</v>
      </c>
      <c r="AF1293">
        <f>COUNTIF(AC1293,"4")</f>
        <v>0</v>
      </c>
      <c r="AG1293">
        <f>COUNTIF(AC1293,"5")</f>
        <v>0</v>
      </c>
      <c r="AH1293">
        <v>1</v>
      </c>
      <c r="AI1293">
        <v>0</v>
      </c>
      <c r="AL1293">
        <v>1</v>
      </c>
      <c r="AO1293" s="1">
        <f>COUNTIF(F1293,"CVCV")+COUNTIF(F1293,"CVVCV")</f>
        <v>1</v>
      </c>
      <c r="AP1293" s="1">
        <f>COUNTIF(F1293,"CVCVC")+COUNTIF(F1293,"CVVCVC")</f>
        <v>0</v>
      </c>
      <c r="AQ1293" s="1">
        <f>COUNTIF(F1293,"VCV")+COUNTIF(F1293,"VVCV")</f>
        <v>0</v>
      </c>
      <c r="AR1293" s="1">
        <f>COUNTIF(F1293,"VCVC")+COUNTIF(F1293,"VVCVC")</f>
        <v>0</v>
      </c>
      <c r="AS1293" s="1">
        <f>COUNTIF(F1293,"CVV")</f>
        <v>0</v>
      </c>
      <c r="AT1293" s="1">
        <f>COUNTIF(F1293,"CVVC")</f>
        <v>0</v>
      </c>
      <c r="AU1293" s="1">
        <f>COUNTIF(F1293,"VV")</f>
        <v>0</v>
      </c>
      <c r="AV1293" s="1">
        <f>COUNTIF(F1293,"VVC")</f>
        <v>0</v>
      </c>
      <c r="AW1293" s="1">
        <f>COUNTIF(F1293,"CVVCVC")+COUNTIF(F1293,"VVCVC")+COUNTIF(F1293,"CVVCV")+COUNTIF(F1293,"VVCV")</f>
        <v>0</v>
      </c>
      <c r="AY1293" s="1">
        <f>COUNTIF(F1293,"CCVCV")</f>
        <v>0</v>
      </c>
      <c r="AZ1293" s="1">
        <f>COUNTIF(F1293,"CCVCVC")</f>
        <v>0</v>
      </c>
      <c r="BA1293" s="1">
        <f>COUNTIF(F1293,"CCVV")</f>
        <v>0</v>
      </c>
      <c r="BB1293" s="1">
        <f>COUNTIF(F1293,"CCVVC")</f>
        <v>0</v>
      </c>
      <c r="BF1293" s="1" t="str">
        <f>RIGHT(F1293,4)</f>
        <v>CVCV</v>
      </c>
      <c r="BG1293" s="1">
        <v>1</v>
      </c>
      <c r="BP1293" s="1">
        <f>SUM(BG1293:BO1293)</f>
        <v>1</v>
      </c>
      <c r="BQ1293">
        <v>0</v>
      </c>
      <c r="BS1293" s="1" t="str">
        <f>LEFT(B1293,1)</f>
        <v>s</v>
      </c>
      <c r="BT1293" s="1" t="str">
        <f>LEFT(B1293,2)</f>
        <v>sa</v>
      </c>
      <c r="BU1293" s="1" t="str">
        <f>RIGHT(B1293,1)</f>
        <v>u</v>
      </c>
      <c r="BX1293" s="10">
        <v>0</v>
      </c>
      <c r="BY1293" s="10" t="str">
        <f>LEFT(CA1293,1)</f>
        <v>a</v>
      </c>
      <c r="BZ1293" s="10" t="str">
        <f>RIGHT(B1293,1)</f>
        <v>u</v>
      </c>
      <c r="CA1293" s="10" t="str">
        <f>RIGHT(B1293,3)</f>
        <v>abu</v>
      </c>
      <c r="CB1293" s="10" t="str">
        <f>RIGHT(B1293,3)</f>
        <v>abu</v>
      </c>
      <c r="CC1293" s="10" t="str">
        <f>RIGHT(B1293,2)</f>
        <v>bu</v>
      </c>
      <c r="CD1293" s="10" t="str">
        <f>RIGHT(B1293,1)</f>
        <v>u</v>
      </c>
    </row>
    <row r="1294" spans="1:82">
      <c r="A1294">
        <v>1775</v>
      </c>
      <c r="B1294" s="30" t="s">
        <v>856</v>
      </c>
      <c r="C1294" t="s">
        <v>2355</v>
      </c>
      <c r="D1294" t="s">
        <v>1141</v>
      </c>
      <c r="E1294" t="s">
        <v>1141</v>
      </c>
      <c r="F1294" t="s">
        <v>2834</v>
      </c>
      <c r="G1294" s="1">
        <f>COUNTIF(B1294,"*ii*")</f>
        <v>0</v>
      </c>
      <c r="H1294" s="1">
        <f>COUNTIF(B1294,"*ee*")</f>
        <v>0</v>
      </c>
      <c r="I1294" s="1">
        <f>COUNTIF(B1294,"*aa*")</f>
        <v>0</v>
      </c>
      <c r="J1294" s="1">
        <f>COUNTIF(B1294,"*oo*")</f>
        <v>0</v>
      </c>
      <c r="K1294" s="1">
        <f>COUNTIF(B1294,"*uu*")</f>
        <v>0</v>
      </c>
      <c r="L1294" s="1">
        <f>COUNTIF(B1294,"*ia*")</f>
        <v>0</v>
      </c>
      <c r="M1294" s="1">
        <f>COUNTIF(B1294,"*iu*")</f>
        <v>0</v>
      </c>
      <c r="N1294" s="1">
        <f>COUNTIF(B1294,"*ei*")</f>
        <v>0</v>
      </c>
      <c r="O1294" s="1">
        <f>COUNTIF(B1294,"*ea*")</f>
        <v>0</v>
      </c>
      <c r="P1294" s="1">
        <f>COUNTIF(B1294,"*eo*")</f>
        <v>0</v>
      </c>
      <c r="Q1294" s="1">
        <f>COUNTIF(B1294,"*eu*")</f>
        <v>0</v>
      </c>
      <c r="R1294" s="1">
        <f>COUNTIF(B1294,"*ai*")</f>
        <v>0</v>
      </c>
      <c r="S1294" s="1">
        <f>COUNTIF(B1294,"*ae*")</f>
        <v>0</v>
      </c>
      <c r="T1294" s="1">
        <f>COUNTIF(B1294,"*ao*")</f>
        <v>0</v>
      </c>
      <c r="U1294" s="1">
        <f>COUNTIF(B1294,"*au*")</f>
        <v>0</v>
      </c>
      <c r="V1294" s="1">
        <f>COUNTIF(B1294,"*oi*")</f>
        <v>0</v>
      </c>
      <c r="W1294" s="1">
        <f>COUNTIF(B1294,"*oe*")</f>
        <v>0</v>
      </c>
      <c r="X1294" s="1">
        <f>COUNTIF(B1294,"*oa*")</f>
        <v>0</v>
      </c>
      <c r="Y1294" s="1">
        <f>COUNTIF(B1294,"*ou*")</f>
        <v>0</v>
      </c>
      <c r="Z1294" s="1">
        <f>COUNTIF(B1294,"*ui*")</f>
        <v>0</v>
      </c>
      <c r="AA1294" s="1">
        <f>COUNTIF(B1294,"*ua*")</f>
        <v>0</v>
      </c>
      <c r="AB1294">
        <f>SUM(G1294:AA1294)</f>
        <v>0</v>
      </c>
      <c r="AC1294">
        <v>2</v>
      </c>
      <c r="AD1294">
        <f>COUNTIF(AC1294,"2")</f>
        <v>1</v>
      </c>
      <c r="AE1294">
        <f>COUNTIF(AC1294,"3")</f>
        <v>0</v>
      </c>
      <c r="AF1294">
        <f>COUNTIF(AC1294,"4")</f>
        <v>0</v>
      </c>
      <c r="AG1294">
        <f>COUNTIF(AC1294,"5")</f>
        <v>0</v>
      </c>
      <c r="AH1294">
        <v>1</v>
      </c>
      <c r="AI1294">
        <v>0</v>
      </c>
      <c r="AL1294">
        <v>1</v>
      </c>
      <c r="AO1294" s="1">
        <f>COUNTIF(F1294,"CVCV")+COUNTIF(F1294,"CVVCV")</f>
        <v>1</v>
      </c>
      <c r="AP1294" s="1">
        <f>COUNTIF(F1294,"CVCVC")+COUNTIF(F1294,"CVVCVC")</f>
        <v>0</v>
      </c>
      <c r="AQ1294" s="1">
        <f>COUNTIF(F1294,"VCV")+COUNTIF(F1294,"VVCV")</f>
        <v>0</v>
      </c>
      <c r="AR1294" s="1">
        <f>COUNTIF(F1294,"VCVC")+COUNTIF(F1294,"VVCVC")</f>
        <v>0</v>
      </c>
      <c r="AS1294" s="1">
        <f>COUNTIF(F1294,"CVV")</f>
        <v>0</v>
      </c>
      <c r="AT1294" s="1">
        <f>COUNTIF(F1294,"CVVC")</f>
        <v>0</v>
      </c>
      <c r="AU1294" s="1">
        <f>COUNTIF(F1294,"VV")</f>
        <v>0</v>
      </c>
      <c r="AV1294" s="1">
        <f>COUNTIF(F1294,"VVC")</f>
        <v>0</v>
      </c>
      <c r="AW1294" s="1">
        <f>COUNTIF(F1294,"CVVCVC")+COUNTIF(F1294,"VVCVC")+COUNTIF(F1294,"CVVCV")+COUNTIF(F1294,"VVCV")</f>
        <v>0</v>
      </c>
      <c r="AY1294" s="1">
        <f>COUNTIF(F1294,"CCVCV")</f>
        <v>0</v>
      </c>
      <c r="AZ1294" s="1">
        <f>COUNTIF(F1294,"CCVCVC")</f>
        <v>0</v>
      </c>
      <c r="BA1294" s="1">
        <f>COUNTIF(F1294,"CCVV")</f>
        <v>0</v>
      </c>
      <c r="BB1294" s="1">
        <f>COUNTIF(F1294,"CCVVC")</f>
        <v>0</v>
      </c>
      <c r="BF1294" s="1" t="str">
        <f>RIGHT(F1294,4)</f>
        <v>CVCV</v>
      </c>
      <c r="BG1294" s="1">
        <v>1</v>
      </c>
      <c r="BP1294" s="1">
        <f>SUM(BG1294:BO1294)</f>
        <v>1</v>
      </c>
      <c r="BQ1294">
        <v>0</v>
      </c>
      <c r="BS1294" s="1" t="str">
        <f>LEFT(B1294,1)</f>
        <v>t</v>
      </c>
      <c r="BT1294" s="1" t="str">
        <f>LEFT(B1294,2)</f>
        <v>ta</v>
      </c>
      <c r="BU1294" s="1" t="str">
        <f>RIGHT(B1294,1)</f>
        <v>u</v>
      </c>
      <c r="BX1294" s="10">
        <v>0</v>
      </c>
      <c r="BY1294" s="10" t="str">
        <f>LEFT(CA1294,1)</f>
        <v>a</v>
      </c>
      <c r="BZ1294" s="10" t="str">
        <f>RIGHT(B1294,1)</f>
        <v>u</v>
      </c>
      <c r="CA1294" s="10" t="str">
        <f>RIGHT(B1294,3)</f>
        <v>abu</v>
      </c>
      <c r="CB1294" s="10" t="str">
        <f>RIGHT(B1294,3)</f>
        <v>abu</v>
      </c>
      <c r="CC1294" s="10" t="str">
        <f>RIGHT(B1294,2)</f>
        <v>bu</v>
      </c>
      <c r="CD1294" s="10" t="str">
        <f>RIGHT(B1294,1)</f>
        <v>u</v>
      </c>
    </row>
    <row r="1295" spans="1:82">
      <c r="A1295">
        <v>948</v>
      </c>
      <c r="B1295" s="30" t="s">
        <v>229</v>
      </c>
      <c r="C1295" t="s">
        <v>2126</v>
      </c>
      <c r="D1295" t="s">
        <v>1141</v>
      </c>
      <c r="E1295" t="s">
        <v>1141</v>
      </c>
      <c r="F1295" t="s">
        <v>2834</v>
      </c>
      <c r="G1295" s="1">
        <f>COUNTIF(B1295,"*ii*")</f>
        <v>0</v>
      </c>
      <c r="H1295" s="1">
        <f>COUNTIF(B1295,"*ee*")</f>
        <v>0</v>
      </c>
      <c r="I1295" s="1">
        <f>COUNTIF(B1295,"*aa*")</f>
        <v>0</v>
      </c>
      <c r="J1295" s="1">
        <f>COUNTIF(B1295,"*oo*")</f>
        <v>0</v>
      </c>
      <c r="K1295" s="1">
        <f>COUNTIF(B1295,"*uu*")</f>
        <v>0</v>
      </c>
      <c r="L1295" s="1">
        <f>COUNTIF(B1295,"*ia*")</f>
        <v>0</v>
      </c>
      <c r="M1295" s="1">
        <f>COUNTIF(B1295,"*iu*")</f>
        <v>0</v>
      </c>
      <c r="N1295" s="1">
        <f>COUNTIF(B1295,"*ei*")</f>
        <v>0</v>
      </c>
      <c r="O1295" s="1">
        <f>COUNTIF(B1295,"*ea*")</f>
        <v>0</v>
      </c>
      <c r="P1295" s="1">
        <f>COUNTIF(B1295,"*eo*")</f>
        <v>0</v>
      </c>
      <c r="Q1295" s="1">
        <f>COUNTIF(B1295,"*eu*")</f>
        <v>0</v>
      </c>
      <c r="R1295" s="1">
        <f>COUNTIF(B1295,"*ai*")</f>
        <v>0</v>
      </c>
      <c r="S1295" s="1">
        <f>COUNTIF(B1295,"*ae*")</f>
        <v>0</v>
      </c>
      <c r="T1295" s="1">
        <f>COUNTIF(B1295,"*ao*")</f>
        <v>0</v>
      </c>
      <c r="U1295" s="1">
        <f>COUNTIF(B1295,"*au*")</f>
        <v>0</v>
      </c>
      <c r="V1295" s="1">
        <f>COUNTIF(B1295,"*oi*")</f>
        <v>0</v>
      </c>
      <c r="W1295" s="1">
        <f>COUNTIF(B1295,"*oe*")</f>
        <v>0</v>
      </c>
      <c r="X1295" s="1">
        <f>COUNTIF(B1295,"*oa*")</f>
        <v>0</v>
      </c>
      <c r="Y1295" s="1">
        <f>COUNTIF(B1295,"*ou*")</f>
        <v>0</v>
      </c>
      <c r="Z1295" s="1">
        <f>COUNTIF(B1295,"*ui*")</f>
        <v>0</v>
      </c>
      <c r="AA1295" s="1">
        <f>COUNTIF(B1295,"*ua*")</f>
        <v>0</v>
      </c>
      <c r="AB1295">
        <f>SUM(G1295:AA1295)</f>
        <v>0</v>
      </c>
      <c r="AC1295">
        <v>2</v>
      </c>
      <c r="AD1295">
        <f>COUNTIF(AC1295,"2")</f>
        <v>1</v>
      </c>
      <c r="AE1295">
        <f>COUNTIF(AC1295,"3")</f>
        <v>0</v>
      </c>
      <c r="AF1295">
        <f>COUNTIF(AC1295,"4")</f>
        <v>0</v>
      </c>
      <c r="AG1295">
        <f>COUNTIF(AC1295,"5")</f>
        <v>0</v>
      </c>
      <c r="AH1295">
        <v>1</v>
      </c>
      <c r="AI1295">
        <v>0</v>
      </c>
      <c r="AL1295">
        <v>1</v>
      </c>
      <c r="AO1295" s="1">
        <f>COUNTIF(F1295,"CVCV")+COUNTIF(F1295,"CVVCV")</f>
        <v>1</v>
      </c>
      <c r="AP1295" s="1">
        <f>COUNTIF(F1295,"CVCVC")+COUNTIF(F1295,"CVVCVC")</f>
        <v>0</v>
      </c>
      <c r="AQ1295" s="1">
        <f>COUNTIF(F1295,"VCV")+COUNTIF(F1295,"VVCV")</f>
        <v>0</v>
      </c>
      <c r="AR1295" s="1">
        <f>COUNTIF(F1295,"VCVC")+COUNTIF(F1295,"VVCVC")</f>
        <v>0</v>
      </c>
      <c r="AS1295" s="1">
        <f>COUNTIF(F1295,"CVV")</f>
        <v>0</v>
      </c>
      <c r="AT1295" s="1">
        <f>COUNTIF(F1295,"CVVC")</f>
        <v>0</v>
      </c>
      <c r="AU1295" s="1">
        <f>COUNTIF(F1295,"VV")</f>
        <v>0</v>
      </c>
      <c r="AV1295" s="1">
        <f>COUNTIF(F1295,"VVC")</f>
        <v>0</v>
      </c>
      <c r="AW1295" s="1">
        <f>COUNTIF(F1295,"CVVCVC")+COUNTIF(F1295,"VVCVC")+COUNTIF(F1295,"CVVCV")+COUNTIF(F1295,"VVCV")</f>
        <v>0</v>
      </c>
      <c r="AY1295" s="1">
        <f>COUNTIF(F1295,"CCVCV")</f>
        <v>0</v>
      </c>
      <c r="AZ1295" s="1">
        <f>COUNTIF(F1295,"CCVCVC")</f>
        <v>0</v>
      </c>
      <c r="BA1295" s="1">
        <f>COUNTIF(F1295,"CCVV")</f>
        <v>0</v>
      </c>
      <c r="BB1295" s="1">
        <f>COUNTIF(F1295,"CCVVC")</f>
        <v>0</v>
      </c>
      <c r="BF1295" s="1" t="str">
        <f>RIGHT(F1295,4)</f>
        <v>CVCV</v>
      </c>
      <c r="BG1295" s="1">
        <v>1</v>
      </c>
      <c r="BP1295" s="1">
        <f>SUM(BG1295:BO1295)</f>
        <v>1</v>
      </c>
      <c r="BQ1295">
        <v>0</v>
      </c>
      <c r="BS1295" s="1" t="str">
        <f>LEFT(B1295,1)</f>
        <v>n</v>
      </c>
      <c r="BT1295" s="1" t="str">
        <f>LEFT(B1295,2)</f>
        <v>ne</v>
      </c>
      <c r="BU1295" s="1" t="str">
        <f>RIGHT(B1295,1)</f>
        <v>u</v>
      </c>
      <c r="BX1295" s="10">
        <v>0</v>
      </c>
      <c r="BY1295" s="10" t="str">
        <f>LEFT(CA1295,1)</f>
        <v>e</v>
      </c>
      <c r="BZ1295" s="10" t="str">
        <f>RIGHT(B1295,1)</f>
        <v>u</v>
      </c>
      <c r="CA1295" s="10" t="str">
        <f>RIGHT(B1295,3)</f>
        <v>ebu</v>
      </c>
      <c r="CB1295" s="10" t="str">
        <f>RIGHT(B1295,3)</f>
        <v>ebu</v>
      </c>
      <c r="CC1295" s="10" t="str">
        <f>RIGHT(B1295,2)</f>
        <v>bu</v>
      </c>
      <c r="CD1295" s="10" t="str">
        <f>RIGHT(B1295,1)</f>
        <v>u</v>
      </c>
    </row>
    <row r="1296" spans="1:82">
      <c r="A1296">
        <v>949</v>
      </c>
      <c r="B1296" s="30" t="s">
        <v>229</v>
      </c>
      <c r="C1296" t="s">
        <v>1464</v>
      </c>
      <c r="D1296" t="s">
        <v>1150</v>
      </c>
      <c r="E1296" t="s">
        <v>2821</v>
      </c>
      <c r="F1296" t="s">
        <v>2834</v>
      </c>
      <c r="G1296" s="1">
        <f>COUNTIF(B1296,"*ii*")</f>
        <v>0</v>
      </c>
      <c r="H1296" s="1">
        <f>COUNTIF(B1296,"*ee*")</f>
        <v>0</v>
      </c>
      <c r="I1296" s="1">
        <f>COUNTIF(B1296,"*aa*")</f>
        <v>0</v>
      </c>
      <c r="J1296" s="1">
        <f>COUNTIF(B1296,"*oo*")</f>
        <v>0</v>
      </c>
      <c r="K1296" s="1">
        <f>COUNTIF(B1296,"*uu*")</f>
        <v>0</v>
      </c>
      <c r="L1296" s="1">
        <f>COUNTIF(B1296,"*ia*")</f>
        <v>0</v>
      </c>
      <c r="M1296" s="1">
        <f>COUNTIF(B1296,"*iu*")</f>
        <v>0</v>
      </c>
      <c r="N1296" s="1">
        <f>COUNTIF(B1296,"*ei*")</f>
        <v>0</v>
      </c>
      <c r="O1296" s="1">
        <f>COUNTIF(B1296,"*ea*")</f>
        <v>0</v>
      </c>
      <c r="P1296" s="1">
        <f>COUNTIF(B1296,"*eo*")</f>
        <v>0</v>
      </c>
      <c r="Q1296" s="1">
        <f>COUNTIF(B1296,"*eu*")</f>
        <v>0</v>
      </c>
      <c r="R1296" s="1">
        <f>COUNTIF(B1296,"*ai*")</f>
        <v>0</v>
      </c>
      <c r="S1296" s="1">
        <f>COUNTIF(B1296,"*ae*")</f>
        <v>0</v>
      </c>
      <c r="T1296" s="1">
        <f>COUNTIF(B1296,"*ao*")</f>
        <v>0</v>
      </c>
      <c r="U1296" s="1">
        <f>COUNTIF(B1296,"*au*")</f>
        <v>0</v>
      </c>
      <c r="V1296" s="1">
        <f>COUNTIF(B1296,"*oi*")</f>
        <v>0</v>
      </c>
      <c r="W1296" s="1">
        <f>COUNTIF(B1296,"*oe*")</f>
        <v>0</v>
      </c>
      <c r="X1296" s="1">
        <f>COUNTIF(B1296,"*oa*")</f>
        <v>0</v>
      </c>
      <c r="Y1296" s="1">
        <f>COUNTIF(B1296,"*ou*")</f>
        <v>0</v>
      </c>
      <c r="Z1296" s="1">
        <f>COUNTIF(B1296,"*ui*")</f>
        <v>0</v>
      </c>
      <c r="AA1296" s="1">
        <f>COUNTIF(B1296,"*ua*")</f>
        <v>0</v>
      </c>
      <c r="AB1296">
        <f>SUM(G1296:AA1296)</f>
        <v>0</v>
      </c>
      <c r="AC1296">
        <v>2</v>
      </c>
      <c r="AD1296">
        <f>COUNTIF(AC1296,"2")</f>
        <v>1</v>
      </c>
      <c r="AE1296">
        <f>COUNTIF(AC1296,"3")</f>
        <v>0</v>
      </c>
      <c r="AF1296">
        <f>COUNTIF(AC1296,"4")</f>
        <v>0</v>
      </c>
      <c r="AG1296">
        <f>COUNTIF(AC1296,"5")</f>
        <v>0</v>
      </c>
      <c r="AH1296">
        <v>1</v>
      </c>
      <c r="AI1296">
        <v>0</v>
      </c>
      <c r="AL1296">
        <v>1</v>
      </c>
      <c r="AO1296" s="1">
        <f>COUNTIF(F1296,"CVCV")+COUNTIF(F1296,"CVVCV")</f>
        <v>1</v>
      </c>
      <c r="AP1296" s="1">
        <f>COUNTIF(F1296,"CVCVC")+COUNTIF(F1296,"CVVCVC")</f>
        <v>0</v>
      </c>
      <c r="AQ1296" s="1">
        <f>COUNTIF(F1296,"VCV")+COUNTIF(F1296,"VVCV")</f>
        <v>0</v>
      </c>
      <c r="AR1296" s="1">
        <f>COUNTIF(F1296,"VCVC")+COUNTIF(F1296,"VVCVC")</f>
        <v>0</v>
      </c>
      <c r="AS1296" s="1">
        <f>COUNTIF(F1296,"CVV")</f>
        <v>0</v>
      </c>
      <c r="AT1296" s="1">
        <f>COUNTIF(F1296,"CVVC")</f>
        <v>0</v>
      </c>
      <c r="AU1296" s="1">
        <f>COUNTIF(F1296,"VV")</f>
        <v>0</v>
      </c>
      <c r="AV1296" s="1">
        <f>COUNTIF(F1296,"VVC")</f>
        <v>0</v>
      </c>
      <c r="AW1296" s="1">
        <f>COUNTIF(F1296,"CVVCVC")+COUNTIF(F1296,"VVCVC")+COUNTIF(F1296,"CVVCV")+COUNTIF(F1296,"VVCV")</f>
        <v>0</v>
      </c>
      <c r="AY1296" s="1">
        <f>COUNTIF(F1296,"CCVCV")</f>
        <v>0</v>
      </c>
      <c r="AZ1296" s="1">
        <f>COUNTIF(F1296,"CCVCVC")</f>
        <v>0</v>
      </c>
      <c r="BA1296" s="1">
        <f>COUNTIF(F1296,"CCVV")</f>
        <v>0</v>
      </c>
      <c r="BB1296" s="1">
        <f>COUNTIF(F1296,"CCVVC")</f>
        <v>0</v>
      </c>
      <c r="BF1296" s="1" t="str">
        <f>RIGHT(F1296,4)</f>
        <v>CVCV</v>
      </c>
      <c r="BG1296" s="1">
        <v>1</v>
      </c>
      <c r="BP1296" s="1">
        <f>SUM(BG1296:BO1296)</f>
        <v>1</v>
      </c>
      <c r="BQ1296">
        <v>0</v>
      </c>
      <c r="BS1296" s="1" t="str">
        <f>LEFT(B1296,1)</f>
        <v>n</v>
      </c>
      <c r="BT1296" s="1" t="str">
        <f>LEFT(B1296,2)</f>
        <v>ne</v>
      </c>
      <c r="BU1296" s="1" t="str">
        <f>RIGHT(B1296,1)</f>
        <v>u</v>
      </c>
      <c r="BX1296" s="10">
        <v>0</v>
      </c>
      <c r="BY1296" s="10" t="str">
        <f>LEFT(CA1296,1)</f>
        <v>e</v>
      </c>
      <c r="BZ1296" s="10" t="str">
        <f>RIGHT(B1296,1)</f>
        <v>u</v>
      </c>
      <c r="CA1296" s="10" t="str">
        <f>RIGHT(B1296,3)</f>
        <v>ebu</v>
      </c>
      <c r="CB1296" s="10" t="str">
        <f>RIGHT(B1296,3)</f>
        <v>ebu</v>
      </c>
      <c r="CC1296" s="10" t="str">
        <f>RIGHT(B1296,2)</f>
        <v>bu</v>
      </c>
      <c r="CD1296" s="10" t="str">
        <f>RIGHT(B1296,1)</f>
        <v>u</v>
      </c>
    </row>
    <row r="1297" spans="1:82">
      <c r="A1297">
        <v>725</v>
      </c>
      <c r="B1297" s="30" t="s">
        <v>331</v>
      </c>
      <c r="C1297" t="s">
        <v>1608</v>
      </c>
      <c r="D1297" t="s">
        <v>1150</v>
      </c>
      <c r="E1297" t="s">
        <v>2821</v>
      </c>
      <c r="F1297" t="s">
        <v>2834</v>
      </c>
      <c r="G1297" s="1">
        <f>COUNTIF(B1297,"*ii*")</f>
        <v>0</v>
      </c>
      <c r="H1297" s="1">
        <f>COUNTIF(B1297,"*ee*")</f>
        <v>0</v>
      </c>
      <c r="I1297" s="1">
        <f>COUNTIF(B1297,"*aa*")</f>
        <v>0</v>
      </c>
      <c r="J1297" s="1">
        <f>COUNTIF(B1297,"*oo*")</f>
        <v>0</v>
      </c>
      <c r="K1297" s="1">
        <f>COUNTIF(B1297,"*uu*")</f>
        <v>0</v>
      </c>
      <c r="L1297" s="1">
        <f>COUNTIF(B1297,"*ia*")</f>
        <v>0</v>
      </c>
      <c r="M1297" s="1">
        <f>COUNTIF(B1297,"*iu*")</f>
        <v>0</v>
      </c>
      <c r="N1297" s="1">
        <f>COUNTIF(B1297,"*ei*")</f>
        <v>0</v>
      </c>
      <c r="O1297" s="1">
        <f>COUNTIF(B1297,"*ea*")</f>
        <v>0</v>
      </c>
      <c r="P1297" s="1">
        <f>COUNTIF(B1297,"*eo*")</f>
        <v>0</v>
      </c>
      <c r="Q1297" s="1">
        <f>COUNTIF(B1297,"*eu*")</f>
        <v>0</v>
      </c>
      <c r="R1297" s="1">
        <f>COUNTIF(B1297,"*ai*")</f>
        <v>0</v>
      </c>
      <c r="S1297" s="1">
        <f>COUNTIF(B1297,"*ae*")</f>
        <v>0</v>
      </c>
      <c r="T1297" s="1">
        <f>COUNTIF(B1297,"*ao*")</f>
        <v>0</v>
      </c>
      <c r="U1297" s="1">
        <f>COUNTIF(B1297,"*au*")</f>
        <v>0</v>
      </c>
      <c r="V1297" s="1">
        <f>COUNTIF(B1297,"*oi*")</f>
        <v>0</v>
      </c>
      <c r="W1297" s="1">
        <f>COUNTIF(B1297,"*oe*")</f>
        <v>0</v>
      </c>
      <c r="X1297" s="1">
        <f>COUNTIF(B1297,"*oa*")</f>
        <v>0</v>
      </c>
      <c r="Y1297" s="1">
        <f>COUNTIF(B1297,"*ou*")</f>
        <v>0</v>
      </c>
      <c r="Z1297" s="1">
        <f>COUNTIF(B1297,"*ui*")</f>
        <v>0</v>
      </c>
      <c r="AA1297" s="1">
        <f>COUNTIF(B1297,"*ua*")</f>
        <v>0</v>
      </c>
      <c r="AB1297">
        <f>SUM(G1297:AA1297)</f>
        <v>0</v>
      </c>
      <c r="AC1297">
        <v>2</v>
      </c>
      <c r="AD1297">
        <f>COUNTIF(AC1297,"2")</f>
        <v>1</v>
      </c>
      <c r="AE1297">
        <f>COUNTIF(AC1297,"3")</f>
        <v>0</v>
      </c>
      <c r="AF1297">
        <f>COUNTIF(AC1297,"4")</f>
        <v>0</v>
      </c>
      <c r="AG1297">
        <f>COUNTIF(AC1297,"5")</f>
        <v>0</v>
      </c>
      <c r="AH1297">
        <v>1</v>
      </c>
      <c r="AI1297">
        <v>0</v>
      </c>
      <c r="AL1297">
        <v>1</v>
      </c>
      <c r="AO1297" s="1">
        <f>COUNTIF(F1297,"CVCV")+COUNTIF(F1297,"CVVCV")</f>
        <v>1</v>
      </c>
      <c r="AP1297" s="1">
        <f>COUNTIF(F1297,"CVCVC")+COUNTIF(F1297,"CVVCVC")</f>
        <v>0</v>
      </c>
      <c r="AQ1297" s="1">
        <f>COUNTIF(F1297,"VCV")+COUNTIF(F1297,"VVCV")</f>
        <v>0</v>
      </c>
      <c r="AR1297" s="1">
        <f>COUNTIF(F1297,"VCVC")+COUNTIF(F1297,"VVCVC")</f>
        <v>0</v>
      </c>
      <c r="AS1297" s="1">
        <f>COUNTIF(F1297,"CVV")</f>
        <v>0</v>
      </c>
      <c r="AT1297" s="1">
        <f>COUNTIF(F1297,"CVVC")</f>
        <v>0</v>
      </c>
      <c r="AU1297" s="1">
        <f>COUNTIF(F1297,"VV")</f>
        <v>0</v>
      </c>
      <c r="AV1297" s="1">
        <f>COUNTIF(F1297,"VVC")</f>
        <v>0</v>
      </c>
      <c r="AW1297" s="1">
        <f>COUNTIF(F1297,"CVVCVC")+COUNTIF(F1297,"VVCVC")+COUNTIF(F1297,"CVVCV")+COUNTIF(F1297,"VVCV")</f>
        <v>0</v>
      </c>
      <c r="AY1297" s="1">
        <f>COUNTIF(F1297,"CCVCV")</f>
        <v>0</v>
      </c>
      <c r="AZ1297" s="1">
        <f>COUNTIF(F1297,"CCVCVC")</f>
        <v>0</v>
      </c>
      <c r="BA1297" s="1">
        <f>COUNTIF(F1297,"CCVV")</f>
        <v>0</v>
      </c>
      <c r="BB1297" s="1">
        <f>COUNTIF(F1297,"CCVVC")</f>
        <v>0</v>
      </c>
      <c r="BF1297" s="1" t="str">
        <f>RIGHT(F1297,4)</f>
        <v>CVCV</v>
      </c>
      <c r="BG1297" s="1">
        <v>1</v>
      </c>
      <c r="BP1297" s="1">
        <f>SUM(BG1297:BO1297)</f>
        <v>1</v>
      </c>
      <c r="BQ1297">
        <v>0</v>
      </c>
      <c r="BS1297" s="1" t="str">
        <f>LEFT(B1297,1)</f>
        <v>m</v>
      </c>
      <c r="BT1297" s="1" t="str">
        <f>LEFT(B1297,2)</f>
        <v>ma</v>
      </c>
      <c r="BU1297" s="1" t="str">
        <f>RIGHT(B1297,1)</f>
        <v>u</v>
      </c>
      <c r="BX1297" s="10">
        <v>0</v>
      </c>
      <c r="BY1297" s="10" t="str">
        <f>LEFT(CA1297,1)</f>
        <v>a</v>
      </c>
      <c r="BZ1297" s="10" t="str">
        <f>RIGHT(B1297,1)</f>
        <v>u</v>
      </c>
      <c r="CA1297" s="10" t="str">
        <f>RIGHT(B1297,3)</f>
        <v>afu</v>
      </c>
      <c r="CB1297" s="10" t="str">
        <f>RIGHT(B1297,3)</f>
        <v>afu</v>
      </c>
      <c r="CC1297" s="10" t="str">
        <f>RIGHT(B1297,2)</f>
        <v>fu</v>
      </c>
      <c r="CD1297" s="10" t="str">
        <f>RIGHT(B1297,1)</f>
        <v>u</v>
      </c>
    </row>
    <row r="1298" spans="1:82">
      <c r="A1298">
        <v>1836</v>
      </c>
      <c r="B1298" s="30" t="s">
        <v>976</v>
      </c>
      <c r="C1298" t="s">
        <v>2562</v>
      </c>
      <c r="D1298" t="s">
        <v>1141</v>
      </c>
      <c r="E1298" t="s">
        <v>1141</v>
      </c>
      <c r="F1298" t="s">
        <v>2834</v>
      </c>
      <c r="G1298" s="1">
        <f>COUNTIF(B1298,"*ii*")</f>
        <v>0</v>
      </c>
      <c r="H1298" s="1">
        <f>COUNTIF(B1298,"*ee*")</f>
        <v>0</v>
      </c>
      <c r="I1298" s="1">
        <f>COUNTIF(B1298,"*aa*")</f>
        <v>0</v>
      </c>
      <c r="J1298" s="1">
        <f>COUNTIF(B1298,"*oo*")</f>
        <v>0</v>
      </c>
      <c r="K1298" s="1">
        <f>COUNTIF(B1298,"*uu*")</f>
        <v>0</v>
      </c>
      <c r="L1298" s="1">
        <f>COUNTIF(B1298,"*ia*")</f>
        <v>0</v>
      </c>
      <c r="M1298" s="1">
        <f>COUNTIF(B1298,"*iu*")</f>
        <v>0</v>
      </c>
      <c r="N1298" s="1">
        <f>COUNTIF(B1298,"*ei*")</f>
        <v>0</v>
      </c>
      <c r="O1298" s="1">
        <f>COUNTIF(B1298,"*ea*")</f>
        <v>0</v>
      </c>
      <c r="P1298" s="1">
        <f>COUNTIF(B1298,"*eo*")</f>
        <v>0</v>
      </c>
      <c r="Q1298" s="1">
        <f>COUNTIF(B1298,"*eu*")</f>
        <v>0</v>
      </c>
      <c r="R1298" s="1">
        <f>COUNTIF(B1298,"*ai*")</f>
        <v>0</v>
      </c>
      <c r="S1298" s="1">
        <f>COUNTIF(B1298,"*ae*")</f>
        <v>0</v>
      </c>
      <c r="T1298" s="1">
        <f>COUNTIF(B1298,"*ao*")</f>
        <v>0</v>
      </c>
      <c r="U1298" s="1">
        <f>COUNTIF(B1298,"*au*")</f>
        <v>0</v>
      </c>
      <c r="V1298" s="1">
        <f>COUNTIF(B1298,"*oi*")</f>
        <v>0</v>
      </c>
      <c r="W1298" s="1">
        <f>COUNTIF(B1298,"*oe*")</f>
        <v>0</v>
      </c>
      <c r="X1298" s="1">
        <f>COUNTIF(B1298,"*oa*")</f>
        <v>0</v>
      </c>
      <c r="Y1298" s="1">
        <f>COUNTIF(B1298,"*ou*")</f>
        <v>0</v>
      </c>
      <c r="Z1298" s="1">
        <f>COUNTIF(B1298,"*ui*")</f>
        <v>0</v>
      </c>
      <c r="AA1298" s="1">
        <f>COUNTIF(B1298,"*ua*")</f>
        <v>0</v>
      </c>
      <c r="AB1298">
        <f>SUM(G1298:AA1298)</f>
        <v>0</v>
      </c>
      <c r="AC1298">
        <v>2</v>
      </c>
      <c r="AD1298">
        <f>COUNTIF(AC1298,"2")</f>
        <v>1</v>
      </c>
      <c r="AE1298">
        <f>COUNTIF(AC1298,"3")</f>
        <v>0</v>
      </c>
      <c r="AF1298">
        <f>COUNTIF(AC1298,"4")</f>
        <v>0</v>
      </c>
      <c r="AG1298">
        <f>COUNTIF(AC1298,"5")</f>
        <v>0</v>
      </c>
      <c r="AH1298">
        <v>1</v>
      </c>
      <c r="AI1298">
        <v>0</v>
      </c>
      <c r="AL1298">
        <v>1</v>
      </c>
      <c r="AO1298" s="1">
        <f>COUNTIF(F1298,"CVCV")+COUNTIF(F1298,"CVVCV")</f>
        <v>1</v>
      </c>
      <c r="AP1298" s="1">
        <f>COUNTIF(F1298,"CVCVC")+COUNTIF(F1298,"CVVCVC")</f>
        <v>0</v>
      </c>
      <c r="AQ1298" s="1">
        <f>COUNTIF(F1298,"VCV")+COUNTIF(F1298,"VVCV")</f>
        <v>0</v>
      </c>
      <c r="AR1298" s="1">
        <f>COUNTIF(F1298,"VCVC")+COUNTIF(F1298,"VVCVC")</f>
        <v>0</v>
      </c>
      <c r="AS1298" s="1">
        <f>COUNTIF(F1298,"CVV")</f>
        <v>0</v>
      </c>
      <c r="AT1298" s="1">
        <f>COUNTIF(F1298,"CVVC")</f>
        <v>0</v>
      </c>
      <c r="AU1298" s="1">
        <f>COUNTIF(F1298,"VV")</f>
        <v>0</v>
      </c>
      <c r="AV1298" s="1">
        <f>COUNTIF(F1298,"VVC")</f>
        <v>0</v>
      </c>
      <c r="AW1298" s="1">
        <f>COUNTIF(F1298,"CVVCVC")+COUNTIF(F1298,"VVCVC")+COUNTIF(F1298,"CVVCV")+COUNTIF(F1298,"VVCV")</f>
        <v>0</v>
      </c>
      <c r="AY1298" s="1">
        <f>COUNTIF(F1298,"CCVCV")</f>
        <v>0</v>
      </c>
      <c r="AZ1298" s="1">
        <f>COUNTIF(F1298,"CCVCVC")</f>
        <v>0</v>
      </c>
      <c r="BA1298" s="1">
        <f>COUNTIF(F1298,"CCVV")</f>
        <v>0</v>
      </c>
      <c r="BB1298" s="1">
        <f>COUNTIF(F1298,"CCVVC")</f>
        <v>0</v>
      </c>
      <c r="BF1298" s="1" t="str">
        <f>RIGHT(F1298,4)</f>
        <v>CVCV</v>
      </c>
      <c r="BG1298" s="1">
        <v>1</v>
      </c>
      <c r="BP1298" s="1">
        <f>SUM(BG1298:BO1298)</f>
        <v>1</v>
      </c>
      <c r="BQ1298">
        <v>0</v>
      </c>
      <c r="BS1298" s="1" t="str">
        <f>LEFT(B1298,1)</f>
        <v>t</v>
      </c>
      <c r="BT1298" s="1" t="str">
        <f>LEFT(B1298,2)</f>
        <v>te</v>
      </c>
      <c r="BU1298" s="1" t="str">
        <f>RIGHT(B1298,1)</f>
        <v>u</v>
      </c>
      <c r="BX1298" s="10">
        <v>0</v>
      </c>
      <c r="BY1298" s="10" t="str">
        <f>LEFT(CA1298,1)</f>
        <v>e</v>
      </c>
      <c r="BZ1298" s="10" t="str">
        <f>RIGHT(B1298,1)</f>
        <v>u</v>
      </c>
      <c r="CA1298" s="10" t="str">
        <f>RIGHT(B1298,3)</f>
        <v>efu</v>
      </c>
      <c r="CB1298" s="10" t="str">
        <f>RIGHT(B1298,3)</f>
        <v>efu</v>
      </c>
      <c r="CC1298" s="10" t="str">
        <f>RIGHT(B1298,2)</f>
        <v>fu</v>
      </c>
      <c r="CD1298" s="10" t="str">
        <f>RIGHT(B1298,1)</f>
        <v>u</v>
      </c>
    </row>
    <row r="1299" spans="1:82">
      <c r="A1299">
        <v>980</v>
      </c>
      <c r="B1299" s="30" t="s">
        <v>763</v>
      </c>
      <c r="C1299" t="s">
        <v>2204</v>
      </c>
      <c r="D1299" t="s">
        <v>1141</v>
      </c>
      <c r="E1299" t="s">
        <v>1141</v>
      </c>
      <c r="F1299" t="s">
        <v>2834</v>
      </c>
      <c r="G1299" s="1">
        <f>COUNTIF(B1299,"*ii*")</f>
        <v>0</v>
      </c>
      <c r="H1299" s="1">
        <f>COUNTIF(B1299,"*ee*")</f>
        <v>0</v>
      </c>
      <c r="I1299" s="1">
        <f>COUNTIF(B1299,"*aa*")</f>
        <v>0</v>
      </c>
      <c r="J1299" s="1">
        <f>COUNTIF(B1299,"*oo*")</f>
        <v>0</v>
      </c>
      <c r="K1299" s="1">
        <f>COUNTIF(B1299,"*uu*")</f>
        <v>0</v>
      </c>
      <c r="L1299" s="1">
        <f>COUNTIF(B1299,"*ia*")</f>
        <v>0</v>
      </c>
      <c r="M1299" s="1">
        <f>COUNTIF(B1299,"*iu*")</f>
        <v>0</v>
      </c>
      <c r="N1299" s="1">
        <f>COUNTIF(B1299,"*ei*")</f>
        <v>0</v>
      </c>
      <c r="O1299" s="1">
        <f>COUNTIF(B1299,"*ea*")</f>
        <v>0</v>
      </c>
      <c r="P1299" s="1">
        <f>COUNTIF(B1299,"*eo*")</f>
        <v>0</v>
      </c>
      <c r="Q1299" s="1">
        <f>COUNTIF(B1299,"*eu*")</f>
        <v>0</v>
      </c>
      <c r="R1299" s="1">
        <f>COUNTIF(B1299,"*ai*")</f>
        <v>0</v>
      </c>
      <c r="S1299" s="1">
        <f>COUNTIF(B1299,"*ae*")</f>
        <v>0</v>
      </c>
      <c r="T1299" s="1">
        <f>COUNTIF(B1299,"*ao*")</f>
        <v>0</v>
      </c>
      <c r="U1299" s="1">
        <f>COUNTIF(B1299,"*au*")</f>
        <v>0</v>
      </c>
      <c r="V1299" s="1">
        <f>COUNTIF(B1299,"*oi*")</f>
        <v>0</v>
      </c>
      <c r="W1299" s="1">
        <f>COUNTIF(B1299,"*oe*")</f>
        <v>0</v>
      </c>
      <c r="X1299" s="1">
        <f>COUNTIF(B1299,"*oa*")</f>
        <v>0</v>
      </c>
      <c r="Y1299" s="1">
        <f>COUNTIF(B1299,"*ou*")</f>
        <v>0</v>
      </c>
      <c r="Z1299" s="1">
        <f>COUNTIF(B1299,"*ui*")</f>
        <v>0</v>
      </c>
      <c r="AA1299" s="1">
        <f>COUNTIF(B1299,"*ua*")</f>
        <v>0</v>
      </c>
      <c r="AB1299">
        <f>SUM(G1299:AA1299)</f>
        <v>0</v>
      </c>
      <c r="AC1299">
        <v>2</v>
      </c>
      <c r="AD1299">
        <f>COUNTIF(AC1299,"2")</f>
        <v>1</v>
      </c>
      <c r="AE1299">
        <f>COUNTIF(AC1299,"3")</f>
        <v>0</v>
      </c>
      <c r="AF1299">
        <f>COUNTIF(AC1299,"4")</f>
        <v>0</v>
      </c>
      <c r="AG1299">
        <f>COUNTIF(AC1299,"5")</f>
        <v>0</v>
      </c>
      <c r="AH1299">
        <v>1</v>
      </c>
      <c r="AI1299">
        <v>0</v>
      </c>
      <c r="AL1299">
        <v>1</v>
      </c>
      <c r="AO1299" s="1">
        <f>COUNTIF(F1299,"CVCV")+COUNTIF(F1299,"CVVCV")</f>
        <v>1</v>
      </c>
      <c r="AP1299" s="1">
        <f>COUNTIF(F1299,"CVCVC")+COUNTIF(F1299,"CVVCVC")</f>
        <v>0</v>
      </c>
      <c r="AQ1299" s="1">
        <f>COUNTIF(F1299,"VCV")+COUNTIF(F1299,"VVCV")</f>
        <v>0</v>
      </c>
      <c r="AR1299" s="1">
        <f>COUNTIF(F1299,"VCVC")+COUNTIF(F1299,"VVCVC")</f>
        <v>0</v>
      </c>
      <c r="AS1299" s="1">
        <f>COUNTIF(F1299,"CVV")</f>
        <v>0</v>
      </c>
      <c r="AT1299" s="1">
        <f>COUNTIF(F1299,"CVVC")</f>
        <v>0</v>
      </c>
      <c r="AU1299" s="1">
        <f>COUNTIF(F1299,"VV")</f>
        <v>0</v>
      </c>
      <c r="AV1299" s="1">
        <f>COUNTIF(F1299,"VVC")</f>
        <v>0</v>
      </c>
      <c r="AW1299" s="1">
        <f>COUNTIF(F1299,"CVVCVC")+COUNTIF(F1299,"VVCVC")+COUNTIF(F1299,"CVVCV")+COUNTIF(F1299,"VVCV")</f>
        <v>0</v>
      </c>
      <c r="AY1299" s="1">
        <f>COUNTIF(F1299,"CCVCV")</f>
        <v>0</v>
      </c>
      <c r="AZ1299" s="1">
        <f>COUNTIF(F1299,"CCVCVC")</f>
        <v>0</v>
      </c>
      <c r="BA1299" s="1">
        <f>COUNTIF(F1299,"CCVV")</f>
        <v>0</v>
      </c>
      <c r="BB1299" s="1">
        <f>COUNTIF(F1299,"CCVVC")</f>
        <v>0</v>
      </c>
      <c r="BF1299" s="1" t="str">
        <f>RIGHT(F1299,4)</f>
        <v>CVCV</v>
      </c>
      <c r="BG1299" s="1">
        <v>1</v>
      </c>
      <c r="BP1299" s="1">
        <f>SUM(BG1299:BO1299)</f>
        <v>1</v>
      </c>
      <c r="BQ1299">
        <v>0</v>
      </c>
      <c r="BS1299" s="1" t="str">
        <f>LEFT(B1299,1)</f>
        <v>n</v>
      </c>
      <c r="BT1299" s="1" t="str">
        <f>LEFT(B1299,2)</f>
        <v>ni</v>
      </c>
      <c r="BU1299" s="1" t="str">
        <f>RIGHT(B1299,1)</f>
        <v>u</v>
      </c>
      <c r="BX1299" s="10">
        <v>0</v>
      </c>
      <c r="BY1299" s="10" t="str">
        <f>LEFT(CA1299,1)</f>
        <v>i</v>
      </c>
      <c r="BZ1299" s="10" t="str">
        <f>RIGHT(B1299,1)</f>
        <v>u</v>
      </c>
      <c r="CA1299" s="10" t="str">
        <f>RIGHT(B1299,3)</f>
        <v>ifu</v>
      </c>
      <c r="CB1299" s="10" t="str">
        <f>RIGHT(B1299,3)</f>
        <v>ifu</v>
      </c>
      <c r="CC1299" s="10" t="str">
        <f>RIGHT(B1299,2)</f>
        <v>fu</v>
      </c>
      <c r="CD1299" s="10" t="str">
        <f>RIGHT(B1299,1)</f>
        <v>u</v>
      </c>
    </row>
    <row r="1300" spans="1:82">
      <c r="A1300">
        <v>864</v>
      </c>
      <c r="B1300" s="30" t="s">
        <v>364</v>
      </c>
      <c r="C1300" t="s">
        <v>1660</v>
      </c>
      <c r="D1300" t="s">
        <v>1150</v>
      </c>
      <c r="E1300" t="s">
        <v>2821</v>
      </c>
      <c r="F1300" t="s">
        <v>2834</v>
      </c>
      <c r="G1300" s="1">
        <f>COUNTIF(B1300,"*ii*")</f>
        <v>0</v>
      </c>
      <c r="H1300" s="1">
        <f>COUNTIF(B1300,"*ee*")</f>
        <v>0</v>
      </c>
      <c r="I1300" s="1">
        <f>COUNTIF(B1300,"*aa*")</f>
        <v>0</v>
      </c>
      <c r="J1300" s="1">
        <f>COUNTIF(B1300,"*oo*")</f>
        <v>0</v>
      </c>
      <c r="K1300" s="1">
        <f>COUNTIF(B1300,"*uu*")</f>
        <v>0</v>
      </c>
      <c r="L1300" s="1">
        <f>COUNTIF(B1300,"*ia*")</f>
        <v>0</v>
      </c>
      <c r="M1300" s="1">
        <f>COUNTIF(B1300,"*iu*")</f>
        <v>0</v>
      </c>
      <c r="N1300" s="1">
        <f>COUNTIF(B1300,"*ei*")</f>
        <v>0</v>
      </c>
      <c r="O1300" s="1">
        <f>COUNTIF(B1300,"*ea*")</f>
        <v>0</v>
      </c>
      <c r="P1300" s="1">
        <f>COUNTIF(B1300,"*eo*")</f>
        <v>0</v>
      </c>
      <c r="Q1300" s="1">
        <f>COUNTIF(B1300,"*eu*")</f>
        <v>0</v>
      </c>
      <c r="R1300" s="1">
        <f>COUNTIF(B1300,"*ai*")</f>
        <v>0</v>
      </c>
      <c r="S1300" s="1">
        <f>COUNTIF(B1300,"*ae*")</f>
        <v>0</v>
      </c>
      <c r="T1300" s="1">
        <f>COUNTIF(B1300,"*ao*")</f>
        <v>0</v>
      </c>
      <c r="U1300" s="1">
        <f>COUNTIF(B1300,"*au*")</f>
        <v>0</v>
      </c>
      <c r="V1300" s="1">
        <f>COUNTIF(B1300,"*oi*")</f>
        <v>0</v>
      </c>
      <c r="W1300" s="1">
        <f>COUNTIF(B1300,"*oe*")</f>
        <v>0</v>
      </c>
      <c r="X1300" s="1">
        <f>COUNTIF(B1300,"*oa*")</f>
        <v>0</v>
      </c>
      <c r="Y1300" s="1">
        <f>COUNTIF(B1300,"*ou*")</f>
        <v>0</v>
      </c>
      <c r="Z1300" s="1">
        <f>COUNTIF(B1300,"*ui*")</f>
        <v>0</v>
      </c>
      <c r="AA1300" s="1">
        <f>COUNTIF(B1300,"*ua*")</f>
        <v>0</v>
      </c>
      <c r="AB1300">
        <f>SUM(G1300:AA1300)</f>
        <v>0</v>
      </c>
      <c r="AC1300">
        <v>2</v>
      </c>
      <c r="AD1300">
        <f>COUNTIF(AC1300,"2")</f>
        <v>1</v>
      </c>
      <c r="AE1300">
        <f>COUNTIF(AC1300,"3")</f>
        <v>0</v>
      </c>
      <c r="AF1300">
        <f>COUNTIF(AC1300,"4")</f>
        <v>0</v>
      </c>
      <c r="AG1300">
        <f>COUNTIF(AC1300,"5")</f>
        <v>0</v>
      </c>
      <c r="AH1300">
        <v>1</v>
      </c>
      <c r="AI1300">
        <v>0</v>
      </c>
      <c r="AL1300">
        <v>1</v>
      </c>
      <c r="AO1300" s="1">
        <f>COUNTIF(F1300,"CVCV")+COUNTIF(F1300,"CVVCV")</f>
        <v>1</v>
      </c>
      <c r="AP1300" s="1">
        <f>COUNTIF(F1300,"CVCVC")+COUNTIF(F1300,"CVVCVC")</f>
        <v>0</v>
      </c>
      <c r="AQ1300" s="1">
        <f>COUNTIF(F1300,"VCV")+COUNTIF(F1300,"VVCV")</f>
        <v>0</v>
      </c>
      <c r="AR1300" s="1">
        <f>COUNTIF(F1300,"VCVC")+COUNTIF(F1300,"VVCVC")</f>
        <v>0</v>
      </c>
      <c r="AS1300" s="1">
        <f>COUNTIF(F1300,"CVV")</f>
        <v>0</v>
      </c>
      <c r="AT1300" s="1">
        <f>COUNTIF(F1300,"CVVC")</f>
        <v>0</v>
      </c>
      <c r="AU1300" s="1">
        <f>COUNTIF(F1300,"VV")</f>
        <v>0</v>
      </c>
      <c r="AV1300" s="1">
        <f>COUNTIF(F1300,"VVC")</f>
        <v>0</v>
      </c>
      <c r="AW1300" s="1">
        <f>COUNTIF(F1300,"CVVCVC")+COUNTIF(F1300,"VVCVC")+COUNTIF(F1300,"CVVCV")+COUNTIF(F1300,"VVCV")</f>
        <v>0</v>
      </c>
      <c r="AY1300" s="1">
        <f>COUNTIF(F1300,"CCVCV")</f>
        <v>0</v>
      </c>
      <c r="AZ1300" s="1">
        <f>COUNTIF(F1300,"CCVCVC")</f>
        <v>0</v>
      </c>
      <c r="BA1300" s="1">
        <f>COUNTIF(F1300,"CCVV")</f>
        <v>0</v>
      </c>
      <c r="BB1300" s="1">
        <f>COUNTIF(F1300,"CCVVC")</f>
        <v>0</v>
      </c>
      <c r="BF1300" s="1" t="str">
        <f>RIGHT(F1300,4)</f>
        <v>CVCV</v>
      </c>
      <c r="BG1300" s="1">
        <v>1</v>
      </c>
      <c r="BP1300" s="1">
        <f>SUM(BG1300:BO1300)</f>
        <v>1</v>
      </c>
      <c r="BQ1300">
        <v>0</v>
      </c>
      <c r="BS1300" s="1" t="str">
        <f>LEFT(B1300,1)</f>
        <v>m</v>
      </c>
      <c r="BT1300" s="1" t="str">
        <f>LEFT(B1300,2)</f>
        <v>mo</v>
      </c>
      <c r="BU1300" s="1" t="str">
        <f>RIGHT(B1300,1)</f>
        <v>u</v>
      </c>
      <c r="BX1300" s="10">
        <v>0</v>
      </c>
      <c r="BY1300" s="10" t="str">
        <f>LEFT(CA1300,1)</f>
        <v>o</v>
      </c>
      <c r="BZ1300" s="10" t="str">
        <f>RIGHT(B1300,1)</f>
        <v>u</v>
      </c>
      <c r="CA1300" s="10" t="str">
        <f>RIGHT(B1300,3)</f>
        <v>ofu</v>
      </c>
      <c r="CB1300" s="10" t="str">
        <f>RIGHT(B1300,3)</f>
        <v>ofu</v>
      </c>
      <c r="CC1300" s="10" t="str">
        <f>RIGHT(B1300,2)</f>
        <v>fu</v>
      </c>
      <c r="CD1300" s="10" t="str">
        <f>RIGHT(B1300,1)</f>
        <v>u</v>
      </c>
    </row>
    <row r="1301" spans="1:82">
      <c r="A1301">
        <v>227</v>
      </c>
      <c r="B1301" s="30" t="s">
        <v>138</v>
      </c>
      <c r="C1301" t="s">
        <v>1329</v>
      </c>
      <c r="D1301" t="s">
        <v>1141</v>
      </c>
      <c r="E1301" t="s">
        <v>1141</v>
      </c>
      <c r="F1301" t="s">
        <v>2834</v>
      </c>
      <c r="G1301" s="1">
        <f>COUNTIF(B1301,"*ii*")</f>
        <v>0</v>
      </c>
      <c r="H1301" s="1">
        <f>COUNTIF(B1301,"*ee*")</f>
        <v>0</v>
      </c>
      <c r="I1301" s="1">
        <f>COUNTIF(B1301,"*aa*")</f>
        <v>0</v>
      </c>
      <c r="J1301" s="1">
        <f>COUNTIF(B1301,"*oo*")</f>
        <v>0</v>
      </c>
      <c r="K1301" s="1">
        <f>COUNTIF(B1301,"*uu*")</f>
        <v>0</v>
      </c>
      <c r="L1301" s="1">
        <f>COUNTIF(B1301,"*ia*")</f>
        <v>0</v>
      </c>
      <c r="M1301" s="1">
        <f>COUNTIF(B1301,"*iu*")</f>
        <v>0</v>
      </c>
      <c r="N1301" s="1">
        <f>COUNTIF(B1301,"*ei*")</f>
        <v>0</v>
      </c>
      <c r="O1301" s="1">
        <f>COUNTIF(B1301,"*ea*")</f>
        <v>0</v>
      </c>
      <c r="P1301" s="1">
        <f>COUNTIF(B1301,"*eo*")</f>
        <v>0</v>
      </c>
      <c r="Q1301" s="1">
        <f>COUNTIF(B1301,"*eu*")</f>
        <v>0</v>
      </c>
      <c r="R1301" s="1">
        <f>COUNTIF(B1301,"*ai*")</f>
        <v>0</v>
      </c>
      <c r="S1301" s="1">
        <f>COUNTIF(B1301,"*ae*")</f>
        <v>0</v>
      </c>
      <c r="T1301" s="1">
        <f>COUNTIF(B1301,"*ao*")</f>
        <v>0</v>
      </c>
      <c r="U1301" s="1">
        <f>COUNTIF(B1301,"*au*")</f>
        <v>0</v>
      </c>
      <c r="V1301" s="1">
        <f>COUNTIF(B1301,"*oi*")</f>
        <v>0</v>
      </c>
      <c r="W1301" s="1">
        <f>COUNTIF(B1301,"*oe*")</f>
        <v>0</v>
      </c>
      <c r="X1301" s="1">
        <f>COUNTIF(B1301,"*oa*")</f>
        <v>0</v>
      </c>
      <c r="Y1301" s="1">
        <f>COUNTIF(B1301,"*ou*")</f>
        <v>0</v>
      </c>
      <c r="Z1301" s="1">
        <f>COUNTIF(B1301,"*ui*")</f>
        <v>0</v>
      </c>
      <c r="AA1301" s="1">
        <f>COUNTIF(B1301,"*ua*")</f>
        <v>0</v>
      </c>
      <c r="AB1301">
        <f>SUM(G1301:AA1301)</f>
        <v>0</v>
      </c>
      <c r="AC1301">
        <v>2</v>
      </c>
      <c r="AD1301">
        <f>COUNTIF(AC1301,"2")</f>
        <v>1</v>
      </c>
      <c r="AE1301">
        <f>COUNTIF(AC1301,"3")</f>
        <v>0</v>
      </c>
      <c r="AF1301">
        <f>COUNTIF(AC1301,"4")</f>
        <v>0</v>
      </c>
      <c r="AG1301">
        <f>COUNTIF(AC1301,"5")</f>
        <v>0</v>
      </c>
      <c r="AH1301">
        <v>1</v>
      </c>
      <c r="AI1301">
        <v>0</v>
      </c>
      <c r="AL1301">
        <v>1</v>
      </c>
      <c r="AO1301" s="1">
        <f>COUNTIF(F1301,"CVCV")+COUNTIF(F1301,"CVVCV")</f>
        <v>1</v>
      </c>
      <c r="AP1301" s="1">
        <f>COUNTIF(F1301,"CVCVC")+COUNTIF(F1301,"CVVCVC")</f>
        <v>0</v>
      </c>
      <c r="AQ1301" s="1">
        <f>COUNTIF(F1301,"VCV")+COUNTIF(F1301,"VVCV")</f>
        <v>0</v>
      </c>
      <c r="AR1301" s="1">
        <f>COUNTIF(F1301,"VCVC")+COUNTIF(F1301,"VVCVC")</f>
        <v>0</v>
      </c>
      <c r="AS1301" s="1">
        <f>COUNTIF(F1301,"CVV")</f>
        <v>0</v>
      </c>
      <c r="AT1301" s="1">
        <f>COUNTIF(F1301,"CVVC")</f>
        <v>0</v>
      </c>
      <c r="AU1301" s="1">
        <f>COUNTIF(F1301,"VV")</f>
        <v>0</v>
      </c>
      <c r="AV1301" s="1">
        <f>COUNTIF(F1301,"VVC")</f>
        <v>0</v>
      </c>
      <c r="AW1301" s="1">
        <f>COUNTIF(F1301,"CVVCVC")+COUNTIF(F1301,"VVCVC")+COUNTIF(F1301,"CVVCV")+COUNTIF(F1301,"VVCV")</f>
        <v>0</v>
      </c>
      <c r="AY1301" s="1">
        <f>COUNTIF(F1301,"CCVCV")</f>
        <v>0</v>
      </c>
      <c r="AZ1301" s="1">
        <f>COUNTIF(F1301,"CCVCVC")</f>
        <v>0</v>
      </c>
      <c r="BA1301" s="1">
        <f>COUNTIF(F1301,"CCVV")</f>
        <v>0</v>
      </c>
      <c r="BB1301" s="1">
        <f>COUNTIF(F1301,"CCVVC")</f>
        <v>0</v>
      </c>
      <c r="BF1301" s="1" t="str">
        <f>RIGHT(F1301,4)</f>
        <v>CVCV</v>
      </c>
      <c r="BG1301" s="1">
        <v>1</v>
      </c>
      <c r="BP1301" s="1">
        <f>SUM(BG1301:BO1301)</f>
        <v>1</v>
      </c>
      <c r="BQ1301">
        <v>0</v>
      </c>
      <c r="BS1301" s="1" t="str">
        <f>LEFT(B1301,1)</f>
        <v>b</v>
      </c>
      <c r="BT1301" s="1" t="str">
        <f>LEFT(B1301,2)</f>
        <v>bu</v>
      </c>
      <c r="BU1301" s="1" t="str">
        <f>RIGHT(B1301,1)</f>
        <v>u</v>
      </c>
      <c r="BX1301" s="10">
        <v>0</v>
      </c>
      <c r="BY1301" s="10" t="str">
        <f>LEFT(CA1301,1)</f>
        <v>u</v>
      </c>
      <c r="BZ1301" s="10" t="str">
        <f>RIGHT(B1301,1)</f>
        <v>u</v>
      </c>
      <c r="CA1301" s="10" t="str">
        <f>RIGHT(B1301,3)</f>
        <v>ufu</v>
      </c>
      <c r="CB1301" s="10" t="str">
        <f>RIGHT(B1301,3)</f>
        <v>ufu</v>
      </c>
      <c r="CC1301" s="10" t="str">
        <f>RIGHT(B1301,2)</f>
        <v>fu</v>
      </c>
      <c r="CD1301" s="10" t="str">
        <f>RIGHT(B1301,1)</f>
        <v>u</v>
      </c>
    </row>
    <row r="1302" spans="1:82">
      <c r="A1302">
        <v>343</v>
      </c>
      <c r="B1302" s="30" t="s">
        <v>727</v>
      </c>
      <c r="C1302" t="s">
        <v>2157</v>
      </c>
      <c r="D1302" t="s">
        <v>1141</v>
      </c>
      <c r="E1302" t="s">
        <v>1141</v>
      </c>
      <c r="F1302" t="s">
        <v>2834</v>
      </c>
      <c r="G1302" s="1">
        <f>COUNTIF(B1302,"*ii*")</f>
        <v>0</v>
      </c>
      <c r="H1302" s="1">
        <f>COUNTIF(B1302,"*ee*")</f>
        <v>0</v>
      </c>
      <c r="I1302" s="1">
        <f>COUNTIF(B1302,"*aa*")</f>
        <v>0</v>
      </c>
      <c r="J1302" s="1">
        <f>COUNTIF(B1302,"*oo*")</f>
        <v>0</v>
      </c>
      <c r="K1302" s="1">
        <f>COUNTIF(B1302,"*uu*")</f>
        <v>0</v>
      </c>
      <c r="L1302" s="1">
        <f>COUNTIF(B1302,"*ia*")</f>
        <v>0</v>
      </c>
      <c r="M1302" s="1">
        <f>COUNTIF(B1302,"*iu*")</f>
        <v>0</v>
      </c>
      <c r="N1302" s="1">
        <f>COUNTIF(B1302,"*ei*")</f>
        <v>0</v>
      </c>
      <c r="O1302" s="1">
        <f>COUNTIF(B1302,"*ea*")</f>
        <v>0</v>
      </c>
      <c r="P1302" s="1">
        <f>COUNTIF(B1302,"*eo*")</f>
        <v>0</v>
      </c>
      <c r="Q1302" s="1">
        <f>COUNTIF(B1302,"*eu*")</f>
        <v>0</v>
      </c>
      <c r="R1302" s="1">
        <f>COUNTIF(B1302,"*ai*")</f>
        <v>0</v>
      </c>
      <c r="S1302" s="1">
        <f>COUNTIF(B1302,"*ae*")</f>
        <v>0</v>
      </c>
      <c r="T1302" s="1">
        <f>COUNTIF(B1302,"*ao*")</f>
        <v>0</v>
      </c>
      <c r="U1302" s="1">
        <f>COUNTIF(B1302,"*au*")</f>
        <v>0</v>
      </c>
      <c r="V1302" s="1">
        <f>COUNTIF(B1302,"*oi*")</f>
        <v>0</v>
      </c>
      <c r="W1302" s="1">
        <f>COUNTIF(B1302,"*oe*")</f>
        <v>0</v>
      </c>
      <c r="X1302" s="1">
        <f>COUNTIF(B1302,"*oa*")</f>
        <v>0</v>
      </c>
      <c r="Y1302" s="1">
        <f>COUNTIF(B1302,"*ou*")</f>
        <v>0</v>
      </c>
      <c r="Z1302" s="1">
        <f>COUNTIF(B1302,"*ui*")</f>
        <v>0</v>
      </c>
      <c r="AA1302" s="1">
        <f>COUNTIF(B1302,"*ua*")</f>
        <v>0</v>
      </c>
      <c r="AB1302">
        <f>SUM(G1302:AA1302)</f>
        <v>0</v>
      </c>
      <c r="AC1302">
        <v>2</v>
      </c>
      <c r="AD1302">
        <f>COUNTIF(AC1302,"2")</f>
        <v>1</v>
      </c>
      <c r="AE1302">
        <f>COUNTIF(AC1302,"3")</f>
        <v>0</v>
      </c>
      <c r="AF1302">
        <f>COUNTIF(AC1302,"4")</f>
        <v>0</v>
      </c>
      <c r="AG1302">
        <f>COUNTIF(AC1302,"5")</f>
        <v>0</v>
      </c>
      <c r="AH1302">
        <v>1</v>
      </c>
      <c r="AI1302">
        <v>0</v>
      </c>
      <c r="AL1302">
        <v>1</v>
      </c>
      <c r="AO1302" s="1">
        <f>COUNTIF(F1302,"CVCV")+COUNTIF(F1302,"CVVCV")</f>
        <v>1</v>
      </c>
      <c r="AP1302" s="1">
        <f>COUNTIF(F1302,"CVCVC")+COUNTIF(F1302,"CVVCVC")</f>
        <v>0</v>
      </c>
      <c r="AQ1302" s="1">
        <f>COUNTIF(F1302,"VCV")+COUNTIF(F1302,"VVCV")</f>
        <v>0</v>
      </c>
      <c r="AR1302" s="1">
        <f>COUNTIF(F1302,"VCVC")+COUNTIF(F1302,"VVCVC")</f>
        <v>0</v>
      </c>
      <c r="AS1302" s="1">
        <f>COUNTIF(F1302,"CVV")</f>
        <v>0</v>
      </c>
      <c r="AT1302" s="1">
        <f>COUNTIF(F1302,"CVVC")</f>
        <v>0</v>
      </c>
      <c r="AU1302" s="1">
        <f>COUNTIF(F1302,"VV")</f>
        <v>0</v>
      </c>
      <c r="AV1302" s="1">
        <f>COUNTIF(F1302,"VVC")</f>
        <v>0</v>
      </c>
      <c r="AW1302" s="1">
        <f>COUNTIF(F1302,"CVVCVC")+COUNTIF(F1302,"VVCVC")+COUNTIF(F1302,"CVVCV")+COUNTIF(F1302,"VVCV")</f>
        <v>0</v>
      </c>
      <c r="AY1302" s="1">
        <f>COUNTIF(F1302,"CCVCV")</f>
        <v>0</v>
      </c>
      <c r="AZ1302" s="1">
        <f>COUNTIF(F1302,"CCVCVC")</f>
        <v>0</v>
      </c>
      <c r="BA1302" s="1">
        <f>COUNTIF(F1302,"CCVV")</f>
        <v>0</v>
      </c>
      <c r="BB1302" s="1">
        <f>COUNTIF(F1302,"CCVVC")</f>
        <v>0</v>
      </c>
      <c r="BF1302" s="1" t="str">
        <f>RIGHT(F1302,4)</f>
        <v>CVCV</v>
      </c>
      <c r="BG1302" s="1">
        <v>1</v>
      </c>
      <c r="BP1302" s="1">
        <f>SUM(BG1302:BO1302)</f>
        <v>1</v>
      </c>
      <c r="BQ1302">
        <v>0</v>
      </c>
      <c r="BS1302" s="1" t="str">
        <f>LEFT(B1302,1)</f>
        <v>f</v>
      </c>
      <c r="BT1302" s="1" t="str">
        <f>LEFT(B1302,2)</f>
        <v>fu</v>
      </c>
      <c r="BU1302" s="1" t="str">
        <f>RIGHT(B1302,1)</f>
        <v>u</v>
      </c>
      <c r="BX1302" s="10">
        <v>0</v>
      </c>
      <c r="BY1302" s="10" t="str">
        <f>LEFT(CA1302,1)</f>
        <v>u</v>
      </c>
      <c r="BZ1302" s="10" t="str">
        <f>RIGHT(B1302,1)</f>
        <v>u</v>
      </c>
      <c r="CA1302" s="10" t="str">
        <f>RIGHT(B1302,3)</f>
        <v>ufu</v>
      </c>
      <c r="CB1302" s="10" t="str">
        <f>RIGHT(B1302,3)</f>
        <v>ufu</v>
      </c>
      <c r="CC1302" s="10" t="str">
        <f>RIGHT(B1302,2)</f>
        <v>fu</v>
      </c>
      <c r="CD1302" s="10" t="str">
        <f>RIGHT(B1302,1)</f>
        <v>u</v>
      </c>
    </row>
    <row r="1303" spans="1:82">
      <c r="A1303">
        <v>1744</v>
      </c>
      <c r="B1303" s="30" t="s">
        <v>247</v>
      </c>
      <c r="C1303" t="s">
        <v>1489</v>
      </c>
      <c r="D1303" t="s">
        <v>1150</v>
      </c>
      <c r="E1303" t="s">
        <v>2821</v>
      </c>
      <c r="F1303" t="s">
        <v>2834</v>
      </c>
      <c r="G1303" s="1">
        <f>COUNTIF(B1303,"*ii*")</f>
        <v>0</v>
      </c>
      <c r="H1303" s="1">
        <f>COUNTIF(B1303,"*ee*")</f>
        <v>0</v>
      </c>
      <c r="I1303" s="1">
        <f>COUNTIF(B1303,"*aa*")</f>
        <v>0</v>
      </c>
      <c r="J1303" s="1">
        <f>COUNTIF(B1303,"*oo*")</f>
        <v>0</v>
      </c>
      <c r="K1303" s="1">
        <f>COUNTIF(B1303,"*uu*")</f>
        <v>0</v>
      </c>
      <c r="L1303" s="1">
        <f>COUNTIF(B1303,"*ia*")</f>
        <v>0</v>
      </c>
      <c r="M1303" s="1">
        <f>COUNTIF(B1303,"*iu*")</f>
        <v>0</v>
      </c>
      <c r="N1303" s="1">
        <f>COUNTIF(B1303,"*ei*")</f>
        <v>0</v>
      </c>
      <c r="O1303" s="1">
        <f>COUNTIF(B1303,"*ea*")</f>
        <v>0</v>
      </c>
      <c r="P1303" s="1">
        <f>COUNTIF(B1303,"*eo*")</f>
        <v>0</v>
      </c>
      <c r="Q1303" s="1">
        <f>COUNTIF(B1303,"*eu*")</f>
        <v>0</v>
      </c>
      <c r="R1303" s="1">
        <f>COUNTIF(B1303,"*ai*")</f>
        <v>0</v>
      </c>
      <c r="S1303" s="1">
        <f>COUNTIF(B1303,"*ae*")</f>
        <v>0</v>
      </c>
      <c r="T1303" s="1">
        <f>COUNTIF(B1303,"*ao*")</f>
        <v>0</v>
      </c>
      <c r="U1303" s="1">
        <f>COUNTIF(B1303,"*au*")</f>
        <v>0</v>
      </c>
      <c r="V1303" s="1">
        <f>COUNTIF(B1303,"*oi*")</f>
        <v>0</v>
      </c>
      <c r="W1303" s="1">
        <f>COUNTIF(B1303,"*oe*")</f>
        <v>0</v>
      </c>
      <c r="X1303" s="1">
        <f>COUNTIF(B1303,"*oa*")</f>
        <v>0</v>
      </c>
      <c r="Y1303" s="1">
        <f>COUNTIF(B1303,"*ou*")</f>
        <v>0</v>
      </c>
      <c r="Z1303" s="1">
        <f>COUNTIF(B1303,"*ui*")</f>
        <v>0</v>
      </c>
      <c r="AA1303" s="1">
        <f>COUNTIF(B1303,"*ua*")</f>
        <v>0</v>
      </c>
      <c r="AB1303">
        <f>SUM(G1303:AA1303)</f>
        <v>0</v>
      </c>
      <c r="AC1303">
        <v>2</v>
      </c>
      <c r="AD1303">
        <f>COUNTIF(AC1303,"2")</f>
        <v>1</v>
      </c>
      <c r="AE1303">
        <f>COUNTIF(AC1303,"3")</f>
        <v>0</v>
      </c>
      <c r="AF1303">
        <f>COUNTIF(AC1303,"4")</f>
        <v>0</v>
      </c>
      <c r="AG1303">
        <f>COUNTIF(AC1303,"5")</f>
        <v>0</v>
      </c>
      <c r="AH1303">
        <v>1</v>
      </c>
      <c r="AI1303">
        <v>0</v>
      </c>
      <c r="AL1303">
        <v>1</v>
      </c>
      <c r="AO1303" s="1">
        <f>COUNTIF(F1303,"CVCV")+COUNTIF(F1303,"CVVCV")</f>
        <v>1</v>
      </c>
      <c r="AP1303" s="1">
        <f>COUNTIF(F1303,"CVCVC")+COUNTIF(F1303,"CVVCVC")</f>
        <v>0</v>
      </c>
      <c r="AQ1303" s="1">
        <f>COUNTIF(F1303,"VCV")+COUNTIF(F1303,"VVCV")</f>
        <v>0</v>
      </c>
      <c r="AR1303" s="1">
        <f>COUNTIF(F1303,"VCVC")+COUNTIF(F1303,"VVCVC")</f>
        <v>0</v>
      </c>
      <c r="AS1303" s="1">
        <f>COUNTIF(F1303,"CVV")</f>
        <v>0</v>
      </c>
      <c r="AT1303" s="1">
        <f>COUNTIF(F1303,"CVVC")</f>
        <v>0</v>
      </c>
      <c r="AU1303" s="1">
        <f>COUNTIF(F1303,"VV")</f>
        <v>0</v>
      </c>
      <c r="AV1303" s="1">
        <f>COUNTIF(F1303,"VVC")</f>
        <v>0</v>
      </c>
      <c r="AW1303" s="1">
        <f>COUNTIF(F1303,"CVVCVC")+COUNTIF(F1303,"VVCVC")+COUNTIF(F1303,"CVVCV")+COUNTIF(F1303,"VVCV")</f>
        <v>0</v>
      </c>
      <c r="AY1303" s="1">
        <f>COUNTIF(F1303,"CCVCV")</f>
        <v>0</v>
      </c>
      <c r="AZ1303" s="1">
        <f>COUNTIF(F1303,"CCVCVC")</f>
        <v>0</v>
      </c>
      <c r="BA1303" s="1">
        <f>COUNTIF(F1303,"CCVV")</f>
        <v>0</v>
      </c>
      <c r="BB1303" s="1">
        <f>COUNTIF(F1303,"CCVVC")</f>
        <v>0</v>
      </c>
      <c r="BF1303" s="1" t="str">
        <f>RIGHT(F1303,4)</f>
        <v>CVCV</v>
      </c>
      <c r="BG1303" s="1">
        <v>1</v>
      </c>
      <c r="BP1303" s="1">
        <f>SUM(BG1303:BO1303)</f>
        <v>1</v>
      </c>
      <c r="BQ1303">
        <v>0</v>
      </c>
      <c r="BS1303" s="1" t="str">
        <f>LEFT(B1303,1)</f>
        <v>s</v>
      </c>
      <c r="BT1303" s="1" t="str">
        <f>LEFT(B1303,2)</f>
        <v>su</v>
      </c>
      <c r="BU1303" s="1" t="str">
        <f>RIGHT(B1303,1)</f>
        <v>u</v>
      </c>
      <c r="BX1303" s="10">
        <v>0</v>
      </c>
      <c r="BY1303" s="10" t="str">
        <f>LEFT(CA1303,1)</f>
        <v>u</v>
      </c>
      <c r="BZ1303" s="10" t="str">
        <f>RIGHT(B1303,1)</f>
        <v>u</v>
      </c>
      <c r="CA1303" s="10" t="str">
        <f>RIGHT(B1303,3)</f>
        <v>ufu</v>
      </c>
      <c r="CB1303" s="10" t="str">
        <f>RIGHT(B1303,3)</f>
        <v>ufu</v>
      </c>
      <c r="CC1303" s="10" t="str">
        <f>RIGHT(B1303,2)</f>
        <v>fu</v>
      </c>
      <c r="CD1303" s="10" t="str">
        <f>RIGHT(B1303,1)</f>
        <v>u</v>
      </c>
    </row>
    <row r="1304" spans="1:82">
      <c r="A1304">
        <v>1928</v>
      </c>
      <c r="B1304" s="30" t="s">
        <v>784</v>
      </c>
      <c r="C1304" t="s">
        <v>2236</v>
      </c>
      <c r="D1304" t="s">
        <v>1150</v>
      </c>
      <c r="E1304" t="s">
        <v>2821</v>
      </c>
      <c r="F1304" t="s">
        <v>2834</v>
      </c>
      <c r="G1304" s="1">
        <f>COUNTIF(B1304,"*ii*")</f>
        <v>0</v>
      </c>
      <c r="H1304" s="1">
        <f>COUNTIF(B1304,"*ee*")</f>
        <v>0</v>
      </c>
      <c r="I1304" s="1">
        <f>COUNTIF(B1304,"*aa*")</f>
        <v>0</v>
      </c>
      <c r="J1304" s="1">
        <f>COUNTIF(B1304,"*oo*")</f>
        <v>0</v>
      </c>
      <c r="K1304" s="1">
        <f>COUNTIF(B1304,"*uu*")</f>
        <v>0</v>
      </c>
      <c r="L1304" s="1">
        <f>COUNTIF(B1304,"*ia*")</f>
        <v>0</v>
      </c>
      <c r="M1304" s="1">
        <f>COUNTIF(B1304,"*iu*")</f>
        <v>0</v>
      </c>
      <c r="N1304" s="1">
        <f>COUNTIF(B1304,"*ei*")</f>
        <v>0</v>
      </c>
      <c r="O1304" s="1">
        <f>COUNTIF(B1304,"*ea*")</f>
        <v>0</v>
      </c>
      <c r="P1304" s="1">
        <f>COUNTIF(B1304,"*eo*")</f>
        <v>0</v>
      </c>
      <c r="Q1304" s="1">
        <f>COUNTIF(B1304,"*eu*")</f>
        <v>0</v>
      </c>
      <c r="R1304" s="1">
        <f>COUNTIF(B1304,"*ai*")</f>
        <v>0</v>
      </c>
      <c r="S1304" s="1">
        <f>COUNTIF(B1304,"*ae*")</f>
        <v>0</v>
      </c>
      <c r="T1304" s="1">
        <f>COUNTIF(B1304,"*ao*")</f>
        <v>0</v>
      </c>
      <c r="U1304" s="1">
        <f>COUNTIF(B1304,"*au*")</f>
        <v>0</v>
      </c>
      <c r="V1304" s="1">
        <f>COUNTIF(B1304,"*oi*")</f>
        <v>0</v>
      </c>
      <c r="W1304" s="1">
        <f>COUNTIF(B1304,"*oe*")</f>
        <v>0</v>
      </c>
      <c r="X1304" s="1">
        <f>COUNTIF(B1304,"*oa*")</f>
        <v>0</v>
      </c>
      <c r="Y1304" s="1">
        <f>COUNTIF(B1304,"*ou*")</f>
        <v>0</v>
      </c>
      <c r="Z1304" s="1">
        <f>COUNTIF(B1304,"*ui*")</f>
        <v>0</v>
      </c>
      <c r="AA1304" s="1">
        <f>COUNTIF(B1304,"*ua*")</f>
        <v>0</v>
      </c>
      <c r="AB1304">
        <f>SUM(G1304:AA1304)</f>
        <v>0</v>
      </c>
      <c r="AC1304">
        <v>2</v>
      </c>
      <c r="AD1304">
        <f>COUNTIF(AC1304,"2")</f>
        <v>1</v>
      </c>
      <c r="AE1304">
        <f>COUNTIF(AC1304,"3")</f>
        <v>0</v>
      </c>
      <c r="AF1304">
        <f>COUNTIF(AC1304,"4")</f>
        <v>0</v>
      </c>
      <c r="AG1304">
        <f>COUNTIF(AC1304,"5")</f>
        <v>0</v>
      </c>
      <c r="AH1304">
        <v>1</v>
      </c>
      <c r="AI1304">
        <v>0</v>
      </c>
      <c r="AL1304">
        <v>1</v>
      </c>
      <c r="AO1304" s="1">
        <f>COUNTIF(F1304,"CVCV")+COUNTIF(F1304,"CVVCV")</f>
        <v>1</v>
      </c>
      <c r="AP1304" s="1">
        <f>COUNTIF(F1304,"CVCVC")+COUNTIF(F1304,"CVVCVC")</f>
        <v>0</v>
      </c>
      <c r="AQ1304" s="1">
        <f>COUNTIF(F1304,"VCV")+COUNTIF(F1304,"VVCV")</f>
        <v>0</v>
      </c>
      <c r="AR1304" s="1">
        <f>COUNTIF(F1304,"VCVC")+COUNTIF(F1304,"VVCVC")</f>
        <v>0</v>
      </c>
      <c r="AS1304" s="1">
        <f>COUNTIF(F1304,"CVV")</f>
        <v>0</v>
      </c>
      <c r="AT1304" s="1">
        <f>COUNTIF(F1304,"CVVC")</f>
        <v>0</v>
      </c>
      <c r="AU1304" s="1">
        <f>COUNTIF(F1304,"VV")</f>
        <v>0</v>
      </c>
      <c r="AV1304" s="1">
        <f>COUNTIF(F1304,"VVC")</f>
        <v>0</v>
      </c>
      <c r="AW1304" s="1">
        <f>COUNTIF(F1304,"CVVCVC")+COUNTIF(F1304,"VVCVC")+COUNTIF(F1304,"CVVCV")+COUNTIF(F1304,"VVCV")</f>
        <v>0</v>
      </c>
      <c r="AY1304" s="1">
        <f>COUNTIF(F1304,"CCVCV")</f>
        <v>0</v>
      </c>
      <c r="AZ1304" s="1">
        <f>COUNTIF(F1304,"CCVCVC")</f>
        <v>0</v>
      </c>
      <c r="BA1304" s="1">
        <f>COUNTIF(F1304,"CCVV")</f>
        <v>0</v>
      </c>
      <c r="BB1304" s="1">
        <f>COUNTIF(F1304,"CCVVC")</f>
        <v>0</v>
      </c>
      <c r="BF1304" s="1" t="str">
        <f>RIGHT(F1304,4)</f>
        <v>CVCV</v>
      </c>
      <c r="BG1304" s="1">
        <v>1</v>
      </c>
      <c r="BP1304" s="1">
        <f>SUM(BG1304:BO1304)</f>
        <v>1</v>
      </c>
      <c r="BQ1304">
        <v>0</v>
      </c>
      <c r="BS1304" s="1" t="str">
        <f>LEFT(B1304,1)</f>
        <v>t</v>
      </c>
      <c r="BT1304" s="1" t="str">
        <f>LEFT(B1304,2)</f>
        <v>tu</v>
      </c>
      <c r="BU1304" s="1" t="str">
        <f>RIGHT(B1304,1)</f>
        <v>u</v>
      </c>
      <c r="BX1304" s="10">
        <v>0</v>
      </c>
      <c r="BY1304" s="10" t="str">
        <f>LEFT(CA1304,1)</f>
        <v>u</v>
      </c>
      <c r="BZ1304" s="10" t="str">
        <f>RIGHT(B1304,1)</f>
        <v>u</v>
      </c>
      <c r="CA1304" s="10" t="str">
        <f>RIGHT(B1304,3)</f>
        <v>ufu</v>
      </c>
      <c r="CB1304" s="10" t="str">
        <f>RIGHT(B1304,3)</f>
        <v>ufu</v>
      </c>
      <c r="CC1304" s="10" t="str">
        <f>RIGHT(B1304,2)</f>
        <v>fu</v>
      </c>
      <c r="CD1304" s="10" t="str">
        <f>RIGHT(B1304,1)</f>
        <v>u</v>
      </c>
    </row>
    <row r="1305" spans="1:82">
      <c r="A1305">
        <v>1093</v>
      </c>
      <c r="B1305" s="30" t="s">
        <v>604</v>
      </c>
      <c r="C1305" t="s">
        <v>1979</v>
      </c>
      <c r="D1305" t="s">
        <v>1141</v>
      </c>
      <c r="E1305" t="s">
        <v>1141</v>
      </c>
      <c r="F1305" t="s">
        <v>2834</v>
      </c>
      <c r="G1305" s="1">
        <f>COUNTIF(B1305,"*ii*")</f>
        <v>0</v>
      </c>
      <c r="H1305" s="1">
        <f>COUNTIF(B1305,"*ee*")</f>
        <v>0</v>
      </c>
      <c r="I1305" s="1">
        <f>COUNTIF(B1305,"*aa*")</f>
        <v>0</v>
      </c>
      <c r="J1305" s="1">
        <f>COUNTIF(B1305,"*oo*")</f>
        <v>0</v>
      </c>
      <c r="K1305" s="1">
        <f>COUNTIF(B1305,"*uu*")</f>
        <v>0</v>
      </c>
      <c r="L1305" s="1">
        <f>COUNTIF(B1305,"*ia*")</f>
        <v>0</v>
      </c>
      <c r="M1305" s="1">
        <f>COUNTIF(B1305,"*iu*")</f>
        <v>0</v>
      </c>
      <c r="N1305" s="1">
        <f>COUNTIF(B1305,"*ei*")</f>
        <v>0</v>
      </c>
      <c r="O1305" s="1">
        <f>COUNTIF(B1305,"*ea*")</f>
        <v>0</v>
      </c>
      <c r="P1305" s="1">
        <f>COUNTIF(B1305,"*eo*")</f>
        <v>0</v>
      </c>
      <c r="Q1305" s="1">
        <f>COUNTIF(B1305,"*eu*")</f>
        <v>0</v>
      </c>
      <c r="R1305" s="1">
        <f>COUNTIF(B1305,"*ai*")</f>
        <v>0</v>
      </c>
      <c r="S1305" s="1">
        <f>COUNTIF(B1305,"*ae*")</f>
        <v>0</v>
      </c>
      <c r="T1305" s="1">
        <f>COUNTIF(B1305,"*ao*")</f>
        <v>0</v>
      </c>
      <c r="U1305" s="1">
        <f>COUNTIF(B1305,"*au*")</f>
        <v>0</v>
      </c>
      <c r="V1305" s="1">
        <f>COUNTIF(B1305,"*oi*")</f>
        <v>0</v>
      </c>
      <c r="W1305" s="1">
        <f>COUNTIF(B1305,"*oe*")</f>
        <v>0</v>
      </c>
      <c r="X1305" s="1">
        <f>COUNTIF(B1305,"*oa*")</f>
        <v>0</v>
      </c>
      <c r="Y1305" s="1">
        <f>COUNTIF(B1305,"*ou*")</f>
        <v>0</v>
      </c>
      <c r="Z1305" s="1">
        <f>COUNTIF(B1305,"*ui*")</f>
        <v>0</v>
      </c>
      <c r="AA1305" s="1">
        <f>COUNTIF(B1305,"*ua*")</f>
        <v>0</v>
      </c>
      <c r="AB1305">
        <f>SUM(G1305:AA1305)</f>
        <v>0</v>
      </c>
      <c r="AC1305">
        <v>2</v>
      </c>
      <c r="AD1305">
        <f>COUNTIF(AC1305,"2")</f>
        <v>1</v>
      </c>
      <c r="AE1305">
        <f>COUNTIF(AC1305,"3")</f>
        <v>0</v>
      </c>
      <c r="AF1305">
        <f>COUNTIF(AC1305,"4")</f>
        <v>0</v>
      </c>
      <c r="AG1305">
        <f>COUNTIF(AC1305,"5")</f>
        <v>0</v>
      </c>
      <c r="AH1305">
        <v>1</v>
      </c>
      <c r="AI1305">
        <v>0</v>
      </c>
      <c r="AL1305">
        <v>1</v>
      </c>
      <c r="AO1305" s="1">
        <f>COUNTIF(F1305,"CVCV")+COUNTIF(F1305,"CVVCV")</f>
        <v>1</v>
      </c>
      <c r="AP1305" s="1">
        <f>COUNTIF(F1305,"CVCVC")+COUNTIF(F1305,"CVVCVC")</f>
        <v>0</v>
      </c>
      <c r="AQ1305" s="1">
        <f>COUNTIF(F1305,"VCV")+COUNTIF(F1305,"VVCV")</f>
        <v>0</v>
      </c>
      <c r="AR1305" s="1">
        <f>COUNTIF(F1305,"VCVC")+COUNTIF(F1305,"VVCVC")</f>
        <v>0</v>
      </c>
      <c r="AS1305" s="1">
        <f>COUNTIF(F1305,"CVV")</f>
        <v>0</v>
      </c>
      <c r="AT1305" s="1">
        <f>COUNTIF(F1305,"CVVC")</f>
        <v>0</v>
      </c>
      <c r="AU1305" s="1">
        <f>COUNTIF(F1305,"VV")</f>
        <v>0</v>
      </c>
      <c r="AV1305" s="1">
        <f>COUNTIF(F1305,"VVC")</f>
        <v>0</v>
      </c>
      <c r="AW1305" s="1">
        <f>COUNTIF(F1305,"CVVCVC")+COUNTIF(F1305,"VVCVC")+COUNTIF(F1305,"CVVCV")+COUNTIF(F1305,"VVCV")</f>
        <v>0</v>
      </c>
      <c r="AY1305" s="1">
        <f>COUNTIF(F1305,"CCVCV")</f>
        <v>0</v>
      </c>
      <c r="AZ1305" s="1">
        <f>COUNTIF(F1305,"CCVCVC")</f>
        <v>0</v>
      </c>
      <c r="BA1305" s="1">
        <f>COUNTIF(F1305,"CCVV")</f>
        <v>0</v>
      </c>
      <c r="BB1305" s="1">
        <f>COUNTIF(F1305,"CCVVC")</f>
        <v>0</v>
      </c>
      <c r="BF1305" s="1" t="str">
        <f>RIGHT(F1305,4)</f>
        <v>CVCV</v>
      </c>
      <c r="BG1305" s="1">
        <v>1</v>
      </c>
      <c r="BP1305" s="1">
        <f>SUM(BG1305:BO1305)</f>
        <v>1</v>
      </c>
      <c r="BQ1305">
        <v>0</v>
      </c>
      <c r="BS1305" s="1" t="str">
        <f>LEFT(B1305,1)</f>
        <v>p</v>
      </c>
      <c r="BT1305" s="1" t="str">
        <f>LEFT(B1305,2)</f>
        <v>pa</v>
      </c>
      <c r="BU1305" s="1" t="str">
        <f>RIGHT(B1305,1)</f>
        <v>u</v>
      </c>
      <c r="BX1305" s="10">
        <v>0</v>
      </c>
      <c r="BY1305" s="10" t="str">
        <f>LEFT(CA1305,1)</f>
        <v>a</v>
      </c>
      <c r="BZ1305" s="10" t="str">
        <f>RIGHT(B1305,1)</f>
        <v>u</v>
      </c>
      <c r="CA1305" s="10" t="str">
        <f>RIGHT(B1305,3)</f>
        <v>aku</v>
      </c>
      <c r="CB1305" s="10" t="str">
        <f>RIGHT(B1305,3)</f>
        <v>aku</v>
      </c>
      <c r="CC1305" s="10" t="str">
        <f>RIGHT(B1305,2)</f>
        <v>ku</v>
      </c>
      <c r="CD1305" s="10" t="str">
        <f>RIGHT(B1305,1)</f>
        <v>u</v>
      </c>
    </row>
    <row r="1306" spans="1:82">
      <c r="A1306">
        <v>1466</v>
      </c>
      <c r="B1306" s="30" t="s">
        <v>1058</v>
      </c>
      <c r="C1306" t="s">
        <v>2678</v>
      </c>
      <c r="D1306" t="s">
        <v>1141</v>
      </c>
      <c r="E1306" t="s">
        <v>1141</v>
      </c>
      <c r="F1306" t="s">
        <v>2834</v>
      </c>
      <c r="G1306" s="1">
        <f>COUNTIF(B1306,"*ii*")</f>
        <v>0</v>
      </c>
      <c r="H1306" s="1">
        <f>COUNTIF(B1306,"*ee*")</f>
        <v>0</v>
      </c>
      <c r="I1306" s="1">
        <f>COUNTIF(B1306,"*aa*")</f>
        <v>0</v>
      </c>
      <c r="J1306" s="1">
        <f>COUNTIF(B1306,"*oo*")</f>
        <v>0</v>
      </c>
      <c r="K1306" s="1">
        <f>COUNTIF(B1306,"*uu*")</f>
        <v>0</v>
      </c>
      <c r="L1306" s="1">
        <f>COUNTIF(B1306,"*ia*")</f>
        <v>0</v>
      </c>
      <c r="M1306" s="1">
        <f>COUNTIF(B1306,"*iu*")</f>
        <v>0</v>
      </c>
      <c r="N1306" s="1">
        <f>COUNTIF(B1306,"*ei*")</f>
        <v>0</v>
      </c>
      <c r="O1306" s="1">
        <f>COUNTIF(B1306,"*ea*")</f>
        <v>0</v>
      </c>
      <c r="P1306" s="1">
        <f>COUNTIF(B1306,"*eo*")</f>
        <v>0</v>
      </c>
      <c r="Q1306" s="1">
        <f>COUNTIF(B1306,"*eu*")</f>
        <v>0</v>
      </c>
      <c r="R1306" s="1">
        <f>COUNTIF(B1306,"*ai*")</f>
        <v>0</v>
      </c>
      <c r="S1306" s="1">
        <f>COUNTIF(B1306,"*ae*")</f>
        <v>0</v>
      </c>
      <c r="T1306" s="1">
        <f>COUNTIF(B1306,"*ao*")</f>
        <v>0</v>
      </c>
      <c r="U1306" s="1">
        <f>COUNTIF(B1306,"*au*")</f>
        <v>0</v>
      </c>
      <c r="V1306" s="1">
        <f>COUNTIF(B1306,"*oi*")</f>
        <v>0</v>
      </c>
      <c r="W1306" s="1">
        <f>COUNTIF(B1306,"*oe*")</f>
        <v>0</v>
      </c>
      <c r="X1306" s="1">
        <f>COUNTIF(B1306,"*oa*")</f>
        <v>0</v>
      </c>
      <c r="Y1306" s="1">
        <f>COUNTIF(B1306,"*ou*")</f>
        <v>0</v>
      </c>
      <c r="Z1306" s="1">
        <f>COUNTIF(B1306,"*ui*")</f>
        <v>0</v>
      </c>
      <c r="AA1306" s="1">
        <f>COUNTIF(B1306,"*ua*")</f>
        <v>0</v>
      </c>
      <c r="AB1306">
        <f>SUM(G1306:AA1306)</f>
        <v>0</v>
      </c>
      <c r="AC1306">
        <v>2</v>
      </c>
      <c r="AD1306">
        <f>COUNTIF(AC1306,"2")</f>
        <v>1</v>
      </c>
      <c r="AE1306">
        <f>COUNTIF(AC1306,"3")</f>
        <v>0</v>
      </c>
      <c r="AF1306">
        <f>COUNTIF(AC1306,"4")</f>
        <v>0</v>
      </c>
      <c r="AG1306">
        <f>COUNTIF(AC1306,"5")</f>
        <v>0</v>
      </c>
      <c r="AH1306">
        <v>1</v>
      </c>
      <c r="AI1306">
        <v>0</v>
      </c>
      <c r="AL1306">
        <v>1</v>
      </c>
      <c r="AO1306" s="1">
        <f>COUNTIF(F1306,"CVCV")+COUNTIF(F1306,"CVVCV")</f>
        <v>1</v>
      </c>
      <c r="AP1306" s="1">
        <f>COUNTIF(F1306,"CVCVC")+COUNTIF(F1306,"CVVCVC")</f>
        <v>0</v>
      </c>
      <c r="AQ1306" s="1">
        <f>COUNTIF(F1306,"VCV")+COUNTIF(F1306,"VVCV")</f>
        <v>0</v>
      </c>
      <c r="AR1306" s="1">
        <f>COUNTIF(F1306,"VCVC")+COUNTIF(F1306,"VVCVC")</f>
        <v>0</v>
      </c>
      <c r="AS1306" s="1">
        <f>COUNTIF(F1306,"CVV")</f>
        <v>0</v>
      </c>
      <c r="AT1306" s="1">
        <f>COUNTIF(F1306,"CVVC")</f>
        <v>0</v>
      </c>
      <c r="AU1306" s="1">
        <f>COUNTIF(F1306,"VV")</f>
        <v>0</v>
      </c>
      <c r="AV1306" s="1">
        <f>COUNTIF(F1306,"VVC")</f>
        <v>0</v>
      </c>
      <c r="AW1306" s="1">
        <f>COUNTIF(F1306,"CVVCVC")+COUNTIF(F1306,"VVCVC")+COUNTIF(F1306,"CVVCV")+COUNTIF(F1306,"VVCV")</f>
        <v>0</v>
      </c>
      <c r="AY1306" s="1">
        <f>COUNTIF(F1306,"CCVCV")</f>
        <v>0</v>
      </c>
      <c r="AZ1306" s="1">
        <f>COUNTIF(F1306,"CCVCVC")</f>
        <v>0</v>
      </c>
      <c r="BA1306" s="1">
        <f>COUNTIF(F1306,"CCVV")</f>
        <v>0</v>
      </c>
      <c r="BB1306" s="1">
        <f>COUNTIF(F1306,"CCVVC")</f>
        <v>0</v>
      </c>
      <c r="BF1306" s="1" t="str">
        <f>RIGHT(F1306,4)</f>
        <v>CVCV</v>
      </c>
      <c r="BG1306" s="1">
        <v>1</v>
      </c>
      <c r="BP1306" s="1">
        <f>SUM(BG1306:BO1306)</f>
        <v>1</v>
      </c>
      <c r="BQ1306">
        <v>0</v>
      </c>
      <c r="BS1306" s="1" t="str">
        <f>LEFT(B1306,1)</f>
        <v>r</v>
      </c>
      <c r="BT1306" s="1" t="str">
        <f>LEFT(B1306,2)</f>
        <v>ra</v>
      </c>
      <c r="BU1306" s="1" t="str">
        <f>RIGHT(B1306,1)</f>
        <v>u</v>
      </c>
      <c r="BX1306" s="10">
        <v>0</v>
      </c>
      <c r="BY1306" s="10" t="str">
        <f>LEFT(CA1306,1)</f>
        <v>a</v>
      </c>
      <c r="BZ1306" s="10" t="str">
        <f>RIGHT(B1306,1)</f>
        <v>u</v>
      </c>
      <c r="CA1306" s="10" t="str">
        <f>RIGHT(B1306,3)</f>
        <v>aku</v>
      </c>
      <c r="CB1306" s="10" t="str">
        <f>RIGHT(B1306,3)</f>
        <v>aku</v>
      </c>
      <c r="CC1306" s="10" t="str">
        <f>RIGHT(B1306,2)</f>
        <v>ku</v>
      </c>
      <c r="CD1306" s="10" t="str">
        <f>RIGHT(B1306,1)</f>
        <v>u</v>
      </c>
    </row>
    <row r="1307" spans="1:82">
      <c r="A1307">
        <v>1237</v>
      </c>
      <c r="B1307" s="30" t="s">
        <v>3220</v>
      </c>
      <c r="C1307" t="s">
        <v>2480</v>
      </c>
      <c r="D1307" t="s">
        <v>1152</v>
      </c>
      <c r="E1307" t="s">
        <v>1141</v>
      </c>
      <c r="F1307" t="s">
        <v>2834</v>
      </c>
      <c r="G1307" s="1">
        <f>COUNTIF(B1307,"*ii*")</f>
        <v>0</v>
      </c>
      <c r="H1307" s="1">
        <f>COUNTIF(B1307,"*ee*")</f>
        <v>0</v>
      </c>
      <c r="I1307" s="1">
        <f>COUNTIF(B1307,"*aa*")</f>
        <v>0</v>
      </c>
      <c r="J1307" s="1">
        <f>COUNTIF(B1307,"*oo*")</f>
        <v>0</v>
      </c>
      <c r="K1307" s="1">
        <f>COUNTIF(B1307,"*uu*")</f>
        <v>0</v>
      </c>
      <c r="L1307" s="1">
        <f>COUNTIF(B1307,"*ia*")</f>
        <v>0</v>
      </c>
      <c r="M1307" s="1">
        <f>COUNTIF(B1307,"*iu*")</f>
        <v>0</v>
      </c>
      <c r="N1307" s="1">
        <f>COUNTIF(B1307,"*ei*")</f>
        <v>0</v>
      </c>
      <c r="O1307" s="1">
        <f>COUNTIF(B1307,"*ea*")</f>
        <v>0</v>
      </c>
      <c r="P1307" s="1">
        <f>COUNTIF(B1307,"*eo*")</f>
        <v>0</v>
      </c>
      <c r="Q1307" s="1">
        <f>COUNTIF(B1307,"*eu*")</f>
        <v>0</v>
      </c>
      <c r="R1307" s="1">
        <f>COUNTIF(B1307,"*ai*")</f>
        <v>0</v>
      </c>
      <c r="S1307" s="1">
        <f>COUNTIF(B1307,"*ae*")</f>
        <v>0</v>
      </c>
      <c r="T1307" s="1">
        <f>COUNTIF(B1307,"*ao*")</f>
        <v>0</v>
      </c>
      <c r="U1307" s="1">
        <f>COUNTIF(B1307,"*au*")</f>
        <v>0</v>
      </c>
      <c r="V1307" s="1">
        <f>COUNTIF(B1307,"*oi*")</f>
        <v>0</v>
      </c>
      <c r="W1307" s="1">
        <f>COUNTIF(B1307,"*oe*")</f>
        <v>0</v>
      </c>
      <c r="X1307" s="1">
        <f>COUNTIF(B1307,"*oa*")</f>
        <v>0</v>
      </c>
      <c r="Y1307" s="1">
        <f>COUNTIF(B1307,"*ou*")</f>
        <v>0</v>
      </c>
      <c r="Z1307" s="1">
        <f>COUNTIF(B1307,"*ui*")</f>
        <v>0</v>
      </c>
      <c r="AA1307" s="1">
        <f>COUNTIF(B1307,"*ua*")</f>
        <v>0</v>
      </c>
      <c r="AB1307">
        <f>SUM(G1307:AA1307)</f>
        <v>0</v>
      </c>
      <c r="AC1307">
        <v>2</v>
      </c>
      <c r="AD1307">
        <f>COUNTIF(AC1307,"2")</f>
        <v>1</v>
      </c>
      <c r="AE1307">
        <f>COUNTIF(AC1307,"3")</f>
        <v>0</v>
      </c>
      <c r="AF1307">
        <f>COUNTIF(AC1307,"4")</f>
        <v>0</v>
      </c>
      <c r="AG1307">
        <f>COUNTIF(AC1307,"5")</f>
        <v>0</v>
      </c>
      <c r="AH1307">
        <v>1</v>
      </c>
      <c r="AI1307">
        <v>0</v>
      </c>
      <c r="AL1307">
        <v>1</v>
      </c>
      <c r="AO1307" s="1">
        <f>COUNTIF(F1307,"CVCV")+COUNTIF(F1307,"CVVCV")</f>
        <v>1</v>
      </c>
      <c r="AP1307" s="1">
        <f>COUNTIF(F1307,"CVCVC")+COUNTIF(F1307,"CVVCVC")</f>
        <v>0</v>
      </c>
      <c r="AQ1307" s="1">
        <f>COUNTIF(F1307,"VCV")+COUNTIF(F1307,"VVCV")</f>
        <v>0</v>
      </c>
      <c r="AR1307" s="1">
        <f>COUNTIF(F1307,"VCVC")+COUNTIF(F1307,"VVCVC")</f>
        <v>0</v>
      </c>
      <c r="AS1307" s="1">
        <f>COUNTIF(F1307,"CVV")</f>
        <v>0</v>
      </c>
      <c r="AT1307" s="1">
        <f>COUNTIF(F1307,"CVVC")</f>
        <v>0</v>
      </c>
      <c r="AU1307" s="1">
        <f>COUNTIF(F1307,"VV")</f>
        <v>0</v>
      </c>
      <c r="AV1307" s="1">
        <f>COUNTIF(F1307,"VVC")</f>
        <v>0</v>
      </c>
      <c r="AW1307" s="1">
        <f>COUNTIF(F1307,"CVVCVC")+COUNTIF(F1307,"VVCVC")+COUNTIF(F1307,"CVVCV")+COUNTIF(F1307,"VVCV")</f>
        <v>0</v>
      </c>
      <c r="AY1307" s="1">
        <f>COUNTIF(F1307,"CCVCV")</f>
        <v>0</v>
      </c>
      <c r="AZ1307" s="1">
        <f>COUNTIF(F1307,"CCVCVC")</f>
        <v>0</v>
      </c>
      <c r="BA1307" s="1">
        <f>COUNTIF(F1307,"CCVV")</f>
        <v>0</v>
      </c>
      <c r="BB1307" s="1">
        <f>COUNTIF(F1307,"CCVVC")</f>
        <v>0</v>
      </c>
      <c r="BF1307" s="1" t="str">
        <f>RIGHT(F1307,4)</f>
        <v>CVCV</v>
      </c>
      <c r="BG1307" s="1">
        <v>1</v>
      </c>
      <c r="BP1307" s="1">
        <f>SUM(BG1307:BO1307)</f>
        <v>1</v>
      </c>
      <c r="BQ1307">
        <v>0</v>
      </c>
      <c r="BS1307" s="1" t="str">
        <f>LEFT(B1307,1)</f>
        <v>ʔ</v>
      </c>
      <c r="BT1307" s="1" t="str">
        <f>LEFT(B1307,2)</f>
        <v>ʔa</v>
      </c>
      <c r="BU1307" s="1" t="str">
        <f>RIGHT(B1307,1)</f>
        <v>u</v>
      </c>
      <c r="BX1307" s="10">
        <v>0</v>
      </c>
      <c r="BY1307" s="10" t="str">
        <f>LEFT(CA1307,1)</f>
        <v>a</v>
      </c>
      <c r="BZ1307" s="10" t="str">
        <f>RIGHT(B1307,1)</f>
        <v>u</v>
      </c>
      <c r="CA1307" s="10" t="str">
        <f>RIGHT(B1307,3)</f>
        <v>aku</v>
      </c>
      <c r="CB1307" s="10" t="str">
        <f>RIGHT(B1307,3)</f>
        <v>aku</v>
      </c>
      <c r="CC1307" s="10" t="str">
        <f>RIGHT(B1307,2)</f>
        <v>ku</v>
      </c>
      <c r="CD1307" s="10" t="str">
        <f>RIGHT(B1307,1)</f>
        <v>u</v>
      </c>
    </row>
    <row r="1308" spans="1:82">
      <c r="A1308">
        <v>366</v>
      </c>
      <c r="B1308" s="30" t="s">
        <v>417</v>
      </c>
      <c r="C1308" t="s">
        <v>1726</v>
      </c>
      <c r="D1308" t="s">
        <v>1151</v>
      </c>
      <c r="E1308" t="s">
        <v>2821</v>
      </c>
      <c r="F1308" t="s">
        <v>2834</v>
      </c>
      <c r="G1308" s="1">
        <f>COUNTIF(B1308,"*ii*")</f>
        <v>0</v>
      </c>
      <c r="H1308" s="1">
        <f>COUNTIF(B1308,"*ee*")</f>
        <v>0</v>
      </c>
      <c r="I1308" s="1">
        <f>COUNTIF(B1308,"*aa*")</f>
        <v>0</v>
      </c>
      <c r="J1308" s="1">
        <f>COUNTIF(B1308,"*oo*")</f>
        <v>0</v>
      </c>
      <c r="K1308" s="1">
        <f>COUNTIF(B1308,"*uu*")</f>
        <v>0</v>
      </c>
      <c r="L1308" s="1">
        <f>COUNTIF(B1308,"*ia*")</f>
        <v>0</v>
      </c>
      <c r="M1308" s="1">
        <f>COUNTIF(B1308,"*iu*")</f>
        <v>0</v>
      </c>
      <c r="N1308" s="1">
        <f>COUNTIF(B1308,"*ei*")</f>
        <v>0</v>
      </c>
      <c r="O1308" s="1">
        <f>COUNTIF(B1308,"*ea*")</f>
        <v>0</v>
      </c>
      <c r="P1308" s="1">
        <f>COUNTIF(B1308,"*eo*")</f>
        <v>0</v>
      </c>
      <c r="Q1308" s="1">
        <f>COUNTIF(B1308,"*eu*")</f>
        <v>0</v>
      </c>
      <c r="R1308" s="1">
        <f>COUNTIF(B1308,"*ai*")</f>
        <v>0</v>
      </c>
      <c r="S1308" s="1">
        <f>COUNTIF(B1308,"*ae*")</f>
        <v>0</v>
      </c>
      <c r="T1308" s="1">
        <f>COUNTIF(B1308,"*ao*")</f>
        <v>0</v>
      </c>
      <c r="U1308" s="1">
        <f>COUNTIF(B1308,"*au*")</f>
        <v>0</v>
      </c>
      <c r="V1308" s="1">
        <f>COUNTIF(B1308,"*oi*")</f>
        <v>0</v>
      </c>
      <c r="W1308" s="1">
        <f>COUNTIF(B1308,"*oe*")</f>
        <v>0</v>
      </c>
      <c r="X1308" s="1">
        <f>COUNTIF(B1308,"*oa*")</f>
        <v>0</v>
      </c>
      <c r="Y1308" s="1">
        <f>COUNTIF(B1308,"*ou*")</f>
        <v>0</v>
      </c>
      <c r="Z1308" s="1">
        <f>COUNTIF(B1308,"*ui*")</f>
        <v>0</v>
      </c>
      <c r="AA1308" s="1">
        <f>COUNTIF(B1308,"*ua*")</f>
        <v>0</v>
      </c>
      <c r="AB1308">
        <f>SUM(G1308:AA1308)</f>
        <v>0</v>
      </c>
      <c r="AC1308">
        <v>2</v>
      </c>
      <c r="AD1308">
        <f>COUNTIF(AC1308,"2")</f>
        <v>1</v>
      </c>
      <c r="AE1308">
        <f>COUNTIF(AC1308,"3")</f>
        <v>0</v>
      </c>
      <c r="AF1308">
        <f>COUNTIF(AC1308,"4")</f>
        <v>0</v>
      </c>
      <c r="AG1308">
        <f>COUNTIF(AC1308,"5")</f>
        <v>0</v>
      </c>
      <c r="AH1308">
        <v>1</v>
      </c>
      <c r="AI1308">
        <v>0</v>
      </c>
      <c r="AL1308">
        <v>1</v>
      </c>
      <c r="AO1308" s="1">
        <f>COUNTIF(F1308,"CVCV")+COUNTIF(F1308,"CVVCV")</f>
        <v>1</v>
      </c>
      <c r="AP1308" s="1">
        <f>COUNTIF(F1308,"CVCVC")+COUNTIF(F1308,"CVVCVC")</f>
        <v>0</v>
      </c>
      <c r="AQ1308" s="1">
        <f>COUNTIF(F1308,"VCV")+COUNTIF(F1308,"VVCV")</f>
        <v>0</v>
      </c>
      <c r="AR1308" s="1">
        <f>COUNTIF(F1308,"VCVC")+COUNTIF(F1308,"VVCVC")</f>
        <v>0</v>
      </c>
      <c r="AS1308" s="1">
        <f>COUNTIF(F1308,"CVV")</f>
        <v>0</v>
      </c>
      <c r="AT1308" s="1">
        <f>COUNTIF(F1308,"CVVC")</f>
        <v>0</v>
      </c>
      <c r="AU1308" s="1">
        <f>COUNTIF(F1308,"VV")</f>
        <v>0</v>
      </c>
      <c r="AV1308" s="1">
        <f>COUNTIF(F1308,"VVC")</f>
        <v>0</v>
      </c>
      <c r="AW1308" s="1">
        <f>COUNTIF(F1308,"CVVCVC")+COUNTIF(F1308,"VVCVC")+COUNTIF(F1308,"CVVCV")+COUNTIF(F1308,"VVCV")</f>
        <v>0</v>
      </c>
      <c r="AY1308" s="1">
        <f>COUNTIF(F1308,"CCVCV")</f>
        <v>0</v>
      </c>
      <c r="AZ1308" s="1">
        <f>COUNTIF(F1308,"CCVCVC")</f>
        <v>0</v>
      </c>
      <c r="BA1308" s="1">
        <f>COUNTIF(F1308,"CCVV")</f>
        <v>0</v>
      </c>
      <c r="BB1308" s="1">
        <f>COUNTIF(F1308,"CCVVC")</f>
        <v>0</v>
      </c>
      <c r="BF1308" s="1" t="str">
        <f>RIGHT(F1308,4)</f>
        <v>CVCV</v>
      </c>
      <c r="BG1308" s="1">
        <v>1</v>
      </c>
      <c r="BP1308" s="1">
        <f>SUM(BG1308:BO1308)</f>
        <v>1</v>
      </c>
      <c r="BQ1308">
        <v>0</v>
      </c>
      <c r="BS1308" s="1" t="str">
        <f>LEFT(B1308,1)</f>
        <v>h</v>
      </c>
      <c r="BT1308" s="1" t="str">
        <f>LEFT(B1308,2)</f>
        <v>ha</v>
      </c>
      <c r="BU1308" s="1" t="str">
        <f>RIGHT(B1308,1)</f>
        <v>u</v>
      </c>
      <c r="BX1308" s="10">
        <v>0</v>
      </c>
      <c r="BY1308" s="10" t="str">
        <f>LEFT(CA1308,1)</f>
        <v>a</v>
      </c>
      <c r="BZ1308" s="10" t="str">
        <f>RIGHT(B1308,1)</f>
        <v>u</v>
      </c>
      <c r="CA1308" s="10" t="str">
        <f>RIGHT(B1308,3)</f>
        <v>aku</v>
      </c>
      <c r="CB1308" s="10" t="str">
        <f>RIGHT(B1308,3)</f>
        <v>aku</v>
      </c>
      <c r="CC1308" s="10" t="str">
        <f>RIGHT(B1308,2)</f>
        <v>ku</v>
      </c>
      <c r="CD1308" s="10" t="str">
        <f>RIGHT(B1308,1)</f>
        <v>u</v>
      </c>
    </row>
    <row r="1309" spans="1:82">
      <c r="A1309">
        <v>298</v>
      </c>
      <c r="B1309" s="30" t="s">
        <v>408</v>
      </c>
      <c r="C1309" t="s">
        <v>1717</v>
      </c>
      <c r="D1309" t="s">
        <v>1141</v>
      </c>
      <c r="E1309" t="s">
        <v>1141</v>
      </c>
      <c r="F1309" t="s">
        <v>2834</v>
      </c>
      <c r="G1309" s="1">
        <f>COUNTIF(B1309,"*ii*")</f>
        <v>0</v>
      </c>
      <c r="H1309" s="1">
        <f>COUNTIF(B1309,"*ee*")</f>
        <v>0</v>
      </c>
      <c r="I1309" s="1">
        <f>COUNTIF(B1309,"*aa*")</f>
        <v>0</v>
      </c>
      <c r="J1309" s="1">
        <f>COUNTIF(B1309,"*oo*")</f>
        <v>0</v>
      </c>
      <c r="K1309" s="1">
        <f>COUNTIF(B1309,"*uu*")</f>
        <v>0</v>
      </c>
      <c r="L1309" s="1">
        <f>COUNTIF(B1309,"*ia*")</f>
        <v>0</v>
      </c>
      <c r="M1309" s="1">
        <f>COUNTIF(B1309,"*iu*")</f>
        <v>0</v>
      </c>
      <c r="N1309" s="1">
        <f>COUNTIF(B1309,"*ei*")</f>
        <v>0</v>
      </c>
      <c r="O1309" s="1">
        <f>COUNTIF(B1309,"*ea*")</f>
        <v>0</v>
      </c>
      <c r="P1309" s="1">
        <f>COUNTIF(B1309,"*eo*")</f>
        <v>0</v>
      </c>
      <c r="Q1309" s="1">
        <f>COUNTIF(B1309,"*eu*")</f>
        <v>0</v>
      </c>
      <c r="R1309" s="1">
        <f>COUNTIF(B1309,"*ai*")</f>
        <v>0</v>
      </c>
      <c r="S1309" s="1">
        <f>COUNTIF(B1309,"*ae*")</f>
        <v>0</v>
      </c>
      <c r="T1309" s="1">
        <f>COUNTIF(B1309,"*ao*")</f>
        <v>0</v>
      </c>
      <c r="U1309" s="1">
        <f>COUNTIF(B1309,"*au*")</f>
        <v>0</v>
      </c>
      <c r="V1309" s="1">
        <f>COUNTIF(B1309,"*oi*")</f>
        <v>0</v>
      </c>
      <c r="W1309" s="1">
        <f>COUNTIF(B1309,"*oe*")</f>
        <v>0</v>
      </c>
      <c r="X1309" s="1">
        <f>COUNTIF(B1309,"*oa*")</f>
        <v>0</v>
      </c>
      <c r="Y1309" s="1">
        <f>COUNTIF(B1309,"*ou*")</f>
        <v>0</v>
      </c>
      <c r="Z1309" s="1">
        <f>COUNTIF(B1309,"*ui*")</f>
        <v>0</v>
      </c>
      <c r="AA1309" s="1">
        <f>COUNTIF(B1309,"*ua*")</f>
        <v>0</v>
      </c>
      <c r="AB1309">
        <f>SUM(G1309:AA1309)</f>
        <v>0</v>
      </c>
      <c r="AC1309">
        <v>2</v>
      </c>
      <c r="AD1309">
        <f>COUNTIF(AC1309,"2")</f>
        <v>1</v>
      </c>
      <c r="AE1309">
        <f>COUNTIF(AC1309,"3")</f>
        <v>0</v>
      </c>
      <c r="AF1309">
        <f>COUNTIF(AC1309,"4")</f>
        <v>0</v>
      </c>
      <c r="AG1309">
        <f>COUNTIF(AC1309,"5")</f>
        <v>0</v>
      </c>
      <c r="AH1309">
        <v>1</v>
      </c>
      <c r="AI1309">
        <v>0</v>
      </c>
      <c r="AL1309">
        <v>1</v>
      </c>
      <c r="AO1309" s="1">
        <f>COUNTIF(F1309,"CVCV")+COUNTIF(F1309,"CVVCV")</f>
        <v>1</v>
      </c>
      <c r="AP1309" s="1">
        <f>COUNTIF(F1309,"CVCVC")+COUNTIF(F1309,"CVVCVC")</f>
        <v>0</v>
      </c>
      <c r="AQ1309" s="1">
        <f>COUNTIF(F1309,"VCV")+COUNTIF(F1309,"VVCV")</f>
        <v>0</v>
      </c>
      <c r="AR1309" s="1">
        <f>COUNTIF(F1309,"VCVC")+COUNTIF(F1309,"VVCVC")</f>
        <v>0</v>
      </c>
      <c r="AS1309" s="1">
        <f>COUNTIF(F1309,"CVV")</f>
        <v>0</v>
      </c>
      <c r="AT1309" s="1">
        <f>COUNTIF(F1309,"CVVC")</f>
        <v>0</v>
      </c>
      <c r="AU1309" s="1">
        <f>COUNTIF(F1309,"VV")</f>
        <v>0</v>
      </c>
      <c r="AV1309" s="1">
        <f>COUNTIF(F1309,"VVC")</f>
        <v>0</v>
      </c>
      <c r="AW1309" s="1">
        <f>COUNTIF(F1309,"CVVCVC")+COUNTIF(F1309,"VVCVC")+COUNTIF(F1309,"CVVCV")+COUNTIF(F1309,"VVCV")</f>
        <v>0</v>
      </c>
      <c r="AY1309" s="1">
        <f>COUNTIF(F1309,"CCVCV")</f>
        <v>0</v>
      </c>
      <c r="AZ1309" s="1">
        <f>COUNTIF(F1309,"CCVCVC")</f>
        <v>0</v>
      </c>
      <c r="BA1309" s="1">
        <f>COUNTIF(F1309,"CCVV")</f>
        <v>0</v>
      </c>
      <c r="BB1309" s="1">
        <f>COUNTIF(F1309,"CCVVC")</f>
        <v>0</v>
      </c>
      <c r="BF1309" s="1" t="str">
        <f>RIGHT(F1309,4)</f>
        <v>CVCV</v>
      </c>
      <c r="BG1309" s="1">
        <v>1</v>
      </c>
      <c r="BP1309" s="1">
        <f>SUM(BG1309:BO1309)</f>
        <v>1</v>
      </c>
      <c r="BQ1309">
        <v>0</v>
      </c>
      <c r="BS1309" s="1" t="str">
        <f>LEFT(B1309,1)</f>
        <v>f</v>
      </c>
      <c r="BT1309" s="1" t="str">
        <f>LEFT(B1309,2)</f>
        <v>fe</v>
      </c>
      <c r="BU1309" s="1" t="str">
        <f>RIGHT(B1309,1)</f>
        <v>u</v>
      </c>
      <c r="BX1309" s="10">
        <v>0</v>
      </c>
      <c r="BY1309" s="10" t="str">
        <f>LEFT(CA1309,1)</f>
        <v>e</v>
      </c>
      <c r="BZ1309" s="10" t="str">
        <f>RIGHT(B1309,1)</f>
        <v>u</v>
      </c>
      <c r="CA1309" s="10" t="str">
        <f>RIGHT(B1309,3)</f>
        <v>eku</v>
      </c>
      <c r="CB1309" s="10" t="str">
        <f>RIGHT(B1309,3)</f>
        <v>eku</v>
      </c>
      <c r="CC1309" s="10" t="str">
        <f>RIGHT(B1309,2)</f>
        <v>ku</v>
      </c>
      <c r="CD1309" s="10" t="str">
        <f>RIGHT(B1309,1)</f>
        <v>u</v>
      </c>
    </row>
    <row r="1310" spans="1:82">
      <c r="A1310">
        <v>957</v>
      </c>
      <c r="B1310" s="30" t="s">
        <v>621</v>
      </c>
      <c r="C1310" t="s">
        <v>2007</v>
      </c>
      <c r="D1310" t="s">
        <v>1151</v>
      </c>
      <c r="E1310" t="s">
        <v>2821</v>
      </c>
      <c r="F1310" t="s">
        <v>2834</v>
      </c>
      <c r="G1310" s="1">
        <f>COUNTIF(B1310,"*ii*")</f>
        <v>0</v>
      </c>
      <c r="H1310" s="1">
        <f>COUNTIF(B1310,"*ee*")</f>
        <v>0</v>
      </c>
      <c r="I1310" s="1">
        <f>COUNTIF(B1310,"*aa*")</f>
        <v>0</v>
      </c>
      <c r="J1310" s="1">
        <f>COUNTIF(B1310,"*oo*")</f>
        <v>0</v>
      </c>
      <c r="K1310" s="1">
        <f>COUNTIF(B1310,"*uu*")</f>
        <v>0</v>
      </c>
      <c r="L1310" s="1">
        <f>COUNTIF(B1310,"*ia*")</f>
        <v>0</v>
      </c>
      <c r="M1310" s="1">
        <f>COUNTIF(B1310,"*iu*")</f>
        <v>0</v>
      </c>
      <c r="N1310" s="1">
        <f>COUNTIF(B1310,"*ei*")</f>
        <v>0</v>
      </c>
      <c r="O1310" s="1">
        <f>COUNTIF(B1310,"*ea*")</f>
        <v>0</v>
      </c>
      <c r="P1310" s="1">
        <f>COUNTIF(B1310,"*eo*")</f>
        <v>0</v>
      </c>
      <c r="Q1310" s="1">
        <f>COUNTIF(B1310,"*eu*")</f>
        <v>0</v>
      </c>
      <c r="R1310" s="1">
        <f>COUNTIF(B1310,"*ai*")</f>
        <v>0</v>
      </c>
      <c r="S1310" s="1">
        <f>COUNTIF(B1310,"*ae*")</f>
        <v>0</v>
      </c>
      <c r="T1310" s="1">
        <f>COUNTIF(B1310,"*ao*")</f>
        <v>0</v>
      </c>
      <c r="U1310" s="1">
        <f>COUNTIF(B1310,"*au*")</f>
        <v>0</v>
      </c>
      <c r="V1310" s="1">
        <f>COUNTIF(B1310,"*oi*")</f>
        <v>0</v>
      </c>
      <c r="W1310" s="1">
        <f>COUNTIF(B1310,"*oe*")</f>
        <v>0</v>
      </c>
      <c r="X1310" s="1">
        <f>COUNTIF(B1310,"*oa*")</f>
        <v>0</v>
      </c>
      <c r="Y1310" s="1">
        <f>COUNTIF(B1310,"*ou*")</f>
        <v>0</v>
      </c>
      <c r="Z1310" s="1">
        <f>COUNTIF(B1310,"*ui*")</f>
        <v>0</v>
      </c>
      <c r="AA1310" s="1">
        <f>COUNTIF(B1310,"*ua*")</f>
        <v>0</v>
      </c>
      <c r="AB1310">
        <f>SUM(G1310:AA1310)</f>
        <v>0</v>
      </c>
      <c r="AC1310">
        <v>2</v>
      </c>
      <c r="AD1310">
        <f>COUNTIF(AC1310,"2")</f>
        <v>1</v>
      </c>
      <c r="AE1310">
        <f>COUNTIF(AC1310,"3")</f>
        <v>0</v>
      </c>
      <c r="AF1310">
        <f>COUNTIF(AC1310,"4")</f>
        <v>0</v>
      </c>
      <c r="AG1310">
        <f>COUNTIF(AC1310,"5")</f>
        <v>0</v>
      </c>
      <c r="AH1310">
        <v>1</v>
      </c>
      <c r="AI1310">
        <v>0</v>
      </c>
      <c r="AL1310">
        <v>1</v>
      </c>
      <c r="AO1310" s="1">
        <f>COUNTIF(F1310,"CVCV")+COUNTIF(F1310,"CVVCV")</f>
        <v>1</v>
      </c>
      <c r="AP1310" s="1">
        <f>COUNTIF(F1310,"CVCVC")+COUNTIF(F1310,"CVVCVC")</f>
        <v>0</v>
      </c>
      <c r="AQ1310" s="1">
        <f>COUNTIF(F1310,"VCV")+COUNTIF(F1310,"VVCV")</f>
        <v>0</v>
      </c>
      <c r="AR1310" s="1">
        <f>COUNTIF(F1310,"VCVC")+COUNTIF(F1310,"VVCVC")</f>
        <v>0</v>
      </c>
      <c r="AS1310" s="1">
        <f>COUNTIF(F1310,"CVV")</f>
        <v>0</v>
      </c>
      <c r="AT1310" s="1">
        <f>COUNTIF(F1310,"CVVC")</f>
        <v>0</v>
      </c>
      <c r="AU1310" s="1">
        <f>COUNTIF(F1310,"VV")</f>
        <v>0</v>
      </c>
      <c r="AV1310" s="1">
        <f>COUNTIF(F1310,"VVC")</f>
        <v>0</v>
      </c>
      <c r="AW1310" s="1">
        <f>COUNTIF(F1310,"CVVCVC")+COUNTIF(F1310,"VVCVC")+COUNTIF(F1310,"CVVCV")+COUNTIF(F1310,"VVCV")</f>
        <v>0</v>
      </c>
      <c r="AY1310" s="1">
        <f>COUNTIF(F1310,"CCVCV")</f>
        <v>0</v>
      </c>
      <c r="AZ1310" s="1">
        <f>COUNTIF(F1310,"CCVCVC")</f>
        <v>0</v>
      </c>
      <c r="BA1310" s="1">
        <f>COUNTIF(F1310,"CCVV")</f>
        <v>0</v>
      </c>
      <c r="BB1310" s="1">
        <f>COUNTIF(F1310,"CCVVC")</f>
        <v>0</v>
      </c>
      <c r="BF1310" s="1" t="str">
        <f>RIGHT(F1310,4)</f>
        <v>CVCV</v>
      </c>
      <c r="BG1310" s="1">
        <v>1</v>
      </c>
      <c r="BP1310" s="1">
        <f>SUM(BG1310:BO1310)</f>
        <v>1</v>
      </c>
      <c r="BQ1310">
        <v>0</v>
      </c>
      <c r="BS1310" s="1" t="str">
        <f>LEFT(B1310,1)</f>
        <v>n</v>
      </c>
      <c r="BT1310" s="1" t="str">
        <f>LEFT(B1310,2)</f>
        <v>ne</v>
      </c>
      <c r="BU1310" s="1" t="str">
        <f>RIGHT(B1310,1)</f>
        <v>u</v>
      </c>
      <c r="BX1310" s="10">
        <v>0</v>
      </c>
      <c r="BY1310" s="10" t="str">
        <f>LEFT(CA1310,1)</f>
        <v>e</v>
      </c>
      <c r="BZ1310" s="10" t="str">
        <f>RIGHT(B1310,1)</f>
        <v>u</v>
      </c>
      <c r="CA1310" s="10" t="str">
        <f>RIGHT(B1310,3)</f>
        <v>eku</v>
      </c>
      <c r="CB1310" s="10" t="str">
        <f>RIGHT(B1310,3)</f>
        <v>eku</v>
      </c>
      <c r="CC1310" s="10" t="str">
        <f>RIGHT(B1310,2)</f>
        <v>ku</v>
      </c>
      <c r="CD1310" s="10" t="str">
        <f>RIGHT(B1310,1)</f>
        <v>u</v>
      </c>
    </row>
    <row r="1311" spans="1:82">
      <c r="A1311">
        <v>1494</v>
      </c>
      <c r="B1311" s="30" t="s">
        <v>755</v>
      </c>
      <c r="C1311" t="s">
        <v>2329</v>
      </c>
      <c r="D1311" t="s">
        <v>1151</v>
      </c>
      <c r="E1311" t="s">
        <v>2821</v>
      </c>
      <c r="F1311" t="s">
        <v>2834</v>
      </c>
      <c r="G1311" s="1">
        <f>COUNTIF(B1311,"*ii*")</f>
        <v>0</v>
      </c>
      <c r="H1311" s="1">
        <f>COUNTIF(B1311,"*ee*")</f>
        <v>0</v>
      </c>
      <c r="I1311" s="1">
        <f>COUNTIF(B1311,"*aa*")</f>
        <v>0</v>
      </c>
      <c r="J1311" s="1">
        <f>COUNTIF(B1311,"*oo*")</f>
        <v>0</v>
      </c>
      <c r="K1311" s="1">
        <f>COUNTIF(B1311,"*uu*")</f>
        <v>0</v>
      </c>
      <c r="L1311" s="1">
        <f>COUNTIF(B1311,"*ia*")</f>
        <v>0</v>
      </c>
      <c r="M1311" s="1">
        <f>COUNTIF(B1311,"*iu*")</f>
        <v>0</v>
      </c>
      <c r="N1311" s="1">
        <f>COUNTIF(B1311,"*ei*")</f>
        <v>0</v>
      </c>
      <c r="O1311" s="1">
        <f>COUNTIF(B1311,"*ea*")</f>
        <v>0</v>
      </c>
      <c r="P1311" s="1">
        <f>COUNTIF(B1311,"*eo*")</f>
        <v>0</v>
      </c>
      <c r="Q1311" s="1">
        <f>COUNTIF(B1311,"*eu*")</f>
        <v>0</v>
      </c>
      <c r="R1311" s="1">
        <f>COUNTIF(B1311,"*ai*")</f>
        <v>0</v>
      </c>
      <c r="S1311" s="1">
        <f>COUNTIF(B1311,"*ae*")</f>
        <v>0</v>
      </c>
      <c r="T1311" s="1">
        <f>COUNTIF(B1311,"*ao*")</f>
        <v>0</v>
      </c>
      <c r="U1311" s="1">
        <f>COUNTIF(B1311,"*au*")</f>
        <v>0</v>
      </c>
      <c r="V1311" s="1">
        <f>COUNTIF(B1311,"*oi*")</f>
        <v>0</v>
      </c>
      <c r="W1311" s="1">
        <f>COUNTIF(B1311,"*oe*")</f>
        <v>0</v>
      </c>
      <c r="X1311" s="1">
        <f>COUNTIF(B1311,"*oa*")</f>
        <v>0</v>
      </c>
      <c r="Y1311" s="1">
        <f>COUNTIF(B1311,"*ou*")</f>
        <v>0</v>
      </c>
      <c r="Z1311" s="1">
        <f>COUNTIF(B1311,"*ui*")</f>
        <v>0</v>
      </c>
      <c r="AA1311" s="1">
        <f>COUNTIF(B1311,"*ua*")</f>
        <v>0</v>
      </c>
      <c r="AB1311">
        <f>SUM(G1311:AA1311)</f>
        <v>0</v>
      </c>
      <c r="AC1311">
        <v>2</v>
      </c>
      <c r="AD1311">
        <f>COUNTIF(AC1311,"2")</f>
        <v>1</v>
      </c>
      <c r="AE1311">
        <f>COUNTIF(AC1311,"3")</f>
        <v>0</v>
      </c>
      <c r="AF1311">
        <f>COUNTIF(AC1311,"4")</f>
        <v>0</v>
      </c>
      <c r="AG1311">
        <f>COUNTIF(AC1311,"5")</f>
        <v>0</v>
      </c>
      <c r="AH1311">
        <v>1</v>
      </c>
      <c r="AI1311">
        <v>0</v>
      </c>
      <c r="AL1311">
        <v>1</v>
      </c>
      <c r="AO1311" s="1">
        <f>COUNTIF(F1311,"CVCV")+COUNTIF(F1311,"CVVCV")</f>
        <v>1</v>
      </c>
      <c r="AP1311" s="1">
        <f>COUNTIF(F1311,"CVCVC")+COUNTIF(F1311,"CVVCVC")</f>
        <v>0</v>
      </c>
      <c r="AQ1311" s="1">
        <f>COUNTIF(F1311,"VCV")+COUNTIF(F1311,"VVCV")</f>
        <v>0</v>
      </c>
      <c r="AR1311" s="1">
        <f>COUNTIF(F1311,"VCVC")+COUNTIF(F1311,"VVCVC")</f>
        <v>0</v>
      </c>
      <c r="AS1311" s="1">
        <f>COUNTIF(F1311,"CVV")</f>
        <v>0</v>
      </c>
      <c r="AT1311" s="1">
        <f>COUNTIF(F1311,"CVVC")</f>
        <v>0</v>
      </c>
      <c r="AU1311" s="1">
        <f>COUNTIF(F1311,"VV")</f>
        <v>0</v>
      </c>
      <c r="AV1311" s="1">
        <f>COUNTIF(F1311,"VVC")</f>
        <v>0</v>
      </c>
      <c r="AW1311" s="1">
        <f>COUNTIF(F1311,"CVVCVC")+COUNTIF(F1311,"VVCVC")+COUNTIF(F1311,"CVVCV")+COUNTIF(F1311,"VVCV")</f>
        <v>0</v>
      </c>
      <c r="AY1311" s="1">
        <f>COUNTIF(F1311,"CCVCV")</f>
        <v>0</v>
      </c>
      <c r="AZ1311" s="1">
        <f>COUNTIF(F1311,"CCVCVC")</f>
        <v>0</v>
      </c>
      <c r="BA1311" s="1">
        <f>COUNTIF(F1311,"CCVV")</f>
        <v>0</v>
      </c>
      <c r="BB1311" s="1">
        <f>COUNTIF(F1311,"CCVVC")</f>
        <v>0</v>
      </c>
      <c r="BF1311" s="1" t="str">
        <f>RIGHT(F1311,4)</f>
        <v>CVCV</v>
      </c>
      <c r="BG1311" s="1">
        <v>1</v>
      </c>
      <c r="BP1311" s="1">
        <f>SUM(BG1311:BO1311)</f>
        <v>1</v>
      </c>
      <c r="BQ1311">
        <v>0</v>
      </c>
      <c r="BS1311" s="1" t="str">
        <f>LEFT(B1311,1)</f>
        <v>r</v>
      </c>
      <c r="BT1311" s="1" t="str">
        <f>LEFT(B1311,2)</f>
        <v>re</v>
      </c>
      <c r="BU1311" s="1" t="str">
        <f>RIGHT(B1311,1)</f>
        <v>u</v>
      </c>
      <c r="BX1311" s="10">
        <v>0</v>
      </c>
      <c r="BY1311" s="10" t="str">
        <f>LEFT(CA1311,1)</f>
        <v>e</v>
      </c>
      <c r="BZ1311" s="10" t="str">
        <f>RIGHT(B1311,1)</f>
        <v>u</v>
      </c>
      <c r="CA1311" s="10" t="str">
        <f>RIGHT(B1311,3)</f>
        <v>eku</v>
      </c>
      <c r="CB1311" s="10" t="str">
        <f>RIGHT(B1311,3)</f>
        <v>eku</v>
      </c>
      <c r="CC1311" s="10" t="str">
        <f>RIGHT(B1311,2)</f>
        <v>ku</v>
      </c>
      <c r="CD1311" s="10" t="str">
        <f>RIGHT(B1311,1)</f>
        <v>u</v>
      </c>
    </row>
    <row r="1312" spans="1:82">
      <c r="A1312">
        <v>1286</v>
      </c>
      <c r="B1312" s="30" t="s">
        <v>3257</v>
      </c>
      <c r="C1312" t="s">
        <v>2041</v>
      </c>
      <c r="D1312" t="s">
        <v>1151</v>
      </c>
      <c r="E1312" t="s">
        <v>2821</v>
      </c>
      <c r="F1312" t="s">
        <v>2834</v>
      </c>
      <c r="G1312" s="1">
        <f>COUNTIF(B1312,"*ii*")</f>
        <v>0</v>
      </c>
      <c r="H1312" s="1">
        <f>COUNTIF(B1312,"*ee*")</f>
        <v>0</v>
      </c>
      <c r="I1312" s="1">
        <f>COUNTIF(B1312,"*aa*")</f>
        <v>0</v>
      </c>
      <c r="J1312" s="1">
        <f>COUNTIF(B1312,"*oo*")</f>
        <v>0</v>
      </c>
      <c r="K1312" s="1">
        <f>COUNTIF(B1312,"*uu*")</f>
        <v>0</v>
      </c>
      <c r="L1312" s="1">
        <f>COUNTIF(B1312,"*ia*")</f>
        <v>0</v>
      </c>
      <c r="M1312" s="1">
        <f>COUNTIF(B1312,"*iu*")</f>
        <v>0</v>
      </c>
      <c r="N1312" s="1">
        <f>COUNTIF(B1312,"*ei*")</f>
        <v>0</v>
      </c>
      <c r="O1312" s="1">
        <f>COUNTIF(B1312,"*ea*")</f>
        <v>0</v>
      </c>
      <c r="P1312" s="1">
        <f>COUNTIF(B1312,"*eo*")</f>
        <v>0</v>
      </c>
      <c r="Q1312" s="1">
        <f>COUNTIF(B1312,"*eu*")</f>
        <v>0</v>
      </c>
      <c r="R1312" s="1">
        <f>COUNTIF(B1312,"*ai*")</f>
        <v>0</v>
      </c>
      <c r="S1312" s="1">
        <f>COUNTIF(B1312,"*ae*")</f>
        <v>0</v>
      </c>
      <c r="T1312" s="1">
        <f>COUNTIF(B1312,"*ao*")</f>
        <v>0</v>
      </c>
      <c r="U1312" s="1">
        <f>COUNTIF(B1312,"*au*")</f>
        <v>0</v>
      </c>
      <c r="V1312" s="1">
        <f>COUNTIF(B1312,"*oi*")</f>
        <v>0</v>
      </c>
      <c r="W1312" s="1">
        <f>COUNTIF(B1312,"*oe*")</f>
        <v>0</v>
      </c>
      <c r="X1312" s="1">
        <f>COUNTIF(B1312,"*oa*")</f>
        <v>0</v>
      </c>
      <c r="Y1312" s="1">
        <f>COUNTIF(B1312,"*ou*")</f>
        <v>0</v>
      </c>
      <c r="Z1312" s="1">
        <f>COUNTIF(B1312,"*ui*")</f>
        <v>0</v>
      </c>
      <c r="AA1312" s="1">
        <f>COUNTIF(B1312,"*ua*")</f>
        <v>0</v>
      </c>
      <c r="AB1312">
        <f>SUM(G1312:AA1312)</f>
        <v>0</v>
      </c>
      <c r="AC1312">
        <v>2</v>
      </c>
      <c r="AD1312">
        <f>COUNTIF(AC1312,"2")</f>
        <v>1</v>
      </c>
      <c r="AE1312">
        <f>COUNTIF(AC1312,"3")</f>
        <v>0</v>
      </c>
      <c r="AF1312">
        <f>COUNTIF(AC1312,"4")</f>
        <v>0</v>
      </c>
      <c r="AG1312">
        <f>COUNTIF(AC1312,"5")</f>
        <v>0</v>
      </c>
      <c r="AH1312">
        <v>1</v>
      </c>
      <c r="AI1312">
        <v>0</v>
      </c>
      <c r="AL1312">
        <v>1</v>
      </c>
      <c r="AO1312" s="1">
        <f>COUNTIF(F1312,"CVCV")+COUNTIF(F1312,"CVVCV")</f>
        <v>1</v>
      </c>
      <c r="AP1312" s="1">
        <f>COUNTIF(F1312,"CVCVC")+COUNTIF(F1312,"CVVCVC")</f>
        <v>0</v>
      </c>
      <c r="AQ1312" s="1">
        <f>COUNTIF(F1312,"VCV")+COUNTIF(F1312,"VVCV")</f>
        <v>0</v>
      </c>
      <c r="AR1312" s="1">
        <f>COUNTIF(F1312,"VCVC")+COUNTIF(F1312,"VVCVC")</f>
        <v>0</v>
      </c>
      <c r="AS1312" s="1">
        <f>COUNTIF(F1312,"CVV")</f>
        <v>0</v>
      </c>
      <c r="AT1312" s="1">
        <f>COUNTIF(F1312,"CVVC")</f>
        <v>0</v>
      </c>
      <c r="AU1312" s="1">
        <f>COUNTIF(F1312,"VV")</f>
        <v>0</v>
      </c>
      <c r="AV1312" s="1">
        <f>COUNTIF(F1312,"VVC")</f>
        <v>0</v>
      </c>
      <c r="AW1312" s="1">
        <f>COUNTIF(F1312,"CVVCVC")+COUNTIF(F1312,"VVCVC")+COUNTIF(F1312,"CVVCV")+COUNTIF(F1312,"VVCV")</f>
        <v>0</v>
      </c>
      <c r="AY1312" s="1">
        <f>COUNTIF(F1312,"CCVCV")</f>
        <v>0</v>
      </c>
      <c r="AZ1312" s="1">
        <f>COUNTIF(F1312,"CCVCVC")</f>
        <v>0</v>
      </c>
      <c r="BA1312" s="1">
        <f>COUNTIF(F1312,"CCVV")</f>
        <v>0</v>
      </c>
      <c r="BB1312" s="1">
        <f>COUNTIF(F1312,"CCVVC")</f>
        <v>0</v>
      </c>
      <c r="BF1312" s="1" t="str">
        <f>RIGHT(F1312,4)</f>
        <v>CVCV</v>
      </c>
      <c r="BG1312" s="1">
        <v>1</v>
      </c>
      <c r="BP1312" s="1">
        <f>SUM(BG1312:BO1312)</f>
        <v>1</v>
      </c>
      <c r="BQ1312">
        <v>0</v>
      </c>
      <c r="BS1312" s="1" t="str">
        <f>LEFT(B1312,1)</f>
        <v>ʔ</v>
      </c>
      <c r="BT1312" s="1" t="str">
        <f>LEFT(B1312,2)</f>
        <v>ʔe</v>
      </c>
      <c r="BU1312" s="1" t="str">
        <f>RIGHT(B1312,1)</f>
        <v>u</v>
      </c>
      <c r="BX1312" s="10">
        <v>1</v>
      </c>
      <c r="BY1312" s="10" t="str">
        <f>LEFT(CA1312,1)</f>
        <v>e</v>
      </c>
      <c r="BZ1312" s="10" t="str">
        <f>RIGHT(B1312,1)</f>
        <v>u</v>
      </c>
      <c r="CA1312" s="10" t="str">
        <f>RIGHT(B1312,3)</f>
        <v>eku</v>
      </c>
      <c r="CB1312" s="10" t="str">
        <f>RIGHT(B1312,3)</f>
        <v>eku</v>
      </c>
      <c r="CC1312" s="10" t="str">
        <f>RIGHT(B1312,2)</f>
        <v>ku</v>
      </c>
      <c r="CD1312" s="10" t="str">
        <f>RIGHT(B1312,1)</f>
        <v>u</v>
      </c>
    </row>
    <row r="1313" spans="1:82">
      <c r="A1313">
        <v>1495</v>
      </c>
      <c r="B1313" s="30" t="s">
        <v>755</v>
      </c>
      <c r="C1313" t="s">
        <v>2195</v>
      </c>
      <c r="D1313" t="s">
        <v>1150</v>
      </c>
      <c r="E1313" t="s">
        <v>2821</v>
      </c>
      <c r="F1313" t="s">
        <v>2834</v>
      </c>
      <c r="G1313" s="1">
        <f>COUNTIF(B1313,"*ii*")</f>
        <v>0</v>
      </c>
      <c r="H1313" s="1">
        <f>COUNTIF(B1313,"*ee*")</f>
        <v>0</v>
      </c>
      <c r="I1313" s="1">
        <f>COUNTIF(B1313,"*aa*")</f>
        <v>0</v>
      </c>
      <c r="J1313" s="1">
        <f>COUNTIF(B1313,"*oo*")</f>
        <v>0</v>
      </c>
      <c r="K1313" s="1">
        <f>COUNTIF(B1313,"*uu*")</f>
        <v>0</v>
      </c>
      <c r="L1313" s="1">
        <f>COUNTIF(B1313,"*ia*")</f>
        <v>0</v>
      </c>
      <c r="M1313" s="1">
        <f>COUNTIF(B1313,"*iu*")</f>
        <v>0</v>
      </c>
      <c r="N1313" s="1">
        <f>COUNTIF(B1313,"*ei*")</f>
        <v>0</v>
      </c>
      <c r="O1313" s="1">
        <f>COUNTIF(B1313,"*ea*")</f>
        <v>0</v>
      </c>
      <c r="P1313" s="1">
        <f>COUNTIF(B1313,"*eo*")</f>
        <v>0</v>
      </c>
      <c r="Q1313" s="1">
        <f>COUNTIF(B1313,"*eu*")</f>
        <v>0</v>
      </c>
      <c r="R1313" s="1">
        <f>COUNTIF(B1313,"*ai*")</f>
        <v>0</v>
      </c>
      <c r="S1313" s="1">
        <f>COUNTIF(B1313,"*ae*")</f>
        <v>0</v>
      </c>
      <c r="T1313" s="1">
        <f>COUNTIF(B1313,"*ao*")</f>
        <v>0</v>
      </c>
      <c r="U1313" s="1">
        <f>COUNTIF(B1313,"*au*")</f>
        <v>0</v>
      </c>
      <c r="V1313" s="1">
        <f>COUNTIF(B1313,"*oi*")</f>
        <v>0</v>
      </c>
      <c r="W1313" s="1">
        <f>COUNTIF(B1313,"*oe*")</f>
        <v>0</v>
      </c>
      <c r="X1313" s="1">
        <f>COUNTIF(B1313,"*oa*")</f>
        <v>0</v>
      </c>
      <c r="Y1313" s="1">
        <f>COUNTIF(B1313,"*ou*")</f>
        <v>0</v>
      </c>
      <c r="Z1313" s="1">
        <f>COUNTIF(B1313,"*ui*")</f>
        <v>0</v>
      </c>
      <c r="AA1313" s="1">
        <f>COUNTIF(B1313,"*ua*")</f>
        <v>0</v>
      </c>
      <c r="AB1313">
        <f>SUM(G1313:AA1313)</f>
        <v>0</v>
      </c>
      <c r="AC1313">
        <v>2</v>
      </c>
      <c r="AD1313">
        <f>COUNTIF(AC1313,"2")</f>
        <v>1</v>
      </c>
      <c r="AE1313">
        <f>COUNTIF(AC1313,"3")</f>
        <v>0</v>
      </c>
      <c r="AF1313">
        <f>COUNTIF(AC1313,"4")</f>
        <v>0</v>
      </c>
      <c r="AG1313">
        <f>COUNTIF(AC1313,"5")</f>
        <v>0</v>
      </c>
      <c r="AH1313">
        <v>1</v>
      </c>
      <c r="AI1313">
        <v>0</v>
      </c>
      <c r="AL1313">
        <v>1</v>
      </c>
      <c r="AO1313" s="1">
        <f>COUNTIF(F1313,"CVCV")+COUNTIF(F1313,"CVVCV")</f>
        <v>1</v>
      </c>
      <c r="AP1313" s="1">
        <f>COUNTIF(F1313,"CVCVC")+COUNTIF(F1313,"CVVCVC")</f>
        <v>0</v>
      </c>
      <c r="AQ1313" s="1">
        <f>COUNTIF(F1313,"VCV")+COUNTIF(F1313,"VVCV")</f>
        <v>0</v>
      </c>
      <c r="AR1313" s="1">
        <f>COUNTIF(F1313,"VCVC")+COUNTIF(F1313,"VVCVC")</f>
        <v>0</v>
      </c>
      <c r="AS1313" s="1">
        <f>COUNTIF(F1313,"CVV")</f>
        <v>0</v>
      </c>
      <c r="AT1313" s="1">
        <f>COUNTIF(F1313,"CVVC")</f>
        <v>0</v>
      </c>
      <c r="AU1313" s="1">
        <f>COUNTIF(F1313,"VV")</f>
        <v>0</v>
      </c>
      <c r="AV1313" s="1">
        <f>COUNTIF(F1313,"VVC")</f>
        <v>0</v>
      </c>
      <c r="AW1313" s="1">
        <f>COUNTIF(F1313,"CVVCVC")+COUNTIF(F1313,"VVCVC")+COUNTIF(F1313,"CVVCV")+COUNTIF(F1313,"VVCV")</f>
        <v>0</v>
      </c>
      <c r="AY1313" s="1">
        <f>COUNTIF(F1313,"CCVCV")</f>
        <v>0</v>
      </c>
      <c r="AZ1313" s="1">
        <f>COUNTIF(F1313,"CCVCVC")</f>
        <v>0</v>
      </c>
      <c r="BA1313" s="1">
        <f>COUNTIF(F1313,"CCVV")</f>
        <v>0</v>
      </c>
      <c r="BB1313" s="1">
        <f>COUNTIF(F1313,"CCVVC")</f>
        <v>0</v>
      </c>
      <c r="BF1313" s="1" t="str">
        <f>RIGHT(F1313,4)</f>
        <v>CVCV</v>
      </c>
      <c r="BG1313" s="1">
        <v>1</v>
      </c>
      <c r="BP1313" s="1">
        <f>SUM(BG1313:BO1313)</f>
        <v>1</v>
      </c>
      <c r="BQ1313">
        <v>0</v>
      </c>
      <c r="BS1313" s="1" t="str">
        <f>LEFT(B1313,1)</f>
        <v>r</v>
      </c>
      <c r="BT1313" s="1" t="str">
        <f>LEFT(B1313,2)</f>
        <v>re</v>
      </c>
      <c r="BU1313" s="1" t="str">
        <f>RIGHT(B1313,1)</f>
        <v>u</v>
      </c>
      <c r="BX1313" s="10">
        <v>0</v>
      </c>
      <c r="BY1313" s="10" t="str">
        <f>LEFT(CA1313,1)</f>
        <v>e</v>
      </c>
      <c r="BZ1313" s="10" t="str">
        <f>RIGHT(B1313,1)</f>
        <v>u</v>
      </c>
      <c r="CA1313" s="10" t="str">
        <f>RIGHT(B1313,3)</f>
        <v>eku</v>
      </c>
      <c r="CB1313" s="10" t="str">
        <f>RIGHT(B1313,3)</f>
        <v>eku</v>
      </c>
      <c r="CC1313" s="10" t="str">
        <f>RIGHT(B1313,2)</f>
        <v>ku</v>
      </c>
      <c r="CD1313" s="10" t="str">
        <f>RIGHT(B1313,1)</f>
        <v>u</v>
      </c>
    </row>
    <row r="1314" spans="1:82">
      <c r="A1314">
        <v>552</v>
      </c>
      <c r="B1314" s="30" t="s">
        <v>660</v>
      </c>
      <c r="C1314" t="s">
        <v>2061</v>
      </c>
      <c r="D1314" t="s">
        <v>1141</v>
      </c>
      <c r="E1314" t="s">
        <v>1141</v>
      </c>
      <c r="F1314" t="s">
        <v>2834</v>
      </c>
      <c r="G1314" s="1">
        <f>COUNTIF(B1314,"*ii*")</f>
        <v>0</v>
      </c>
      <c r="H1314" s="1">
        <f>COUNTIF(B1314,"*ee*")</f>
        <v>0</v>
      </c>
      <c r="I1314" s="1">
        <f>COUNTIF(B1314,"*aa*")</f>
        <v>0</v>
      </c>
      <c r="J1314" s="1">
        <f>COUNTIF(B1314,"*oo*")</f>
        <v>0</v>
      </c>
      <c r="K1314" s="1">
        <f>COUNTIF(B1314,"*uu*")</f>
        <v>0</v>
      </c>
      <c r="L1314" s="1">
        <f>COUNTIF(B1314,"*ia*")</f>
        <v>0</v>
      </c>
      <c r="M1314" s="1">
        <f>COUNTIF(B1314,"*iu*")</f>
        <v>0</v>
      </c>
      <c r="N1314" s="1">
        <f>COUNTIF(B1314,"*ei*")</f>
        <v>0</v>
      </c>
      <c r="O1314" s="1">
        <f>COUNTIF(B1314,"*ea*")</f>
        <v>0</v>
      </c>
      <c r="P1314" s="1">
        <f>COUNTIF(B1314,"*eo*")</f>
        <v>0</v>
      </c>
      <c r="Q1314" s="1">
        <f>COUNTIF(B1314,"*eu*")</f>
        <v>0</v>
      </c>
      <c r="R1314" s="1">
        <f>COUNTIF(B1314,"*ai*")</f>
        <v>0</v>
      </c>
      <c r="S1314" s="1">
        <f>COUNTIF(B1314,"*ae*")</f>
        <v>0</v>
      </c>
      <c r="T1314" s="1">
        <f>COUNTIF(B1314,"*ao*")</f>
        <v>0</v>
      </c>
      <c r="U1314" s="1">
        <f>COUNTIF(B1314,"*au*")</f>
        <v>0</v>
      </c>
      <c r="V1314" s="1">
        <f>COUNTIF(B1314,"*oi*")</f>
        <v>0</v>
      </c>
      <c r="W1314" s="1">
        <f>COUNTIF(B1314,"*oe*")</f>
        <v>0</v>
      </c>
      <c r="X1314" s="1">
        <f>COUNTIF(B1314,"*oa*")</f>
        <v>0</v>
      </c>
      <c r="Y1314" s="1">
        <f>COUNTIF(B1314,"*ou*")</f>
        <v>0</v>
      </c>
      <c r="Z1314" s="1">
        <f>COUNTIF(B1314,"*ui*")</f>
        <v>0</v>
      </c>
      <c r="AA1314" s="1">
        <f>COUNTIF(B1314,"*ua*")</f>
        <v>0</v>
      </c>
      <c r="AB1314">
        <f>SUM(G1314:AA1314)</f>
        <v>0</v>
      </c>
      <c r="AC1314">
        <v>2</v>
      </c>
      <c r="AD1314">
        <f>COUNTIF(AC1314,"2")</f>
        <v>1</v>
      </c>
      <c r="AE1314">
        <f>COUNTIF(AC1314,"3")</f>
        <v>0</v>
      </c>
      <c r="AF1314">
        <f>COUNTIF(AC1314,"4")</f>
        <v>0</v>
      </c>
      <c r="AG1314">
        <f>COUNTIF(AC1314,"5")</f>
        <v>0</v>
      </c>
      <c r="AH1314">
        <v>1</v>
      </c>
      <c r="AI1314">
        <v>0</v>
      </c>
      <c r="AL1314">
        <v>1</v>
      </c>
      <c r="AO1314" s="1">
        <f>COUNTIF(F1314,"CVCV")+COUNTIF(F1314,"CVVCV")</f>
        <v>1</v>
      </c>
      <c r="AP1314" s="1">
        <f>COUNTIF(F1314,"CVCVC")+COUNTIF(F1314,"CVVCVC")</f>
        <v>0</v>
      </c>
      <c r="AQ1314" s="1">
        <f>COUNTIF(F1314,"VCV")+COUNTIF(F1314,"VVCV")</f>
        <v>0</v>
      </c>
      <c r="AR1314" s="1">
        <f>COUNTIF(F1314,"VCVC")+COUNTIF(F1314,"VVCVC")</f>
        <v>0</v>
      </c>
      <c r="AS1314" s="1">
        <f>COUNTIF(F1314,"CVV")</f>
        <v>0</v>
      </c>
      <c r="AT1314" s="1">
        <f>COUNTIF(F1314,"CVVC")</f>
        <v>0</v>
      </c>
      <c r="AU1314" s="1">
        <f>COUNTIF(F1314,"VV")</f>
        <v>0</v>
      </c>
      <c r="AV1314" s="1">
        <f>COUNTIF(F1314,"VVC")</f>
        <v>0</v>
      </c>
      <c r="AW1314" s="1">
        <f>COUNTIF(F1314,"CVVCVC")+COUNTIF(F1314,"VVCVC")+COUNTIF(F1314,"CVVCV")+COUNTIF(F1314,"VVCV")</f>
        <v>0</v>
      </c>
      <c r="AY1314" s="1">
        <f>COUNTIF(F1314,"CCVCV")</f>
        <v>0</v>
      </c>
      <c r="AZ1314" s="1">
        <f>COUNTIF(F1314,"CCVCVC")</f>
        <v>0</v>
      </c>
      <c r="BA1314" s="1">
        <f>COUNTIF(F1314,"CCVV")</f>
        <v>0</v>
      </c>
      <c r="BB1314" s="1">
        <f>COUNTIF(F1314,"CCVVC")</f>
        <v>0</v>
      </c>
      <c r="BF1314" s="1" t="str">
        <f>RIGHT(F1314,4)</f>
        <v>CVCV</v>
      </c>
      <c r="BG1314" s="1">
        <v>1</v>
      </c>
      <c r="BP1314" s="1">
        <f>SUM(BG1314:BO1314)</f>
        <v>1</v>
      </c>
      <c r="BQ1314">
        <v>0</v>
      </c>
      <c r="BS1314" s="1" t="str">
        <f>LEFT(B1314,1)</f>
        <v>k</v>
      </c>
      <c r="BT1314" s="1" t="str">
        <f>LEFT(B1314,2)</f>
        <v>ki</v>
      </c>
      <c r="BU1314" s="1" t="str">
        <f>RIGHT(B1314,1)</f>
        <v>u</v>
      </c>
      <c r="BX1314" s="10">
        <v>0</v>
      </c>
      <c r="BY1314" s="10" t="str">
        <f>LEFT(CA1314,1)</f>
        <v>i</v>
      </c>
      <c r="BZ1314" s="10" t="str">
        <f>RIGHT(B1314,1)</f>
        <v>u</v>
      </c>
      <c r="CA1314" s="10" t="str">
        <f>RIGHT(B1314,3)</f>
        <v>iku</v>
      </c>
      <c r="CB1314" s="10" t="str">
        <f>RIGHT(B1314,3)</f>
        <v>iku</v>
      </c>
      <c r="CC1314" s="10" t="str">
        <f>RIGHT(B1314,2)</f>
        <v>ku</v>
      </c>
      <c r="CD1314" s="10" t="str">
        <f>RIGHT(B1314,1)</f>
        <v>u</v>
      </c>
    </row>
    <row r="1315" spans="1:82">
      <c r="A1315">
        <v>177</v>
      </c>
      <c r="B1315" s="30" t="s">
        <v>1140</v>
      </c>
      <c r="C1315" t="s">
        <v>1525</v>
      </c>
      <c r="D1315" t="s">
        <v>1150</v>
      </c>
      <c r="E1315" t="s">
        <v>2821</v>
      </c>
      <c r="F1315" t="s">
        <v>2834</v>
      </c>
      <c r="G1315" s="1">
        <f>COUNTIF(B1315,"*ii*")</f>
        <v>0</v>
      </c>
      <c r="H1315" s="1">
        <f>COUNTIF(B1315,"*ee*")</f>
        <v>0</v>
      </c>
      <c r="I1315" s="1">
        <f>COUNTIF(B1315,"*aa*")</f>
        <v>0</v>
      </c>
      <c r="J1315" s="1">
        <f>COUNTIF(B1315,"*oo*")</f>
        <v>0</v>
      </c>
      <c r="K1315" s="1">
        <f>COUNTIF(B1315,"*uu*")</f>
        <v>0</v>
      </c>
      <c r="L1315" s="1">
        <f>COUNTIF(B1315,"*ia*")</f>
        <v>0</v>
      </c>
      <c r="M1315" s="1">
        <f>COUNTIF(B1315,"*iu*")</f>
        <v>0</v>
      </c>
      <c r="N1315" s="1">
        <f>COUNTIF(B1315,"*ei*")</f>
        <v>0</v>
      </c>
      <c r="O1315" s="1">
        <f>COUNTIF(B1315,"*ea*")</f>
        <v>0</v>
      </c>
      <c r="P1315" s="1">
        <f>COUNTIF(B1315,"*eo*")</f>
        <v>0</v>
      </c>
      <c r="Q1315" s="1">
        <f>COUNTIF(B1315,"*eu*")</f>
        <v>0</v>
      </c>
      <c r="R1315" s="1">
        <f>COUNTIF(B1315,"*ai*")</f>
        <v>0</v>
      </c>
      <c r="S1315" s="1">
        <f>COUNTIF(B1315,"*ae*")</f>
        <v>0</v>
      </c>
      <c r="T1315" s="1">
        <f>COUNTIF(B1315,"*ao*")</f>
        <v>0</v>
      </c>
      <c r="U1315" s="1">
        <f>COUNTIF(B1315,"*au*")</f>
        <v>0</v>
      </c>
      <c r="V1315" s="1">
        <f>COUNTIF(B1315,"*oi*")</f>
        <v>0</v>
      </c>
      <c r="W1315" s="1">
        <f>COUNTIF(B1315,"*oe*")</f>
        <v>0</v>
      </c>
      <c r="X1315" s="1">
        <f>COUNTIF(B1315,"*oa*")</f>
        <v>0</v>
      </c>
      <c r="Y1315" s="1">
        <f>COUNTIF(B1315,"*ou*")</f>
        <v>0</v>
      </c>
      <c r="Z1315" s="1">
        <f>COUNTIF(B1315,"*ui*")</f>
        <v>0</v>
      </c>
      <c r="AA1315" s="1">
        <f>COUNTIF(B1315,"*ua*")</f>
        <v>0</v>
      </c>
      <c r="AB1315">
        <f>SUM(G1315:AA1315)</f>
        <v>0</v>
      </c>
      <c r="AC1315">
        <v>2</v>
      </c>
      <c r="AD1315">
        <f>COUNTIF(AC1315,"2")</f>
        <v>1</v>
      </c>
      <c r="AE1315">
        <f>COUNTIF(AC1315,"3")</f>
        <v>0</v>
      </c>
      <c r="AF1315">
        <f>COUNTIF(AC1315,"4")</f>
        <v>0</v>
      </c>
      <c r="AG1315">
        <f>COUNTIF(AC1315,"5")</f>
        <v>0</v>
      </c>
      <c r="AH1315">
        <v>1</v>
      </c>
      <c r="AI1315">
        <v>0</v>
      </c>
      <c r="AL1315">
        <v>1</v>
      </c>
      <c r="AO1315" s="1">
        <f>COUNTIF(F1315,"CVCV")+COUNTIF(F1315,"CVVCV")</f>
        <v>1</v>
      </c>
      <c r="AP1315" s="1">
        <f>COUNTIF(F1315,"CVCVC")+COUNTIF(F1315,"CVVCVC")</f>
        <v>0</v>
      </c>
      <c r="AQ1315" s="1">
        <f>COUNTIF(F1315,"VCV")+COUNTIF(F1315,"VVCV")</f>
        <v>0</v>
      </c>
      <c r="AR1315" s="1">
        <f>COUNTIF(F1315,"VCVC")+COUNTIF(F1315,"VVCVC")</f>
        <v>0</v>
      </c>
      <c r="AS1315" s="1">
        <f>COUNTIF(F1315,"CVV")</f>
        <v>0</v>
      </c>
      <c r="AT1315" s="1">
        <f>COUNTIF(F1315,"CVVC")</f>
        <v>0</v>
      </c>
      <c r="AU1315" s="1">
        <f>COUNTIF(F1315,"VV")</f>
        <v>0</v>
      </c>
      <c r="AV1315" s="1">
        <f>COUNTIF(F1315,"VVC")</f>
        <v>0</v>
      </c>
      <c r="AW1315" s="1">
        <f>COUNTIF(F1315,"CVVCVC")+COUNTIF(F1315,"VVCVC")+COUNTIF(F1315,"CVVCV")+COUNTIF(F1315,"VVCV")</f>
        <v>0</v>
      </c>
      <c r="AY1315" s="1">
        <f>COUNTIF(F1315,"CCVCV")</f>
        <v>0</v>
      </c>
      <c r="AZ1315" s="1">
        <f>COUNTIF(F1315,"CCVCVC")</f>
        <v>0</v>
      </c>
      <c r="BA1315" s="1">
        <f>COUNTIF(F1315,"CCVV")</f>
        <v>0</v>
      </c>
      <c r="BB1315" s="1">
        <f>COUNTIF(F1315,"CCVVC")</f>
        <v>0</v>
      </c>
      <c r="BF1315" s="1" t="str">
        <f>RIGHT(F1315,4)</f>
        <v>CVCV</v>
      </c>
      <c r="BG1315" s="1">
        <v>1</v>
      </c>
      <c r="BP1315" s="1">
        <f>SUM(BG1315:BO1315)</f>
        <v>1</v>
      </c>
      <c r="BQ1315">
        <v>0</v>
      </c>
      <c r="BS1315" s="1" t="str">
        <f>LEFT(B1315,1)</f>
        <v>b</v>
      </c>
      <c r="BT1315" s="1" t="str">
        <f>LEFT(B1315,2)</f>
        <v>bi</v>
      </c>
      <c r="BU1315" s="1" t="str">
        <f>RIGHT(B1315,1)</f>
        <v>u</v>
      </c>
      <c r="BX1315" s="10">
        <v>0</v>
      </c>
      <c r="BY1315" s="10" t="str">
        <f>LEFT(CA1315,1)</f>
        <v>i</v>
      </c>
      <c r="BZ1315" s="10" t="str">
        <f>RIGHT(B1315,1)</f>
        <v>u</v>
      </c>
      <c r="CA1315" s="10" t="str">
        <f>RIGHT(B1315,3)</f>
        <v>iku</v>
      </c>
      <c r="CB1315" s="10" t="str">
        <f>RIGHT(B1315,3)</f>
        <v>iku</v>
      </c>
      <c r="CC1315" s="10" t="str">
        <f>RIGHT(B1315,2)</f>
        <v>ku</v>
      </c>
      <c r="CD1315" s="10" t="str">
        <f>RIGHT(B1315,1)</f>
        <v>u</v>
      </c>
    </row>
    <row r="1316" spans="1:82">
      <c r="A1316">
        <v>230</v>
      </c>
      <c r="B1316" s="30" t="s">
        <v>147</v>
      </c>
      <c r="C1316" t="s">
        <v>1340</v>
      </c>
      <c r="D1316" t="s">
        <v>1141</v>
      </c>
      <c r="E1316" t="s">
        <v>1141</v>
      </c>
      <c r="F1316" t="s">
        <v>2834</v>
      </c>
      <c r="G1316" s="1">
        <f>COUNTIF(B1316,"*ii*")</f>
        <v>0</v>
      </c>
      <c r="H1316" s="1">
        <f>COUNTIF(B1316,"*ee*")</f>
        <v>0</v>
      </c>
      <c r="I1316" s="1">
        <f>COUNTIF(B1316,"*aa*")</f>
        <v>0</v>
      </c>
      <c r="J1316" s="1">
        <f>COUNTIF(B1316,"*oo*")</f>
        <v>0</v>
      </c>
      <c r="K1316" s="1">
        <f>COUNTIF(B1316,"*uu*")</f>
        <v>0</v>
      </c>
      <c r="L1316" s="1">
        <f>COUNTIF(B1316,"*ia*")</f>
        <v>0</v>
      </c>
      <c r="M1316" s="1">
        <f>COUNTIF(B1316,"*iu*")</f>
        <v>0</v>
      </c>
      <c r="N1316" s="1">
        <f>COUNTIF(B1316,"*ei*")</f>
        <v>0</v>
      </c>
      <c r="O1316" s="1">
        <f>COUNTIF(B1316,"*ea*")</f>
        <v>0</v>
      </c>
      <c r="P1316" s="1">
        <f>COUNTIF(B1316,"*eo*")</f>
        <v>0</v>
      </c>
      <c r="Q1316" s="1">
        <f>COUNTIF(B1316,"*eu*")</f>
        <v>0</v>
      </c>
      <c r="R1316" s="1">
        <f>COUNTIF(B1316,"*ai*")</f>
        <v>0</v>
      </c>
      <c r="S1316" s="1">
        <f>COUNTIF(B1316,"*ae*")</f>
        <v>0</v>
      </c>
      <c r="T1316" s="1">
        <f>COUNTIF(B1316,"*ao*")</f>
        <v>0</v>
      </c>
      <c r="U1316" s="1">
        <f>COUNTIF(B1316,"*au*")</f>
        <v>0</v>
      </c>
      <c r="V1316" s="1">
        <f>COUNTIF(B1316,"*oi*")</f>
        <v>0</v>
      </c>
      <c r="W1316" s="1">
        <f>COUNTIF(B1316,"*oe*")</f>
        <v>0</v>
      </c>
      <c r="X1316" s="1">
        <f>COUNTIF(B1316,"*oa*")</f>
        <v>0</v>
      </c>
      <c r="Y1316" s="1">
        <f>COUNTIF(B1316,"*ou*")</f>
        <v>0</v>
      </c>
      <c r="Z1316" s="1">
        <f>COUNTIF(B1316,"*ui*")</f>
        <v>0</v>
      </c>
      <c r="AA1316" s="1">
        <f>COUNTIF(B1316,"*ua*")</f>
        <v>0</v>
      </c>
      <c r="AB1316">
        <f>SUM(G1316:AA1316)</f>
        <v>0</v>
      </c>
      <c r="AC1316">
        <v>2</v>
      </c>
      <c r="AD1316">
        <f>COUNTIF(AC1316,"2")</f>
        <v>1</v>
      </c>
      <c r="AE1316">
        <f>COUNTIF(AC1316,"3")</f>
        <v>0</v>
      </c>
      <c r="AF1316">
        <f>COUNTIF(AC1316,"4")</f>
        <v>0</v>
      </c>
      <c r="AG1316">
        <f>COUNTIF(AC1316,"5")</f>
        <v>0</v>
      </c>
      <c r="AH1316">
        <v>1</v>
      </c>
      <c r="AI1316">
        <v>0</v>
      </c>
      <c r="AL1316">
        <v>1</v>
      </c>
      <c r="AO1316" s="1">
        <f>COUNTIF(F1316,"CVCV")+COUNTIF(F1316,"CVVCV")</f>
        <v>1</v>
      </c>
      <c r="AP1316" s="1">
        <f>COUNTIF(F1316,"CVCVC")+COUNTIF(F1316,"CVVCVC")</f>
        <v>0</v>
      </c>
      <c r="AQ1316" s="1">
        <f>COUNTIF(F1316,"VCV")+COUNTIF(F1316,"VVCV")</f>
        <v>0</v>
      </c>
      <c r="AR1316" s="1">
        <f>COUNTIF(F1316,"VCVC")+COUNTIF(F1316,"VVCVC")</f>
        <v>0</v>
      </c>
      <c r="AS1316" s="1">
        <f>COUNTIF(F1316,"CVV")</f>
        <v>0</v>
      </c>
      <c r="AT1316" s="1">
        <f>COUNTIF(F1316,"CVVC")</f>
        <v>0</v>
      </c>
      <c r="AU1316" s="1">
        <f>COUNTIF(F1316,"VV")</f>
        <v>0</v>
      </c>
      <c r="AV1316" s="1">
        <f>COUNTIF(F1316,"VVC")</f>
        <v>0</v>
      </c>
      <c r="AW1316" s="1">
        <f>COUNTIF(F1316,"CVVCVC")+COUNTIF(F1316,"VVCVC")+COUNTIF(F1316,"CVVCV")+COUNTIF(F1316,"VVCV")</f>
        <v>0</v>
      </c>
      <c r="AY1316" s="1">
        <f>COUNTIF(F1316,"CCVCV")</f>
        <v>0</v>
      </c>
      <c r="AZ1316" s="1">
        <f>COUNTIF(F1316,"CCVCVC")</f>
        <v>0</v>
      </c>
      <c r="BA1316" s="1">
        <f>COUNTIF(F1316,"CCVV")</f>
        <v>0</v>
      </c>
      <c r="BB1316" s="1">
        <f>COUNTIF(F1316,"CCVVC")</f>
        <v>0</v>
      </c>
      <c r="BF1316" s="1" t="str">
        <f>RIGHT(F1316,4)</f>
        <v>CVCV</v>
      </c>
      <c r="BG1316" s="1">
        <v>1</v>
      </c>
      <c r="BP1316" s="1">
        <f>SUM(BG1316:BO1316)</f>
        <v>1</v>
      </c>
      <c r="BQ1316">
        <v>0</v>
      </c>
      <c r="BS1316" s="1" t="str">
        <f>LEFT(B1316,1)</f>
        <v>b</v>
      </c>
      <c r="BT1316" s="1" t="str">
        <f>LEFT(B1316,2)</f>
        <v>bu</v>
      </c>
      <c r="BU1316" s="1" t="str">
        <f>RIGHT(B1316,1)</f>
        <v>u</v>
      </c>
      <c r="BX1316" s="10">
        <v>0</v>
      </c>
      <c r="BY1316" s="10" t="str">
        <f>LEFT(CA1316,1)</f>
        <v>u</v>
      </c>
      <c r="BZ1316" s="10" t="str">
        <f>RIGHT(B1316,1)</f>
        <v>u</v>
      </c>
      <c r="CA1316" s="10" t="str">
        <f>RIGHT(B1316,3)</f>
        <v>uku</v>
      </c>
      <c r="CB1316" s="10" t="str">
        <f>RIGHT(B1316,3)</f>
        <v>uku</v>
      </c>
      <c r="CC1316" s="10" t="str">
        <f>RIGHT(B1316,2)</f>
        <v>ku</v>
      </c>
      <c r="CD1316" s="10" t="str">
        <f>RIGHT(B1316,1)</f>
        <v>u</v>
      </c>
    </row>
    <row r="1317" spans="1:82">
      <c r="A1317">
        <v>1746</v>
      </c>
      <c r="B1317" s="30" t="s">
        <v>1006</v>
      </c>
      <c r="C1317" t="s">
        <v>2605</v>
      </c>
      <c r="D1317" t="s">
        <v>1141</v>
      </c>
      <c r="E1317" t="s">
        <v>1141</v>
      </c>
      <c r="F1317" t="s">
        <v>2834</v>
      </c>
      <c r="G1317" s="1">
        <f>COUNTIF(B1317,"*ii*")</f>
        <v>0</v>
      </c>
      <c r="H1317" s="1">
        <f>COUNTIF(B1317,"*ee*")</f>
        <v>0</v>
      </c>
      <c r="I1317" s="1">
        <f>COUNTIF(B1317,"*aa*")</f>
        <v>0</v>
      </c>
      <c r="J1317" s="1">
        <f>COUNTIF(B1317,"*oo*")</f>
        <v>0</v>
      </c>
      <c r="K1317" s="1">
        <f>COUNTIF(B1317,"*uu*")</f>
        <v>0</v>
      </c>
      <c r="L1317" s="1">
        <f>COUNTIF(B1317,"*ia*")</f>
        <v>0</v>
      </c>
      <c r="M1317" s="1">
        <f>COUNTIF(B1317,"*iu*")</f>
        <v>0</v>
      </c>
      <c r="N1317" s="1">
        <f>COUNTIF(B1317,"*ei*")</f>
        <v>0</v>
      </c>
      <c r="O1317" s="1">
        <f>COUNTIF(B1317,"*ea*")</f>
        <v>0</v>
      </c>
      <c r="P1317" s="1">
        <f>COUNTIF(B1317,"*eo*")</f>
        <v>0</v>
      </c>
      <c r="Q1317" s="1">
        <f>COUNTIF(B1317,"*eu*")</f>
        <v>0</v>
      </c>
      <c r="R1317" s="1">
        <f>COUNTIF(B1317,"*ai*")</f>
        <v>0</v>
      </c>
      <c r="S1317" s="1">
        <f>COUNTIF(B1317,"*ae*")</f>
        <v>0</v>
      </c>
      <c r="T1317" s="1">
        <f>COUNTIF(B1317,"*ao*")</f>
        <v>0</v>
      </c>
      <c r="U1317" s="1">
        <f>COUNTIF(B1317,"*au*")</f>
        <v>0</v>
      </c>
      <c r="V1317" s="1">
        <f>COUNTIF(B1317,"*oi*")</f>
        <v>0</v>
      </c>
      <c r="W1317" s="1">
        <f>COUNTIF(B1317,"*oe*")</f>
        <v>0</v>
      </c>
      <c r="X1317" s="1">
        <f>COUNTIF(B1317,"*oa*")</f>
        <v>0</v>
      </c>
      <c r="Y1317" s="1">
        <f>COUNTIF(B1317,"*ou*")</f>
        <v>0</v>
      </c>
      <c r="Z1317" s="1">
        <f>COUNTIF(B1317,"*ui*")</f>
        <v>0</v>
      </c>
      <c r="AA1317" s="1">
        <f>COUNTIF(B1317,"*ua*")</f>
        <v>0</v>
      </c>
      <c r="AB1317">
        <f>SUM(G1317:AA1317)</f>
        <v>0</v>
      </c>
      <c r="AC1317">
        <v>2</v>
      </c>
      <c r="AD1317">
        <f>COUNTIF(AC1317,"2")</f>
        <v>1</v>
      </c>
      <c r="AE1317">
        <f>COUNTIF(AC1317,"3")</f>
        <v>0</v>
      </c>
      <c r="AF1317">
        <f>COUNTIF(AC1317,"4")</f>
        <v>0</v>
      </c>
      <c r="AG1317">
        <f>COUNTIF(AC1317,"5")</f>
        <v>0</v>
      </c>
      <c r="AH1317">
        <v>1</v>
      </c>
      <c r="AI1317">
        <v>0</v>
      </c>
      <c r="AL1317">
        <v>1</v>
      </c>
      <c r="AO1317" s="1">
        <f>COUNTIF(F1317,"CVCV")+COUNTIF(F1317,"CVVCV")</f>
        <v>1</v>
      </c>
      <c r="AP1317" s="1">
        <f>COUNTIF(F1317,"CVCVC")+COUNTIF(F1317,"CVVCVC")</f>
        <v>0</v>
      </c>
      <c r="AQ1317" s="1">
        <f>COUNTIF(F1317,"VCV")+COUNTIF(F1317,"VVCV")</f>
        <v>0</v>
      </c>
      <c r="AR1317" s="1">
        <f>COUNTIF(F1317,"VCVC")+COUNTIF(F1317,"VVCVC")</f>
        <v>0</v>
      </c>
      <c r="AS1317" s="1">
        <f>COUNTIF(F1317,"CVV")</f>
        <v>0</v>
      </c>
      <c r="AT1317" s="1">
        <f>COUNTIF(F1317,"CVVC")</f>
        <v>0</v>
      </c>
      <c r="AU1317" s="1">
        <f>COUNTIF(F1317,"VV")</f>
        <v>0</v>
      </c>
      <c r="AV1317" s="1">
        <f>COUNTIF(F1317,"VVC")</f>
        <v>0</v>
      </c>
      <c r="AW1317" s="1">
        <f>COUNTIF(F1317,"CVVCVC")+COUNTIF(F1317,"VVCVC")+COUNTIF(F1317,"CVVCV")+COUNTIF(F1317,"VVCV")</f>
        <v>0</v>
      </c>
      <c r="AY1317" s="1">
        <f>COUNTIF(F1317,"CCVCV")</f>
        <v>0</v>
      </c>
      <c r="AZ1317" s="1">
        <f>COUNTIF(F1317,"CCVCVC")</f>
        <v>0</v>
      </c>
      <c r="BA1317" s="1">
        <f>COUNTIF(F1317,"CCVV")</f>
        <v>0</v>
      </c>
      <c r="BB1317" s="1">
        <f>COUNTIF(F1317,"CCVVC")</f>
        <v>0</v>
      </c>
      <c r="BF1317" s="1" t="str">
        <f>RIGHT(F1317,4)</f>
        <v>CVCV</v>
      </c>
      <c r="BG1317" s="1">
        <v>1</v>
      </c>
      <c r="BP1317" s="1">
        <f>SUM(BG1317:BO1317)</f>
        <v>1</v>
      </c>
      <c r="BQ1317">
        <v>0</v>
      </c>
      <c r="BS1317" s="1" t="str">
        <f>LEFT(B1317,1)</f>
        <v>s</v>
      </c>
      <c r="BT1317" s="1" t="str">
        <f>LEFT(B1317,2)</f>
        <v>su</v>
      </c>
      <c r="BU1317" s="1" t="str">
        <f>RIGHT(B1317,1)</f>
        <v>u</v>
      </c>
      <c r="BX1317" s="10">
        <v>0</v>
      </c>
      <c r="BY1317" s="10" t="str">
        <f>LEFT(CA1317,1)</f>
        <v>u</v>
      </c>
      <c r="BZ1317" s="10" t="str">
        <f>RIGHT(B1317,1)</f>
        <v>u</v>
      </c>
      <c r="CA1317" s="10" t="str">
        <f>RIGHT(B1317,3)</f>
        <v>uku</v>
      </c>
      <c r="CB1317" s="10" t="str">
        <f>RIGHT(B1317,3)</f>
        <v>uku</v>
      </c>
      <c r="CC1317" s="10" t="str">
        <f>RIGHT(B1317,2)</f>
        <v>ku</v>
      </c>
      <c r="CD1317" s="10" t="str">
        <f>RIGHT(B1317,1)</f>
        <v>u</v>
      </c>
    </row>
    <row r="1318" spans="1:82">
      <c r="A1318">
        <v>1937</v>
      </c>
      <c r="B1318" s="30" t="s">
        <v>506</v>
      </c>
      <c r="C1318" t="s">
        <v>1855</v>
      </c>
      <c r="D1318" t="s">
        <v>1151</v>
      </c>
      <c r="E1318" t="s">
        <v>2821</v>
      </c>
      <c r="F1318" t="s">
        <v>2834</v>
      </c>
      <c r="G1318" s="1">
        <f>COUNTIF(B1318,"*ii*")</f>
        <v>0</v>
      </c>
      <c r="H1318" s="1">
        <f>COUNTIF(B1318,"*ee*")</f>
        <v>0</v>
      </c>
      <c r="I1318" s="1">
        <f>COUNTIF(B1318,"*aa*")</f>
        <v>0</v>
      </c>
      <c r="J1318" s="1">
        <f>COUNTIF(B1318,"*oo*")</f>
        <v>0</v>
      </c>
      <c r="K1318" s="1">
        <f>COUNTIF(B1318,"*uu*")</f>
        <v>0</v>
      </c>
      <c r="L1318" s="1">
        <f>COUNTIF(B1318,"*ia*")</f>
        <v>0</v>
      </c>
      <c r="M1318" s="1">
        <f>COUNTIF(B1318,"*iu*")</f>
        <v>0</v>
      </c>
      <c r="N1318" s="1">
        <f>COUNTIF(B1318,"*ei*")</f>
        <v>0</v>
      </c>
      <c r="O1318" s="1">
        <f>COUNTIF(B1318,"*ea*")</f>
        <v>0</v>
      </c>
      <c r="P1318" s="1">
        <f>COUNTIF(B1318,"*eo*")</f>
        <v>0</v>
      </c>
      <c r="Q1318" s="1">
        <f>COUNTIF(B1318,"*eu*")</f>
        <v>0</v>
      </c>
      <c r="R1318" s="1">
        <f>COUNTIF(B1318,"*ai*")</f>
        <v>0</v>
      </c>
      <c r="S1318" s="1">
        <f>COUNTIF(B1318,"*ae*")</f>
        <v>0</v>
      </c>
      <c r="T1318" s="1">
        <f>COUNTIF(B1318,"*ao*")</f>
        <v>0</v>
      </c>
      <c r="U1318" s="1">
        <f>COUNTIF(B1318,"*au*")</f>
        <v>0</v>
      </c>
      <c r="V1318" s="1">
        <f>COUNTIF(B1318,"*oi*")</f>
        <v>0</v>
      </c>
      <c r="W1318" s="1">
        <f>COUNTIF(B1318,"*oe*")</f>
        <v>0</v>
      </c>
      <c r="X1318" s="1">
        <f>COUNTIF(B1318,"*oa*")</f>
        <v>0</v>
      </c>
      <c r="Y1318" s="1">
        <f>COUNTIF(B1318,"*ou*")</f>
        <v>0</v>
      </c>
      <c r="Z1318" s="1">
        <f>COUNTIF(B1318,"*ui*")</f>
        <v>0</v>
      </c>
      <c r="AA1318" s="1">
        <f>COUNTIF(B1318,"*ua*")</f>
        <v>0</v>
      </c>
      <c r="AB1318">
        <f>SUM(G1318:AA1318)</f>
        <v>0</v>
      </c>
      <c r="AC1318">
        <v>2</v>
      </c>
      <c r="AD1318">
        <f>COUNTIF(AC1318,"2")</f>
        <v>1</v>
      </c>
      <c r="AE1318">
        <f>COUNTIF(AC1318,"3")</f>
        <v>0</v>
      </c>
      <c r="AF1318">
        <f>COUNTIF(AC1318,"4")</f>
        <v>0</v>
      </c>
      <c r="AG1318">
        <f>COUNTIF(AC1318,"5")</f>
        <v>0</v>
      </c>
      <c r="AH1318">
        <v>1</v>
      </c>
      <c r="AI1318">
        <v>0</v>
      </c>
      <c r="AL1318">
        <v>1</v>
      </c>
      <c r="AO1318" s="1">
        <f>COUNTIF(F1318,"CVCV")+COUNTIF(F1318,"CVVCV")</f>
        <v>1</v>
      </c>
      <c r="AP1318" s="1">
        <f>COUNTIF(F1318,"CVCVC")+COUNTIF(F1318,"CVVCVC")</f>
        <v>0</v>
      </c>
      <c r="AQ1318" s="1">
        <f>COUNTIF(F1318,"VCV")+COUNTIF(F1318,"VVCV")</f>
        <v>0</v>
      </c>
      <c r="AR1318" s="1">
        <f>COUNTIF(F1318,"VCVC")+COUNTIF(F1318,"VVCVC")</f>
        <v>0</v>
      </c>
      <c r="AS1318" s="1">
        <f>COUNTIF(F1318,"CVV")</f>
        <v>0</v>
      </c>
      <c r="AT1318" s="1">
        <f>COUNTIF(F1318,"CVVC")</f>
        <v>0</v>
      </c>
      <c r="AU1318" s="1">
        <f>COUNTIF(F1318,"VV")</f>
        <v>0</v>
      </c>
      <c r="AV1318" s="1">
        <f>COUNTIF(F1318,"VVC")</f>
        <v>0</v>
      </c>
      <c r="AW1318" s="1">
        <f>COUNTIF(F1318,"CVVCVC")+COUNTIF(F1318,"VVCVC")+COUNTIF(F1318,"CVVCV")+COUNTIF(F1318,"VVCV")</f>
        <v>0</v>
      </c>
      <c r="AY1318" s="1">
        <f>COUNTIF(F1318,"CCVCV")</f>
        <v>0</v>
      </c>
      <c r="AZ1318" s="1">
        <f>COUNTIF(F1318,"CCVCVC")</f>
        <v>0</v>
      </c>
      <c r="BA1318" s="1">
        <f>COUNTIF(F1318,"CCVV")</f>
        <v>0</v>
      </c>
      <c r="BB1318" s="1">
        <f>COUNTIF(F1318,"CCVVC")</f>
        <v>0</v>
      </c>
      <c r="BF1318" s="1" t="str">
        <f>RIGHT(F1318,4)</f>
        <v>CVCV</v>
      </c>
      <c r="BG1318" s="1">
        <v>1</v>
      </c>
      <c r="BP1318" s="1">
        <f>SUM(BG1318:BO1318)</f>
        <v>1</v>
      </c>
      <c r="BQ1318">
        <v>0</v>
      </c>
      <c r="BS1318" s="1" t="str">
        <f>LEFT(B1318,1)</f>
        <v>t</v>
      </c>
      <c r="BT1318" s="1" t="str">
        <f>LEFT(B1318,2)</f>
        <v>tu</v>
      </c>
      <c r="BU1318" s="1" t="str">
        <f>RIGHT(B1318,1)</f>
        <v>u</v>
      </c>
      <c r="BX1318" s="10">
        <v>0</v>
      </c>
      <c r="BY1318" s="10" t="str">
        <f>LEFT(CA1318,1)</f>
        <v>u</v>
      </c>
      <c r="BZ1318" s="10" t="str">
        <f>RIGHT(B1318,1)</f>
        <v>u</v>
      </c>
      <c r="CA1318" s="10" t="str">
        <f>RIGHT(B1318,3)</f>
        <v>uku</v>
      </c>
      <c r="CB1318" s="10" t="str">
        <f>RIGHT(B1318,3)</f>
        <v>uku</v>
      </c>
      <c r="CC1318" s="10" t="str">
        <f>RIGHT(B1318,2)</f>
        <v>ku</v>
      </c>
      <c r="CD1318" s="10" t="str">
        <f>RIGHT(B1318,1)</f>
        <v>u</v>
      </c>
    </row>
    <row r="1319" spans="1:82">
      <c r="A1319">
        <v>691</v>
      </c>
      <c r="B1319" s="30" t="s">
        <v>1087</v>
      </c>
      <c r="C1319" t="s">
        <v>2724</v>
      </c>
      <c r="D1319" t="s">
        <v>1150</v>
      </c>
      <c r="E1319" t="s">
        <v>2821</v>
      </c>
      <c r="F1319" t="s">
        <v>2834</v>
      </c>
      <c r="G1319" s="1">
        <f>COUNTIF(B1319,"*ii*")</f>
        <v>0</v>
      </c>
      <c r="H1319" s="1">
        <f>COUNTIF(B1319,"*ee*")</f>
        <v>0</v>
      </c>
      <c r="I1319" s="1">
        <f>COUNTIF(B1319,"*aa*")</f>
        <v>0</v>
      </c>
      <c r="J1319" s="1">
        <f>COUNTIF(B1319,"*oo*")</f>
        <v>0</v>
      </c>
      <c r="K1319" s="1">
        <f>COUNTIF(B1319,"*uu*")</f>
        <v>0</v>
      </c>
      <c r="L1319" s="1">
        <f>COUNTIF(B1319,"*ia*")</f>
        <v>0</v>
      </c>
      <c r="M1319" s="1">
        <f>COUNTIF(B1319,"*iu*")</f>
        <v>0</v>
      </c>
      <c r="N1319" s="1">
        <f>COUNTIF(B1319,"*ei*")</f>
        <v>0</v>
      </c>
      <c r="O1319" s="1">
        <f>COUNTIF(B1319,"*ea*")</f>
        <v>0</v>
      </c>
      <c r="P1319" s="1">
        <f>COUNTIF(B1319,"*eo*")</f>
        <v>0</v>
      </c>
      <c r="Q1319" s="1">
        <f>COUNTIF(B1319,"*eu*")</f>
        <v>0</v>
      </c>
      <c r="R1319" s="1">
        <f>COUNTIF(B1319,"*ai*")</f>
        <v>0</v>
      </c>
      <c r="S1319" s="1">
        <f>COUNTIF(B1319,"*ae*")</f>
        <v>0</v>
      </c>
      <c r="T1319" s="1">
        <f>COUNTIF(B1319,"*ao*")</f>
        <v>0</v>
      </c>
      <c r="U1319" s="1">
        <f>COUNTIF(B1319,"*au*")</f>
        <v>0</v>
      </c>
      <c r="V1319" s="1">
        <f>COUNTIF(B1319,"*oi*")</f>
        <v>0</v>
      </c>
      <c r="W1319" s="1">
        <f>COUNTIF(B1319,"*oe*")</f>
        <v>0</v>
      </c>
      <c r="X1319" s="1">
        <f>COUNTIF(B1319,"*oa*")</f>
        <v>0</v>
      </c>
      <c r="Y1319" s="1">
        <f>COUNTIF(B1319,"*ou*")</f>
        <v>0</v>
      </c>
      <c r="Z1319" s="1">
        <f>COUNTIF(B1319,"*ui*")</f>
        <v>0</v>
      </c>
      <c r="AA1319" s="1">
        <f>COUNTIF(B1319,"*ua*")</f>
        <v>0</v>
      </c>
      <c r="AB1319">
        <f>SUM(G1319:AA1319)</f>
        <v>0</v>
      </c>
      <c r="AC1319">
        <v>2</v>
      </c>
      <c r="AD1319">
        <f>COUNTIF(AC1319,"2")</f>
        <v>1</v>
      </c>
      <c r="AE1319">
        <f>COUNTIF(AC1319,"3")</f>
        <v>0</v>
      </c>
      <c r="AF1319">
        <f>COUNTIF(AC1319,"4")</f>
        <v>0</v>
      </c>
      <c r="AG1319">
        <f>COUNTIF(AC1319,"5")</f>
        <v>0</v>
      </c>
      <c r="AH1319">
        <v>1</v>
      </c>
      <c r="AI1319">
        <v>0</v>
      </c>
      <c r="AL1319">
        <v>1</v>
      </c>
      <c r="AO1319" s="1">
        <f>COUNTIF(F1319,"CVCV")+COUNTIF(F1319,"CVVCV")</f>
        <v>1</v>
      </c>
      <c r="AP1319" s="1">
        <f>COUNTIF(F1319,"CVCVC")+COUNTIF(F1319,"CVVCVC")</f>
        <v>0</v>
      </c>
      <c r="AQ1319" s="1">
        <f>COUNTIF(F1319,"VCV")+COUNTIF(F1319,"VVCV")</f>
        <v>0</v>
      </c>
      <c r="AR1319" s="1">
        <f>COUNTIF(F1319,"VCVC")+COUNTIF(F1319,"VVCVC")</f>
        <v>0</v>
      </c>
      <c r="AS1319" s="1">
        <f>COUNTIF(F1319,"CVV")</f>
        <v>0</v>
      </c>
      <c r="AT1319" s="1">
        <f>COUNTIF(F1319,"CVVC")</f>
        <v>0</v>
      </c>
      <c r="AU1319" s="1">
        <f>COUNTIF(F1319,"VV")</f>
        <v>0</v>
      </c>
      <c r="AV1319" s="1">
        <f>COUNTIF(F1319,"VVC")</f>
        <v>0</v>
      </c>
      <c r="AW1319" s="1">
        <f>COUNTIF(F1319,"CVVCVC")+COUNTIF(F1319,"VVCVC")+COUNTIF(F1319,"CVVCV")+COUNTIF(F1319,"VVCV")</f>
        <v>0</v>
      </c>
      <c r="AY1319" s="1">
        <f>COUNTIF(F1319,"CCVCV")</f>
        <v>0</v>
      </c>
      <c r="AZ1319" s="1">
        <f>COUNTIF(F1319,"CCVCVC")</f>
        <v>0</v>
      </c>
      <c r="BA1319" s="1">
        <f>COUNTIF(F1319,"CCVV")</f>
        <v>0</v>
      </c>
      <c r="BB1319" s="1">
        <f>COUNTIF(F1319,"CCVVC")</f>
        <v>0</v>
      </c>
      <c r="BF1319" s="1" t="str">
        <f>RIGHT(F1319,4)</f>
        <v>CVCV</v>
      </c>
      <c r="BG1319" s="1">
        <v>1</v>
      </c>
      <c r="BP1319" s="1">
        <f>SUM(BG1319:BO1319)</f>
        <v>1</v>
      </c>
      <c r="BQ1319">
        <v>0</v>
      </c>
      <c r="BS1319" s="1" t="str">
        <f>LEFT(B1319,1)</f>
        <v>k</v>
      </c>
      <c r="BT1319" s="1" t="str">
        <f>LEFT(B1319,2)</f>
        <v>ku</v>
      </c>
      <c r="BU1319" s="1" t="str">
        <f>RIGHT(B1319,1)</f>
        <v>u</v>
      </c>
      <c r="BX1319" s="10">
        <v>0</v>
      </c>
      <c r="BY1319" s="10" t="str">
        <f>LEFT(CA1319,1)</f>
        <v>u</v>
      </c>
      <c r="BZ1319" s="10" t="str">
        <f>RIGHT(B1319,1)</f>
        <v>u</v>
      </c>
      <c r="CA1319" s="10" t="str">
        <f>RIGHT(B1319,3)</f>
        <v>uku</v>
      </c>
      <c r="CB1319" s="10" t="str">
        <f>RIGHT(B1319,3)</f>
        <v>uku</v>
      </c>
      <c r="CC1319" s="10" t="str">
        <f>RIGHT(B1319,2)</f>
        <v>ku</v>
      </c>
      <c r="CD1319" s="10" t="str">
        <f>RIGHT(B1319,1)</f>
        <v>u</v>
      </c>
    </row>
    <row r="1320" spans="1:82">
      <c r="A1320">
        <v>1559</v>
      </c>
      <c r="B1320" s="30" t="s">
        <v>642</v>
      </c>
      <c r="C1320" t="s">
        <v>2038</v>
      </c>
      <c r="D1320" t="s">
        <v>1150</v>
      </c>
      <c r="E1320" t="s">
        <v>2821</v>
      </c>
      <c r="F1320" t="s">
        <v>2834</v>
      </c>
      <c r="G1320" s="1">
        <f>COUNTIF(B1320,"*ii*")</f>
        <v>0</v>
      </c>
      <c r="H1320" s="1">
        <f>COUNTIF(B1320,"*ee*")</f>
        <v>0</v>
      </c>
      <c r="I1320" s="1">
        <f>COUNTIF(B1320,"*aa*")</f>
        <v>0</v>
      </c>
      <c r="J1320" s="1">
        <f>COUNTIF(B1320,"*oo*")</f>
        <v>0</v>
      </c>
      <c r="K1320" s="1">
        <f>COUNTIF(B1320,"*uu*")</f>
        <v>0</v>
      </c>
      <c r="L1320" s="1">
        <f>COUNTIF(B1320,"*ia*")</f>
        <v>0</v>
      </c>
      <c r="M1320" s="1">
        <f>COUNTIF(B1320,"*iu*")</f>
        <v>0</v>
      </c>
      <c r="N1320" s="1">
        <f>COUNTIF(B1320,"*ei*")</f>
        <v>0</v>
      </c>
      <c r="O1320" s="1">
        <f>COUNTIF(B1320,"*ea*")</f>
        <v>0</v>
      </c>
      <c r="P1320" s="1">
        <f>COUNTIF(B1320,"*eo*")</f>
        <v>0</v>
      </c>
      <c r="Q1320" s="1">
        <f>COUNTIF(B1320,"*eu*")</f>
        <v>0</v>
      </c>
      <c r="R1320" s="1">
        <f>COUNTIF(B1320,"*ai*")</f>
        <v>0</v>
      </c>
      <c r="S1320" s="1">
        <f>COUNTIF(B1320,"*ae*")</f>
        <v>0</v>
      </c>
      <c r="T1320" s="1">
        <f>COUNTIF(B1320,"*ao*")</f>
        <v>0</v>
      </c>
      <c r="U1320" s="1">
        <f>COUNTIF(B1320,"*au*")</f>
        <v>0</v>
      </c>
      <c r="V1320" s="1">
        <f>COUNTIF(B1320,"*oi*")</f>
        <v>0</v>
      </c>
      <c r="W1320" s="1">
        <f>COUNTIF(B1320,"*oe*")</f>
        <v>0</v>
      </c>
      <c r="X1320" s="1">
        <f>COUNTIF(B1320,"*oa*")</f>
        <v>0</v>
      </c>
      <c r="Y1320" s="1">
        <f>COUNTIF(B1320,"*ou*")</f>
        <v>0</v>
      </c>
      <c r="Z1320" s="1">
        <f>COUNTIF(B1320,"*ui*")</f>
        <v>0</v>
      </c>
      <c r="AA1320" s="1">
        <f>COUNTIF(B1320,"*ua*")</f>
        <v>0</v>
      </c>
      <c r="AB1320">
        <f>SUM(G1320:AA1320)</f>
        <v>0</v>
      </c>
      <c r="AC1320">
        <v>2</v>
      </c>
      <c r="AD1320">
        <f>COUNTIF(AC1320,"2")</f>
        <v>1</v>
      </c>
      <c r="AE1320">
        <f>COUNTIF(AC1320,"3")</f>
        <v>0</v>
      </c>
      <c r="AF1320">
        <f>COUNTIF(AC1320,"4")</f>
        <v>0</v>
      </c>
      <c r="AG1320">
        <f>COUNTIF(AC1320,"5")</f>
        <v>0</v>
      </c>
      <c r="AH1320">
        <v>1</v>
      </c>
      <c r="AI1320">
        <v>0</v>
      </c>
      <c r="AL1320">
        <v>1</v>
      </c>
      <c r="AO1320" s="1">
        <f>COUNTIF(F1320,"CVCV")+COUNTIF(F1320,"CVVCV")</f>
        <v>1</v>
      </c>
      <c r="AP1320" s="1">
        <f>COUNTIF(F1320,"CVCVC")+COUNTIF(F1320,"CVVCVC")</f>
        <v>0</v>
      </c>
      <c r="AQ1320" s="1">
        <f>COUNTIF(F1320,"VCV")+COUNTIF(F1320,"VVCV")</f>
        <v>0</v>
      </c>
      <c r="AR1320" s="1">
        <f>COUNTIF(F1320,"VCVC")+COUNTIF(F1320,"VVCVC")</f>
        <v>0</v>
      </c>
      <c r="AS1320" s="1">
        <f>COUNTIF(F1320,"CVV")</f>
        <v>0</v>
      </c>
      <c r="AT1320" s="1">
        <f>COUNTIF(F1320,"CVVC")</f>
        <v>0</v>
      </c>
      <c r="AU1320" s="1">
        <f>COUNTIF(F1320,"VV")</f>
        <v>0</v>
      </c>
      <c r="AV1320" s="1">
        <f>COUNTIF(F1320,"VVC")</f>
        <v>0</v>
      </c>
      <c r="AW1320" s="1">
        <f>COUNTIF(F1320,"CVVCVC")+COUNTIF(F1320,"VVCVC")+COUNTIF(F1320,"CVVCV")+COUNTIF(F1320,"VVCV")</f>
        <v>0</v>
      </c>
      <c r="AY1320" s="1">
        <f>COUNTIF(F1320,"CCVCV")</f>
        <v>0</v>
      </c>
      <c r="AZ1320" s="1">
        <f>COUNTIF(F1320,"CCVCVC")</f>
        <v>0</v>
      </c>
      <c r="BA1320" s="1">
        <f>COUNTIF(F1320,"CCVV")</f>
        <v>0</v>
      </c>
      <c r="BB1320" s="1">
        <f>COUNTIF(F1320,"CCVVC")</f>
        <v>0</v>
      </c>
      <c r="BF1320" s="1" t="str">
        <f>RIGHT(F1320,4)</f>
        <v>CVCV</v>
      </c>
      <c r="BG1320" s="1">
        <v>1</v>
      </c>
      <c r="BP1320" s="1">
        <f>SUM(BG1320:BO1320)</f>
        <v>1</v>
      </c>
      <c r="BQ1320">
        <v>0</v>
      </c>
      <c r="BS1320" s="1" t="str">
        <f>LEFT(B1320,1)</f>
        <v>r</v>
      </c>
      <c r="BT1320" s="1" t="str">
        <f>LEFT(B1320,2)</f>
        <v>ru</v>
      </c>
      <c r="BU1320" s="1" t="str">
        <f>RIGHT(B1320,1)</f>
        <v>u</v>
      </c>
      <c r="BX1320" s="10">
        <v>0</v>
      </c>
      <c r="BY1320" s="10" t="str">
        <f>LEFT(CA1320,1)</f>
        <v>u</v>
      </c>
      <c r="BZ1320" s="10" t="str">
        <f>RIGHT(B1320,1)</f>
        <v>u</v>
      </c>
      <c r="CA1320" s="10" t="str">
        <f>RIGHT(B1320,3)</f>
        <v>uku</v>
      </c>
      <c r="CB1320" s="10" t="str">
        <f>RIGHT(B1320,3)</f>
        <v>uku</v>
      </c>
      <c r="CC1320" s="10" t="str">
        <f>RIGHT(B1320,2)</f>
        <v>ku</v>
      </c>
      <c r="CD1320" s="10" t="str">
        <f>RIGHT(B1320,1)</f>
        <v>u</v>
      </c>
    </row>
    <row r="1321" spans="1:82">
      <c r="A1321">
        <v>1449</v>
      </c>
      <c r="B1321" s="30" t="s">
        <v>3407</v>
      </c>
      <c r="C1321" t="s">
        <v>2413</v>
      </c>
      <c r="D1321" t="s">
        <v>1150</v>
      </c>
      <c r="E1321" t="s">
        <v>2821</v>
      </c>
      <c r="F1321" t="s">
        <v>2834</v>
      </c>
      <c r="G1321" s="1">
        <f>COUNTIF(B1321,"*ii*")</f>
        <v>0</v>
      </c>
      <c r="H1321" s="1">
        <f>COUNTIF(B1321,"*ee*")</f>
        <v>0</v>
      </c>
      <c r="I1321" s="1">
        <f>COUNTIF(B1321,"*aa*")</f>
        <v>0</v>
      </c>
      <c r="J1321" s="1">
        <f>COUNTIF(B1321,"*oo*")</f>
        <v>0</v>
      </c>
      <c r="K1321" s="1">
        <f>COUNTIF(B1321,"*uu*")</f>
        <v>0</v>
      </c>
      <c r="L1321" s="1">
        <f>COUNTIF(B1321,"*ia*")</f>
        <v>0</v>
      </c>
      <c r="M1321" s="1">
        <f>COUNTIF(B1321,"*iu*")</f>
        <v>0</v>
      </c>
      <c r="N1321" s="1">
        <f>COUNTIF(B1321,"*ei*")</f>
        <v>0</v>
      </c>
      <c r="O1321" s="1">
        <f>COUNTIF(B1321,"*ea*")</f>
        <v>0</v>
      </c>
      <c r="P1321" s="1">
        <f>COUNTIF(B1321,"*eo*")</f>
        <v>0</v>
      </c>
      <c r="Q1321" s="1">
        <f>COUNTIF(B1321,"*eu*")</f>
        <v>0</v>
      </c>
      <c r="R1321" s="1">
        <f>COUNTIF(B1321,"*ai*")</f>
        <v>0</v>
      </c>
      <c r="S1321" s="1">
        <f>COUNTIF(B1321,"*ae*")</f>
        <v>0</v>
      </c>
      <c r="T1321" s="1">
        <f>COUNTIF(B1321,"*ao*")</f>
        <v>0</v>
      </c>
      <c r="U1321" s="1">
        <f>COUNTIF(B1321,"*au*")</f>
        <v>0</v>
      </c>
      <c r="V1321" s="1">
        <f>COUNTIF(B1321,"*oi*")</f>
        <v>0</v>
      </c>
      <c r="W1321" s="1">
        <f>COUNTIF(B1321,"*oe*")</f>
        <v>0</v>
      </c>
      <c r="X1321" s="1">
        <f>COUNTIF(B1321,"*oa*")</f>
        <v>0</v>
      </c>
      <c r="Y1321" s="1">
        <f>COUNTIF(B1321,"*ou*")</f>
        <v>0</v>
      </c>
      <c r="Z1321" s="1">
        <f>COUNTIF(B1321,"*ui*")</f>
        <v>0</v>
      </c>
      <c r="AA1321" s="1">
        <f>COUNTIF(B1321,"*ua*")</f>
        <v>0</v>
      </c>
      <c r="AB1321">
        <f>SUM(G1321:AA1321)</f>
        <v>0</v>
      </c>
      <c r="AC1321">
        <v>2</v>
      </c>
      <c r="AD1321">
        <f>COUNTIF(AC1321,"2")</f>
        <v>1</v>
      </c>
      <c r="AE1321">
        <f>COUNTIF(AC1321,"3")</f>
        <v>0</v>
      </c>
      <c r="AF1321">
        <f>COUNTIF(AC1321,"4")</f>
        <v>0</v>
      </c>
      <c r="AG1321">
        <f>COUNTIF(AC1321,"5")</f>
        <v>0</v>
      </c>
      <c r="AH1321">
        <v>1</v>
      </c>
      <c r="AI1321">
        <v>0</v>
      </c>
      <c r="AL1321">
        <v>1</v>
      </c>
      <c r="AO1321" s="1">
        <f>COUNTIF(F1321,"CVCV")+COUNTIF(F1321,"CVVCV")</f>
        <v>1</v>
      </c>
      <c r="AP1321" s="1">
        <f>COUNTIF(F1321,"CVCVC")+COUNTIF(F1321,"CVVCVC")</f>
        <v>0</v>
      </c>
      <c r="AQ1321" s="1">
        <f>COUNTIF(F1321,"VCV")+COUNTIF(F1321,"VVCV")</f>
        <v>0</v>
      </c>
      <c r="AR1321" s="1">
        <f>COUNTIF(F1321,"VCVC")+COUNTIF(F1321,"VVCVC")</f>
        <v>0</v>
      </c>
      <c r="AS1321" s="1">
        <f>COUNTIF(F1321,"CVV")</f>
        <v>0</v>
      </c>
      <c r="AT1321" s="1">
        <f>COUNTIF(F1321,"CVVC")</f>
        <v>0</v>
      </c>
      <c r="AU1321" s="1">
        <f>COUNTIF(F1321,"VV")</f>
        <v>0</v>
      </c>
      <c r="AV1321" s="1">
        <f>COUNTIF(F1321,"VVC")</f>
        <v>0</v>
      </c>
      <c r="AW1321" s="1">
        <f>COUNTIF(F1321,"CVVCVC")+COUNTIF(F1321,"VVCVC")+COUNTIF(F1321,"CVVCV")+COUNTIF(F1321,"VVCV")</f>
        <v>0</v>
      </c>
      <c r="AY1321" s="1">
        <f>COUNTIF(F1321,"CCVCV")</f>
        <v>0</v>
      </c>
      <c r="AZ1321" s="1">
        <f>COUNTIF(F1321,"CCVCVC")</f>
        <v>0</v>
      </c>
      <c r="BA1321" s="1">
        <f>COUNTIF(F1321,"CCVV")</f>
        <v>0</v>
      </c>
      <c r="BB1321" s="1">
        <f>COUNTIF(F1321,"CCVVC")</f>
        <v>0</v>
      </c>
      <c r="BF1321" s="1" t="str">
        <f>RIGHT(F1321,4)</f>
        <v>CVCV</v>
      </c>
      <c r="BG1321" s="1">
        <v>1</v>
      </c>
      <c r="BP1321" s="1">
        <f>SUM(BG1321:BO1321)</f>
        <v>1</v>
      </c>
      <c r="BQ1321">
        <v>0</v>
      </c>
      <c r="BS1321" s="1" t="str">
        <f>LEFT(B1321,1)</f>
        <v>ʔ</v>
      </c>
      <c r="BT1321" s="1" t="str">
        <f>LEFT(B1321,2)</f>
        <v>ʔu</v>
      </c>
      <c r="BU1321" s="1" t="str">
        <f>RIGHT(B1321,1)</f>
        <v>u</v>
      </c>
      <c r="BX1321" s="10">
        <v>0</v>
      </c>
      <c r="BY1321" s="10" t="str">
        <f>LEFT(CA1321,1)</f>
        <v>u</v>
      </c>
      <c r="BZ1321" s="10" t="str">
        <f>RIGHT(B1321,1)</f>
        <v>u</v>
      </c>
      <c r="CA1321" s="10" t="str">
        <f>RIGHT(B1321,3)</f>
        <v>uku</v>
      </c>
      <c r="CB1321" s="10" t="str">
        <f>RIGHT(B1321,3)</f>
        <v>uku</v>
      </c>
      <c r="CC1321" s="10" t="str">
        <f>RIGHT(B1321,2)</f>
        <v>ku</v>
      </c>
      <c r="CD1321" s="10" t="str">
        <f>RIGHT(B1321,1)</f>
        <v>u</v>
      </c>
    </row>
    <row r="1322" spans="1:82">
      <c r="A1322">
        <v>1801</v>
      </c>
      <c r="B1322" s="30" t="s">
        <v>201</v>
      </c>
      <c r="C1322" t="s">
        <v>1417</v>
      </c>
      <c r="D1322" t="s">
        <v>1151</v>
      </c>
      <c r="E1322" t="s">
        <v>2821</v>
      </c>
      <c r="F1322" t="s">
        <v>2834</v>
      </c>
      <c r="G1322" s="1">
        <f>COUNTIF(B1322,"*ii*")</f>
        <v>0</v>
      </c>
      <c r="H1322" s="1">
        <f>COUNTIF(B1322,"*ee*")</f>
        <v>0</v>
      </c>
      <c r="I1322" s="1">
        <f>COUNTIF(B1322,"*aa*")</f>
        <v>0</v>
      </c>
      <c r="J1322" s="1">
        <f>COUNTIF(B1322,"*oo*")</f>
        <v>0</v>
      </c>
      <c r="K1322" s="1">
        <f>COUNTIF(B1322,"*uu*")</f>
        <v>0</v>
      </c>
      <c r="L1322" s="1">
        <f>COUNTIF(B1322,"*ia*")</f>
        <v>0</v>
      </c>
      <c r="M1322" s="1">
        <f>COUNTIF(B1322,"*iu*")</f>
        <v>0</v>
      </c>
      <c r="N1322" s="1">
        <f>COUNTIF(B1322,"*ei*")</f>
        <v>0</v>
      </c>
      <c r="O1322" s="1">
        <f>COUNTIF(B1322,"*ea*")</f>
        <v>0</v>
      </c>
      <c r="P1322" s="1">
        <f>COUNTIF(B1322,"*eo*")</f>
        <v>0</v>
      </c>
      <c r="Q1322" s="1">
        <f>COUNTIF(B1322,"*eu*")</f>
        <v>0</v>
      </c>
      <c r="R1322" s="1">
        <f>COUNTIF(B1322,"*ai*")</f>
        <v>0</v>
      </c>
      <c r="S1322" s="1">
        <f>COUNTIF(B1322,"*ae*")</f>
        <v>0</v>
      </c>
      <c r="T1322" s="1">
        <f>COUNTIF(B1322,"*ao*")</f>
        <v>0</v>
      </c>
      <c r="U1322" s="1">
        <f>COUNTIF(B1322,"*au*")</f>
        <v>0</v>
      </c>
      <c r="V1322" s="1">
        <f>COUNTIF(B1322,"*oi*")</f>
        <v>0</v>
      </c>
      <c r="W1322" s="1">
        <f>COUNTIF(B1322,"*oe*")</f>
        <v>0</v>
      </c>
      <c r="X1322" s="1">
        <f>COUNTIF(B1322,"*oa*")</f>
        <v>0</v>
      </c>
      <c r="Y1322" s="1">
        <f>COUNTIF(B1322,"*ou*")</f>
        <v>0</v>
      </c>
      <c r="Z1322" s="1">
        <f>COUNTIF(B1322,"*ui*")</f>
        <v>0</v>
      </c>
      <c r="AA1322" s="1">
        <f>COUNTIF(B1322,"*ua*")</f>
        <v>0</v>
      </c>
      <c r="AB1322">
        <f>SUM(G1322:AA1322)</f>
        <v>0</v>
      </c>
      <c r="AC1322">
        <v>2</v>
      </c>
      <c r="AD1322">
        <f>COUNTIF(AC1322,"2")</f>
        <v>1</v>
      </c>
      <c r="AE1322">
        <f>COUNTIF(AC1322,"3")</f>
        <v>0</v>
      </c>
      <c r="AF1322">
        <f>COUNTIF(AC1322,"4")</f>
        <v>0</v>
      </c>
      <c r="AG1322">
        <f>COUNTIF(AC1322,"5")</f>
        <v>0</v>
      </c>
      <c r="AH1322">
        <v>1</v>
      </c>
      <c r="AI1322">
        <v>0</v>
      </c>
      <c r="AL1322">
        <v>1</v>
      </c>
      <c r="AO1322" s="1">
        <f>COUNTIF(F1322,"CVCV")+COUNTIF(F1322,"CVVCV")</f>
        <v>1</v>
      </c>
      <c r="AP1322" s="1">
        <f>COUNTIF(F1322,"CVCVC")+COUNTIF(F1322,"CVVCVC")</f>
        <v>0</v>
      </c>
      <c r="AQ1322" s="1">
        <f>COUNTIF(F1322,"VCV")+COUNTIF(F1322,"VVCV")</f>
        <v>0</v>
      </c>
      <c r="AR1322" s="1">
        <f>COUNTIF(F1322,"VCVC")+COUNTIF(F1322,"VVCVC")</f>
        <v>0</v>
      </c>
      <c r="AS1322" s="1">
        <f>COUNTIF(F1322,"CVV")</f>
        <v>0</v>
      </c>
      <c r="AT1322" s="1">
        <f>COUNTIF(F1322,"CVVC")</f>
        <v>0</v>
      </c>
      <c r="AU1322" s="1">
        <f>COUNTIF(F1322,"VV")</f>
        <v>0</v>
      </c>
      <c r="AV1322" s="1">
        <f>COUNTIF(F1322,"VVC")</f>
        <v>0</v>
      </c>
      <c r="AW1322" s="1">
        <f>COUNTIF(F1322,"CVVCVC")+COUNTIF(F1322,"VVCVC")+COUNTIF(F1322,"CVVCV")+COUNTIF(F1322,"VVCV")</f>
        <v>0</v>
      </c>
      <c r="AY1322" s="1">
        <f>COUNTIF(F1322,"CCVCV")</f>
        <v>0</v>
      </c>
      <c r="AZ1322" s="1">
        <f>COUNTIF(F1322,"CCVCVC")</f>
        <v>0</v>
      </c>
      <c r="BA1322" s="1">
        <f>COUNTIF(F1322,"CCVV")</f>
        <v>0</v>
      </c>
      <c r="BB1322" s="1">
        <f>COUNTIF(F1322,"CCVVC")</f>
        <v>0</v>
      </c>
      <c r="BF1322" s="1" t="str">
        <f>RIGHT(F1322,4)</f>
        <v>CVCV</v>
      </c>
      <c r="BG1322" s="1">
        <v>1</v>
      </c>
      <c r="BP1322" s="1">
        <f>SUM(BG1322:BO1322)</f>
        <v>1</v>
      </c>
      <c r="BQ1322">
        <v>0</v>
      </c>
      <c r="BS1322" s="1" t="str">
        <f>LEFT(B1322,1)</f>
        <v>t</v>
      </c>
      <c r="BT1322" s="1" t="str">
        <f>LEFT(B1322,2)</f>
        <v>ta</v>
      </c>
      <c r="BU1322" s="1" t="str">
        <f>RIGHT(B1322,1)</f>
        <v>u</v>
      </c>
      <c r="BX1322" s="10">
        <v>0</v>
      </c>
      <c r="BY1322" s="10" t="str">
        <f>LEFT(CA1322,1)</f>
        <v>a</v>
      </c>
      <c r="BZ1322" s="10" t="str">
        <f>RIGHT(B1322,1)</f>
        <v>u</v>
      </c>
      <c r="CA1322" s="10" t="str">
        <f>RIGHT(B1322,3)</f>
        <v>amu</v>
      </c>
      <c r="CB1322" s="10" t="str">
        <f>RIGHT(B1322,3)</f>
        <v>amu</v>
      </c>
      <c r="CC1322" s="10" t="str">
        <f>RIGHT(B1322,2)</f>
        <v>mu</v>
      </c>
      <c r="CD1322" s="10" t="str">
        <f>RIGHT(B1322,1)</f>
        <v>u</v>
      </c>
    </row>
    <row r="1323" spans="1:82">
      <c r="A1323">
        <v>1591</v>
      </c>
      <c r="B1323" s="30" t="s">
        <v>729</v>
      </c>
      <c r="C1323" t="s">
        <v>2159</v>
      </c>
      <c r="D1323" t="s">
        <v>1150</v>
      </c>
      <c r="E1323" t="s">
        <v>2821</v>
      </c>
      <c r="F1323" t="s">
        <v>2834</v>
      </c>
      <c r="G1323" s="1">
        <f>COUNTIF(B1323,"*ii*")</f>
        <v>0</v>
      </c>
      <c r="H1323" s="1">
        <f>COUNTIF(B1323,"*ee*")</f>
        <v>0</v>
      </c>
      <c r="I1323" s="1">
        <f>COUNTIF(B1323,"*aa*")</f>
        <v>0</v>
      </c>
      <c r="J1323" s="1">
        <f>COUNTIF(B1323,"*oo*")</f>
        <v>0</v>
      </c>
      <c r="K1323" s="1">
        <f>COUNTIF(B1323,"*uu*")</f>
        <v>0</v>
      </c>
      <c r="L1323" s="1">
        <f>COUNTIF(B1323,"*ia*")</f>
        <v>0</v>
      </c>
      <c r="M1323" s="1">
        <f>COUNTIF(B1323,"*iu*")</f>
        <v>0</v>
      </c>
      <c r="N1323" s="1">
        <f>COUNTIF(B1323,"*ei*")</f>
        <v>0</v>
      </c>
      <c r="O1323" s="1">
        <f>COUNTIF(B1323,"*ea*")</f>
        <v>0</v>
      </c>
      <c r="P1323" s="1">
        <f>COUNTIF(B1323,"*eo*")</f>
        <v>0</v>
      </c>
      <c r="Q1323" s="1">
        <f>COUNTIF(B1323,"*eu*")</f>
        <v>0</v>
      </c>
      <c r="R1323" s="1">
        <f>COUNTIF(B1323,"*ai*")</f>
        <v>0</v>
      </c>
      <c r="S1323" s="1">
        <f>COUNTIF(B1323,"*ae*")</f>
        <v>0</v>
      </c>
      <c r="T1323" s="1">
        <f>COUNTIF(B1323,"*ao*")</f>
        <v>0</v>
      </c>
      <c r="U1323" s="1">
        <f>COUNTIF(B1323,"*au*")</f>
        <v>0</v>
      </c>
      <c r="V1323" s="1">
        <f>COUNTIF(B1323,"*oi*")</f>
        <v>0</v>
      </c>
      <c r="W1323" s="1">
        <f>COUNTIF(B1323,"*oe*")</f>
        <v>0</v>
      </c>
      <c r="X1323" s="1">
        <f>COUNTIF(B1323,"*oa*")</f>
        <v>0</v>
      </c>
      <c r="Y1323" s="1">
        <f>COUNTIF(B1323,"*ou*")</f>
        <v>0</v>
      </c>
      <c r="Z1323" s="1">
        <f>COUNTIF(B1323,"*ui*")</f>
        <v>0</v>
      </c>
      <c r="AA1323" s="1">
        <f>COUNTIF(B1323,"*ua*")</f>
        <v>0</v>
      </c>
      <c r="AB1323">
        <f>SUM(G1323:AA1323)</f>
        <v>0</v>
      </c>
      <c r="AC1323">
        <v>2</v>
      </c>
      <c r="AD1323">
        <f>COUNTIF(AC1323,"2")</f>
        <v>1</v>
      </c>
      <c r="AE1323">
        <f>COUNTIF(AC1323,"3")</f>
        <v>0</v>
      </c>
      <c r="AF1323">
        <f>COUNTIF(AC1323,"4")</f>
        <v>0</v>
      </c>
      <c r="AG1323">
        <f>COUNTIF(AC1323,"5")</f>
        <v>0</v>
      </c>
      <c r="AH1323">
        <v>1</v>
      </c>
      <c r="AI1323">
        <v>0</v>
      </c>
      <c r="AL1323">
        <v>1</v>
      </c>
      <c r="AO1323" s="1">
        <f>COUNTIF(F1323,"CVCV")+COUNTIF(F1323,"CVVCV")</f>
        <v>1</v>
      </c>
      <c r="AP1323" s="1">
        <f>COUNTIF(F1323,"CVCVC")+COUNTIF(F1323,"CVVCVC")</f>
        <v>0</v>
      </c>
      <c r="AQ1323" s="1">
        <f>COUNTIF(F1323,"VCV")+COUNTIF(F1323,"VVCV")</f>
        <v>0</v>
      </c>
      <c r="AR1323" s="1">
        <f>COUNTIF(F1323,"VCVC")+COUNTIF(F1323,"VVCVC")</f>
        <v>0</v>
      </c>
      <c r="AS1323" s="1">
        <f>COUNTIF(F1323,"CVV")</f>
        <v>0</v>
      </c>
      <c r="AT1323" s="1">
        <f>COUNTIF(F1323,"CVVC")</f>
        <v>0</v>
      </c>
      <c r="AU1323" s="1">
        <f>COUNTIF(F1323,"VV")</f>
        <v>0</v>
      </c>
      <c r="AV1323" s="1">
        <f>COUNTIF(F1323,"VVC")</f>
        <v>0</v>
      </c>
      <c r="AW1323" s="1">
        <f>COUNTIF(F1323,"CVVCVC")+COUNTIF(F1323,"VVCVC")+COUNTIF(F1323,"CVVCV")+COUNTIF(F1323,"VVCV")</f>
        <v>0</v>
      </c>
      <c r="AY1323" s="1">
        <f>COUNTIF(F1323,"CCVCV")</f>
        <v>0</v>
      </c>
      <c r="AZ1323" s="1">
        <f>COUNTIF(F1323,"CCVCVC")</f>
        <v>0</v>
      </c>
      <c r="BA1323" s="1">
        <f>COUNTIF(F1323,"CCVV")</f>
        <v>0</v>
      </c>
      <c r="BB1323" s="1">
        <f>COUNTIF(F1323,"CCVVC")</f>
        <v>0</v>
      </c>
      <c r="BF1323" s="1" t="str">
        <f>RIGHT(F1323,4)</f>
        <v>CVCV</v>
      </c>
      <c r="BG1323" s="1">
        <v>1</v>
      </c>
      <c r="BP1323" s="1">
        <f>SUM(BG1323:BO1323)</f>
        <v>1</v>
      </c>
      <c r="BQ1323">
        <v>0</v>
      </c>
      <c r="BS1323" s="1" t="str">
        <f>LEFT(B1323,1)</f>
        <v>s</v>
      </c>
      <c r="BT1323" s="1" t="str">
        <f>LEFT(B1323,2)</f>
        <v>sa</v>
      </c>
      <c r="BU1323" s="1" t="str">
        <f>RIGHT(B1323,1)</f>
        <v>u</v>
      </c>
      <c r="BX1323" s="10">
        <v>0</v>
      </c>
      <c r="BY1323" s="10" t="str">
        <f>LEFT(CA1323,1)</f>
        <v>a</v>
      </c>
      <c r="BZ1323" s="10" t="str">
        <f>RIGHT(B1323,1)</f>
        <v>u</v>
      </c>
      <c r="CA1323" s="10" t="str">
        <f>RIGHT(B1323,3)</f>
        <v>amu</v>
      </c>
      <c r="CB1323" s="10" t="str">
        <f>RIGHT(B1323,3)</f>
        <v>amu</v>
      </c>
      <c r="CC1323" s="10" t="str">
        <f>RIGHT(B1323,2)</f>
        <v>mu</v>
      </c>
      <c r="CD1323" s="10" t="str">
        <f>RIGHT(B1323,1)</f>
        <v>u</v>
      </c>
    </row>
    <row r="1324" spans="1:82">
      <c r="A1324">
        <v>693</v>
      </c>
      <c r="B1324" s="30" t="s">
        <v>953</v>
      </c>
      <c r="C1324" t="s">
        <v>2774</v>
      </c>
      <c r="D1324" t="s">
        <v>1141</v>
      </c>
      <c r="E1324" t="s">
        <v>1141</v>
      </c>
      <c r="F1324" t="s">
        <v>2834</v>
      </c>
      <c r="G1324" s="1">
        <f>COUNTIF(B1324,"*ii*")</f>
        <v>0</v>
      </c>
      <c r="H1324" s="1">
        <f>COUNTIF(B1324,"*ee*")</f>
        <v>0</v>
      </c>
      <c r="I1324" s="1">
        <f>COUNTIF(B1324,"*aa*")</f>
        <v>0</v>
      </c>
      <c r="J1324" s="1">
        <f>COUNTIF(B1324,"*oo*")</f>
        <v>0</v>
      </c>
      <c r="K1324" s="1">
        <f>COUNTIF(B1324,"*uu*")</f>
        <v>0</v>
      </c>
      <c r="L1324" s="1">
        <f>COUNTIF(B1324,"*ia*")</f>
        <v>0</v>
      </c>
      <c r="M1324" s="1">
        <f>COUNTIF(B1324,"*iu*")</f>
        <v>0</v>
      </c>
      <c r="N1324" s="1">
        <f>COUNTIF(B1324,"*ei*")</f>
        <v>0</v>
      </c>
      <c r="O1324" s="1">
        <f>COUNTIF(B1324,"*ea*")</f>
        <v>0</v>
      </c>
      <c r="P1324" s="1">
        <f>COUNTIF(B1324,"*eo*")</f>
        <v>0</v>
      </c>
      <c r="Q1324" s="1">
        <f>COUNTIF(B1324,"*eu*")</f>
        <v>0</v>
      </c>
      <c r="R1324" s="1">
        <f>COUNTIF(B1324,"*ai*")</f>
        <v>0</v>
      </c>
      <c r="S1324" s="1">
        <f>COUNTIF(B1324,"*ae*")</f>
        <v>0</v>
      </c>
      <c r="T1324" s="1">
        <f>COUNTIF(B1324,"*ao*")</f>
        <v>0</v>
      </c>
      <c r="U1324" s="1">
        <f>COUNTIF(B1324,"*au*")</f>
        <v>0</v>
      </c>
      <c r="V1324" s="1">
        <f>COUNTIF(B1324,"*oi*")</f>
        <v>0</v>
      </c>
      <c r="W1324" s="1">
        <f>COUNTIF(B1324,"*oe*")</f>
        <v>0</v>
      </c>
      <c r="X1324" s="1">
        <f>COUNTIF(B1324,"*oa*")</f>
        <v>0</v>
      </c>
      <c r="Y1324" s="1">
        <f>COUNTIF(B1324,"*ou*")</f>
        <v>0</v>
      </c>
      <c r="Z1324" s="1">
        <f>COUNTIF(B1324,"*ui*")</f>
        <v>0</v>
      </c>
      <c r="AA1324" s="1">
        <f>COUNTIF(B1324,"*ua*")</f>
        <v>0</v>
      </c>
      <c r="AB1324">
        <f>SUM(G1324:AA1324)</f>
        <v>0</v>
      </c>
      <c r="AC1324">
        <v>2</v>
      </c>
      <c r="AD1324">
        <f>COUNTIF(AC1324,"2")</f>
        <v>1</v>
      </c>
      <c r="AE1324">
        <f>COUNTIF(AC1324,"3")</f>
        <v>0</v>
      </c>
      <c r="AF1324">
        <f>COUNTIF(AC1324,"4")</f>
        <v>0</v>
      </c>
      <c r="AG1324">
        <f>COUNTIF(AC1324,"5")</f>
        <v>0</v>
      </c>
      <c r="AH1324">
        <v>1</v>
      </c>
      <c r="AI1324">
        <v>0</v>
      </c>
      <c r="AL1324">
        <v>1</v>
      </c>
      <c r="AO1324" s="1">
        <f>COUNTIF(F1324,"CVCV")+COUNTIF(F1324,"CVVCV")</f>
        <v>1</v>
      </c>
      <c r="AP1324" s="1">
        <f>COUNTIF(F1324,"CVCVC")+COUNTIF(F1324,"CVVCVC")</f>
        <v>0</v>
      </c>
      <c r="AQ1324" s="1">
        <f>COUNTIF(F1324,"VCV")+COUNTIF(F1324,"VVCV")</f>
        <v>0</v>
      </c>
      <c r="AR1324" s="1">
        <f>COUNTIF(F1324,"VCVC")+COUNTIF(F1324,"VVCVC")</f>
        <v>0</v>
      </c>
      <c r="AS1324" s="1">
        <f>COUNTIF(F1324,"CVV")</f>
        <v>0</v>
      </c>
      <c r="AT1324" s="1">
        <f>COUNTIF(F1324,"CVVC")</f>
        <v>0</v>
      </c>
      <c r="AU1324" s="1">
        <f>COUNTIF(F1324,"VV")</f>
        <v>0</v>
      </c>
      <c r="AV1324" s="1">
        <f>COUNTIF(F1324,"VVC")</f>
        <v>0</v>
      </c>
      <c r="AW1324" s="1">
        <f>COUNTIF(F1324,"CVVCVC")+COUNTIF(F1324,"VVCVC")+COUNTIF(F1324,"CVVCV")+COUNTIF(F1324,"VVCV")</f>
        <v>0</v>
      </c>
      <c r="AY1324" s="1">
        <f>COUNTIF(F1324,"CCVCV")</f>
        <v>0</v>
      </c>
      <c r="AZ1324" s="1">
        <f>COUNTIF(F1324,"CCVCVC")</f>
        <v>0</v>
      </c>
      <c r="BA1324" s="1">
        <f>COUNTIF(F1324,"CCVV")</f>
        <v>0</v>
      </c>
      <c r="BB1324" s="1">
        <f>COUNTIF(F1324,"CCVVC")</f>
        <v>0</v>
      </c>
      <c r="BF1324" s="1" t="str">
        <f>RIGHT(F1324,4)</f>
        <v>CVCV</v>
      </c>
      <c r="BG1324" s="1">
        <v>1</v>
      </c>
      <c r="BP1324" s="1">
        <f>SUM(BG1324:BO1324)</f>
        <v>1</v>
      </c>
      <c r="BQ1324">
        <v>0</v>
      </c>
      <c r="BS1324" s="1" t="str">
        <f>LEFT(B1324,1)</f>
        <v>k</v>
      </c>
      <c r="BT1324" s="1" t="str">
        <f>LEFT(B1324,2)</f>
        <v>ku</v>
      </c>
      <c r="BU1324" s="1" t="str">
        <f>RIGHT(B1324,1)</f>
        <v>u</v>
      </c>
      <c r="BX1324" s="10">
        <v>0</v>
      </c>
      <c r="BY1324" s="10" t="str">
        <f>LEFT(CA1324,1)</f>
        <v>u</v>
      </c>
      <c r="BZ1324" s="10" t="str">
        <f>RIGHT(B1324,1)</f>
        <v>u</v>
      </c>
      <c r="CA1324" s="10" t="str">
        <f>RIGHT(B1324,3)</f>
        <v>umu</v>
      </c>
      <c r="CB1324" s="10" t="str">
        <f>RIGHT(B1324,3)</f>
        <v>umu</v>
      </c>
      <c r="CC1324" s="10" t="str">
        <f>RIGHT(B1324,2)</f>
        <v>mu</v>
      </c>
      <c r="CD1324" s="10" t="str">
        <f>RIGHT(B1324,1)</f>
        <v>u</v>
      </c>
    </row>
    <row r="1325" spans="1:82">
      <c r="A1325">
        <v>694</v>
      </c>
      <c r="B1325" s="30" t="s">
        <v>953</v>
      </c>
      <c r="C1325" t="s">
        <v>2505</v>
      </c>
      <c r="D1325" t="s">
        <v>1150</v>
      </c>
      <c r="E1325" t="s">
        <v>2821</v>
      </c>
      <c r="F1325" t="s">
        <v>2834</v>
      </c>
      <c r="G1325" s="1">
        <f>COUNTIF(B1325,"*ii*")</f>
        <v>0</v>
      </c>
      <c r="H1325" s="1">
        <f>COUNTIF(B1325,"*ee*")</f>
        <v>0</v>
      </c>
      <c r="I1325" s="1">
        <f>COUNTIF(B1325,"*aa*")</f>
        <v>0</v>
      </c>
      <c r="J1325" s="1">
        <f>COUNTIF(B1325,"*oo*")</f>
        <v>0</v>
      </c>
      <c r="K1325" s="1">
        <f>COUNTIF(B1325,"*uu*")</f>
        <v>0</v>
      </c>
      <c r="L1325" s="1">
        <f>COUNTIF(B1325,"*ia*")</f>
        <v>0</v>
      </c>
      <c r="M1325" s="1">
        <f>COUNTIF(B1325,"*iu*")</f>
        <v>0</v>
      </c>
      <c r="N1325" s="1">
        <f>COUNTIF(B1325,"*ei*")</f>
        <v>0</v>
      </c>
      <c r="O1325" s="1">
        <f>COUNTIF(B1325,"*ea*")</f>
        <v>0</v>
      </c>
      <c r="P1325" s="1">
        <f>COUNTIF(B1325,"*eo*")</f>
        <v>0</v>
      </c>
      <c r="Q1325" s="1">
        <f>COUNTIF(B1325,"*eu*")</f>
        <v>0</v>
      </c>
      <c r="R1325" s="1">
        <f>COUNTIF(B1325,"*ai*")</f>
        <v>0</v>
      </c>
      <c r="S1325" s="1">
        <f>COUNTIF(B1325,"*ae*")</f>
        <v>0</v>
      </c>
      <c r="T1325" s="1">
        <f>COUNTIF(B1325,"*ao*")</f>
        <v>0</v>
      </c>
      <c r="U1325" s="1">
        <f>COUNTIF(B1325,"*au*")</f>
        <v>0</v>
      </c>
      <c r="V1325" s="1">
        <f>COUNTIF(B1325,"*oi*")</f>
        <v>0</v>
      </c>
      <c r="W1325" s="1">
        <f>COUNTIF(B1325,"*oe*")</f>
        <v>0</v>
      </c>
      <c r="X1325" s="1">
        <f>COUNTIF(B1325,"*oa*")</f>
        <v>0</v>
      </c>
      <c r="Y1325" s="1">
        <f>COUNTIF(B1325,"*ou*")</f>
        <v>0</v>
      </c>
      <c r="Z1325" s="1">
        <f>COUNTIF(B1325,"*ui*")</f>
        <v>0</v>
      </c>
      <c r="AA1325" s="1">
        <f>COUNTIF(B1325,"*ua*")</f>
        <v>0</v>
      </c>
      <c r="AB1325">
        <f>SUM(G1325:AA1325)</f>
        <v>0</v>
      </c>
      <c r="AC1325">
        <v>2</v>
      </c>
      <c r="AD1325">
        <f>COUNTIF(AC1325,"2")</f>
        <v>1</v>
      </c>
      <c r="AE1325">
        <f>COUNTIF(AC1325,"3")</f>
        <v>0</v>
      </c>
      <c r="AF1325">
        <f>COUNTIF(AC1325,"4")</f>
        <v>0</v>
      </c>
      <c r="AG1325">
        <f>COUNTIF(AC1325,"5")</f>
        <v>0</v>
      </c>
      <c r="AH1325">
        <v>1</v>
      </c>
      <c r="AI1325">
        <v>0</v>
      </c>
      <c r="AL1325">
        <v>1</v>
      </c>
      <c r="AO1325" s="1">
        <f>COUNTIF(F1325,"CVCV")+COUNTIF(F1325,"CVVCV")</f>
        <v>1</v>
      </c>
      <c r="AP1325" s="1">
        <f>COUNTIF(F1325,"CVCVC")+COUNTIF(F1325,"CVVCVC")</f>
        <v>0</v>
      </c>
      <c r="AQ1325" s="1">
        <f>COUNTIF(F1325,"VCV")+COUNTIF(F1325,"VVCV")</f>
        <v>0</v>
      </c>
      <c r="AR1325" s="1">
        <f>COUNTIF(F1325,"VCVC")+COUNTIF(F1325,"VVCVC")</f>
        <v>0</v>
      </c>
      <c r="AS1325" s="1">
        <f>COUNTIF(F1325,"CVV")</f>
        <v>0</v>
      </c>
      <c r="AT1325" s="1">
        <f>COUNTIF(F1325,"CVVC")</f>
        <v>0</v>
      </c>
      <c r="AU1325" s="1">
        <f>COUNTIF(F1325,"VV")</f>
        <v>0</v>
      </c>
      <c r="AV1325" s="1">
        <f>COUNTIF(F1325,"VVC")</f>
        <v>0</v>
      </c>
      <c r="AW1325" s="1">
        <f>COUNTIF(F1325,"CVVCVC")+COUNTIF(F1325,"VVCVC")+COUNTIF(F1325,"CVVCV")+COUNTIF(F1325,"VVCV")</f>
        <v>0</v>
      </c>
      <c r="AY1325" s="1">
        <f>COUNTIF(F1325,"CCVCV")</f>
        <v>0</v>
      </c>
      <c r="AZ1325" s="1">
        <f>COUNTIF(F1325,"CCVCVC")</f>
        <v>0</v>
      </c>
      <c r="BA1325" s="1">
        <f>COUNTIF(F1325,"CCVV")</f>
        <v>0</v>
      </c>
      <c r="BB1325" s="1">
        <f>COUNTIF(F1325,"CCVVC")</f>
        <v>0</v>
      </c>
      <c r="BF1325" s="1" t="str">
        <f>RIGHT(F1325,4)</f>
        <v>CVCV</v>
      </c>
      <c r="BG1325" s="1">
        <v>1</v>
      </c>
      <c r="BP1325" s="1">
        <f>SUM(BG1325:BO1325)</f>
        <v>1</v>
      </c>
      <c r="BQ1325">
        <v>0</v>
      </c>
      <c r="BS1325" s="1" t="str">
        <f>LEFT(B1325,1)</f>
        <v>k</v>
      </c>
      <c r="BT1325" s="1" t="str">
        <f>LEFT(B1325,2)</f>
        <v>ku</v>
      </c>
      <c r="BU1325" s="1" t="str">
        <f>RIGHT(B1325,1)</f>
        <v>u</v>
      </c>
      <c r="BX1325" s="10">
        <v>0</v>
      </c>
      <c r="BY1325" s="10" t="str">
        <f>LEFT(CA1325,1)</f>
        <v>u</v>
      </c>
      <c r="BZ1325" s="10" t="str">
        <f>RIGHT(B1325,1)</f>
        <v>u</v>
      </c>
      <c r="CA1325" s="10" t="str">
        <f>RIGHT(B1325,3)</f>
        <v>umu</v>
      </c>
      <c r="CB1325" s="10" t="str">
        <f>RIGHT(B1325,3)</f>
        <v>umu</v>
      </c>
      <c r="CC1325" s="10" t="str">
        <f>RIGHT(B1325,2)</f>
        <v>mu</v>
      </c>
      <c r="CD1325" s="10" t="str">
        <f>RIGHT(B1325,1)</f>
        <v>u</v>
      </c>
    </row>
    <row r="1326" spans="1:82">
      <c r="A1326">
        <v>761</v>
      </c>
      <c r="B1326" s="30" t="s">
        <v>203</v>
      </c>
      <c r="C1326" t="s">
        <v>1419</v>
      </c>
      <c r="D1326" t="s">
        <v>1141</v>
      </c>
      <c r="E1326" t="s">
        <v>1141</v>
      </c>
      <c r="F1326" t="s">
        <v>2834</v>
      </c>
      <c r="G1326" s="1">
        <f>COUNTIF(B1326,"*ii*")</f>
        <v>0</v>
      </c>
      <c r="H1326" s="1">
        <f>COUNTIF(B1326,"*ee*")</f>
        <v>0</v>
      </c>
      <c r="I1326" s="1">
        <f>COUNTIF(B1326,"*aa*")</f>
        <v>0</v>
      </c>
      <c r="J1326" s="1">
        <f>COUNTIF(B1326,"*oo*")</f>
        <v>0</v>
      </c>
      <c r="K1326" s="1">
        <f>COUNTIF(B1326,"*uu*")</f>
        <v>0</v>
      </c>
      <c r="L1326" s="1">
        <f>COUNTIF(B1326,"*ia*")</f>
        <v>0</v>
      </c>
      <c r="M1326" s="1">
        <f>COUNTIF(B1326,"*iu*")</f>
        <v>0</v>
      </c>
      <c r="N1326" s="1">
        <f>COUNTIF(B1326,"*ei*")</f>
        <v>0</v>
      </c>
      <c r="O1326" s="1">
        <f>COUNTIF(B1326,"*ea*")</f>
        <v>0</v>
      </c>
      <c r="P1326" s="1">
        <f>COUNTIF(B1326,"*eo*")</f>
        <v>0</v>
      </c>
      <c r="Q1326" s="1">
        <f>COUNTIF(B1326,"*eu*")</f>
        <v>0</v>
      </c>
      <c r="R1326" s="1">
        <f>COUNTIF(B1326,"*ai*")</f>
        <v>0</v>
      </c>
      <c r="S1326" s="1">
        <f>COUNTIF(B1326,"*ae*")</f>
        <v>0</v>
      </c>
      <c r="T1326" s="1">
        <f>COUNTIF(B1326,"*ao*")</f>
        <v>0</v>
      </c>
      <c r="U1326" s="1">
        <f>COUNTIF(B1326,"*au*")</f>
        <v>0</v>
      </c>
      <c r="V1326" s="1">
        <f>COUNTIF(B1326,"*oi*")</f>
        <v>0</v>
      </c>
      <c r="W1326" s="1">
        <f>COUNTIF(B1326,"*oe*")</f>
        <v>0</v>
      </c>
      <c r="X1326" s="1">
        <f>COUNTIF(B1326,"*oa*")</f>
        <v>0</v>
      </c>
      <c r="Y1326" s="1">
        <f>COUNTIF(B1326,"*ou*")</f>
        <v>0</v>
      </c>
      <c r="Z1326" s="1">
        <f>COUNTIF(B1326,"*ui*")</f>
        <v>0</v>
      </c>
      <c r="AA1326" s="1">
        <f>COUNTIF(B1326,"*ua*")</f>
        <v>0</v>
      </c>
      <c r="AB1326">
        <f>SUM(G1326:AA1326)</f>
        <v>0</v>
      </c>
      <c r="AC1326">
        <v>2</v>
      </c>
      <c r="AD1326">
        <f>COUNTIF(AC1326,"2")</f>
        <v>1</v>
      </c>
      <c r="AE1326">
        <f>COUNTIF(AC1326,"3")</f>
        <v>0</v>
      </c>
      <c r="AF1326">
        <f>COUNTIF(AC1326,"4")</f>
        <v>0</v>
      </c>
      <c r="AG1326">
        <f>COUNTIF(AC1326,"5")</f>
        <v>0</v>
      </c>
      <c r="AH1326">
        <v>1</v>
      </c>
      <c r="AI1326">
        <v>0</v>
      </c>
      <c r="AL1326">
        <v>1</v>
      </c>
      <c r="AO1326" s="1">
        <f>COUNTIF(F1326,"CVCV")+COUNTIF(F1326,"CVVCV")</f>
        <v>1</v>
      </c>
      <c r="AP1326" s="1">
        <f>COUNTIF(F1326,"CVCVC")+COUNTIF(F1326,"CVVCVC")</f>
        <v>0</v>
      </c>
      <c r="AQ1326" s="1">
        <f>COUNTIF(F1326,"VCV")+COUNTIF(F1326,"VVCV")</f>
        <v>0</v>
      </c>
      <c r="AR1326" s="1">
        <f>COUNTIF(F1326,"VCVC")+COUNTIF(F1326,"VVCVC")</f>
        <v>0</v>
      </c>
      <c r="AS1326" s="1">
        <f>COUNTIF(F1326,"CVV")</f>
        <v>0</v>
      </c>
      <c r="AT1326" s="1">
        <f>COUNTIF(F1326,"CVVC")</f>
        <v>0</v>
      </c>
      <c r="AU1326" s="1">
        <f>COUNTIF(F1326,"VV")</f>
        <v>0</v>
      </c>
      <c r="AV1326" s="1">
        <f>COUNTIF(F1326,"VVC")</f>
        <v>0</v>
      </c>
      <c r="AW1326" s="1">
        <f>COUNTIF(F1326,"CVVCVC")+COUNTIF(F1326,"VVCVC")+COUNTIF(F1326,"CVVCV")+COUNTIF(F1326,"VVCV")</f>
        <v>0</v>
      </c>
      <c r="AY1326" s="1">
        <f>COUNTIF(F1326,"CCVCV")</f>
        <v>0</v>
      </c>
      <c r="AZ1326" s="1">
        <f>COUNTIF(F1326,"CCVCVC")</f>
        <v>0</v>
      </c>
      <c r="BA1326" s="1">
        <f>COUNTIF(F1326,"CCVV")</f>
        <v>0</v>
      </c>
      <c r="BB1326" s="1">
        <f>COUNTIF(F1326,"CCVVC")</f>
        <v>0</v>
      </c>
      <c r="BF1326" s="1" t="str">
        <f>RIGHT(F1326,4)</f>
        <v>CVCV</v>
      </c>
      <c r="BG1326" s="1">
        <v>1</v>
      </c>
      <c r="BP1326" s="1">
        <f>SUM(BG1326:BO1326)</f>
        <v>1</v>
      </c>
      <c r="BQ1326">
        <v>0</v>
      </c>
      <c r="BS1326" s="1" t="str">
        <f>LEFT(B1326,1)</f>
        <v>m</v>
      </c>
      <c r="BT1326" s="1" t="str">
        <f>LEFT(B1326,2)</f>
        <v>ma</v>
      </c>
      <c r="BU1326" s="1" t="str">
        <f>RIGHT(B1326,1)</f>
        <v>u</v>
      </c>
      <c r="BX1326" s="10">
        <v>0</v>
      </c>
      <c r="BY1326" s="10" t="str">
        <f>LEFT(CA1326,1)</f>
        <v>a</v>
      </c>
      <c r="BZ1326" s="10" t="str">
        <f>RIGHT(B1326,1)</f>
        <v>u</v>
      </c>
      <c r="CA1326" s="10" t="str">
        <f>RIGHT(B1326,3)</f>
        <v>anu</v>
      </c>
      <c r="CB1326" s="10" t="str">
        <f>RIGHT(B1326,3)</f>
        <v>anu</v>
      </c>
      <c r="CC1326" s="10" t="str">
        <f>RIGHT(B1326,2)</f>
        <v>nu</v>
      </c>
      <c r="CD1326" s="10" t="str">
        <f>RIGHT(B1326,1)</f>
        <v>u</v>
      </c>
    </row>
    <row r="1327" spans="1:82">
      <c r="A1327">
        <v>1809</v>
      </c>
      <c r="B1327" s="30" t="s">
        <v>399</v>
      </c>
      <c r="C1327" t="s">
        <v>1702</v>
      </c>
      <c r="D1327" t="s">
        <v>1141</v>
      </c>
      <c r="E1327" t="s">
        <v>1141</v>
      </c>
      <c r="F1327" t="s">
        <v>2834</v>
      </c>
      <c r="G1327" s="1">
        <f>COUNTIF(B1327,"*ii*")</f>
        <v>0</v>
      </c>
      <c r="H1327" s="1">
        <f>COUNTIF(B1327,"*ee*")</f>
        <v>0</v>
      </c>
      <c r="I1327" s="1">
        <f>COUNTIF(B1327,"*aa*")</f>
        <v>0</v>
      </c>
      <c r="J1327" s="1">
        <f>COUNTIF(B1327,"*oo*")</f>
        <v>0</v>
      </c>
      <c r="K1327" s="1">
        <f>COUNTIF(B1327,"*uu*")</f>
        <v>0</v>
      </c>
      <c r="L1327" s="1">
        <f>COUNTIF(B1327,"*ia*")</f>
        <v>0</v>
      </c>
      <c r="M1327" s="1">
        <f>COUNTIF(B1327,"*iu*")</f>
        <v>0</v>
      </c>
      <c r="N1327" s="1">
        <f>COUNTIF(B1327,"*ei*")</f>
        <v>0</v>
      </c>
      <c r="O1327" s="1">
        <f>COUNTIF(B1327,"*ea*")</f>
        <v>0</v>
      </c>
      <c r="P1327" s="1">
        <f>COUNTIF(B1327,"*eo*")</f>
        <v>0</v>
      </c>
      <c r="Q1327" s="1">
        <f>COUNTIF(B1327,"*eu*")</f>
        <v>0</v>
      </c>
      <c r="R1327" s="1">
        <f>COUNTIF(B1327,"*ai*")</f>
        <v>0</v>
      </c>
      <c r="S1327" s="1">
        <f>COUNTIF(B1327,"*ae*")</f>
        <v>0</v>
      </c>
      <c r="T1327" s="1">
        <f>COUNTIF(B1327,"*ao*")</f>
        <v>0</v>
      </c>
      <c r="U1327" s="1">
        <f>COUNTIF(B1327,"*au*")</f>
        <v>0</v>
      </c>
      <c r="V1327" s="1">
        <f>COUNTIF(B1327,"*oi*")</f>
        <v>0</v>
      </c>
      <c r="W1327" s="1">
        <f>COUNTIF(B1327,"*oe*")</f>
        <v>0</v>
      </c>
      <c r="X1327" s="1">
        <f>COUNTIF(B1327,"*oa*")</f>
        <v>0</v>
      </c>
      <c r="Y1327" s="1">
        <f>COUNTIF(B1327,"*ou*")</f>
        <v>0</v>
      </c>
      <c r="Z1327" s="1">
        <f>COUNTIF(B1327,"*ui*")</f>
        <v>0</v>
      </c>
      <c r="AA1327" s="1">
        <f>COUNTIF(B1327,"*ua*")</f>
        <v>0</v>
      </c>
      <c r="AB1327">
        <f>SUM(G1327:AA1327)</f>
        <v>0</v>
      </c>
      <c r="AC1327">
        <v>2</v>
      </c>
      <c r="AD1327">
        <f>COUNTIF(AC1327,"2")</f>
        <v>1</v>
      </c>
      <c r="AE1327">
        <f>COUNTIF(AC1327,"3")</f>
        <v>0</v>
      </c>
      <c r="AF1327">
        <f>COUNTIF(AC1327,"4")</f>
        <v>0</v>
      </c>
      <c r="AG1327">
        <f>COUNTIF(AC1327,"5")</f>
        <v>0</v>
      </c>
      <c r="AH1327">
        <v>1</v>
      </c>
      <c r="AI1327">
        <v>0</v>
      </c>
      <c r="AL1327">
        <v>1</v>
      </c>
      <c r="AO1327" s="1">
        <f>COUNTIF(F1327,"CVCV")+COUNTIF(F1327,"CVVCV")</f>
        <v>1</v>
      </c>
      <c r="AP1327" s="1">
        <f>COUNTIF(F1327,"CVCVC")+COUNTIF(F1327,"CVVCVC")</f>
        <v>0</v>
      </c>
      <c r="AQ1327" s="1">
        <f>COUNTIF(F1327,"VCV")+COUNTIF(F1327,"VVCV")</f>
        <v>0</v>
      </c>
      <c r="AR1327" s="1">
        <f>COUNTIF(F1327,"VCVC")+COUNTIF(F1327,"VVCVC")</f>
        <v>0</v>
      </c>
      <c r="AS1327" s="1">
        <f>COUNTIF(F1327,"CVV")</f>
        <v>0</v>
      </c>
      <c r="AT1327" s="1">
        <f>COUNTIF(F1327,"CVVC")</f>
        <v>0</v>
      </c>
      <c r="AU1327" s="1">
        <f>COUNTIF(F1327,"VV")</f>
        <v>0</v>
      </c>
      <c r="AV1327" s="1">
        <f>COUNTIF(F1327,"VVC")</f>
        <v>0</v>
      </c>
      <c r="AW1327" s="1">
        <f>COUNTIF(F1327,"CVVCVC")+COUNTIF(F1327,"VVCVC")+COUNTIF(F1327,"CVVCV")+COUNTIF(F1327,"VVCV")</f>
        <v>0</v>
      </c>
      <c r="AY1327" s="1">
        <f>COUNTIF(F1327,"CCVCV")</f>
        <v>0</v>
      </c>
      <c r="AZ1327" s="1">
        <f>COUNTIF(F1327,"CCVCVC")</f>
        <v>0</v>
      </c>
      <c r="BA1327" s="1">
        <f>COUNTIF(F1327,"CCVV")</f>
        <v>0</v>
      </c>
      <c r="BB1327" s="1">
        <f>COUNTIF(F1327,"CCVVC")</f>
        <v>0</v>
      </c>
      <c r="BF1327" s="1" t="str">
        <f>RIGHT(F1327,4)</f>
        <v>CVCV</v>
      </c>
      <c r="BG1327" s="1">
        <v>1</v>
      </c>
      <c r="BP1327" s="1">
        <f>SUM(BG1327:BO1327)</f>
        <v>1</v>
      </c>
      <c r="BQ1327">
        <v>0</v>
      </c>
      <c r="BS1327" s="1" t="str">
        <f>LEFT(B1327,1)</f>
        <v>t</v>
      </c>
      <c r="BT1327" s="1" t="str">
        <f>LEFT(B1327,2)</f>
        <v>ta</v>
      </c>
      <c r="BU1327" s="1" t="str">
        <f>RIGHT(B1327,1)</f>
        <v>u</v>
      </c>
      <c r="BX1327" s="10">
        <v>0</v>
      </c>
      <c r="BY1327" s="10" t="str">
        <f>LEFT(CA1327,1)</f>
        <v>a</v>
      </c>
      <c r="BZ1327" s="10" t="str">
        <f>RIGHT(B1327,1)</f>
        <v>u</v>
      </c>
      <c r="CA1327" s="10" t="str">
        <f>RIGHT(B1327,3)</f>
        <v>anu</v>
      </c>
      <c r="CB1327" s="10" t="str">
        <f>RIGHT(B1327,3)</f>
        <v>anu</v>
      </c>
      <c r="CC1327" s="10" t="str">
        <f>RIGHT(B1327,2)</f>
        <v>nu</v>
      </c>
      <c r="CD1327" s="10" t="str">
        <f>RIGHT(B1327,1)</f>
        <v>u</v>
      </c>
    </row>
    <row r="1328" spans="1:82">
      <c r="A1328">
        <v>371</v>
      </c>
      <c r="B1328" s="30" t="s">
        <v>896</v>
      </c>
      <c r="C1328" t="s">
        <v>2407</v>
      </c>
      <c r="D1328" t="s">
        <v>1152</v>
      </c>
      <c r="E1328" t="s">
        <v>1141</v>
      </c>
      <c r="F1328" t="s">
        <v>2834</v>
      </c>
      <c r="G1328" s="1">
        <f>COUNTIF(B1328,"*ii*")</f>
        <v>0</v>
      </c>
      <c r="H1328" s="1">
        <f>COUNTIF(B1328,"*ee*")</f>
        <v>0</v>
      </c>
      <c r="I1328" s="1">
        <f>COUNTIF(B1328,"*aa*")</f>
        <v>0</v>
      </c>
      <c r="J1328" s="1">
        <f>COUNTIF(B1328,"*oo*")</f>
        <v>0</v>
      </c>
      <c r="K1328" s="1">
        <f>COUNTIF(B1328,"*uu*")</f>
        <v>0</v>
      </c>
      <c r="L1328" s="1">
        <f>COUNTIF(B1328,"*ia*")</f>
        <v>0</v>
      </c>
      <c r="M1328" s="1">
        <f>COUNTIF(B1328,"*iu*")</f>
        <v>0</v>
      </c>
      <c r="N1328" s="1">
        <f>COUNTIF(B1328,"*ei*")</f>
        <v>0</v>
      </c>
      <c r="O1328" s="1">
        <f>COUNTIF(B1328,"*ea*")</f>
        <v>0</v>
      </c>
      <c r="P1328" s="1">
        <f>COUNTIF(B1328,"*eo*")</f>
        <v>0</v>
      </c>
      <c r="Q1328" s="1">
        <f>COUNTIF(B1328,"*eu*")</f>
        <v>0</v>
      </c>
      <c r="R1328" s="1">
        <f>COUNTIF(B1328,"*ai*")</f>
        <v>0</v>
      </c>
      <c r="S1328" s="1">
        <f>COUNTIF(B1328,"*ae*")</f>
        <v>0</v>
      </c>
      <c r="T1328" s="1">
        <f>COUNTIF(B1328,"*ao*")</f>
        <v>0</v>
      </c>
      <c r="U1328" s="1">
        <f>COUNTIF(B1328,"*au*")</f>
        <v>0</v>
      </c>
      <c r="V1328" s="1">
        <f>COUNTIF(B1328,"*oi*")</f>
        <v>0</v>
      </c>
      <c r="W1328" s="1">
        <f>COUNTIF(B1328,"*oe*")</f>
        <v>0</v>
      </c>
      <c r="X1328" s="1">
        <f>COUNTIF(B1328,"*oa*")</f>
        <v>0</v>
      </c>
      <c r="Y1328" s="1">
        <f>COUNTIF(B1328,"*ou*")</f>
        <v>0</v>
      </c>
      <c r="Z1328" s="1">
        <f>COUNTIF(B1328,"*ui*")</f>
        <v>0</v>
      </c>
      <c r="AA1328" s="1">
        <f>COUNTIF(B1328,"*ua*")</f>
        <v>0</v>
      </c>
      <c r="AB1328">
        <f>SUM(G1328:AA1328)</f>
        <v>0</v>
      </c>
      <c r="AC1328">
        <v>2</v>
      </c>
      <c r="AD1328">
        <f>COUNTIF(AC1328,"2")</f>
        <v>1</v>
      </c>
      <c r="AE1328">
        <f>COUNTIF(AC1328,"3")</f>
        <v>0</v>
      </c>
      <c r="AF1328">
        <f>COUNTIF(AC1328,"4")</f>
        <v>0</v>
      </c>
      <c r="AG1328">
        <f>COUNTIF(AC1328,"5")</f>
        <v>0</v>
      </c>
      <c r="AH1328">
        <v>1</v>
      </c>
      <c r="AI1328">
        <v>0</v>
      </c>
      <c r="AL1328">
        <v>1</v>
      </c>
      <c r="AO1328" s="1">
        <f>COUNTIF(F1328,"CVCV")+COUNTIF(F1328,"CVVCV")</f>
        <v>1</v>
      </c>
      <c r="AP1328" s="1">
        <f>COUNTIF(F1328,"CVCVC")+COUNTIF(F1328,"CVVCVC")</f>
        <v>0</v>
      </c>
      <c r="AQ1328" s="1">
        <f>COUNTIF(F1328,"VCV")+COUNTIF(F1328,"VVCV")</f>
        <v>0</v>
      </c>
      <c r="AR1328" s="1">
        <f>COUNTIF(F1328,"VCVC")+COUNTIF(F1328,"VVCVC")</f>
        <v>0</v>
      </c>
      <c r="AS1328" s="1">
        <f>COUNTIF(F1328,"CVV")</f>
        <v>0</v>
      </c>
      <c r="AT1328" s="1">
        <f>COUNTIF(F1328,"CVVC")</f>
        <v>0</v>
      </c>
      <c r="AU1328" s="1">
        <f>COUNTIF(F1328,"VV")</f>
        <v>0</v>
      </c>
      <c r="AV1328" s="1">
        <f>COUNTIF(F1328,"VVC")</f>
        <v>0</v>
      </c>
      <c r="AW1328" s="1">
        <f>COUNTIF(F1328,"CVVCVC")+COUNTIF(F1328,"VVCVC")+COUNTIF(F1328,"CVVCV")+COUNTIF(F1328,"VVCV")</f>
        <v>0</v>
      </c>
      <c r="AY1328" s="1">
        <f>COUNTIF(F1328,"CCVCV")</f>
        <v>0</v>
      </c>
      <c r="AZ1328" s="1">
        <f>COUNTIF(F1328,"CCVCVC")</f>
        <v>0</v>
      </c>
      <c r="BA1328" s="1">
        <f>COUNTIF(F1328,"CCVV")</f>
        <v>0</v>
      </c>
      <c r="BB1328" s="1">
        <f>COUNTIF(F1328,"CCVVC")</f>
        <v>0</v>
      </c>
      <c r="BF1328" s="1" t="str">
        <f>RIGHT(F1328,4)</f>
        <v>CVCV</v>
      </c>
      <c r="BG1328" s="1">
        <v>1</v>
      </c>
      <c r="BP1328" s="1">
        <f>SUM(BG1328:BO1328)</f>
        <v>1</v>
      </c>
      <c r="BQ1328">
        <v>0</v>
      </c>
      <c r="BS1328" s="1" t="str">
        <f>LEFT(B1328,1)</f>
        <v>h</v>
      </c>
      <c r="BT1328" s="1" t="str">
        <f>LEFT(B1328,2)</f>
        <v>ha</v>
      </c>
      <c r="BU1328" s="1" t="str">
        <f>RIGHT(B1328,1)</f>
        <v>u</v>
      </c>
      <c r="BX1328" s="10">
        <v>0</v>
      </c>
      <c r="BY1328" s="10" t="str">
        <f>LEFT(CA1328,1)</f>
        <v>a</v>
      </c>
      <c r="BZ1328" s="10" t="str">
        <f>RIGHT(B1328,1)</f>
        <v>u</v>
      </c>
      <c r="CA1328" s="10" t="str">
        <f>RIGHT(B1328,3)</f>
        <v>anu</v>
      </c>
      <c r="CB1328" s="10" t="str">
        <f>RIGHT(B1328,3)</f>
        <v>anu</v>
      </c>
      <c r="CC1328" s="10" t="str">
        <f>RIGHT(B1328,2)</f>
        <v>nu</v>
      </c>
      <c r="CD1328" s="10" t="str">
        <f>RIGHT(B1328,1)</f>
        <v>u</v>
      </c>
    </row>
    <row r="1329" spans="1:82">
      <c r="A1329">
        <v>286</v>
      </c>
      <c r="B1329" s="30" t="s">
        <v>344</v>
      </c>
      <c r="C1329" t="s">
        <v>1628</v>
      </c>
      <c r="D1329" t="s">
        <v>1161</v>
      </c>
      <c r="E1329" t="s">
        <v>2821</v>
      </c>
      <c r="F1329" t="s">
        <v>2834</v>
      </c>
      <c r="G1329" s="1">
        <f>COUNTIF(B1329,"*ii*")</f>
        <v>0</v>
      </c>
      <c r="H1329" s="1">
        <f>COUNTIF(B1329,"*ee*")</f>
        <v>0</v>
      </c>
      <c r="I1329" s="1">
        <f>COUNTIF(B1329,"*aa*")</f>
        <v>0</v>
      </c>
      <c r="J1329" s="1">
        <f>COUNTIF(B1329,"*oo*")</f>
        <v>0</v>
      </c>
      <c r="K1329" s="1">
        <f>COUNTIF(B1329,"*uu*")</f>
        <v>0</v>
      </c>
      <c r="L1329" s="1">
        <f>COUNTIF(B1329,"*ia*")</f>
        <v>0</v>
      </c>
      <c r="M1329" s="1">
        <f>COUNTIF(B1329,"*iu*")</f>
        <v>0</v>
      </c>
      <c r="N1329" s="1">
        <f>COUNTIF(B1329,"*ei*")</f>
        <v>0</v>
      </c>
      <c r="O1329" s="1">
        <f>COUNTIF(B1329,"*ea*")</f>
        <v>0</v>
      </c>
      <c r="P1329" s="1">
        <f>COUNTIF(B1329,"*eo*")</f>
        <v>0</v>
      </c>
      <c r="Q1329" s="1">
        <f>COUNTIF(B1329,"*eu*")</f>
        <v>0</v>
      </c>
      <c r="R1329" s="1">
        <f>COUNTIF(B1329,"*ai*")</f>
        <v>0</v>
      </c>
      <c r="S1329" s="1">
        <f>COUNTIF(B1329,"*ae*")</f>
        <v>0</v>
      </c>
      <c r="T1329" s="1">
        <f>COUNTIF(B1329,"*ao*")</f>
        <v>0</v>
      </c>
      <c r="U1329" s="1">
        <f>COUNTIF(B1329,"*au*")</f>
        <v>0</v>
      </c>
      <c r="V1329" s="1">
        <f>COUNTIF(B1329,"*oi*")</f>
        <v>0</v>
      </c>
      <c r="W1329" s="1">
        <f>COUNTIF(B1329,"*oe*")</f>
        <v>0</v>
      </c>
      <c r="X1329" s="1">
        <f>COUNTIF(B1329,"*oa*")</f>
        <v>0</v>
      </c>
      <c r="Y1329" s="1">
        <f>COUNTIF(B1329,"*ou*")</f>
        <v>0</v>
      </c>
      <c r="Z1329" s="1">
        <f>COUNTIF(B1329,"*ui*")</f>
        <v>0</v>
      </c>
      <c r="AA1329" s="1">
        <f>COUNTIF(B1329,"*ua*")</f>
        <v>0</v>
      </c>
      <c r="AB1329">
        <f>SUM(G1329:AA1329)</f>
        <v>0</v>
      </c>
      <c r="AC1329">
        <v>2</v>
      </c>
      <c r="AD1329">
        <f>COUNTIF(AC1329,"2")</f>
        <v>1</v>
      </c>
      <c r="AE1329">
        <f>COUNTIF(AC1329,"3")</f>
        <v>0</v>
      </c>
      <c r="AF1329">
        <f>COUNTIF(AC1329,"4")</f>
        <v>0</v>
      </c>
      <c r="AG1329">
        <f>COUNTIF(AC1329,"5")</f>
        <v>0</v>
      </c>
      <c r="AH1329">
        <v>1</v>
      </c>
      <c r="AI1329">
        <v>0</v>
      </c>
      <c r="AL1329">
        <v>1</v>
      </c>
      <c r="AO1329" s="1">
        <f>COUNTIF(F1329,"CVCV")+COUNTIF(F1329,"CVVCV")</f>
        <v>1</v>
      </c>
      <c r="AP1329" s="1">
        <f>COUNTIF(F1329,"CVCVC")+COUNTIF(F1329,"CVVCVC")</f>
        <v>0</v>
      </c>
      <c r="AQ1329" s="1">
        <f>COUNTIF(F1329,"VCV")+COUNTIF(F1329,"VVCV")</f>
        <v>0</v>
      </c>
      <c r="AR1329" s="1">
        <f>COUNTIF(F1329,"VCVC")+COUNTIF(F1329,"VVCVC")</f>
        <v>0</v>
      </c>
      <c r="AS1329" s="1">
        <f>COUNTIF(F1329,"CVV")</f>
        <v>0</v>
      </c>
      <c r="AT1329" s="1">
        <f>COUNTIF(F1329,"CVVC")</f>
        <v>0</v>
      </c>
      <c r="AU1329" s="1">
        <f>COUNTIF(F1329,"VV")</f>
        <v>0</v>
      </c>
      <c r="AV1329" s="1">
        <f>COUNTIF(F1329,"VVC")</f>
        <v>0</v>
      </c>
      <c r="AW1329" s="1">
        <f>COUNTIF(F1329,"CVVCVC")+COUNTIF(F1329,"VVCVC")+COUNTIF(F1329,"CVVCV")+COUNTIF(F1329,"VVCV")</f>
        <v>0</v>
      </c>
      <c r="AY1329" s="1">
        <f>COUNTIF(F1329,"CCVCV")</f>
        <v>0</v>
      </c>
      <c r="AZ1329" s="1">
        <f>COUNTIF(F1329,"CCVCVC")</f>
        <v>0</v>
      </c>
      <c r="BA1329" s="1">
        <f>COUNTIF(F1329,"CCVV")</f>
        <v>0</v>
      </c>
      <c r="BB1329" s="1">
        <f>COUNTIF(F1329,"CCVVC")</f>
        <v>0</v>
      </c>
      <c r="BF1329" s="1" t="str">
        <f>RIGHT(F1329,4)</f>
        <v>CVCV</v>
      </c>
      <c r="BG1329" s="1">
        <v>1</v>
      </c>
      <c r="BP1329" s="1">
        <f>SUM(BG1329:BO1329)</f>
        <v>1</v>
      </c>
      <c r="BQ1329">
        <v>0</v>
      </c>
      <c r="BS1329" s="1" t="str">
        <f>LEFT(B1329,1)</f>
        <v>f</v>
      </c>
      <c r="BT1329" s="1" t="str">
        <f>LEFT(B1329,2)</f>
        <v>fa</v>
      </c>
      <c r="BU1329" s="1" t="str">
        <f>RIGHT(B1329,1)</f>
        <v>u</v>
      </c>
      <c r="BX1329" s="10">
        <v>0</v>
      </c>
      <c r="BY1329" s="10" t="str">
        <f>LEFT(CA1329,1)</f>
        <v>a</v>
      </c>
      <c r="BZ1329" s="10" t="str">
        <f>RIGHT(B1329,1)</f>
        <v>u</v>
      </c>
      <c r="CA1329" s="10" t="str">
        <f>RIGHT(B1329,3)</f>
        <v>anu</v>
      </c>
      <c r="CB1329" s="10" t="str">
        <f>RIGHT(B1329,3)</f>
        <v>anu</v>
      </c>
      <c r="CC1329" s="10" t="str">
        <f>RIGHT(B1329,2)</f>
        <v>nu</v>
      </c>
      <c r="CD1329" s="10" t="str">
        <f>RIGHT(B1329,1)</f>
        <v>u</v>
      </c>
    </row>
    <row r="1330" spans="1:82">
      <c r="A1330">
        <v>287</v>
      </c>
      <c r="B1330" s="30" t="s">
        <v>344</v>
      </c>
      <c r="C1330" t="s">
        <v>2728</v>
      </c>
      <c r="D1330" t="s">
        <v>1151</v>
      </c>
      <c r="E1330" t="s">
        <v>2821</v>
      </c>
      <c r="F1330" t="s">
        <v>2834</v>
      </c>
      <c r="G1330" s="1">
        <f>COUNTIF(B1330,"*ii*")</f>
        <v>0</v>
      </c>
      <c r="H1330" s="1">
        <f>COUNTIF(B1330,"*ee*")</f>
        <v>0</v>
      </c>
      <c r="I1330" s="1">
        <f>COUNTIF(B1330,"*aa*")</f>
        <v>0</v>
      </c>
      <c r="J1330" s="1">
        <f>COUNTIF(B1330,"*oo*")</f>
        <v>0</v>
      </c>
      <c r="K1330" s="1">
        <f>COUNTIF(B1330,"*uu*")</f>
        <v>0</v>
      </c>
      <c r="L1330" s="1">
        <f>COUNTIF(B1330,"*ia*")</f>
        <v>0</v>
      </c>
      <c r="M1330" s="1">
        <f>COUNTIF(B1330,"*iu*")</f>
        <v>0</v>
      </c>
      <c r="N1330" s="1">
        <f>COUNTIF(B1330,"*ei*")</f>
        <v>0</v>
      </c>
      <c r="O1330" s="1">
        <f>COUNTIF(B1330,"*ea*")</f>
        <v>0</v>
      </c>
      <c r="P1330" s="1">
        <f>COUNTIF(B1330,"*eo*")</f>
        <v>0</v>
      </c>
      <c r="Q1330" s="1">
        <f>COUNTIF(B1330,"*eu*")</f>
        <v>0</v>
      </c>
      <c r="R1330" s="1">
        <f>COUNTIF(B1330,"*ai*")</f>
        <v>0</v>
      </c>
      <c r="S1330" s="1">
        <f>COUNTIF(B1330,"*ae*")</f>
        <v>0</v>
      </c>
      <c r="T1330" s="1">
        <f>COUNTIF(B1330,"*ao*")</f>
        <v>0</v>
      </c>
      <c r="U1330" s="1">
        <f>COUNTIF(B1330,"*au*")</f>
        <v>0</v>
      </c>
      <c r="V1330" s="1">
        <f>COUNTIF(B1330,"*oi*")</f>
        <v>0</v>
      </c>
      <c r="W1330" s="1">
        <f>COUNTIF(B1330,"*oe*")</f>
        <v>0</v>
      </c>
      <c r="X1330" s="1">
        <f>COUNTIF(B1330,"*oa*")</f>
        <v>0</v>
      </c>
      <c r="Y1330" s="1">
        <f>COUNTIF(B1330,"*ou*")</f>
        <v>0</v>
      </c>
      <c r="Z1330" s="1">
        <f>COUNTIF(B1330,"*ui*")</f>
        <v>0</v>
      </c>
      <c r="AA1330" s="1">
        <f>COUNTIF(B1330,"*ua*")</f>
        <v>0</v>
      </c>
      <c r="AB1330">
        <f>SUM(G1330:AA1330)</f>
        <v>0</v>
      </c>
      <c r="AC1330">
        <v>2</v>
      </c>
      <c r="AD1330">
        <f>COUNTIF(AC1330,"2")</f>
        <v>1</v>
      </c>
      <c r="AE1330">
        <f>COUNTIF(AC1330,"3")</f>
        <v>0</v>
      </c>
      <c r="AF1330">
        <f>COUNTIF(AC1330,"4")</f>
        <v>0</v>
      </c>
      <c r="AG1330">
        <f>COUNTIF(AC1330,"5")</f>
        <v>0</v>
      </c>
      <c r="AH1330">
        <v>1</v>
      </c>
      <c r="AI1330">
        <v>0</v>
      </c>
      <c r="AL1330">
        <v>1</v>
      </c>
      <c r="AO1330" s="1">
        <f>COUNTIF(F1330,"CVCV")+COUNTIF(F1330,"CVVCV")</f>
        <v>1</v>
      </c>
      <c r="AP1330" s="1">
        <f>COUNTIF(F1330,"CVCVC")+COUNTIF(F1330,"CVVCVC")</f>
        <v>0</v>
      </c>
      <c r="AQ1330" s="1">
        <f>COUNTIF(F1330,"VCV")+COUNTIF(F1330,"VVCV")</f>
        <v>0</v>
      </c>
      <c r="AR1330" s="1">
        <f>COUNTIF(F1330,"VCVC")+COUNTIF(F1330,"VVCVC")</f>
        <v>0</v>
      </c>
      <c r="AS1330" s="1">
        <f>COUNTIF(F1330,"CVV")</f>
        <v>0</v>
      </c>
      <c r="AT1330" s="1">
        <f>COUNTIF(F1330,"CVVC")</f>
        <v>0</v>
      </c>
      <c r="AU1330" s="1">
        <f>COUNTIF(F1330,"VV")</f>
        <v>0</v>
      </c>
      <c r="AV1330" s="1">
        <f>COUNTIF(F1330,"VVC")</f>
        <v>0</v>
      </c>
      <c r="AW1330" s="1">
        <f>COUNTIF(F1330,"CVVCVC")+COUNTIF(F1330,"VVCVC")+COUNTIF(F1330,"CVVCV")+COUNTIF(F1330,"VVCV")</f>
        <v>0</v>
      </c>
      <c r="AY1330" s="1">
        <f>COUNTIF(F1330,"CCVCV")</f>
        <v>0</v>
      </c>
      <c r="AZ1330" s="1">
        <f>COUNTIF(F1330,"CCVCVC")</f>
        <v>0</v>
      </c>
      <c r="BA1330" s="1">
        <f>COUNTIF(F1330,"CCVV")</f>
        <v>0</v>
      </c>
      <c r="BB1330" s="1">
        <f>COUNTIF(F1330,"CCVVC")</f>
        <v>0</v>
      </c>
      <c r="BF1330" s="1" t="str">
        <f>RIGHT(F1330,4)</f>
        <v>CVCV</v>
      </c>
      <c r="BG1330" s="1">
        <v>1</v>
      </c>
      <c r="BP1330" s="1">
        <f>SUM(BG1330:BO1330)</f>
        <v>1</v>
      </c>
      <c r="BQ1330">
        <v>0</v>
      </c>
      <c r="BS1330" s="1" t="str">
        <f>LEFT(B1330,1)</f>
        <v>f</v>
      </c>
      <c r="BT1330" s="1" t="str">
        <f>LEFT(B1330,2)</f>
        <v>fa</v>
      </c>
      <c r="BU1330" s="1" t="str">
        <f>RIGHT(B1330,1)</f>
        <v>u</v>
      </c>
      <c r="BX1330" s="10">
        <v>0</v>
      </c>
      <c r="BY1330" s="10" t="str">
        <f>LEFT(CA1330,1)</f>
        <v>a</v>
      </c>
      <c r="BZ1330" s="10" t="str">
        <f>RIGHT(B1330,1)</f>
        <v>u</v>
      </c>
      <c r="CA1330" s="10" t="str">
        <f>RIGHT(B1330,3)</f>
        <v>anu</v>
      </c>
      <c r="CB1330" s="10" t="str">
        <f>RIGHT(B1330,3)</f>
        <v>anu</v>
      </c>
      <c r="CC1330" s="10" t="str">
        <f>RIGHT(B1330,2)</f>
        <v>nu</v>
      </c>
      <c r="CD1330" s="10" t="str">
        <f>RIGHT(B1330,1)</f>
        <v>u</v>
      </c>
    </row>
    <row r="1331" spans="1:82">
      <c r="A1331">
        <v>1473</v>
      </c>
      <c r="B1331" s="30" t="s">
        <v>126</v>
      </c>
      <c r="C1331" t="s">
        <v>1312</v>
      </c>
      <c r="D1331" t="s">
        <v>1151</v>
      </c>
      <c r="E1331" t="s">
        <v>2821</v>
      </c>
      <c r="F1331" t="s">
        <v>2834</v>
      </c>
      <c r="G1331" s="1">
        <f>COUNTIF(B1331,"*ii*")</f>
        <v>0</v>
      </c>
      <c r="H1331" s="1">
        <f>COUNTIF(B1331,"*ee*")</f>
        <v>0</v>
      </c>
      <c r="I1331" s="1">
        <f>COUNTIF(B1331,"*aa*")</f>
        <v>0</v>
      </c>
      <c r="J1331" s="1">
        <f>COUNTIF(B1331,"*oo*")</f>
        <v>0</v>
      </c>
      <c r="K1331" s="1">
        <f>COUNTIF(B1331,"*uu*")</f>
        <v>0</v>
      </c>
      <c r="L1331" s="1">
        <f>COUNTIF(B1331,"*ia*")</f>
        <v>0</v>
      </c>
      <c r="M1331" s="1">
        <f>COUNTIF(B1331,"*iu*")</f>
        <v>0</v>
      </c>
      <c r="N1331" s="1">
        <f>COUNTIF(B1331,"*ei*")</f>
        <v>0</v>
      </c>
      <c r="O1331" s="1">
        <f>COUNTIF(B1331,"*ea*")</f>
        <v>0</v>
      </c>
      <c r="P1331" s="1">
        <f>COUNTIF(B1331,"*eo*")</f>
        <v>0</v>
      </c>
      <c r="Q1331" s="1">
        <f>COUNTIF(B1331,"*eu*")</f>
        <v>0</v>
      </c>
      <c r="R1331" s="1">
        <f>COUNTIF(B1331,"*ai*")</f>
        <v>0</v>
      </c>
      <c r="S1331" s="1">
        <f>COUNTIF(B1331,"*ae*")</f>
        <v>0</v>
      </c>
      <c r="T1331" s="1">
        <f>COUNTIF(B1331,"*ao*")</f>
        <v>0</v>
      </c>
      <c r="U1331" s="1">
        <f>COUNTIF(B1331,"*au*")</f>
        <v>0</v>
      </c>
      <c r="V1331" s="1">
        <f>COUNTIF(B1331,"*oi*")</f>
        <v>0</v>
      </c>
      <c r="W1331" s="1">
        <f>COUNTIF(B1331,"*oe*")</f>
        <v>0</v>
      </c>
      <c r="X1331" s="1">
        <f>COUNTIF(B1331,"*oa*")</f>
        <v>0</v>
      </c>
      <c r="Y1331" s="1">
        <f>COUNTIF(B1331,"*ou*")</f>
        <v>0</v>
      </c>
      <c r="Z1331" s="1">
        <f>COUNTIF(B1331,"*ui*")</f>
        <v>0</v>
      </c>
      <c r="AA1331" s="1">
        <f>COUNTIF(B1331,"*ua*")</f>
        <v>0</v>
      </c>
      <c r="AB1331">
        <f>SUM(G1331:AA1331)</f>
        <v>0</v>
      </c>
      <c r="AC1331">
        <v>2</v>
      </c>
      <c r="AD1331">
        <f>COUNTIF(AC1331,"2")</f>
        <v>1</v>
      </c>
      <c r="AE1331">
        <f>COUNTIF(AC1331,"3")</f>
        <v>0</v>
      </c>
      <c r="AF1331">
        <f>COUNTIF(AC1331,"4")</f>
        <v>0</v>
      </c>
      <c r="AG1331">
        <f>COUNTIF(AC1331,"5")</f>
        <v>0</v>
      </c>
      <c r="AH1331">
        <v>1</v>
      </c>
      <c r="AI1331">
        <v>0</v>
      </c>
      <c r="AL1331">
        <v>1</v>
      </c>
      <c r="AO1331" s="1">
        <f>COUNTIF(F1331,"CVCV")+COUNTIF(F1331,"CVVCV")</f>
        <v>1</v>
      </c>
      <c r="AP1331" s="1">
        <f>COUNTIF(F1331,"CVCVC")+COUNTIF(F1331,"CVVCVC")</f>
        <v>0</v>
      </c>
      <c r="AQ1331" s="1">
        <f>COUNTIF(F1331,"VCV")+COUNTIF(F1331,"VVCV")</f>
        <v>0</v>
      </c>
      <c r="AR1331" s="1">
        <f>COUNTIF(F1331,"VCVC")+COUNTIF(F1331,"VVCVC")</f>
        <v>0</v>
      </c>
      <c r="AS1331" s="1">
        <f>COUNTIF(F1331,"CVV")</f>
        <v>0</v>
      </c>
      <c r="AT1331" s="1">
        <f>COUNTIF(F1331,"CVVC")</f>
        <v>0</v>
      </c>
      <c r="AU1331" s="1">
        <f>COUNTIF(F1331,"VV")</f>
        <v>0</v>
      </c>
      <c r="AV1331" s="1">
        <f>COUNTIF(F1331,"VVC")</f>
        <v>0</v>
      </c>
      <c r="AW1331" s="1">
        <f>COUNTIF(F1331,"CVVCVC")+COUNTIF(F1331,"VVCVC")+COUNTIF(F1331,"CVVCV")+COUNTIF(F1331,"VVCV")</f>
        <v>0</v>
      </c>
      <c r="AY1331" s="1">
        <f>COUNTIF(F1331,"CCVCV")</f>
        <v>0</v>
      </c>
      <c r="AZ1331" s="1">
        <f>COUNTIF(F1331,"CCVCVC")</f>
        <v>0</v>
      </c>
      <c r="BA1331" s="1">
        <f>COUNTIF(F1331,"CCVV")</f>
        <v>0</v>
      </c>
      <c r="BB1331" s="1">
        <f>COUNTIF(F1331,"CCVVC")</f>
        <v>0</v>
      </c>
      <c r="BF1331" s="1" t="str">
        <f>RIGHT(F1331,4)</f>
        <v>CVCV</v>
      </c>
      <c r="BG1331" s="1">
        <v>1</v>
      </c>
      <c r="BP1331" s="1">
        <f>SUM(BG1331:BO1331)</f>
        <v>1</v>
      </c>
      <c r="BQ1331">
        <v>0</v>
      </c>
      <c r="BS1331" s="1" t="str">
        <f>LEFT(B1331,1)</f>
        <v>r</v>
      </c>
      <c r="BT1331" s="1" t="str">
        <f>LEFT(B1331,2)</f>
        <v>ra</v>
      </c>
      <c r="BU1331" s="1" t="str">
        <f>RIGHT(B1331,1)</f>
        <v>u</v>
      </c>
      <c r="BX1331" s="10">
        <v>0</v>
      </c>
      <c r="BY1331" s="10" t="str">
        <f>LEFT(CA1331,1)</f>
        <v>a</v>
      </c>
      <c r="BZ1331" s="10" t="str">
        <f>RIGHT(B1331,1)</f>
        <v>u</v>
      </c>
      <c r="CA1331" s="10" t="str">
        <f>RIGHT(B1331,3)</f>
        <v>anu</v>
      </c>
      <c r="CB1331" s="10" t="str">
        <f>RIGHT(B1331,3)</f>
        <v>anu</v>
      </c>
      <c r="CC1331" s="10" t="str">
        <f>RIGHT(B1331,2)</f>
        <v>nu</v>
      </c>
      <c r="CD1331" s="10" t="str">
        <f>RIGHT(B1331,1)</f>
        <v>u</v>
      </c>
    </row>
    <row r="1332" spans="1:82">
      <c r="A1332">
        <v>484</v>
      </c>
      <c r="B1332" s="30" t="s">
        <v>282</v>
      </c>
      <c r="C1332" t="s">
        <v>1531</v>
      </c>
      <c r="D1332" t="s">
        <v>1150</v>
      </c>
      <c r="E1332" t="s">
        <v>2821</v>
      </c>
      <c r="F1332" t="s">
        <v>2834</v>
      </c>
      <c r="G1332" s="1">
        <f>COUNTIF(B1332,"*ii*")</f>
        <v>0</v>
      </c>
      <c r="H1332" s="1">
        <f>COUNTIF(B1332,"*ee*")</f>
        <v>0</v>
      </c>
      <c r="I1332" s="1">
        <f>COUNTIF(B1332,"*aa*")</f>
        <v>0</v>
      </c>
      <c r="J1332" s="1">
        <f>COUNTIF(B1332,"*oo*")</f>
        <v>0</v>
      </c>
      <c r="K1332" s="1">
        <f>COUNTIF(B1332,"*uu*")</f>
        <v>0</v>
      </c>
      <c r="L1332" s="1">
        <f>COUNTIF(B1332,"*ia*")</f>
        <v>0</v>
      </c>
      <c r="M1332" s="1">
        <f>COUNTIF(B1332,"*iu*")</f>
        <v>0</v>
      </c>
      <c r="N1332" s="1">
        <f>COUNTIF(B1332,"*ei*")</f>
        <v>0</v>
      </c>
      <c r="O1332" s="1">
        <f>COUNTIF(B1332,"*ea*")</f>
        <v>0</v>
      </c>
      <c r="P1332" s="1">
        <f>COUNTIF(B1332,"*eo*")</f>
        <v>0</v>
      </c>
      <c r="Q1332" s="1">
        <f>COUNTIF(B1332,"*eu*")</f>
        <v>0</v>
      </c>
      <c r="R1332" s="1">
        <f>COUNTIF(B1332,"*ai*")</f>
        <v>0</v>
      </c>
      <c r="S1332" s="1">
        <f>COUNTIF(B1332,"*ae*")</f>
        <v>0</v>
      </c>
      <c r="T1332" s="1">
        <f>COUNTIF(B1332,"*ao*")</f>
        <v>0</v>
      </c>
      <c r="U1332" s="1">
        <f>COUNTIF(B1332,"*au*")</f>
        <v>0</v>
      </c>
      <c r="V1332" s="1">
        <f>COUNTIF(B1332,"*oi*")</f>
        <v>0</v>
      </c>
      <c r="W1332" s="1">
        <f>COUNTIF(B1332,"*oe*")</f>
        <v>0</v>
      </c>
      <c r="X1332" s="1">
        <f>COUNTIF(B1332,"*oa*")</f>
        <v>0</v>
      </c>
      <c r="Y1332" s="1">
        <f>COUNTIF(B1332,"*ou*")</f>
        <v>0</v>
      </c>
      <c r="Z1332" s="1">
        <f>COUNTIF(B1332,"*ui*")</f>
        <v>0</v>
      </c>
      <c r="AA1332" s="1">
        <f>COUNTIF(B1332,"*ua*")</f>
        <v>0</v>
      </c>
      <c r="AB1332">
        <f>SUM(G1332:AA1332)</f>
        <v>0</v>
      </c>
      <c r="AC1332">
        <v>2</v>
      </c>
      <c r="AD1332">
        <f>COUNTIF(AC1332,"2")</f>
        <v>1</v>
      </c>
      <c r="AE1332">
        <f>COUNTIF(AC1332,"3")</f>
        <v>0</v>
      </c>
      <c r="AF1332">
        <f>COUNTIF(AC1332,"4")</f>
        <v>0</v>
      </c>
      <c r="AG1332">
        <f>COUNTIF(AC1332,"5")</f>
        <v>0</v>
      </c>
      <c r="AH1332">
        <v>1</v>
      </c>
      <c r="AI1332">
        <v>0</v>
      </c>
      <c r="AL1332">
        <v>1</v>
      </c>
      <c r="AO1332" s="1">
        <f>COUNTIF(F1332,"CVCV")+COUNTIF(F1332,"CVVCV")</f>
        <v>1</v>
      </c>
      <c r="AP1332" s="1">
        <f>COUNTIF(F1332,"CVCVC")+COUNTIF(F1332,"CVVCVC")</f>
        <v>0</v>
      </c>
      <c r="AQ1332" s="1">
        <f>COUNTIF(F1332,"VCV")+COUNTIF(F1332,"VVCV")</f>
        <v>0</v>
      </c>
      <c r="AR1332" s="1">
        <f>COUNTIF(F1332,"VCVC")+COUNTIF(F1332,"VVCVC")</f>
        <v>0</v>
      </c>
      <c r="AS1332" s="1">
        <f>COUNTIF(F1332,"CVV")</f>
        <v>0</v>
      </c>
      <c r="AT1332" s="1">
        <f>COUNTIF(F1332,"CVVC")</f>
        <v>0</v>
      </c>
      <c r="AU1332" s="1">
        <f>COUNTIF(F1332,"VV")</f>
        <v>0</v>
      </c>
      <c r="AV1332" s="1">
        <f>COUNTIF(F1332,"VVC")</f>
        <v>0</v>
      </c>
      <c r="AW1332" s="1">
        <f>COUNTIF(F1332,"CVVCVC")+COUNTIF(F1332,"VVCVC")+COUNTIF(F1332,"CVVCV")+COUNTIF(F1332,"VVCV")</f>
        <v>0</v>
      </c>
      <c r="AY1332" s="1">
        <f>COUNTIF(F1332,"CCVCV")</f>
        <v>0</v>
      </c>
      <c r="AZ1332" s="1">
        <f>COUNTIF(F1332,"CCVCVC")</f>
        <v>0</v>
      </c>
      <c r="BA1332" s="1">
        <f>COUNTIF(F1332,"CCVV")</f>
        <v>0</v>
      </c>
      <c r="BB1332" s="1">
        <f>COUNTIF(F1332,"CCVVC")</f>
        <v>0</v>
      </c>
      <c r="BF1332" s="1" t="str">
        <f>RIGHT(F1332,4)</f>
        <v>CVCV</v>
      </c>
      <c r="BG1332" s="1">
        <v>1</v>
      </c>
      <c r="BP1332" s="1">
        <f>SUM(BG1332:BO1332)</f>
        <v>1</v>
      </c>
      <c r="BQ1332">
        <v>0</v>
      </c>
      <c r="BS1332" s="1" t="str">
        <f>LEFT(B1332,1)</f>
        <v>k</v>
      </c>
      <c r="BT1332" s="1" t="str">
        <f>LEFT(B1332,2)</f>
        <v>ka</v>
      </c>
      <c r="BU1332" s="1" t="str">
        <f>RIGHT(B1332,1)</f>
        <v>u</v>
      </c>
      <c r="BX1332" s="10">
        <v>0</v>
      </c>
      <c r="BY1332" s="10" t="str">
        <f>LEFT(CA1332,1)</f>
        <v>a</v>
      </c>
      <c r="BZ1332" s="10" t="str">
        <f>RIGHT(B1332,1)</f>
        <v>u</v>
      </c>
      <c r="CA1332" s="10" t="str">
        <f>RIGHT(B1332,3)</f>
        <v>anu</v>
      </c>
      <c r="CB1332" s="10" t="str">
        <f>RIGHT(B1332,3)</f>
        <v>anu</v>
      </c>
      <c r="CC1332" s="10" t="str">
        <f>RIGHT(B1332,2)</f>
        <v>nu</v>
      </c>
      <c r="CD1332" s="10" t="str">
        <f>RIGHT(B1332,1)</f>
        <v>u</v>
      </c>
    </row>
    <row r="1333" spans="1:82">
      <c r="A1333">
        <v>1595</v>
      </c>
      <c r="B1333" s="30" t="s">
        <v>297</v>
      </c>
      <c r="C1333" t="s">
        <v>1555</v>
      </c>
      <c r="D1333" t="s">
        <v>1150</v>
      </c>
      <c r="E1333" t="s">
        <v>2821</v>
      </c>
      <c r="F1333" t="s">
        <v>2834</v>
      </c>
      <c r="G1333" s="1">
        <f>COUNTIF(B1333,"*ii*")</f>
        <v>0</v>
      </c>
      <c r="H1333" s="1">
        <f>COUNTIF(B1333,"*ee*")</f>
        <v>0</v>
      </c>
      <c r="I1333" s="1">
        <f>COUNTIF(B1333,"*aa*")</f>
        <v>0</v>
      </c>
      <c r="J1333" s="1">
        <f>COUNTIF(B1333,"*oo*")</f>
        <v>0</v>
      </c>
      <c r="K1333" s="1">
        <f>COUNTIF(B1333,"*uu*")</f>
        <v>0</v>
      </c>
      <c r="L1333" s="1">
        <f>COUNTIF(B1333,"*ia*")</f>
        <v>0</v>
      </c>
      <c r="M1333" s="1">
        <f>COUNTIF(B1333,"*iu*")</f>
        <v>0</v>
      </c>
      <c r="N1333" s="1">
        <f>COUNTIF(B1333,"*ei*")</f>
        <v>0</v>
      </c>
      <c r="O1333" s="1">
        <f>COUNTIF(B1333,"*ea*")</f>
        <v>0</v>
      </c>
      <c r="P1333" s="1">
        <f>COUNTIF(B1333,"*eo*")</f>
        <v>0</v>
      </c>
      <c r="Q1333" s="1">
        <f>COUNTIF(B1333,"*eu*")</f>
        <v>0</v>
      </c>
      <c r="R1333" s="1">
        <f>COUNTIF(B1333,"*ai*")</f>
        <v>0</v>
      </c>
      <c r="S1333" s="1">
        <f>COUNTIF(B1333,"*ae*")</f>
        <v>0</v>
      </c>
      <c r="T1333" s="1">
        <f>COUNTIF(B1333,"*ao*")</f>
        <v>0</v>
      </c>
      <c r="U1333" s="1">
        <f>COUNTIF(B1333,"*au*")</f>
        <v>0</v>
      </c>
      <c r="V1333" s="1">
        <f>COUNTIF(B1333,"*oi*")</f>
        <v>0</v>
      </c>
      <c r="W1333" s="1">
        <f>COUNTIF(B1333,"*oe*")</f>
        <v>0</v>
      </c>
      <c r="X1333" s="1">
        <f>COUNTIF(B1333,"*oa*")</f>
        <v>0</v>
      </c>
      <c r="Y1333" s="1">
        <f>COUNTIF(B1333,"*ou*")</f>
        <v>0</v>
      </c>
      <c r="Z1333" s="1">
        <f>COUNTIF(B1333,"*ui*")</f>
        <v>0</v>
      </c>
      <c r="AA1333" s="1">
        <f>COUNTIF(B1333,"*ua*")</f>
        <v>0</v>
      </c>
      <c r="AB1333">
        <f>SUM(G1333:AA1333)</f>
        <v>0</v>
      </c>
      <c r="AC1333">
        <v>2</v>
      </c>
      <c r="AD1333">
        <f>COUNTIF(AC1333,"2")</f>
        <v>1</v>
      </c>
      <c r="AE1333">
        <f>COUNTIF(AC1333,"3")</f>
        <v>0</v>
      </c>
      <c r="AF1333">
        <f>COUNTIF(AC1333,"4")</f>
        <v>0</v>
      </c>
      <c r="AG1333">
        <f>COUNTIF(AC1333,"5")</f>
        <v>0</v>
      </c>
      <c r="AH1333">
        <v>1</v>
      </c>
      <c r="AI1333">
        <v>0</v>
      </c>
      <c r="AL1333">
        <v>1</v>
      </c>
      <c r="AO1333" s="1">
        <f>COUNTIF(F1333,"CVCV")+COUNTIF(F1333,"CVVCV")</f>
        <v>1</v>
      </c>
      <c r="AP1333" s="1">
        <f>COUNTIF(F1333,"CVCVC")+COUNTIF(F1333,"CVVCVC")</f>
        <v>0</v>
      </c>
      <c r="AQ1333" s="1">
        <f>COUNTIF(F1333,"VCV")+COUNTIF(F1333,"VVCV")</f>
        <v>0</v>
      </c>
      <c r="AR1333" s="1">
        <f>COUNTIF(F1333,"VCVC")+COUNTIF(F1333,"VVCVC")</f>
        <v>0</v>
      </c>
      <c r="AS1333" s="1">
        <f>COUNTIF(F1333,"CVV")</f>
        <v>0</v>
      </c>
      <c r="AT1333" s="1">
        <f>COUNTIF(F1333,"CVVC")</f>
        <v>0</v>
      </c>
      <c r="AU1333" s="1">
        <f>COUNTIF(F1333,"VV")</f>
        <v>0</v>
      </c>
      <c r="AV1333" s="1">
        <f>COUNTIF(F1333,"VVC")</f>
        <v>0</v>
      </c>
      <c r="AW1333" s="1">
        <f>COUNTIF(F1333,"CVVCVC")+COUNTIF(F1333,"VVCVC")+COUNTIF(F1333,"CVVCV")+COUNTIF(F1333,"VVCV")</f>
        <v>0</v>
      </c>
      <c r="AY1333" s="1">
        <f>COUNTIF(F1333,"CCVCV")</f>
        <v>0</v>
      </c>
      <c r="AZ1333" s="1">
        <f>COUNTIF(F1333,"CCVCVC")</f>
        <v>0</v>
      </c>
      <c r="BA1333" s="1">
        <f>COUNTIF(F1333,"CCVV")</f>
        <v>0</v>
      </c>
      <c r="BB1333" s="1">
        <f>COUNTIF(F1333,"CCVVC")</f>
        <v>0</v>
      </c>
      <c r="BF1333" s="1" t="str">
        <f>RIGHT(F1333,4)</f>
        <v>CVCV</v>
      </c>
      <c r="BG1333" s="1">
        <v>1</v>
      </c>
      <c r="BP1333" s="1">
        <f>SUM(BG1333:BO1333)</f>
        <v>1</v>
      </c>
      <c r="BQ1333">
        <v>0</v>
      </c>
      <c r="BS1333" s="1" t="str">
        <f>LEFT(B1333,1)</f>
        <v>s</v>
      </c>
      <c r="BT1333" s="1" t="str">
        <f>LEFT(B1333,2)</f>
        <v>sa</v>
      </c>
      <c r="BU1333" s="1" t="str">
        <f>RIGHT(B1333,1)</f>
        <v>u</v>
      </c>
      <c r="BX1333" s="10">
        <v>0</v>
      </c>
      <c r="BY1333" s="10" t="str">
        <f>LEFT(CA1333,1)</f>
        <v>a</v>
      </c>
      <c r="BZ1333" s="10" t="str">
        <f>RIGHT(B1333,1)</f>
        <v>u</v>
      </c>
      <c r="CA1333" s="10" t="str">
        <f>RIGHT(B1333,3)</f>
        <v>anu</v>
      </c>
      <c r="CB1333" s="10" t="str">
        <f>RIGHT(B1333,3)</f>
        <v>anu</v>
      </c>
      <c r="CC1333" s="10" t="str">
        <f>RIGHT(B1333,2)</f>
        <v>nu</v>
      </c>
      <c r="CD1333" s="10" t="str">
        <f>RIGHT(B1333,1)</f>
        <v>u</v>
      </c>
    </row>
    <row r="1334" spans="1:82">
      <c r="A1334">
        <v>1242</v>
      </c>
      <c r="B1334" s="30" t="s">
        <v>3222</v>
      </c>
      <c r="C1334" t="s">
        <v>2108</v>
      </c>
      <c r="D1334" t="s">
        <v>1150</v>
      </c>
      <c r="E1334" t="s">
        <v>2821</v>
      </c>
      <c r="F1334" t="s">
        <v>2834</v>
      </c>
      <c r="G1334" s="1">
        <f>COUNTIF(B1334,"*ii*")</f>
        <v>0</v>
      </c>
      <c r="H1334" s="1">
        <f>COUNTIF(B1334,"*ee*")</f>
        <v>0</v>
      </c>
      <c r="I1334" s="1">
        <f>COUNTIF(B1334,"*aa*")</f>
        <v>0</v>
      </c>
      <c r="J1334" s="1">
        <f>COUNTIF(B1334,"*oo*")</f>
        <v>0</v>
      </c>
      <c r="K1334" s="1">
        <f>COUNTIF(B1334,"*uu*")</f>
        <v>0</v>
      </c>
      <c r="L1334" s="1">
        <f>COUNTIF(B1334,"*ia*")</f>
        <v>0</v>
      </c>
      <c r="M1334" s="1">
        <f>COUNTIF(B1334,"*iu*")</f>
        <v>0</v>
      </c>
      <c r="N1334" s="1">
        <f>COUNTIF(B1334,"*ei*")</f>
        <v>0</v>
      </c>
      <c r="O1334" s="1">
        <f>COUNTIF(B1334,"*ea*")</f>
        <v>0</v>
      </c>
      <c r="P1334" s="1">
        <f>COUNTIF(B1334,"*eo*")</f>
        <v>0</v>
      </c>
      <c r="Q1334" s="1">
        <f>COUNTIF(B1334,"*eu*")</f>
        <v>0</v>
      </c>
      <c r="R1334" s="1">
        <f>COUNTIF(B1334,"*ai*")</f>
        <v>0</v>
      </c>
      <c r="S1334" s="1">
        <f>COUNTIF(B1334,"*ae*")</f>
        <v>0</v>
      </c>
      <c r="T1334" s="1">
        <f>COUNTIF(B1334,"*ao*")</f>
        <v>0</v>
      </c>
      <c r="U1334" s="1">
        <f>COUNTIF(B1334,"*au*")</f>
        <v>0</v>
      </c>
      <c r="V1334" s="1">
        <f>COUNTIF(B1334,"*oi*")</f>
        <v>0</v>
      </c>
      <c r="W1334" s="1">
        <f>COUNTIF(B1334,"*oe*")</f>
        <v>0</v>
      </c>
      <c r="X1334" s="1">
        <f>COUNTIF(B1334,"*oa*")</f>
        <v>0</v>
      </c>
      <c r="Y1334" s="1">
        <f>COUNTIF(B1334,"*ou*")</f>
        <v>0</v>
      </c>
      <c r="Z1334" s="1">
        <f>COUNTIF(B1334,"*ui*")</f>
        <v>0</v>
      </c>
      <c r="AA1334" s="1">
        <f>COUNTIF(B1334,"*ua*")</f>
        <v>0</v>
      </c>
      <c r="AB1334">
        <f>SUM(G1334:AA1334)</f>
        <v>0</v>
      </c>
      <c r="AC1334">
        <v>2</v>
      </c>
      <c r="AD1334">
        <f>COUNTIF(AC1334,"2")</f>
        <v>1</v>
      </c>
      <c r="AE1334">
        <f>COUNTIF(AC1334,"3")</f>
        <v>0</v>
      </c>
      <c r="AF1334">
        <f>COUNTIF(AC1334,"4")</f>
        <v>0</v>
      </c>
      <c r="AG1334">
        <f>COUNTIF(AC1334,"5")</f>
        <v>0</v>
      </c>
      <c r="AH1334">
        <v>1</v>
      </c>
      <c r="AI1334">
        <v>0</v>
      </c>
      <c r="AL1334">
        <v>1</v>
      </c>
      <c r="AO1334" s="1">
        <f>COUNTIF(F1334,"CVCV")+COUNTIF(F1334,"CVVCV")</f>
        <v>1</v>
      </c>
      <c r="AP1334" s="1">
        <f>COUNTIF(F1334,"CVCVC")+COUNTIF(F1334,"CVVCVC")</f>
        <v>0</v>
      </c>
      <c r="AQ1334" s="1">
        <f>COUNTIF(F1334,"VCV")+COUNTIF(F1334,"VVCV")</f>
        <v>0</v>
      </c>
      <c r="AR1334" s="1">
        <f>COUNTIF(F1334,"VCVC")+COUNTIF(F1334,"VVCVC")</f>
        <v>0</v>
      </c>
      <c r="AS1334" s="1">
        <f>COUNTIF(F1334,"CVV")</f>
        <v>0</v>
      </c>
      <c r="AT1334" s="1">
        <f>COUNTIF(F1334,"CVVC")</f>
        <v>0</v>
      </c>
      <c r="AU1334" s="1">
        <f>COUNTIF(F1334,"VV")</f>
        <v>0</v>
      </c>
      <c r="AV1334" s="1">
        <f>COUNTIF(F1334,"VVC")</f>
        <v>0</v>
      </c>
      <c r="AW1334" s="1">
        <f>COUNTIF(F1334,"CVVCVC")+COUNTIF(F1334,"VVCVC")+COUNTIF(F1334,"CVVCV")+COUNTIF(F1334,"VVCV")</f>
        <v>0</v>
      </c>
      <c r="AY1334" s="1">
        <f>COUNTIF(F1334,"CCVCV")</f>
        <v>0</v>
      </c>
      <c r="AZ1334" s="1">
        <f>COUNTIF(F1334,"CCVCVC")</f>
        <v>0</v>
      </c>
      <c r="BA1334" s="1">
        <f>COUNTIF(F1334,"CCVV")</f>
        <v>0</v>
      </c>
      <c r="BB1334" s="1">
        <f>COUNTIF(F1334,"CCVVC")</f>
        <v>0</v>
      </c>
      <c r="BF1334" s="1" t="str">
        <f>RIGHT(F1334,4)</f>
        <v>CVCV</v>
      </c>
      <c r="BG1334" s="1">
        <v>1</v>
      </c>
      <c r="BP1334" s="1">
        <f>SUM(BG1334:BO1334)</f>
        <v>1</v>
      </c>
      <c r="BQ1334">
        <v>0</v>
      </c>
      <c r="BS1334" s="1" t="str">
        <f>LEFT(B1334,1)</f>
        <v>ʔ</v>
      </c>
      <c r="BT1334" s="1" t="str">
        <f>LEFT(B1334,2)</f>
        <v>ʔa</v>
      </c>
      <c r="BU1334" s="1" t="str">
        <f>RIGHT(B1334,1)</f>
        <v>u</v>
      </c>
      <c r="BX1334" s="10">
        <v>0</v>
      </c>
      <c r="BY1334" s="10" t="str">
        <f>LEFT(CA1334,1)</f>
        <v>a</v>
      </c>
      <c r="BZ1334" s="10" t="str">
        <f>RIGHT(B1334,1)</f>
        <v>u</v>
      </c>
      <c r="CA1334" s="10" t="str">
        <f>RIGHT(B1334,3)</f>
        <v>anu</v>
      </c>
      <c r="CB1334" s="10" t="str">
        <f>RIGHT(B1334,3)</f>
        <v>anu</v>
      </c>
      <c r="CC1334" s="10" t="str">
        <f>RIGHT(B1334,2)</f>
        <v>nu</v>
      </c>
      <c r="CD1334" s="10" t="str">
        <f>RIGHT(B1334,1)</f>
        <v>u</v>
      </c>
    </row>
    <row r="1335" spans="1:82">
      <c r="A1335">
        <v>1137</v>
      </c>
      <c r="B1335" s="30" t="s">
        <v>268</v>
      </c>
      <c r="C1335" t="s">
        <v>1514</v>
      </c>
      <c r="D1335" t="s">
        <v>1141</v>
      </c>
      <c r="E1335" t="s">
        <v>1141</v>
      </c>
      <c r="F1335" t="s">
        <v>2834</v>
      </c>
      <c r="G1335" s="1">
        <f>COUNTIF(B1335,"*ii*")</f>
        <v>0</v>
      </c>
      <c r="H1335" s="1">
        <f>COUNTIF(B1335,"*ee*")</f>
        <v>0</v>
      </c>
      <c r="I1335" s="1">
        <f>COUNTIF(B1335,"*aa*")</f>
        <v>0</v>
      </c>
      <c r="J1335" s="1">
        <f>COUNTIF(B1335,"*oo*")</f>
        <v>0</v>
      </c>
      <c r="K1335" s="1">
        <f>COUNTIF(B1335,"*uu*")</f>
        <v>0</v>
      </c>
      <c r="L1335" s="1">
        <f>COUNTIF(B1335,"*ia*")</f>
        <v>0</v>
      </c>
      <c r="M1335" s="1">
        <f>COUNTIF(B1335,"*iu*")</f>
        <v>0</v>
      </c>
      <c r="N1335" s="1">
        <f>COUNTIF(B1335,"*ei*")</f>
        <v>0</v>
      </c>
      <c r="O1335" s="1">
        <f>COUNTIF(B1335,"*ea*")</f>
        <v>0</v>
      </c>
      <c r="P1335" s="1">
        <f>COUNTIF(B1335,"*eo*")</f>
        <v>0</v>
      </c>
      <c r="Q1335" s="1">
        <f>COUNTIF(B1335,"*eu*")</f>
        <v>0</v>
      </c>
      <c r="R1335" s="1">
        <f>COUNTIF(B1335,"*ai*")</f>
        <v>0</v>
      </c>
      <c r="S1335" s="1">
        <f>COUNTIF(B1335,"*ae*")</f>
        <v>0</v>
      </c>
      <c r="T1335" s="1">
        <f>COUNTIF(B1335,"*ao*")</f>
        <v>0</v>
      </c>
      <c r="U1335" s="1">
        <f>COUNTIF(B1335,"*au*")</f>
        <v>0</v>
      </c>
      <c r="V1335" s="1">
        <f>COUNTIF(B1335,"*oi*")</f>
        <v>0</v>
      </c>
      <c r="W1335" s="1">
        <f>COUNTIF(B1335,"*oe*")</f>
        <v>0</v>
      </c>
      <c r="X1335" s="1">
        <f>COUNTIF(B1335,"*oa*")</f>
        <v>0</v>
      </c>
      <c r="Y1335" s="1">
        <f>COUNTIF(B1335,"*ou*")</f>
        <v>0</v>
      </c>
      <c r="Z1335" s="1">
        <f>COUNTIF(B1335,"*ui*")</f>
        <v>0</v>
      </c>
      <c r="AA1335" s="1">
        <f>COUNTIF(B1335,"*ua*")</f>
        <v>0</v>
      </c>
      <c r="AB1335">
        <f>SUM(G1335:AA1335)</f>
        <v>0</v>
      </c>
      <c r="AC1335">
        <v>2</v>
      </c>
      <c r="AD1335">
        <f>COUNTIF(AC1335,"2")</f>
        <v>1</v>
      </c>
      <c r="AE1335">
        <f>COUNTIF(AC1335,"3")</f>
        <v>0</v>
      </c>
      <c r="AF1335">
        <f>COUNTIF(AC1335,"4")</f>
        <v>0</v>
      </c>
      <c r="AG1335">
        <f>COUNTIF(AC1335,"5")</f>
        <v>0</v>
      </c>
      <c r="AH1335">
        <v>1</v>
      </c>
      <c r="AI1335">
        <v>0</v>
      </c>
      <c r="AL1335">
        <v>1</v>
      </c>
      <c r="AO1335" s="1">
        <f>COUNTIF(F1335,"CVCV")+COUNTIF(F1335,"CVVCV")</f>
        <v>1</v>
      </c>
      <c r="AP1335" s="1">
        <f>COUNTIF(F1335,"CVCVC")+COUNTIF(F1335,"CVVCVC")</f>
        <v>0</v>
      </c>
      <c r="AQ1335" s="1">
        <f>COUNTIF(F1335,"VCV")+COUNTIF(F1335,"VVCV")</f>
        <v>0</v>
      </c>
      <c r="AR1335" s="1">
        <f>COUNTIF(F1335,"VCVC")+COUNTIF(F1335,"VVCVC")</f>
        <v>0</v>
      </c>
      <c r="AS1335" s="1">
        <f>COUNTIF(F1335,"CVV")</f>
        <v>0</v>
      </c>
      <c r="AT1335" s="1">
        <f>COUNTIF(F1335,"CVVC")</f>
        <v>0</v>
      </c>
      <c r="AU1335" s="1">
        <f>COUNTIF(F1335,"VV")</f>
        <v>0</v>
      </c>
      <c r="AV1335" s="1">
        <f>COUNTIF(F1335,"VVC")</f>
        <v>0</v>
      </c>
      <c r="AW1335" s="1">
        <f>COUNTIF(F1335,"CVVCVC")+COUNTIF(F1335,"VVCVC")+COUNTIF(F1335,"CVVCV")+COUNTIF(F1335,"VVCV")</f>
        <v>0</v>
      </c>
      <c r="AY1335" s="1">
        <f>COUNTIF(F1335,"CCVCV")</f>
        <v>0</v>
      </c>
      <c r="AZ1335" s="1">
        <f>COUNTIF(F1335,"CCVCVC")</f>
        <v>0</v>
      </c>
      <c r="BA1335" s="1">
        <f>COUNTIF(F1335,"CCVV")</f>
        <v>0</v>
      </c>
      <c r="BB1335" s="1">
        <f>COUNTIF(F1335,"CCVVC")</f>
        <v>0</v>
      </c>
      <c r="BF1335" s="1" t="str">
        <f>RIGHT(F1335,4)</f>
        <v>CVCV</v>
      </c>
      <c r="BG1335" s="1">
        <v>1</v>
      </c>
      <c r="BP1335" s="1">
        <f>SUM(BG1335:BO1335)</f>
        <v>1</v>
      </c>
      <c r="BQ1335">
        <v>0</v>
      </c>
      <c r="BS1335" s="1" t="str">
        <f>LEFT(B1335,1)</f>
        <v>p</v>
      </c>
      <c r="BT1335" s="1" t="str">
        <f>LEFT(B1335,2)</f>
        <v>pe</v>
      </c>
      <c r="BU1335" s="1" t="str">
        <f>RIGHT(B1335,1)</f>
        <v>u</v>
      </c>
      <c r="BX1335" s="10">
        <v>0</v>
      </c>
      <c r="BY1335" s="10" t="str">
        <f>LEFT(CA1335,1)</f>
        <v>e</v>
      </c>
      <c r="BZ1335" s="10" t="str">
        <f>RIGHT(B1335,1)</f>
        <v>u</v>
      </c>
      <c r="CA1335" s="10" t="str">
        <f>RIGHT(B1335,3)</f>
        <v>enu</v>
      </c>
      <c r="CB1335" s="10" t="str">
        <f>RIGHT(B1335,3)</f>
        <v>enu</v>
      </c>
      <c r="CC1335" s="10" t="str">
        <f>RIGHT(B1335,2)</f>
        <v>nu</v>
      </c>
      <c r="CD1335" s="10" t="str">
        <f>RIGHT(B1335,1)</f>
        <v>u</v>
      </c>
    </row>
    <row r="1336" spans="1:82">
      <c r="A1336">
        <v>1633</v>
      </c>
      <c r="B1336" s="30" t="s">
        <v>470</v>
      </c>
      <c r="C1336" t="s">
        <v>2003</v>
      </c>
      <c r="D1336" t="s">
        <v>1141</v>
      </c>
      <c r="E1336" t="s">
        <v>1141</v>
      </c>
      <c r="F1336" t="s">
        <v>2834</v>
      </c>
      <c r="G1336" s="1">
        <f>COUNTIF(B1336,"*ii*")</f>
        <v>0</v>
      </c>
      <c r="H1336" s="1">
        <f>COUNTIF(B1336,"*ee*")</f>
        <v>0</v>
      </c>
      <c r="I1336" s="1">
        <f>COUNTIF(B1336,"*aa*")</f>
        <v>0</v>
      </c>
      <c r="J1336" s="1">
        <f>COUNTIF(B1336,"*oo*")</f>
        <v>0</v>
      </c>
      <c r="K1336" s="1">
        <f>COUNTIF(B1336,"*uu*")</f>
        <v>0</v>
      </c>
      <c r="L1336" s="1">
        <f>COUNTIF(B1336,"*ia*")</f>
        <v>0</v>
      </c>
      <c r="M1336" s="1">
        <f>COUNTIF(B1336,"*iu*")</f>
        <v>0</v>
      </c>
      <c r="N1336" s="1">
        <f>COUNTIF(B1336,"*ei*")</f>
        <v>0</v>
      </c>
      <c r="O1336" s="1">
        <f>COUNTIF(B1336,"*ea*")</f>
        <v>0</v>
      </c>
      <c r="P1336" s="1">
        <f>COUNTIF(B1336,"*eo*")</f>
        <v>0</v>
      </c>
      <c r="Q1336" s="1">
        <f>COUNTIF(B1336,"*eu*")</f>
        <v>0</v>
      </c>
      <c r="R1336" s="1">
        <f>COUNTIF(B1336,"*ai*")</f>
        <v>0</v>
      </c>
      <c r="S1336" s="1">
        <f>COUNTIF(B1336,"*ae*")</f>
        <v>0</v>
      </c>
      <c r="T1336" s="1">
        <f>COUNTIF(B1336,"*ao*")</f>
        <v>0</v>
      </c>
      <c r="U1336" s="1">
        <f>COUNTIF(B1336,"*au*")</f>
        <v>0</v>
      </c>
      <c r="V1336" s="1">
        <f>COUNTIF(B1336,"*oi*")</f>
        <v>0</v>
      </c>
      <c r="W1336" s="1">
        <f>COUNTIF(B1336,"*oe*")</f>
        <v>0</v>
      </c>
      <c r="X1336" s="1">
        <f>COUNTIF(B1336,"*oa*")</f>
        <v>0</v>
      </c>
      <c r="Y1336" s="1">
        <f>COUNTIF(B1336,"*ou*")</f>
        <v>0</v>
      </c>
      <c r="Z1336" s="1">
        <f>COUNTIF(B1336,"*ui*")</f>
        <v>0</v>
      </c>
      <c r="AA1336" s="1">
        <f>COUNTIF(B1336,"*ua*")</f>
        <v>0</v>
      </c>
      <c r="AB1336">
        <f>SUM(G1336:AA1336)</f>
        <v>0</v>
      </c>
      <c r="AC1336">
        <v>2</v>
      </c>
      <c r="AD1336">
        <f>COUNTIF(AC1336,"2")</f>
        <v>1</v>
      </c>
      <c r="AE1336">
        <f>COUNTIF(AC1336,"3")</f>
        <v>0</v>
      </c>
      <c r="AF1336">
        <f>COUNTIF(AC1336,"4")</f>
        <v>0</v>
      </c>
      <c r="AG1336">
        <f>COUNTIF(AC1336,"5")</f>
        <v>0</v>
      </c>
      <c r="AH1336">
        <v>1</v>
      </c>
      <c r="AI1336">
        <v>0</v>
      </c>
      <c r="AL1336">
        <v>1</v>
      </c>
      <c r="AO1336" s="1">
        <f>COUNTIF(F1336,"CVCV")+COUNTIF(F1336,"CVVCV")</f>
        <v>1</v>
      </c>
      <c r="AP1336" s="1">
        <f>COUNTIF(F1336,"CVCVC")+COUNTIF(F1336,"CVVCVC")</f>
        <v>0</v>
      </c>
      <c r="AQ1336" s="1">
        <f>COUNTIF(F1336,"VCV")+COUNTIF(F1336,"VVCV")</f>
        <v>0</v>
      </c>
      <c r="AR1336" s="1">
        <f>COUNTIF(F1336,"VCVC")+COUNTIF(F1336,"VVCVC")</f>
        <v>0</v>
      </c>
      <c r="AS1336" s="1">
        <f>COUNTIF(F1336,"CVV")</f>
        <v>0</v>
      </c>
      <c r="AT1336" s="1">
        <f>COUNTIF(F1336,"CVVC")</f>
        <v>0</v>
      </c>
      <c r="AU1336" s="1">
        <f>COUNTIF(F1336,"VV")</f>
        <v>0</v>
      </c>
      <c r="AV1336" s="1">
        <f>COUNTIF(F1336,"VVC")</f>
        <v>0</v>
      </c>
      <c r="AW1336" s="1">
        <f>COUNTIF(F1336,"CVVCVC")+COUNTIF(F1336,"VVCVC")+COUNTIF(F1336,"CVVCV")+COUNTIF(F1336,"VVCV")</f>
        <v>0</v>
      </c>
      <c r="AY1336" s="1">
        <f>COUNTIF(F1336,"CCVCV")</f>
        <v>0</v>
      </c>
      <c r="AZ1336" s="1">
        <f>COUNTIF(F1336,"CCVCVC")</f>
        <v>0</v>
      </c>
      <c r="BA1336" s="1">
        <f>COUNTIF(F1336,"CCVV")</f>
        <v>0</v>
      </c>
      <c r="BB1336" s="1">
        <f>COUNTIF(F1336,"CCVVC")</f>
        <v>0</v>
      </c>
      <c r="BF1336" s="1" t="str">
        <f>RIGHT(F1336,4)</f>
        <v>CVCV</v>
      </c>
      <c r="BG1336" s="1">
        <v>1</v>
      </c>
      <c r="BP1336" s="1">
        <f>SUM(BG1336:BO1336)</f>
        <v>1</v>
      </c>
      <c r="BQ1336">
        <v>0</v>
      </c>
      <c r="BS1336" s="1" t="str">
        <f>LEFT(B1336,1)</f>
        <v>s</v>
      </c>
      <c r="BT1336" s="1" t="str">
        <f>LEFT(B1336,2)</f>
        <v>se</v>
      </c>
      <c r="BU1336" s="1" t="str">
        <f>RIGHT(B1336,1)</f>
        <v>u</v>
      </c>
      <c r="BX1336" s="10">
        <v>0</v>
      </c>
      <c r="BY1336" s="10" t="str">
        <f>LEFT(CA1336,1)</f>
        <v>e</v>
      </c>
      <c r="BZ1336" s="10" t="str">
        <f>RIGHT(B1336,1)</f>
        <v>u</v>
      </c>
      <c r="CA1336" s="10" t="str">
        <f>RIGHT(B1336,3)</f>
        <v>enu</v>
      </c>
      <c r="CB1336" s="10" t="str">
        <f>RIGHT(B1336,3)</f>
        <v>enu</v>
      </c>
      <c r="CC1336" s="10" t="str">
        <f>RIGHT(B1336,2)</f>
        <v>nu</v>
      </c>
      <c r="CD1336" s="10" t="str">
        <f>RIGHT(B1336,1)</f>
        <v>u</v>
      </c>
    </row>
    <row r="1337" spans="1:82">
      <c r="A1337">
        <v>964</v>
      </c>
      <c r="B1337" s="30" t="s">
        <v>419</v>
      </c>
      <c r="C1337" t="s">
        <v>1727</v>
      </c>
      <c r="D1337" t="s">
        <v>1152</v>
      </c>
      <c r="E1337" t="s">
        <v>1141</v>
      </c>
      <c r="F1337" t="s">
        <v>2834</v>
      </c>
      <c r="G1337" s="1">
        <f>COUNTIF(B1337,"*ii*")</f>
        <v>0</v>
      </c>
      <c r="H1337" s="1">
        <f>COUNTIF(B1337,"*ee*")</f>
        <v>0</v>
      </c>
      <c r="I1337" s="1">
        <f>COUNTIF(B1337,"*aa*")</f>
        <v>0</v>
      </c>
      <c r="J1337" s="1">
        <f>COUNTIF(B1337,"*oo*")</f>
        <v>0</v>
      </c>
      <c r="K1337" s="1">
        <f>COUNTIF(B1337,"*uu*")</f>
        <v>0</v>
      </c>
      <c r="L1337" s="1">
        <f>COUNTIF(B1337,"*ia*")</f>
        <v>0</v>
      </c>
      <c r="M1337" s="1">
        <f>COUNTIF(B1337,"*iu*")</f>
        <v>0</v>
      </c>
      <c r="N1337" s="1">
        <f>COUNTIF(B1337,"*ei*")</f>
        <v>0</v>
      </c>
      <c r="O1337" s="1">
        <f>COUNTIF(B1337,"*ea*")</f>
        <v>0</v>
      </c>
      <c r="P1337" s="1">
        <f>COUNTIF(B1337,"*eo*")</f>
        <v>0</v>
      </c>
      <c r="Q1337" s="1">
        <f>COUNTIF(B1337,"*eu*")</f>
        <v>0</v>
      </c>
      <c r="R1337" s="1">
        <f>COUNTIF(B1337,"*ai*")</f>
        <v>0</v>
      </c>
      <c r="S1337" s="1">
        <f>COUNTIF(B1337,"*ae*")</f>
        <v>0</v>
      </c>
      <c r="T1337" s="1">
        <f>COUNTIF(B1337,"*ao*")</f>
        <v>0</v>
      </c>
      <c r="U1337" s="1">
        <f>COUNTIF(B1337,"*au*")</f>
        <v>0</v>
      </c>
      <c r="V1337" s="1">
        <f>COUNTIF(B1337,"*oi*")</f>
        <v>0</v>
      </c>
      <c r="W1337" s="1">
        <f>COUNTIF(B1337,"*oe*")</f>
        <v>0</v>
      </c>
      <c r="X1337" s="1">
        <f>COUNTIF(B1337,"*oa*")</f>
        <v>0</v>
      </c>
      <c r="Y1337" s="1">
        <f>COUNTIF(B1337,"*ou*")</f>
        <v>0</v>
      </c>
      <c r="Z1337" s="1">
        <f>COUNTIF(B1337,"*ui*")</f>
        <v>0</v>
      </c>
      <c r="AA1337" s="1">
        <f>COUNTIF(B1337,"*ua*")</f>
        <v>0</v>
      </c>
      <c r="AB1337">
        <f>SUM(G1337:AA1337)</f>
        <v>0</v>
      </c>
      <c r="AC1337">
        <v>2</v>
      </c>
      <c r="AD1337">
        <f>COUNTIF(AC1337,"2")</f>
        <v>1</v>
      </c>
      <c r="AE1337">
        <f>COUNTIF(AC1337,"3")</f>
        <v>0</v>
      </c>
      <c r="AF1337">
        <f>COUNTIF(AC1337,"4")</f>
        <v>0</v>
      </c>
      <c r="AG1337">
        <f>COUNTIF(AC1337,"5")</f>
        <v>0</v>
      </c>
      <c r="AH1337">
        <v>1</v>
      </c>
      <c r="AI1337">
        <v>0</v>
      </c>
      <c r="AL1337">
        <v>1</v>
      </c>
      <c r="AO1337" s="1">
        <f>COUNTIF(F1337,"CVCV")+COUNTIF(F1337,"CVVCV")</f>
        <v>1</v>
      </c>
      <c r="AP1337" s="1">
        <f>COUNTIF(F1337,"CVCVC")+COUNTIF(F1337,"CVVCVC")</f>
        <v>0</v>
      </c>
      <c r="AQ1337" s="1">
        <f>COUNTIF(F1337,"VCV")+COUNTIF(F1337,"VVCV")</f>
        <v>0</v>
      </c>
      <c r="AR1337" s="1">
        <f>COUNTIF(F1337,"VCVC")+COUNTIF(F1337,"VVCVC")</f>
        <v>0</v>
      </c>
      <c r="AS1337" s="1">
        <f>COUNTIF(F1337,"CVV")</f>
        <v>0</v>
      </c>
      <c r="AT1337" s="1">
        <f>COUNTIF(F1337,"CVVC")</f>
        <v>0</v>
      </c>
      <c r="AU1337" s="1">
        <f>COUNTIF(F1337,"VV")</f>
        <v>0</v>
      </c>
      <c r="AV1337" s="1">
        <f>COUNTIF(F1337,"VVC")</f>
        <v>0</v>
      </c>
      <c r="AW1337" s="1">
        <f>COUNTIF(F1337,"CVVCVC")+COUNTIF(F1337,"VVCVC")+COUNTIF(F1337,"CVVCV")+COUNTIF(F1337,"VVCV")</f>
        <v>0</v>
      </c>
      <c r="AY1337" s="1">
        <f>COUNTIF(F1337,"CCVCV")</f>
        <v>0</v>
      </c>
      <c r="AZ1337" s="1">
        <f>COUNTIF(F1337,"CCVCVC")</f>
        <v>0</v>
      </c>
      <c r="BA1337" s="1">
        <f>COUNTIF(F1337,"CCVV")</f>
        <v>0</v>
      </c>
      <c r="BB1337" s="1">
        <f>COUNTIF(F1337,"CCVVC")</f>
        <v>0</v>
      </c>
      <c r="BF1337" s="1" t="str">
        <f>RIGHT(F1337,4)</f>
        <v>CVCV</v>
      </c>
      <c r="BG1337" s="1">
        <v>1</v>
      </c>
      <c r="BP1337" s="1">
        <f>SUM(BG1337:BO1337)</f>
        <v>1</v>
      </c>
      <c r="BQ1337">
        <v>0</v>
      </c>
      <c r="BS1337" s="1" t="str">
        <f>LEFT(B1337,1)</f>
        <v>n</v>
      </c>
      <c r="BT1337" s="1" t="str">
        <f>LEFT(B1337,2)</f>
        <v>ne</v>
      </c>
      <c r="BU1337" s="1" t="str">
        <f>RIGHT(B1337,1)</f>
        <v>u</v>
      </c>
      <c r="BX1337" s="10">
        <v>0</v>
      </c>
      <c r="BY1337" s="10" t="str">
        <f>LEFT(CA1337,1)</f>
        <v>e</v>
      </c>
      <c r="BZ1337" s="10" t="str">
        <f>RIGHT(B1337,1)</f>
        <v>u</v>
      </c>
      <c r="CA1337" s="10" t="str">
        <f>RIGHT(B1337,3)</f>
        <v>enu</v>
      </c>
      <c r="CB1337" s="10" t="str">
        <f>RIGHT(B1337,3)</f>
        <v>enu</v>
      </c>
      <c r="CC1337" s="10" t="str">
        <f>RIGHT(B1337,2)</f>
        <v>nu</v>
      </c>
      <c r="CD1337" s="10" t="str">
        <f>RIGHT(B1337,1)</f>
        <v>u</v>
      </c>
    </row>
    <row r="1338" spans="1:82">
      <c r="A1338">
        <v>1851</v>
      </c>
      <c r="B1338" s="30" t="s">
        <v>1018</v>
      </c>
      <c r="C1338" t="s">
        <v>2624</v>
      </c>
      <c r="D1338" t="s">
        <v>1161</v>
      </c>
      <c r="E1338" t="s">
        <v>2821</v>
      </c>
      <c r="F1338" t="s">
        <v>2834</v>
      </c>
      <c r="G1338" s="1">
        <f>COUNTIF(B1338,"*ii*")</f>
        <v>0</v>
      </c>
      <c r="H1338" s="1">
        <f>COUNTIF(B1338,"*ee*")</f>
        <v>0</v>
      </c>
      <c r="I1338" s="1">
        <f>COUNTIF(B1338,"*aa*")</f>
        <v>0</v>
      </c>
      <c r="J1338" s="1">
        <f>COUNTIF(B1338,"*oo*")</f>
        <v>0</v>
      </c>
      <c r="K1338" s="1">
        <f>COUNTIF(B1338,"*uu*")</f>
        <v>0</v>
      </c>
      <c r="L1338" s="1">
        <f>COUNTIF(B1338,"*ia*")</f>
        <v>0</v>
      </c>
      <c r="M1338" s="1">
        <f>COUNTIF(B1338,"*iu*")</f>
        <v>0</v>
      </c>
      <c r="N1338" s="1">
        <f>COUNTIF(B1338,"*ei*")</f>
        <v>0</v>
      </c>
      <c r="O1338" s="1">
        <f>COUNTIF(B1338,"*ea*")</f>
        <v>0</v>
      </c>
      <c r="P1338" s="1">
        <f>COUNTIF(B1338,"*eo*")</f>
        <v>0</v>
      </c>
      <c r="Q1338" s="1">
        <f>COUNTIF(B1338,"*eu*")</f>
        <v>0</v>
      </c>
      <c r="R1338" s="1">
        <f>COUNTIF(B1338,"*ai*")</f>
        <v>0</v>
      </c>
      <c r="S1338" s="1">
        <f>COUNTIF(B1338,"*ae*")</f>
        <v>0</v>
      </c>
      <c r="T1338" s="1">
        <f>COUNTIF(B1338,"*ao*")</f>
        <v>0</v>
      </c>
      <c r="U1338" s="1">
        <f>COUNTIF(B1338,"*au*")</f>
        <v>0</v>
      </c>
      <c r="V1338" s="1">
        <f>COUNTIF(B1338,"*oi*")</f>
        <v>0</v>
      </c>
      <c r="W1338" s="1">
        <f>COUNTIF(B1338,"*oe*")</f>
        <v>0</v>
      </c>
      <c r="X1338" s="1">
        <f>COUNTIF(B1338,"*oa*")</f>
        <v>0</v>
      </c>
      <c r="Y1338" s="1">
        <f>COUNTIF(B1338,"*ou*")</f>
        <v>0</v>
      </c>
      <c r="Z1338" s="1">
        <f>COUNTIF(B1338,"*ui*")</f>
        <v>0</v>
      </c>
      <c r="AA1338" s="1">
        <f>COUNTIF(B1338,"*ua*")</f>
        <v>0</v>
      </c>
      <c r="AB1338">
        <f>SUM(G1338:AA1338)</f>
        <v>0</v>
      </c>
      <c r="AC1338">
        <v>2</v>
      </c>
      <c r="AD1338">
        <f>COUNTIF(AC1338,"2")</f>
        <v>1</v>
      </c>
      <c r="AE1338">
        <f>COUNTIF(AC1338,"3")</f>
        <v>0</v>
      </c>
      <c r="AF1338">
        <f>COUNTIF(AC1338,"4")</f>
        <v>0</v>
      </c>
      <c r="AG1338">
        <f>COUNTIF(AC1338,"5")</f>
        <v>0</v>
      </c>
      <c r="AH1338">
        <v>1</v>
      </c>
      <c r="AI1338">
        <v>0</v>
      </c>
      <c r="AL1338">
        <v>1</v>
      </c>
      <c r="AO1338" s="1">
        <f>COUNTIF(F1338,"CVCV")+COUNTIF(F1338,"CVVCV")</f>
        <v>1</v>
      </c>
      <c r="AP1338" s="1">
        <f>COUNTIF(F1338,"CVCVC")+COUNTIF(F1338,"CVVCVC")</f>
        <v>0</v>
      </c>
      <c r="AQ1338" s="1">
        <f>COUNTIF(F1338,"VCV")+COUNTIF(F1338,"VVCV")</f>
        <v>0</v>
      </c>
      <c r="AR1338" s="1">
        <f>COUNTIF(F1338,"VCVC")+COUNTIF(F1338,"VVCVC")</f>
        <v>0</v>
      </c>
      <c r="AS1338" s="1">
        <f>COUNTIF(F1338,"CVV")</f>
        <v>0</v>
      </c>
      <c r="AT1338" s="1">
        <f>COUNTIF(F1338,"CVVC")</f>
        <v>0</v>
      </c>
      <c r="AU1338" s="1">
        <f>COUNTIF(F1338,"VV")</f>
        <v>0</v>
      </c>
      <c r="AV1338" s="1">
        <f>COUNTIF(F1338,"VVC")</f>
        <v>0</v>
      </c>
      <c r="AW1338" s="1">
        <f>COUNTIF(F1338,"CVVCVC")+COUNTIF(F1338,"VVCVC")+COUNTIF(F1338,"CVVCV")+COUNTIF(F1338,"VVCV")</f>
        <v>0</v>
      </c>
      <c r="AY1338" s="1">
        <f>COUNTIF(F1338,"CCVCV")</f>
        <v>0</v>
      </c>
      <c r="AZ1338" s="1">
        <f>COUNTIF(F1338,"CCVCVC")</f>
        <v>0</v>
      </c>
      <c r="BA1338" s="1">
        <f>COUNTIF(F1338,"CCVV")</f>
        <v>0</v>
      </c>
      <c r="BB1338" s="1">
        <f>COUNTIF(F1338,"CCVVC")</f>
        <v>0</v>
      </c>
      <c r="BF1338" s="1" t="str">
        <f>RIGHT(F1338,4)</f>
        <v>CVCV</v>
      </c>
      <c r="BG1338" s="1">
        <v>1</v>
      </c>
      <c r="BP1338" s="1">
        <f>SUM(BG1338:BO1338)</f>
        <v>1</v>
      </c>
      <c r="BQ1338">
        <v>0</v>
      </c>
      <c r="BS1338" s="1" t="str">
        <f>LEFT(B1338,1)</f>
        <v>t</v>
      </c>
      <c r="BT1338" s="1" t="str">
        <f>LEFT(B1338,2)</f>
        <v>te</v>
      </c>
      <c r="BU1338" s="1" t="str">
        <f>RIGHT(B1338,1)</f>
        <v>u</v>
      </c>
      <c r="BX1338" s="10">
        <v>0</v>
      </c>
      <c r="BY1338" s="10" t="str">
        <f>LEFT(CA1338,1)</f>
        <v>e</v>
      </c>
      <c r="BZ1338" s="10" t="str">
        <f>RIGHT(B1338,1)</f>
        <v>u</v>
      </c>
      <c r="CA1338" s="10" t="str">
        <f>RIGHT(B1338,3)</f>
        <v>enu</v>
      </c>
      <c r="CB1338" s="10" t="str">
        <f>RIGHT(B1338,3)</f>
        <v>enu</v>
      </c>
      <c r="CC1338" s="10" t="str">
        <f>RIGHT(B1338,2)</f>
        <v>nu</v>
      </c>
      <c r="CD1338" s="10" t="str">
        <f>RIGHT(B1338,1)</f>
        <v>u</v>
      </c>
    </row>
    <row r="1339" spans="1:82">
      <c r="A1339">
        <v>391</v>
      </c>
      <c r="B1339" s="30" t="s">
        <v>433</v>
      </c>
      <c r="C1339" t="s">
        <v>1750</v>
      </c>
      <c r="D1339" t="s">
        <v>1151</v>
      </c>
      <c r="E1339" t="s">
        <v>2821</v>
      </c>
      <c r="F1339" t="s">
        <v>2834</v>
      </c>
      <c r="G1339" s="1">
        <f>COUNTIF(B1339,"*ii*")</f>
        <v>0</v>
      </c>
      <c r="H1339" s="1">
        <f>COUNTIF(B1339,"*ee*")</f>
        <v>0</v>
      </c>
      <c r="I1339" s="1">
        <f>COUNTIF(B1339,"*aa*")</f>
        <v>0</v>
      </c>
      <c r="J1339" s="1">
        <f>COUNTIF(B1339,"*oo*")</f>
        <v>0</v>
      </c>
      <c r="K1339" s="1">
        <f>COUNTIF(B1339,"*uu*")</f>
        <v>0</v>
      </c>
      <c r="L1339" s="1">
        <f>COUNTIF(B1339,"*ia*")</f>
        <v>0</v>
      </c>
      <c r="M1339" s="1">
        <f>COUNTIF(B1339,"*iu*")</f>
        <v>0</v>
      </c>
      <c r="N1339" s="1">
        <f>COUNTIF(B1339,"*ei*")</f>
        <v>0</v>
      </c>
      <c r="O1339" s="1">
        <f>COUNTIF(B1339,"*ea*")</f>
        <v>0</v>
      </c>
      <c r="P1339" s="1">
        <f>COUNTIF(B1339,"*eo*")</f>
        <v>0</v>
      </c>
      <c r="Q1339" s="1">
        <f>COUNTIF(B1339,"*eu*")</f>
        <v>0</v>
      </c>
      <c r="R1339" s="1">
        <f>COUNTIF(B1339,"*ai*")</f>
        <v>0</v>
      </c>
      <c r="S1339" s="1">
        <f>COUNTIF(B1339,"*ae*")</f>
        <v>0</v>
      </c>
      <c r="T1339" s="1">
        <f>COUNTIF(B1339,"*ao*")</f>
        <v>0</v>
      </c>
      <c r="U1339" s="1">
        <f>COUNTIF(B1339,"*au*")</f>
        <v>0</v>
      </c>
      <c r="V1339" s="1">
        <f>COUNTIF(B1339,"*oi*")</f>
        <v>0</v>
      </c>
      <c r="W1339" s="1">
        <f>COUNTIF(B1339,"*oe*")</f>
        <v>0</v>
      </c>
      <c r="X1339" s="1">
        <f>COUNTIF(B1339,"*oa*")</f>
        <v>0</v>
      </c>
      <c r="Y1339" s="1">
        <f>COUNTIF(B1339,"*ou*")</f>
        <v>0</v>
      </c>
      <c r="Z1339" s="1">
        <f>COUNTIF(B1339,"*ui*")</f>
        <v>0</v>
      </c>
      <c r="AA1339" s="1">
        <f>COUNTIF(B1339,"*ua*")</f>
        <v>0</v>
      </c>
      <c r="AB1339">
        <f>SUM(G1339:AA1339)</f>
        <v>0</v>
      </c>
      <c r="AC1339">
        <v>2</v>
      </c>
      <c r="AD1339">
        <f>COUNTIF(AC1339,"2")</f>
        <v>1</v>
      </c>
      <c r="AE1339">
        <f>COUNTIF(AC1339,"3")</f>
        <v>0</v>
      </c>
      <c r="AF1339">
        <f>COUNTIF(AC1339,"4")</f>
        <v>0</v>
      </c>
      <c r="AG1339">
        <f>COUNTIF(AC1339,"5")</f>
        <v>0</v>
      </c>
      <c r="AH1339">
        <v>1</v>
      </c>
      <c r="AI1339">
        <v>0</v>
      </c>
      <c r="AL1339">
        <v>1</v>
      </c>
      <c r="AO1339" s="1">
        <f>COUNTIF(F1339,"CVCV")+COUNTIF(F1339,"CVVCV")</f>
        <v>1</v>
      </c>
      <c r="AP1339" s="1">
        <f>COUNTIF(F1339,"CVCVC")+COUNTIF(F1339,"CVVCVC")</f>
        <v>0</v>
      </c>
      <c r="AQ1339" s="1">
        <f>COUNTIF(F1339,"VCV")+COUNTIF(F1339,"VVCV")</f>
        <v>0</v>
      </c>
      <c r="AR1339" s="1">
        <f>COUNTIF(F1339,"VCVC")+COUNTIF(F1339,"VVCVC")</f>
        <v>0</v>
      </c>
      <c r="AS1339" s="1">
        <f>COUNTIF(F1339,"CVV")</f>
        <v>0</v>
      </c>
      <c r="AT1339" s="1">
        <f>COUNTIF(F1339,"CVVC")</f>
        <v>0</v>
      </c>
      <c r="AU1339" s="1">
        <f>COUNTIF(F1339,"VV")</f>
        <v>0</v>
      </c>
      <c r="AV1339" s="1">
        <f>COUNTIF(F1339,"VVC")</f>
        <v>0</v>
      </c>
      <c r="AW1339" s="1">
        <f>COUNTIF(F1339,"CVVCVC")+COUNTIF(F1339,"VVCVC")+COUNTIF(F1339,"CVVCV")+COUNTIF(F1339,"VVCV")</f>
        <v>0</v>
      </c>
      <c r="AY1339" s="1">
        <f>COUNTIF(F1339,"CCVCV")</f>
        <v>0</v>
      </c>
      <c r="AZ1339" s="1">
        <f>COUNTIF(F1339,"CCVCVC")</f>
        <v>0</v>
      </c>
      <c r="BA1339" s="1">
        <f>COUNTIF(F1339,"CCVV")</f>
        <v>0</v>
      </c>
      <c r="BB1339" s="1">
        <f>COUNTIF(F1339,"CCVVC")</f>
        <v>0</v>
      </c>
      <c r="BF1339" s="1" t="str">
        <f>RIGHT(F1339,4)</f>
        <v>CVCV</v>
      </c>
      <c r="BG1339" s="1">
        <v>1</v>
      </c>
      <c r="BP1339" s="1">
        <f>SUM(BG1339:BO1339)</f>
        <v>1</v>
      </c>
      <c r="BQ1339">
        <v>0</v>
      </c>
      <c r="BS1339" s="1" t="str">
        <f>LEFT(B1339,1)</f>
        <v>h</v>
      </c>
      <c r="BT1339" s="1" t="str">
        <f>LEFT(B1339,2)</f>
        <v>he</v>
      </c>
      <c r="BU1339" s="1" t="str">
        <f>RIGHT(B1339,1)</f>
        <v>u</v>
      </c>
      <c r="BX1339" s="10">
        <v>0</v>
      </c>
      <c r="BY1339" s="10" t="str">
        <f>LEFT(CA1339,1)</f>
        <v>e</v>
      </c>
      <c r="BZ1339" s="10" t="str">
        <f>RIGHT(B1339,1)</f>
        <v>u</v>
      </c>
      <c r="CA1339" s="10" t="str">
        <f>RIGHT(B1339,3)</f>
        <v>enu</v>
      </c>
      <c r="CB1339" s="10" t="str">
        <f>RIGHT(B1339,3)</f>
        <v>enu</v>
      </c>
      <c r="CC1339" s="10" t="str">
        <f>RIGHT(B1339,2)</f>
        <v>nu</v>
      </c>
      <c r="CD1339" s="10" t="str">
        <f>RIGHT(B1339,1)</f>
        <v>u</v>
      </c>
    </row>
    <row r="1340" spans="1:82">
      <c r="A1340">
        <v>965</v>
      </c>
      <c r="B1340" s="30" t="s">
        <v>419</v>
      </c>
      <c r="C1340" t="s">
        <v>1959</v>
      </c>
      <c r="D1340" t="s">
        <v>1150</v>
      </c>
      <c r="E1340" t="s">
        <v>2821</v>
      </c>
      <c r="F1340" t="s">
        <v>2834</v>
      </c>
      <c r="G1340" s="1">
        <f>COUNTIF(B1340,"*ii*")</f>
        <v>0</v>
      </c>
      <c r="H1340" s="1">
        <f>COUNTIF(B1340,"*ee*")</f>
        <v>0</v>
      </c>
      <c r="I1340" s="1">
        <f>COUNTIF(B1340,"*aa*")</f>
        <v>0</v>
      </c>
      <c r="J1340" s="1">
        <f>COUNTIF(B1340,"*oo*")</f>
        <v>0</v>
      </c>
      <c r="K1340" s="1">
        <f>COUNTIF(B1340,"*uu*")</f>
        <v>0</v>
      </c>
      <c r="L1340" s="1">
        <f>COUNTIF(B1340,"*ia*")</f>
        <v>0</v>
      </c>
      <c r="M1340" s="1">
        <f>COUNTIF(B1340,"*iu*")</f>
        <v>0</v>
      </c>
      <c r="N1340" s="1">
        <f>COUNTIF(B1340,"*ei*")</f>
        <v>0</v>
      </c>
      <c r="O1340" s="1">
        <f>COUNTIF(B1340,"*ea*")</f>
        <v>0</v>
      </c>
      <c r="P1340" s="1">
        <f>COUNTIF(B1340,"*eo*")</f>
        <v>0</v>
      </c>
      <c r="Q1340" s="1">
        <f>COUNTIF(B1340,"*eu*")</f>
        <v>0</v>
      </c>
      <c r="R1340" s="1">
        <f>COUNTIF(B1340,"*ai*")</f>
        <v>0</v>
      </c>
      <c r="S1340" s="1">
        <f>COUNTIF(B1340,"*ae*")</f>
        <v>0</v>
      </c>
      <c r="T1340" s="1">
        <f>COUNTIF(B1340,"*ao*")</f>
        <v>0</v>
      </c>
      <c r="U1340" s="1">
        <f>COUNTIF(B1340,"*au*")</f>
        <v>0</v>
      </c>
      <c r="V1340" s="1">
        <f>COUNTIF(B1340,"*oi*")</f>
        <v>0</v>
      </c>
      <c r="W1340" s="1">
        <f>COUNTIF(B1340,"*oe*")</f>
        <v>0</v>
      </c>
      <c r="X1340" s="1">
        <f>COUNTIF(B1340,"*oa*")</f>
        <v>0</v>
      </c>
      <c r="Y1340" s="1">
        <f>COUNTIF(B1340,"*ou*")</f>
        <v>0</v>
      </c>
      <c r="Z1340" s="1">
        <f>COUNTIF(B1340,"*ui*")</f>
        <v>0</v>
      </c>
      <c r="AA1340" s="1">
        <f>COUNTIF(B1340,"*ua*")</f>
        <v>0</v>
      </c>
      <c r="AB1340">
        <f>SUM(G1340:AA1340)</f>
        <v>0</v>
      </c>
      <c r="AC1340">
        <v>2</v>
      </c>
      <c r="AD1340">
        <f>COUNTIF(AC1340,"2")</f>
        <v>1</v>
      </c>
      <c r="AE1340">
        <f>COUNTIF(AC1340,"3")</f>
        <v>0</v>
      </c>
      <c r="AF1340">
        <f>COUNTIF(AC1340,"4")</f>
        <v>0</v>
      </c>
      <c r="AG1340">
        <f>COUNTIF(AC1340,"5")</f>
        <v>0</v>
      </c>
      <c r="AH1340">
        <v>1</v>
      </c>
      <c r="AI1340">
        <v>0</v>
      </c>
      <c r="AL1340">
        <v>1</v>
      </c>
      <c r="AO1340" s="1">
        <f>COUNTIF(F1340,"CVCV")+COUNTIF(F1340,"CVVCV")</f>
        <v>1</v>
      </c>
      <c r="AP1340" s="1">
        <f>COUNTIF(F1340,"CVCVC")+COUNTIF(F1340,"CVVCVC")</f>
        <v>0</v>
      </c>
      <c r="AQ1340" s="1">
        <f>COUNTIF(F1340,"VCV")+COUNTIF(F1340,"VVCV")</f>
        <v>0</v>
      </c>
      <c r="AR1340" s="1">
        <f>COUNTIF(F1340,"VCVC")+COUNTIF(F1340,"VVCVC")</f>
        <v>0</v>
      </c>
      <c r="AS1340" s="1">
        <f>COUNTIF(F1340,"CVV")</f>
        <v>0</v>
      </c>
      <c r="AT1340" s="1">
        <f>COUNTIF(F1340,"CVVC")</f>
        <v>0</v>
      </c>
      <c r="AU1340" s="1">
        <f>COUNTIF(F1340,"VV")</f>
        <v>0</v>
      </c>
      <c r="AV1340" s="1">
        <f>COUNTIF(F1340,"VVC")</f>
        <v>0</v>
      </c>
      <c r="AW1340" s="1">
        <f>COUNTIF(F1340,"CVVCVC")+COUNTIF(F1340,"VVCVC")+COUNTIF(F1340,"CVVCV")+COUNTIF(F1340,"VVCV")</f>
        <v>0</v>
      </c>
      <c r="AY1340" s="1">
        <f>COUNTIF(F1340,"CCVCV")</f>
        <v>0</v>
      </c>
      <c r="AZ1340" s="1">
        <f>COUNTIF(F1340,"CCVCVC")</f>
        <v>0</v>
      </c>
      <c r="BA1340" s="1">
        <f>COUNTIF(F1340,"CCVV")</f>
        <v>0</v>
      </c>
      <c r="BB1340" s="1">
        <f>COUNTIF(F1340,"CCVVC")</f>
        <v>0</v>
      </c>
      <c r="BF1340" s="1" t="str">
        <f>RIGHT(F1340,4)</f>
        <v>CVCV</v>
      </c>
      <c r="BG1340" s="1">
        <v>1</v>
      </c>
      <c r="BP1340" s="1">
        <f>SUM(BG1340:BO1340)</f>
        <v>1</v>
      </c>
      <c r="BQ1340">
        <v>0</v>
      </c>
      <c r="BS1340" s="1" t="str">
        <f>LEFT(B1340,1)</f>
        <v>n</v>
      </c>
      <c r="BT1340" s="1" t="str">
        <f>LEFT(B1340,2)</f>
        <v>ne</v>
      </c>
      <c r="BU1340" s="1" t="str">
        <f>RIGHT(B1340,1)</f>
        <v>u</v>
      </c>
      <c r="BX1340" s="10">
        <v>0</v>
      </c>
      <c r="BY1340" s="10" t="str">
        <f>LEFT(CA1340,1)</f>
        <v>e</v>
      </c>
      <c r="BZ1340" s="10" t="str">
        <f>RIGHT(B1340,1)</f>
        <v>u</v>
      </c>
      <c r="CA1340" s="10" t="str">
        <f>RIGHT(B1340,3)</f>
        <v>enu</v>
      </c>
      <c r="CB1340" s="10" t="str">
        <f>RIGHT(B1340,3)</f>
        <v>enu</v>
      </c>
      <c r="CC1340" s="10" t="str">
        <f>RIGHT(B1340,2)</f>
        <v>nu</v>
      </c>
      <c r="CD1340" s="10" t="str">
        <f>RIGHT(B1340,1)</f>
        <v>u</v>
      </c>
    </row>
    <row r="1341" spans="1:82">
      <c r="A1341">
        <v>1502</v>
      </c>
      <c r="B1341" s="30" t="s">
        <v>709</v>
      </c>
      <c r="C1341" t="s">
        <v>2135</v>
      </c>
      <c r="D1341" t="s">
        <v>1150</v>
      </c>
      <c r="E1341" t="s">
        <v>2821</v>
      </c>
      <c r="F1341" t="s">
        <v>2834</v>
      </c>
      <c r="G1341" s="1">
        <f>COUNTIF(B1341,"*ii*")</f>
        <v>0</v>
      </c>
      <c r="H1341" s="1">
        <f>COUNTIF(B1341,"*ee*")</f>
        <v>0</v>
      </c>
      <c r="I1341" s="1">
        <f>COUNTIF(B1341,"*aa*")</f>
        <v>0</v>
      </c>
      <c r="J1341" s="1">
        <f>COUNTIF(B1341,"*oo*")</f>
        <v>0</v>
      </c>
      <c r="K1341" s="1">
        <f>COUNTIF(B1341,"*uu*")</f>
        <v>0</v>
      </c>
      <c r="L1341" s="1">
        <f>COUNTIF(B1341,"*ia*")</f>
        <v>0</v>
      </c>
      <c r="M1341" s="1">
        <f>COUNTIF(B1341,"*iu*")</f>
        <v>0</v>
      </c>
      <c r="N1341" s="1">
        <f>COUNTIF(B1341,"*ei*")</f>
        <v>0</v>
      </c>
      <c r="O1341" s="1">
        <f>COUNTIF(B1341,"*ea*")</f>
        <v>0</v>
      </c>
      <c r="P1341" s="1">
        <f>COUNTIF(B1341,"*eo*")</f>
        <v>0</v>
      </c>
      <c r="Q1341" s="1">
        <f>COUNTIF(B1341,"*eu*")</f>
        <v>0</v>
      </c>
      <c r="R1341" s="1">
        <f>COUNTIF(B1341,"*ai*")</f>
        <v>0</v>
      </c>
      <c r="S1341" s="1">
        <f>COUNTIF(B1341,"*ae*")</f>
        <v>0</v>
      </c>
      <c r="T1341" s="1">
        <f>COUNTIF(B1341,"*ao*")</f>
        <v>0</v>
      </c>
      <c r="U1341" s="1">
        <f>COUNTIF(B1341,"*au*")</f>
        <v>0</v>
      </c>
      <c r="V1341" s="1">
        <f>COUNTIF(B1341,"*oi*")</f>
        <v>0</v>
      </c>
      <c r="W1341" s="1">
        <f>COUNTIF(B1341,"*oe*")</f>
        <v>0</v>
      </c>
      <c r="X1341" s="1">
        <f>COUNTIF(B1341,"*oa*")</f>
        <v>0</v>
      </c>
      <c r="Y1341" s="1">
        <f>COUNTIF(B1341,"*ou*")</f>
        <v>0</v>
      </c>
      <c r="Z1341" s="1">
        <f>COUNTIF(B1341,"*ui*")</f>
        <v>0</v>
      </c>
      <c r="AA1341" s="1">
        <f>COUNTIF(B1341,"*ua*")</f>
        <v>0</v>
      </c>
      <c r="AB1341">
        <f>SUM(G1341:AA1341)</f>
        <v>0</v>
      </c>
      <c r="AC1341">
        <v>2</v>
      </c>
      <c r="AD1341">
        <f>COUNTIF(AC1341,"2")</f>
        <v>1</v>
      </c>
      <c r="AE1341">
        <f>COUNTIF(AC1341,"3")</f>
        <v>0</v>
      </c>
      <c r="AF1341">
        <f>COUNTIF(AC1341,"4")</f>
        <v>0</v>
      </c>
      <c r="AG1341">
        <f>COUNTIF(AC1341,"5")</f>
        <v>0</v>
      </c>
      <c r="AH1341">
        <v>1</v>
      </c>
      <c r="AI1341">
        <v>0</v>
      </c>
      <c r="AL1341">
        <v>1</v>
      </c>
      <c r="AO1341" s="1">
        <f>COUNTIF(F1341,"CVCV")+COUNTIF(F1341,"CVVCV")</f>
        <v>1</v>
      </c>
      <c r="AP1341" s="1">
        <f>COUNTIF(F1341,"CVCVC")+COUNTIF(F1341,"CVVCVC")</f>
        <v>0</v>
      </c>
      <c r="AQ1341" s="1">
        <f>COUNTIF(F1341,"VCV")+COUNTIF(F1341,"VVCV")</f>
        <v>0</v>
      </c>
      <c r="AR1341" s="1">
        <f>COUNTIF(F1341,"VCVC")+COUNTIF(F1341,"VVCVC")</f>
        <v>0</v>
      </c>
      <c r="AS1341" s="1">
        <f>COUNTIF(F1341,"CVV")</f>
        <v>0</v>
      </c>
      <c r="AT1341" s="1">
        <f>COUNTIF(F1341,"CVVC")</f>
        <v>0</v>
      </c>
      <c r="AU1341" s="1">
        <f>COUNTIF(F1341,"VV")</f>
        <v>0</v>
      </c>
      <c r="AV1341" s="1">
        <f>COUNTIF(F1341,"VVC")</f>
        <v>0</v>
      </c>
      <c r="AW1341" s="1">
        <f>COUNTIF(F1341,"CVVCVC")+COUNTIF(F1341,"VVCVC")+COUNTIF(F1341,"CVVCV")+COUNTIF(F1341,"VVCV")</f>
        <v>0</v>
      </c>
      <c r="AY1341" s="1">
        <f>COUNTIF(F1341,"CCVCV")</f>
        <v>0</v>
      </c>
      <c r="AZ1341" s="1">
        <f>COUNTIF(F1341,"CCVCVC")</f>
        <v>0</v>
      </c>
      <c r="BA1341" s="1">
        <f>COUNTIF(F1341,"CCVV")</f>
        <v>0</v>
      </c>
      <c r="BB1341" s="1">
        <f>COUNTIF(F1341,"CCVVC")</f>
        <v>0</v>
      </c>
      <c r="BF1341" s="1" t="str">
        <f>RIGHT(F1341,4)</f>
        <v>CVCV</v>
      </c>
      <c r="BG1341" s="1">
        <v>1</v>
      </c>
      <c r="BP1341" s="1">
        <f>SUM(BG1341:BO1341)</f>
        <v>1</v>
      </c>
      <c r="BQ1341">
        <v>0</v>
      </c>
      <c r="BS1341" s="1" t="str">
        <f>LEFT(B1341,1)</f>
        <v>r</v>
      </c>
      <c r="BT1341" s="1" t="str">
        <f>LEFT(B1341,2)</f>
        <v>re</v>
      </c>
      <c r="BU1341" s="1" t="str">
        <f>RIGHT(B1341,1)</f>
        <v>u</v>
      </c>
      <c r="BX1341" s="10">
        <v>0</v>
      </c>
      <c r="BY1341" s="10" t="str">
        <f>LEFT(CA1341,1)</f>
        <v>e</v>
      </c>
      <c r="BZ1341" s="10" t="str">
        <f>RIGHT(B1341,1)</f>
        <v>u</v>
      </c>
      <c r="CA1341" s="10" t="str">
        <f>RIGHT(B1341,3)</f>
        <v>enu</v>
      </c>
      <c r="CB1341" s="10" t="str">
        <f>RIGHT(B1341,3)</f>
        <v>enu</v>
      </c>
      <c r="CC1341" s="10" t="str">
        <f>RIGHT(B1341,2)</f>
        <v>nu</v>
      </c>
      <c r="CD1341" s="10" t="str">
        <f>RIGHT(B1341,1)</f>
        <v>u</v>
      </c>
    </row>
    <row r="1342" spans="1:82">
      <c r="A1342">
        <v>1634</v>
      </c>
      <c r="B1342" s="30" t="s">
        <v>470</v>
      </c>
      <c r="C1342" t="s">
        <v>1804</v>
      </c>
      <c r="D1342" t="s">
        <v>1150</v>
      </c>
      <c r="E1342" t="s">
        <v>2821</v>
      </c>
      <c r="F1342" t="s">
        <v>2834</v>
      </c>
      <c r="G1342" s="1">
        <f>COUNTIF(B1342,"*ii*")</f>
        <v>0</v>
      </c>
      <c r="H1342" s="1">
        <f>COUNTIF(B1342,"*ee*")</f>
        <v>0</v>
      </c>
      <c r="I1342" s="1">
        <f>COUNTIF(B1342,"*aa*")</f>
        <v>0</v>
      </c>
      <c r="J1342" s="1">
        <f>COUNTIF(B1342,"*oo*")</f>
        <v>0</v>
      </c>
      <c r="K1342" s="1">
        <f>COUNTIF(B1342,"*uu*")</f>
        <v>0</v>
      </c>
      <c r="L1342" s="1">
        <f>COUNTIF(B1342,"*ia*")</f>
        <v>0</v>
      </c>
      <c r="M1342" s="1">
        <f>COUNTIF(B1342,"*iu*")</f>
        <v>0</v>
      </c>
      <c r="N1342" s="1">
        <f>COUNTIF(B1342,"*ei*")</f>
        <v>0</v>
      </c>
      <c r="O1342" s="1">
        <f>COUNTIF(B1342,"*ea*")</f>
        <v>0</v>
      </c>
      <c r="P1342" s="1">
        <f>COUNTIF(B1342,"*eo*")</f>
        <v>0</v>
      </c>
      <c r="Q1342" s="1">
        <f>COUNTIF(B1342,"*eu*")</f>
        <v>0</v>
      </c>
      <c r="R1342" s="1">
        <f>COUNTIF(B1342,"*ai*")</f>
        <v>0</v>
      </c>
      <c r="S1342" s="1">
        <f>COUNTIF(B1342,"*ae*")</f>
        <v>0</v>
      </c>
      <c r="T1342" s="1">
        <f>COUNTIF(B1342,"*ao*")</f>
        <v>0</v>
      </c>
      <c r="U1342" s="1">
        <f>COUNTIF(B1342,"*au*")</f>
        <v>0</v>
      </c>
      <c r="V1342" s="1">
        <f>COUNTIF(B1342,"*oi*")</f>
        <v>0</v>
      </c>
      <c r="W1342" s="1">
        <f>COUNTIF(B1342,"*oe*")</f>
        <v>0</v>
      </c>
      <c r="X1342" s="1">
        <f>COUNTIF(B1342,"*oa*")</f>
        <v>0</v>
      </c>
      <c r="Y1342" s="1">
        <f>COUNTIF(B1342,"*ou*")</f>
        <v>0</v>
      </c>
      <c r="Z1342" s="1">
        <f>COUNTIF(B1342,"*ui*")</f>
        <v>0</v>
      </c>
      <c r="AA1342" s="1">
        <f>COUNTIF(B1342,"*ua*")</f>
        <v>0</v>
      </c>
      <c r="AB1342">
        <f>SUM(G1342:AA1342)</f>
        <v>0</v>
      </c>
      <c r="AC1342">
        <v>2</v>
      </c>
      <c r="AD1342">
        <f>COUNTIF(AC1342,"2")</f>
        <v>1</v>
      </c>
      <c r="AE1342">
        <f>COUNTIF(AC1342,"3")</f>
        <v>0</v>
      </c>
      <c r="AF1342">
        <f>COUNTIF(AC1342,"4")</f>
        <v>0</v>
      </c>
      <c r="AG1342">
        <f>COUNTIF(AC1342,"5")</f>
        <v>0</v>
      </c>
      <c r="AH1342">
        <v>1</v>
      </c>
      <c r="AI1342">
        <v>0</v>
      </c>
      <c r="AL1342">
        <v>1</v>
      </c>
      <c r="AO1342" s="1">
        <f>COUNTIF(F1342,"CVCV")+COUNTIF(F1342,"CVVCV")</f>
        <v>1</v>
      </c>
      <c r="AP1342" s="1">
        <f>COUNTIF(F1342,"CVCVC")+COUNTIF(F1342,"CVVCVC")</f>
        <v>0</v>
      </c>
      <c r="AQ1342" s="1">
        <f>COUNTIF(F1342,"VCV")+COUNTIF(F1342,"VVCV")</f>
        <v>0</v>
      </c>
      <c r="AR1342" s="1">
        <f>COUNTIF(F1342,"VCVC")+COUNTIF(F1342,"VVCVC")</f>
        <v>0</v>
      </c>
      <c r="AS1342" s="1">
        <f>COUNTIF(F1342,"CVV")</f>
        <v>0</v>
      </c>
      <c r="AT1342" s="1">
        <f>COUNTIF(F1342,"CVVC")</f>
        <v>0</v>
      </c>
      <c r="AU1342" s="1">
        <f>COUNTIF(F1342,"VV")</f>
        <v>0</v>
      </c>
      <c r="AV1342" s="1">
        <f>COUNTIF(F1342,"VVC")</f>
        <v>0</v>
      </c>
      <c r="AW1342" s="1">
        <f>COUNTIF(F1342,"CVVCVC")+COUNTIF(F1342,"VVCVC")+COUNTIF(F1342,"CVVCV")+COUNTIF(F1342,"VVCV")</f>
        <v>0</v>
      </c>
      <c r="AY1342" s="1">
        <f>COUNTIF(F1342,"CCVCV")</f>
        <v>0</v>
      </c>
      <c r="AZ1342" s="1">
        <f>COUNTIF(F1342,"CCVCVC")</f>
        <v>0</v>
      </c>
      <c r="BA1342" s="1">
        <f>COUNTIF(F1342,"CCVV")</f>
        <v>0</v>
      </c>
      <c r="BB1342" s="1">
        <f>COUNTIF(F1342,"CCVVC")</f>
        <v>0</v>
      </c>
      <c r="BF1342" s="1" t="str">
        <f>RIGHT(F1342,4)</f>
        <v>CVCV</v>
      </c>
      <c r="BG1342" s="1">
        <v>1</v>
      </c>
      <c r="BP1342" s="1">
        <f>SUM(BG1342:BO1342)</f>
        <v>1</v>
      </c>
      <c r="BQ1342">
        <v>0</v>
      </c>
      <c r="BS1342" s="1" t="str">
        <f>LEFT(B1342,1)</f>
        <v>s</v>
      </c>
      <c r="BT1342" s="1" t="str">
        <f>LEFT(B1342,2)</f>
        <v>se</v>
      </c>
      <c r="BU1342" s="1" t="str">
        <f>RIGHT(B1342,1)</f>
        <v>u</v>
      </c>
      <c r="BX1342" s="10">
        <v>0</v>
      </c>
      <c r="BY1342" s="10" t="str">
        <f>LEFT(CA1342,1)</f>
        <v>e</v>
      </c>
      <c r="BZ1342" s="10" t="str">
        <f>RIGHT(B1342,1)</f>
        <v>u</v>
      </c>
      <c r="CA1342" s="10" t="str">
        <f>RIGHT(B1342,3)</f>
        <v>enu</v>
      </c>
      <c r="CB1342" s="10" t="str">
        <f>RIGHT(B1342,3)</f>
        <v>enu</v>
      </c>
      <c r="CC1342" s="10" t="str">
        <f>RIGHT(B1342,2)</f>
        <v>nu</v>
      </c>
      <c r="CD1342" s="10" t="str">
        <f>RIGHT(B1342,1)</f>
        <v>u</v>
      </c>
    </row>
    <row r="1343" spans="1:82">
      <c r="A1343">
        <v>1852</v>
      </c>
      <c r="B1343" s="30" t="s">
        <v>1018</v>
      </c>
      <c r="C1343" t="s">
        <v>2744</v>
      </c>
      <c r="D1343" t="s">
        <v>1150</v>
      </c>
      <c r="E1343" t="s">
        <v>2821</v>
      </c>
      <c r="F1343" t="s">
        <v>2834</v>
      </c>
      <c r="G1343" s="1">
        <f>COUNTIF(B1343,"*ii*")</f>
        <v>0</v>
      </c>
      <c r="H1343" s="1">
        <f>COUNTIF(B1343,"*ee*")</f>
        <v>0</v>
      </c>
      <c r="I1343" s="1">
        <f>COUNTIF(B1343,"*aa*")</f>
        <v>0</v>
      </c>
      <c r="J1343" s="1">
        <f>COUNTIF(B1343,"*oo*")</f>
        <v>0</v>
      </c>
      <c r="K1343" s="1">
        <f>COUNTIF(B1343,"*uu*")</f>
        <v>0</v>
      </c>
      <c r="L1343" s="1">
        <f>COUNTIF(B1343,"*ia*")</f>
        <v>0</v>
      </c>
      <c r="M1343" s="1">
        <f>COUNTIF(B1343,"*iu*")</f>
        <v>0</v>
      </c>
      <c r="N1343" s="1">
        <f>COUNTIF(B1343,"*ei*")</f>
        <v>0</v>
      </c>
      <c r="O1343" s="1">
        <f>COUNTIF(B1343,"*ea*")</f>
        <v>0</v>
      </c>
      <c r="P1343" s="1">
        <f>COUNTIF(B1343,"*eo*")</f>
        <v>0</v>
      </c>
      <c r="Q1343" s="1">
        <f>COUNTIF(B1343,"*eu*")</f>
        <v>0</v>
      </c>
      <c r="R1343" s="1">
        <f>COUNTIF(B1343,"*ai*")</f>
        <v>0</v>
      </c>
      <c r="S1343" s="1">
        <f>COUNTIF(B1343,"*ae*")</f>
        <v>0</v>
      </c>
      <c r="T1343" s="1">
        <f>COUNTIF(B1343,"*ao*")</f>
        <v>0</v>
      </c>
      <c r="U1343" s="1">
        <f>COUNTIF(B1343,"*au*")</f>
        <v>0</v>
      </c>
      <c r="V1343" s="1">
        <f>COUNTIF(B1343,"*oi*")</f>
        <v>0</v>
      </c>
      <c r="W1343" s="1">
        <f>COUNTIF(B1343,"*oe*")</f>
        <v>0</v>
      </c>
      <c r="X1343" s="1">
        <f>COUNTIF(B1343,"*oa*")</f>
        <v>0</v>
      </c>
      <c r="Y1343" s="1">
        <f>COUNTIF(B1343,"*ou*")</f>
        <v>0</v>
      </c>
      <c r="Z1343" s="1">
        <f>COUNTIF(B1343,"*ui*")</f>
        <v>0</v>
      </c>
      <c r="AA1343" s="1">
        <f>COUNTIF(B1343,"*ua*")</f>
        <v>0</v>
      </c>
      <c r="AB1343">
        <f>SUM(G1343:AA1343)</f>
        <v>0</v>
      </c>
      <c r="AC1343">
        <v>2</v>
      </c>
      <c r="AD1343">
        <f>COUNTIF(AC1343,"2")</f>
        <v>1</v>
      </c>
      <c r="AE1343">
        <f>COUNTIF(AC1343,"3")</f>
        <v>0</v>
      </c>
      <c r="AF1343">
        <f>COUNTIF(AC1343,"4")</f>
        <v>0</v>
      </c>
      <c r="AG1343">
        <f>COUNTIF(AC1343,"5")</f>
        <v>0</v>
      </c>
      <c r="AH1343">
        <v>1</v>
      </c>
      <c r="AI1343">
        <v>0</v>
      </c>
      <c r="AL1343">
        <v>1</v>
      </c>
      <c r="AO1343" s="1">
        <f>COUNTIF(F1343,"CVCV")+COUNTIF(F1343,"CVVCV")</f>
        <v>1</v>
      </c>
      <c r="AP1343" s="1">
        <f>COUNTIF(F1343,"CVCVC")+COUNTIF(F1343,"CVVCVC")</f>
        <v>0</v>
      </c>
      <c r="AQ1343" s="1">
        <f>COUNTIF(F1343,"VCV")+COUNTIF(F1343,"VVCV")</f>
        <v>0</v>
      </c>
      <c r="AR1343" s="1">
        <f>COUNTIF(F1343,"VCVC")+COUNTIF(F1343,"VVCVC")</f>
        <v>0</v>
      </c>
      <c r="AS1343" s="1">
        <f>COUNTIF(F1343,"CVV")</f>
        <v>0</v>
      </c>
      <c r="AT1343" s="1">
        <f>COUNTIF(F1343,"CVVC")</f>
        <v>0</v>
      </c>
      <c r="AU1343" s="1">
        <f>COUNTIF(F1343,"VV")</f>
        <v>0</v>
      </c>
      <c r="AV1343" s="1">
        <f>COUNTIF(F1343,"VVC")</f>
        <v>0</v>
      </c>
      <c r="AW1343" s="1">
        <f>COUNTIF(F1343,"CVVCVC")+COUNTIF(F1343,"VVCVC")+COUNTIF(F1343,"CVVCV")+COUNTIF(F1343,"VVCV")</f>
        <v>0</v>
      </c>
      <c r="AY1343" s="1">
        <f>COUNTIF(F1343,"CCVCV")</f>
        <v>0</v>
      </c>
      <c r="AZ1343" s="1">
        <f>COUNTIF(F1343,"CCVCVC")</f>
        <v>0</v>
      </c>
      <c r="BA1343" s="1">
        <f>COUNTIF(F1343,"CCVV")</f>
        <v>0</v>
      </c>
      <c r="BB1343" s="1">
        <f>COUNTIF(F1343,"CCVVC")</f>
        <v>0</v>
      </c>
      <c r="BF1343" s="1" t="str">
        <f>RIGHT(F1343,4)</f>
        <v>CVCV</v>
      </c>
      <c r="BG1343" s="1">
        <v>1</v>
      </c>
      <c r="BP1343" s="1">
        <f>SUM(BG1343:BO1343)</f>
        <v>1</v>
      </c>
      <c r="BQ1343">
        <v>0</v>
      </c>
      <c r="BS1343" s="1" t="str">
        <f>LEFT(B1343,1)</f>
        <v>t</v>
      </c>
      <c r="BT1343" s="1" t="str">
        <f>LEFT(B1343,2)</f>
        <v>te</v>
      </c>
      <c r="BU1343" s="1" t="str">
        <f>RIGHT(B1343,1)</f>
        <v>u</v>
      </c>
      <c r="BX1343" s="10">
        <v>0</v>
      </c>
      <c r="BY1343" s="10" t="str">
        <f>LEFT(CA1343,1)</f>
        <v>e</v>
      </c>
      <c r="BZ1343" s="10" t="str">
        <f>RIGHT(B1343,1)</f>
        <v>u</v>
      </c>
      <c r="CA1343" s="10" t="str">
        <f>RIGHT(B1343,3)</f>
        <v>enu</v>
      </c>
      <c r="CB1343" s="10" t="str">
        <f>RIGHT(B1343,3)</f>
        <v>enu</v>
      </c>
      <c r="CC1343" s="10" t="str">
        <f>RIGHT(B1343,2)</f>
        <v>nu</v>
      </c>
      <c r="CD1343" s="10" t="str">
        <f>RIGHT(B1343,1)</f>
        <v>u</v>
      </c>
    </row>
    <row r="1344" spans="1:82">
      <c r="A1344">
        <v>557</v>
      </c>
      <c r="B1344" s="30" t="s">
        <v>944</v>
      </c>
      <c r="C1344" t="s">
        <v>2489</v>
      </c>
      <c r="D1344" t="s">
        <v>1151</v>
      </c>
      <c r="E1344" t="s">
        <v>2821</v>
      </c>
      <c r="F1344" t="s">
        <v>2834</v>
      </c>
      <c r="G1344" s="1">
        <f>COUNTIF(B1344,"*ii*")</f>
        <v>0</v>
      </c>
      <c r="H1344" s="1">
        <f>COUNTIF(B1344,"*ee*")</f>
        <v>0</v>
      </c>
      <c r="I1344" s="1">
        <f>COUNTIF(B1344,"*aa*")</f>
        <v>0</v>
      </c>
      <c r="J1344" s="1">
        <f>COUNTIF(B1344,"*oo*")</f>
        <v>0</v>
      </c>
      <c r="K1344" s="1">
        <f>COUNTIF(B1344,"*uu*")</f>
        <v>0</v>
      </c>
      <c r="L1344" s="1">
        <f>COUNTIF(B1344,"*ia*")</f>
        <v>0</v>
      </c>
      <c r="M1344" s="1">
        <f>COUNTIF(B1344,"*iu*")</f>
        <v>0</v>
      </c>
      <c r="N1344" s="1">
        <f>COUNTIF(B1344,"*ei*")</f>
        <v>0</v>
      </c>
      <c r="O1344" s="1">
        <f>COUNTIF(B1344,"*ea*")</f>
        <v>0</v>
      </c>
      <c r="P1344" s="1">
        <f>COUNTIF(B1344,"*eo*")</f>
        <v>0</v>
      </c>
      <c r="Q1344" s="1">
        <f>COUNTIF(B1344,"*eu*")</f>
        <v>0</v>
      </c>
      <c r="R1344" s="1">
        <f>COUNTIF(B1344,"*ai*")</f>
        <v>0</v>
      </c>
      <c r="S1344" s="1">
        <f>COUNTIF(B1344,"*ae*")</f>
        <v>0</v>
      </c>
      <c r="T1344" s="1">
        <f>COUNTIF(B1344,"*ao*")</f>
        <v>0</v>
      </c>
      <c r="U1344" s="1">
        <f>COUNTIF(B1344,"*au*")</f>
        <v>0</v>
      </c>
      <c r="V1344" s="1">
        <f>COUNTIF(B1344,"*oi*")</f>
        <v>0</v>
      </c>
      <c r="W1344" s="1">
        <f>COUNTIF(B1344,"*oe*")</f>
        <v>0</v>
      </c>
      <c r="X1344" s="1">
        <f>COUNTIF(B1344,"*oa*")</f>
        <v>0</v>
      </c>
      <c r="Y1344" s="1">
        <f>COUNTIF(B1344,"*ou*")</f>
        <v>0</v>
      </c>
      <c r="Z1344" s="1">
        <f>COUNTIF(B1344,"*ui*")</f>
        <v>0</v>
      </c>
      <c r="AA1344" s="1">
        <f>COUNTIF(B1344,"*ua*")</f>
        <v>0</v>
      </c>
      <c r="AB1344">
        <f>SUM(G1344:AA1344)</f>
        <v>0</v>
      </c>
      <c r="AC1344">
        <v>2</v>
      </c>
      <c r="AD1344">
        <f>COUNTIF(AC1344,"2")</f>
        <v>1</v>
      </c>
      <c r="AE1344">
        <f>COUNTIF(AC1344,"3")</f>
        <v>0</v>
      </c>
      <c r="AF1344">
        <f>COUNTIF(AC1344,"4")</f>
        <v>0</v>
      </c>
      <c r="AG1344">
        <f>COUNTIF(AC1344,"5")</f>
        <v>0</v>
      </c>
      <c r="AH1344">
        <v>1</v>
      </c>
      <c r="AI1344">
        <v>0</v>
      </c>
      <c r="AL1344">
        <v>1</v>
      </c>
      <c r="AO1344" s="1">
        <f>COUNTIF(F1344,"CVCV")+COUNTIF(F1344,"CVVCV")</f>
        <v>1</v>
      </c>
      <c r="AP1344" s="1">
        <f>COUNTIF(F1344,"CVCVC")+COUNTIF(F1344,"CVVCVC")</f>
        <v>0</v>
      </c>
      <c r="AQ1344" s="1">
        <f>COUNTIF(F1344,"VCV")+COUNTIF(F1344,"VVCV")</f>
        <v>0</v>
      </c>
      <c r="AR1344" s="1">
        <f>COUNTIF(F1344,"VCVC")+COUNTIF(F1344,"VVCVC")</f>
        <v>0</v>
      </c>
      <c r="AS1344" s="1">
        <f>COUNTIF(F1344,"CVV")</f>
        <v>0</v>
      </c>
      <c r="AT1344" s="1">
        <f>COUNTIF(F1344,"CVVC")</f>
        <v>0</v>
      </c>
      <c r="AU1344" s="1">
        <f>COUNTIF(F1344,"VV")</f>
        <v>0</v>
      </c>
      <c r="AV1344" s="1">
        <f>COUNTIF(F1344,"VVC")</f>
        <v>0</v>
      </c>
      <c r="AW1344" s="1">
        <f>COUNTIF(F1344,"CVVCVC")+COUNTIF(F1344,"VVCVC")+COUNTIF(F1344,"CVVCV")+COUNTIF(F1344,"VVCV")</f>
        <v>0</v>
      </c>
      <c r="AY1344" s="1">
        <f>COUNTIF(F1344,"CCVCV")</f>
        <v>0</v>
      </c>
      <c r="AZ1344" s="1">
        <f>COUNTIF(F1344,"CCVCVC")</f>
        <v>0</v>
      </c>
      <c r="BA1344" s="1">
        <f>COUNTIF(F1344,"CCVV")</f>
        <v>0</v>
      </c>
      <c r="BB1344" s="1">
        <f>COUNTIF(F1344,"CCVVC")</f>
        <v>0</v>
      </c>
      <c r="BF1344" s="1" t="str">
        <f>RIGHT(F1344,4)</f>
        <v>CVCV</v>
      </c>
      <c r="BG1344" s="1">
        <v>1</v>
      </c>
      <c r="BP1344" s="1">
        <f>SUM(BG1344:BO1344)</f>
        <v>1</v>
      </c>
      <c r="BQ1344">
        <v>0</v>
      </c>
      <c r="BS1344" s="1" t="str">
        <f>LEFT(B1344,1)</f>
        <v>k</v>
      </c>
      <c r="BT1344" s="1" t="str">
        <f>LEFT(B1344,2)</f>
        <v>ki</v>
      </c>
      <c r="BU1344" s="1" t="str">
        <f>RIGHT(B1344,1)</f>
        <v>u</v>
      </c>
      <c r="BX1344" s="10">
        <v>0</v>
      </c>
      <c r="BY1344" s="10" t="str">
        <f>LEFT(CA1344,1)</f>
        <v>i</v>
      </c>
      <c r="BZ1344" s="10" t="str">
        <f>RIGHT(B1344,1)</f>
        <v>u</v>
      </c>
      <c r="CA1344" s="10" t="str">
        <f>RIGHT(B1344,3)</f>
        <v>inu</v>
      </c>
      <c r="CB1344" s="10" t="str">
        <f>RIGHT(B1344,3)</f>
        <v>inu</v>
      </c>
      <c r="CC1344" s="10" t="str">
        <f>RIGHT(B1344,2)</f>
        <v>nu</v>
      </c>
      <c r="CD1344" s="10" t="str">
        <f>RIGHT(B1344,1)</f>
        <v>u</v>
      </c>
    </row>
    <row r="1345" spans="1:82">
      <c r="A1345">
        <v>1872</v>
      </c>
      <c r="B1345" s="30" t="s">
        <v>1129</v>
      </c>
      <c r="C1345" t="s">
        <v>2794</v>
      </c>
      <c r="D1345" t="s">
        <v>1151</v>
      </c>
      <c r="E1345" t="s">
        <v>2821</v>
      </c>
      <c r="F1345" t="s">
        <v>2834</v>
      </c>
      <c r="G1345" s="1">
        <f>COUNTIF(B1345,"*ii*")</f>
        <v>0</v>
      </c>
      <c r="H1345" s="1">
        <f>COUNTIF(B1345,"*ee*")</f>
        <v>0</v>
      </c>
      <c r="I1345" s="1">
        <f>COUNTIF(B1345,"*aa*")</f>
        <v>0</v>
      </c>
      <c r="J1345" s="1">
        <f>COUNTIF(B1345,"*oo*")</f>
        <v>0</v>
      </c>
      <c r="K1345" s="1">
        <f>COUNTIF(B1345,"*uu*")</f>
        <v>0</v>
      </c>
      <c r="L1345" s="1">
        <f>COUNTIF(B1345,"*ia*")</f>
        <v>0</v>
      </c>
      <c r="M1345" s="1">
        <f>COUNTIF(B1345,"*iu*")</f>
        <v>0</v>
      </c>
      <c r="N1345" s="1">
        <f>COUNTIF(B1345,"*ei*")</f>
        <v>0</v>
      </c>
      <c r="O1345" s="1">
        <f>COUNTIF(B1345,"*ea*")</f>
        <v>0</v>
      </c>
      <c r="P1345" s="1">
        <f>COUNTIF(B1345,"*eo*")</f>
        <v>0</v>
      </c>
      <c r="Q1345" s="1">
        <f>COUNTIF(B1345,"*eu*")</f>
        <v>0</v>
      </c>
      <c r="R1345" s="1">
        <f>COUNTIF(B1345,"*ai*")</f>
        <v>0</v>
      </c>
      <c r="S1345" s="1">
        <f>COUNTIF(B1345,"*ae*")</f>
        <v>0</v>
      </c>
      <c r="T1345" s="1">
        <f>COUNTIF(B1345,"*ao*")</f>
        <v>0</v>
      </c>
      <c r="U1345" s="1">
        <f>COUNTIF(B1345,"*au*")</f>
        <v>0</v>
      </c>
      <c r="V1345" s="1">
        <f>COUNTIF(B1345,"*oi*")</f>
        <v>0</v>
      </c>
      <c r="W1345" s="1">
        <f>COUNTIF(B1345,"*oe*")</f>
        <v>0</v>
      </c>
      <c r="X1345" s="1">
        <f>COUNTIF(B1345,"*oa*")</f>
        <v>0</v>
      </c>
      <c r="Y1345" s="1">
        <f>COUNTIF(B1345,"*ou*")</f>
        <v>0</v>
      </c>
      <c r="Z1345" s="1">
        <f>COUNTIF(B1345,"*ui*")</f>
        <v>0</v>
      </c>
      <c r="AA1345" s="1">
        <f>COUNTIF(B1345,"*ua*")</f>
        <v>0</v>
      </c>
      <c r="AB1345">
        <f>SUM(G1345:AA1345)</f>
        <v>0</v>
      </c>
      <c r="AC1345">
        <v>2</v>
      </c>
      <c r="AD1345">
        <f>COUNTIF(AC1345,"2")</f>
        <v>1</v>
      </c>
      <c r="AE1345">
        <f>COUNTIF(AC1345,"3")</f>
        <v>0</v>
      </c>
      <c r="AF1345">
        <f>COUNTIF(AC1345,"4")</f>
        <v>0</v>
      </c>
      <c r="AG1345">
        <f>COUNTIF(AC1345,"5")</f>
        <v>0</v>
      </c>
      <c r="AH1345">
        <v>1</v>
      </c>
      <c r="AI1345">
        <v>0</v>
      </c>
      <c r="AL1345">
        <v>1</v>
      </c>
      <c r="AO1345" s="1">
        <f>COUNTIF(F1345,"CVCV")+COUNTIF(F1345,"CVVCV")</f>
        <v>1</v>
      </c>
      <c r="AP1345" s="1">
        <f>COUNTIF(F1345,"CVCVC")+COUNTIF(F1345,"CVVCVC")</f>
        <v>0</v>
      </c>
      <c r="AQ1345" s="1">
        <f>COUNTIF(F1345,"VCV")+COUNTIF(F1345,"VVCV")</f>
        <v>0</v>
      </c>
      <c r="AR1345" s="1">
        <f>COUNTIF(F1345,"VCVC")+COUNTIF(F1345,"VVCVC")</f>
        <v>0</v>
      </c>
      <c r="AS1345" s="1">
        <f>COUNTIF(F1345,"CVV")</f>
        <v>0</v>
      </c>
      <c r="AT1345" s="1">
        <f>COUNTIF(F1345,"CVVC")</f>
        <v>0</v>
      </c>
      <c r="AU1345" s="1">
        <f>COUNTIF(F1345,"VV")</f>
        <v>0</v>
      </c>
      <c r="AV1345" s="1">
        <f>COUNTIF(F1345,"VVC")</f>
        <v>0</v>
      </c>
      <c r="AW1345" s="1">
        <f>COUNTIF(F1345,"CVVCVC")+COUNTIF(F1345,"VVCVC")+COUNTIF(F1345,"CVVCV")+COUNTIF(F1345,"VVCV")</f>
        <v>0</v>
      </c>
      <c r="AY1345" s="1">
        <f>COUNTIF(F1345,"CCVCV")</f>
        <v>0</v>
      </c>
      <c r="AZ1345" s="1">
        <f>COUNTIF(F1345,"CCVCVC")</f>
        <v>0</v>
      </c>
      <c r="BA1345" s="1">
        <f>COUNTIF(F1345,"CCVV")</f>
        <v>0</v>
      </c>
      <c r="BB1345" s="1">
        <f>COUNTIF(F1345,"CCVVC")</f>
        <v>0</v>
      </c>
      <c r="BF1345" s="1" t="str">
        <f>RIGHT(F1345,4)</f>
        <v>CVCV</v>
      </c>
      <c r="BG1345" s="1">
        <v>1</v>
      </c>
      <c r="BP1345" s="1">
        <f>SUM(BG1345:BO1345)</f>
        <v>1</v>
      </c>
      <c r="BQ1345">
        <v>0</v>
      </c>
      <c r="BS1345" s="1" t="str">
        <f>LEFT(B1345,1)</f>
        <v>t</v>
      </c>
      <c r="BT1345" s="1" t="str">
        <f>LEFT(B1345,2)</f>
        <v>ti</v>
      </c>
      <c r="BU1345" s="1" t="str">
        <f>RIGHT(B1345,1)</f>
        <v>u</v>
      </c>
      <c r="BX1345" s="10">
        <v>0</v>
      </c>
      <c r="BY1345" s="10" t="str">
        <f>LEFT(CA1345,1)</f>
        <v>i</v>
      </c>
      <c r="BZ1345" s="10" t="str">
        <f>RIGHT(B1345,1)</f>
        <v>u</v>
      </c>
      <c r="CA1345" s="10" t="str">
        <f>RIGHT(B1345,3)</f>
        <v>inu</v>
      </c>
      <c r="CB1345" s="10" t="str">
        <f>RIGHT(B1345,3)</f>
        <v>inu</v>
      </c>
      <c r="CC1345" s="10" t="str">
        <f>RIGHT(B1345,2)</f>
        <v>nu</v>
      </c>
      <c r="CD1345" s="10" t="str">
        <f>RIGHT(B1345,1)</f>
        <v>u</v>
      </c>
    </row>
    <row r="1346" spans="1:82">
      <c r="A1346">
        <v>1154</v>
      </c>
      <c r="B1346" s="30" t="s">
        <v>842</v>
      </c>
      <c r="C1346" t="s">
        <v>2334</v>
      </c>
      <c r="D1346" t="s">
        <v>1150</v>
      </c>
      <c r="E1346" t="s">
        <v>2821</v>
      </c>
      <c r="F1346" t="s">
        <v>2834</v>
      </c>
      <c r="G1346" s="1">
        <f>COUNTIF(B1346,"*ii*")</f>
        <v>0</v>
      </c>
      <c r="H1346" s="1">
        <f>COUNTIF(B1346,"*ee*")</f>
        <v>0</v>
      </c>
      <c r="I1346" s="1">
        <f>COUNTIF(B1346,"*aa*")</f>
        <v>0</v>
      </c>
      <c r="J1346" s="1">
        <f>COUNTIF(B1346,"*oo*")</f>
        <v>0</v>
      </c>
      <c r="K1346" s="1">
        <f>COUNTIF(B1346,"*uu*")</f>
        <v>0</v>
      </c>
      <c r="L1346" s="1">
        <f>COUNTIF(B1346,"*ia*")</f>
        <v>0</v>
      </c>
      <c r="M1346" s="1">
        <f>COUNTIF(B1346,"*iu*")</f>
        <v>0</v>
      </c>
      <c r="N1346" s="1">
        <f>COUNTIF(B1346,"*ei*")</f>
        <v>0</v>
      </c>
      <c r="O1346" s="1">
        <f>COUNTIF(B1346,"*ea*")</f>
        <v>0</v>
      </c>
      <c r="P1346" s="1">
        <f>COUNTIF(B1346,"*eo*")</f>
        <v>0</v>
      </c>
      <c r="Q1346" s="1">
        <f>COUNTIF(B1346,"*eu*")</f>
        <v>0</v>
      </c>
      <c r="R1346" s="1">
        <f>COUNTIF(B1346,"*ai*")</f>
        <v>0</v>
      </c>
      <c r="S1346" s="1">
        <f>COUNTIF(B1346,"*ae*")</f>
        <v>0</v>
      </c>
      <c r="T1346" s="1">
        <f>COUNTIF(B1346,"*ao*")</f>
        <v>0</v>
      </c>
      <c r="U1346" s="1">
        <f>COUNTIF(B1346,"*au*")</f>
        <v>0</v>
      </c>
      <c r="V1346" s="1">
        <f>COUNTIF(B1346,"*oi*")</f>
        <v>0</v>
      </c>
      <c r="W1346" s="1">
        <f>COUNTIF(B1346,"*oe*")</f>
        <v>0</v>
      </c>
      <c r="X1346" s="1">
        <f>COUNTIF(B1346,"*oa*")</f>
        <v>0</v>
      </c>
      <c r="Y1346" s="1">
        <f>COUNTIF(B1346,"*ou*")</f>
        <v>0</v>
      </c>
      <c r="Z1346" s="1">
        <f>COUNTIF(B1346,"*ui*")</f>
        <v>0</v>
      </c>
      <c r="AA1346" s="1">
        <f>COUNTIF(B1346,"*ua*")</f>
        <v>0</v>
      </c>
      <c r="AB1346">
        <f>SUM(G1346:AA1346)</f>
        <v>0</v>
      </c>
      <c r="AC1346">
        <v>2</v>
      </c>
      <c r="AD1346">
        <f>COUNTIF(AC1346,"2")</f>
        <v>1</v>
      </c>
      <c r="AE1346">
        <f>COUNTIF(AC1346,"3")</f>
        <v>0</v>
      </c>
      <c r="AF1346">
        <f>COUNTIF(AC1346,"4")</f>
        <v>0</v>
      </c>
      <c r="AG1346">
        <f>COUNTIF(AC1346,"5")</f>
        <v>0</v>
      </c>
      <c r="AH1346">
        <v>1</v>
      </c>
      <c r="AI1346">
        <v>0</v>
      </c>
      <c r="AL1346">
        <v>1</v>
      </c>
      <c r="AO1346" s="1">
        <f>COUNTIF(F1346,"CVCV")+COUNTIF(F1346,"CVVCV")</f>
        <v>1</v>
      </c>
      <c r="AP1346" s="1">
        <f>COUNTIF(F1346,"CVCVC")+COUNTIF(F1346,"CVVCVC")</f>
        <v>0</v>
      </c>
      <c r="AQ1346" s="1">
        <f>COUNTIF(F1346,"VCV")+COUNTIF(F1346,"VVCV")</f>
        <v>0</v>
      </c>
      <c r="AR1346" s="1">
        <f>COUNTIF(F1346,"VCVC")+COUNTIF(F1346,"VVCVC")</f>
        <v>0</v>
      </c>
      <c r="AS1346" s="1">
        <f>COUNTIF(F1346,"CVV")</f>
        <v>0</v>
      </c>
      <c r="AT1346" s="1">
        <f>COUNTIF(F1346,"CVVC")</f>
        <v>0</v>
      </c>
      <c r="AU1346" s="1">
        <f>COUNTIF(F1346,"VV")</f>
        <v>0</v>
      </c>
      <c r="AV1346" s="1">
        <f>COUNTIF(F1346,"VVC")</f>
        <v>0</v>
      </c>
      <c r="AW1346" s="1">
        <f>COUNTIF(F1346,"CVVCVC")+COUNTIF(F1346,"VVCVC")+COUNTIF(F1346,"CVVCV")+COUNTIF(F1346,"VVCV")</f>
        <v>0</v>
      </c>
      <c r="AY1346" s="1">
        <f>COUNTIF(F1346,"CCVCV")</f>
        <v>0</v>
      </c>
      <c r="AZ1346" s="1">
        <f>COUNTIF(F1346,"CCVCVC")</f>
        <v>0</v>
      </c>
      <c r="BA1346" s="1">
        <f>COUNTIF(F1346,"CCVV")</f>
        <v>0</v>
      </c>
      <c r="BB1346" s="1">
        <f>COUNTIF(F1346,"CCVVC")</f>
        <v>0</v>
      </c>
      <c r="BF1346" s="1" t="str">
        <f>RIGHT(F1346,4)</f>
        <v>CVCV</v>
      </c>
      <c r="BG1346" s="1">
        <v>1</v>
      </c>
      <c r="BP1346" s="1">
        <f>SUM(BG1346:BO1346)</f>
        <v>1</v>
      </c>
      <c r="BQ1346">
        <v>0</v>
      </c>
      <c r="BS1346" s="1" t="str">
        <f>LEFT(B1346,1)</f>
        <v>p</v>
      </c>
      <c r="BT1346" s="1" t="str">
        <f>LEFT(B1346,2)</f>
        <v>pi</v>
      </c>
      <c r="BU1346" s="1" t="str">
        <f>RIGHT(B1346,1)</f>
        <v>u</v>
      </c>
      <c r="BX1346" s="10">
        <v>0</v>
      </c>
      <c r="BY1346" s="10" t="str">
        <f>LEFT(CA1346,1)</f>
        <v>i</v>
      </c>
      <c r="BZ1346" s="10" t="str">
        <f>RIGHT(B1346,1)</f>
        <v>u</v>
      </c>
      <c r="CA1346" s="10" t="str">
        <f>RIGHT(B1346,3)</f>
        <v>inu</v>
      </c>
      <c r="CB1346" s="10" t="str">
        <f>RIGHT(B1346,3)</f>
        <v>inu</v>
      </c>
      <c r="CC1346" s="10" t="str">
        <f>RIGHT(B1346,2)</f>
        <v>nu</v>
      </c>
      <c r="CD1346" s="10" t="str">
        <f>RIGHT(B1346,1)</f>
        <v>u</v>
      </c>
    </row>
    <row r="1347" spans="1:82">
      <c r="B1347" s="30" t="s">
        <v>399</v>
      </c>
      <c r="C1347" t="s">
        <v>4060</v>
      </c>
      <c r="D1347" s="1" t="s">
        <v>1141</v>
      </c>
      <c r="E1347" s="2" t="s">
        <v>1141</v>
      </c>
      <c r="F1347" s="1" t="s">
        <v>2834</v>
      </c>
      <c r="G1347" s="1">
        <f>COUNTIF(B1347,"*ii*")</f>
        <v>0</v>
      </c>
      <c r="H1347" s="1">
        <f>COUNTIF(B1347,"*ee*")</f>
        <v>0</v>
      </c>
      <c r="I1347" s="1">
        <f>COUNTIF(B1347,"*aa*")</f>
        <v>0</v>
      </c>
      <c r="J1347" s="1">
        <f>COUNTIF(B1347,"*oo*")</f>
        <v>0</v>
      </c>
      <c r="K1347" s="1">
        <f>COUNTIF(B1347,"*uu*")</f>
        <v>0</v>
      </c>
      <c r="L1347" s="1">
        <f>COUNTIF(B1347,"*ia*")</f>
        <v>0</v>
      </c>
      <c r="M1347" s="1">
        <f>COUNTIF(B1347,"*iu*")</f>
        <v>0</v>
      </c>
      <c r="N1347" s="1">
        <f>COUNTIF(B1347,"*ei*")</f>
        <v>0</v>
      </c>
      <c r="O1347" s="1">
        <f>COUNTIF(B1347,"*ea*")</f>
        <v>0</v>
      </c>
      <c r="P1347" s="1">
        <f>COUNTIF(B1347,"*eo*")</f>
        <v>0</v>
      </c>
      <c r="Q1347" s="1">
        <f>COUNTIF(B1347,"*eu*")</f>
        <v>0</v>
      </c>
      <c r="R1347" s="1">
        <f>COUNTIF(B1347,"*ai*")</f>
        <v>0</v>
      </c>
      <c r="S1347" s="1">
        <f>COUNTIF(B1347,"*ae*")</f>
        <v>0</v>
      </c>
      <c r="T1347" s="1">
        <f>COUNTIF(B1347,"*ao*")</f>
        <v>0</v>
      </c>
      <c r="U1347" s="1">
        <f>COUNTIF(B1347,"*au*")</f>
        <v>0</v>
      </c>
      <c r="V1347" s="1">
        <f>COUNTIF(B1347,"*oi*")</f>
        <v>0</v>
      </c>
      <c r="W1347" s="1">
        <f>COUNTIF(B1347,"*oe*")</f>
        <v>0</v>
      </c>
      <c r="X1347" s="1">
        <f>COUNTIF(B1347,"*oa*")</f>
        <v>0</v>
      </c>
      <c r="Y1347" s="1">
        <f>COUNTIF(B1347,"*ou*")</f>
        <v>0</v>
      </c>
      <c r="Z1347" s="1">
        <f>COUNTIF(B1347,"*ui*")</f>
        <v>0</v>
      </c>
      <c r="AA1347" s="1">
        <f>COUNTIF(B1347,"*ua*")</f>
        <v>0</v>
      </c>
      <c r="AB1347">
        <f>SUM(G1347:AA1347)</f>
        <v>0</v>
      </c>
      <c r="AC1347">
        <v>2</v>
      </c>
      <c r="AD1347">
        <f>COUNTIF(AC1347,"2")</f>
        <v>1</v>
      </c>
      <c r="AE1347">
        <f>COUNTIF(AC1347,"3")</f>
        <v>0</v>
      </c>
      <c r="AF1347">
        <f>COUNTIF(AC1347,"4")</f>
        <v>0</v>
      </c>
      <c r="AG1347">
        <f>COUNTIF(AC1347,"5")</f>
        <v>0</v>
      </c>
      <c r="AH1347">
        <v>1</v>
      </c>
      <c r="AI1347">
        <v>0</v>
      </c>
      <c r="AL1347">
        <v>1</v>
      </c>
      <c r="AO1347" s="1">
        <f>COUNTIF(F1347,"CVCV")+COUNTIF(F1347,"CVVCV")</f>
        <v>1</v>
      </c>
      <c r="AP1347" s="1">
        <f>COUNTIF(F1347,"CVCVC")+COUNTIF(F1347,"CVVCVC")</f>
        <v>0</v>
      </c>
      <c r="AQ1347" s="1">
        <f>COUNTIF(F1347,"VCV")+COUNTIF(F1347,"VVCV")</f>
        <v>0</v>
      </c>
      <c r="AR1347" s="1">
        <f>COUNTIF(F1347,"VCVC")+COUNTIF(F1347,"VVCVC")</f>
        <v>0</v>
      </c>
      <c r="AS1347" s="1">
        <f>COUNTIF(F1347,"CVV")</f>
        <v>0</v>
      </c>
      <c r="AT1347" s="1">
        <f>COUNTIF(F1347,"CVVC")</f>
        <v>0</v>
      </c>
      <c r="AU1347" s="1">
        <f>COUNTIF(F1347,"VV")</f>
        <v>0</v>
      </c>
      <c r="AV1347" s="1">
        <f>COUNTIF(F1347,"VVC")</f>
        <v>0</v>
      </c>
      <c r="AW1347" s="1">
        <f>COUNTIF(F1347,"CVVCVC")+COUNTIF(F1347,"VVCVC")+COUNTIF(F1347,"CVVCV")+COUNTIF(F1347,"VVCV")</f>
        <v>0</v>
      </c>
      <c r="AX1347" s="1"/>
      <c r="AY1347" s="1">
        <f>COUNTIF(F1347,"CCVCV")</f>
        <v>0</v>
      </c>
      <c r="AZ1347" s="1">
        <f>COUNTIF(F1347,"CCVCVC")</f>
        <v>0</v>
      </c>
      <c r="BA1347" s="1">
        <f>COUNTIF(F1347,"CCVV")</f>
        <v>0</v>
      </c>
      <c r="BB1347" s="1">
        <f>COUNTIF(F1347,"CCVVC")</f>
        <v>0</v>
      </c>
      <c r="BC1347" s="1"/>
      <c r="BF1347" s="1" t="str">
        <f>RIGHT(F1347,4)</f>
        <v>CVCV</v>
      </c>
      <c r="BG1347" s="1">
        <v>1</v>
      </c>
      <c r="BH1347" s="1"/>
      <c r="BP1347" s="1">
        <f>SUM(BG1347:BO1347)</f>
        <v>1</v>
      </c>
      <c r="BQ1347">
        <v>0</v>
      </c>
      <c r="BS1347" s="1" t="str">
        <f>LEFT(B1347,1)</f>
        <v>t</v>
      </c>
      <c r="BT1347" s="1" t="str">
        <f>LEFT(B1347,2)</f>
        <v>ta</v>
      </c>
      <c r="BU1347" s="1" t="str">
        <f>RIGHT(B1347,1)</f>
        <v>u</v>
      </c>
      <c r="BW1347"/>
      <c r="BX1347" s="10">
        <v>0</v>
      </c>
      <c r="BY1347" s="10" t="str">
        <f>LEFT(CA1347,1)</f>
        <v>n</v>
      </c>
      <c r="BZ1347" s="10" t="str">
        <f>RIGHT(B1347,1)</f>
        <v>u</v>
      </c>
      <c r="CA1347" s="10" t="str">
        <f>RIGHT(B1347,2)</f>
        <v>nu</v>
      </c>
      <c r="CB1347" s="10" t="str">
        <f>RIGHT(B1347,3)</f>
        <v>anu</v>
      </c>
      <c r="CC1347" s="10" t="str">
        <f>RIGHT(B1347,2)</f>
        <v>nu</v>
      </c>
      <c r="CD1347" s="10" t="str">
        <f>RIGHT(B1347,1)</f>
        <v>u</v>
      </c>
    </row>
    <row r="1348" spans="1:82">
      <c r="B1348" s="30" t="s">
        <v>4056</v>
      </c>
      <c r="C1348" t="s">
        <v>4057</v>
      </c>
      <c r="D1348" s="1" t="s">
        <v>1150</v>
      </c>
      <c r="E1348" s="2" t="s">
        <v>2821</v>
      </c>
      <c r="F1348" s="1" t="s">
        <v>2834</v>
      </c>
      <c r="G1348" s="1">
        <f>COUNTIF(B1348,"*ii*")</f>
        <v>0</v>
      </c>
      <c r="H1348" s="1">
        <f>COUNTIF(B1348,"*ee*")</f>
        <v>0</v>
      </c>
      <c r="I1348" s="1">
        <f>COUNTIF(B1348,"*aa*")</f>
        <v>0</v>
      </c>
      <c r="J1348" s="1">
        <f>COUNTIF(B1348,"*oo*")</f>
        <v>0</v>
      </c>
      <c r="K1348" s="1">
        <f>COUNTIF(B1348,"*uu*")</f>
        <v>0</v>
      </c>
      <c r="L1348" s="1">
        <f>COUNTIF(B1348,"*ia*")</f>
        <v>0</v>
      </c>
      <c r="M1348" s="1">
        <f>COUNTIF(B1348,"*iu*")</f>
        <v>0</v>
      </c>
      <c r="N1348" s="1">
        <f>COUNTIF(B1348,"*ei*")</f>
        <v>0</v>
      </c>
      <c r="O1348" s="1">
        <f>COUNTIF(B1348,"*ea*")</f>
        <v>0</v>
      </c>
      <c r="P1348" s="1">
        <f>COUNTIF(B1348,"*eo*")</f>
        <v>0</v>
      </c>
      <c r="Q1348" s="1">
        <f>COUNTIF(B1348,"*eu*")</f>
        <v>0</v>
      </c>
      <c r="R1348" s="1">
        <f>COUNTIF(B1348,"*ai*")</f>
        <v>0</v>
      </c>
      <c r="S1348" s="1">
        <f>COUNTIF(B1348,"*ae*")</f>
        <v>0</v>
      </c>
      <c r="T1348" s="1">
        <f>COUNTIF(B1348,"*ao*")</f>
        <v>0</v>
      </c>
      <c r="U1348" s="1">
        <f>COUNTIF(B1348,"*au*")</f>
        <v>0</v>
      </c>
      <c r="V1348" s="1">
        <f>COUNTIF(B1348,"*oi*")</f>
        <v>0</v>
      </c>
      <c r="W1348" s="1">
        <f>COUNTIF(B1348,"*oe*")</f>
        <v>0</v>
      </c>
      <c r="X1348" s="1">
        <f>COUNTIF(B1348,"*oa*")</f>
        <v>0</v>
      </c>
      <c r="Y1348" s="1">
        <f>COUNTIF(B1348,"*ou*")</f>
        <v>0</v>
      </c>
      <c r="Z1348" s="1">
        <f>COUNTIF(B1348,"*ui*")</f>
        <v>0</v>
      </c>
      <c r="AA1348" s="1">
        <f>COUNTIF(B1348,"*ua*")</f>
        <v>0</v>
      </c>
      <c r="AB1348">
        <f>SUM(G1348:AA1348)</f>
        <v>0</v>
      </c>
      <c r="AC1348">
        <v>2</v>
      </c>
      <c r="AD1348">
        <f>COUNTIF(AC1348,"2")</f>
        <v>1</v>
      </c>
      <c r="AE1348">
        <f>COUNTIF(AC1348,"3")</f>
        <v>0</v>
      </c>
      <c r="AF1348">
        <f>COUNTIF(AC1348,"4")</f>
        <v>0</v>
      </c>
      <c r="AG1348">
        <f>COUNTIF(AC1348,"5")</f>
        <v>0</v>
      </c>
      <c r="AH1348">
        <v>1</v>
      </c>
      <c r="AI1348">
        <v>0</v>
      </c>
      <c r="AL1348">
        <v>1</v>
      </c>
      <c r="AO1348" s="1">
        <f>COUNTIF(F1348,"CVCV")+COUNTIF(F1348,"CVVCV")</f>
        <v>1</v>
      </c>
      <c r="AP1348" s="1">
        <f>COUNTIF(F1348,"CVCVC")+COUNTIF(F1348,"CVVCVC")</f>
        <v>0</v>
      </c>
      <c r="AQ1348" s="1">
        <f>COUNTIF(F1348,"VCV")+COUNTIF(F1348,"VVCV")</f>
        <v>0</v>
      </c>
      <c r="AR1348" s="1">
        <f>COUNTIF(F1348,"VCVC")+COUNTIF(F1348,"VVCVC")</f>
        <v>0</v>
      </c>
      <c r="AS1348" s="1">
        <f>COUNTIF(F1348,"CVV")</f>
        <v>0</v>
      </c>
      <c r="AT1348" s="1">
        <f>COUNTIF(F1348,"CVVC")</f>
        <v>0</v>
      </c>
      <c r="AU1348" s="1">
        <f>COUNTIF(F1348,"VV")</f>
        <v>0</v>
      </c>
      <c r="AV1348" s="1">
        <f>COUNTIF(F1348,"VVC")</f>
        <v>0</v>
      </c>
      <c r="AW1348" s="1">
        <f>COUNTIF(F1348,"CVVCVC")+COUNTIF(F1348,"VVCVC")+COUNTIF(F1348,"CVVCV")+COUNTIF(F1348,"VVCV")</f>
        <v>0</v>
      </c>
      <c r="AX1348" s="1"/>
      <c r="AY1348" s="1">
        <f>COUNTIF(F1348,"CCVCV")</f>
        <v>0</v>
      </c>
      <c r="AZ1348" s="1">
        <f>COUNTIF(F1348,"CCVCVC")</f>
        <v>0</v>
      </c>
      <c r="BA1348" s="1">
        <f>COUNTIF(F1348,"CCVV")</f>
        <v>0</v>
      </c>
      <c r="BB1348" s="1">
        <f>COUNTIF(F1348,"CCVVC")</f>
        <v>0</v>
      </c>
      <c r="BC1348" s="1"/>
      <c r="BF1348" s="1" t="str">
        <f>RIGHT(F1348,4)</f>
        <v>CVCV</v>
      </c>
      <c r="BG1348" s="1">
        <v>1</v>
      </c>
      <c r="BH1348" s="1"/>
      <c r="BP1348" s="1">
        <f>SUM(BG1348:BO1348)</f>
        <v>1</v>
      </c>
      <c r="BQ1348">
        <v>0</v>
      </c>
      <c r="BS1348" s="1" t="str">
        <f>LEFT(B1348,1)</f>
        <v>s</v>
      </c>
      <c r="BT1348" s="1" t="str">
        <f>LEFT(B1348,2)</f>
        <v>si</v>
      </c>
      <c r="BU1348" s="1" t="str">
        <f>RIGHT(B1348,1)</f>
        <v>u</v>
      </c>
      <c r="BW1348"/>
      <c r="BX1348" s="10">
        <v>0</v>
      </c>
      <c r="BY1348" s="10" t="str">
        <f>LEFT(CA1348,1)</f>
        <v>n</v>
      </c>
      <c r="BZ1348" s="10" t="str">
        <f>RIGHT(B1348,1)</f>
        <v>u</v>
      </c>
      <c r="CA1348" s="10" t="str">
        <f>RIGHT(B1348,2)</f>
        <v>nu</v>
      </c>
      <c r="CB1348" s="10" t="str">
        <f>RIGHT(B1348,3)</f>
        <v>inu</v>
      </c>
      <c r="CC1348" s="10" t="str">
        <f>RIGHT(B1348,2)</f>
        <v>nu</v>
      </c>
      <c r="CD1348" s="10" t="str">
        <f>RIGHT(B1348,1)</f>
        <v>u</v>
      </c>
    </row>
    <row r="1349" spans="1:82">
      <c r="A1349">
        <v>1176</v>
      </c>
      <c r="B1349" s="30" t="s">
        <v>666</v>
      </c>
      <c r="C1349" t="s">
        <v>2070</v>
      </c>
      <c r="D1349" t="s">
        <v>1141</v>
      </c>
      <c r="E1349" t="s">
        <v>1141</v>
      </c>
      <c r="F1349" t="s">
        <v>2834</v>
      </c>
      <c r="G1349" s="1">
        <f>COUNTIF(B1349,"*ii*")</f>
        <v>0</v>
      </c>
      <c r="H1349" s="1">
        <f>COUNTIF(B1349,"*ee*")</f>
        <v>0</v>
      </c>
      <c r="I1349" s="1">
        <f>COUNTIF(B1349,"*aa*")</f>
        <v>0</v>
      </c>
      <c r="J1349" s="1">
        <f>COUNTIF(B1349,"*oo*")</f>
        <v>0</v>
      </c>
      <c r="K1349" s="1">
        <f>COUNTIF(B1349,"*uu*")</f>
        <v>0</v>
      </c>
      <c r="L1349" s="1">
        <f>COUNTIF(B1349,"*ia*")</f>
        <v>0</v>
      </c>
      <c r="M1349" s="1">
        <f>COUNTIF(B1349,"*iu*")</f>
        <v>0</v>
      </c>
      <c r="N1349" s="1">
        <f>COUNTIF(B1349,"*ei*")</f>
        <v>0</v>
      </c>
      <c r="O1349" s="1">
        <f>COUNTIF(B1349,"*ea*")</f>
        <v>0</v>
      </c>
      <c r="P1349" s="1">
        <f>COUNTIF(B1349,"*eo*")</f>
        <v>0</v>
      </c>
      <c r="Q1349" s="1">
        <f>COUNTIF(B1349,"*eu*")</f>
        <v>0</v>
      </c>
      <c r="R1349" s="1">
        <f>COUNTIF(B1349,"*ai*")</f>
        <v>0</v>
      </c>
      <c r="S1349" s="1">
        <f>COUNTIF(B1349,"*ae*")</f>
        <v>0</v>
      </c>
      <c r="T1349" s="1">
        <f>COUNTIF(B1349,"*ao*")</f>
        <v>0</v>
      </c>
      <c r="U1349" s="1">
        <f>COUNTIF(B1349,"*au*")</f>
        <v>0</v>
      </c>
      <c r="V1349" s="1">
        <f>COUNTIF(B1349,"*oi*")</f>
        <v>0</v>
      </c>
      <c r="W1349" s="1">
        <f>COUNTIF(B1349,"*oe*")</f>
        <v>0</v>
      </c>
      <c r="X1349" s="1">
        <f>COUNTIF(B1349,"*oa*")</f>
        <v>0</v>
      </c>
      <c r="Y1349" s="1">
        <f>COUNTIF(B1349,"*ou*")</f>
        <v>0</v>
      </c>
      <c r="Z1349" s="1">
        <f>COUNTIF(B1349,"*ui*")</f>
        <v>0</v>
      </c>
      <c r="AA1349" s="1">
        <f>COUNTIF(B1349,"*ua*")</f>
        <v>0</v>
      </c>
      <c r="AB1349">
        <f>SUM(G1349:AA1349)</f>
        <v>0</v>
      </c>
      <c r="AC1349">
        <v>2</v>
      </c>
      <c r="AD1349">
        <f>COUNTIF(AC1349,"2")</f>
        <v>1</v>
      </c>
      <c r="AE1349">
        <f>COUNTIF(AC1349,"3")</f>
        <v>0</v>
      </c>
      <c r="AF1349">
        <f>COUNTIF(AC1349,"4")</f>
        <v>0</v>
      </c>
      <c r="AG1349">
        <f>COUNTIF(AC1349,"5")</f>
        <v>0</v>
      </c>
      <c r="AH1349">
        <v>1</v>
      </c>
      <c r="AI1349">
        <v>0</v>
      </c>
      <c r="AL1349">
        <v>1</v>
      </c>
      <c r="AO1349" s="1">
        <f>COUNTIF(F1349,"CVCV")+COUNTIF(F1349,"CVVCV")</f>
        <v>1</v>
      </c>
      <c r="AP1349" s="1">
        <f>COUNTIF(F1349,"CVCVC")+COUNTIF(F1349,"CVVCVC")</f>
        <v>0</v>
      </c>
      <c r="AQ1349" s="1">
        <f>COUNTIF(F1349,"VCV")+COUNTIF(F1349,"VVCV")</f>
        <v>0</v>
      </c>
      <c r="AR1349" s="1">
        <f>COUNTIF(F1349,"VCVC")+COUNTIF(F1349,"VVCVC")</f>
        <v>0</v>
      </c>
      <c r="AS1349" s="1">
        <f>COUNTIF(F1349,"CVV")</f>
        <v>0</v>
      </c>
      <c r="AT1349" s="1">
        <f>COUNTIF(F1349,"CVVC")</f>
        <v>0</v>
      </c>
      <c r="AU1349" s="1">
        <f>COUNTIF(F1349,"VV")</f>
        <v>0</v>
      </c>
      <c r="AV1349" s="1">
        <f>COUNTIF(F1349,"VVC")</f>
        <v>0</v>
      </c>
      <c r="AW1349" s="1">
        <f>COUNTIF(F1349,"CVVCVC")+COUNTIF(F1349,"VVCVC")+COUNTIF(F1349,"CVVCV")+COUNTIF(F1349,"VVCV")</f>
        <v>0</v>
      </c>
      <c r="AY1349" s="1">
        <f>COUNTIF(F1349,"CCVCV")</f>
        <v>0</v>
      </c>
      <c r="AZ1349" s="1">
        <f>COUNTIF(F1349,"CCVCVC")</f>
        <v>0</v>
      </c>
      <c r="BA1349" s="1">
        <f>COUNTIF(F1349,"CCVV")</f>
        <v>0</v>
      </c>
      <c r="BB1349" s="1">
        <f>COUNTIF(F1349,"CCVVC")</f>
        <v>0</v>
      </c>
      <c r="BF1349" s="1" t="str">
        <f>RIGHT(F1349,4)</f>
        <v>CVCV</v>
      </c>
      <c r="BG1349" s="1">
        <v>1</v>
      </c>
      <c r="BP1349" s="1">
        <f>SUM(BG1349:BO1349)</f>
        <v>1</v>
      </c>
      <c r="BQ1349">
        <v>0</v>
      </c>
      <c r="BS1349" s="1" t="str">
        <f>LEFT(B1349,1)</f>
        <v>p</v>
      </c>
      <c r="BT1349" s="1" t="str">
        <f>LEFT(B1349,2)</f>
        <v>po</v>
      </c>
      <c r="BU1349" s="1" t="str">
        <f>RIGHT(B1349,1)</f>
        <v>u</v>
      </c>
      <c r="BX1349" s="10">
        <v>0</v>
      </c>
      <c r="BY1349" s="10" t="str">
        <f>LEFT(CA1349,1)</f>
        <v>o</v>
      </c>
      <c r="BZ1349" s="10" t="str">
        <f>RIGHT(B1349,1)</f>
        <v>u</v>
      </c>
      <c r="CA1349" s="10" t="str">
        <f>RIGHT(B1349,3)</f>
        <v>onu</v>
      </c>
      <c r="CB1349" s="10" t="str">
        <f>RIGHT(B1349,3)</f>
        <v>onu</v>
      </c>
      <c r="CC1349" s="10" t="str">
        <f>RIGHT(B1349,2)</f>
        <v>nu</v>
      </c>
      <c r="CD1349" s="10" t="str">
        <f>RIGHT(B1349,1)</f>
        <v>u</v>
      </c>
    </row>
    <row r="1350" spans="1:82">
      <c r="A1350">
        <v>414</v>
      </c>
      <c r="B1350" s="30" t="s">
        <v>967</v>
      </c>
      <c r="C1350" t="s">
        <v>2546</v>
      </c>
      <c r="D1350" t="s">
        <v>1150</v>
      </c>
      <c r="E1350" t="s">
        <v>2821</v>
      </c>
      <c r="F1350" t="s">
        <v>2834</v>
      </c>
      <c r="G1350" s="1">
        <f>COUNTIF(B1350,"*ii*")</f>
        <v>0</v>
      </c>
      <c r="H1350" s="1">
        <f>COUNTIF(B1350,"*ee*")</f>
        <v>0</v>
      </c>
      <c r="I1350" s="1">
        <f>COUNTIF(B1350,"*aa*")</f>
        <v>0</v>
      </c>
      <c r="J1350" s="1">
        <f>COUNTIF(B1350,"*oo*")</f>
        <v>0</v>
      </c>
      <c r="K1350" s="1">
        <f>COUNTIF(B1350,"*uu*")</f>
        <v>0</v>
      </c>
      <c r="L1350" s="1">
        <f>COUNTIF(B1350,"*ia*")</f>
        <v>0</v>
      </c>
      <c r="M1350" s="1">
        <f>COUNTIF(B1350,"*iu*")</f>
        <v>0</v>
      </c>
      <c r="N1350" s="1">
        <f>COUNTIF(B1350,"*ei*")</f>
        <v>0</v>
      </c>
      <c r="O1350" s="1">
        <f>COUNTIF(B1350,"*ea*")</f>
        <v>0</v>
      </c>
      <c r="P1350" s="1">
        <f>COUNTIF(B1350,"*eo*")</f>
        <v>0</v>
      </c>
      <c r="Q1350" s="1">
        <f>COUNTIF(B1350,"*eu*")</f>
        <v>0</v>
      </c>
      <c r="R1350" s="1">
        <f>COUNTIF(B1350,"*ai*")</f>
        <v>0</v>
      </c>
      <c r="S1350" s="1">
        <f>COUNTIF(B1350,"*ae*")</f>
        <v>0</v>
      </c>
      <c r="T1350" s="1">
        <f>COUNTIF(B1350,"*ao*")</f>
        <v>0</v>
      </c>
      <c r="U1350" s="1">
        <f>COUNTIF(B1350,"*au*")</f>
        <v>0</v>
      </c>
      <c r="V1350" s="1">
        <f>COUNTIF(B1350,"*oi*")</f>
        <v>0</v>
      </c>
      <c r="W1350" s="1">
        <f>COUNTIF(B1350,"*oe*")</f>
        <v>0</v>
      </c>
      <c r="X1350" s="1">
        <f>COUNTIF(B1350,"*oa*")</f>
        <v>0</v>
      </c>
      <c r="Y1350" s="1">
        <f>COUNTIF(B1350,"*ou*")</f>
        <v>0</v>
      </c>
      <c r="Z1350" s="1">
        <f>COUNTIF(B1350,"*ui*")</f>
        <v>0</v>
      </c>
      <c r="AA1350" s="1">
        <f>COUNTIF(B1350,"*ua*")</f>
        <v>0</v>
      </c>
      <c r="AB1350">
        <f>SUM(G1350:AA1350)</f>
        <v>0</v>
      </c>
      <c r="AC1350">
        <v>2</v>
      </c>
      <c r="AD1350">
        <f>COUNTIF(AC1350,"2")</f>
        <v>1</v>
      </c>
      <c r="AE1350">
        <f>COUNTIF(AC1350,"3")</f>
        <v>0</v>
      </c>
      <c r="AF1350">
        <f>COUNTIF(AC1350,"4")</f>
        <v>0</v>
      </c>
      <c r="AG1350">
        <f>COUNTIF(AC1350,"5")</f>
        <v>0</v>
      </c>
      <c r="AH1350">
        <v>1</v>
      </c>
      <c r="AI1350">
        <v>0</v>
      </c>
      <c r="AL1350">
        <v>1</v>
      </c>
      <c r="AO1350" s="1">
        <f>COUNTIF(F1350,"CVCV")+COUNTIF(F1350,"CVVCV")</f>
        <v>1</v>
      </c>
      <c r="AP1350" s="1">
        <f>COUNTIF(F1350,"CVCVC")+COUNTIF(F1350,"CVVCVC")</f>
        <v>0</v>
      </c>
      <c r="AQ1350" s="1">
        <f>COUNTIF(F1350,"VCV")+COUNTIF(F1350,"VVCV")</f>
        <v>0</v>
      </c>
      <c r="AR1350" s="1">
        <f>COUNTIF(F1350,"VCVC")+COUNTIF(F1350,"VVCVC")</f>
        <v>0</v>
      </c>
      <c r="AS1350" s="1">
        <f>COUNTIF(F1350,"CVV")</f>
        <v>0</v>
      </c>
      <c r="AT1350" s="1">
        <f>COUNTIF(F1350,"CVVC")</f>
        <v>0</v>
      </c>
      <c r="AU1350" s="1">
        <f>COUNTIF(F1350,"VV")</f>
        <v>0</v>
      </c>
      <c r="AV1350" s="1">
        <f>COUNTIF(F1350,"VVC")</f>
        <v>0</v>
      </c>
      <c r="AW1350" s="1">
        <f>COUNTIF(F1350,"CVVCVC")+COUNTIF(F1350,"VVCVC")+COUNTIF(F1350,"CVVCV")+COUNTIF(F1350,"VVCV")</f>
        <v>0</v>
      </c>
      <c r="AY1350" s="1">
        <f>COUNTIF(F1350,"CCVCV")</f>
        <v>0</v>
      </c>
      <c r="AZ1350" s="1">
        <f>COUNTIF(F1350,"CCVCVC")</f>
        <v>0</v>
      </c>
      <c r="BA1350" s="1">
        <f>COUNTIF(F1350,"CCVV")</f>
        <v>0</v>
      </c>
      <c r="BB1350" s="1">
        <f>COUNTIF(F1350,"CCVVC")</f>
        <v>0</v>
      </c>
      <c r="BF1350" s="1" t="str">
        <f>RIGHT(F1350,4)</f>
        <v>CVCV</v>
      </c>
      <c r="BG1350" s="1">
        <v>1</v>
      </c>
      <c r="BP1350" s="1">
        <f>SUM(BG1350:BO1350)</f>
        <v>1</v>
      </c>
      <c r="BQ1350">
        <v>0</v>
      </c>
      <c r="BS1350" s="1" t="str">
        <f>LEFT(B1350,1)</f>
        <v>h</v>
      </c>
      <c r="BT1350" s="1" t="str">
        <f>LEFT(B1350,2)</f>
        <v>ho</v>
      </c>
      <c r="BU1350" s="1" t="str">
        <f>RIGHT(B1350,1)</f>
        <v>u</v>
      </c>
      <c r="BX1350" s="10">
        <v>0</v>
      </c>
      <c r="BY1350" s="10" t="str">
        <f>LEFT(CA1350,1)</f>
        <v>o</v>
      </c>
      <c r="BZ1350" s="10" t="str">
        <f>RIGHT(B1350,1)</f>
        <v>u</v>
      </c>
      <c r="CA1350" s="10" t="str">
        <f>RIGHT(B1350,3)</f>
        <v>onu</v>
      </c>
      <c r="CB1350" s="10" t="str">
        <f>RIGHT(B1350,3)</f>
        <v>onu</v>
      </c>
      <c r="CC1350" s="10" t="str">
        <f>RIGHT(B1350,2)</f>
        <v>nu</v>
      </c>
      <c r="CD1350" s="10" t="str">
        <f>RIGHT(B1350,1)</f>
        <v>u</v>
      </c>
    </row>
    <row r="1351" spans="1:82">
      <c r="A1351">
        <v>232</v>
      </c>
      <c r="B1351" s="30" t="s">
        <v>780</v>
      </c>
      <c r="C1351" t="s">
        <v>2230</v>
      </c>
      <c r="D1351" t="s">
        <v>1141</v>
      </c>
      <c r="E1351" t="s">
        <v>1141</v>
      </c>
      <c r="F1351" t="s">
        <v>2834</v>
      </c>
      <c r="G1351" s="1">
        <f>COUNTIF(B1351,"*ii*")</f>
        <v>0</v>
      </c>
      <c r="H1351" s="1">
        <f>COUNTIF(B1351,"*ee*")</f>
        <v>0</v>
      </c>
      <c r="I1351" s="1">
        <f>COUNTIF(B1351,"*aa*")</f>
        <v>0</v>
      </c>
      <c r="J1351" s="1">
        <f>COUNTIF(B1351,"*oo*")</f>
        <v>0</v>
      </c>
      <c r="K1351" s="1">
        <f>COUNTIF(B1351,"*uu*")</f>
        <v>0</v>
      </c>
      <c r="L1351" s="1">
        <f>COUNTIF(B1351,"*ia*")</f>
        <v>0</v>
      </c>
      <c r="M1351" s="1">
        <f>COUNTIF(B1351,"*iu*")</f>
        <v>0</v>
      </c>
      <c r="N1351" s="1">
        <f>COUNTIF(B1351,"*ei*")</f>
        <v>0</v>
      </c>
      <c r="O1351" s="1">
        <f>COUNTIF(B1351,"*ea*")</f>
        <v>0</v>
      </c>
      <c r="P1351" s="1">
        <f>COUNTIF(B1351,"*eo*")</f>
        <v>0</v>
      </c>
      <c r="Q1351" s="1">
        <f>COUNTIF(B1351,"*eu*")</f>
        <v>0</v>
      </c>
      <c r="R1351" s="1">
        <f>COUNTIF(B1351,"*ai*")</f>
        <v>0</v>
      </c>
      <c r="S1351" s="1">
        <f>COUNTIF(B1351,"*ae*")</f>
        <v>0</v>
      </c>
      <c r="T1351" s="1">
        <f>COUNTIF(B1351,"*ao*")</f>
        <v>0</v>
      </c>
      <c r="U1351" s="1">
        <f>COUNTIF(B1351,"*au*")</f>
        <v>0</v>
      </c>
      <c r="V1351" s="1">
        <f>COUNTIF(B1351,"*oi*")</f>
        <v>0</v>
      </c>
      <c r="W1351" s="1">
        <f>COUNTIF(B1351,"*oe*")</f>
        <v>0</v>
      </c>
      <c r="X1351" s="1">
        <f>COUNTIF(B1351,"*oa*")</f>
        <v>0</v>
      </c>
      <c r="Y1351" s="1">
        <f>COUNTIF(B1351,"*ou*")</f>
        <v>0</v>
      </c>
      <c r="Z1351" s="1">
        <f>COUNTIF(B1351,"*ui*")</f>
        <v>0</v>
      </c>
      <c r="AA1351" s="1">
        <f>COUNTIF(B1351,"*ua*")</f>
        <v>0</v>
      </c>
      <c r="AB1351">
        <f>SUM(G1351:AA1351)</f>
        <v>0</v>
      </c>
      <c r="AC1351">
        <v>2</v>
      </c>
      <c r="AD1351">
        <f>COUNTIF(AC1351,"2")</f>
        <v>1</v>
      </c>
      <c r="AE1351">
        <f>COUNTIF(AC1351,"3")</f>
        <v>0</v>
      </c>
      <c r="AF1351">
        <f>COUNTIF(AC1351,"4")</f>
        <v>0</v>
      </c>
      <c r="AG1351">
        <f>COUNTIF(AC1351,"5")</f>
        <v>0</v>
      </c>
      <c r="AH1351">
        <v>1</v>
      </c>
      <c r="AI1351">
        <v>0</v>
      </c>
      <c r="AL1351">
        <v>1</v>
      </c>
      <c r="AO1351" s="1">
        <f>COUNTIF(F1351,"CVCV")+COUNTIF(F1351,"CVVCV")</f>
        <v>1</v>
      </c>
      <c r="AP1351" s="1">
        <f>COUNTIF(F1351,"CVCVC")+COUNTIF(F1351,"CVVCVC")</f>
        <v>0</v>
      </c>
      <c r="AQ1351" s="1">
        <f>COUNTIF(F1351,"VCV")+COUNTIF(F1351,"VVCV")</f>
        <v>0</v>
      </c>
      <c r="AR1351" s="1">
        <f>COUNTIF(F1351,"VCVC")+COUNTIF(F1351,"VVCVC")</f>
        <v>0</v>
      </c>
      <c r="AS1351" s="1">
        <f>COUNTIF(F1351,"CVV")</f>
        <v>0</v>
      </c>
      <c r="AT1351" s="1">
        <f>COUNTIF(F1351,"CVVC")</f>
        <v>0</v>
      </c>
      <c r="AU1351" s="1">
        <f>COUNTIF(F1351,"VV")</f>
        <v>0</v>
      </c>
      <c r="AV1351" s="1">
        <f>COUNTIF(F1351,"VVC")</f>
        <v>0</v>
      </c>
      <c r="AW1351" s="1">
        <f>COUNTIF(F1351,"CVVCVC")+COUNTIF(F1351,"VVCVC")+COUNTIF(F1351,"CVVCV")+COUNTIF(F1351,"VVCV")</f>
        <v>0</v>
      </c>
      <c r="AY1351" s="1">
        <f>COUNTIF(F1351,"CCVCV")</f>
        <v>0</v>
      </c>
      <c r="AZ1351" s="1">
        <f>COUNTIF(F1351,"CCVCVC")</f>
        <v>0</v>
      </c>
      <c r="BA1351" s="1">
        <f>COUNTIF(F1351,"CCVV")</f>
        <v>0</v>
      </c>
      <c r="BB1351" s="1">
        <f>COUNTIF(F1351,"CCVVC")</f>
        <v>0</v>
      </c>
      <c r="BF1351" s="1" t="str">
        <f>RIGHT(F1351,4)</f>
        <v>CVCV</v>
      </c>
      <c r="BG1351" s="1">
        <v>1</v>
      </c>
      <c r="BP1351" s="1">
        <f>SUM(BG1351:BO1351)</f>
        <v>1</v>
      </c>
      <c r="BQ1351">
        <v>0</v>
      </c>
      <c r="BS1351" s="1" t="str">
        <f>LEFT(B1351,1)</f>
        <v>b</v>
      </c>
      <c r="BT1351" s="1" t="str">
        <f>LEFT(B1351,2)</f>
        <v>bu</v>
      </c>
      <c r="BU1351" s="1" t="str">
        <f>RIGHT(B1351,1)</f>
        <v>u</v>
      </c>
      <c r="BX1351" s="10">
        <v>0</v>
      </c>
      <c r="BY1351" s="10" t="str">
        <f>LEFT(CA1351,1)</f>
        <v>u</v>
      </c>
      <c r="BZ1351" s="10" t="str">
        <f>RIGHT(B1351,1)</f>
        <v>u</v>
      </c>
      <c r="CA1351" s="10" t="str">
        <f>RIGHT(B1351,3)</f>
        <v>unu</v>
      </c>
      <c r="CB1351" s="10" t="str">
        <f>RIGHT(B1351,3)</f>
        <v>unu</v>
      </c>
      <c r="CC1351" s="10" t="str">
        <f>RIGHT(B1351,2)</f>
        <v>nu</v>
      </c>
      <c r="CD1351" s="10" t="str">
        <f>RIGHT(B1351,1)</f>
        <v>u</v>
      </c>
    </row>
    <row r="1352" spans="1:82">
      <c r="A1352">
        <v>889</v>
      </c>
      <c r="B1352" s="30" t="s">
        <v>3710</v>
      </c>
      <c r="C1352" t="s">
        <v>1938</v>
      </c>
      <c r="D1352" t="s">
        <v>1141</v>
      </c>
      <c r="E1352" t="s">
        <v>1141</v>
      </c>
      <c r="F1352" s="1" t="s">
        <v>2834</v>
      </c>
      <c r="G1352" s="1">
        <f>COUNTIF(B1352,"*ii*")</f>
        <v>0</v>
      </c>
      <c r="H1352" s="1">
        <f>COUNTIF(B1352,"*ee*")</f>
        <v>0</v>
      </c>
      <c r="I1352" s="1">
        <f>COUNTIF(B1352,"*aa*")</f>
        <v>0</v>
      </c>
      <c r="J1352" s="1">
        <f>COUNTIF(B1352,"*oo*")</f>
        <v>0</v>
      </c>
      <c r="K1352" s="1">
        <f>COUNTIF(B1352,"*uu*")</f>
        <v>0</v>
      </c>
      <c r="L1352" s="1">
        <f>COUNTIF(B1352,"*ia*")</f>
        <v>0</v>
      </c>
      <c r="M1352" s="1">
        <f>COUNTIF(B1352,"*iu*")</f>
        <v>0</v>
      </c>
      <c r="N1352" s="1">
        <f>COUNTIF(B1352,"*ei*")</f>
        <v>0</v>
      </c>
      <c r="O1352" s="1">
        <f>COUNTIF(B1352,"*ea*")</f>
        <v>0</v>
      </c>
      <c r="P1352" s="1">
        <f>COUNTIF(B1352,"*eo*")</f>
        <v>0</v>
      </c>
      <c r="Q1352" s="1">
        <f>COUNTIF(B1352,"*eu*")</f>
        <v>0</v>
      </c>
      <c r="R1352" s="1">
        <f>COUNTIF(B1352,"*ai*")</f>
        <v>0</v>
      </c>
      <c r="S1352" s="1">
        <f>COUNTIF(B1352,"*ae*")</f>
        <v>0</v>
      </c>
      <c r="T1352" s="1">
        <f>COUNTIF(B1352,"*ao*")</f>
        <v>0</v>
      </c>
      <c r="U1352" s="1">
        <f>COUNTIF(B1352,"*au*")</f>
        <v>0</v>
      </c>
      <c r="V1352" s="1">
        <f>COUNTIF(B1352,"*oi*")</f>
        <v>0</v>
      </c>
      <c r="W1352" s="1">
        <f>COUNTIF(B1352,"*oe*")</f>
        <v>0</v>
      </c>
      <c r="X1352" s="1">
        <f>COUNTIF(B1352,"*oa*")</f>
        <v>0</v>
      </c>
      <c r="Y1352" s="1">
        <f>COUNTIF(B1352,"*ou*")</f>
        <v>0</v>
      </c>
      <c r="Z1352" s="1">
        <f>COUNTIF(B1352,"*ui*")</f>
        <v>0</v>
      </c>
      <c r="AA1352" s="1">
        <f>COUNTIF(B1352,"*ua*")</f>
        <v>0</v>
      </c>
      <c r="AB1352">
        <f>SUM(G1352:AA1352)</f>
        <v>0</v>
      </c>
      <c r="AC1352" s="1">
        <v>2</v>
      </c>
      <c r="AD1352">
        <f>COUNTIF(AC1352,"2")</f>
        <v>1</v>
      </c>
      <c r="AE1352">
        <f>COUNTIF(AC1352,"3")</f>
        <v>0</v>
      </c>
      <c r="AF1352">
        <f>COUNTIF(AC1352,"4")</f>
        <v>0</v>
      </c>
      <c r="AG1352">
        <f>COUNTIF(AC1352,"5")</f>
        <v>0</v>
      </c>
      <c r="AH1352">
        <v>1</v>
      </c>
      <c r="AI1352">
        <v>0</v>
      </c>
      <c r="AL1352">
        <v>1</v>
      </c>
      <c r="AO1352" s="1">
        <f>COUNTIF(F1352,"CVCV")+COUNTIF(F1352,"CVVCV")</f>
        <v>1</v>
      </c>
      <c r="AP1352" s="1">
        <f>COUNTIF(F1352,"CVCVC")+COUNTIF(F1352,"CVVCVC")</f>
        <v>0</v>
      </c>
      <c r="AQ1352" s="1">
        <f>COUNTIF(F1352,"VCV")+COUNTIF(F1352,"VVCV")</f>
        <v>0</v>
      </c>
      <c r="AR1352" s="1">
        <f>COUNTIF(F1352,"VCVC")+COUNTIF(F1352,"VVCVC")</f>
        <v>0</v>
      </c>
      <c r="AS1352" s="1">
        <f>COUNTIF(F1352,"CVV")</f>
        <v>0</v>
      </c>
      <c r="AT1352" s="1">
        <f>COUNTIF(F1352,"CVVC")</f>
        <v>0</v>
      </c>
      <c r="AU1352" s="1">
        <f>COUNTIF(F1352,"VV")</f>
        <v>0</v>
      </c>
      <c r="AV1352" s="1">
        <f>COUNTIF(F1352,"VVC")</f>
        <v>0</v>
      </c>
      <c r="AW1352" s="1">
        <f>COUNTIF(F1352,"CVVCVC")+COUNTIF(F1352,"VVCVC")+COUNTIF(F1352,"CVVCV")+COUNTIF(F1352,"VVCV")</f>
        <v>0</v>
      </c>
      <c r="AY1352" s="1">
        <f>COUNTIF(F1352,"CCVCV")</f>
        <v>0</v>
      </c>
      <c r="AZ1352" s="1">
        <f>COUNTIF(F1352,"CCVCVC")</f>
        <v>0</v>
      </c>
      <c r="BA1352" s="1">
        <f>COUNTIF(F1352,"CCVV")</f>
        <v>0</v>
      </c>
      <c r="BB1352" s="1">
        <f>COUNTIF(F1352,"CCVVC")</f>
        <v>0</v>
      </c>
      <c r="BE1352" s="30" t="s">
        <v>562</v>
      </c>
      <c r="BF1352" s="1" t="str">
        <f>RIGHT(F1352,4)</f>
        <v>CVCV</v>
      </c>
      <c r="BG1352" s="1">
        <v>1</v>
      </c>
      <c r="BP1352" s="1">
        <f>SUM(BG1352:BO1352)</f>
        <v>1</v>
      </c>
      <c r="BQ1352">
        <v>0</v>
      </c>
      <c r="BS1352" s="1" t="str">
        <f>LEFT(B1352,1)</f>
        <v>m</v>
      </c>
      <c r="BT1352" s="1" t="str">
        <f>LEFT(B1352,2)</f>
        <v>mu</v>
      </c>
      <c r="BU1352" s="1" t="str">
        <f>RIGHT(B1352,1)</f>
        <v>u</v>
      </c>
      <c r="BX1352" s="10">
        <v>0</v>
      </c>
      <c r="BY1352" s="10" t="str">
        <f>LEFT(CA1352,1)</f>
        <v>u</v>
      </c>
      <c r="BZ1352" s="10" t="str">
        <f>RIGHT(B1352,1)</f>
        <v>u</v>
      </c>
      <c r="CA1352" s="10" t="str">
        <f>RIGHT(B1352,3)</f>
        <v>unu</v>
      </c>
      <c r="CB1352" s="10" t="str">
        <f>RIGHT(B1352,3)</f>
        <v>unu</v>
      </c>
      <c r="CC1352" s="10" t="str">
        <f>RIGHT(B1352,2)</f>
        <v>nu</v>
      </c>
      <c r="CD1352" s="10" t="str">
        <f>RIGHT(B1352,1)</f>
        <v>u</v>
      </c>
    </row>
    <row r="1353" spans="1:82">
      <c r="A1353">
        <v>427</v>
      </c>
      <c r="B1353" s="30" t="s">
        <v>398</v>
      </c>
      <c r="C1353" t="s">
        <v>1700</v>
      </c>
      <c r="D1353" t="s">
        <v>1151</v>
      </c>
      <c r="E1353" t="s">
        <v>2821</v>
      </c>
      <c r="F1353" t="s">
        <v>2834</v>
      </c>
      <c r="G1353" s="1">
        <f>COUNTIF(B1353,"*ii*")</f>
        <v>0</v>
      </c>
      <c r="H1353" s="1">
        <f>COUNTIF(B1353,"*ee*")</f>
        <v>0</v>
      </c>
      <c r="I1353" s="1">
        <f>COUNTIF(B1353,"*aa*")</f>
        <v>0</v>
      </c>
      <c r="J1353" s="1">
        <f>COUNTIF(B1353,"*oo*")</f>
        <v>0</v>
      </c>
      <c r="K1353" s="1">
        <f>COUNTIF(B1353,"*uu*")</f>
        <v>0</v>
      </c>
      <c r="L1353" s="1">
        <f>COUNTIF(B1353,"*ia*")</f>
        <v>0</v>
      </c>
      <c r="M1353" s="1">
        <f>COUNTIF(B1353,"*iu*")</f>
        <v>0</v>
      </c>
      <c r="N1353" s="1">
        <f>COUNTIF(B1353,"*ei*")</f>
        <v>0</v>
      </c>
      <c r="O1353" s="1">
        <f>COUNTIF(B1353,"*ea*")</f>
        <v>0</v>
      </c>
      <c r="P1353" s="1">
        <f>COUNTIF(B1353,"*eo*")</f>
        <v>0</v>
      </c>
      <c r="Q1353" s="1">
        <f>COUNTIF(B1353,"*eu*")</f>
        <v>0</v>
      </c>
      <c r="R1353" s="1">
        <f>COUNTIF(B1353,"*ai*")</f>
        <v>0</v>
      </c>
      <c r="S1353" s="1">
        <f>COUNTIF(B1353,"*ae*")</f>
        <v>0</v>
      </c>
      <c r="T1353" s="1">
        <f>COUNTIF(B1353,"*ao*")</f>
        <v>0</v>
      </c>
      <c r="U1353" s="1">
        <f>COUNTIF(B1353,"*au*")</f>
        <v>0</v>
      </c>
      <c r="V1353" s="1">
        <f>COUNTIF(B1353,"*oi*")</f>
        <v>0</v>
      </c>
      <c r="W1353" s="1">
        <f>COUNTIF(B1353,"*oe*")</f>
        <v>0</v>
      </c>
      <c r="X1353" s="1">
        <f>COUNTIF(B1353,"*oa*")</f>
        <v>0</v>
      </c>
      <c r="Y1353" s="1">
        <f>COUNTIF(B1353,"*ou*")</f>
        <v>0</v>
      </c>
      <c r="Z1353" s="1">
        <f>COUNTIF(B1353,"*ui*")</f>
        <v>0</v>
      </c>
      <c r="AA1353" s="1">
        <f>COUNTIF(B1353,"*ua*")</f>
        <v>0</v>
      </c>
      <c r="AB1353">
        <f>SUM(G1353:AA1353)</f>
        <v>0</v>
      </c>
      <c r="AC1353">
        <v>2</v>
      </c>
      <c r="AD1353">
        <f>COUNTIF(AC1353,"2")</f>
        <v>1</v>
      </c>
      <c r="AE1353">
        <f>COUNTIF(AC1353,"3")</f>
        <v>0</v>
      </c>
      <c r="AF1353">
        <f>COUNTIF(AC1353,"4")</f>
        <v>0</v>
      </c>
      <c r="AG1353">
        <f>COUNTIF(AC1353,"5")</f>
        <v>0</v>
      </c>
      <c r="AH1353">
        <v>1</v>
      </c>
      <c r="AI1353">
        <v>0</v>
      </c>
      <c r="AL1353">
        <v>1</v>
      </c>
      <c r="AO1353" s="1">
        <f>COUNTIF(F1353,"CVCV")+COUNTIF(F1353,"CVVCV")</f>
        <v>1</v>
      </c>
      <c r="AP1353" s="1">
        <f>COUNTIF(F1353,"CVCVC")+COUNTIF(F1353,"CVVCVC")</f>
        <v>0</v>
      </c>
      <c r="AQ1353" s="1">
        <f>COUNTIF(F1353,"VCV")+COUNTIF(F1353,"VVCV")</f>
        <v>0</v>
      </c>
      <c r="AR1353" s="1">
        <f>COUNTIF(F1353,"VCVC")+COUNTIF(F1353,"VVCVC")</f>
        <v>0</v>
      </c>
      <c r="AS1353" s="1">
        <f>COUNTIF(F1353,"CVV")</f>
        <v>0</v>
      </c>
      <c r="AT1353" s="1">
        <f>COUNTIF(F1353,"CVVC")</f>
        <v>0</v>
      </c>
      <c r="AU1353" s="1">
        <f>COUNTIF(F1353,"VV")</f>
        <v>0</v>
      </c>
      <c r="AV1353" s="1">
        <f>COUNTIF(F1353,"VVC")</f>
        <v>0</v>
      </c>
      <c r="AW1353" s="1">
        <f>COUNTIF(F1353,"CVVCVC")+COUNTIF(F1353,"VVCVC")+COUNTIF(F1353,"CVVCV")+COUNTIF(F1353,"VVCV")</f>
        <v>0</v>
      </c>
      <c r="AY1353" s="1">
        <f>COUNTIF(F1353,"CCVCV")</f>
        <v>0</v>
      </c>
      <c r="AZ1353" s="1">
        <f>COUNTIF(F1353,"CCVCVC")</f>
        <v>0</v>
      </c>
      <c r="BA1353" s="1">
        <f>COUNTIF(F1353,"CCVV")</f>
        <v>0</v>
      </c>
      <c r="BB1353" s="1">
        <f>COUNTIF(F1353,"CCVVC")</f>
        <v>0</v>
      </c>
      <c r="BF1353" s="1" t="str">
        <f>RIGHT(F1353,4)</f>
        <v>CVCV</v>
      </c>
      <c r="BG1353" s="1">
        <v>1</v>
      </c>
      <c r="BP1353" s="1">
        <f>SUM(BG1353:BO1353)</f>
        <v>1</v>
      </c>
      <c r="BQ1353">
        <v>0</v>
      </c>
      <c r="BS1353" s="1" t="str">
        <f>LEFT(B1353,1)</f>
        <v>h</v>
      </c>
      <c r="BT1353" s="1" t="str">
        <f>LEFT(B1353,2)</f>
        <v>hu</v>
      </c>
      <c r="BU1353" s="1" t="str">
        <f>RIGHT(B1353,1)</f>
        <v>u</v>
      </c>
      <c r="BX1353" s="10">
        <v>0</v>
      </c>
      <c r="BY1353" s="10" t="str">
        <f>LEFT(CA1353,1)</f>
        <v>u</v>
      </c>
      <c r="BZ1353" s="10" t="str">
        <f>RIGHT(B1353,1)</f>
        <v>u</v>
      </c>
      <c r="CA1353" s="10" t="str">
        <f>RIGHT(B1353,3)</f>
        <v>unu</v>
      </c>
      <c r="CB1353" s="10" t="str">
        <f>RIGHT(B1353,3)</f>
        <v>unu</v>
      </c>
      <c r="CC1353" s="10" t="str">
        <f>RIGHT(B1353,2)</f>
        <v>nu</v>
      </c>
      <c r="CD1353" s="10" t="str">
        <f>RIGHT(B1353,1)</f>
        <v>u</v>
      </c>
    </row>
    <row r="1354" spans="1:82">
      <c r="A1354">
        <v>697</v>
      </c>
      <c r="B1354" s="30" t="s">
        <v>3713</v>
      </c>
      <c r="C1354" t="s">
        <v>2730</v>
      </c>
      <c r="D1354" t="s">
        <v>1150</v>
      </c>
      <c r="E1354" t="s">
        <v>2821</v>
      </c>
      <c r="F1354" s="1" t="s">
        <v>2834</v>
      </c>
      <c r="G1354" s="1">
        <f>COUNTIF(B1354,"*ii*")</f>
        <v>0</v>
      </c>
      <c r="H1354" s="1">
        <f>COUNTIF(B1354,"*ee*")</f>
        <v>0</v>
      </c>
      <c r="I1354" s="1">
        <f>COUNTIF(B1354,"*aa*")</f>
        <v>0</v>
      </c>
      <c r="J1354" s="1">
        <f>COUNTIF(B1354,"*oo*")</f>
        <v>0</v>
      </c>
      <c r="K1354" s="1">
        <f>COUNTIF(B1354,"*uu*")</f>
        <v>0</v>
      </c>
      <c r="L1354" s="1">
        <f>COUNTIF(B1354,"*ia*")</f>
        <v>0</v>
      </c>
      <c r="M1354" s="1">
        <f>COUNTIF(B1354,"*iu*")</f>
        <v>0</v>
      </c>
      <c r="N1354" s="1">
        <f>COUNTIF(B1354,"*ei*")</f>
        <v>0</v>
      </c>
      <c r="O1354" s="1">
        <f>COUNTIF(B1354,"*ea*")</f>
        <v>0</v>
      </c>
      <c r="P1354" s="1">
        <f>COUNTIF(B1354,"*eo*")</f>
        <v>0</v>
      </c>
      <c r="Q1354" s="1">
        <f>COUNTIF(B1354,"*eu*")</f>
        <v>0</v>
      </c>
      <c r="R1354" s="1">
        <f>COUNTIF(B1354,"*ai*")</f>
        <v>0</v>
      </c>
      <c r="S1354" s="1">
        <f>COUNTIF(B1354,"*ae*")</f>
        <v>0</v>
      </c>
      <c r="T1354" s="1">
        <f>COUNTIF(B1354,"*ao*")</f>
        <v>0</v>
      </c>
      <c r="U1354" s="1">
        <f>COUNTIF(B1354,"*au*")</f>
        <v>0</v>
      </c>
      <c r="V1354" s="1">
        <f>COUNTIF(B1354,"*oi*")</f>
        <v>0</v>
      </c>
      <c r="W1354" s="1">
        <f>COUNTIF(B1354,"*oe*")</f>
        <v>0</v>
      </c>
      <c r="X1354" s="1">
        <f>COUNTIF(B1354,"*oa*")</f>
        <v>0</v>
      </c>
      <c r="Y1354" s="1">
        <f>COUNTIF(B1354,"*ou*")</f>
        <v>0</v>
      </c>
      <c r="Z1354" s="1">
        <f>COUNTIF(B1354,"*ui*")</f>
        <v>0</v>
      </c>
      <c r="AA1354" s="1">
        <f>COUNTIF(B1354,"*ua*")</f>
        <v>0</v>
      </c>
      <c r="AB1354">
        <f>SUM(G1354:AA1354)</f>
        <v>0</v>
      </c>
      <c r="AC1354" s="1">
        <v>2</v>
      </c>
      <c r="AD1354">
        <f>COUNTIF(AC1354,"2")</f>
        <v>1</v>
      </c>
      <c r="AE1354">
        <f>COUNTIF(AC1354,"3")</f>
        <v>0</v>
      </c>
      <c r="AF1354">
        <f>COUNTIF(AC1354,"4")</f>
        <v>0</v>
      </c>
      <c r="AG1354">
        <f>COUNTIF(AC1354,"5")</f>
        <v>0</v>
      </c>
      <c r="AH1354">
        <v>1</v>
      </c>
      <c r="AI1354">
        <v>0</v>
      </c>
      <c r="AL1354">
        <v>1</v>
      </c>
      <c r="AO1354" s="1">
        <f>COUNTIF(F1354,"CVCV")+COUNTIF(F1354,"CVVCV")</f>
        <v>1</v>
      </c>
      <c r="AP1354" s="1">
        <f>COUNTIF(F1354,"CVCVC")+COUNTIF(F1354,"CVVCVC")</f>
        <v>0</v>
      </c>
      <c r="AQ1354" s="1">
        <f>COUNTIF(F1354,"VCV")+COUNTIF(F1354,"VVCV")</f>
        <v>0</v>
      </c>
      <c r="AR1354" s="1">
        <f>COUNTIF(F1354,"VCVC")+COUNTIF(F1354,"VVCVC")</f>
        <v>0</v>
      </c>
      <c r="AS1354" s="1">
        <f>COUNTIF(F1354,"CVV")</f>
        <v>0</v>
      </c>
      <c r="AT1354" s="1">
        <f>COUNTIF(F1354,"CVVC")</f>
        <v>0</v>
      </c>
      <c r="AU1354" s="1">
        <f>COUNTIF(F1354,"VV")</f>
        <v>0</v>
      </c>
      <c r="AV1354" s="1">
        <f>COUNTIF(F1354,"VVC")</f>
        <v>0</v>
      </c>
      <c r="AW1354" s="1">
        <f>COUNTIF(F1354,"CVVCVC")+COUNTIF(F1354,"VVCVC")+COUNTIF(F1354,"CVVCV")+COUNTIF(F1354,"VVCV")</f>
        <v>0</v>
      </c>
      <c r="AY1354" s="1">
        <f>COUNTIF(F1354,"CCVCV")</f>
        <v>0</v>
      </c>
      <c r="AZ1354" s="1">
        <f>COUNTIF(F1354,"CCVCVC")</f>
        <v>0</v>
      </c>
      <c r="BA1354" s="1">
        <f>COUNTIF(F1354,"CCVV")</f>
        <v>0</v>
      </c>
      <c r="BB1354" s="1">
        <f>COUNTIF(F1354,"CCVVC")</f>
        <v>0</v>
      </c>
      <c r="BE1354" s="30" t="s">
        <v>1093</v>
      </c>
      <c r="BF1354" s="1" t="str">
        <f>RIGHT(F1354,4)</f>
        <v>CVCV</v>
      </c>
      <c r="BG1354" s="1">
        <v>1</v>
      </c>
      <c r="BP1354" s="1">
        <f>SUM(BG1354:BO1354)</f>
        <v>1</v>
      </c>
      <c r="BQ1354">
        <v>0</v>
      </c>
      <c r="BS1354" s="1" t="str">
        <f>LEFT(B1354,1)</f>
        <v>k</v>
      </c>
      <c r="BT1354" s="1" t="str">
        <f>LEFT(B1354,2)</f>
        <v>ku</v>
      </c>
      <c r="BU1354" s="1" t="str">
        <f>RIGHT(B1354,1)</f>
        <v>u</v>
      </c>
      <c r="BX1354" s="10">
        <v>0</v>
      </c>
      <c r="BY1354" s="10" t="str">
        <f>LEFT(CA1354,1)</f>
        <v>u</v>
      </c>
      <c r="BZ1354" s="10" t="str">
        <f>RIGHT(B1354,1)</f>
        <v>u</v>
      </c>
      <c r="CA1354" s="10" t="str">
        <f>RIGHT(B1354,3)</f>
        <v>unu</v>
      </c>
      <c r="CB1354" s="10" t="str">
        <f>RIGHT(B1354,3)</f>
        <v>unu</v>
      </c>
      <c r="CC1354" s="10" t="str">
        <f>RIGHT(B1354,2)</f>
        <v>nu</v>
      </c>
      <c r="CD1354" s="10" t="str">
        <f>RIGHT(B1354,1)</f>
        <v>u</v>
      </c>
    </row>
    <row r="1355" spans="1:82">
      <c r="A1355">
        <v>1036</v>
      </c>
      <c r="B1355" s="30" t="s">
        <v>832</v>
      </c>
      <c r="C1355" t="s">
        <v>2316</v>
      </c>
      <c r="D1355" t="s">
        <v>1150</v>
      </c>
      <c r="E1355" t="s">
        <v>2821</v>
      </c>
      <c r="F1355" t="s">
        <v>2834</v>
      </c>
      <c r="G1355" s="1">
        <f>COUNTIF(B1355,"*ii*")</f>
        <v>0</v>
      </c>
      <c r="H1355" s="1">
        <f>COUNTIF(B1355,"*ee*")</f>
        <v>0</v>
      </c>
      <c r="I1355" s="1">
        <f>COUNTIF(B1355,"*aa*")</f>
        <v>0</v>
      </c>
      <c r="J1355" s="1">
        <f>COUNTIF(B1355,"*oo*")</f>
        <v>0</v>
      </c>
      <c r="K1355" s="1">
        <f>COUNTIF(B1355,"*uu*")</f>
        <v>0</v>
      </c>
      <c r="L1355" s="1">
        <f>COUNTIF(B1355,"*ia*")</f>
        <v>0</v>
      </c>
      <c r="M1355" s="1">
        <f>COUNTIF(B1355,"*iu*")</f>
        <v>0</v>
      </c>
      <c r="N1355" s="1">
        <f>COUNTIF(B1355,"*ei*")</f>
        <v>0</v>
      </c>
      <c r="O1355" s="1">
        <f>COUNTIF(B1355,"*ea*")</f>
        <v>0</v>
      </c>
      <c r="P1355" s="1">
        <f>COUNTIF(B1355,"*eo*")</f>
        <v>0</v>
      </c>
      <c r="Q1355" s="1">
        <f>COUNTIF(B1355,"*eu*")</f>
        <v>0</v>
      </c>
      <c r="R1355" s="1">
        <f>COUNTIF(B1355,"*ai*")</f>
        <v>0</v>
      </c>
      <c r="S1355" s="1">
        <f>COUNTIF(B1355,"*ae*")</f>
        <v>0</v>
      </c>
      <c r="T1355" s="1">
        <f>COUNTIF(B1355,"*ao*")</f>
        <v>0</v>
      </c>
      <c r="U1355" s="1">
        <f>COUNTIF(B1355,"*au*")</f>
        <v>0</v>
      </c>
      <c r="V1355" s="1">
        <f>COUNTIF(B1355,"*oi*")</f>
        <v>0</v>
      </c>
      <c r="W1355" s="1">
        <f>COUNTIF(B1355,"*oe*")</f>
        <v>0</v>
      </c>
      <c r="X1355" s="1">
        <f>COUNTIF(B1355,"*oa*")</f>
        <v>0</v>
      </c>
      <c r="Y1355" s="1">
        <f>COUNTIF(B1355,"*ou*")</f>
        <v>0</v>
      </c>
      <c r="Z1355" s="1">
        <f>COUNTIF(B1355,"*ui*")</f>
        <v>0</v>
      </c>
      <c r="AA1355" s="1">
        <f>COUNTIF(B1355,"*ua*")</f>
        <v>0</v>
      </c>
      <c r="AB1355">
        <f>SUM(G1355:AA1355)</f>
        <v>0</v>
      </c>
      <c r="AC1355">
        <v>2</v>
      </c>
      <c r="AD1355">
        <f>COUNTIF(AC1355,"2")</f>
        <v>1</v>
      </c>
      <c r="AE1355">
        <f>COUNTIF(AC1355,"3")</f>
        <v>0</v>
      </c>
      <c r="AF1355">
        <f>COUNTIF(AC1355,"4")</f>
        <v>0</v>
      </c>
      <c r="AG1355">
        <f>COUNTIF(AC1355,"5")</f>
        <v>0</v>
      </c>
      <c r="AH1355">
        <v>1</v>
      </c>
      <c r="AI1355">
        <v>0</v>
      </c>
      <c r="AL1355">
        <v>1</v>
      </c>
      <c r="AO1355" s="1">
        <f>COUNTIF(F1355,"CVCV")+COUNTIF(F1355,"CVVCV")</f>
        <v>1</v>
      </c>
      <c r="AP1355" s="1">
        <f>COUNTIF(F1355,"CVCVC")+COUNTIF(F1355,"CVVCVC")</f>
        <v>0</v>
      </c>
      <c r="AQ1355" s="1">
        <f>COUNTIF(F1355,"VCV")+COUNTIF(F1355,"VVCV")</f>
        <v>0</v>
      </c>
      <c r="AR1355" s="1">
        <f>COUNTIF(F1355,"VCVC")+COUNTIF(F1355,"VVCVC")</f>
        <v>0</v>
      </c>
      <c r="AS1355" s="1">
        <f>COUNTIF(F1355,"CVV")</f>
        <v>0</v>
      </c>
      <c r="AT1355" s="1">
        <f>COUNTIF(F1355,"CVVC")</f>
        <v>0</v>
      </c>
      <c r="AU1355" s="1">
        <f>COUNTIF(F1355,"VV")</f>
        <v>0</v>
      </c>
      <c r="AV1355" s="1">
        <f>COUNTIF(F1355,"VVC")</f>
        <v>0</v>
      </c>
      <c r="AW1355" s="1">
        <f>COUNTIF(F1355,"CVVCVC")+COUNTIF(F1355,"VVCVC")+COUNTIF(F1355,"CVVCV")+COUNTIF(F1355,"VVCV")</f>
        <v>0</v>
      </c>
      <c r="AY1355" s="1">
        <f>COUNTIF(F1355,"CCVCV")</f>
        <v>0</v>
      </c>
      <c r="AZ1355" s="1">
        <f>COUNTIF(F1355,"CCVCVC")</f>
        <v>0</v>
      </c>
      <c r="BA1355" s="1">
        <f>COUNTIF(F1355,"CCVV")</f>
        <v>0</v>
      </c>
      <c r="BB1355" s="1">
        <f>COUNTIF(F1355,"CCVVC")</f>
        <v>0</v>
      </c>
      <c r="BF1355" s="1" t="str">
        <f>RIGHT(F1355,4)</f>
        <v>CVCV</v>
      </c>
      <c r="BG1355" s="1">
        <v>1</v>
      </c>
      <c r="BP1355" s="1">
        <f>SUM(BG1355:BO1355)</f>
        <v>1</v>
      </c>
      <c r="BQ1355">
        <v>0</v>
      </c>
      <c r="BS1355" s="1" t="str">
        <f>LEFT(B1355,1)</f>
        <v>n</v>
      </c>
      <c r="BT1355" s="1" t="str">
        <f>LEFT(B1355,2)</f>
        <v>nu</v>
      </c>
      <c r="BU1355" s="1" t="str">
        <f>RIGHT(B1355,1)</f>
        <v>u</v>
      </c>
      <c r="BX1355" s="10">
        <v>0</v>
      </c>
      <c r="BY1355" s="10" t="str">
        <f>LEFT(CA1355,1)</f>
        <v>u</v>
      </c>
      <c r="BZ1355" s="10" t="str">
        <f>RIGHT(B1355,1)</f>
        <v>u</v>
      </c>
      <c r="CA1355" s="10" t="str">
        <f>RIGHT(B1355,3)</f>
        <v>unu</v>
      </c>
      <c r="CB1355" s="10" t="str">
        <f>RIGHT(B1355,3)</f>
        <v>unu</v>
      </c>
      <c r="CC1355" s="10" t="str">
        <f>RIGHT(B1355,2)</f>
        <v>nu</v>
      </c>
      <c r="CD1355" s="10" t="str">
        <f>RIGHT(B1355,1)</f>
        <v>u</v>
      </c>
    </row>
    <row r="1356" spans="1:82">
      <c r="A1356">
        <v>1205</v>
      </c>
      <c r="B1356" s="30" t="s">
        <v>834</v>
      </c>
      <c r="C1356" t="s">
        <v>2323</v>
      </c>
      <c r="D1356" t="s">
        <v>1150</v>
      </c>
      <c r="E1356" t="s">
        <v>2821</v>
      </c>
      <c r="F1356" t="s">
        <v>2834</v>
      </c>
      <c r="G1356" s="1">
        <f>COUNTIF(B1356,"*ii*")</f>
        <v>0</v>
      </c>
      <c r="H1356" s="1">
        <f>COUNTIF(B1356,"*ee*")</f>
        <v>0</v>
      </c>
      <c r="I1356" s="1">
        <f>COUNTIF(B1356,"*aa*")</f>
        <v>0</v>
      </c>
      <c r="J1356" s="1">
        <f>COUNTIF(B1356,"*oo*")</f>
        <v>0</v>
      </c>
      <c r="K1356" s="1">
        <f>COUNTIF(B1356,"*uu*")</f>
        <v>0</v>
      </c>
      <c r="L1356" s="1">
        <f>COUNTIF(B1356,"*ia*")</f>
        <v>0</v>
      </c>
      <c r="M1356" s="1">
        <f>COUNTIF(B1356,"*iu*")</f>
        <v>0</v>
      </c>
      <c r="N1356" s="1">
        <f>COUNTIF(B1356,"*ei*")</f>
        <v>0</v>
      </c>
      <c r="O1356" s="1">
        <f>COUNTIF(B1356,"*ea*")</f>
        <v>0</v>
      </c>
      <c r="P1356" s="1">
        <f>COUNTIF(B1356,"*eo*")</f>
        <v>0</v>
      </c>
      <c r="Q1356" s="1">
        <f>COUNTIF(B1356,"*eu*")</f>
        <v>0</v>
      </c>
      <c r="R1356" s="1">
        <f>COUNTIF(B1356,"*ai*")</f>
        <v>0</v>
      </c>
      <c r="S1356" s="1">
        <f>COUNTIF(B1356,"*ae*")</f>
        <v>0</v>
      </c>
      <c r="T1356" s="1">
        <f>COUNTIF(B1356,"*ao*")</f>
        <v>0</v>
      </c>
      <c r="U1356" s="1">
        <f>COUNTIF(B1356,"*au*")</f>
        <v>0</v>
      </c>
      <c r="V1356" s="1">
        <f>COUNTIF(B1356,"*oi*")</f>
        <v>0</v>
      </c>
      <c r="W1356" s="1">
        <f>COUNTIF(B1356,"*oe*")</f>
        <v>0</v>
      </c>
      <c r="X1356" s="1">
        <f>COUNTIF(B1356,"*oa*")</f>
        <v>0</v>
      </c>
      <c r="Y1356" s="1">
        <f>COUNTIF(B1356,"*ou*")</f>
        <v>0</v>
      </c>
      <c r="Z1356" s="1">
        <f>COUNTIF(B1356,"*ui*")</f>
        <v>0</v>
      </c>
      <c r="AA1356" s="1">
        <f>COUNTIF(B1356,"*ua*")</f>
        <v>0</v>
      </c>
      <c r="AB1356">
        <f>SUM(G1356:AA1356)</f>
        <v>0</v>
      </c>
      <c r="AC1356">
        <v>2</v>
      </c>
      <c r="AD1356">
        <f>COUNTIF(AC1356,"2")</f>
        <v>1</v>
      </c>
      <c r="AE1356">
        <f>COUNTIF(AC1356,"3")</f>
        <v>0</v>
      </c>
      <c r="AF1356">
        <f>COUNTIF(AC1356,"4")</f>
        <v>0</v>
      </c>
      <c r="AG1356">
        <f>COUNTIF(AC1356,"5")</f>
        <v>0</v>
      </c>
      <c r="AH1356">
        <v>1</v>
      </c>
      <c r="AI1356">
        <v>0</v>
      </c>
      <c r="AL1356">
        <v>1</v>
      </c>
      <c r="AO1356" s="1">
        <f>COUNTIF(F1356,"CVCV")+COUNTIF(F1356,"CVVCV")</f>
        <v>1</v>
      </c>
      <c r="AP1356" s="1">
        <f>COUNTIF(F1356,"CVCVC")+COUNTIF(F1356,"CVVCVC")</f>
        <v>0</v>
      </c>
      <c r="AQ1356" s="1">
        <f>COUNTIF(F1356,"VCV")+COUNTIF(F1356,"VVCV")</f>
        <v>0</v>
      </c>
      <c r="AR1356" s="1">
        <f>COUNTIF(F1356,"VCVC")+COUNTIF(F1356,"VVCVC")</f>
        <v>0</v>
      </c>
      <c r="AS1356" s="1">
        <f>COUNTIF(F1356,"CVV")</f>
        <v>0</v>
      </c>
      <c r="AT1356" s="1">
        <f>COUNTIF(F1356,"CVVC")</f>
        <v>0</v>
      </c>
      <c r="AU1356" s="1">
        <f>COUNTIF(F1356,"VV")</f>
        <v>0</v>
      </c>
      <c r="AV1356" s="1">
        <f>COUNTIF(F1356,"VVC")</f>
        <v>0</v>
      </c>
      <c r="AW1356" s="1">
        <f>COUNTIF(F1356,"CVVCVC")+COUNTIF(F1356,"VVCVC")+COUNTIF(F1356,"CVVCV")+COUNTIF(F1356,"VVCV")</f>
        <v>0</v>
      </c>
      <c r="AY1356" s="1">
        <f>COUNTIF(F1356,"CCVCV")</f>
        <v>0</v>
      </c>
      <c r="AZ1356" s="1">
        <f>COUNTIF(F1356,"CCVCVC")</f>
        <v>0</v>
      </c>
      <c r="BA1356" s="1">
        <f>COUNTIF(F1356,"CCVV")</f>
        <v>0</v>
      </c>
      <c r="BB1356" s="1">
        <f>COUNTIF(F1356,"CCVVC")</f>
        <v>0</v>
      </c>
      <c r="BF1356" s="1" t="str">
        <f>RIGHT(F1356,4)</f>
        <v>CVCV</v>
      </c>
      <c r="BG1356" s="1">
        <v>1</v>
      </c>
      <c r="BP1356" s="1">
        <f>SUM(BG1356:BO1356)</f>
        <v>1</v>
      </c>
      <c r="BQ1356">
        <v>0</v>
      </c>
      <c r="BS1356" s="1" t="str">
        <f>LEFT(B1356,1)</f>
        <v>p</v>
      </c>
      <c r="BT1356" s="1" t="str">
        <f>LEFT(B1356,2)</f>
        <v>pu</v>
      </c>
      <c r="BU1356" s="1" t="str">
        <f>RIGHT(B1356,1)</f>
        <v>u</v>
      </c>
      <c r="BX1356" s="10">
        <v>0</v>
      </c>
      <c r="BY1356" s="10" t="str">
        <f>LEFT(CA1356,1)</f>
        <v>u</v>
      </c>
      <c r="BZ1356" s="10" t="str">
        <f>RIGHT(B1356,1)</f>
        <v>u</v>
      </c>
      <c r="CA1356" s="10" t="str">
        <f>RIGHT(B1356,3)</f>
        <v>unu</v>
      </c>
      <c r="CB1356" s="10" t="str">
        <f>RIGHT(B1356,3)</f>
        <v>unu</v>
      </c>
      <c r="CC1356" s="10" t="str">
        <f>RIGHT(B1356,2)</f>
        <v>nu</v>
      </c>
      <c r="CD1356" s="10" t="str">
        <f>RIGHT(B1356,1)</f>
        <v>u</v>
      </c>
    </row>
    <row r="1357" spans="1:82">
      <c r="A1357">
        <v>1603</v>
      </c>
      <c r="B1357" s="30" t="s">
        <v>851</v>
      </c>
      <c r="C1357" t="s">
        <v>2346</v>
      </c>
      <c r="D1357" t="s">
        <v>1158</v>
      </c>
      <c r="E1357" t="s">
        <v>1141</v>
      </c>
      <c r="F1357" t="s">
        <v>2834</v>
      </c>
      <c r="G1357" s="1">
        <f>COUNTIF(B1357,"*ii*")</f>
        <v>0</v>
      </c>
      <c r="H1357" s="1">
        <f>COUNTIF(B1357,"*ee*")</f>
        <v>0</v>
      </c>
      <c r="I1357" s="1">
        <f>COUNTIF(B1357,"*aa*")</f>
        <v>0</v>
      </c>
      <c r="J1357" s="1">
        <f>COUNTIF(B1357,"*oo*")</f>
        <v>0</v>
      </c>
      <c r="K1357" s="1">
        <f>COUNTIF(B1357,"*uu*")</f>
        <v>0</v>
      </c>
      <c r="L1357" s="1">
        <f>COUNTIF(B1357,"*ia*")</f>
        <v>0</v>
      </c>
      <c r="M1357" s="1">
        <f>COUNTIF(B1357,"*iu*")</f>
        <v>0</v>
      </c>
      <c r="N1357" s="1">
        <f>COUNTIF(B1357,"*ei*")</f>
        <v>0</v>
      </c>
      <c r="O1357" s="1">
        <f>COUNTIF(B1357,"*ea*")</f>
        <v>0</v>
      </c>
      <c r="P1357" s="1">
        <f>COUNTIF(B1357,"*eo*")</f>
        <v>0</v>
      </c>
      <c r="Q1357" s="1">
        <f>COUNTIF(B1357,"*eu*")</f>
        <v>0</v>
      </c>
      <c r="R1357" s="1">
        <f>COUNTIF(B1357,"*ai*")</f>
        <v>0</v>
      </c>
      <c r="S1357" s="1">
        <f>COUNTIF(B1357,"*ae*")</f>
        <v>0</v>
      </c>
      <c r="T1357" s="1">
        <f>COUNTIF(B1357,"*ao*")</f>
        <v>0</v>
      </c>
      <c r="U1357" s="1">
        <f>COUNTIF(B1357,"*au*")</f>
        <v>0</v>
      </c>
      <c r="V1357" s="1">
        <f>COUNTIF(B1357,"*oi*")</f>
        <v>0</v>
      </c>
      <c r="W1357" s="1">
        <f>COUNTIF(B1357,"*oe*")</f>
        <v>0</v>
      </c>
      <c r="X1357" s="1">
        <f>COUNTIF(B1357,"*oa*")</f>
        <v>0</v>
      </c>
      <c r="Y1357" s="1">
        <f>COUNTIF(B1357,"*ou*")</f>
        <v>0</v>
      </c>
      <c r="Z1357" s="1">
        <f>COUNTIF(B1357,"*ui*")</f>
        <v>0</v>
      </c>
      <c r="AA1357" s="1">
        <f>COUNTIF(B1357,"*ua*")</f>
        <v>0</v>
      </c>
      <c r="AB1357">
        <f>SUM(G1357:AA1357)</f>
        <v>0</v>
      </c>
      <c r="AC1357">
        <v>2</v>
      </c>
      <c r="AD1357">
        <f>COUNTIF(AC1357,"2")</f>
        <v>1</v>
      </c>
      <c r="AE1357">
        <f>COUNTIF(AC1357,"3")</f>
        <v>0</v>
      </c>
      <c r="AF1357">
        <f>COUNTIF(AC1357,"4")</f>
        <v>0</v>
      </c>
      <c r="AG1357">
        <f>COUNTIF(AC1357,"5")</f>
        <v>0</v>
      </c>
      <c r="AH1357">
        <v>1</v>
      </c>
      <c r="AI1357">
        <v>0</v>
      </c>
      <c r="AL1357">
        <v>1</v>
      </c>
      <c r="AO1357" s="1">
        <f>COUNTIF(F1357,"CVCV")+COUNTIF(F1357,"CVVCV")</f>
        <v>1</v>
      </c>
      <c r="AP1357" s="1">
        <f>COUNTIF(F1357,"CVCVC")+COUNTIF(F1357,"CVVCVC")</f>
        <v>0</v>
      </c>
      <c r="AQ1357" s="1">
        <f>COUNTIF(F1357,"VCV")+COUNTIF(F1357,"VVCV")</f>
        <v>0</v>
      </c>
      <c r="AR1357" s="1">
        <f>COUNTIF(F1357,"VCVC")+COUNTIF(F1357,"VVCVC")</f>
        <v>0</v>
      </c>
      <c r="AS1357" s="1">
        <f>COUNTIF(F1357,"CVV")</f>
        <v>0</v>
      </c>
      <c r="AT1357" s="1">
        <f>COUNTIF(F1357,"CVVC")</f>
        <v>0</v>
      </c>
      <c r="AU1357" s="1">
        <f>COUNTIF(F1357,"VV")</f>
        <v>0</v>
      </c>
      <c r="AV1357" s="1">
        <f>COUNTIF(F1357,"VVC")</f>
        <v>0</v>
      </c>
      <c r="AW1357" s="1">
        <f>COUNTIF(F1357,"CVVCVC")+COUNTIF(F1357,"VVCVC")+COUNTIF(F1357,"CVVCV")+COUNTIF(F1357,"VVCV")</f>
        <v>0</v>
      </c>
      <c r="AY1357" s="1">
        <f>COUNTIF(F1357,"CCVCV")</f>
        <v>0</v>
      </c>
      <c r="AZ1357" s="1">
        <f>COUNTIF(F1357,"CCVCVC")</f>
        <v>0</v>
      </c>
      <c r="BA1357" s="1">
        <f>COUNTIF(F1357,"CCVV")</f>
        <v>0</v>
      </c>
      <c r="BB1357" s="1">
        <f>COUNTIF(F1357,"CCVVC")</f>
        <v>0</v>
      </c>
      <c r="BF1357" s="1" t="str">
        <f>RIGHT(F1357,4)</f>
        <v>CVCV</v>
      </c>
      <c r="BG1357" s="1">
        <v>1</v>
      </c>
      <c r="BP1357" s="1">
        <f>SUM(BG1357:BO1357)</f>
        <v>1</v>
      </c>
      <c r="BQ1357">
        <v>0</v>
      </c>
      <c r="BS1357" s="1" t="str">
        <f>LEFT(B1357,1)</f>
        <v>S</v>
      </c>
      <c r="BT1357" s="1" t="str">
        <f>LEFT(B1357,2)</f>
        <v>Sa</v>
      </c>
      <c r="BU1357" s="1" t="str">
        <f>RIGHT(B1357,1)</f>
        <v>u</v>
      </c>
      <c r="BX1357" s="10">
        <v>0</v>
      </c>
      <c r="BY1357" s="10" t="str">
        <f>LEFT(CA1357,1)</f>
        <v>a</v>
      </c>
      <c r="BZ1357" s="10" t="str">
        <f>RIGHT(B1357,1)</f>
        <v>u</v>
      </c>
      <c r="CA1357" s="10" t="str">
        <f>RIGHT(B1357,3)</f>
        <v>apu</v>
      </c>
      <c r="CB1357" s="10" t="str">
        <f>RIGHT(B1357,3)</f>
        <v>apu</v>
      </c>
      <c r="CC1357" s="10" t="str">
        <f>RIGHT(B1357,2)</f>
        <v>pu</v>
      </c>
      <c r="CD1357" s="10" t="str">
        <f>RIGHT(B1357,1)</f>
        <v>u</v>
      </c>
    </row>
    <row r="1358" spans="1:82">
      <c r="A1358">
        <v>1604</v>
      </c>
      <c r="B1358" s="30" t="s">
        <v>987</v>
      </c>
      <c r="C1358" t="s">
        <v>2576</v>
      </c>
      <c r="D1358" t="s">
        <v>1150</v>
      </c>
      <c r="E1358" t="s">
        <v>2821</v>
      </c>
      <c r="F1358" t="s">
        <v>2834</v>
      </c>
      <c r="G1358" s="1">
        <f>COUNTIF(B1358,"*ii*")</f>
        <v>0</v>
      </c>
      <c r="H1358" s="1">
        <f>COUNTIF(B1358,"*ee*")</f>
        <v>0</v>
      </c>
      <c r="I1358" s="1">
        <f>COUNTIF(B1358,"*aa*")</f>
        <v>0</v>
      </c>
      <c r="J1358" s="1">
        <f>COUNTIF(B1358,"*oo*")</f>
        <v>0</v>
      </c>
      <c r="K1358" s="1">
        <f>COUNTIF(B1358,"*uu*")</f>
        <v>0</v>
      </c>
      <c r="L1358" s="1">
        <f>COUNTIF(B1358,"*ia*")</f>
        <v>0</v>
      </c>
      <c r="M1358" s="1">
        <f>COUNTIF(B1358,"*iu*")</f>
        <v>0</v>
      </c>
      <c r="N1358" s="1">
        <f>COUNTIF(B1358,"*ei*")</f>
        <v>0</v>
      </c>
      <c r="O1358" s="1">
        <f>COUNTIF(B1358,"*ea*")</f>
        <v>0</v>
      </c>
      <c r="P1358" s="1">
        <f>COUNTIF(B1358,"*eo*")</f>
        <v>0</v>
      </c>
      <c r="Q1358" s="1">
        <f>COUNTIF(B1358,"*eu*")</f>
        <v>0</v>
      </c>
      <c r="R1358" s="1">
        <f>COUNTIF(B1358,"*ai*")</f>
        <v>0</v>
      </c>
      <c r="S1358" s="1">
        <f>COUNTIF(B1358,"*ae*")</f>
        <v>0</v>
      </c>
      <c r="T1358" s="1">
        <f>COUNTIF(B1358,"*ao*")</f>
        <v>0</v>
      </c>
      <c r="U1358" s="1">
        <f>COUNTIF(B1358,"*au*")</f>
        <v>0</v>
      </c>
      <c r="V1358" s="1">
        <f>COUNTIF(B1358,"*oi*")</f>
        <v>0</v>
      </c>
      <c r="W1358" s="1">
        <f>COUNTIF(B1358,"*oe*")</f>
        <v>0</v>
      </c>
      <c r="X1358" s="1">
        <f>COUNTIF(B1358,"*oa*")</f>
        <v>0</v>
      </c>
      <c r="Y1358" s="1">
        <f>COUNTIF(B1358,"*ou*")</f>
        <v>0</v>
      </c>
      <c r="Z1358" s="1">
        <f>COUNTIF(B1358,"*ui*")</f>
        <v>0</v>
      </c>
      <c r="AA1358" s="1">
        <f>COUNTIF(B1358,"*ua*")</f>
        <v>0</v>
      </c>
      <c r="AB1358">
        <f>SUM(G1358:AA1358)</f>
        <v>0</v>
      </c>
      <c r="AC1358">
        <v>2</v>
      </c>
      <c r="AD1358">
        <f>COUNTIF(AC1358,"2")</f>
        <v>1</v>
      </c>
      <c r="AE1358">
        <f>COUNTIF(AC1358,"3")</f>
        <v>0</v>
      </c>
      <c r="AF1358">
        <f>COUNTIF(AC1358,"4")</f>
        <v>0</v>
      </c>
      <c r="AG1358">
        <f>COUNTIF(AC1358,"5")</f>
        <v>0</v>
      </c>
      <c r="AH1358">
        <v>1</v>
      </c>
      <c r="AI1358">
        <v>0</v>
      </c>
      <c r="AL1358">
        <v>1</v>
      </c>
      <c r="AO1358" s="1">
        <f>COUNTIF(F1358,"CVCV")+COUNTIF(F1358,"CVVCV")</f>
        <v>1</v>
      </c>
      <c r="AP1358" s="1">
        <f>COUNTIF(F1358,"CVCVC")+COUNTIF(F1358,"CVVCVC")</f>
        <v>0</v>
      </c>
      <c r="AQ1358" s="1">
        <f>COUNTIF(F1358,"VCV")+COUNTIF(F1358,"VVCV")</f>
        <v>0</v>
      </c>
      <c r="AR1358" s="1">
        <f>COUNTIF(F1358,"VCVC")+COUNTIF(F1358,"VVCVC")</f>
        <v>0</v>
      </c>
      <c r="AS1358" s="1">
        <f>COUNTIF(F1358,"CVV")</f>
        <v>0</v>
      </c>
      <c r="AT1358" s="1">
        <f>COUNTIF(F1358,"CVVC")</f>
        <v>0</v>
      </c>
      <c r="AU1358" s="1">
        <f>COUNTIF(F1358,"VV")</f>
        <v>0</v>
      </c>
      <c r="AV1358" s="1">
        <f>COUNTIF(F1358,"VVC")</f>
        <v>0</v>
      </c>
      <c r="AW1358" s="1">
        <f>COUNTIF(F1358,"CVVCVC")+COUNTIF(F1358,"VVCVC")+COUNTIF(F1358,"CVVCV")+COUNTIF(F1358,"VVCV")</f>
        <v>0</v>
      </c>
      <c r="AY1358" s="1">
        <f>COUNTIF(F1358,"CCVCV")</f>
        <v>0</v>
      </c>
      <c r="AZ1358" s="1">
        <f>COUNTIF(F1358,"CCVCVC")</f>
        <v>0</v>
      </c>
      <c r="BA1358" s="1">
        <f>COUNTIF(F1358,"CCVV")</f>
        <v>0</v>
      </c>
      <c r="BB1358" s="1">
        <f>COUNTIF(F1358,"CCVVC")</f>
        <v>0</v>
      </c>
      <c r="BF1358" s="1" t="str">
        <f>RIGHT(F1358,4)</f>
        <v>CVCV</v>
      </c>
      <c r="BG1358" s="1">
        <v>1</v>
      </c>
      <c r="BP1358" s="1">
        <f>SUM(BG1358:BO1358)</f>
        <v>1</v>
      </c>
      <c r="BQ1358">
        <v>0</v>
      </c>
      <c r="BS1358" s="1" t="str">
        <f>LEFT(B1358,1)</f>
        <v>s</v>
      </c>
      <c r="BT1358" s="1" t="str">
        <f>LEFT(B1358,2)</f>
        <v>sa</v>
      </c>
      <c r="BU1358" s="1" t="str">
        <f>RIGHT(B1358,1)</f>
        <v>u</v>
      </c>
      <c r="BX1358" s="10">
        <v>0</v>
      </c>
      <c r="BY1358" s="10" t="str">
        <f>LEFT(CA1358,1)</f>
        <v>a</v>
      </c>
      <c r="BZ1358" s="10" t="str">
        <f>RIGHT(B1358,1)</f>
        <v>u</v>
      </c>
      <c r="CA1358" s="10" t="str">
        <f>RIGHT(B1358,3)</f>
        <v>apu</v>
      </c>
      <c r="CB1358" s="10" t="str">
        <f>RIGHT(B1358,3)</f>
        <v>apu</v>
      </c>
      <c r="CC1358" s="10" t="str">
        <f>RIGHT(B1358,2)</f>
        <v>pu</v>
      </c>
      <c r="CD1358" s="10" t="str">
        <f>RIGHT(B1358,1)</f>
        <v>u</v>
      </c>
    </row>
    <row r="1359" spans="1:82">
      <c r="A1359">
        <v>820</v>
      </c>
      <c r="B1359" s="30" t="s">
        <v>316</v>
      </c>
      <c r="C1359" t="s">
        <v>1588</v>
      </c>
      <c r="D1359" t="s">
        <v>1150</v>
      </c>
      <c r="E1359" t="s">
        <v>2821</v>
      </c>
      <c r="F1359" t="s">
        <v>2834</v>
      </c>
      <c r="G1359" s="1">
        <f>COUNTIF(B1359,"*ii*")</f>
        <v>0</v>
      </c>
      <c r="H1359" s="1">
        <f>COUNTIF(B1359,"*ee*")</f>
        <v>0</v>
      </c>
      <c r="I1359" s="1">
        <f>COUNTIF(B1359,"*aa*")</f>
        <v>0</v>
      </c>
      <c r="J1359" s="1">
        <f>COUNTIF(B1359,"*oo*")</f>
        <v>0</v>
      </c>
      <c r="K1359" s="1">
        <f>COUNTIF(B1359,"*uu*")</f>
        <v>0</v>
      </c>
      <c r="L1359" s="1">
        <f>COUNTIF(B1359,"*ia*")</f>
        <v>0</v>
      </c>
      <c r="M1359" s="1">
        <f>COUNTIF(B1359,"*iu*")</f>
        <v>0</v>
      </c>
      <c r="N1359" s="1">
        <f>COUNTIF(B1359,"*ei*")</f>
        <v>0</v>
      </c>
      <c r="O1359" s="1">
        <f>COUNTIF(B1359,"*ea*")</f>
        <v>0</v>
      </c>
      <c r="P1359" s="1">
        <f>COUNTIF(B1359,"*eo*")</f>
        <v>0</v>
      </c>
      <c r="Q1359" s="1">
        <f>COUNTIF(B1359,"*eu*")</f>
        <v>0</v>
      </c>
      <c r="R1359" s="1">
        <f>COUNTIF(B1359,"*ai*")</f>
        <v>0</v>
      </c>
      <c r="S1359" s="1">
        <f>COUNTIF(B1359,"*ae*")</f>
        <v>0</v>
      </c>
      <c r="T1359" s="1">
        <f>COUNTIF(B1359,"*ao*")</f>
        <v>0</v>
      </c>
      <c r="U1359" s="1">
        <f>COUNTIF(B1359,"*au*")</f>
        <v>0</v>
      </c>
      <c r="V1359" s="1">
        <f>COUNTIF(B1359,"*oi*")</f>
        <v>0</v>
      </c>
      <c r="W1359" s="1">
        <f>COUNTIF(B1359,"*oe*")</f>
        <v>0</v>
      </c>
      <c r="X1359" s="1">
        <f>COUNTIF(B1359,"*oa*")</f>
        <v>0</v>
      </c>
      <c r="Y1359" s="1">
        <f>COUNTIF(B1359,"*ou*")</f>
        <v>0</v>
      </c>
      <c r="Z1359" s="1">
        <f>COUNTIF(B1359,"*ui*")</f>
        <v>0</v>
      </c>
      <c r="AA1359" s="1">
        <f>COUNTIF(B1359,"*ua*")</f>
        <v>0</v>
      </c>
      <c r="AB1359">
        <f>SUM(G1359:AA1359)</f>
        <v>0</v>
      </c>
      <c r="AC1359">
        <v>2</v>
      </c>
      <c r="AD1359">
        <f>COUNTIF(AC1359,"2")</f>
        <v>1</v>
      </c>
      <c r="AE1359">
        <f>COUNTIF(AC1359,"3")</f>
        <v>0</v>
      </c>
      <c r="AF1359">
        <f>COUNTIF(AC1359,"4")</f>
        <v>0</v>
      </c>
      <c r="AG1359">
        <f>COUNTIF(AC1359,"5")</f>
        <v>0</v>
      </c>
      <c r="AH1359">
        <v>1</v>
      </c>
      <c r="AI1359">
        <v>0</v>
      </c>
      <c r="AL1359">
        <v>1</v>
      </c>
      <c r="AO1359" s="1">
        <f>COUNTIF(F1359,"CVCV")+COUNTIF(F1359,"CVVCV")</f>
        <v>1</v>
      </c>
      <c r="AP1359" s="1">
        <f>COUNTIF(F1359,"CVCVC")+COUNTIF(F1359,"CVVCVC")</f>
        <v>0</v>
      </c>
      <c r="AQ1359" s="1">
        <f>COUNTIF(F1359,"VCV")+COUNTIF(F1359,"VVCV")</f>
        <v>0</v>
      </c>
      <c r="AR1359" s="1">
        <f>COUNTIF(F1359,"VCVC")+COUNTIF(F1359,"VVCVC")</f>
        <v>0</v>
      </c>
      <c r="AS1359" s="1">
        <f>COUNTIF(F1359,"CVV")</f>
        <v>0</v>
      </c>
      <c r="AT1359" s="1">
        <f>COUNTIF(F1359,"CVVC")</f>
        <v>0</v>
      </c>
      <c r="AU1359" s="1">
        <f>COUNTIF(F1359,"VV")</f>
        <v>0</v>
      </c>
      <c r="AV1359" s="1">
        <f>COUNTIF(F1359,"VVC")</f>
        <v>0</v>
      </c>
      <c r="AW1359" s="1">
        <f>COUNTIF(F1359,"CVVCVC")+COUNTIF(F1359,"VVCVC")+COUNTIF(F1359,"CVVCV")+COUNTIF(F1359,"VVCV")</f>
        <v>0</v>
      </c>
      <c r="AY1359" s="1">
        <f>COUNTIF(F1359,"CCVCV")</f>
        <v>0</v>
      </c>
      <c r="AZ1359" s="1">
        <f>COUNTIF(F1359,"CCVCVC")</f>
        <v>0</v>
      </c>
      <c r="BA1359" s="1">
        <f>COUNTIF(F1359,"CCVV")</f>
        <v>0</v>
      </c>
      <c r="BB1359" s="1">
        <f>COUNTIF(F1359,"CCVVC")</f>
        <v>0</v>
      </c>
      <c r="BF1359" s="1" t="str">
        <f>RIGHT(F1359,4)</f>
        <v>CVCV</v>
      </c>
      <c r="BG1359" s="1">
        <v>1</v>
      </c>
      <c r="BP1359" s="1">
        <f>SUM(BG1359:BO1359)</f>
        <v>1</v>
      </c>
      <c r="BQ1359">
        <v>0</v>
      </c>
      <c r="BS1359" s="1" t="str">
        <f>LEFT(B1359,1)</f>
        <v>m</v>
      </c>
      <c r="BT1359" s="1" t="str">
        <f>LEFT(B1359,2)</f>
        <v>me</v>
      </c>
      <c r="BU1359" s="1" t="str">
        <f>RIGHT(B1359,1)</f>
        <v>u</v>
      </c>
      <c r="BX1359" s="10">
        <v>0</v>
      </c>
      <c r="BY1359" s="10" t="str">
        <f>LEFT(CA1359,1)</f>
        <v>e</v>
      </c>
      <c r="BZ1359" s="10" t="str">
        <f>RIGHT(B1359,1)</f>
        <v>u</v>
      </c>
      <c r="CA1359" s="10" t="str">
        <f>RIGHT(B1359,3)</f>
        <v>epu</v>
      </c>
      <c r="CB1359" s="10" t="str">
        <f>RIGHT(B1359,3)</f>
        <v>epu</v>
      </c>
      <c r="CC1359" s="10" t="str">
        <f>RIGHT(B1359,2)</f>
        <v>pu</v>
      </c>
      <c r="CD1359" s="10" t="str">
        <f>RIGHT(B1359,1)</f>
        <v>u</v>
      </c>
    </row>
    <row r="1360" spans="1:82">
      <c r="B1360" s="30" t="s">
        <v>4063</v>
      </c>
      <c r="C1360" t="s">
        <v>4064</v>
      </c>
      <c r="D1360" s="1" t="s">
        <v>1151</v>
      </c>
      <c r="E1360" s="2" t="s">
        <v>2821</v>
      </c>
      <c r="F1360" s="1" t="s">
        <v>2834</v>
      </c>
      <c r="G1360" s="1">
        <f>COUNTIF(B1360,"*ii*")</f>
        <v>0</v>
      </c>
      <c r="H1360" s="1">
        <f>COUNTIF(B1360,"*ee*")</f>
        <v>0</v>
      </c>
      <c r="I1360" s="1">
        <f>COUNTIF(B1360,"*aa*")</f>
        <v>0</v>
      </c>
      <c r="J1360" s="1">
        <f>COUNTIF(B1360,"*oo*")</f>
        <v>0</v>
      </c>
      <c r="K1360" s="1">
        <f>COUNTIF(B1360,"*uu*")</f>
        <v>0</v>
      </c>
      <c r="L1360" s="1">
        <f>COUNTIF(B1360,"*ia*")</f>
        <v>0</v>
      </c>
      <c r="M1360" s="1">
        <f>COUNTIF(B1360,"*iu*")</f>
        <v>0</v>
      </c>
      <c r="N1360" s="1">
        <f>COUNTIF(B1360,"*ei*")</f>
        <v>0</v>
      </c>
      <c r="O1360" s="1">
        <f>COUNTIF(B1360,"*ea*")</f>
        <v>0</v>
      </c>
      <c r="P1360" s="1">
        <f>COUNTIF(B1360,"*eo*")</f>
        <v>0</v>
      </c>
      <c r="Q1360" s="1">
        <f>COUNTIF(B1360,"*eu*")</f>
        <v>0</v>
      </c>
      <c r="R1360" s="1">
        <f>COUNTIF(B1360,"*ai*")</f>
        <v>0</v>
      </c>
      <c r="S1360" s="1">
        <f>COUNTIF(B1360,"*ae*")</f>
        <v>0</v>
      </c>
      <c r="T1360" s="1">
        <f>COUNTIF(B1360,"*ao*")</f>
        <v>0</v>
      </c>
      <c r="U1360" s="1">
        <f>COUNTIF(B1360,"*au*")</f>
        <v>0</v>
      </c>
      <c r="V1360" s="1">
        <f>COUNTIF(B1360,"*oi*")</f>
        <v>0</v>
      </c>
      <c r="W1360" s="1">
        <f>COUNTIF(B1360,"*oe*")</f>
        <v>0</v>
      </c>
      <c r="X1360" s="1">
        <f>COUNTIF(B1360,"*oa*")</f>
        <v>0</v>
      </c>
      <c r="Y1360" s="1">
        <f>COUNTIF(B1360,"*ou*")</f>
        <v>0</v>
      </c>
      <c r="Z1360" s="1">
        <f>COUNTIF(B1360,"*ui*")</f>
        <v>0</v>
      </c>
      <c r="AA1360" s="1">
        <f>COUNTIF(B1360,"*ua*")</f>
        <v>0</v>
      </c>
      <c r="AB1360">
        <f>SUM(G1360:AA1360)</f>
        <v>0</v>
      </c>
      <c r="AC1360">
        <v>2</v>
      </c>
      <c r="AD1360">
        <f>COUNTIF(AC1360,"2")</f>
        <v>1</v>
      </c>
      <c r="AE1360">
        <f>COUNTIF(AC1360,"3")</f>
        <v>0</v>
      </c>
      <c r="AF1360">
        <f>COUNTIF(AC1360,"4")</f>
        <v>0</v>
      </c>
      <c r="AG1360">
        <f>COUNTIF(AC1360,"5")</f>
        <v>0</v>
      </c>
      <c r="AH1360">
        <v>1</v>
      </c>
      <c r="AI1360">
        <v>0</v>
      </c>
      <c r="AL1360">
        <v>1</v>
      </c>
      <c r="AO1360" s="1">
        <f>COUNTIF(F1360,"CVCV")+COUNTIF(F1360,"CVVCV")</f>
        <v>1</v>
      </c>
      <c r="AP1360" s="1">
        <f>COUNTIF(F1360,"CVCVC")+COUNTIF(F1360,"CVVCVC")</f>
        <v>0</v>
      </c>
      <c r="AQ1360" s="1">
        <f>COUNTIF(F1360,"VCV")+COUNTIF(F1360,"VVCV")</f>
        <v>0</v>
      </c>
      <c r="AR1360" s="1">
        <f>COUNTIF(F1360,"VCVC")+COUNTIF(F1360,"VVCVC")</f>
        <v>0</v>
      </c>
      <c r="AS1360" s="1">
        <f>COUNTIF(F1360,"CVV")</f>
        <v>0</v>
      </c>
      <c r="AT1360" s="1">
        <f>COUNTIF(F1360,"CVVC")</f>
        <v>0</v>
      </c>
      <c r="AU1360" s="1">
        <f>COUNTIF(F1360,"VV")</f>
        <v>0</v>
      </c>
      <c r="AV1360" s="1">
        <f>COUNTIF(F1360,"VVC")</f>
        <v>0</v>
      </c>
      <c r="AW1360" s="1">
        <f>COUNTIF(F1360,"CVVCVC")+COUNTIF(F1360,"VVCVC")+COUNTIF(F1360,"CVVCV")+COUNTIF(F1360,"VVCV")</f>
        <v>0</v>
      </c>
      <c r="AX1360" s="1"/>
      <c r="AY1360" s="1">
        <f>COUNTIF(F1360,"CCVCV")</f>
        <v>0</v>
      </c>
      <c r="AZ1360" s="1">
        <f>COUNTIF(F1360,"CCVCVC")</f>
        <v>0</v>
      </c>
      <c r="BA1360" s="1">
        <f>COUNTIF(F1360,"CCVV")</f>
        <v>0</v>
      </c>
      <c r="BB1360" s="1">
        <f>COUNTIF(F1360,"CCVVC")</f>
        <v>0</v>
      </c>
      <c r="BC1360" s="1"/>
      <c r="BF1360" s="1" t="str">
        <f>RIGHT(F1360,4)</f>
        <v>CVCV</v>
      </c>
      <c r="BG1360" s="1">
        <v>1</v>
      </c>
      <c r="BH1360" s="1"/>
      <c r="BP1360" s="1">
        <f>SUM(BG1360:BO1360)</f>
        <v>1</v>
      </c>
      <c r="BQ1360">
        <v>0</v>
      </c>
      <c r="BS1360" s="1" t="str">
        <f>LEFT(B1360,1)</f>
        <v>t</v>
      </c>
      <c r="BT1360" s="1" t="str">
        <f>LEFT(B1360,2)</f>
        <v>ti</v>
      </c>
      <c r="BU1360" s="1" t="str">
        <f>RIGHT(B1360,1)</f>
        <v>u</v>
      </c>
      <c r="BW1360"/>
      <c r="BX1360" s="10">
        <v>0</v>
      </c>
      <c r="BY1360" s="10" t="str">
        <f>LEFT(CA1360,1)</f>
        <v>i</v>
      </c>
      <c r="BZ1360" s="10" t="str">
        <f>RIGHT(B1360,1)</f>
        <v>u</v>
      </c>
      <c r="CA1360" s="10" t="str">
        <f>RIGHT(B1360,3)</f>
        <v>ipu</v>
      </c>
      <c r="CB1360" s="10" t="str">
        <f>RIGHT(B1360,3)</f>
        <v>ipu</v>
      </c>
      <c r="CC1360" s="10" t="str">
        <f>RIGHT(B1360,2)</f>
        <v>pu</v>
      </c>
      <c r="CD1360" s="10" t="str">
        <f>RIGHT(B1360,1)</f>
        <v>u</v>
      </c>
    </row>
    <row r="1361" spans="1:82">
      <c r="A1361">
        <v>1311</v>
      </c>
      <c r="B1361" s="30" t="s">
        <v>3277</v>
      </c>
      <c r="C1361" t="s">
        <v>2393</v>
      </c>
      <c r="D1361" t="s">
        <v>1151</v>
      </c>
      <c r="E1361" t="s">
        <v>2821</v>
      </c>
      <c r="F1361" t="s">
        <v>2834</v>
      </c>
      <c r="G1361" s="1">
        <f>COUNTIF(B1361,"*ii*")</f>
        <v>0</v>
      </c>
      <c r="H1361" s="1">
        <f>COUNTIF(B1361,"*ee*")</f>
        <v>0</v>
      </c>
      <c r="I1361" s="1">
        <f>COUNTIF(B1361,"*aa*")</f>
        <v>0</v>
      </c>
      <c r="J1361" s="1">
        <f>COUNTIF(B1361,"*oo*")</f>
        <v>0</v>
      </c>
      <c r="K1361" s="1">
        <f>COUNTIF(B1361,"*uu*")</f>
        <v>0</v>
      </c>
      <c r="L1361" s="1">
        <f>COUNTIF(B1361,"*ia*")</f>
        <v>0</v>
      </c>
      <c r="M1361" s="1">
        <f>COUNTIF(B1361,"*iu*")</f>
        <v>0</v>
      </c>
      <c r="N1361" s="1">
        <f>COUNTIF(B1361,"*ei*")</f>
        <v>0</v>
      </c>
      <c r="O1361" s="1">
        <f>COUNTIF(B1361,"*ea*")</f>
        <v>0</v>
      </c>
      <c r="P1361" s="1">
        <f>COUNTIF(B1361,"*eo*")</f>
        <v>0</v>
      </c>
      <c r="Q1361" s="1">
        <f>COUNTIF(B1361,"*eu*")</f>
        <v>0</v>
      </c>
      <c r="R1361" s="1">
        <f>COUNTIF(B1361,"*ai*")</f>
        <v>0</v>
      </c>
      <c r="S1361" s="1">
        <f>COUNTIF(B1361,"*ae*")</f>
        <v>0</v>
      </c>
      <c r="T1361" s="1">
        <f>COUNTIF(B1361,"*ao*")</f>
        <v>0</v>
      </c>
      <c r="U1361" s="1">
        <f>COUNTIF(B1361,"*au*")</f>
        <v>0</v>
      </c>
      <c r="V1361" s="1">
        <f>COUNTIF(B1361,"*oi*")</f>
        <v>0</v>
      </c>
      <c r="W1361" s="1">
        <f>COUNTIF(B1361,"*oe*")</f>
        <v>0</v>
      </c>
      <c r="X1361" s="1">
        <f>COUNTIF(B1361,"*oa*")</f>
        <v>0</v>
      </c>
      <c r="Y1361" s="1">
        <f>COUNTIF(B1361,"*ou*")</f>
        <v>0</v>
      </c>
      <c r="Z1361" s="1">
        <f>COUNTIF(B1361,"*ui*")</f>
        <v>0</v>
      </c>
      <c r="AA1361" s="1">
        <f>COUNTIF(B1361,"*ua*")</f>
        <v>0</v>
      </c>
      <c r="AB1361">
        <f>SUM(G1361:AA1361)</f>
        <v>0</v>
      </c>
      <c r="AC1361">
        <v>2</v>
      </c>
      <c r="AD1361">
        <f>COUNTIF(AC1361,"2")</f>
        <v>1</v>
      </c>
      <c r="AE1361">
        <f>COUNTIF(AC1361,"3")</f>
        <v>0</v>
      </c>
      <c r="AF1361">
        <f>COUNTIF(AC1361,"4")</f>
        <v>0</v>
      </c>
      <c r="AG1361">
        <f>COUNTIF(AC1361,"5")</f>
        <v>0</v>
      </c>
      <c r="AH1361">
        <v>1</v>
      </c>
      <c r="AI1361">
        <v>0</v>
      </c>
      <c r="AL1361">
        <v>1</v>
      </c>
      <c r="AO1361" s="1">
        <f>COUNTIF(F1361,"CVCV")+COUNTIF(F1361,"CVVCV")</f>
        <v>1</v>
      </c>
      <c r="AP1361" s="1">
        <f>COUNTIF(F1361,"CVCVC")+COUNTIF(F1361,"CVVCVC")</f>
        <v>0</v>
      </c>
      <c r="AQ1361" s="1">
        <f>COUNTIF(F1361,"VCV")+COUNTIF(F1361,"VVCV")</f>
        <v>0</v>
      </c>
      <c r="AR1361" s="1">
        <f>COUNTIF(F1361,"VCVC")+COUNTIF(F1361,"VVCVC")</f>
        <v>0</v>
      </c>
      <c r="AS1361" s="1">
        <f>COUNTIF(F1361,"CVV")</f>
        <v>0</v>
      </c>
      <c r="AT1361" s="1">
        <f>COUNTIF(F1361,"CVVC")</f>
        <v>0</v>
      </c>
      <c r="AU1361" s="1">
        <f>COUNTIF(F1361,"VV")</f>
        <v>0</v>
      </c>
      <c r="AV1361" s="1">
        <f>COUNTIF(F1361,"VVC")</f>
        <v>0</v>
      </c>
      <c r="AW1361" s="1">
        <f>COUNTIF(F1361,"CVVCVC")+COUNTIF(F1361,"VVCVC")+COUNTIF(F1361,"CVVCV")+COUNTIF(F1361,"VVCV")</f>
        <v>0</v>
      </c>
      <c r="AY1361" s="1">
        <f>COUNTIF(F1361,"CCVCV")</f>
        <v>0</v>
      </c>
      <c r="AZ1361" s="1">
        <f>COUNTIF(F1361,"CCVCVC")</f>
        <v>0</v>
      </c>
      <c r="BA1361" s="1">
        <f>COUNTIF(F1361,"CCVV")</f>
        <v>0</v>
      </c>
      <c r="BB1361" s="1">
        <f>COUNTIF(F1361,"CCVVC")</f>
        <v>0</v>
      </c>
      <c r="BF1361" s="1" t="str">
        <f>RIGHT(F1361,4)</f>
        <v>CVCV</v>
      </c>
      <c r="BG1361" s="1">
        <v>1</v>
      </c>
      <c r="BP1361" s="1">
        <f>SUM(BG1361:BO1361)</f>
        <v>1</v>
      </c>
      <c r="BQ1361">
        <v>0</v>
      </c>
      <c r="BS1361" s="1" t="str">
        <f>LEFT(B1361,1)</f>
        <v>ʔ</v>
      </c>
      <c r="BT1361" s="1" t="str">
        <f>LEFT(B1361,2)</f>
        <v>ʔi</v>
      </c>
      <c r="BU1361" s="1" t="str">
        <f>RIGHT(B1361,1)</f>
        <v>u</v>
      </c>
      <c r="BX1361" s="10">
        <v>0</v>
      </c>
      <c r="BY1361" s="10" t="str">
        <f>LEFT(CA1361,1)</f>
        <v>i</v>
      </c>
      <c r="BZ1361" s="10" t="str">
        <f>RIGHT(B1361,1)</f>
        <v>u</v>
      </c>
      <c r="CA1361" s="10" t="str">
        <f>RIGHT(B1361,3)</f>
        <v>ipu</v>
      </c>
      <c r="CB1361" s="10" t="str">
        <f>RIGHT(B1361,3)</f>
        <v>ipu</v>
      </c>
      <c r="CC1361" s="10" t="str">
        <f>RIGHT(B1361,2)</f>
        <v>pu</v>
      </c>
      <c r="CD1361" s="10" t="str">
        <f>RIGHT(B1361,1)</f>
        <v>u</v>
      </c>
    </row>
    <row r="1362" spans="1:82">
      <c r="A1362">
        <v>1020</v>
      </c>
      <c r="B1362" s="30" t="s">
        <v>464</v>
      </c>
      <c r="C1362" t="s">
        <v>1797</v>
      </c>
      <c r="D1362" t="s">
        <v>1141</v>
      </c>
      <c r="E1362" t="s">
        <v>1141</v>
      </c>
      <c r="F1362" t="s">
        <v>2834</v>
      </c>
      <c r="G1362" s="1">
        <f>COUNTIF(B1362,"*ii*")</f>
        <v>0</v>
      </c>
      <c r="H1362" s="1">
        <f>COUNTIF(B1362,"*ee*")</f>
        <v>0</v>
      </c>
      <c r="I1362" s="1">
        <f>COUNTIF(B1362,"*aa*")</f>
        <v>0</v>
      </c>
      <c r="J1362" s="1">
        <f>COUNTIF(B1362,"*oo*")</f>
        <v>0</v>
      </c>
      <c r="K1362" s="1">
        <f>COUNTIF(B1362,"*uu*")</f>
        <v>0</v>
      </c>
      <c r="L1362" s="1">
        <f>COUNTIF(B1362,"*ia*")</f>
        <v>0</v>
      </c>
      <c r="M1362" s="1">
        <f>COUNTIF(B1362,"*iu*")</f>
        <v>0</v>
      </c>
      <c r="N1362" s="1">
        <f>COUNTIF(B1362,"*ei*")</f>
        <v>0</v>
      </c>
      <c r="O1362" s="1">
        <f>COUNTIF(B1362,"*ea*")</f>
        <v>0</v>
      </c>
      <c r="P1362" s="1">
        <f>COUNTIF(B1362,"*eo*")</f>
        <v>0</v>
      </c>
      <c r="Q1362" s="1">
        <f>COUNTIF(B1362,"*eu*")</f>
        <v>0</v>
      </c>
      <c r="R1362" s="1">
        <f>COUNTIF(B1362,"*ai*")</f>
        <v>0</v>
      </c>
      <c r="S1362" s="1">
        <f>COUNTIF(B1362,"*ae*")</f>
        <v>0</v>
      </c>
      <c r="T1362" s="1">
        <f>COUNTIF(B1362,"*ao*")</f>
        <v>0</v>
      </c>
      <c r="U1362" s="1">
        <f>COUNTIF(B1362,"*au*")</f>
        <v>0</v>
      </c>
      <c r="V1362" s="1">
        <f>COUNTIF(B1362,"*oi*")</f>
        <v>0</v>
      </c>
      <c r="W1362" s="1">
        <f>COUNTIF(B1362,"*oe*")</f>
        <v>0</v>
      </c>
      <c r="X1362" s="1">
        <f>COUNTIF(B1362,"*oa*")</f>
        <v>0</v>
      </c>
      <c r="Y1362" s="1">
        <f>COUNTIF(B1362,"*ou*")</f>
        <v>0</v>
      </c>
      <c r="Z1362" s="1">
        <f>COUNTIF(B1362,"*ui*")</f>
        <v>0</v>
      </c>
      <c r="AA1362" s="1">
        <f>COUNTIF(B1362,"*ua*")</f>
        <v>0</v>
      </c>
      <c r="AB1362">
        <f>SUM(G1362:AA1362)</f>
        <v>0</v>
      </c>
      <c r="AC1362">
        <v>2</v>
      </c>
      <c r="AD1362">
        <f>COUNTIF(AC1362,"2")</f>
        <v>1</v>
      </c>
      <c r="AE1362">
        <f>COUNTIF(AC1362,"3")</f>
        <v>0</v>
      </c>
      <c r="AF1362">
        <f>COUNTIF(AC1362,"4")</f>
        <v>0</v>
      </c>
      <c r="AG1362">
        <f>COUNTIF(AC1362,"5")</f>
        <v>0</v>
      </c>
      <c r="AH1362">
        <v>1</v>
      </c>
      <c r="AI1362">
        <v>0</v>
      </c>
      <c r="AL1362">
        <v>1</v>
      </c>
      <c r="AO1362" s="1">
        <f>COUNTIF(F1362,"CVCV")+COUNTIF(F1362,"CVVCV")</f>
        <v>1</v>
      </c>
      <c r="AP1362" s="1">
        <f>COUNTIF(F1362,"CVCVC")+COUNTIF(F1362,"CVVCVC")</f>
        <v>0</v>
      </c>
      <c r="AQ1362" s="1">
        <f>COUNTIF(F1362,"VCV")+COUNTIF(F1362,"VVCV")</f>
        <v>0</v>
      </c>
      <c r="AR1362" s="1">
        <f>COUNTIF(F1362,"VCVC")+COUNTIF(F1362,"VVCVC")</f>
        <v>0</v>
      </c>
      <c r="AS1362" s="1">
        <f>COUNTIF(F1362,"CVV")</f>
        <v>0</v>
      </c>
      <c r="AT1362" s="1">
        <f>COUNTIF(F1362,"CVVC")</f>
        <v>0</v>
      </c>
      <c r="AU1362" s="1">
        <f>COUNTIF(F1362,"VV")</f>
        <v>0</v>
      </c>
      <c r="AV1362" s="1">
        <f>COUNTIF(F1362,"VVC")</f>
        <v>0</v>
      </c>
      <c r="AW1362" s="1">
        <f>COUNTIF(F1362,"CVVCVC")+COUNTIF(F1362,"VVCVC")+COUNTIF(F1362,"CVVCV")+COUNTIF(F1362,"VVCV")</f>
        <v>0</v>
      </c>
      <c r="AY1362" s="1">
        <f>COUNTIF(F1362,"CCVCV")</f>
        <v>0</v>
      </c>
      <c r="AZ1362" s="1">
        <f>COUNTIF(F1362,"CCVCVC")</f>
        <v>0</v>
      </c>
      <c r="BA1362" s="1">
        <f>COUNTIF(F1362,"CCVV")</f>
        <v>0</v>
      </c>
      <c r="BB1362" s="1">
        <f>COUNTIF(F1362,"CCVVC")</f>
        <v>0</v>
      </c>
      <c r="BF1362" s="1" t="str">
        <f>RIGHT(F1362,4)</f>
        <v>CVCV</v>
      </c>
      <c r="BG1362" s="1">
        <v>1</v>
      </c>
      <c r="BP1362" s="1">
        <f>SUM(BG1362:BO1362)</f>
        <v>1</v>
      </c>
      <c r="BQ1362">
        <v>0</v>
      </c>
      <c r="BS1362" s="1" t="str">
        <f>LEFT(B1362,1)</f>
        <v>n</v>
      </c>
      <c r="BT1362" s="1" t="str">
        <f>LEFT(B1362,2)</f>
        <v>no</v>
      </c>
      <c r="BU1362" s="1" t="str">
        <f>RIGHT(B1362,1)</f>
        <v>u</v>
      </c>
      <c r="BX1362" s="10">
        <v>0</v>
      </c>
      <c r="BY1362" s="10" t="str">
        <f>LEFT(CA1362,1)</f>
        <v>o</v>
      </c>
      <c r="BZ1362" s="10" t="str">
        <f>RIGHT(B1362,1)</f>
        <v>u</v>
      </c>
      <c r="CA1362" s="10" t="str">
        <f>RIGHT(B1362,3)</f>
        <v>opu</v>
      </c>
      <c r="CB1362" s="10" t="str">
        <f>RIGHT(B1362,3)</f>
        <v>opu</v>
      </c>
      <c r="CC1362" s="10" t="str">
        <f>RIGHT(B1362,2)</f>
        <v>pu</v>
      </c>
      <c r="CD1362" s="10" t="str">
        <f>RIGHT(B1362,1)</f>
        <v>u</v>
      </c>
    </row>
    <row r="1363" spans="1:82">
      <c r="A1363">
        <v>1715</v>
      </c>
      <c r="B1363" s="30" t="s">
        <v>394</v>
      </c>
      <c r="C1363" t="s">
        <v>1695</v>
      </c>
      <c r="D1363" t="s">
        <v>1151</v>
      </c>
      <c r="E1363" t="s">
        <v>2821</v>
      </c>
      <c r="F1363" t="s">
        <v>2834</v>
      </c>
      <c r="G1363" s="1">
        <f>COUNTIF(B1363,"*ii*")</f>
        <v>0</v>
      </c>
      <c r="H1363" s="1">
        <f>COUNTIF(B1363,"*ee*")</f>
        <v>0</v>
      </c>
      <c r="I1363" s="1">
        <f>COUNTIF(B1363,"*aa*")</f>
        <v>0</v>
      </c>
      <c r="J1363" s="1">
        <f>COUNTIF(B1363,"*oo*")</f>
        <v>0</v>
      </c>
      <c r="K1363" s="1">
        <f>COUNTIF(B1363,"*uu*")</f>
        <v>0</v>
      </c>
      <c r="L1363" s="1">
        <f>COUNTIF(B1363,"*ia*")</f>
        <v>0</v>
      </c>
      <c r="M1363" s="1">
        <f>COUNTIF(B1363,"*iu*")</f>
        <v>0</v>
      </c>
      <c r="N1363" s="1">
        <f>COUNTIF(B1363,"*ei*")</f>
        <v>0</v>
      </c>
      <c r="O1363" s="1">
        <f>COUNTIF(B1363,"*ea*")</f>
        <v>0</v>
      </c>
      <c r="P1363" s="1">
        <f>COUNTIF(B1363,"*eo*")</f>
        <v>0</v>
      </c>
      <c r="Q1363" s="1">
        <f>COUNTIF(B1363,"*eu*")</f>
        <v>0</v>
      </c>
      <c r="R1363" s="1">
        <f>COUNTIF(B1363,"*ai*")</f>
        <v>0</v>
      </c>
      <c r="S1363" s="1">
        <f>COUNTIF(B1363,"*ae*")</f>
        <v>0</v>
      </c>
      <c r="T1363" s="1">
        <f>COUNTIF(B1363,"*ao*")</f>
        <v>0</v>
      </c>
      <c r="U1363" s="1">
        <f>COUNTIF(B1363,"*au*")</f>
        <v>0</v>
      </c>
      <c r="V1363" s="1">
        <f>COUNTIF(B1363,"*oi*")</f>
        <v>0</v>
      </c>
      <c r="W1363" s="1">
        <f>COUNTIF(B1363,"*oe*")</f>
        <v>0</v>
      </c>
      <c r="X1363" s="1">
        <f>COUNTIF(B1363,"*oa*")</f>
        <v>0</v>
      </c>
      <c r="Y1363" s="1">
        <f>COUNTIF(B1363,"*ou*")</f>
        <v>0</v>
      </c>
      <c r="Z1363" s="1">
        <f>COUNTIF(B1363,"*ui*")</f>
        <v>0</v>
      </c>
      <c r="AA1363" s="1">
        <f>COUNTIF(B1363,"*ua*")</f>
        <v>0</v>
      </c>
      <c r="AB1363">
        <f>SUM(G1363:AA1363)</f>
        <v>0</v>
      </c>
      <c r="AC1363">
        <v>2</v>
      </c>
      <c r="AD1363">
        <f>COUNTIF(AC1363,"2")</f>
        <v>1</v>
      </c>
      <c r="AE1363">
        <f>COUNTIF(AC1363,"3")</f>
        <v>0</v>
      </c>
      <c r="AF1363">
        <f>COUNTIF(AC1363,"4")</f>
        <v>0</v>
      </c>
      <c r="AG1363">
        <f>COUNTIF(AC1363,"5")</f>
        <v>0</v>
      </c>
      <c r="AH1363">
        <v>1</v>
      </c>
      <c r="AI1363">
        <v>0</v>
      </c>
      <c r="AL1363">
        <v>1</v>
      </c>
      <c r="AO1363" s="1">
        <f>COUNTIF(F1363,"CVCV")+COUNTIF(F1363,"CVVCV")</f>
        <v>1</v>
      </c>
      <c r="AP1363" s="1">
        <f>COUNTIF(F1363,"CVCVC")+COUNTIF(F1363,"CVVCVC")</f>
        <v>0</v>
      </c>
      <c r="AQ1363" s="1">
        <f>COUNTIF(F1363,"VCV")+COUNTIF(F1363,"VVCV")</f>
        <v>0</v>
      </c>
      <c r="AR1363" s="1">
        <f>COUNTIF(F1363,"VCVC")+COUNTIF(F1363,"VVCVC")</f>
        <v>0</v>
      </c>
      <c r="AS1363" s="1">
        <f>COUNTIF(F1363,"CVV")</f>
        <v>0</v>
      </c>
      <c r="AT1363" s="1">
        <f>COUNTIF(F1363,"CVVC")</f>
        <v>0</v>
      </c>
      <c r="AU1363" s="1">
        <f>COUNTIF(F1363,"VV")</f>
        <v>0</v>
      </c>
      <c r="AV1363" s="1">
        <f>COUNTIF(F1363,"VVC")</f>
        <v>0</v>
      </c>
      <c r="AW1363" s="1">
        <f>COUNTIF(F1363,"CVVCVC")+COUNTIF(F1363,"VVCVC")+COUNTIF(F1363,"CVVCV")+COUNTIF(F1363,"VVCV")</f>
        <v>0</v>
      </c>
      <c r="AY1363" s="1">
        <f>COUNTIF(F1363,"CCVCV")</f>
        <v>0</v>
      </c>
      <c r="AZ1363" s="1">
        <f>COUNTIF(F1363,"CCVCVC")</f>
        <v>0</v>
      </c>
      <c r="BA1363" s="1">
        <f>COUNTIF(F1363,"CCVV")</f>
        <v>0</v>
      </c>
      <c r="BB1363" s="1">
        <f>COUNTIF(F1363,"CCVVC")</f>
        <v>0</v>
      </c>
      <c r="BF1363" s="1" t="str">
        <f>RIGHT(F1363,4)</f>
        <v>CVCV</v>
      </c>
      <c r="BG1363" s="1">
        <v>1</v>
      </c>
      <c r="BP1363" s="1">
        <f>SUM(BG1363:BO1363)</f>
        <v>1</v>
      </c>
      <c r="BQ1363">
        <v>0</v>
      </c>
      <c r="BS1363" s="1" t="str">
        <f>LEFT(B1363,1)</f>
        <v>s</v>
      </c>
      <c r="BT1363" s="1" t="str">
        <f>LEFT(B1363,2)</f>
        <v>so</v>
      </c>
      <c r="BU1363" s="1" t="str">
        <f>RIGHT(B1363,1)</f>
        <v>u</v>
      </c>
      <c r="BX1363" s="10">
        <v>0</v>
      </c>
      <c r="BY1363" s="10" t="str">
        <f>LEFT(CA1363,1)</f>
        <v>o</v>
      </c>
      <c r="BZ1363" s="10" t="str">
        <f>RIGHT(B1363,1)</f>
        <v>u</v>
      </c>
      <c r="CA1363" s="10" t="str">
        <f>RIGHT(B1363,3)</f>
        <v>opu</v>
      </c>
      <c r="CB1363" s="10" t="str">
        <f>RIGHT(B1363,3)</f>
        <v>opu</v>
      </c>
      <c r="CC1363" s="10" t="str">
        <f>RIGHT(B1363,2)</f>
        <v>pu</v>
      </c>
      <c r="CD1363" s="10" t="str">
        <f>RIGHT(B1363,1)</f>
        <v>u</v>
      </c>
    </row>
    <row r="1364" spans="1:82">
      <c r="A1364">
        <v>1904</v>
      </c>
      <c r="B1364" s="30" t="s">
        <v>813</v>
      </c>
      <c r="C1364" t="s">
        <v>2274</v>
      </c>
      <c r="D1364" t="s">
        <v>1150</v>
      </c>
      <c r="E1364" t="s">
        <v>2821</v>
      </c>
      <c r="F1364" t="s">
        <v>2834</v>
      </c>
      <c r="G1364" s="1">
        <f>COUNTIF(B1364,"*ii*")</f>
        <v>0</v>
      </c>
      <c r="H1364" s="1">
        <f>COUNTIF(B1364,"*ee*")</f>
        <v>0</v>
      </c>
      <c r="I1364" s="1">
        <f>COUNTIF(B1364,"*aa*")</f>
        <v>0</v>
      </c>
      <c r="J1364" s="1">
        <f>COUNTIF(B1364,"*oo*")</f>
        <v>0</v>
      </c>
      <c r="K1364" s="1">
        <f>COUNTIF(B1364,"*uu*")</f>
        <v>0</v>
      </c>
      <c r="L1364" s="1">
        <f>COUNTIF(B1364,"*ia*")</f>
        <v>0</v>
      </c>
      <c r="M1364" s="1">
        <f>COUNTIF(B1364,"*iu*")</f>
        <v>0</v>
      </c>
      <c r="N1364" s="1">
        <f>COUNTIF(B1364,"*ei*")</f>
        <v>0</v>
      </c>
      <c r="O1364" s="1">
        <f>COUNTIF(B1364,"*ea*")</f>
        <v>0</v>
      </c>
      <c r="P1364" s="1">
        <f>COUNTIF(B1364,"*eo*")</f>
        <v>0</v>
      </c>
      <c r="Q1364" s="1">
        <f>COUNTIF(B1364,"*eu*")</f>
        <v>0</v>
      </c>
      <c r="R1364" s="1">
        <f>COUNTIF(B1364,"*ai*")</f>
        <v>0</v>
      </c>
      <c r="S1364" s="1">
        <f>COUNTIF(B1364,"*ae*")</f>
        <v>0</v>
      </c>
      <c r="T1364" s="1">
        <f>COUNTIF(B1364,"*ao*")</f>
        <v>0</v>
      </c>
      <c r="U1364" s="1">
        <f>COUNTIF(B1364,"*au*")</f>
        <v>0</v>
      </c>
      <c r="V1364" s="1">
        <f>COUNTIF(B1364,"*oi*")</f>
        <v>0</v>
      </c>
      <c r="W1364" s="1">
        <f>COUNTIF(B1364,"*oe*")</f>
        <v>0</v>
      </c>
      <c r="X1364" s="1">
        <f>COUNTIF(B1364,"*oa*")</f>
        <v>0</v>
      </c>
      <c r="Y1364" s="1">
        <f>COUNTIF(B1364,"*ou*")</f>
        <v>0</v>
      </c>
      <c r="Z1364" s="1">
        <f>COUNTIF(B1364,"*ui*")</f>
        <v>0</v>
      </c>
      <c r="AA1364" s="1">
        <f>COUNTIF(B1364,"*ua*")</f>
        <v>0</v>
      </c>
      <c r="AB1364">
        <f>SUM(G1364:AA1364)</f>
        <v>0</v>
      </c>
      <c r="AC1364">
        <v>2</v>
      </c>
      <c r="AD1364">
        <f>COUNTIF(AC1364,"2")</f>
        <v>1</v>
      </c>
      <c r="AE1364">
        <f>COUNTIF(AC1364,"3")</f>
        <v>0</v>
      </c>
      <c r="AF1364">
        <f>COUNTIF(AC1364,"4")</f>
        <v>0</v>
      </c>
      <c r="AG1364">
        <f>COUNTIF(AC1364,"5")</f>
        <v>0</v>
      </c>
      <c r="AH1364">
        <v>1</v>
      </c>
      <c r="AI1364">
        <v>0</v>
      </c>
      <c r="AL1364">
        <v>1</v>
      </c>
      <c r="AO1364" s="1">
        <f>COUNTIF(F1364,"CVCV")+COUNTIF(F1364,"CVVCV")</f>
        <v>1</v>
      </c>
      <c r="AP1364" s="1">
        <f>COUNTIF(F1364,"CVCVC")+COUNTIF(F1364,"CVVCVC")</f>
        <v>0</v>
      </c>
      <c r="AQ1364" s="1">
        <f>COUNTIF(F1364,"VCV")+COUNTIF(F1364,"VVCV")</f>
        <v>0</v>
      </c>
      <c r="AR1364" s="1">
        <f>COUNTIF(F1364,"VCVC")+COUNTIF(F1364,"VVCVC")</f>
        <v>0</v>
      </c>
      <c r="AS1364" s="1">
        <f>COUNTIF(F1364,"CVV")</f>
        <v>0</v>
      </c>
      <c r="AT1364" s="1">
        <f>COUNTIF(F1364,"CVVC")</f>
        <v>0</v>
      </c>
      <c r="AU1364" s="1">
        <f>COUNTIF(F1364,"VV")</f>
        <v>0</v>
      </c>
      <c r="AV1364" s="1">
        <f>COUNTIF(F1364,"VVC")</f>
        <v>0</v>
      </c>
      <c r="AW1364" s="1">
        <f>COUNTIF(F1364,"CVVCVC")+COUNTIF(F1364,"VVCVC")+COUNTIF(F1364,"CVVCV")+COUNTIF(F1364,"VVCV")</f>
        <v>0</v>
      </c>
      <c r="AY1364" s="1">
        <f>COUNTIF(F1364,"CCVCV")</f>
        <v>0</v>
      </c>
      <c r="AZ1364" s="1">
        <f>COUNTIF(F1364,"CCVCVC")</f>
        <v>0</v>
      </c>
      <c r="BA1364" s="1">
        <f>COUNTIF(F1364,"CCVV")</f>
        <v>0</v>
      </c>
      <c r="BB1364" s="1">
        <f>COUNTIF(F1364,"CCVVC")</f>
        <v>0</v>
      </c>
      <c r="BF1364" s="1" t="str">
        <f>RIGHT(F1364,4)</f>
        <v>CVCV</v>
      </c>
      <c r="BG1364" s="1">
        <v>1</v>
      </c>
      <c r="BP1364" s="1">
        <f>SUM(BG1364:BO1364)</f>
        <v>1</v>
      </c>
      <c r="BQ1364">
        <v>0</v>
      </c>
      <c r="BS1364" s="1" t="str">
        <f>LEFT(B1364,1)</f>
        <v>t</v>
      </c>
      <c r="BT1364" s="1" t="str">
        <f>LEFT(B1364,2)</f>
        <v>to</v>
      </c>
      <c r="BU1364" s="1" t="str">
        <f>RIGHT(B1364,1)</f>
        <v>u</v>
      </c>
      <c r="BX1364" s="10">
        <v>0</v>
      </c>
      <c r="BY1364" s="10" t="str">
        <f>LEFT(CA1364,1)</f>
        <v>o</v>
      </c>
      <c r="BZ1364" s="10" t="str">
        <f>RIGHT(B1364,1)</f>
        <v>u</v>
      </c>
      <c r="CA1364" s="10" t="str">
        <f>RIGHT(B1364,3)</f>
        <v>opu</v>
      </c>
      <c r="CB1364" s="10" t="str">
        <f>RIGHT(B1364,3)</f>
        <v>opu</v>
      </c>
      <c r="CC1364" s="10" t="str">
        <f>RIGHT(B1364,2)</f>
        <v>pu</v>
      </c>
      <c r="CD1364" s="10" t="str">
        <f>RIGHT(B1364,1)</f>
        <v>u</v>
      </c>
    </row>
    <row r="1365" spans="1:82">
      <c r="A1365">
        <v>699</v>
      </c>
      <c r="B1365" s="30" t="s">
        <v>1078</v>
      </c>
      <c r="C1365" t="s">
        <v>2705</v>
      </c>
      <c r="D1365" t="s">
        <v>1141</v>
      </c>
      <c r="E1365" t="s">
        <v>1141</v>
      </c>
      <c r="F1365" t="s">
        <v>2834</v>
      </c>
      <c r="G1365" s="1">
        <f>COUNTIF(B1365,"*ii*")</f>
        <v>0</v>
      </c>
      <c r="H1365" s="1">
        <f>COUNTIF(B1365,"*ee*")</f>
        <v>0</v>
      </c>
      <c r="I1365" s="1">
        <f>COUNTIF(B1365,"*aa*")</f>
        <v>0</v>
      </c>
      <c r="J1365" s="1">
        <f>COUNTIF(B1365,"*oo*")</f>
        <v>0</v>
      </c>
      <c r="K1365" s="1">
        <f>COUNTIF(B1365,"*uu*")</f>
        <v>0</v>
      </c>
      <c r="L1365" s="1">
        <f>COUNTIF(B1365,"*ia*")</f>
        <v>0</v>
      </c>
      <c r="M1365" s="1">
        <f>COUNTIF(B1365,"*iu*")</f>
        <v>0</v>
      </c>
      <c r="N1365" s="1">
        <f>COUNTIF(B1365,"*ei*")</f>
        <v>0</v>
      </c>
      <c r="O1365" s="1">
        <f>COUNTIF(B1365,"*ea*")</f>
        <v>0</v>
      </c>
      <c r="P1365" s="1">
        <f>COUNTIF(B1365,"*eo*")</f>
        <v>0</v>
      </c>
      <c r="Q1365" s="1">
        <f>COUNTIF(B1365,"*eu*")</f>
        <v>0</v>
      </c>
      <c r="R1365" s="1">
        <f>COUNTIF(B1365,"*ai*")</f>
        <v>0</v>
      </c>
      <c r="S1365" s="1">
        <f>COUNTIF(B1365,"*ae*")</f>
        <v>0</v>
      </c>
      <c r="T1365" s="1">
        <f>COUNTIF(B1365,"*ao*")</f>
        <v>0</v>
      </c>
      <c r="U1365" s="1">
        <f>COUNTIF(B1365,"*au*")</f>
        <v>0</v>
      </c>
      <c r="V1365" s="1">
        <f>COUNTIF(B1365,"*oi*")</f>
        <v>0</v>
      </c>
      <c r="W1365" s="1">
        <f>COUNTIF(B1365,"*oe*")</f>
        <v>0</v>
      </c>
      <c r="X1365" s="1">
        <f>COUNTIF(B1365,"*oa*")</f>
        <v>0</v>
      </c>
      <c r="Y1365" s="1">
        <f>COUNTIF(B1365,"*ou*")</f>
        <v>0</v>
      </c>
      <c r="Z1365" s="1">
        <f>COUNTIF(B1365,"*ui*")</f>
        <v>0</v>
      </c>
      <c r="AA1365" s="1">
        <f>COUNTIF(B1365,"*ua*")</f>
        <v>0</v>
      </c>
      <c r="AB1365">
        <f>SUM(G1365:AA1365)</f>
        <v>0</v>
      </c>
      <c r="AC1365">
        <v>2</v>
      </c>
      <c r="AD1365">
        <f>COUNTIF(AC1365,"2")</f>
        <v>1</v>
      </c>
      <c r="AE1365">
        <f>COUNTIF(AC1365,"3")</f>
        <v>0</v>
      </c>
      <c r="AF1365">
        <f>COUNTIF(AC1365,"4")</f>
        <v>0</v>
      </c>
      <c r="AG1365">
        <f>COUNTIF(AC1365,"5")</f>
        <v>0</v>
      </c>
      <c r="AH1365">
        <v>1</v>
      </c>
      <c r="AI1365">
        <v>0</v>
      </c>
      <c r="AL1365">
        <v>1</v>
      </c>
      <c r="AO1365" s="1">
        <f>COUNTIF(F1365,"CVCV")+COUNTIF(F1365,"CVVCV")</f>
        <v>1</v>
      </c>
      <c r="AP1365" s="1">
        <f>COUNTIF(F1365,"CVCVC")+COUNTIF(F1365,"CVVCVC")</f>
        <v>0</v>
      </c>
      <c r="AQ1365" s="1">
        <f>COUNTIF(F1365,"VCV")+COUNTIF(F1365,"VVCV")</f>
        <v>0</v>
      </c>
      <c r="AR1365" s="1">
        <f>COUNTIF(F1365,"VCVC")+COUNTIF(F1365,"VVCVC")</f>
        <v>0</v>
      </c>
      <c r="AS1365" s="1">
        <f>COUNTIF(F1365,"CVV")</f>
        <v>0</v>
      </c>
      <c r="AT1365" s="1">
        <f>COUNTIF(F1365,"CVVC")</f>
        <v>0</v>
      </c>
      <c r="AU1365" s="1">
        <f>COUNTIF(F1365,"VV")</f>
        <v>0</v>
      </c>
      <c r="AV1365" s="1">
        <f>COUNTIF(F1365,"VVC")</f>
        <v>0</v>
      </c>
      <c r="AW1365" s="1">
        <f>COUNTIF(F1365,"CVVCVC")+COUNTIF(F1365,"VVCVC")+COUNTIF(F1365,"CVVCV")+COUNTIF(F1365,"VVCV")</f>
        <v>0</v>
      </c>
      <c r="AY1365" s="1">
        <f>COUNTIF(F1365,"CCVCV")</f>
        <v>0</v>
      </c>
      <c r="AZ1365" s="1">
        <f>COUNTIF(F1365,"CCVCVC")</f>
        <v>0</v>
      </c>
      <c r="BA1365" s="1">
        <f>COUNTIF(F1365,"CCVV")</f>
        <v>0</v>
      </c>
      <c r="BB1365" s="1">
        <f>COUNTIF(F1365,"CCVVC")</f>
        <v>0</v>
      </c>
      <c r="BF1365" s="1" t="str">
        <f>RIGHT(F1365,4)</f>
        <v>CVCV</v>
      </c>
      <c r="BG1365" s="1">
        <v>1</v>
      </c>
      <c r="BP1365" s="1">
        <f>SUM(BG1365:BO1365)</f>
        <v>1</v>
      </c>
      <c r="BQ1365">
        <v>0</v>
      </c>
      <c r="BS1365" s="1" t="str">
        <f>LEFT(B1365,1)</f>
        <v>k</v>
      </c>
      <c r="BT1365" s="1" t="str">
        <f>LEFT(B1365,2)</f>
        <v>ku</v>
      </c>
      <c r="BU1365" s="1" t="str">
        <f>RIGHT(B1365,1)</f>
        <v>u</v>
      </c>
      <c r="BX1365" s="10">
        <v>0</v>
      </c>
      <c r="BY1365" s="10" t="str">
        <f>LEFT(CA1365,1)</f>
        <v>u</v>
      </c>
      <c r="BZ1365" s="10" t="str">
        <f>RIGHT(B1365,1)</f>
        <v>u</v>
      </c>
      <c r="CA1365" s="10" t="str">
        <f>RIGHT(B1365,3)</f>
        <v>upu</v>
      </c>
      <c r="CB1365" s="10" t="str">
        <f>RIGHT(B1365,3)</f>
        <v>upu</v>
      </c>
      <c r="CC1365" s="10" t="str">
        <f>RIGHT(B1365,2)</f>
        <v>pu</v>
      </c>
      <c r="CD1365" s="10" t="str">
        <f>RIGHT(B1365,1)</f>
        <v>u</v>
      </c>
    </row>
    <row r="1366" spans="1:82">
      <c r="A1366">
        <v>1206</v>
      </c>
      <c r="B1366" s="30" t="s">
        <v>411</v>
      </c>
      <c r="C1366" t="s">
        <v>1720</v>
      </c>
      <c r="D1366" t="s">
        <v>1141</v>
      </c>
      <c r="E1366" t="s">
        <v>1141</v>
      </c>
      <c r="F1366" t="s">
        <v>2834</v>
      </c>
      <c r="G1366" s="1">
        <f>COUNTIF(B1366,"*ii*")</f>
        <v>0</v>
      </c>
      <c r="H1366" s="1">
        <f>COUNTIF(B1366,"*ee*")</f>
        <v>0</v>
      </c>
      <c r="I1366" s="1">
        <f>COUNTIF(B1366,"*aa*")</f>
        <v>0</v>
      </c>
      <c r="J1366" s="1">
        <f>COUNTIF(B1366,"*oo*")</f>
        <v>0</v>
      </c>
      <c r="K1366" s="1">
        <f>COUNTIF(B1366,"*uu*")</f>
        <v>0</v>
      </c>
      <c r="L1366" s="1">
        <f>COUNTIF(B1366,"*ia*")</f>
        <v>0</v>
      </c>
      <c r="M1366" s="1">
        <f>COUNTIF(B1366,"*iu*")</f>
        <v>0</v>
      </c>
      <c r="N1366" s="1">
        <f>COUNTIF(B1366,"*ei*")</f>
        <v>0</v>
      </c>
      <c r="O1366" s="1">
        <f>COUNTIF(B1366,"*ea*")</f>
        <v>0</v>
      </c>
      <c r="P1366" s="1">
        <f>COUNTIF(B1366,"*eo*")</f>
        <v>0</v>
      </c>
      <c r="Q1366" s="1">
        <f>COUNTIF(B1366,"*eu*")</f>
        <v>0</v>
      </c>
      <c r="R1366" s="1">
        <f>COUNTIF(B1366,"*ai*")</f>
        <v>0</v>
      </c>
      <c r="S1366" s="1">
        <f>COUNTIF(B1366,"*ae*")</f>
        <v>0</v>
      </c>
      <c r="T1366" s="1">
        <f>COUNTIF(B1366,"*ao*")</f>
        <v>0</v>
      </c>
      <c r="U1366" s="1">
        <f>COUNTIF(B1366,"*au*")</f>
        <v>0</v>
      </c>
      <c r="V1366" s="1">
        <f>COUNTIF(B1366,"*oi*")</f>
        <v>0</v>
      </c>
      <c r="W1366" s="1">
        <f>COUNTIF(B1366,"*oe*")</f>
        <v>0</v>
      </c>
      <c r="X1366" s="1">
        <f>COUNTIF(B1366,"*oa*")</f>
        <v>0</v>
      </c>
      <c r="Y1366" s="1">
        <f>COUNTIF(B1366,"*ou*")</f>
        <v>0</v>
      </c>
      <c r="Z1366" s="1">
        <f>COUNTIF(B1366,"*ui*")</f>
        <v>0</v>
      </c>
      <c r="AA1366" s="1">
        <f>COUNTIF(B1366,"*ua*")</f>
        <v>0</v>
      </c>
      <c r="AB1366">
        <f>SUM(G1366:AA1366)</f>
        <v>0</v>
      </c>
      <c r="AC1366">
        <v>2</v>
      </c>
      <c r="AD1366">
        <f>COUNTIF(AC1366,"2")</f>
        <v>1</v>
      </c>
      <c r="AE1366">
        <f>COUNTIF(AC1366,"3")</f>
        <v>0</v>
      </c>
      <c r="AF1366">
        <f>COUNTIF(AC1366,"4")</f>
        <v>0</v>
      </c>
      <c r="AG1366">
        <f>COUNTIF(AC1366,"5")</f>
        <v>0</v>
      </c>
      <c r="AH1366">
        <v>1</v>
      </c>
      <c r="AI1366">
        <v>0</v>
      </c>
      <c r="AL1366">
        <v>1</v>
      </c>
      <c r="AO1366" s="1">
        <f>COUNTIF(F1366,"CVCV")+COUNTIF(F1366,"CVVCV")</f>
        <v>1</v>
      </c>
      <c r="AP1366" s="1">
        <f>COUNTIF(F1366,"CVCVC")+COUNTIF(F1366,"CVVCVC")</f>
        <v>0</v>
      </c>
      <c r="AQ1366" s="1">
        <f>COUNTIF(F1366,"VCV")+COUNTIF(F1366,"VVCV")</f>
        <v>0</v>
      </c>
      <c r="AR1366" s="1">
        <f>COUNTIF(F1366,"VCVC")+COUNTIF(F1366,"VVCVC")</f>
        <v>0</v>
      </c>
      <c r="AS1366" s="1">
        <f>COUNTIF(F1366,"CVV")</f>
        <v>0</v>
      </c>
      <c r="AT1366" s="1">
        <f>COUNTIF(F1366,"CVVC")</f>
        <v>0</v>
      </c>
      <c r="AU1366" s="1">
        <f>COUNTIF(F1366,"VV")</f>
        <v>0</v>
      </c>
      <c r="AV1366" s="1">
        <f>COUNTIF(F1366,"VVC")</f>
        <v>0</v>
      </c>
      <c r="AW1366" s="1">
        <f>COUNTIF(F1366,"CVVCVC")+COUNTIF(F1366,"VVCVC")+COUNTIF(F1366,"CVVCV")+COUNTIF(F1366,"VVCV")</f>
        <v>0</v>
      </c>
      <c r="AY1366" s="1">
        <f>COUNTIF(F1366,"CCVCV")</f>
        <v>0</v>
      </c>
      <c r="AZ1366" s="1">
        <f>COUNTIF(F1366,"CCVCVC")</f>
        <v>0</v>
      </c>
      <c r="BA1366" s="1">
        <f>COUNTIF(F1366,"CCVV")</f>
        <v>0</v>
      </c>
      <c r="BB1366" s="1">
        <f>COUNTIF(F1366,"CCVVC")</f>
        <v>0</v>
      </c>
      <c r="BF1366" s="1" t="str">
        <f>RIGHT(F1366,4)</f>
        <v>CVCV</v>
      </c>
      <c r="BG1366" s="1">
        <v>1</v>
      </c>
      <c r="BP1366" s="1">
        <f>SUM(BG1366:BO1366)</f>
        <v>1</v>
      </c>
      <c r="BQ1366">
        <v>0</v>
      </c>
      <c r="BS1366" s="1" t="str">
        <f>LEFT(B1366,1)</f>
        <v>p</v>
      </c>
      <c r="BT1366" s="1" t="str">
        <f>LEFT(B1366,2)</f>
        <v>pu</v>
      </c>
      <c r="BU1366" s="1" t="str">
        <f>RIGHT(B1366,1)</f>
        <v>u</v>
      </c>
      <c r="BX1366" s="10">
        <v>0</v>
      </c>
      <c r="BY1366" s="10" t="str">
        <f>LEFT(CA1366,1)</f>
        <v>u</v>
      </c>
      <c r="BZ1366" s="10" t="str">
        <f>RIGHT(B1366,1)</f>
        <v>u</v>
      </c>
      <c r="CA1366" s="10" t="str">
        <f>RIGHT(B1366,3)</f>
        <v>upu</v>
      </c>
      <c r="CB1366" s="10" t="str">
        <f>RIGHT(B1366,3)</f>
        <v>upu</v>
      </c>
      <c r="CC1366" s="10" t="str">
        <f>RIGHT(B1366,2)</f>
        <v>pu</v>
      </c>
      <c r="CD1366" s="10" t="str">
        <f>RIGHT(B1366,1)</f>
        <v>u</v>
      </c>
    </row>
    <row r="1367" spans="1:82">
      <c r="A1367">
        <v>1038</v>
      </c>
      <c r="B1367" s="30" t="s">
        <v>113</v>
      </c>
      <c r="C1367" t="s">
        <v>1298</v>
      </c>
      <c r="D1367" t="s">
        <v>1152</v>
      </c>
      <c r="E1367" t="s">
        <v>1141</v>
      </c>
      <c r="F1367" t="s">
        <v>2834</v>
      </c>
      <c r="G1367" s="1">
        <f>COUNTIF(B1367,"*ii*")</f>
        <v>0</v>
      </c>
      <c r="H1367" s="1">
        <f>COUNTIF(B1367,"*ee*")</f>
        <v>0</v>
      </c>
      <c r="I1367" s="1">
        <f>COUNTIF(B1367,"*aa*")</f>
        <v>0</v>
      </c>
      <c r="J1367" s="1">
        <f>COUNTIF(B1367,"*oo*")</f>
        <v>0</v>
      </c>
      <c r="K1367" s="1">
        <f>COUNTIF(B1367,"*uu*")</f>
        <v>0</v>
      </c>
      <c r="L1367" s="1">
        <f>COUNTIF(B1367,"*ia*")</f>
        <v>0</v>
      </c>
      <c r="M1367" s="1">
        <f>COUNTIF(B1367,"*iu*")</f>
        <v>0</v>
      </c>
      <c r="N1367" s="1">
        <f>COUNTIF(B1367,"*ei*")</f>
        <v>0</v>
      </c>
      <c r="O1367" s="1">
        <f>COUNTIF(B1367,"*ea*")</f>
        <v>0</v>
      </c>
      <c r="P1367" s="1">
        <f>COUNTIF(B1367,"*eo*")</f>
        <v>0</v>
      </c>
      <c r="Q1367" s="1">
        <f>COUNTIF(B1367,"*eu*")</f>
        <v>0</v>
      </c>
      <c r="R1367" s="1">
        <f>COUNTIF(B1367,"*ai*")</f>
        <v>0</v>
      </c>
      <c r="S1367" s="1">
        <f>COUNTIF(B1367,"*ae*")</f>
        <v>0</v>
      </c>
      <c r="T1367" s="1">
        <f>COUNTIF(B1367,"*ao*")</f>
        <v>0</v>
      </c>
      <c r="U1367" s="1">
        <f>COUNTIF(B1367,"*au*")</f>
        <v>0</v>
      </c>
      <c r="V1367" s="1">
        <f>COUNTIF(B1367,"*oi*")</f>
        <v>0</v>
      </c>
      <c r="W1367" s="1">
        <f>COUNTIF(B1367,"*oe*")</f>
        <v>0</v>
      </c>
      <c r="X1367" s="1">
        <f>COUNTIF(B1367,"*oa*")</f>
        <v>0</v>
      </c>
      <c r="Y1367" s="1">
        <f>COUNTIF(B1367,"*ou*")</f>
        <v>0</v>
      </c>
      <c r="Z1367" s="1">
        <f>COUNTIF(B1367,"*ui*")</f>
        <v>0</v>
      </c>
      <c r="AA1367" s="1">
        <f>COUNTIF(B1367,"*ua*")</f>
        <v>0</v>
      </c>
      <c r="AB1367">
        <f>SUM(G1367:AA1367)</f>
        <v>0</v>
      </c>
      <c r="AC1367">
        <v>2</v>
      </c>
      <c r="AD1367">
        <f>COUNTIF(AC1367,"2")</f>
        <v>1</v>
      </c>
      <c r="AE1367">
        <f>COUNTIF(AC1367,"3")</f>
        <v>0</v>
      </c>
      <c r="AF1367">
        <f>COUNTIF(AC1367,"4")</f>
        <v>0</v>
      </c>
      <c r="AG1367">
        <f>COUNTIF(AC1367,"5")</f>
        <v>0</v>
      </c>
      <c r="AH1367">
        <v>1</v>
      </c>
      <c r="AI1367">
        <v>0</v>
      </c>
      <c r="AL1367">
        <v>1</v>
      </c>
      <c r="AO1367" s="1">
        <f>COUNTIF(F1367,"CVCV")+COUNTIF(F1367,"CVVCV")</f>
        <v>1</v>
      </c>
      <c r="AP1367" s="1">
        <f>COUNTIF(F1367,"CVCVC")+COUNTIF(F1367,"CVVCVC")</f>
        <v>0</v>
      </c>
      <c r="AQ1367" s="1">
        <f>COUNTIF(F1367,"VCV")+COUNTIF(F1367,"VVCV")</f>
        <v>0</v>
      </c>
      <c r="AR1367" s="1">
        <f>COUNTIF(F1367,"VCVC")+COUNTIF(F1367,"VVCVC")</f>
        <v>0</v>
      </c>
      <c r="AS1367" s="1">
        <f>COUNTIF(F1367,"CVV")</f>
        <v>0</v>
      </c>
      <c r="AT1367" s="1">
        <f>COUNTIF(F1367,"CVVC")</f>
        <v>0</v>
      </c>
      <c r="AU1367" s="1">
        <f>COUNTIF(F1367,"VV")</f>
        <v>0</v>
      </c>
      <c r="AV1367" s="1">
        <f>COUNTIF(F1367,"VVC")</f>
        <v>0</v>
      </c>
      <c r="AW1367" s="1">
        <f>COUNTIF(F1367,"CVVCVC")+COUNTIF(F1367,"VVCVC")+COUNTIF(F1367,"CVVCV")+COUNTIF(F1367,"VVCV")</f>
        <v>0</v>
      </c>
      <c r="AY1367" s="1">
        <f>COUNTIF(F1367,"CCVCV")</f>
        <v>0</v>
      </c>
      <c r="AZ1367" s="1">
        <f>COUNTIF(F1367,"CCVCVC")</f>
        <v>0</v>
      </c>
      <c r="BA1367" s="1">
        <f>COUNTIF(F1367,"CCVV")</f>
        <v>0</v>
      </c>
      <c r="BB1367" s="1">
        <f>COUNTIF(F1367,"CCVVC")</f>
        <v>0</v>
      </c>
      <c r="BF1367" s="1" t="str">
        <f>RIGHT(F1367,4)</f>
        <v>CVCV</v>
      </c>
      <c r="BG1367" s="1">
        <v>1</v>
      </c>
      <c r="BP1367" s="1">
        <f>SUM(BG1367:BO1367)</f>
        <v>1</v>
      </c>
      <c r="BQ1367">
        <v>0</v>
      </c>
      <c r="BS1367" s="1" t="str">
        <f>LEFT(B1367,1)</f>
        <v>n</v>
      </c>
      <c r="BT1367" s="1" t="str">
        <f>LEFT(B1367,2)</f>
        <v>nu</v>
      </c>
      <c r="BU1367" s="1" t="str">
        <f>RIGHT(B1367,1)</f>
        <v>u</v>
      </c>
      <c r="BX1367" s="10">
        <v>0</v>
      </c>
      <c r="BY1367" s="10" t="str">
        <f>LEFT(CA1367,1)</f>
        <v>u</v>
      </c>
      <c r="BZ1367" s="10" t="str">
        <f>RIGHT(B1367,1)</f>
        <v>u</v>
      </c>
      <c r="CA1367" s="10" t="str">
        <f>RIGHT(B1367,3)</f>
        <v>upu</v>
      </c>
      <c r="CB1367" s="10" t="str">
        <f>RIGHT(B1367,3)</f>
        <v>upu</v>
      </c>
      <c r="CC1367" s="10" t="str">
        <f>RIGHT(B1367,2)</f>
        <v>pu</v>
      </c>
      <c r="CD1367" s="10" t="str">
        <f>RIGHT(B1367,1)</f>
        <v>u</v>
      </c>
    </row>
    <row r="1368" spans="1:82">
      <c r="A1368">
        <v>123</v>
      </c>
      <c r="B1368" s="30" t="s">
        <v>892</v>
      </c>
      <c r="C1368" t="s">
        <v>2400</v>
      </c>
      <c r="D1368" t="s">
        <v>1141</v>
      </c>
      <c r="E1368" t="s">
        <v>1141</v>
      </c>
      <c r="F1368" t="s">
        <v>2834</v>
      </c>
      <c r="G1368" s="1">
        <f>COUNTIF(B1368,"*ii*")</f>
        <v>0</v>
      </c>
      <c r="H1368" s="1">
        <f>COUNTIF(B1368,"*ee*")</f>
        <v>0</v>
      </c>
      <c r="I1368" s="1">
        <f>COUNTIF(B1368,"*aa*")</f>
        <v>0</v>
      </c>
      <c r="J1368" s="1">
        <f>COUNTIF(B1368,"*oo*")</f>
        <v>0</v>
      </c>
      <c r="K1368" s="1">
        <f>COUNTIF(B1368,"*uu*")</f>
        <v>0</v>
      </c>
      <c r="L1368" s="1">
        <f>COUNTIF(B1368,"*ia*")</f>
        <v>0</v>
      </c>
      <c r="M1368" s="1">
        <f>COUNTIF(B1368,"*iu*")</f>
        <v>0</v>
      </c>
      <c r="N1368" s="1">
        <f>COUNTIF(B1368,"*ei*")</f>
        <v>0</v>
      </c>
      <c r="O1368" s="1">
        <f>COUNTIF(B1368,"*ea*")</f>
        <v>0</v>
      </c>
      <c r="P1368" s="1">
        <f>COUNTIF(B1368,"*eo*")</f>
        <v>0</v>
      </c>
      <c r="Q1368" s="1">
        <f>COUNTIF(B1368,"*eu*")</f>
        <v>0</v>
      </c>
      <c r="R1368" s="1">
        <f>COUNTIF(B1368,"*ai*")</f>
        <v>0</v>
      </c>
      <c r="S1368" s="1">
        <f>COUNTIF(B1368,"*ae*")</f>
        <v>0</v>
      </c>
      <c r="T1368" s="1">
        <f>COUNTIF(B1368,"*ao*")</f>
        <v>0</v>
      </c>
      <c r="U1368" s="1">
        <f>COUNTIF(B1368,"*au*")</f>
        <v>0</v>
      </c>
      <c r="V1368" s="1">
        <f>COUNTIF(B1368,"*oi*")</f>
        <v>0</v>
      </c>
      <c r="W1368" s="1">
        <f>COUNTIF(B1368,"*oe*")</f>
        <v>0</v>
      </c>
      <c r="X1368" s="1">
        <f>COUNTIF(B1368,"*oa*")</f>
        <v>0</v>
      </c>
      <c r="Y1368" s="1">
        <f>COUNTIF(B1368,"*ou*")</f>
        <v>0</v>
      </c>
      <c r="Z1368" s="1">
        <f>COUNTIF(B1368,"*ui*")</f>
        <v>0</v>
      </c>
      <c r="AA1368" s="1">
        <f>COUNTIF(B1368,"*ua*")</f>
        <v>0</v>
      </c>
      <c r="AB1368">
        <f>SUM(G1368:AA1368)</f>
        <v>0</v>
      </c>
      <c r="AC1368">
        <v>2</v>
      </c>
      <c r="AD1368">
        <f>COUNTIF(AC1368,"2")</f>
        <v>1</v>
      </c>
      <c r="AE1368">
        <f>COUNTIF(AC1368,"3")</f>
        <v>0</v>
      </c>
      <c r="AF1368">
        <f>COUNTIF(AC1368,"4")</f>
        <v>0</v>
      </c>
      <c r="AG1368">
        <f>COUNTIF(AC1368,"5")</f>
        <v>0</v>
      </c>
      <c r="AH1368">
        <v>1</v>
      </c>
      <c r="AI1368">
        <v>0</v>
      </c>
      <c r="AL1368">
        <v>1</v>
      </c>
      <c r="AO1368" s="1">
        <f>COUNTIF(F1368,"CVCV")+COUNTIF(F1368,"CVVCV")</f>
        <v>1</v>
      </c>
      <c r="AP1368" s="1">
        <f>COUNTIF(F1368,"CVCVC")+COUNTIF(F1368,"CVVCVC")</f>
        <v>0</v>
      </c>
      <c r="AQ1368" s="1">
        <f>COUNTIF(F1368,"VCV")+COUNTIF(F1368,"VVCV")</f>
        <v>0</v>
      </c>
      <c r="AR1368" s="1">
        <f>COUNTIF(F1368,"VCVC")+COUNTIF(F1368,"VVCVC")</f>
        <v>0</v>
      </c>
      <c r="AS1368" s="1">
        <f>COUNTIF(F1368,"CVV")</f>
        <v>0</v>
      </c>
      <c r="AT1368" s="1">
        <f>COUNTIF(F1368,"CVVC")</f>
        <v>0</v>
      </c>
      <c r="AU1368" s="1">
        <f>COUNTIF(F1368,"VV")</f>
        <v>0</v>
      </c>
      <c r="AV1368" s="1">
        <f>COUNTIF(F1368,"VVC")</f>
        <v>0</v>
      </c>
      <c r="AW1368" s="1">
        <f>COUNTIF(F1368,"CVVCVC")+COUNTIF(F1368,"VVCVC")+COUNTIF(F1368,"CVVCV")+COUNTIF(F1368,"VVCV")</f>
        <v>0</v>
      </c>
      <c r="AY1368" s="1">
        <f>COUNTIF(F1368,"CCVCV")</f>
        <v>0</v>
      </c>
      <c r="AZ1368" s="1">
        <f>COUNTIF(F1368,"CCVCVC")</f>
        <v>0</v>
      </c>
      <c r="BA1368" s="1">
        <f>COUNTIF(F1368,"CCVV")</f>
        <v>0</v>
      </c>
      <c r="BB1368" s="1">
        <f>COUNTIF(F1368,"CCVVC")</f>
        <v>0</v>
      </c>
      <c r="BF1368" s="1" t="str">
        <f>RIGHT(F1368,4)</f>
        <v>CVCV</v>
      </c>
      <c r="BG1368" s="1">
        <v>1</v>
      </c>
      <c r="BP1368" s="1">
        <f>SUM(BG1368:BO1368)</f>
        <v>1</v>
      </c>
      <c r="BQ1368">
        <v>0</v>
      </c>
      <c r="BS1368" s="1" t="str">
        <f>LEFT(B1368,1)</f>
        <v>b</v>
      </c>
      <c r="BT1368" s="1" t="str">
        <f>LEFT(B1368,2)</f>
        <v>ba</v>
      </c>
      <c r="BU1368" s="1" t="str">
        <f>RIGHT(B1368,1)</f>
        <v>u</v>
      </c>
      <c r="BX1368" s="10">
        <v>0</v>
      </c>
      <c r="BY1368" s="10" t="str">
        <f>LEFT(CA1368,1)</f>
        <v>a</v>
      </c>
      <c r="BZ1368" s="10" t="str">
        <f>RIGHT(B1368,1)</f>
        <v>u</v>
      </c>
      <c r="CA1368" s="10" t="str">
        <f>RIGHT(B1368,3)</f>
        <v>aru</v>
      </c>
      <c r="CB1368" s="10" t="str">
        <f>RIGHT(B1368,3)</f>
        <v>aru</v>
      </c>
      <c r="CC1368" s="10" t="str">
        <f>RIGHT(B1368,2)</f>
        <v>ru</v>
      </c>
      <c r="CD1368" s="10" t="str">
        <f>RIGHT(B1368,1)</f>
        <v>u</v>
      </c>
    </row>
    <row r="1369" spans="1:82">
      <c r="A1369">
        <v>1480</v>
      </c>
      <c r="B1369" s="30" t="s">
        <v>716</v>
      </c>
      <c r="C1369" t="s">
        <v>2146</v>
      </c>
      <c r="D1369" t="s">
        <v>1141</v>
      </c>
      <c r="E1369" t="s">
        <v>1141</v>
      </c>
      <c r="F1369" t="s">
        <v>2834</v>
      </c>
      <c r="G1369" s="1">
        <f>COUNTIF(B1369,"*ii*")</f>
        <v>0</v>
      </c>
      <c r="H1369" s="1">
        <f>COUNTIF(B1369,"*ee*")</f>
        <v>0</v>
      </c>
      <c r="I1369" s="1">
        <f>COUNTIF(B1369,"*aa*")</f>
        <v>0</v>
      </c>
      <c r="J1369" s="1">
        <f>COUNTIF(B1369,"*oo*")</f>
        <v>0</v>
      </c>
      <c r="K1369" s="1">
        <f>COUNTIF(B1369,"*uu*")</f>
        <v>0</v>
      </c>
      <c r="L1369" s="1">
        <f>COUNTIF(B1369,"*ia*")</f>
        <v>0</v>
      </c>
      <c r="M1369" s="1">
        <f>COUNTIF(B1369,"*iu*")</f>
        <v>0</v>
      </c>
      <c r="N1369" s="1">
        <f>COUNTIF(B1369,"*ei*")</f>
        <v>0</v>
      </c>
      <c r="O1369" s="1">
        <f>COUNTIF(B1369,"*ea*")</f>
        <v>0</v>
      </c>
      <c r="P1369" s="1">
        <f>COUNTIF(B1369,"*eo*")</f>
        <v>0</v>
      </c>
      <c r="Q1369" s="1">
        <f>COUNTIF(B1369,"*eu*")</f>
        <v>0</v>
      </c>
      <c r="R1369" s="1">
        <f>COUNTIF(B1369,"*ai*")</f>
        <v>0</v>
      </c>
      <c r="S1369" s="1">
        <f>COUNTIF(B1369,"*ae*")</f>
        <v>0</v>
      </c>
      <c r="T1369" s="1">
        <f>COUNTIF(B1369,"*ao*")</f>
        <v>0</v>
      </c>
      <c r="U1369" s="1">
        <f>COUNTIF(B1369,"*au*")</f>
        <v>0</v>
      </c>
      <c r="V1369" s="1">
        <f>COUNTIF(B1369,"*oi*")</f>
        <v>0</v>
      </c>
      <c r="W1369" s="1">
        <f>COUNTIF(B1369,"*oe*")</f>
        <v>0</v>
      </c>
      <c r="X1369" s="1">
        <f>COUNTIF(B1369,"*oa*")</f>
        <v>0</v>
      </c>
      <c r="Y1369" s="1">
        <f>COUNTIF(B1369,"*ou*")</f>
        <v>0</v>
      </c>
      <c r="Z1369" s="1">
        <f>COUNTIF(B1369,"*ui*")</f>
        <v>0</v>
      </c>
      <c r="AA1369" s="1">
        <f>COUNTIF(B1369,"*ua*")</f>
        <v>0</v>
      </c>
      <c r="AB1369">
        <f>SUM(G1369:AA1369)</f>
        <v>0</v>
      </c>
      <c r="AC1369">
        <v>2</v>
      </c>
      <c r="AD1369">
        <f>COUNTIF(AC1369,"2")</f>
        <v>1</v>
      </c>
      <c r="AE1369">
        <f>COUNTIF(AC1369,"3")</f>
        <v>0</v>
      </c>
      <c r="AF1369">
        <f>COUNTIF(AC1369,"4")</f>
        <v>0</v>
      </c>
      <c r="AG1369">
        <f>COUNTIF(AC1369,"5")</f>
        <v>0</v>
      </c>
      <c r="AH1369">
        <v>1</v>
      </c>
      <c r="AI1369">
        <v>0</v>
      </c>
      <c r="AL1369">
        <v>1</v>
      </c>
      <c r="AO1369" s="1">
        <f>COUNTIF(F1369,"CVCV")+COUNTIF(F1369,"CVVCV")</f>
        <v>1</v>
      </c>
      <c r="AP1369" s="1">
        <f>COUNTIF(F1369,"CVCVC")+COUNTIF(F1369,"CVVCVC")</f>
        <v>0</v>
      </c>
      <c r="AQ1369" s="1">
        <f>COUNTIF(F1369,"VCV")+COUNTIF(F1369,"VVCV")</f>
        <v>0</v>
      </c>
      <c r="AR1369" s="1">
        <f>COUNTIF(F1369,"VCVC")+COUNTIF(F1369,"VVCVC")</f>
        <v>0</v>
      </c>
      <c r="AS1369" s="1">
        <f>COUNTIF(F1369,"CVV")</f>
        <v>0</v>
      </c>
      <c r="AT1369" s="1">
        <f>COUNTIF(F1369,"CVVC")</f>
        <v>0</v>
      </c>
      <c r="AU1369" s="1">
        <f>COUNTIF(F1369,"VV")</f>
        <v>0</v>
      </c>
      <c r="AV1369" s="1">
        <f>COUNTIF(F1369,"VVC")</f>
        <v>0</v>
      </c>
      <c r="AW1369" s="1">
        <f>COUNTIF(F1369,"CVVCVC")+COUNTIF(F1369,"VVCVC")+COUNTIF(F1369,"CVVCV")+COUNTIF(F1369,"VVCV")</f>
        <v>0</v>
      </c>
      <c r="AY1369" s="1">
        <f>COUNTIF(F1369,"CCVCV")</f>
        <v>0</v>
      </c>
      <c r="AZ1369" s="1">
        <f>COUNTIF(F1369,"CCVCVC")</f>
        <v>0</v>
      </c>
      <c r="BA1369" s="1">
        <f>COUNTIF(F1369,"CCVV")</f>
        <v>0</v>
      </c>
      <c r="BB1369" s="1">
        <f>COUNTIF(F1369,"CCVVC")</f>
        <v>0</v>
      </c>
      <c r="BF1369" s="1" t="str">
        <f>RIGHT(F1369,4)</f>
        <v>CVCV</v>
      </c>
      <c r="BG1369" s="1">
        <v>1</v>
      </c>
      <c r="BP1369" s="1">
        <f>SUM(BG1369:BO1369)</f>
        <v>1</v>
      </c>
      <c r="BQ1369">
        <v>0</v>
      </c>
      <c r="BS1369" s="1" t="str">
        <f>LEFT(B1369,1)</f>
        <v>r</v>
      </c>
      <c r="BT1369" s="1" t="str">
        <f>LEFT(B1369,2)</f>
        <v>ra</v>
      </c>
      <c r="BU1369" s="1" t="str">
        <f>RIGHT(B1369,1)</f>
        <v>u</v>
      </c>
      <c r="BX1369" s="10">
        <v>0</v>
      </c>
      <c r="BY1369" s="10" t="str">
        <f>LEFT(CA1369,1)</f>
        <v>a</v>
      </c>
      <c r="BZ1369" s="10" t="str">
        <f>RIGHT(B1369,1)</f>
        <v>u</v>
      </c>
      <c r="CA1369" s="10" t="str">
        <f>RIGHT(B1369,3)</f>
        <v>aru</v>
      </c>
      <c r="CB1369" s="10" t="str">
        <f>RIGHT(B1369,3)</f>
        <v>aru</v>
      </c>
      <c r="CC1369" s="10" t="str">
        <f>RIGHT(B1369,2)</f>
        <v>ru</v>
      </c>
      <c r="CD1369" s="10" t="str">
        <f>RIGHT(B1369,1)</f>
        <v>u</v>
      </c>
    </row>
    <row r="1370" spans="1:82">
      <c r="A1370">
        <v>1818</v>
      </c>
      <c r="B1370" s="30" t="s">
        <v>244</v>
      </c>
      <c r="C1370" t="s">
        <v>1486</v>
      </c>
      <c r="D1370" t="s">
        <v>1150</v>
      </c>
      <c r="E1370" t="s">
        <v>2821</v>
      </c>
      <c r="F1370" t="s">
        <v>2834</v>
      </c>
      <c r="G1370" s="1">
        <f>COUNTIF(B1370,"*ii*")</f>
        <v>0</v>
      </c>
      <c r="H1370" s="1">
        <f>COUNTIF(B1370,"*ee*")</f>
        <v>0</v>
      </c>
      <c r="I1370" s="1">
        <f>COUNTIF(B1370,"*aa*")</f>
        <v>0</v>
      </c>
      <c r="J1370" s="1">
        <f>COUNTIF(B1370,"*oo*")</f>
        <v>0</v>
      </c>
      <c r="K1370" s="1">
        <f>COUNTIF(B1370,"*uu*")</f>
        <v>0</v>
      </c>
      <c r="L1370" s="1">
        <f>COUNTIF(B1370,"*ia*")</f>
        <v>0</v>
      </c>
      <c r="M1370" s="1">
        <f>COUNTIF(B1370,"*iu*")</f>
        <v>0</v>
      </c>
      <c r="N1370" s="1">
        <f>COUNTIF(B1370,"*ei*")</f>
        <v>0</v>
      </c>
      <c r="O1370" s="1">
        <f>COUNTIF(B1370,"*ea*")</f>
        <v>0</v>
      </c>
      <c r="P1370" s="1">
        <f>COUNTIF(B1370,"*eo*")</f>
        <v>0</v>
      </c>
      <c r="Q1370" s="1">
        <f>COUNTIF(B1370,"*eu*")</f>
        <v>0</v>
      </c>
      <c r="R1370" s="1">
        <f>COUNTIF(B1370,"*ai*")</f>
        <v>0</v>
      </c>
      <c r="S1370" s="1">
        <f>COUNTIF(B1370,"*ae*")</f>
        <v>0</v>
      </c>
      <c r="T1370" s="1">
        <f>COUNTIF(B1370,"*ao*")</f>
        <v>0</v>
      </c>
      <c r="U1370" s="1">
        <f>COUNTIF(B1370,"*au*")</f>
        <v>0</v>
      </c>
      <c r="V1370" s="1">
        <f>COUNTIF(B1370,"*oi*")</f>
        <v>0</v>
      </c>
      <c r="W1370" s="1">
        <f>COUNTIF(B1370,"*oe*")</f>
        <v>0</v>
      </c>
      <c r="X1370" s="1">
        <f>COUNTIF(B1370,"*oa*")</f>
        <v>0</v>
      </c>
      <c r="Y1370" s="1">
        <f>COUNTIF(B1370,"*ou*")</f>
        <v>0</v>
      </c>
      <c r="Z1370" s="1">
        <f>COUNTIF(B1370,"*ui*")</f>
        <v>0</v>
      </c>
      <c r="AA1370" s="1">
        <f>COUNTIF(B1370,"*ua*")</f>
        <v>0</v>
      </c>
      <c r="AB1370">
        <f>SUM(G1370:AA1370)</f>
        <v>0</v>
      </c>
      <c r="AC1370">
        <v>2</v>
      </c>
      <c r="AD1370">
        <f>COUNTIF(AC1370,"2")</f>
        <v>1</v>
      </c>
      <c r="AE1370">
        <f>COUNTIF(AC1370,"3")</f>
        <v>0</v>
      </c>
      <c r="AF1370">
        <f>COUNTIF(AC1370,"4")</f>
        <v>0</v>
      </c>
      <c r="AG1370">
        <f>COUNTIF(AC1370,"5")</f>
        <v>0</v>
      </c>
      <c r="AH1370">
        <v>1</v>
      </c>
      <c r="AI1370">
        <v>0</v>
      </c>
      <c r="AL1370">
        <v>1</v>
      </c>
      <c r="AO1370" s="1">
        <f>COUNTIF(F1370,"CVCV")+COUNTIF(F1370,"CVVCV")</f>
        <v>1</v>
      </c>
      <c r="AP1370" s="1">
        <f>COUNTIF(F1370,"CVCVC")+COUNTIF(F1370,"CVVCVC")</f>
        <v>0</v>
      </c>
      <c r="AQ1370" s="1">
        <f>COUNTIF(F1370,"VCV")+COUNTIF(F1370,"VVCV")</f>
        <v>0</v>
      </c>
      <c r="AR1370" s="1">
        <f>COUNTIF(F1370,"VCVC")+COUNTIF(F1370,"VVCVC")</f>
        <v>0</v>
      </c>
      <c r="AS1370" s="1">
        <f>COUNTIF(F1370,"CVV")</f>
        <v>0</v>
      </c>
      <c r="AT1370" s="1">
        <f>COUNTIF(F1370,"CVVC")</f>
        <v>0</v>
      </c>
      <c r="AU1370" s="1">
        <f>COUNTIF(F1370,"VV")</f>
        <v>0</v>
      </c>
      <c r="AV1370" s="1">
        <f>COUNTIF(F1370,"VVC")</f>
        <v>0</v>
      </c>
      <c r="AW1370" s="1">
        <f>COUNTIF(F1370,"CVVCVC")+COUNTIF(F1370,"VVCVC")+COUNTIF(F1370,"CVVCV")+COUNTIF(F1370,"VVCV")</f>
        <v>0</v>
      </c>
      <c r="AY1370" s="1">
        <f>COUNTIF(F1370,"CCVCV")</f>
        <v>0</v>
      </c>
      <c r="AZ1370" s="1">
        <f>COUNTIF(F1370,"CCVCVC")</f>
        <v>0</v>
      </c>
      <c r="BA1370" s="1">
        <f>COUNTIF(F1370,"CCVV")</f>
        <v>0</v>
      </c>
      <c r="BB1370" s="1">
        <f>COUNTIF(F1370,"CCVVC")</f>
        <v>0</v>
      </c>
      <c r="BF1370" s="1" t="str">
        <f>RIGHT(F1370,4)</f>
        <v>CVCV</v>
      </c>
      <c r="BG1370" s="1">
        <v>1</v>
      </c>
      <c r="BP1370" s="1">
        <f>SUM(BG1370:BO1370)</f>
        <v>1</v>
      </c>
      <c r="BQ1370">
        <v>0</v>
      </c>
      <c r="BS1370" s="1" t="str">
        <f>LEFT(B1370,1)</f>
        <v>t</v>
      </c>
      <c r="BT1370" s="1" t="str">
        <f>LEFT(B1370,2)</f>
        <v>ta</v>
      </c>
      <c r="BU1370" s="1" t="str">
        <f>RIGHT(B1370,1)</f>
        <v>u</v>
      </c>
      <c r="BX1370" s="10">
        <v>0</v>
      </c>
      <c r="BY1370" s="10" t="str">
        <f>LEFT(CA1370,1)</f>
        <v>a</v>
      </c>
      <c r="BZ1370" s="10" t="str">
        <f>RIGHT(B1370,1)</f>
        <v>u</v>
      </c>
      <c r="CA1370" s="10" t="str">
        <f>RIGHT(B1370,3)</f>
        <v>aru</v>
      </c>
      <c r="CB1370" s="10" t="str">
        <f>RIGHT(B1370,3)</f>
        <v>aru</v>
      </c>
      <c r="CC1370" s="10" t="str">
        <f>RIGHT(B1370,2)</f>
        <v>ru</v>
      </c>
      <c r="CD1370" s="10" t="str">
        <f>RIGHT(B1370,1)</f>
        <v>u</v>
      </c>
    </row>
    <row r="1371" spans="1:82">
      <c r="A1371">
        <v>179</v>
      </c>
      <c r="B1371" s="30" t="s">
        <v>137</v>
      </c>
      <c r="C1371" t="s">
        <v>1327</v>
      </c>
      <c r="D1371" t="s">
        <v>1141</v>
      </c>
      <c r="E1371" t="s">
        <v>1141</v>
      </c>
      <c r="F1371" t="s">
        <v>2834</v>
      </c>
      <c r="G1371" s="1">
        <f>COUNTIF(B1371,"*ii*")</f>
        <v>0</v>
      </c>
      <c r="H1371" s="1">
        <f>COUNTIF(B1371,"*ee*")</f>
        <v>0</v>
      </c>
      <c r="I1371" s="1">
        <f>COUNTIF(B1371,"*aa*")</f>
        <v>0</v>
      </c>
      <c r="J1371" s="1">
        <f>COUNTIF(B1371,"*oo*")</f>
        <v>0</v>
      </c>
      <c r="K1371" s="1">
        <f>COUNTIF(B1371,"*uu*")</f>
        <v>0</v>
      </c>
      <c r="L1371" s="1">
        <f>COUNTIF(B1371,"*ia*")</f>
        <v>0</v>
      </c>
      <c r="M1371" s="1">
        <f>COUNTIF(B1371,"*iu*")</f>
        <v>0</v>
      </c>
      <c r="N1371" s="1">
        <f>COUNTIF(B1371,"*ei*")</f>
        <v>0</v>
      </c>
      <c r="O1371" s="1">
        <f>COUNTIF(B1371,"*ea*")</f>
        <v>0</v>
      </c>
      <c r="P1371" s="1">
        <f>COUNTIF(B1371,"*eo*")</f>
        <v>0</v>
      </c>
      <c r="Q1371" s="1">
        <f>COUNTIF(B1371,"*eu*")</f>
        <v>0</v>
      </c>
      <c r="R1371" s="1">
        <f>COUNTIF(B1371,"*ai*")</f>
        <v>0</v>
      </c>
      <c r="S1371" s="1">
        <f>COUNTIF(B1371,"*ae*")</f>
        <v>0</v>
      </c>
      <c r="T1371" s="1">
        <f>COUNTIF(B1371,"*ao*")</f>
        <v>0</v>
      </c>
      <c r="U1371" s="1">
        <f>COUNTIF(B1371,"*au*")</f>
        <v>0</v>
      </c>
      <c r="V1371" s="1">
        <f>COUNTIF(B1371,"*oi*")</f>
        <v>0</v>
      </c>
      <c r="W1371" s="1">
        <f>COUNTIF(B1371,"*oe*")</f>
        <v>0</v>
      </c>
      <c r="X1371" s="1">
        <f>COUNTIF(B1371,"*oa*")</f>
        <v>0</v>
      </c>
      <c r="Y1371" s="1">
        <f>COUNTIF(B1371,"*ou*")</f>
        <v>0</v>
      </c>
      <c r="Z1371" s="1">
        <f>COUNTIF(B1371,"*ui*")</f>
        <v>0</v>
      </c>
      <c r="AA1371" s="1">
        <f>COUNTIF(B1371,"*ua*")</f>
        <v>0</v>
      </c>
      <c r="AB1371">
        <f>SUM(G1371:AA1371)</f>
        <v>0</v>
      </c>
      <c r="AC1371">
        <v>2</v>
      </c>
      <c r="AD1371">
        <f>COUNTIF(AC1371,"2")</f>
        <v>1</v>
      </c>
      <c r="AE1371">
        <f>COUNTIF(AC1371,"3")</f>
        <v>0</v>
      </c>
      <c r="AF1371">
        <f>COUNTIF(AC1371,"4")</f>
        <v>0</v>
      </c>
      <c r="AG1371">
        <f>COUNTIF(AC1371,"5")</f>
        <v>0</v>
      </c>
      <c r="AH1371">
        <v>1</v>
      </c>
      <c r="AI1371">
        <v>0</v>
      </c>
      <c r="AL1371">
        <v>1</v>
      </c>
      <c r="AO1371" s="1">
        <f>COUNTIF(F1371,"CVCV")+COUNTIF(F1371,"CVVCV")</f>
        <v>1</v>
      </c>
      <c r="AP1371" s="1">
        <f>COUNTIF(F1371,"CVCVC")+COUNTIF(F1371,"CVVCVC")</f>
        <v>0</v>
      </c>
      <c r="AQ1371" s="1">
        <f>COUNTIF(F1371,"VCV")+COUNTIF(F1371,"VVCV")</f>
        <v>0</v>
      </c>
      <c r="AR1371" s="1">
        <f>COUNTIF(F1371,"VCVC")+COUNTIF(F1371,"VVCVC")</f>
        <v>0</v>
      </c>
      <c r="AS1371" s="1">
        <f>COUNTIF(F1371,"CVV")</f>
        <v>0</v>
      </c>
      <c r="AT1371" s="1">
        <f>COUNTIF(F1371,"CVVC")</f>
        <v>0</v>
      </c>
      <c r="AU1371" s="1">
        <f>COUNTIF(F1371,"VV")</f>
        <v>0</v>
      </c>
      <c r="AV1371" s="1">
        <f>COUNTIF(F1371,"VVC")</f>
        <v>0</v>
      </c>
      <c r="AW1371" s="1">
        <f>COUNTIF(F1371,"CVVCVC")+COUNTIF(F1371,"VVCVC")+COUNTIF(F1371,"CVVCV")+COUNTIF(F1371,"VVCV")</f>
        <v>0</v>
      </c>
      <c r="AY1371" s="1">
        <f>COUNTIF(F1371,"CCVCV")</f>
        <v>0</v>
      </c>
      <c r="AZ1371" s="1">
        <f>COUNTIF(F1371,"CCVCVC")</f>
        <v>0</v>
      </c>
      <c r="BA1371" s="1">
        <f>COUNTIF(F1371,"CCVV")</f>
        <v>0</v>
      </c>
      <c r="BB1371" s="1">
        <f>COUNTIF(F1371,"CCVVC")</f>
        <v>0</v>
      </c>
      <c r="BF1371" s="1" t="str">
        <f>RIGHT(F1371,4)</f>
        <v>CVCV</v>
      </c>
      <c r="BG1371" s="1">
        <v>1</v>
      </c>
      <c r="BP1371" s="1">
        <f>SUM(BG1371:BO1371)</f>
        <v>1</v>
      </c>
      <c r="BQ1371">
        <v>0</v>
      </c>
      <c r="BS1371" s="1" t="str">
        <f>LEFT(B1371,1)</f>
        <v>b</v>
      </c>
      <c r="BT1371" s="1" t="str">
        <f>LEFT(B1371,2)</f>
        <v>bi</v>
      </c>
      <c r="BU1371" s="1" t="str">
        <f>RIGHT(B1371,1)</f>
        <v>u</v>
      </c>
      <c r="BX1371" s="10">
        <v>0</v>
      </c>
      <c r="BY1371" s="10" t="str">
        <f>LEFT(CA1371,1)</f>
        <v>i</v>
      </c>
      <c r="BZ1371" s="10" t="str">
        <f>RIGHT(B1371,1)</f>
        <v>u</v>
      </c>
      <c r="CA1371" s="10" t="str">
        <f>RIGHT(B1371,3)</f>
        <v>iru</v>
      </c>
      <c r="CB1371" s="10" t="str">
        <f>RIGHT(B1371,3)</f>
        <v>iru</v>
      </c>
      <c r="CC1371" s="10" t="str">
        <f>RIGHT(B1371,2)</f>
        <v>ru</v>
      </c>
      <c r="CD1371" s="10" t="str">
        <f>RIGHT(B1371,1)</f>
        <v>u</v>
      </c>
    </row>
    <row r="1372" spans="1:82">
      <c r="A1372">
        <v>180</v>
      </c>
      <c r="B1372" s="30" t="s">
        <v>137</v>
      </c>
      <c r="C1372" t="s">
        <v>2792</v>
      </c>
      <c r="D1372" t="s">
        <v>1141</v>
      </c>
      <c r="E1372" t="s">
        <v>1141</v>
      </c>
      <c r="F1372" t="s">
        <v>2834</v>
      </c>
      <c r="G1372" s="1">
        <f>COUNTIF(B1372,"*ii*")</f>
        <v>0</v>
      </c>
      <c r="H1372" s="1">
        <f>COUNTIF(B1372,"*ee*")</f>
        <v>0</v>
      </c>
      <c r="I1372" s="1">
        <f>COUNTIF(B1372,"*aa*")</f>
        <v>0</v>
      </c>
      <c r="J1372" s="1">
        <f>COUNTIF(B1372,"*oo*")</f>
        <v>0</v>
      </c>
      <c r="K1372" s="1">
        <f>COUNTIF(B1372,"*uu*")</f>
        <v>0</v>
      </c>
      <c r="L1372" s="1">
        <f>COUNTIF(B1372,"*ia*")</f>
        <v>0</v>
      </c>
      <c r="M1372" s="1">
        <f>COUNTIF(B1372,"*iu*")</f>
        <v>0</v>
      </c>
      <c r="N1372" s="1">
        <f>COUNTIF(B1372,"*ei*")</f>
        <v>0</v>
      </c>
      <c r="O1372" s="1">
        <f>COUNTIF(B1372,"*ea*")</f>
        <v>0</v>
      </c>
      <c r="P1372" s="1">
        <f>COUNTIF(B1372,"*eo*")</f>
        <v>0</v>
      </c>
      <c r="Q1372" s="1">
        <f>COUNTIF(B1372,"*eu*")</f>
        <v>0</v>
      </c>
      <c r="R1372" s="1">
        <f>COUNTIF(B1372,"*ai*")</f>
        <v>0</v>
      </c>
      <c r="S1372" s="1">
        <f>COUNTIF(B1372,"*ae*")</f>
        <v>0</v>
      </c>
      <c r="T1372" s="1">
        <f>COUNTIF(B1372,"*ao*")</f>
        <v>0</v>
      </c>
      <c r="U1372" s="1">
        <f>COUNTIF(B1372,"*au*")</f>
        <v>0</v>
      </c>
      <c r="V1372" s="1">
        <f>COUNTIF(B1372,"*oi*")</f>
        <v>0</v>
      </c>
      <c r="W1372" s="1">
        <f>COUNTIF(B1372,"*oe*")</f>
        <v>0</v>
      </c>
      <c r="X1372" s="1">
        <f>COUNTIF(B1372,"*oa*")</f>
        <v>0</v>
      </c>
      <c r="Y1372" s="1">
        <f>COUNTIF(B1372,"*ou*")</f>
        <v>0</v>
      </c>
      <c r="Z1372" s="1">
        <f>COUNTIF(B1372,"*ui*")</f>
        <v>0</v>
      </c>
      <c r="AA1372" s="1">
        <f>COUNTIF(B1372,"*ua*")</f>
        <v>0</v>
      </c>
      <c r="AB1372">
        <f>SUM(G1372:AA1372)</f>
        <v>0</v>
      </c>
      <c r="AC1372">
        <v>2</v>
      </c>
      <c r="AD1372">
        <f>COUNTIF(AC1372,"2")</f>
        <v>1</v>
      </c>
      <c r="AE1372">
        <f>COUNTIF(AC1372,"3")</f>
        <v>0</v>
      </c>
      <c r="AF1372">
        <f>COUNTIF(AC1372,"4")</f>
        <v>0</v>
      </c>
      <c r="AG1372">
        <f>COUNTIF(AC1372,"5")</f>
        <v>0</v>
      </c>
      <c r="AH1372">
        <v>1</v>
      </c>
      <c r="AI1372">
        <v>0</v>
      </c>
      <c r="AL1372">
        <v>1</v>
      </c>
      <c r="AO1372" s="1">
        <f>COUNTIF(F1372,"CVCV")+COUNTIF(F1372,"CVVCV")</f>
        <v>1</v>
      </c>
      <c r="AP1372" s="1">
        <f>COUNTIF(F1372,"CVCVC")+COUNTIF(F1372,"CVVCVC")</f>
        <v>0</v>
      </c>
      <c r="AQ1372" s="1">
        <f>COUNTIF(F1372,"VCV")+COUNTIF(F1372,"VVCV")</f>
        <v>0</v>
      </c>
      <c r="AR1372" s="1">
        <f>COUNTIF(F1372,"VCVC")+COUNTIF(F1372,"VVCVC")</f>
        <v>0</v>
      </c>
      <c r="AS1372" s="1">
        <f>COUNTIF(F1372,"CVV")</f>
        <v>0</v>
      </c>
      <c r="AT1372" s="1">
        <f>COUNTIF(F1372,"CVVC")</f>
        <v>0</v>
      </c>
      <c r="AU1372" s="1">
        <f>COUNTIF(F1372,"VV")</f>
        <v>0</v>
      </c>
      <c r="AV1372" s="1">
        <f>COUNTIF(F1372,"VVC")</f>
        <v>0</v>
      </c>
      <c r="AW1372" s="1">
        <f>COUNTIF(F1372,"CVVCVC")+COUNTIF(F1372,"VVCVC")+COUNTIF(F1372,"CVVCV")+COUNTIF(F1372,"VVCV")</f>
        <v>0</v>
      </c>
      <c r="AY1372" s="1">
        <f>COUNTIF(F1372,"CCVCV")</f>
        <v>0</v>
      </c>
      <c r="AZ1372" s="1">
        <f>COUNTIF(F1372,"CCVCVC")</f>
        <v>0</v>
      </c>
      <c r="BA1372" s="1">
        <f>COUNTIF(F1372,"CCVV")</f>
        <v>0</v>
      </c>
      <c r="BB1372" s="1">
        <f>COUNTIF(F1372,"CCVVC")</f>
        <v>0</v>
      </c>
      <c r="BF1372" s="1" t="str">
        <f>RIGHT(F1372,4)</f>
        <v>CVCV</v>
      </c>
      <c r="BG1372" s="1">
        <v>1</v>
      </c>
      <c r="BP1372" s="1">
        <f>SUM(BG1372:BO1372)</f>
        <v>1</v>
      </c>
      <c r="BQ1372">
        <v>0</v>
      </c>
      <c r="BS1372" s="1" t="str">
        <f>LEFT(B1372,1)</f>
        <v>b</v>
      </c>
      <c r="BT1372" s="1" t="str">
        <f>LEFT(B1372,2)</f>
        <v>bi</v>
      </c>
      <c r="BU1372" s="1" t="str">
        <f>RIGHT(B1372,1)</f>
        <v>u</v>
      </c>
      <c r="BX1372" s="10">
        <v>0</v>
      </c>
      <c r="BY1372" s="10" t="str">
        <f>LEFT(CA1372,1)</f>
        <v>i</v>
      </c>
      <c r="BZ1372" s="10" t="str">
        <f>RIGHT(B1372,1)</f>
        <v>u</v>
      </c>
      <c r="CA1372" s="10" t="str">
        <f>RIGHT(B1372,3)</f>
        <v>iru</v>
      </c>
      <c r="CB1372" s="10" t="str">
        <f>RIGHT(B1372,3)</f>
        <v>iru</v>
      </c>
      <c r="CC1372" s="10" t="str">
        <f>RIGHT(B1372,2)</f>
        <v>ru</v>
      </c>
      <c r="CD1372" s="10" t="str">
        <f>RIGHT(B1372,1)</f>
        <v>u</v>
      </c>
    </row>
    <row r="1373" spans="1:82">
      <c r="A1373">
        <v>1552</v>
      </c>
      <c r="B1373" s="30" t="s">
        <v>830</v>
      </c>
      <c r="C1373" t="s">
        <v>2312</v>
      </c>
      <c r="D1373" t="s">
        <v>1151</v>
      </c>
      <c r="E1373" t="s">
        <v>2821</v>
      </c>
      <c r="F1373" t="s">
        <v>2834</v>
      </c>
      <c r="G1373" s="1">
        <f>COUNTIF(B1373,"*ii*")</f>
        <v>0</v>
      </c>
      <c r="H1373" s="1">
        <f>COUNTIF(B1373,"*ee*")</f>
        <v>0</v>
      </c>
      <c r="I1373" s="1">
        <f>COUNTIF(B1373,"*aa*")</f>
        <v>0</v>
      </c>
      <c r="J1373" s="1">
        <f>COUNTIF(B1373,"*oo*")</f>
        <v>0</v>
      </c>
      <c r="K1373" s="1">
        <f>COUNTIF(B1373,"*uu*")</f>
        <v>0</v>
      </c>
      <c r="L1373" s="1">
        <f>COUNTIF(B1373,"*ia*")</f>
        <v>0</v>
      </c>
      <c r="M1373" s="1">
        <f>COUNTIF(B1373,"*iu*")</f>
        <v>0</v>
      </c>
      <c r="N1373" s="1">
        <f>COUNTIF(B1373,"*ei*")</f>
        <v>0</v>
      </c>
      <c r="O1373" s="1">
        <f>COUNTIF(B1373,"*ea*")</f>
        <v>0</v>
      </c>
      <c r="P1373" s="1">
        <f>COUNTIF(B1373,"*eo*")</f>
        <v>0</v>
      </c>
      <c r="Q1373" s="1">
        <f>COUNTIF(B1373,"*eu*")</f>
        <v>0</v>
      </c>
      <c r="R1373" s="1">
        <f>COUNTIF(B1373,"*ai*")</f>
        <v>0</v>
      </c>
      <c r="S1373" s="1">
        <f>COUNTIF(B1373,"*ae*")</f>
        <v>0</v>
      </c>
      <c r="T1373" s="1">
        <f>COUNTIF(B1373,"*ao*")</f>
        <v>0</v>
      </c>
      <c r="U1373" s="1">
        <f>COUNTIF(B1373,"*au*")</f>
        <v>0</v>
      </c>
      <c r="V1373" s="1">
        <f>COUNTIF(B1373,"*oi*")</f>
        <v>0</v>
      </c>
      <c r="W1373" s="1">
        <f>COUNTIF(B1373,"*oe*")</f>
        <v>0</v>
      </c>
      <c r="X1373" s="1">
        <f>COUNTIF(B1373,"*oa*")</f>
        <v>0</v>
      </c>
      <c r="Y1373" s="1">
        <f>COUNTIF(B1373,"*ou*")</f>
        <v>0</v>
      </c>
      <c r="Z1373" s="1">
        <f>COUNTIF(B1373,"*ui*")</f>
        <v>0</v>
      </c>
      <c r="AA1373" s="1">
        <f>COUNTIF(B1373,"*ua*")</f>
        <v>0</v>
      </c>
      <c r="AB1373">
        <f>SUM(G1373:AA1373)</f>
        <v>0</v>
      </c>
      <c r="AC1373">
        <v>2</v>
      </c>
      <c r="AD1373">
        <f>COUNTIF(AC1373,"2")</f>
        <v>1</v>
      </c>
      <c r="AE1373">
        <f>COUNTIF(AC1373,"3")</f>
        <v>0</v>
      </c>
      <c r="AF1373">
        <f>COUNTIF(AC1373,"4")</f>
        <v>0</v>
      </c>
      <c r="AG1373">
        <f>COUNTIF(AC1373,"5")</f>
        <v>0</v>
      </c>
      <c r="AH1373">
        <v>1</v>
      </c>
      <c r="AI1373">
        <v>0</v>
      </c>
      <c r="AL1373">
        <v>1</v>
      </c>
      <c r="AO1373" s="1">
        <f>COUNTIF(F1373,"CVCV")+COUNTIF(F1373,"CVVCV")</f>
        <v>1</v>
      </c>
      <c r="AP1373" s="1">
        <f>COUNTIF(F1373,"CVCVC")+COUNTIF(F1373,"CVVCVC")</f>
        <v>0</v>
      </c>
      <c r="AQ1373" s="1">
        <f>COUNTIF(F1373,"VCV")+COUNTIF(F1373,"VVCV")</f>
        <v>0</v>
      </c>
      <c r="AR1373" s="1">
        <f>COUNTIF(F1373,"VCVC")+COUNTIF(F1373,"VVCVC")</f>
        <v>0</v>
      </c>
      <c r="AS1373" s="1">
        <f>COUNTIF(F1373,"CVV")</f>
        <v>0</v>
      </c>
      <c r="AT1373" s="1">
        <f>COUNTIF(F1373,"CVVC")</f>
        <v>0</v>
      </c>
      <c r="AU1373" s="1">
        <f>COUNTIF(F1373,"VV")</f>
        <v>0</v>
      </c>
      <c r="AV1373" s="1">
        <f>COUNTIF(F1373,"VVC")</f>
        <v>0</v>
      </c>
      <c r="AW1373" s="1">
        <f>COUNTIF(F1373,"CVVCVC")+COUNTIF(F1373,"VVCVC")+COUNTIF(F1373,"CVVCV")+COUNTIF(F1373,"VVCV")</f>
        <v>0</v>
      </c>
      <c r="AY1373" s="1">
        <f>COUNTIF(F1373,"CCVCV")</f>
        <v>0</v>
      </c>
      <c r="AZ1373" s="1">
        <f>COUNTIF(F1373,"CCVCVC")</f>
        <v>0</v>
      </c>
      <c r="BA1373" s="1">
        <f>COUNTIF(F1373,"CCVV")</f>
        <v>0</v>
      </c>
      <c r="BB1373" s="1">
        <f>COUNTIF(F1373,"CCVVC")</f>
        <v>0</v>
      </c>
      <c r="BF1373" s="1" t="str">
        <f>RIGHT(F1373,4)</f>
        <v>CVCV</v>
      </c>
      <c r="BG1373" s="1">
        <v>1</v>
      </c>
      <c r="BP1373" s="1">
        <f>SUM(BG1373:BO1373)</f>
        <v>1</v>
      </c>
      <c r="BQ1373">
        <v>0</v>
      </c>
      <c r="BS1373" s="1" t="str">
        <f>LEFT(B1373,1)</f>
        <v>r</v>
      </c>
      <c r="BT1373" s="1" t="str">
        <f>LEFT(B1373,2)</f>
        <v>ro</v>
      </c>
      <c r="BU1373" s="1" t="str">
        <f>RIGHT(B1373,1)</f>
        <v>u</v>
      </c>
      <c r="BX1373" s="10">
        <v>0</v>
      </c>
      <c r="BY1373" s="10" t="str">
        <f>LEFT(CA1373,1)</f>
        <v>o</v>
      </c>
      <c r="BZ1373" s="10" t="str">
        <f>RIGHT(B1373,1)</f>
        <v>u</v>
      </c>
      <c r="CA1373" s="10" t="str">
        <f>RIGHT(B1373,3)</f>
        <v>oru</v>
      </c>
      <c r="CB1373" s="10" t="str">
        <f>RIGHT(B1373,3)</f>
        <v>oru</v>
      </c>
      <c r="CC1373" s="10" t="str">
        <f>RIGHT(B1373,2)</f>
        <v>ru</v>
      </c>
      <c r="CD1373" s="10" t="str">
        <f>RIGHT(B1373,1)</f>
        <v>u</v>
      </c>
    </row>
    <row r="1374" spans="1:82">
      <c r="A1374">
        <v>1212</v>
      </c>
      <c r="B1374" s="30" t="s">
        <v>541</v>
      </c>
      <c r="C1374" t="s">
        <v>1912</v>
      </c>
      <c r="D1374" t="s">
        <v>1141</v>
      </c>
      <c r="E1374" t="s">
        <v>1141</v>
      </c>
      <c r="F1374" t="s">
        <v>2834</v>
      </c>
      <c r="G1374" s="1">
        <f>COUNTIF(B1374,"*ii*")</f>
        <v>0</v>
      </c>
      <c r="H1374" s="1">
        <f>COUNTIF(B1374,"*ee*")</f>
        <v>0</v>
      </c>
      <c r="I1374" s="1">
        <f>COUNTIF(B1374,"*aa*")</f>
        <v>0</v>
      </c>
      <c r="J1374" s="1">
        <f>COUNTIF(B1374,"*oo*")</f>
        <v>0</v>
      </c>
      <c r="K1374" s="1">
        <f>COUNTIF(B1374,"*uu*")</f>
        <v>0</v>
      </c>
      <c r="L1374" s="1">
        <f>COUNTIF(B1374,"*ia*")</f>
        <v>0</v>
      </c>
      <c r="M1374" s="1">
        <f>COUNTIF(B1374,"*iu*")</f>
        <v>0</v>
      </c>
      <c r="N1374" s="1">
        <f>COUNTIF(B1374,"*ei*")</f>
        <v>0</v>
      </c>
      <c r="O1374" s="1">
        <f>COUNTIF(B1374,"*ea*")</f>
        <v>0</v>
      </c>
      <c r="P1374" s="1">
        <f>COUNTIF(B1374,"*eo*")</f>
        <v>0</v>
      </c>
      <c r="Q1374" s="1">
        <f>COUNTIF(B1374,"*eu*")</f>
        <v>0</v>
      </c>
      <c r="R1374" s="1">
        <f>COUNTIF(B1374,"*ai*")</f>
        <v>0</v>
      </c>
      <c r="S1374" s="1">
        <f>COUNTIF(B1374,"*ae*")</f>
        <v>0</v>
      </c>
      <c r="T1374" s="1">
        <f>COUNTIF(B1374,"*ao*")</f>
        <v>0</v>
      </c>
      <c r="U1374" s="1">
        <f>COUNTIF(B1374,"*au*")</f>
        <v>0</v>
      </c>
      <c r="V1374" s="1">
        <f>COUNTIF(B1374,"*oi*")</f>
        <v>0</v>
      </c>
      <c r="W1374" s="1">
        <f>COUNTIF(B1374,"*oe*")</f>
        <v>0</v>
      </c>
      <c r="X1374" s="1">
        <f>COUNTIF(B1374,"*oa*")</f>
        <v>0</v>
      </c>
      <c r="Y1374" s="1">
        <f>COUNTIF(B1374,"*ou*")</f>
        <v>0</v>
      </c>
      <c r="Z1374" s="1">
        <f>COUNTIF(B1374,"*ui*")</f>
        <v>0</v>
      </c>
      <c r="AA1374" s="1">
        <f>COUNTIF(B1374,"*ua*")</f>
        <v>0</v>
      </c>
      <c r="AB1374">
        <f>SUM(G1374:AA1374)</f>
        <v>0</v>
      </c>
      <c r="AC1374">
        <v>2</v>
      </c>
      <c r="AD1374">
        <f>COUNTIF(AC1374,"2")</f>
        <v>1</v>
      </c>
      <c r="AE1374">
        <f>COUNTIF(AC1374,"3")</f>
        <v>0</v>
      </c>
      <c r="AF1374">
        <f>COUNTIF(AC1374,"4")</f>
        <v>0</v>
      </c>
      <c r="AG1374">
        <f>COUNTIF(AC1374,"5")</f>
        <v>0</v>
      </c>
      <c r="AH1374">
        <v>1</v>
      </c>
      <c r="AI1374">
        <v>0</v>
      </c>
      <c r="AL1374">
        <v>1</v>
      </c>
      <c r="AO1374" s="1">
        <f>COUNTIF(F1374,"CVCV")+COUNTIF(F1374,"CVVCV")</f>
        <v>1</v>
      </c>
      <c r="AP1374" s="1">
        <f>COUNTIF(F1374,"CVCVC")+COUNTIF(F1374,"CVVCVC")</f>
        <v>0</v>
      </c>
      <c r="AQ1374" s="1">
        <f>COUNTIF(F1374,"VCV")+COUNTIF(F1374,"VVCV")</f>
        <v>0</v>
      </c>
      <c r="AR1374" s="1">
        <f>COUNTIF(F1374,"VCVC")+COUNTIF(F1374,"VVCVC")</f>
        <v>0</v>
      </c>
      <c r="AS1374" s="1">
        <f>COUNTIF(F1374,"CVV")</f>
        <v>0</v>
      </c>
      <c r="AT1374" s="1">
        <f>COUNTIF(F1374,"CVVC")</f>
        <v>0</v>
      </c>
      <c r="AU1374" s="1">
        <f>COUNTIF(F1374,"VV")</f>
        <v>0</v>
      </c>
      <c r="AV1374" s="1">
        <f>COUNTIF(F1374,"VVC")</f>
        <v>0</v>
      </c>
      <c r="AW1374" s="1">
        <f>COUNTIF(F1374,"CVVCVC")+COUNTIF(F1374,"VVCVC")+COUNTIF(F1374,"CVVCV")+COUNTIF(F1374,"VVCV")</f>
        <v>0</v>
      </c>
      <c r="AY1374" s="1">
        <f>COUNTIF(F1374,"CCVCV")</f>
        <v>0</v>
      </c>
      <c r="AZ1374" s="1">
        <f>COUNTIF(F1374,"CCVCVC")</f>
        <v>0</v>
      </c>
      <c r="BA1374" s="1">
        <f>COUNTIF(F1374,"CCVV")</f>
        <v>0</v>
      </c>
      <c r="BB1374" s="1">
        <f>COUNTIF(F1374,"CCVVC")</f>
        <v>0</v>
      </c>
      <c r="BF1374" s="1" t="str">
        <f>RIGHT(F1374,4)</f>
        <v>CVCV</v>
      </c>
      <c r="BG1374" s="1">
        <v>1</v>
      </c>
      <c r="BP1374" s="1">
        <f>SUM(BG1374:BO1374)</f>
        <v>1</v>
      </c>
      <c r="BQ1374">
        <v>0</v>
      </c>
      <c r="BS1374" s="1" t="str">
        <f>LEFT(B1374,1)</f>
        <v>p</v>
      </c>
      <c r="BT1374" s="1" t="str">
        <f>LEFT(B1374,2)</f>
        <v>pu</v>
      </c>
      <c r="BU1374" s="1" t="str">
        <f>RIGHT(B1374,1)</f>
        <v>u</v>
      </c>
      <c r="BX1374" s="10">
        <v>0</v>
      </c>
      <c r="BY1374" s="10" t="str">
        <f>LEFT(CA1374,1)</f>
        <v>u</v>
      </c>
      <c r="BZ1374" s="10" t="str">
        <f>RIGHT(B1374,1)</f>
        <v>u</v>
      </c>
      <c r="CA1374" s="10" t="str">
        <f>RIGHT(B1374,3)</f>
        <v>uru</v>
      </c>
      <c r="CB1374" s="10" t="str">
        <f>RIGHT(B1374,3)</f>
        <v>uru</v>
      </c>
      <c r="CC1374" s="10" t="str">
        <f>RIGHT(B1374,2)</f>
        <v>ru</v>
      </c>
      <c r="CD1374" s="10" t="str">
        <f>RIGHT(B1374,1)</f>
        <v>u</v>
      </c>
    </row>
    <row r="1375" spans="1:82">
      <c r="A1375">
        <v>1955</v>
      </c>
      <c r="B1375" s="30" t="s">
        <v>898</v>
      </c>
      <c r="C1375" t="s">
        <v>2411</v>
      </c>
      <c r="D1375" t="s">
        <v>1141</v>
      </c>
      <c r="E1375" t="s">
        <v>1141</v>
      </c>
      <c r="F1375" t="s">
        <v>2834</v>
      </c>
      <c r="G1375" s="1">
        <f>COUNTIF(B1375,"*ii*")</f>
        <v>0</v>
      </c>
      <c r="H1375" s="1">
        <f>COUNTIF(B1375,"*ee*")</f>
        <v>0</v>
      </c>
      <c r="I1375" s="1">
        <f>COUNTIF(B1375,"*aa*")</f>
        <v>0</v>
      </c>
      <c r="J1375" s="1">
        <f>COUNTIF(B1375,"*oo*")</f>
        <v>0</v>
      </c>
      <c r="K1375" s="1">
        <f>COUNTIF(B1375,"*uu*")</f>
        <v>0</v>
      </c>
      <c r="L1375" s="1">
        <f>COUNTIF(B1375,"*ia*")</f>
        <v>0</v>
      </c>
      <c r="M1375" s="1">
        <f>COUNTIF(B1375,"*iu*")</f>
        <v>0</v>
      </c>
      <c r="N1375" s="1">
        <f>COUNTIF(B1375,"*ei*")</f>
        <v>0</v>
      </c>
      <c r="O1375" s="1">
        <f>COUNTIF(B1375,"*ea*")</f>
        <v>0</v>
      </c>
      <c r="P1375" s="1">
        <f>COUNTIF(B1375,"*eo*")</f>
        <v>0</v>
      </c>
      <c r="Q1375" s="1">
        <f>COUNTIF(B1375,"*eu*")</f>
        <v>0</v>
      </c>
      <c r="R1375" s="1">
        <f>COUNTIF(B1375,"*ai*")</f>
        <v>0</v>
      </c>
      <c r="S1375" s="1">
        <f>COUNTIF(B1375,"*ae*")</f>
        <v>0</v>
      </c>
      <c r="T1375" s="1">
        <f>COUNTIF(B1375,"*ao*")</f>
        <v>0</v>
      </c>
      <c r="U1375" s="1">
        <f>COUNTIF(B1375,"*au*")</f>
        <v>0</v>
      </c>
      <c r="V1375" s="1">
        <f>COUNTIF(B1375,"*oi*")</f>
        <v>0</v>
      </c>
      <c r="W1375" s="1">
        <f>COUNTIF(B1375,"*oe*")</f>
        <v>0</v>
      </c>
      <c r="X1375" s="1">
        <f>COUNTIF(B1375,"*oa*")</f>
        <v>0</v>
      </c>
      <c r="Y1375" s="1">
        <f>COUNTIF(B1375,"*ou*")</f>
        <v>0</v>
      </c>
      <c r="Z1375" s="1">
        <f>COUNTIF(B1375,"*ui*")</f>
        <v>0</v>
      </c>
      <c r="AA1375" s="1">
        <f>COUNTIF(B1375,"*ua*")</f>
        <v>0</v>
      </c>
      <c r="AB1375">
        <f>SUM(G1375:AA1375)</f>
        <v>0</v>
      </c>
      <c r="AC1375">
        <v>2</v>
      </c>
      <c r="AD1375">
        <f>COUNTIF(AC1375,"2")</f>
        <v>1</v>
      </c>
      <c r="AE1375">
        <f>COUNTIF(AC1375,"3")</f>
        <v>0</v>
      </c>
      <c r="AF1375">
        <f>COUNTIF(AC1375,"4")</f>
        <v>0</v>
      </c>
      <c r="AG1375">
        <f>COUNTIF(AC1375,"5")</f>
        <v>0</v>
      </c>
      <c r="AH1375">
        <v>1</v>
      </c>
      <c r="AI1375">
        <v>0</v>
      </c>
      <c r="AL1375">
        <v>1</v>
      </c>
      <c r="AO1375" s="1">
        <f>COUNTIF(F1375,"CVCV")+COUNTIF(F1375,"CVVCV")</f>
        <v>1</v>
      </c>
      <c r="AP1375" s="1">
        <f>COUNTIF(F1375,"CVCVC")+COUNTIF(F1375,"CVVCVC")</f>
        <v>0</v>
      </c>
      <c r="AQ1375" s="1">
        <f>COUNTIF(F1375,"VCV")+COUNTIF(F1375,"VVCV")</f>
        <v>0</v>
      </c>
      <c r="AR1375" s="1">
        <f>COUNTIF(F1375,"VCVC")+COUNTIF(F1375,"VVCVC")</f>
        <v>0</v>
      </c>
      <c r="AS1375" s="1">
        <f>COUNTIF(F1375,"CVV")</f>
        <v>0</v>
      </c>
      <c r="AT1375" s="1">
        <f>COUNTIF(F1375,"CVVC")</f>
        <v>0</v>
      </c>
      <c r="AU1375" s="1">
        <f>COUNTIF(F1375,"VV")</f>
        <v>0</v>
      </c>
      <c r="AV1375" s="1">
        <f>COUNTIF(F1375,"VVC")</f>
        <v>0</v>
      </c>
      <c r="AW1375" s="1">
        <f>COUNTIF(F1375,"CVVCVC")+COUNTIF(F1375,"VVCVC")+COUNTIF(F1375,"CVVCV")+COUNTIF(F1375,"VVCV")</f>
        <v>0</v>
      </c>
      <c r="AY1375" s="1">
        <f>COUNTIF(F1375,"CCVCV")</f>
        <v>0</v>
      </c>
      <c r="AZ1375" s="1">
        <f>COUNTIF(F1375,"CCVCVC")</f>
        <v>0</v>
      </c>
      <c r="BA1375" s="1">
        <f>COUNTIF(F1375,"CCVV")</f>
        <v>0</v>
      </c>
      <c r="BB1375" s="1">
        <f>COUNTIF(F1375,"CCVVC")</f>
        <v>0</v>
      </c>
      <c r="BF1375" s="1" t="str">
        <f>RIGHT(F1375,4)</f>
        <v>CVCV</v>
      </c>
      <c r="BG1375" s="1">
        <v>1</v>
      </c>
      <c r="BP1375" s="1">
        <f>SUM(BG1375:BO1375)</f>
        <v>1</v>
      </c>
      <c r="BQ1375">
        <v>0</v>
      </c>
      <c r="BS1375" s="1" t="str">
        <f>LEFT(B1375,1)</f>
        <v>t</v>
      </c>
      <c r="BT1375" s="1" t="str">
        <f>LEFT(B1375,2)</f>
        <v>tu</v>
      </c>
      <c r="BU1375" s="1" t="str">
        <f>RIGHT(B1375,1)</f>
        <v>u</v>
      </c>
      <c r="BX1375" s="10">
        <v>0</v>
      </c>
      <c r="BY1375" s="10" t="str">
        <f>LEFT(CA1375,1)</f>
        <v>u</v>
      </c>
      <c r="BZ1375" s="10" t="str">
        <f>RIGHT(B1375,1)</f>
        <v>u</v>
      </c>
      <c r="CA1375" s="10" t="str">
        <f>RIGHT(B1375,3)</f>
        <v>uru</v>
      </c>
      <c r="CB1375" s="10" t="str">
        <f>RIGHT(B1375,3)</f>
        <v>uru</v>
      </c>
      <c r="CC1375" s="10" t="str">
        <f>RIGHT(B1375,2)</f>
        <v>ru</v>
      </c>
      <c r="CD1375" s="10" t="str">
        <f>RIGHT(B1375,1)</f>
        <v>u</v>
      </c>
    </row>
    <row r="1376" spans="1:82">
      <c r="A1376">
        <v>1565</v>
      </c>
      <c r="B1376" s="30" t="s">
        <v>298</v>
      </c>
      <c r="C1376" t="s">
        <v>1989</v>
      </c>
      <c r="D1376" t="s">
        <v>1152</v>
      </c>
      <c r="E1376" t="s">
        <v>1141</v>
      </c>
      <c r="F1376" t="s">
        <v>2834</v>
      </c>
      <c r="G1376" s="1">
        <f>COUNTIF(B1376,"*ii*")</f>
        <v>0</v>
      </c>
      <c r="H1376" s="1">
        <f>COUNTIF(B1376,"*ee*")</f>
        <v>0</v>
      </c>
      <c r="I1376" s="1">
        <f>COUNTIF(B1376,"*aa*")</f>
        <v>0</v>
      </c>
      <c r="J1376" s="1">
        <f>COUNTIF(B1376,"*oo*")</f>
        <v>0</v>
      </c>
      <c r="K1376" s="1">
        <f>COUNTIF(B1376,"*uu*")</f>
        <v>0</v>
      </c>
      <c r="L1376" s="1">
        <f>COUNTIF(B1376,"*ia*")</f>
        <v>0</v>
      </c>
      <c r="M1376" s="1">
        <f>COUNTIF(B1376,"*iu*")</f>
        <v>0</v>
      </c>
      <c r="N1376" s="1">
        <f>COUNTIF(B1376,"*ei*")</f>
        <v>0</v>
      </c>
      <c r="O1376" s="1">
        <f>COUNTIF(B1376,"*ea*")</f>
        <v>0</v>
      </c>
      <c r="P1376" s="1">
        <f>COUNTIF(B1376,"*eo*")</f>
        <v>0</v>
      </c>
      <c r="Q1376" s="1">
        <f>COUNTIF(B1376,"*eu*")</f>
        <v>0</v>
      </c>
      <c r="R1376" s="1">
        <f>COUNTIF(B1376,"*ai*")</f>
        <v>0</v>
      </c>
      <c r="S1376" s="1">
        <f>COUNTIF(B1376,"*ae*")</f>
        <v>0</v>
      </c>
      <c r="T1376" s="1">
        <f>COUNTIF(B1376,"*ao*")</f>
        <v>0</v>
      </c>
      <c r="U1376" s="1">
        <f>COUNTIF(B1376,"*au*")</f>
        <v>0</v>
      </c>
      <c r="V1376" s="1">
        <f>COUNTIF(B1376,"*oi*")</f>
        <v>0</v>
      </c>
      <c r="W1376" s="1">
        <f>COUNTIF(B1376,"*oe*")</f>
        <v>0</v>
      </c>
      <c r="X1376" s="1">
        <f>COUNTIF(B1376,"*oa*")</f>
        <v>0</v>
      </c>
      <c r="Y1376" s="1">
        <f>COUNTIF(B1376,"*ou*")</f>
        <v>0</v>
      </c>
      <c r="Z1376" s="1">
        <f>COUNTIF(B1376,"*ui*")</f>
        <v>0</v>
      </c>
      <c r="AA1376" s="1">
        <f>COUNTIF(B1376,"*ua*")</f>
        <v>0</v>
      </c>
      <c r="AB1376">
        <f>SUM(G1376:AA1376)</f>
        <v>0</v>
      </c>
      <c r="AC1376">
        <v>2</v>
      </c>
      <c r="AD1376">
        <f>COUNTIF(AC1376,"2")</f>
        <v>1</v>
      </c>
      <c r="AE1376">
        <f>COUNTIF(AC1376,"3")</f>
        <v>0</v>
      </c>
      <c r="AF1376">
        <f>COUNTIF(AC1376,"4")</f>
        <v>0</v>
      </c>
      <c r="AG1376">
        <f>COUNTIF(AC1376,"5")</f>
        <v>0</v>
      </c>
      <c r="AH1376">
        <v>1</v>
      </c>
      <c r="AI1376">
        <v>0</v>
      </c>
      <c r="AL1376">
        <v>1</v>
      </c>
      <c r="AO1376" s="1">
        <f>COUNTIF(F1376,"CVCV")+COUNTIF(F1376,"CVVCV")</f>
        <v>1</v>
      </c>
      <c r="AP1376" s="1">
        <f>COUNTIF(F1376,"CVCVC")+COUNTIF(F1376,"CVVCVC")</f>
        <v>0</v>
      </c>
      <c r="AQ1376" s="1">
        <f>COUNTIF(F1376,"VCV")+COUNTIF(F1376,"VVCV")</f>
        <v>0</v>
      </c>
      <c r="AR1376" s="1">
        <f>COUNTIF(F1376,"VCVC")+COUNTIF(F1376,"VVCVC")</f>
        <v>0</v>
      </c>
      <c r="AS1376" s="1">
        <f>COUNTIF(F1376,"CVV")</f>
        <v>0</v>
      </c>
      <c r="AT1376" s="1">
        <f>COUNTIF(F1376,"CVVC")</f>
        <v>0</v>
      </c>
      <c r="AU1376" s="1">
        <f>COUNTIF(F1376,"VV")</f>
        <v>0</v>
      </c>
      <c r="AV1376" s="1">
        <f>COUNTIF(F1376,"VVC")</f>
        <v>0</v>
      </c>
      <c r="AW1376" s="1">
        <f>COUNTIF(F1376,"CVVCVC")+COUNTIF(F1376,"VVCVC")+COUNTIF(F1376,"CVVCV")+COUNTIF(F1376,"VVCV")</f>
        <v>0</v>
      </c>
      <c r="AY1376" s="1">
        <f>COUNTIF(F1376,"CCVCV")</f>
        <v>0</v>
      </c>
      <c r="AZ1376" s="1">
        <f>COUNTIF(F1376,"CCVCVC")</f>
        <v>0</v>
      </c>
      <c r="BA1376" s="1">
        <f>COUNTIF(F1376,"CCVV")</f>
        <v>0</v>
      </c>
      <c r="BB1376" s="1">
        <f>COUNTIF(F1376,"CCVVC")</f>
        <v>0</v>
      </c>
      <c r="BF1376" s="1" t="str">
        <f>RIGHT(F1376,4)</f>
        <v>CVCV</v>
      </c>
      <c r="BG1376" s="1">
        <v>1</v>
      </c>
      <c r="BP1376" s="1">
        <f>SUM(BG1376:BO1376)</f>
        <v>1</v>
      </c>
      <c r="BQ1376">
        <v>0</v>
      </c>
      <c r="BS1376" s="1" t="str">
        <f>LEFT(B1376,1)</f>
        <v>r</v>
      </c>
      <c r="BT1376" s="1" t="str">
        <f>LEFT(B1376,2)</f>
        <v>ru</v>
      </c>
      <c r="BU1376" s="1" t="str">
        <f>RIGHT(B1376,1)</f>
        <v>u</v>
      </c>
      <c r="BX1376" s="10">
        <v>0</v>
      </c>
      <c r="BY1376" s="10" t="str">
        <f>LEFT(CA1376,1)</f>
        <v>u</v>
      </c>
      <c r="BZ1376" s="10" t="str">
        <f>RIGHT(B1376,1)</f>
        <v>u</v>
      </c>
      <c r="CA1376" s="10" t="str">
        <f>RIGHT(B1376,3)</f>
        <v>uru</v>
      </c>
      <c r="CB1376" s="10" t="str">
        <f>RIGHT(B1376,3)</f>
        <v>uru</v>
      </c>
      <c r="CC1376" s="10" t="str">
        <f>RIGHT(B1376,2)</f>
        <v>ru</v>
      </c>
      <c r="CD1376" s="10" t="str">
        <f>RIGHT(B1376,1)</f>
        <v>u</v>
      </c>
    </row>
    <row r="1377" spans="1:82">
      <c r="A1377">
        <v>1566</v>
      </c>
      <c r="B1377" s="30" t="s">
        <v>298</v>
      </c>
      <c r="C1377" t="s">
        <v>1556</v>
      </c>
      <c r="D1377" t="s">
        <v>1150</v>
      </c>
      <c r="E1377" t="s">
        <v>2821</v>
      </c>
      <c r="F1377" t="s">
        <v>2834</v>
      </c>
      <c r="G1377" s="1">
        <f>COUNTIF(B1377,"*ii*")</f>
        <v>0</v>
      </c>
      <c r="H1377" s="1">
        <f>COUNTIF(B1377,"*ee*")</f>
        <v>0</v>
      </c>
      <c r="I1377" s="1">
        <f>COUNTIF(B1377,"*aa*")</f>
        <v>0</v>
      </c>
      <c r="J1377" s="1">
        <f>COUNTIF(B1377,"*oo*")</f>
        <v>0</v>
      </c>
      <c r="K1377" s="1">
        <f>COUNTIF(B1377,"*uu*")</f>
        <v>0</v>
      </c>
      <c r="L1377" s="1">
        <f>COUNTIF(B1377,"*ia*")</f>
        <v>0</v>
      </c>
      <c r="M1377" s="1">
        <f>COUNTIF(B1377,"*iu*")</f>
        <v>0</v>
      </c>
      <c r="N1377" s="1">
        <f>COUNTIF(B1377,"*ei*")</f>
        <v>0</v>
      </c>
      <c r="O1377" s="1">
        <f>COUNTIF(B1377,"*ea*")</f>
        <v>0</v>
      </c>
      <c r="P1377" s="1">
        <f>COUNTIF(B1377,"*eo*")</f>
        <v>0</v>
      </c>
      <c r="Q1377" s="1">
        <f>COUNTIF(B1377,"*eu*")</f>
        <v>0</v>
      </c>
      <c r="R1377" s="1">
        <f>COUNTIF(B1377,"*ai*")</f>
        <v>0</v>
      </c>
      <c r="S1377" s="1">
        <f>COUNTIF(B1377,"*ae*")</f>
        <v>0</v>
      </c>
      <c r="T1377" s="1">
        <f>COUNTIF(B1377,"*ao*")</f>
        <v>0</v>
      </c>
      <c r="U1377" s="1">
        <f>COUNTIF(B1377,"*au*")</f>
        <v>0</v>
      </c>
      <c r="V1377" s="1">
        <f>COUNTIF(B1377,"*oi*")</f>
        <v>0</v>
      </c>
      <c r="W1377" s="1">
        <f>COUNTIF(B1377,"*oe*")</f>
        <v>0</v>
      </c>
      <c r="X1377" s="1">
        <f>COUNTIF(B1377,"*oa*")</f>
        <v>0</v>
      </c>
      <c r="Y1377" s="1">
        <f>COUNTIF(B1377,"*ou*")</f>
        <v>0</v>
      </c>
      <c r="Z1377" s="1">
        <f>COUNTIF(B1377,"*ui*")</f>
        <v>0</v>
      </c>
      <c r="AA1377" s="1">
        <f>COUNTIF(B1377,"*ua*")</f>
        <v>0</v>
      </c>
      <c r="AB1377">
        <f>SUM(G1377:AA1377)</f>
        <v>0</v>
      </c>
      <c r="AC1377">
        <v>2</v>
      </c>
      <c r="AD1377">
        <f>COUNTIF(AC1377,"2")</f>
        <v>1</v>
      </c>
      <c r="AE1377">
        <f>COUNTIF(AC1377,"3")</f>
        <v>0</v>
      </c>
      <c r="AF1377">
        <f>COUNTIF(AC1377,"4")</f>
        <v>0</v>
      </c>
      <c r="AG1377">
        <f>COUNTIF(AC1377,"5")</f>
        <v>0</v>
      </c>
      <c r="AH1377">
        <v>1</v>
      </c>
      <c r="AI1377">
        <v>0</v>
      </c>
      <c r="AL1377">
        <v>1</v>
      </c>
      <c r="AO1377" s="1">
        <f>COUNTIF(F1377,"CVCV")+COUNTIF(F1377,"CVVCV")</f>
        <v>1</v>
      </c>
      <c r="AP1377" s="1">
        <f>COUNTIF(F1377,"CVCVC")+COUNTIF(F1377,"CVVCVC")</f>
        <v>0</v>
      </c>
      <c r="AQ1377" s="1">
        <f>COUNTIF(F1377,"VCV")+COUNTIF(F1377,"VVCV")</f>
        <v>0</v>
      </c>
      <c r="AR1377" s="1">
        <f>COUNTIF(F1377,"VCVC")+COUNTIF(F1377,"VVCVC")</f>
        <v>0</v>
      </c>
      <c r="AS1377" s="1">
        <f>COUNTIF(F1377,"CVV")</f>
        <v>0</v>
      </c>
      <c r="AT1377" s="1">
        <f>COUNTIF(F1377,"CVVC")</f>
        <v>0</v>
      </c>
      <c r="AU1377" s="1">
        <f>COUNTIF(F1377,"VV")</f>
        <v>0</v>
      </c>
      <c r="AV1377" s="1">
        <f>COUNTIF(F1377,"VVC")</f>
        <v>0</v>
      </c>
      <c r="AW1377" s="1">
        <f>COUNTIF(F1377,"CVVCVC")+COUNTIF(F1377,"VVCVC")+COUNTIF(F1377,"CVVCV")+COUNTIF(F1377,"VVCV")</f>
        <v>0</v>
      </c>
      <c r="AY1377" s="1">
        <f>COUNTIF(F1377,"CCVCV")</f>
        <v>0</v>
      </c>
      <c r="AZ1377" s="1">
        <f>COUNTIF(F1377,"CCVCVC")</f>
        <v>0</v>
      </c>
      <c r="BA1377" s="1">
        <f>COUNTIF(F1377,"CCVV")</f>
        <v>0</v>
      </c>
      <c r="BB1377" s="1">
        <f>COUNTIF(F1377,"CCVVC")</f>
        <v>0</v>
      </c>
      <c r="BF1377" s="1" t="str">
        <f>RIGHT(F1377,4)</f>
        <v>CVCV</v>
      </c>
      <c r="BG1377" s="1">
        <v>1</v>
      </c>
      <c r="BP1377" s="1">
        <f>SUM(BG1377:BO1377)</f>
        <v>1</v>
      </c>
      <c r="BQ1377">
        <v>0</v>
      </c>
      <c r="BS1377" s="1" t="str">
        <f>LEFT(B1377,1)</f>
        <v>r</v>
      </c>
      <c r="BT1377" s="1" t="str">
        <f>LEFT(B1377,2)</f>
        <v>ru</v>
      </c>
      <c r="BU1377" s="1" t="str">
        <f>RIGHT(B1377,1)</f>
        <v>u</v>
      </c>
      <c r="BX1377" s="10">
        <v>0</v>
      </c>
      <c r="BY1377" s="10" t="str">
        <f>LEFT(CA1377,1)</f>
        <v>u</v>
      </c>
      <c r="BZ1377" s="10" t="str">
        <f>RIGHT(B1377,1)</f>
        <v>u</v>
      </c>
      <c r="CA1377" s="10" t="str">
        <f>RIGHT(B1377,3)</f>
        <v>uru</v>
      </c>
      <c r="CB1377" s="10" t="str">
        <f>RIGHT(B1377,3)</f>
        <v>uru</v>
      </c>
      <c r="CC1377" s="10" t="str">
        <f>RIGHT(B1377,2)</f>
        <v>ru</v>
      </c>
      <c r="CD1377" s="10" t="str">
        <f>RIGHT(B1377,1)</f>
        <v>u</v>
      </c>
    </row>
    <row r="1378" spans="1:82">
      <c r="A1378">
        <v>1821</v>
      </c>
      <c r="B1378" s="30" t="s">
        <v>1123</v>
      </c>
      <c r="C1378" t="s">
        <v>2786</v>
      </c>
      <c r="D1378" t="s">
        <v>1141</v>
      </c>
      <c r="E1378" t="s">
        <v>1141</v>
      </c>
      <c r="F1378" t="s">
        <v>2834</v>
      </c>
      <c r="G1378" s="1">
        <f>COUNTIF(B1378,"*ii*")</f>
        <v>0</v>
      </c>
      <c r="H1378" s="1">
        <f>COUNTIF(B1378,"*ee*")</f>
        <v>0</v>
      </c>
      <c r="I1378" s="1">
        <f>COUNTIF(B1378,"*aa*")</f>
        <v>0</v>
      </c>
      <c r="J1378" s="1">
        <f>COUNTIF(B1378,"*oo*")</f>
        <v>0</v>
      </c>
      <c r="K1378" s="1">
        <f>COUNTIF(B1378,"*uu*")</f>
        <v>0</v>
      </c>
      <c r="L1378" s="1">
        <f>COUNTIF(B1378,"*ia*")</f>
        <v>0</v>
      </c>
      <c r="M1378" s="1">
        <f>COUNTIF(B1378,"*iu*")</f>
        <v>0</v>
      </c>
      <c r="N1378" s="1">
        <f>COUNTIF(B1378,"*ei*")</f>
        <v>0</v>
      </c>
      <c r="O1378" s="1">
        <f>COUNTIF(B1378,"*ea*")</f>
        <v>0</v>
      </c>
      <c r="P1378" s="1">
        <f>COUNTIF(B1378,"*eo*")</f>
        <v>0</v>
      </c>
      <c r="Q1378" s="1">
        <f>COUNTIF(B1378,"*eu*")</f>
        <v>0</v>
      </c>
      <c r="R1378" s="1">
        <f>COUNTIF(B1378,"*ai*")</f>
        <v>0</v>
      </c>
      <c r="S1378" s="1">
        <f>COUNTIF(B1378,"*ae*")</f>
        <v>0</v>
      </c>
      <c r="T1378" s="1">
        <f>COUNTIF(B1378,"*ao*")</f>
        <v>0</v>
      </c>
      <c r="U1378" s="1">
        <f>COUNTIF(B1378,"*au*")</f>
        <v>0</v>
      </c>
      <c r="V1378" s="1">
        <f>COUNTIF(B1378,"*oi*")</f>
        <v>0</v>
      </c>
      <c r="W1378" s="1">
        <f>COUNTIF(B1378,"*oe*")</f>
        <v>0</v>
      </c>
      <c r="X1378" s="1">
        <f>COUNTIF(B1378,"*oa*")</f>
        <v>0</v>
      </c>
      <c r="Y1378" s="1">
        <f>COUNTIF(B1378,"*ou*")</f>
        <v>0</v>
      </c>
      <c r="Z1378" s="1">
        <f>COUNTIF(B1378,"*ui*")</f>
        <v>0</v>
      </c>
      <c r="AA1378" s="1">
        <f>COUNTIF(B1378,"*ua*")</f>
        <v>0</v>
      </c>
      <c r="AB1378">
        <f>SUM(G1378:AA1378)</f>
        <v>0</v>
      </c>
      <c r="AC1378">
        <v>2</v>
      </c>
      <c r="AD1378">
        <f>COUNTIF(AC1378,"2")</f>
        <v>1</v>
      </c>
      <c r="AE1378">
        <f>COUNTIF(AC1378,"3")</f>
        <v>0</v>
      </c>
      <c r="AF1378">
        <f>COUNTIF(AC1378,"4")</f>
        <v>0</v>
      </c>
      <c r="AG1378">
        <f>COUNTIF(AC1378,"5")</f>
        <v>0</v>
      </c>
      <c r="AH1378">
        <v>1</v>
      </c>
      <c r="AI1378">
        <v>0</v>
      </c>
      <c r="AL1378">
        <v>1</v>
      </c>
      <c r="AO1378" s="1">
        <f>COUNTIF(F1378,"CVCV")+COUNTIF(F1378,"CVVCV")</f>
        <v>1</v>
      </c>
      <c r="AP1378" s="1">
        <f>COUNTIF(F1378,"CVCVC")+COUNTIF(F1378,"CVVCVC")</f>
        <v>0</v>
      </c>
      <c r="AQ1378" s="1">
        <f>COUNTIF(F1378,"VCV")+COUNTIF(F1378,"VVCV")</f>
        <v>0</v>
      </c>
      <c r="AR1378" s="1">
        <f>COUNTIF(F1378,"VCVC")+COUNTIF(F1378,"VVCVC")</f>
        <v>0</v>
      </c>
      <c r="AS1378" s="1">
        <f>COUNTIF(F1378,"CVV")</f>
        <v>0</v>
      </c>
      <c r="AT1378" s="1">
        <f>COUNTIF(F1378,"CVVC")</f>
        <v>0</v>
      </c>
      <c r="AU1378" s="1">
        <f>COUNTIF(F1378,"VV")</f>
        <v>0</v>
      </c>
      <c r="AV1378" s="1">
        <f>COUNTIF(F1378,"VVC")</f>
        <v>0</v>
      </c>
      <c r="AW1378" s="1">
        <f>COUNTIF(F1378,"CVVCVC")+COUNTIF(F1378,"VVCVC")+COUNTIF(F1378,"CVVCV")+COUNTIF(F1378,"VVCV")</f>
        <v>0</v>
      </c>
      <c r="AY1378" s="1">
        <f>COUNTIF(F1378,"CCVCV")</f>
        <v>0</v>
      </c>
      <c r="AZ1378" s="1">
        <f>COUNTIF(F1378,"CCVCVC")</f>
        <v>0</v>
      </c>
      <c r="BA1378" s="1">
        <f>COUNTIF(F1378,"CCVV")</f>
        <v>0</v>
      </c>
      <c r="BB1378" s="1">
        <f>COUNTIF(F1378,"CCVVC")</f>
        <v>0</v>
      </c>
      <c r="BF1378" s="1" t="str">
        <f>RIGHT(F1378,4)</f>
        <v>CVCV</v>
      </c>
      <c r="BG1378" s="1">
        <v>1</v>
      </c>
      <c r="BP1378" s="1">
        <f>SUM(BG1378:BO1378)</f>
        <v>1</v>
      </c>
      <c r="BQ1378">
        <v>0</v>
      </c>
      <c r="BS1378" s="1" t="str">
        <f>LEFT(B1378,1)</f>
        <v>t</v>
      </c>
      <c r="BT1378" s="1" t="str">
        <f>LEFT(B1378,2)</f>
        <v>ta</v>
      </c>
      <c r="BU1378" s="1" t="str">
        <f>RIGHT(B1378,1)</f>
        <v>u</v>
      </c>
      <c r="BX1378" s="10">
        <v>0</v>
      </c>
      <c r="BY1378" s="10" t="str">
        <f>LEFT(CA1378,1)</f>
        <v>a</v>
      </c>
      <c r="BZ1378" s="10" t="str">
        <f>RIGHT(B1378,1)</f>
        <v>u</v>
      </c>
      <c r="CA1378" s="10" t="str">
        <f>RIGHT(B1378,3)</f>
        <v>asu</v>
      </c>
      <c r="CB1378" s="10" t="str">
        <f>RIGHT(B1378,3)</f>
        <v>asu</v>
      </c>
      <c r="CC1378" s="10" t="str">
        <f>RIGHT(B1378,2)</f>
        <v>su</v>
      </c>
      <c r="CD1378" s="10" t="str">
        <f>RIGHT(B1378,1)</f>
        <v>u</v>
      </c>
    </row>
    <row r="1379" spans="1:82">
      <c r="A1379">
        <v>1121</v>
      </c>
      <c r="B1379" s="30" t="s">
        <v>913</v>
      </c>
      <c r="C1379" t="s">
        <v>2430</v>
      </c>
      <c r="D1379" t="s">
        <v>1152</v>
      </c>
      <c r="E1379" t="s">
        <v>1141</v>
      </c>
      <c r="F1379" t="s">
        <v>2834</v>
      </c>
      <c r="G1379" s="1">
        <f>COUNTIF(B1379,"*ii*")</f>
        <v>0</v>
      </c>
      <c r="H1379" s="1">
        <f>COUNTIF(B1379,"*ee*")</f>
        <v>0</v>
      </c>
      <c r="I1379" s="1">
        <f>COUNTIF(B1379,"*aa*")</f>
        <v>0</v>
      </c>
      <c r="J1379" s="1">
        <f>COUNTIF(B1379,"*oo*")</f>
        <v>0</v>
      </c>
      <c r="K1379" s="1">
        <f>COUNTIF(B1379,"*uu*")</f>
        <v>0</v>
      </c>
      <c r="L1379" s="1">
        <f>COUNTIF(B1379,"*ia*")</f>
        <v>0</v>
      </c>
      <c r="M1379" s="1">
        <f>COUNTIF(B1379,"*iu*")</f>
        <v>0</v>
      </c>
      <c r="N1379" s="1">
        <f>COUNTIF(B1379,"*ei*")</f>
        <v>0</v>
      </c>
      <c r="O1379" s="1">
        <f>COUNTIF(B1379,"*ea*")</f>
        <v>0</v>
      </c>
      <c r="P1379" s="1">
        <f>COUNTIF(B1379,"*eo*")</f>
        <v>0</v>
      </c>
      <c r="Q1379" s="1">
        <f>COUNTIF(B1379,"*eu*")</f>
        <v>0</v>
      </c>
      <c r="R1379" s="1">
        <f>COUNTIF(B1379,"*ai*")</f>
        <v>0</v>
      </c>
      <c r="S1379" s="1">
        <f>COUNTIF(B1379,"*ae*")</f>
        <v>0</v>
      </c>
      <c r="T1379" s="1">
        <f>COUNTIF(B1379,"*ao*")</f>
        <v>0</v>
      </c>
      <c r="U1379" s="1">
        <f>COUNTIF(B1379,"*au*")</f>
        <v>0</v>
      </c>
      <c r="V1379" s="1">
        <f>COUNTIF(B1379,"*oi*")</f>
        <v>0</v>
      </c>
      <c r="W1379" s="1">
        <f>COUNTIF(B1379,"*oe*")</f>
        <v>0</v>
      </c>
      <c r="X1379" s="1">
        <f>COUNTIF(B1379,"*oa*")</f>
        <v>0</v>
      </c>
      <c r="Y1379" s="1">
        <f>COUNTIF(B1379,"*ou*")</f>
        <v>0</v>
      </c>
      <c r="Z1379" s="1">
        <f>COUNTIF(B1379,"*ui*")</f>
        <v>0</v>
      </c>
      <c r="AA1379" s="1">
        <f>COUNTIF(B1379,"*ua*")</f>
        <v>0</v>
      </c>
      <c r="AB1379">
        <f>SUM(G1379:AA1379)</f>
        <v>0</v>
      </c>
      <c r="AC1379">
        <v>2</v>
      </c>
      <c r="AD1379">
        <f>COUNTIF(AC1379,"2")</f>
        <v>1</v>
      </c>
      <c r="AE1379">
        <f>COUNTIF(AC1379,"3")</f>
        <v>0</v>
      </c>
      <c r="AF1379">
        <f>COUNTIF(AC1379,"4")</f>
        <v>0</v>
      </c>
      <c r="AG1379">
        <f>COUNTIF(AC1379,"5")</f>
        <v>0</v>
      </c>
      <c r="AH1379">
        <v>1</v>
      </c>
      <c r="AI1379">
        <v>0</v>
      </c>
      <c r="AL1379">
        <v>1</v>
      </c>
      <c r="AO1379" s="1">
        <f>COUNTIF(F1379,"CVCV")+COUNTIF(F1379,"CVVCV")</f>
        <v>1</v>
      </c>
      <c r="AP1379" s="1">
        <f>COUNTIF(F1379,"CVCVC")+COUNTIF(F1379,"CVVCVC")</f>
        <v>0</v>
      </c>
      <c r="AQ1379" s="1">
        <f>COUNTIF(F1379,"VCV")+COUNTIF(F1379,"VVCV")</f>
        <v>0</v>
      </c>
      <c r="AR1379" s="1">
        <f>COUNTIF(F1379,"VCVC")+COUNTIF(F1379,"VVCVC")</f>
        <v>0</v>
      </c>
      <c r="AS1379" s="1">
        <f>COUNTIF(F1379,"CVV")</f>
        <v>0</v>
      </c>
      <c r="AT1379" s="1">
        <f>COUNTIF(F1379,"CVVC")</f>
        <v>0</v>
      </c>
      <c r="AU1379" s="1">
        <f>COUNTIF(F1379,"VV")</f>
        <v>0</v>
      </c>
      <c r="AV1379" s="1">
        <f>COUNTIF(F1379,"VVC")</f>
        <v>0</v>
      </c>
      <c r="AW1379" s="1">
        <f>COUNTIF(F1379,"CVVCVC")+COUNTIF(F1379,"VVCVC")+COUNTIF(F1379,"CVVCV")+COUNTIF(F1379,"VVCV")</f>
        <v>0</v>
      </c>
      <c r="AY1379" s="1">
        <f>COUNTIF(F1379,"CCVCV")</f>
        <v>0</v>
      </c>
      <c r="AZ1379" s="1">
        <f>COUNTIF(F1379,"CCVCVC")</f>
        <v>0</v>
      </c>
      <c r="BA1379" s="1">
        <f>COUNTIF(F1379,"CCVV")</f>
        <v>0</v>
      </c>
      <c r="BB1379" s="1">
        <f>COUNTIF(F1379,"CCVVC")</f>
        <v>0</v>
      </c>
      <c r="BF1379" s="1" t="str">
        <f>RIGHT(F1379,4)</f>
        <v>CVCV</v>
      </c>
      <c r="BG1379" s="1">
        <v>1</v>
      </c>
      <c r="BP1379" s="1">
        <f>SUM(BG1379:BO1379)</f>
        <v>1</v>
      </c>
      <c r="BQ1379">
        <v>0</v>
      </c>
      <c r="BS1379" s="1" t="str">
        <f>LEFT(B1379,1)</f>
        <v>p</v>
      </c>
      <c r="BT1379" s="1" t="str">
        <f>LEFT(B1379,2)</f>
        <v>pa</v>
      </c>
      <c r="BU1379" s="1" t="str">
        <f>RIGHT(B1379,1)</f>
        <v>u</v>
      </c>
      <c r="BX1379" s="10">
        <v>0</v>
      </c>
      <c r="BY1379" s="10" t="str">
        <f>LEFT(CA1379,1)</f>
        <v>a</v>
      </c>
      <c r="BZ1379" s="10" t="str">
        <f>RIGHT(B1379,1)</f>
        <v>u</v>
      </c>
      <c r="CA1379" s="10" t="str">
        <f>RIGHT(B1379,3)</f>
        <v>asu</v>
      </c>
      <c r="CB1379" s="10" t="str">
        <f>RIGHT(B1379,3)</f>
        <v>asu</v>
      </c>
      <c r="CC1379" s="10" t="str">
        <f>RIGHT(B1379,2)</f>
        <v>su</v>
      </c>
      <c r="CD1379" s="10" t="str">
        <f>RIGHT(B1379,1)</f>
        <v>u</v>
      </c>
    </row>
    <row r="1380" spans="1:82">
      <c r="A1380">
        <v>938</v>
      </c>
      <c r="B1380" s="30" t="s">
        <v>144</v>
      </c>
      <c r="C1380" t="s">
        <v>1337</v>
      </c>
      <c r="D1380" t="s">
        <v>1150</v>
      </c>
      <c r="E1380" t="s">
        <v>2821</v>
      </c>
      <c r="F1380" t="s">
        <v>2834</v>
      </c>
      <c r="G1380" s="1">
        <f>COUNTIF(B1380,"*ii*")</f>
        <v>0</v>
      </c>
      <c r="H1380" s="1">
        <f>COUNTIF(B1380,"*ee*")</f>
        <v>0</v>
      </c>
      <c r="I1380" s="1">
        <f>COUNTIF(B1380,"*aa*")</f>
        <v>0</v>
      </c>
      <c r="J1380" s="1">
        <f>COUNTIF(B1380,"*oo*")</f>
        <v>0</v>
      </c>
      <c r="K1380" s="1">
        <f>COUNTIF(B1380,"*uu*")</f>
        <v>0</v>
      </c>
      <c r="L1380" s="1">
        <f>COUNTIF(B1380,"*ia*")</f>
        <v>0</v>
      </c>
      <c r="M1380" s="1">
        <f>COUNTIF(B1380,"*iu*")</f>
        <v>0</v>
      </c>
      <c r="N1380" s="1">
        <f>COUNTIF(B1380,"*ei*")</f>
        <v>0</v>
      </c>
      <c r="O1380" s="1">
        <f>COUNTIF(B1380,"*ea*")</f>
        <v>0</v>
      </c>
      <c r="P1380" s="1">
        <f>COUNTIF(B1380,"*eo*")</f>
        <v>0</v>
      </c>
      <c r="Q1380" s="1">
        <f>COUNTIF(B1380,"*eu*")</f>
        <v>0</v>
      </c>
      <c r="R1380" s="1">
        <f>COUNTIF(B1380,"*ai*")</f>
        <v>0</v>
      </c>
      <c r="S1380" s="1">
        <f>COUNTIF(B1380,"*ae*")</f>
        <v>0</v>
      </c>
      <c r="T1380" s="1">
        <f>COUNTIF(B1380,"*ao*")</f>
        <v>0</v>
      </c>
      <c r="U1380" s="1">
        <f>COUNTIF(B1380,"*au*")</f>
        <v>0</v>
      </c>
      <c r="V1380" s="1">
        <f>COUNTIF(B1380,"*oi*")</f>
        <v>0</v>
      </c>
      <c r="W1380" s="1">
        <f>COUNTIF(B1380,"*oe*")</f>
        <v>0</v>
      </c>
      <c r="X1380" s="1">
        <f>COUNTIF(B1380,"*oa*")</f>
        <v>0</v>
      </c>
      <c r="Y1380" s="1">
        <f>COUNTIF(B1380,"*ou*")</f>
        <v>0</v>
      </c>
      <c r="Z1380" s="1">
        <f>COUNTIF(B1380,"*ui*")</f>
        <v>0</v>
      </c>
      <c r="AA1380" s="1">
        <f>COUNTIF(B1380,"*ua*")</f>
        <v>0</v>
      </c>
      <c r="AB1380">
        <f>SUM(G1380:AA1380)</f>
        <v>0</v>
      </c>
      <c r="AC1380">
        <v>2</v>
      </c>
      <c r="AD1380">
        <f>COUNTIF(AC1380,"2")</f>
        <v>1</v>
      </c>
      <c r="AE1380">
        <f>COUNTIF(AC1380,"3")</f>
        <v>0</v>
      </c>
      <c r="AF1380">
        <f>COUNTIF(AC1380,"4")</f>
        <v>0</v>
      </c>
      <c r="AG1380">
        <f>COUNTIF(AC1380,"5")</f>
        <v>0</v>
      </c>
      <c r="AH1380">
        <v>1</v>
      </c>
      <c r="AI1380">
        <v>0</v>
      </c>
      <c r="AL1380">
        <v>1</v>
      </c>
      <c r="AO1380" s="1">
        <f>COUNTIF(F1380,"CVCV")+COUNTIF(F1380,"CVVCV")</f>
        <v>1</v>
      </c>
      <c r="AP1380" s="1">
        <f>COUNTIF(F1380,"CVCVC")+COUNTIF(F1380,"CVVCVC")</f>
        <v>0</v>
      </c>
      <c r="AQ1380" s="1">
        <f>COUNTIF(F1380,"VCV")+COUNTIF(F1380,"VVCV")</f>
        <v>0</v>
      </c>
      <c r="AR1380" s="1">
        <f>COUNTIF(F1380,"VCVC")+COUNTIF(F1380,"VVCVC")</f>
        <v>0</v>
      </c>
      <c r="AS1380" s="1">
        <f>COUNTIF(F1380,"CVV")</f>
        <v>0</v>
      </c>
      <c r="AT1380" s="1">
        <f>COUNTIF(F1380,"CVVC")</f>
        <v>0</v>
      </c>
      <c r="AU1380" s="1">
        <f>COUNTIF(F1380,"VV")</f>
        <v>0</v>
      </c>
      <c r="AV1380" s="1">
        <f>COUNTIF(F1380,"VVC")</f>
        <v>0</v>
      </c>
      <c r="AW1380" s="1">
        <f>COUNTIF(F1380,"CVVCVC")+COUNTIF(F1380,"VVCVC")+COUNTIF(F1380,"CVVCV")+COUNTIF(F1380,"VVCV")</f>
        <v>0</v>
      </c>
      <c r="AY1380" s="1">
        <f>COUNTIF(F1380,"CCVCV")</f>
        <v>0</v>
      </c>
      <c r="AZ1380" s="1">
        <f>COUNTIF(F1380,"CCVCVC")</f>
        <v>0</v>
      </c>
      <c r="BA1380" s="1">
        <f>COUNTIF(F1380,"CCVV")</f>
        <v>0</v>
      </c>
      <c r="BB1380" s="1">
        <f>COUNTIF(F1380,"CCVVC")</f>
        <v>0</v>
      </c>
      <c r="BF1380" s="1" t="str">
        <f>RIGHT(F1380,4)</f>
        <v>CVCV</v>
      </c>
      <c r="BG1380" s="1">
        <v>1</v>
      </c>
      <c r="BP1380" s="1">
        <f>SUM(BG1380:BO1380)</f>
        <v>1</v>
      </c>
      <c r="BQ1380">
        <v>0</v>
      </c>
      <c r="BS1380" s="1" t="str">
        <f>LEFT(B1380,1)</f>
        <v>n</v>
      </c>
      <c r="BT1380" s="1" t="str">
        <f>LEFT(B1380,2)</f>
        <v>na</v>
      </c>
      <c r="BU1380" s="1" t="str">
        <f>RIGHT(B1380,1)</f>
        <v>u</v>
      </c>
      <c r="BX1380" s="10">
        <v>0</v>
      </c>
      <c r="BY1380" s="10" t="str">
        <f>LEFT(CA1380,1)</f>
        <v>a</v>
      </c>
      <c r="BZ1380" s="10" t="str">
        <f>RIGHT(B1380,1)</f>
        <v>u</v>
      </c>
      <c r="CA1380" s="10" t="str">
        <f>RIGHT(B1380,3)</f>
        <v>asu</v>
      </c>
      <c r="CB1380" s="10" t="str">
        <f>RIGHT(B1380,3)</f>
        <v>asu</v>
      </c>
      <c r="CC1380" s="10" t="str">
        <f>RIGHT(B1380,2)</f>
        <v>su</v>
      </c>
      <c r="CD1380" s="10" t="str">
        <f>RIGHT(B1380,1)</f>
        <v>u</v>
      </c>
    </row>
    <row r="1381" spans="1:82">
      <c r="A1381">
        <v>1647</v>
      </c>
      <c r="B1381" s="30" t="s">
        <v>58</v>
      </c>
      <c r="C1381" t="s">
        <v>1228</v>
      </c>
      <c r="D1381" t="s">
        <v>1151</v>
      </c>
      <c r="E1381" t="s">
        <v>2821</v>
      </c>
      <c r="F1381" t="s">
        <v>2834</v>
      </c>
      <c r="G1381" s="1">
        <f>COUNTIF(B1381,"*ii*")</f>
        <v>0</v>
      </c>
      <c r="H1381" s="1">
        <f>COUNTIF(B1381,"*ee*")</f>
        <v>0</v>
      </c>
      <c r="I1381" s="1">
        <f>COUNTIF(B1381,"*aa*")</f>
        <v>0</v>
      </c>
      <c r="J1381" s="1">
        <f>COUNTIF(B1381,"*oo*")</f>
        <v>0</v>
      </c>
      <c r="K1381" s="1">
        <f>COUNTIF(B1381,"*uu*")</f>
        <v>0</v>
      </c>
      <c r="L1381" s="1">
        <f>COUNTIF(B1381,"*ia*")</f>
        <v>0</v>
      </c>
      <c r="M1381" s="1">
        <f>COUNTIF(B1381,"*iu*")</f>
        <v>0</v>
      </c>
      <c r="N1381" s="1">
        <f>COUNTIF(B1381,"*ei*")</f>
        <v>0</v>
      </c>
      <c r="O1381" s="1">
        <f>COUNTIF(B1381,"*ea*")</f>
        <v>0</v>
      </c>
      <c r="P1381" s="1">
        <f>COUNTIF(B1381,"*eo*")</f>
        <v>0</v>
      </c>
      <c r="Q1381" s="1">
        <f>COUNTIF(B1381,"*eu*")</f>
        <v>0</v>
      </c>
      <c r="R1381" s="1">
        <f>COUNTIF(B1381,"*ai*")</f>
        <v>0</v>
      </c>
      <c r="S1381" s="1">
        <f>COUNTIF(B1381,"*ae*")</f>
        <v>0</v>
      </c>
      <c r="T1381" s="1">
        <f>COUNTIF(B1381,"*ao*")</f>
        <v>0</v>
      </c>
      <c r="U1381" s="1">
        <f>COUNTIF(B1381,"*au*")</f>
        <v>0</v>
      </c>
      <c r="V1381" s="1">
        <f>COUNTIF(B1381,"*oi*")</f>
        <v>0</v>
      </c>
      <c r="W1381" s="1">
        <f>COUNTIF(B1381,"*oe*")</f>
        <v>0</v>
      </c>
      <c r="X1381" s="1">
        <f>COUNTIF(B1381,"*oa*")</f>
        <v>0</v>
      </c>
      <c r="Y1381" s="1">
        <f>COUNTIF(B1381,"*ou*")</f>
        <v>0</v>
      </c>
      <c r="Z1381" s="1">
        <f>COUNTIF(B1381,"*ui*")</f>
        <v>0</v>
      </c>
      <c r="AA1381" s="1">
        <f>COUNTIF(B1381,"*ua*")</f>
        <v>0</v>
      </c>
      <c r="AB1381">
        <f>SUM(G1381:AA1381)</f>
        <v>0</v>
      </c>
      <c r="AC1381">
        <v>2</v>
      </c>
      <c r="AD1381">
        <f>COUNTIF(AC1381,"2")</f>
        <v>1</v>
      </c>
      <c r="AE1381">
        <f>COUNTIF(AC1381,"3")</f>
        <v>0</v>
      </c>
      <c r="AF1381">
        <f>COUNTIF(AC1381,"4")</f>
        <v>0</v>
      </c>
      <c r="AG1381">
        <f>COUNTIF(AC1381,"5")</f>
        <v>0</v>
      </c>
      <c r="AH1381">
        <v>1</v>
      </c>
      <c r="AI1381">
        <v>0</v>
      </c>
      <c r="AL1381">
        <v>1</v>
      </c>
      <c r="AO1381" s="1">
        <f>COUNTIF(F1381,"CVCV")+COUNTIF(F1381,"CVVCV")</f>
        <v>1</v>
      </c>
      <c r="AP1381" s="1">
        <f>COUNTIF(F1381,"CVCVC")+COUNTIF(F1381,"CVVCVC")</f>
        <v>0</v>
      </c>
      <c r="AQ1381" s="1">
        <f>COUNTIF(F1381,"VCV")+COUNTIF(F1381,"VVCV")</f>
        <v>0</v>
      </c>
      <c r="AR1381" s="1">
        <f>COUNTIF(F1381,"VCVC")+COUNTIF(F1381,"VVCVC")</f>
        <v>0</v>
      </c>
      <c r="AS1381" s="1">
        <f>COUNTIF(F1381,"CVV")</f>
        <v>0</v>
      </c>
      <c r="AT1381" s="1">
        <f>COUNTIF(F1381,"CVVC")</f>
        <v>0</v>
      </c>
      <c r="AU1381" s="1">
        <f>COUNTIF(F1381,"VV")</f>
        <v>0</v>
      </c>
      <c r="AV1381" s="1">
        <f>COUNTIF(F1381,"VVC")</f>
        <v>0</v>
      </c>
      <c r="AW1381" s="1">
        <f>COUNTIF(F1381,"CVVCVC")+COUNTIF(F1381,"VVCVC")+COUNTIF(F1381,"CVVCV")+COUNTIF(F1381,"VVCV")</f>
        <v>0</v>
      </c>
      <c r="AY1381" s="1">
        <f>COUNTIF(F1381,"CCVCV")</f>
        <v>0</v>
      </c>
      <c r="AZ1381" s="1">
        <f>COUNTIF(F1381,"CCVCVC")</f>
        <v>0</v>
      </c>
      <c r="BA1381" s="1">
        <f>COUNTIF(F1381,"CCVV")</f>
        <v>0</v>
      </c>
      <c r="BB1381" s="1">
        <f>COUNTIF(F1381,"CCVVC")</f>
        <v>0</v>
      </c>
      <c r="BF1381" s="1" t="str">
        <f>RIGHT(F1381,4)</f>
        <v>CVCV</v>
      </c>
      <c r="BG1381" s="1">
        <v>1</v>
      </c>
      <c r="BP1381" s="1">
        <f>SUM(BG1381:BO1381)</f>
        <v>1</v>
      </c>
      <c r="BQ1381">
        <v>0</v>
      </c>
      <c r="BS1381" s="1" t="str">
        <f>LEFT(B1381,1)</f>
        <v>s</v>
      </c>
      <c r="BT1381" s="1" t="str">
        <f>LEFT(B1381,2)</f>
        <v>se</v>
      </c>
      <c r="BU1381" s="1" t="str">
        <f>RIGHT(B1381,1)</f>
        <v>u</v>
      </c>
      <c r="BX1381" s="10">
        <v>0</v>
      </c>
      <c r="BY1381" s="10" t="str">
        <f>LEFT(CA1381,1)</f>
        <v>e</v>
      </c>
      <c r="BZ1381" s="10" t="str">
        <f>RIGHT(B1381,1)</f>
        <v>u</v>
      </c>
      <c r="CA1381" s="10" t="str">
        <f>RIGHT(B1381,3)</f>
        <v>esu</v>
      </c>
      <c r="CB1381" s="10" t="str">
        <f>RIGHT(B1381,3)</f>
        <v>esu</v>
      </c>
      <c r="CC1381" s="10" t="str">
        <f>RIGHT(B1381,2)</f>
        <v>su</v>
      </c>
      <c r="CD1381" s="10" t="str">
        <f>RIGHT(B1381,1)</f>
        <v>u</v>
      </c>
    </row>
    <row r="1382" spans="1:82">
      <c r="A1382">
        <v>183</v>
      </c>
      <c r="B1382" s="30" t="s">
        <v>579</v>
      </c>
      <c r="C1382" t="s">
        <v>1941</v>
      </c>
      <c r="D1382" t="s">
        <v>1141</v>
      </c>
      <c r="E1382" t="s">
        <v>1141</v>
      </c>
      <c r="F1382" t="s">
        <v>2834</v>
      </c>
      <c r="G1382" s="1">
        <f>COUNTIF(B1382,"*ii*")</f>
        <v>0</v>
      </c>
      <c r="H1382" s="1">
        <f>COUNTIF(B1382,"*ee*")</f>
        <v>0</v>
      </c>
      <c r="I1382" s="1">
        <f>COUNTIF(B1382,"*aa*")</f>
        <v>0</v>
      </c>
      <c r="J1382" s="1">
        <f>COUNTIF(B1382,"*oo*")</f>
        <v>0</v>
      </c>
      <c r="K1382" s="1">
        <f>COUNTIF(B1382,"*uu*")</f>
        <v>0</v>
      </c>
      <c r="L1382" s="1">
        <f>COUNTIF(B1382,"*ia*")</f>
        <v>0</v>
      </c>
      <c r="M1382" s="1">
        <f>COUNTIF(B1382,"*iu*")</f>
        <v>0</v>
      </c>
      <c r="N1382" s="1">
        <f>COUNTIF(B1382,"*ei*")</f>
        <v>0</v>
      </c>
      <c r="O1382" s="1">
        <f>COUNTIF(B1382,"*ea*")</f>
        <v>0</v>
      </c>
      <c r="P1382" s="1">
        <f>COUNTIF(B1382,"*eo*")</f>
        <v>0</v>
      </c>
      <c r="Q1382" s="1">
        <f>COUNTIF(B1382,"*eu*")</f>
        <v>0</v>
      </c>
      <c r="R1382" s="1">
        <f>COUNTIF(B1382,"*ai*")</f>
        <v>0</v>
      </c>
      <c r="S1382" s="1">
        <f>COUNTIF(B1382,"*ae*")</f>
        <v>0</v>
      </c>
      <c r="T1382" s="1">
        <f>COUNTIF(B1382,"*ao*")</f>
        <v>0</v>
      </c>
      <c r="U1382" s="1">
        <f>COUNTIF(B1382,"*au*")</f>
        <v>0</v>
      </c>
      <c r="V1382" s="1">
        <f>COUNTIF(B1382,"*oi*")</f>
        <v>0</v>
      </c>
      <c r="W1382" s="1">
        <f>COUNTIF(B1382,"*oe*")</f>
        <v>0</v>
      </c>
      <c r="X1382" s="1">
        <f>COUNTIF(B1382,"*oa*")</f>
        <v>0</v>
      </c>
      <c r="Y1382" s="1">
        <f>COUNTIF(B1382,"*ou*")</f>
        <v>0</v>
      </c>
      <c r="Z1382" s="1">
        <f>COUNTIF(B1382,"*ui*")</f>
        <v>0</v>
      </c>
      <c r="AA1382" s="1">
        <f>COUNTIF(B1382,"*ua*")</f>
        <v>0</v>
      </c>
      <c r="AB1382">
        <f>SUM(G1382:AA1382)</f>
        <v>0</v>
      </c>
      <c r="AC1382">
        <v>2</v>
      </c>
      <c r="AD1382">
        <f>COUNTIF(AC1382,"2")</f>
        <v>1</v>
      </c>
      <c r="AE1382">
        <f>COUNTIF(AC1382,"3")</f>
        <v>0</v>
      </c>
      <c r="AF1382">
        <f>COUNTIF(AC1382,"4")</f>
        <v>0</v>
      </c>
      <c r="AG1382">
        <f>COUNTIF(AC1382,"5")</f>
        <v>0</v>
      </c>
      <c r="AH1382">
        <v>1</v>
      </c>
      <c r="AI1382">
        <v>0</v>
      </c>
      <c r="AL1382">
        <v>1</v>
      </c>
      <c r="AO1382" s="1">
        <f>COUNTIF(F1382,"CVCV")+COUNTIF(F1382,"CVVCV")</f>
        <v>1</v>
      </c>
      <c r="AP1382" s="1">
        <f>COUNTIF(F1382,"CVCVC")+COUNTIF(F1382,"CVVCVC")</f>
        <v>0</v>
      </c>
      <c r="AQ1382" s="1">
        <f>COUNTIF(F1382,"VCV")+COUNTIF(F1382,"VVCV")</f>
        <v>0</v>
      </c>
      <c r="AR1382" s="1">
        <f>COUNTIF(F1382,"VCVC")+COUNTIF(F1382,"VVCVC")</f>
        <v>0</v>
      </c>
      <c r="AS1382" s="1">
        <f>COUNTIF(F1382,"CVV")</f>
        <v>0</v>
      </c>
      <c r="AT1382" s="1">
        <f>COUNTIF(F1382,"CVVC")</f>
        <v>0</v>
      </c>
      <c r="AU1382" s="1">
        <f>COUNTIF(F1382,"VV")</f>
        <v>0</v>
      </c>
      <c r="AV1382" s="1">
        <f>COUNTIF(F1382,"VVC")</f>
        <v>0</v>
      </c>
      <c r="AW1382" s="1">
        <f>COUNTIF(F1382,"CVVCVC")+COUNTIF(F1382,"VVCVC")+COUNTIF(F1382,"CVVCV")+COUNTIF(F1382,"VVCV")</f>
        <v>0</v>
      </c>
      <c r="AY1382" s="1">
        <f>COUNTIF(F1382,"CCVCV")</f>
        <v>0</v>
      </c>
      <c r="AZ1382" s="1">
        <f>COUNTIF(F1382,"CCVCVC")</f>
        <v>0</v>
      </c>
      <c r="BA1382" s="1">
        <f>COUNTIF(F1382,"CCVV")</f>
        <v>0</v>
      </c>
      <c r="BB1382" s="1">
        <f>COUNTIF(F1382,"CCVVC")</f>
        <v>0</v>
      </c>
      <c r="BF1382" s="1" t="str">
        <f>RIGHT(F1382,4)</f>
        <v>CVCV</v>
      </c>
      <c r="BG1382" s="1">
        <v>1</v>
      </c>
      <c r="BP1382" s="1">
        <f>SUM(BG1382:BO1382)</f>
        <v>1</v>
      </c>
      <c r="BQ1382">
        <v>0</v>
      </c>
      <c r="BS1382" s="1" t="str">
        <f>LEFT(B1382,1)</f>
        <v>b</v>
      </c>
      <c r="BT1382" s="1" t="str">
        <f>LEFT(B1382,2)</f>
        <v>bi</v>
      </c>
      <c r="BU1382" s="1" t="str">
        <f>RIGHT(B1382,1)</f>
        <v>u</v>
      </c>
      <c r="BX1382" s="10">
        <v>0</v>
      </c>
      <c r="BY1382" s="10" t="str">
        <f>LEFT(CA1382,1)</f>
        <v>i</v>
      </c>
      <c r="BZ1382" s="10" t="str">
        <f>RIGHT(B1382,1)</f>
        <v>u</v>
      </c>
      <c r="CA1382" s="10" t="str">
        <f>RIGHT(B1382,3)</f>
        <v>isu</v>
      </c>
      <c r="CB1382" s="10" t="str">
        <f>RIGHT(B1382,3)</f>
        <v>isu</v>
      </c>
      <c r="CC1382" s="10" t="str">
        <f>RIGHT(B1382,2)</f>
        <v>su</v>
      </c>
      <c r="CD1382" s="10" t="str">
        <f>RIGHT(B1382,1)</f>
        <v>u</v>
      </c>
    </row>
    <row r="1383" spans="1:82">
      <c r="A1383">
        <v>565</v>
      </c>
      <c r="B1383" s="30" t="s">
        <v>867</v>
      </c>
      <c r="C1383" t="s">
        <v>1089</v>
      </c>
      <c r="D1383" t="s">
        <v>1150</v>
      </c>
      <c r="E1383" t="s">
        <v>2821</v>
      </c>
      <c r="F1383" t="s">
        <v>2834</v>
      </c>
      <c r="G1383" s="1">
        <f>COUNTIF(B1383,"*ii*")</f>
        <v>0</v>
      </c>
      <c r="H1383" s="1">
        <f>COUNTIF(B1383,"*ee*")</f>
        <v>0</v>
      </c>
      <c r="I1383" s="1">
        <f>COUNTIF(B1383,"*aa*")</f>
        <v>0</v>
      </c>
      <c r="J1383" s="1">
        <f>COUNTIF(B1383,"*oo*")</f>
        <v>0</v>
      </c>
      <c r="K1383" s="1">
        <f>COUNTIF(B1383,"*uu*")</f>
        <v>0</v>
      </c>
      <c r="L1383" s="1">
        <f>COUNTIF(B1383,"*ia*")</f>
        <v>0</v>
      </c>
      <c r="M1383" s="1">
        <f>COUNTIF(B1383,"*iu*")</f>
        <v>0</v>
      </c>
      <c r="N1383" s="1">
        <f>COUNTIF(B1383,"*ei*")</f>
        <v>0</v>
      </c>
      <c r="O1383" s="1">
        <f>COUNTIF(B1383,"*ea*")</f>
        <v>0</v>
      </c>
      <c r="P1383" s="1">
        <f>COUNTIF(B1383,"*eo*")</f>
        <v>0</v>
      </c>
      <c r="Q1383" s="1">
        <f>COUNTIF(B1383,"*eu*")</f>
        <v>0</v>
      </c>
      <c r="R1383" s="1">
        <f>COUNTIF(B1383,"*ai*")</f>
        <v>0</v>
      </c>
      <c r="S1383" s="1">
        <f>COUNTIF(B1383,"*ae*")</f>
        <v>0</v>
      </c>
      <c r="T1383" s="1">
        <f>COUNTIF(B1383,"*ao*")</f>
        <v>0</v>
      </c>
      <c r="U1383" s="1">
        <f>COUNTIF(B1383,"*au*")</f>
        <v>0</v>
      </c>
      <c r="V1383" s="1">
        <f>COUNTIF(B1383,"*oi*")</f>
        <v>0</v>
      </c>
      <c r="W1383" s="1">
        <f>COUNTIF(B1383,"*oe*")</f>
        <v>0</v>
      </c>
      <c r="X1383" s="1">
        <f>COUNTIF(B1383,"*oa*")</f>
        <v>0</v>
      </c>
      <c r="Y1383" s="1">
        <f>COUNTIF(B1383,"*ou*")</f>
        <v>0</v>
      </c>
      <c r="Z1383" s="1">
        <f>COUNTIF(B1383,"*ui*")</f>
        <v>0</v>
      </c>
      <c r="AA1383" s="1">
        <f>COUNTIF(B1383,"*ua*")</f>
        <v>0</v>
      </c>
      <c r="AB1383">
        <f>SUM(G1383:AA1383)</f>
        <v>0</v>
      </c>
      <c r="AC1383">
        <v>2</v>
      </c>
      <c r="AD1383">
        <f>COUNTIF(AC1383,"2")</f>
        <v>1</v>
      </c>
      <c r="AE1383">
        <f>COUNTIF(AC1383,"3")</f>
        <v>0</v>
      </c>
      <c r="AF1383">
        <f>COUNTIF(AC1383,"4")</f>
        <v>0</v>
      </c>
      <c r="AG1383">
        <f>COUNTIF(AC1383,"5")</f>
        <v>0</v>
      </c>
      <c r="AH1383">
        <v>1</v>
      </c>
      <c r="AI1383">
        <v>0</v>
      </c>
      <c r="AL1383">
        <v>1</v>
      </c>
      <c r="AO1383" s="1">
        <f>COUNTIF(F1383,"CVCV")+COUNTIF(F1383,"CVVCV")</f>
        <v>1</v>
      </c>
      <c r="AP1383" s="1">
        <f>COUNTIF(F1383,"CVCVC")+COUNTIF(F1383,"CVVCVC")</f>
        <v>0</v>
      </c>
      <c r="AQ1383" s="1">
        <f>COUNTIF(F1383,"VCV")+COUNTIF(F1383,"VVCV")</f>
        <v>0</v>
      </c>
      <c r="AR1383" s="1">
        <f>COUNTIF(F1383,"VCVC")+COUNTIF(F1383,"VVCVC")</f>
        <v>0</v>
      </c>
      <c r="AS1383" s="1">
        <f>COUNTIF(F1383,"CVV")</f>
        <v>0</v>
      </c>
      <c r="AT1383" s="1">
        <f>COUNTIF(F1383,"CVVC")</f>
        <v>0</v>
      </c>
      <c r="AU1383" s="1">
        <f>COUNTIF(F1383,"VV")</f>
        <v>0</v>
      </c>
      <c r="AV1383" s="1">
        <f>COUNTIF(F1383,"VVC")</f>
        <v>0</v>
      </c>
      <c r="AW1383" s="1">
        <f>COUNTIF(F1383,"CVVCVC")+COUNTIF(F1383,"VVCVC")+COUNTIF(F1383,"CVVCV")+COUNTIF(F1383,"VVCV")</f>
        <v>0</v>
      </c>
      <c r="AY1383" s="1">
        <f>COUNTIF(F1383,"CCVCV")</f>
        <v>0</v>
      </c>
      <c r="AZ1383" s="1">
        <f>COUNTIF(F1383,"CCVCVC")</f>
        <v>0</v>
      </c>
      <c r="BA1383" s="1">
        <f>COUNTIF(F1383,"CCVV")</f>
        <v>0</v>
      </c>
      <c r="BB1383" s="1">
        <f>COUNTIF(F1383,"CCVVC")</f>
        <v>0</v>
      </c>
      <c r="BF1383" s="1" t="str">
        <f>RIGHT(F1383,4)</f>
        <v>CVCV</v>
      </c>
      <c r="BG1383" s="1">
        <v>1</v>
      </c>
      <c r="BP1383" s="1">
        <f>SUM(BG1383:BO1383)</f>
        <v>1</v>
      </c>
      <c r="BQ1383">
        <v>0</v>
      </c>
      <c r="BS1383" s="1" t="str">
        <f>LEFT(B1383,1)</f>
        <v>k</v>
      </c>
      <c r="BT1383" s="1" t="str">
        <f>LEFT(B1383,2)</f>
        <v>ki</v>
      </c>
      <c r="BU1383" s="1" t="str">
        <f>RIGHT(B1383,1)</f>
        <v>u</v>
      </c>
      <c r="BX1383" s="10">
        <v>0</v>
      </c>
      <c r="BY1383" s="10" t="str">
        <f>LEFT(CA1383,1)</f>
        <v>i</v>
      </c>
      <c r="BZ1383" s="10" t="str">
        <f>RIGHT(B1383,1)</f>
        <v>u</v>
      </c>
      <c r="CA1383" s="10" t="str">
        <f>RIGHT(B1383,3)</f>
        <v>isu</v>
      </c>
      <c r="CB1383" s="10" t="str">
        <f>RIGHT(B1383,3)</f>
        <v>isu</v>
      </c>
      <c r="CC1383" s="10" t="str">
        <f>RIGHT(B1383,2)</f>
        <v>su</v>
      </c>
      <c r="CD1383" s="10" t="str">
        <f>RIGHT(B1383,1)</f>
        <v>u</v>
      </c>
    </row>
    <row r="1384" spans="1:82">
      <c r="A1384">
        <v>1161</v>
      </c>
      <c r="B1384" s="30" t="s">
        <v>1002</v>
      </c>
      <c r="C1384" t="s">
        <v>2600</v>
      </c>
      <c r="D1384" t="s">
        <v>1150</v>
      </c>
      <c r="E1384" t="s">
        <v>2821</v>
      </c>
      <c r="F1384" t="s">
        <v>2834</v>
      </c>
      <c r="G1384" s="1">
        <f>COUNTIF(B1384,"*ii*")</f>
        <v>0</v>
      </c>
      <c r="H1384" s="1">
        <f>COUNTIF(B1384,"*ee*")</f>
        <v>0</v>
      </c>
      <c r="I1384" s="1">
        <f>COUNTIF(B1384,"*aa*")</f>
        <v>0</v>
      </c>
      <c r="J1384" s="1">
        <f>COUNTIF(B1384,"*oo*")</f>
        <v>0</v>
      </c>
      <c r="K1384" s="1">
        <f>COUNTIF(B1384,"*uu*")</f>
        <v>0</v>
      </c>
      <c r="L1384" s="1">
        <f>COUNTIF(B1384,"*ia*")</f>
        <v>0</v>
      </c>
      <c r="M1384" s="1">
        <f>COUNTIF(B1384,"*iu*")</f>
        <v>0</v>
      </c>
      <c r="N1384" s="1">
        <f>COUNTIF(B1384,"*ei*")</f>
        <v>0</v>
      </c>
      <c r="O1384" s="1">
        <f>COUNTIF(B1384,"*ea*")</f>
        <v>0</v>
      </c>
      <c r="P1384" s="1">
        <f>COUNTIF(B1384,"*eo*")</f>
        <v>0</v>
      </c>
      <c r="Q1384" s="1">
        <f>COUNTIF(B1384,"*eu*")</f>
        <v>0</v>
      </c>
      <c r="R1384" s="1">
        <f>COUNTIF(B1384,"*ai*")</f>
        <v>0</v>
      </c>
      <c r="S1384" s="1">
        <f>COUNTIF(B1384,"*ae*")</f>
        <v>0</v>
      </c>
      <c r="T1384" s="1">
        <f>COUNTIF(B1384,"*ao*")</f>
        <v>0</v>
      </c>
      <c r="U1384" s="1">
        <f>COUNTIF(B1384,"*au*")</f>
        <v>0</v>
      </c>
      <c r="V1384" s="1">
        <f>COUNTIF(B1384,"*oi*")</f>
        <v>0</v>
      </c>
      <c r="W1384" s="1">
        <f>COUNTIF(B1384,"*oe*")</f>
        <v>0</v>
      </c>
      <c r="X1384" s="1">
        <f>COUNTIF(B1384,"*oa*")</f>
        <v>0</v>
      </c>
      <c r="Y1384" s="1">
        <f>COUNTIF(B1384,"*ou*")</f>
        <v>0</v>
      </c>
      <c r="Z1384" s="1">
        <f>COUNTIF(B1384,"*ui*")</f>
        <v>0</v>
      </c>
      <c r="AA1384" s="1">
        <f>COUNTIF(B1384,"*ua*")</f>
        <v>0</v>
      </c>
      <c r="AB1384">
        <f>SUM(G1384:AA1384)</f>
        <v>0</v>
      </c>
      <c r="AC1384">
        <v>2</v>
      </c>
      <c r="AD1384">
        <f>COUNTIF(AC1384,"2")</f>
        <v>1</v>
      </c>
      <c r="AE1384">
        <f>COUNTIF(AC1384,"3")</f>
        <v>0</v>
      </c>
      <c r="AF1384">
        <f>COUNTIF(AC1384,"4")</f>
        <v>0</v>
      </c>
      <c r="AG1384">
        <f>COUNTIF(AC1384,"5")</f>
        <v>0</v>
      </c>
      <c r="AH1384">
        <v>1</v>
      </c>
      <c r="AI1384">
        <v>0</v>
      </c>
      <c r="AL1384">
        <v>1</v>
      </c>
      <c r="AO1384" s="1">
        <f>COUNTIF(F1384,"CVCV")+COUNTIF(F1384,"CVVCV")</f>
        <v>1</v>
      </c>
      <c r="AP1384" s="1">
        <f>COUNTIF(F1384,"CVCVC")+COUNTIF(F1384,"CVVCVC")</f>
        <v>0</v>
      </c>
      <c r="AQ1384" s="1">
        <f>COUNTIF(F1384,"VCV")+COUNTIF(F1384,"VVCV")</f>
        <v>0</v>
      </c>
      <c r="AR1384" s="1">
        <f>COUNTIF(F1384,"VCVC")+COUNTIF(F1384,"VVCVC")</f>
        <v>0</v>
      </c>
      <c r="AS1384" s="1">
        <f>COUNTIF(F1384,"CVV")</f>
        <v>0</v>
      </c>
      <c r="AT1384" s="1">
        <f>COUNTIF(F1384,"CVVC")</f>
        <v>0</v>
      </c>
      <c r="AU1384" s="1">
        <f>COUNTIF(F1384,"VV")</f>
        <v>0</v>
      </c>
      <c r="AV1384" s="1">
        <f>COUNTIF(F1384,"VVC")</f>
        <v>0</v>
      </c>
      <c r="AW1384" s="1">
        <f>COUNTIF(F1384,"CVVCVC")+COUNTIF(F1384,"VVCVC")+COUNTIF(F1384,"CVVCV")+COUNTIF(F1384,"VVCV")</f>
        <v>0</v>
      </c>
      <c r="AY1384" s="1">
        <f>COUNTIF(F1384,"CCVCV")</f>
        <v>0</v>
      </c>
      <c r="AZ1384" s="1">
        <f>COUNTIF(F1384,"CCVCVC")</f>
        <v>0</v>
      </c>
      <c r="BA1384" s="1">
        <f>COUNTIF(F1384,"CCVV")</f>
        <v>0</v>
      </c>
      <c r="BB1384" s="1">
        <f>COUNTIF(F1384,"CCVVC")</f>
        <v>0</v>
      </c>
      <c r="BF1384" s="1" t="str">
        <f>RIGHT(F1384,4)</f>
        <v>CVCV</v>
      </c>
      <c r="BG1384" s="1">
        <v>1</v>
      </c>
      <c r="BP1384" s="1">
        <f>SUM(BG1384:BO1384)</f>
        <v>1</v>
      </c>
      <c r="BQ1384">
        <v>0</v>
      </c>
      <c r="BS1384" s="1" t="str">
        <f>LEFT(B1384,1)</f>
        <v>p</v>
      </c>
      <c r="BT1384" s="1" t="str">
        <f>LEFT(B1384,2)</f>
        <v>pi</v>
      </c>
      <c r="BU1384" s="1" t="str">
        <f>RIGHT(B1384,1)</f>
        <v>u</v>
      </c>
      <c r="BX1384" s="10">
        <v>0</v>
      </c>
      <c r="BY1384" s="10" t="str">
        <f>LEFT(CA1384,1)</f>
        <v>i</v>
      </c>
      <c r="BZ1384" s="10" t="str">
        <f>RIGHT(B1384,1)</f>
        <v>u</v>
      </c>
      <c r="CA1384" s="10" t="str">
        <f>RIGHT(B1384,3)</f>
        <v>isu</v>
      </c>
      <c r="CB1384" s="10" t="str">
        <f>RIGHT(B1384,3)</f>
        <v>isu</v>
      </c>
      <c r="CC1384" s="10" t="str">
        <f>RIGHT(B1384,2)</f>
        <v>su</v>
      </c>
      <c r="CD1384" s="10" t="str">
        <f>RIGHT(B1384,1)</f>
        <v>u</v>
      </c>
    </row>
    <row r="1385" spans="1:82">
      <c r="A1385">
        <v>1554</v>
      </c>
      <c r="B1385" s="30" t="s">
        <v>759</v>
      </c>
      <c r="C1385" t="s">
        <v>2200</v>
      </c>
      <c r="D1385" t="s">
        <v>1150</v>
      </c>
      <c r="E1385" t="s">
        <v>2821</v>
      </c>
      <c r="F1385" t="s">
        <v>2834</v>
      </c>
      <c r="G1385" s="1">
        <f>COUNTIF(B1385,"*ii*")</f>
        <v>0</v>
      </c>
      <c r="H1385" s="1">
        <f>COUNTIF(B1385,"*ee*")</f>
        <v>0</v>
      </c>
      <c r="I1385" s="1">
        <f>COUNTIF(B1385,"*aa*")</f>
        <v>0</v>
      </c>
      <c r="J1385" s="1">
        <f>COUNTIF(B1385,"*oo*")</f>
        <v>0</v>
      </c>
      <c r="K1385" s="1">
        <f>COUNTIF(B1385,"*uu*")</f>
        <v>0</v>
      </c>
      <c r="L1385" s="1">
        <f>COUNTIF(B1385,"*ia*")</f>
        <v>0</v>
      </c>
      <c r="M1385" s="1">
        <f>COUNTIF(B1385,"*iu*")</f>
        <v>0</v>
      </c>
      <c r="N1385" s="1">
        <f>COUNTIF(B1385,"*ei*")</f>
        <v>0</v>
      </c>
      <c r="O1385" s="1">
        <f>COUNTIF(B1385,"*ea*")</f>
        <v>0</v>
      </c>
      <c r="P1385" s="1">
        <f>COUNTIF(B1385,"*eo*")</f>
        <v>0</v>
      </c>
      <c r="Q1385" s="1">
        <f>COUNTIF(B1385,"*eu*")</f>
        <v>0</v>
      </c>
      <c r="R1385" s="1">
        <f>COUNTIF(B1385,"*ai*")</f>
        <v>0</v>
      </c>
      <c r="S1385" s="1">
        <f>COUNTIF(B1385,"*ae*")</f>
        <v>0</v>
      </c>
      <c r="T1385" s="1">
        <f>COUNTIF(B1385,"*ao*")</f>
        <v>0</v>
      </c>
      <c r="U1385" s="1">
        <f>COUNTIF(B1385,"*au*")</f>
        <v>0</v>
      </c>
      <c r="V1385" s="1">
        <f>COUNTIF(B1385,"*oi*")</f>
        <v>0</v>
      </c>
      <c r="W1385" s="1">
        <f>COUNTIF(B1385,"*oe*")</f>
        <v>0</v>
      </c>
      <c r="X1385" s="1">
        <f>COUNTIF(B1385,"*oa*")</f>
        <v>0</v>
      </c>
      <c r="Y1385" s="1">
        <f>COUNTIF(B1385,"*ou*")</f>
        <v>0</v>
      </c>
      <c r="Z1385" s="1">
        <f>COUNTIF(B1385,"*ui*")</f>
        <v>0</v>
      </c>
      <c r="AA1385" s="1">
        <f>COUNTIF(B1385,"*ua*")</f>
        <v>0</v>
      </c>
      <c r="AB1385">
        <f>SUM(G1385:AA1385)</f>
        <v>0</v>
      </c>
      <c r="AC1385">
        <v>2</v>
      </c>
      <c r="AD1385">
        <f>COUNTIF(AC1385,"2")</f>
        <v>1</v>
      </c>
      <c r="AE1385">
        <f>COUNTIF(AC1385,"3")</f>
        <v>0</v>
      </c>
      <c r="AF1385">
        <f>COUNTIF(AC1385,"4")</f>
        <v>0</v>
      </c>
      <c r="AG1385">
        <f>COUNTIF(AC1385,"5")</f>
        <v>0</v>
      </c>
      <c r="AH1385">
        <v>1</v>
      </c>
      <c r="AI1385">
        <v>0</v>
      </c>
      <c r="AL1385">
        <v>1</v>
      </c>
      <c r="AO1385" s="1">
        <f>COUNTIF(F1385,"CVCV")+COUNTIF(F1385,"CVVCV")</f>
        <v>1</v>
      </c>
      <c r="AP1385" s="1">
        <f>COUNTIF(F1385,"CVCVC")+COUNTIF(F1385,"CVVCVC")</f>
        <v>0</v>
      </c>
      <c r="AQ1385" s="1">
        <f>COUNTIF(F1385,"VCV")+COUNTIF(F1385,"VVCV")</f>
        <v>0</v>
      </c>
      <c r="AR1385" s="1">
        <f>COUNTIF(F1385,"VCVC")+COUNTIF(F1385,"VVCVC")</f>
        <v>0</v>
      </c>
      <c r="AS1385" s="1">
        <f>COUNTIF(F1385,"CVV")</f>
        <v>0</v>
      </c>
      <c r="AT1385" s="1">
        <f>COUNTIF(F1385,"CVVC")</f>
        <v>0</v>
      </c>
      <c r="AU1385" s="1">
        <f>COUNTIF(F1385,"VV")</f>
        <v>0</v>
      </c>
      <c r="AV1385" s="1">
        <f>COUNTIF(F1385,"VVC")</f>
        <v>0</v>
      </c>
      <c r="AW1385" s="1">
        <f>COUNTIF(F1385,"CVVCVC")+COUNTIF(F1385,"VVCVC")+COUNTIF(F1385,"CVVCV")+COUNTIF(F1385,"VVCV")</f>
        <v>0</v>
      </c>
      <c r="AY1385" s="1">
        <f>COUNTIF(F1385,"CCVCV")</f>
        <v>0</v>
      </c>
      <c r="AZ1385" s="1">
        <f>COUNTIF(F1385,"CCVCVC")</f>
        <v>0</v>
      </c>
      <c r="BA1385" s="1">
        <f>COUNTIF(F1385,"CCVV")</f>
        <v>0</v>
      </c>
      <c r="BB1385" s="1">
        <f>COUNTIF(F1385,"CCVVC")</f>
        <v>0</v>
      </c>
      <c r="BF1385" s="1" t="str">
        <f>RIGHT(F1385,4)</f>
        <v>CVCV</v>
      </c>
      <c r="BG1385" s="1">
        <v>1</v>
      </c>
      <c r="BP1385" s="1">
        <f>SUM(BG1385:BO1385)</f>
        <v>1</v>
      </c>
      <c r="BQ1385">
        <v>0</v>
      </c>
      <c r="BS1385" s="1" t="str">
        <f>LEFT(B1385,1)</f>
        <v>r</v>
      </c>
      <c r="BT1385" s="1" t="str">
        <f>LEFT(B1385,2)</f>
        <v>ro</v>
      </c>
      <c r="BU1385" s="1" t="str">
        <f>RIGHT(B1385,1)</f>
        <v>u</v>
      </c>
      <c r="BX1385" s="10">
        <v>0</v>
      </c>
      <c r="BY1385" s="10" t="str">
        <f>LEFT(CA1385,1)</f>
        <v>o</v>
      </c>
      <c r="BZ1385" s="10" t="str">
        <f>RIGHT(B1385,1)</f>
        <v>u</v>
      </c>
      <c r="CA1385" s="10" t="str">
        <f>RIGHT(B1385,3)</f>
        <v>osu</v>
      </c>
      <c r="CB1385" s="10" t="str">
        <f>RIGHT(B1385,3)</f>
        <v>osu</v>
      </c>
      <c r="CC1385" s="10" t="str">
        <f>RIGHT(B1385,2)</f>
        <v>su</v>
      </c>
      <c r="CD1385" s="10" t="str">
        <f>RIGHT(B1385,1)</f>
        <v>u</v>
      </c>
    </row>
    <row r="1386" spans="1:82">
      <c r="A1386">
        <v>1213</v>
      </c>
      <c r="B1386" s="30" t="s">
        <v>1013</v>
      </c>
      <c r="C1386" t="s">
        <v>2615</v>
      </c>
      <c r="D1386" t="s">
        <v>1152</v>
      </c>
      <c r="E1386" t="s">
        <v>1141</v>
      </c>
      <c r="F1386" t="s">
        <v>2834</v>
      </c>
      <c r="G1386" s="1">
        <f>COUNTIF(B1386,"*ii*")</f>
        <v>0</v>
      </c>
      <c r="H1386" s="1">
        <f>COUNTIF(B1386,"*ee*")</f>
        <v>0</v>
      </c>
      <c r="I1386" s="1">
        <f>COUNTIF(B1386,"*aa*")</f>
        <v>0</v>
      </c>
      <c r="J1386" s="1">
        <f>COUNTIF(B1386,"*oo*")</f>
        <v>0</v>
      </c>
      <c r="K1386" s="1">
        <f>COUNTIF(B1386,"*uu*")</f>
        <v>0</v>
      </c>
      <c r="L1386" s="1">
        <f>COUNTIF(B1386,"*ia*")</f>
        <v>0</v>
      </c>
      <c r="M1386" s="1">
        <f>COUNTIF(B1386,"*iu*")</f>
        <v>0</v>
      </c>
      <c r="N1386" s="1">
        <f>COUNTIF(B1386,"*ei*")</f>
        <v>0</v>
      </c>
      <c r="O1386" s="1">
        <f>COUNTIF(B1386,"*ea*")</f>
        <v>0</v>
      </c>
      <c r="P1386" s="1">
        <f>COUNTIF(B1386,"*eo*")</f>
        <v>0</v>
      </c>
      <c r="Q1386" s="1">
        <f>COUNTIF(B1386,"*eu*")</f>
        <v>0</v>
      </c>
      <c r="R1386" s="1">
        <f>COUNTIF(B1386,"*ai*")</f>
        <v>0</v>
      </c>
      <c r="S1386" s="1">
        <f>COUNTIF(B1386,"*ae*")</f>
        <v>0</v>
      </c>
      <c r="T1386" s="1">
        <f>COUNTIF(B1386,"*ao*")</f>
        <v>0</v>
      </c>
      <c r="U1386" s="1">
        <f>COUNTIF(B1386,"*au*")</f>
        <v>0</v>
      </c>
      <c r="V1386" s="1">
        <f>COUNTIF(B1386,"*oi*")</f>
        <v>0</v>
      </c>
      <c r="W1386" s="1">
        <f>COUNTIF(B1386,"*oe*")</f>
        <v>0</v>
      </c>
      <c r="X1386" s="1">
        <f>COUNTIF(B1386,"*oa*")</f>
        <v>0</v>
      </c>
      <c r="Y1386" s="1">
        <f>COUNTIF(B1386,"*ou*")</f>
        <v>0</v>
      </c>
      <c r="Z1386" s="1">
        <f>COUNTIF(B1386,"*ui*")</f>
        <v>0</v>
      </c>
      <c r="AA1386" s="1">
        <f>COUNTIF(B1386,"*ua*")</f>
        <v>0</v>
      </c>
      <c r="AB1386">
        <f>SUM(G1386:AA1386)</f>
        <v>0</v>
      </c>
      <c r="AC1386">
        <v>2</v>
      </c>
      <c r="AD1386">
        <f>COUNTIF(AC1386,"2")</f>
        <v>1</v>
      </c>
      <c r="AE1386">
        <f>COUNTIF(AC1386,"3")</f>
        <v>0</v>
      </c>
      <c r="AF1386">
        <f>COUNTIF(AC1386,"4")</f>
        <v>0</v>
      </c>
      <c r="AG1386">
        <f>COUNTIF(AC1386,"5")</f>
        <v>0</v>
      </c>
      <c r="AH1386">
        <v>1</v>
      </c>
      <c r="AI1386">
        <v>0</v>
      </c>
      <c r="AL1386">
        <v>1</v>
      </c>
      <c r="AO1386" s="1">
        <f>COUNTIF(F1386,"CVCV")+COUNTIF(F1386,"CVVCV")</f>
        <v>1</v>
      </c>
      <c r="AP1386" s="1">
        <f>COUNTIF(F1386,"CVCVC")+COUNTIF(F1386,"CVVCVC")</f>
        <v>0</v>
      </c>
      <c r="AQ1386" s="1">
        <f>COUNTIF(F1386,"VCV")+COUNTIF(F1386,"VVCV")</f>
        <v>0</v>
      </c>
      <c r="AR1386" s="1">
        <f>COUNTIF(F1386,"VCVC")+COUNTIF(F1386,"VVCVC")</f>
        <v>0</v>
      </c>
      <c r="AS1386" s="1">
        <f>COUNTIF(F1386,"CVV")</f>
        <v>0</v>
      </c>
      <c r="AT1386" s="1">
        <f>COUNTIF(F1386,"CVVC")</f>
        <v>0</v>
      </c>
      <c r="AU1386" s="1">
        <f>COUNTIF(F1386,"VV")</f>
        <v>0</v>
      </c>
      <c r="AV1386" s="1">
        <f>COUNTIF(F1386,"VVC")</f>
        <v>0</v>
      </c>
      <c r="AW1386" s="1">
        <f>COUNTIF(F1386,"CVVCVC")+COUNTIF(F1386,"VVCVC")+COUNTIF(F1386,"CVVCV")+COUNTIF(F1386,"VVCV")</f>
        <v>0</v>
      </c>
      <c r="AY1386" s="1">
        <f>COUNTIF(F1386,"CCVCV")</f>
        <v>0</v>
      </c>
      <c r="AZ1386" s="1">
        <f>COUNTIF(F1386,"CCVCVC")</f>
        <v>0</v>
      </c>
      <c r="BA1386" s="1">
        <f>COUNTIF(F1386,"CCVV")</f>
        <v>0</v>
      </c>
      <c r="BB1386" s="1">
        <f>COUNTIF(F1386,"CCVVC")</f>
        <v>0</v>
      </c>
      <c r="BF1386" s="1" t="str">
        <f>RIGHT(F1386,4)</f>
        <v>CVCV</v>
      </c>
      <c r="BG1386" s="1">
        <v>1</v>
      </c>
      <c r="BP1386" s="1">
        <f>SUM(BG1386:BO1386)</f>
        <v>1</v>
      </c>
      <c r="BQ1386">
        <v>0</v>
      </c>
      <c r="BS1386" s="1" t="str">
        <f>LEFT(B1386,1)</f>
        <v>p</v>
      </c>
      <c r="BT1386" s="1" t="str">
        <f>LEFT(B1386,2)</f>
        <v>pu</v>
      </c>
      <c r="BU1386" s="1" t="str">
        <f>RIGHT(B1386,1)</f>
        <v>u</v>
      </c>
      <c r="BX1386" s="10">
        <v>0</v>
      </c>
      <c r="BY1386" s="10" t="str">
        <f>LEFT(CA1386,1)</f>
        <v>u</v>
      </c>
      <c r="BZ1386" s="10" t="str">
        <f>RIGHT(B1386,1)</f>
        <v>u</v>
      </c>
      <c r="CA1386" s="10" t="str">
        <f>RIGHT(B1386,3)</f>
        <v>usu</v>
      </c>
      <c r="CB1386" s="10" t="str">
        <f>RIGHT(B1386,3)</f>
        <v>usu</v>
      </c>
      <c r="CC1386" s="10" t="str">
        <f>RIGHT(B1386,2)</f>
        <v>su</v>
      </c>
      <c r="CD1386" s="10" t="str">
        <f>RIGHT(B1386,1)</f>
        <v>u</v>
      </c>
    </row>
    <row r="1387" spans="1:82">
      <c r="A1387">
        <v>1762</v>
      </c>
      <c r="B1387" s="30" t="s">
        <v>157</v>
      </c>
      <c r="C1387" t="s">
        <v>1358</v>
      </c>
      <c r="D1387" t="s">
        <v>1152</v>
      </c>
      <c r="E1387" t="s">
        <v>1141</v>
      </c>
      <c r="F1387" t="s">
        <v>2834</v>
      </c>
      <c r="G1387" s="1">
        <f>COUNTIF(B1387,"*ii*")</f>
        <v>0</v>
      </c>
      <c r="H1387" s="1">
        <f>COUNTIF(B1387,"*ee*")</f>
        <v>0</v>
      </c>
      <c r="I1387" s="1">
        <f>COUNTIF(B1387,"*aa*")</f>
        <v>0</v>
      </c>
      <c r="J1387" s="1">
        <f>COUNTIF(B1387,"*oo*")</f>
        <v>0</v>
      </c>
      <c r="K1387" s="1">
        <f>COUNTIF(B1387,"*uu*")</f>
        <v>0</v>
      </c>
      <c r="L1387" s="1">
        <f>COUNTIF(B1387,"*ia*")</f>
        <v>0</v>
      </c>
      <c r="M1387" s="1">
        <f>COUNTIF(B1387,"*iu*")</f>
        <v>0</v>
      </c>
      <c r="N1387" s="1">
        <f>COUNTIF(B1387,"*ei*")</f>
        <v>0</v>
      </c>
      <c r="O1387" s="1">
        <f>COUNTIF(B1387,"*ea*")</f>
        <v>0</v>
      </c>
      <c r="P1387" s="1">
        <f>COUNTIF(B1387,"*eo*")</f>
        <v>0</v>
      </c>
      <c r="Q1387" s="1">
        <f>COUNTIF(B1387,"*eu*")</f>
        <v>0</v>
      </c>
      <c r="R1387" s="1">
        <f>COUNTIF(B1387,"*ai*")</f>
        <v>0</v>
      </c>
      <c r="S1387" s="1">
        <f>COUNTIF(B1387,"*ae*")</f>
        <v>0</v>
      </c>
      <c r="T1387" s="1">
        <f>COUNTIF(B1387,"*ao*")</f>
        <v>0</v>
      </c>
      <c r="U1387" s="1">
        <f>COUNTIF(B1387,"*au*")</f>
        <v>0</v>
      </c>
      <c r="V1387" s="1">
        <f>COUNTIF(B1387,"*oi*")</f>
        <v>0</v>
      </c>
      <c r="W1387" s="1">
        <f>COUNTIF(B1387,"*oe*")</f>
        <v>0</v>
      </c>
      <c r="X1387" s="1">
        <f>COUNTIF(B1387,"*oa*")</f>
        <v>0</v>
      </c>
      <c r="Y1387" s="1">
        <f>COUNTIF(B1387,"*ou*")</f>
        <v>0</v>
      </c>
      <c r="Z1387" s="1">
        <f>COUNTIF(B1387,"*ui*")</f>
        <v>0</v>
      </c>
      <c r="AA1387" s="1">
        <f>COUNTIF(B1387,"*ua*")</f>
        <v>0</v>
      </c>
      <c r="AB1387">
        <f>SUM(G1387:AA1387)</f>
        <v>0</v>
      </c>
      <c r="AC1387">
        <v>2</v>
      </c>
      <c r="AD1387">
        <f>COUNTIF(AC1387,"2")</f>
        <v>1</v>
      </c>
      <c r="AE1387">
        <f>COUNTIF(AC1387,"3")</f>
        <v>0</v>
      </c>
      <c r="AF1387">
        <f>COUNTIF(AC1387,"4")</f>
        <v>0</v>
      </c>
      <c r="AG1387">
        <f>COUNTIF(AC1387,"5")</f>
        <v>0</v>
      </c>
      <c r="AH1387">
        <v>1</v>
      </c>
      <c r="AI1387">
        <v>0</v>
      </c>
      <c r="AL1387">
        <v>1</v>
      </c>
      <c r="AO1387" s="1">
        <f>COUNTIF(F1387,"CVCV")+COUNTIF(F1387,"CVVCV")</f>
        <v>1</v>
      </c>
      <c r="AP1387" s="1">
        <f>COUNTIF(F1387,"CVCVC")+COUNTIF(F1387,"CVVCVC")</f>
        <v>0</v>
      </c>
      <c r="AQ1387" s="1">
        <f>COUNTIF(F1387,"VCV")+COUNTIF(F1387,"VVCV")</f>
        <v>0</v>
      </c>
      <c r="AR1387" s="1">
        <f>COUNTIF(F1387,"VCVC")+COUNTIF(F1387,"VVCVC")</f>
        <v>0</v>
      </c>
      <c r="AS1387" s="1">
        <f>COUNTIF(F1387,"CVV")</f>
        <v>0</v>
      </c>
      <c r="AT1387" s="1">
        <f>COUNTIF(F1387,"CVVC")</f>
        <v>0</v>
      </c>
      <c r="AU1387" s="1">
        <f>COUNTIF(F1387,"VV")</f>
        <v>0</v>
      </c>
      <c r="AV1387" s="1">
        <f>COUNTIF(F1387,"VVC")</f>
        <v>0</v>
      </c>
      <c r="AW1387" s="1">
        <f>COUNTIF(F1387,"CVVCVC")+COUNTIF(F1387,"VVCVC")+COUNTIF(F1387,"CVVCV")+COUNTIF(F1387,"VVCV")</f>
        <v>0</v>
      </c>
      <c r="AY1387" s="1">
        <f>COUNTIF(F1387,"CCVCV")</f>
        <v>0</v>
      </c>
      <c r="AZ1387" s="1">
        <f>COUNTIF(F1387,"CCVCVC")</f>
        <v>0</v>
      </c>
      <c r="BA1387" s="1">
        <f>COUNTIF(F1387,"CCVV")</f>
        <v>0</v>
      </c>
      <c r="BB1387" s="1">
        <f>COUNTIF(F1387,"CCVVC")</f>
        <v>0</v>
      </c>
      <c r="BF1387" s="1" t="str">
        <f>RIGHT(F1387,4)</f>
        <v>CVCV</v>
      </c>
      <c r="BG1387" s="1">
        <v>1</v>
      </c>
      <c r="BP1387" s="1">
        <f>SUM(BG1387:BO1387)</f>
        <v>1</v>
      </c>
      <c r="BQ1387">
        <v>0</v>
      </c>
      <c r="BS1387" s="1" t="str">
        <f>LEFT(B1387,1)</f>
        <v>s</v>
      </c>
      <c r="BT1387" s="1" t="str">
        <f>LEFT(B1387,2)</f>
        <v>su</v>
      </c>
      <c r="BU1387" s="1" t="str">
        <f>RIGHT(B1387,1)</f>
        <v>u</v>
      </c>
      <c r="BX1387" s="10">
        <v>0</v>
      </c>
      <c r="BY1387" s="10" t="str">
        <f>LEFT(CA1387,1)</f>
        <v>u</v>
      </c>
      <c r="BZ1387" s="10" t="str">
        <f>RIGHT(B1387,1)</f>
        <v>u</v>
      </c>
      <c r="CA1387" s="10" t="str">
        <f>RIGHT(B1387,3)</f>
        <v>usu</v>
      </c>
      <c r="CB1387" s="10" t="str">
        <f>RIGHT(B1387,3)</f>
        <v>usu</v>
      </c>
      <c r="CC1387" s="10" t="str">
        <f>RIGHT(B1387,2)</f>
        <v>su</v>
      </c>
      <c r="CD1387" s="10" t="str">
        <f>RIGHT(B1387,1)</f>
        <v>u</v>
      </c>
    </row>
    <row r="1388" spans="1:82">
      <c r="A1388">
        <v>703</v>
      </c>
      <c r="B1388" s="30" t="s">
        <v>736</v>
      </c>
      <c r="C1388" t="s">
        <v>2166</v>
      </c>
      <c r="D1388" t="s">
        <v>1150</v>
      </c>
      <c r="E1388" t="s">
        <v>2821</v>
      </c>
      <c r="F1388" t="s">
        <v>2834</v>
      </c>
      <c r="G1388" s="1">
        <f>COUNTIF(B1388,"*ii*")</f>
        <v>0</v>
      </c>
      <c r="H1388" s="1">
        <f>COUNTIF(B1388,"*ee*")</f>
        <v>0</v>
      </c>
      <c r="I1388" s="1">
        <f>COUNTIF(B1388,"*aa*")</f>
        <v>0</v>
      </c>
      <c r="J1388" s="1">
        <f>COUNTIF(B1388,"*oo*")</f>
        <v>0</v>
      </c>
      <c r="K1388" s="1">
        <f>COUNTIF(B1388,"*uu*")</f>
        <v>0</v>
      </c>
      <c r="L1388" s="1">
        <f>COUNTIF(B1388,"*ia*")</f>
        <v>0</v>
      </c>
      <c r="M1388" s="1">
        <f>COUNTIF(B1388,"*iu*")</f>
        <v>0</v>
      </c>
      <c r="N1388" s="1">
        <f>COUNTIF(B1388,"*ei*")</f>
        <v>0</v>
      </c>
      <c r="O1388" s="1">
        <f>COUNTIF(B1388,"*ea*")</f>
        <v>0</v>
      </c>
      <c r="P1388" s="1">
        <f>COUNTIF(B1388,"*eo*")</f>
        <v>0</v>
      </c>
      <c r="Q1388" s="1">
        <f>COUNTIF(B1388,"*eu*")</f>
        <v>0</v>
      </c>
      <c r="R1388" s="1">
        <f>COUNTIF(B1388,"*ai*")</f>
        <v>0</v>
      </c>
      <c r="S1388" s="1">
        <f>COUNTIF(B1388,"*ae*")</f>
        <v>0</v>
      </c>
      <c r="T1388" s="1">
        <f>COUNTIF(B1388,"*ao*")</f>
        <v>0</v>
      </c>
      <c r="U1388" s="1">
        <f>COUNTIF(B1388,"*au*")</f>
        <v>0</v>
      </c>
      <c r="V1388" s="1">
        <f>COUNTIF(B1388,"*oi*")</f>
        <v>0</v>
      </c>
      <c r="W1388" s="1">
        <f>COUNTIF(B1388,"*oe*")</f>
        <v>0</v>
      </c>
      <c r="X1388" s="1">
        <f>COUNTIF(B1388,"*oa*")</f>
        <v>0</v>
      </c>
      <c r="Y1388" s="1">
        <f>COUNTIF(B1388,"*ou*")</f>
        <v>0</v>
      </c>
      <c r="Z1388" s="1">
        <f>COUNTIF(B1388,"*ui*")</f>
        <v>0</v>
      </c>
      <c r="AA1388" s="1">
        <f>COUNTIF(B1388,"*ua*")</f>
        <v>0</v>
      </c>
      <c r="AB1388">
        <f>SUM(G1388:AA1388)</f>
        <v>0</v>
      </c>
      <c r="AC1388">
        <v>2</v>
      </c>
      <c r="AD1388">
        <f>COUNTIF(AC1388,"2")</f>
        <v>1</v>
      </c>
      <c r="AE1388">
        <f>COUNTIF(AC1388,"3")</f>
        <v>0</v>
      </c>
      <c r="AF1388">
        <f>COUNTIF(AC1388,"4")</f>
        <v>0</v>
      </c>
      <c r="AG1388">
        <f>COUNTIF(AC1388,"5")</f>
        <v>0</v>
      </c>
      <c r="AH1388">
        <v>1</v>
      </c>
      <c r="AI1388">
        <v>0</v>
      </c>
      <c r="AL1388">
        <v>1</v>
      </c>
      <c r="AO1388" s="1">
        <f>COUNTIF(F1388,"CVCV")+COUNTIF(F1388,"CVVCV")</f>
        <v>1</v>
      </c>
      <c r="AP1388" s="1">
        <f>COUNTIF(F1388,"CVCVC")+COUNTIF(F1388,"CVVCVC")</f>
        <v>0</v>
      </c>
      <c r="AQ1388" s="1">
        <f>COUNTIF(F1388,"VCV")+COUNTIF(F1388,"VVCV")</f>
        <v>0</v>
      </c>
      <c r="AR1388" s="1">
        <f>COUNTIF(F1388,"VCVC")+COUNTIF(F1388,"VVCVC")</f>
        <v>0</v>
      </c>
      <c r="AS1388" s="1">
        <f>COUNTIF(F1388,"CVV")</f>
        <v>0</v>
      </c>
      <c r="AT1388" s="1">
        <f>COUNTIF(F1388,"CVVC")</f>
        <v>0</v>
      </c>
      <c r="AU1388" s="1">
        <f>COUNTIF(F1388,"VV")</f>
        <v>0</v>
      </c>
      <c r="AV1388" s="1">
        <f>COUNTIF(F1388,"VVC")</f>
        <v>0</v>
      </c>
      <c r="AW1388" s="1">
        <f>COUNTIF(F1388,"CVVCVC")+COUNTIF(F1388,"VVCVC")+COUNTIF(F1388,"CVVCV")+COUNTIF(F1388,"VVCV")</f>
        <v>0</v>
      </c>
      <c r="AY1388" s="1">
        <f>COUNTIF(F1388,"CCVCV")</f>
        <v>0</v>
      </c>
      <c r="AZ1388" s="1">
        <f>COUNTIF(F1388,"CCVCVC")</f>
        <v>0</v>
      </c>
      <c r="BA1388" s="1">
        <f>COUNTIF(F1388,"CCVV")</f>
        <v>0</v>
      </c>
      <c r="BB1388" s="1">
        <f>COUNTIF(F1388,"CCVVC")</f>
        <v>0</v>
      </c>
      <c r="BF1388" s="1" t="str">
        <f>RIGHT(F1388,4)</f>
        <v>CVCV</v>
      </c>
      <c r="BG1388" s="1">
        <v>1</v>
      </c>
      <c r="BP1388" s="1">
        <f>SUM(BG1388:BO1388)</f>
        <v>1</v>
      </c>
      <c r="BQ1388">
        <v>0</v>
      </c>
      <c r="BS1388" s="1" t="str">
        <f>LEFT(B1388,1)</f>
        <v>k</v>
      </c>
      <c r="BT1388" s="1" t="str">
        <f>LEFT(B1388,2)</f>
        <v>ku</v>
      </c>
      <c r="BU1388" s="1" t="str">
        <f>RIGHT(B1388,1)</f>
        <v>u</v>
      </c>
      <c r="BX1388" s="10">
        <v>0</v>
      </c>
      <c r="BY1388" s="10" t="str">
        <f>LEFT(CA1388,1)</f>
        <v>u</v>
      </c>
      <c r="BZ1388" s="10" t="str">
        <f>RIGHT(B1388,1)</f>
        <v>u</v>
      </c>
      <c r="CA1388" s="10" t="str">
        <f>RIGHT(B1388,3)</f>
        <v>usu</v>
      </c>
      <c r="CB1388" s="10" t="str">
        <f>RIGHT(B1388,3)</f>
        <v>usu</v>
      </c>
      <c r="CC1388" s="10" t="str">
        <f>RIGHT(B1388,2)</f>
        <v>su</v>
      </c>
      <c r="CD1388" s="10" t="str">
        <f>RIGHT(B1388,1)</f>
        <v>u</v>
      </c>
    </row>
    <row r="1389" spans="1:82">
      <c r="A1389">
        <v>894</v>
      </c>
      <c r="B1389" s="30" t="s">
        <v>348</v>
      </c>
      <c r="C1389" t="s">
        <v>1634</v>
      </c>
      <c r="D1389" t="s">
        <v>1150</v>
      </c>
      <c r="E1389" t="s">
        <v>2821</v>
      </c>
      <c r="F1389" t="s">
        <v>2834</v>
      </c>
      <c r="G1389" s="1">
        <f>COUNTIF(B1389,"*ii*")</f>
        <v>0</v>
      </c>
      <c r="H1389" s="1">
        <f>COUNTIF(B1389,"*ee*")</f>
        <v>0</v>
      </c>
      <c r="I1389" s="1">
        <f>COUNTIF(B1389,"*aa*")</f>
        <v>0</v>
      </c>
      <c r="J1389" s="1">
        <f>COUNTIF(B1389,"*oo*")</f>
        <v>0</v>
      </c>
      <c r="K1389" s="1">
        <f>COUNTIF(B1389,"*uu*")</f>
        <v>0</v>
      </c>
      <c r="L1389" s="1">
        <f>COUNTIF(B1389,"*ia*")</f>
        <v>0</v>
      </c>
      <c r="M1389" s="1">
        <f>COUNTIF(B1389,"*iu*")</f>
        <v>0</v>
      </c>
      <c r="N1389" s="1">
        <f>COUNTIF(B1389,"*ei*")</f>
        <v>0</v>
      </c>
      <c r="O1389" s="1">
        <f>COUNTIF(B1389,"*ea*")</f>
        <v>0</v>
      </c>
      <c r="P1389" s="1">
        <f>COUNTIF(B1389,"*eo*")</f>
        <v>0</v>
      </c>
      <c r="Q1389" s="1">
        <f>COUNTIF(B1389,"*eu*")</f>
        <v>0</v>
      </c>
      <c r="R1389" s="1">
        <f>COUNTIF(B1389,"*ai*")</f>
        <v>0</v>
      </c>
      <c r="S1389" s="1">
        <f>COUNTIF(B1389,"*ae*")</f>
        <v>0</v>
      </c>
      <c r="T1389" s="1">
        <f>COUNTIF(B1389,"*ao*")</f>
        <v>0</v>
      </c>
      <c r="U1389" s="1">
        <f>COUNTIF(B1389,"*au*")</f>
        <v>0</v>
      </c>
      <c r="V1389" s="1">
        <f>COUNTIF(B1389,"*oi*")</f>
        <v>0</v>
      </c>
      <c r="W1389" s="1">
        <f>COUNTIF(B1389,"*oe*")</f>
        <v>0</v>
      </c>
      <c r="X1389" s="1">
        <f>COUNTIF(B1389,"*oa*")</f>
        <v>0</v>
      </c>
      <c r="Y1389" s="1">
        <f>COUNTIF(B1389,"*ou*")</f>
        <v>0</v>
      </c>
      <c r="Z1389" s="1">
        <f>COUNTIF(B1389,"*ui*")</f>
        <v>0</v>
      </c>
      <c r="AA1389" s="1">
        <f>COUNTIF(B1389,"*ua*")</f>
        <v>0</v>
      </c>
      <c r="AB1389">
        <f>SUM(G1389:AA1389)</f>
        <v>0</v>
      </c>
      <c r="AC1389">
        <v>2</v>
      </c>
      <c r="AD1389">
        <f>COUNTIF(AC1389,"2")</f>
        <v>1</v>
      </c>
      <c r="AE1389">
        <f>COUNTIF(AC1389,"3")</f>
        <v>0</v>
      </c>
      <c r="AF1389">
        <f>COUNTIF(AC1389,"4")</f>
        <v>0</v>
      </c>
      <c r="AG1389">
        <f>COUNTIF(AC1389,"5")</f>
        <v>0</v>
      </c>
      <c r="AH1389">
        <v>1</v>
      </c>
      <c r="AI1389">
        <v>0</v>
      </c>
      <c r="AL1389">
        <v>1</v>
      </c>
      <c r="AO1389" s="1">
        <f>COUNTIF(F1389,"CVCV")+COUNTIF(F1389,"CVVCV")</f>
        <v>1</v>
      </c>
      <c r="AP1389" s="1">
        <f>COUNTIF(F1389,"CVCVC")+COUNTIF(F1389,"CVVCVC")</f>
        <v>0</v>
      </c>
      <c r="AQ1389" s="1">
        <f>COUNTIF(F1389,"VCV")+COUNTIF(F1389,"VVCV")</f>
        <v>0</v>
      </c>
      <c r="AR1389" s="1">
        <f>COUNTIF(F1389,"VCVC")+COUNTIF(F1389,"VVCVC")</f>
        <v>0</v>
      </c>
      <c r="AS1389" s="1">
        <f>COUNTIF(F1389,"CVV")</f>
        <v>0</v>
      </c>
      <c r="AT1389" s="1">
        <f>COUNTIF(F1389,"CVVC")</f>
        <v>0</v>
      </c>
      <c r="AU1389" s="1">
        <f>COUNTIF(F1389,"VV")</f>
        <v>0</v>
      </c>
      <c r="AV1389" s="1">
        <f>COUNTIF(F1389,"VVC")</f>
        <v>0</v>
      </c>
      <c r="AW1389" s="1">
        <f>COUNTIF(F1389,"CVVCVC")+COUNTIF(F1389,"VVCVC")+COUNTIF(F1389,"CVVCV")+COUNTIF(F1389,"VVCV")</f>
        <v>0</v>
      </c>
      <c r="AY1389" s="1">
        <f>COUNTIF(F1389,"CCVCV")</f>
        <v>0</v>
      </c>
      <c r="AZ1389" s="1">
        <f>COUNTIF(F1389,"CCVCVC")</f>
        <v>0</v>
      </c>
      <c r="BA1389" s="1">
        <f>COUNTIF(F1389,"CCVV")</f>
        <v>0</v>
      </c>
      <c r="BB1389" s="1">
        <f>COUNTIF(F1389,"CCVVC")</f>
        <v>0</v>
      </c>
      <c r="BF1389" s="1" t="str">
        <f>RIGHT(F1389,4)</f>
        <v>CVCV</v>
      </c>
      <c r="BG1389" s="1">
        <v>1</v>
      </c>
      <c r="BP1389" s="1">
        <f>SUM(BG1389:BO1389)</f>
        <v>1</v>
      </c>
      <c r="BQ1389">
        <v>0</v>
      </c>
      <c r="BS1389" s="1" t="str">
        <f>LEFT(B1389,1)</f>
        <v>m</v>
      </c>
      <c r="BT1389" s="1" t="str">
        <f>LEFT(B1389,2)</f>
        <v>mu</v>
      </c>
      <c r="BU1389" s="1" t="str">
        <f>RIGHT(B1389,1)</f>
        <v>u</v>
      </c>
      <c r="BX1389" s="10">
        <v>0</v>
      </c>
      <c r="BY1389" s="10" t="str">
        <f>LEFT(CA1389,1)</f>
        <v>u</v>
      </c>
      <c r="BZ1389" s="10" t="str">
        <f>RIGHT(B1389,1)</f>
        <v>u</v>
      </c>
      <c r="CA1389" s="10" t="str">
        <f>RIGHT(B1389,3)</f>
        <v>usu</v>
      </c>
      <c r="CB1389" s="10" t="str">
        <f>RIGHT(B1389,3)</f>
        <v>usu</v>
      </c>
      <c r="CC1389" s="10" t="str">
        <f>RIGHT(B1389,2)</f>
        <v>su</v>
      </c>
      <c r="CD1389" s="10" t="str">
        <f>RIGHT(B1389,1)</f>
        <v>u</v>
      </c>
    </row>
    <row r="1390" spans="1:82">
      <c r="A1390">
        <v>290</v>
      </c>
      <c r="B1390" s="30" t="s">
        <v>829</v>
      </c>
      <c r="C1390" t="s">
        <v>2311</v>
      </c>
      <c r="D1390" t="s">
        <v>1141</v>
      </c>
      <c r="E1390" t="s">
        <v>1141</v>
      </c>
      <c r="F1390" t="s">
        <v>2834</v>
      </c>
      <c r="G1390" s="1">
        <f>COUNTIF(B1390,"*ii*")</f>
        <v>0</v>
      </c>
      <c r="H1390" s="1">
        <f>COUNTIF(B1390,"*ee*")</f>
        <v>0</v>
      </c>
      <c r="I1390" s="1">
        <f>COUNTIF(B1390,"*aa*")</f>
        <v>0</v>
      </c>
      <c r="J1390" s="1">
        <f>COUNTIF(B1390,"*oo*")</f>
        <v>0</v>
      </c>
      <c r="K1390" s="1">
        <f>COUNTIF(B1390,"*uu*")</f>
        <v>0</v>
      </c>
      <c r="L1390" s="1">
        <f>COUNTIF(B1390,"*ia*")</f>
        <v>0</v>
      </c>
      <c r="M1390" s="1">
        <f>COUNTIF(B1390,"*iu*")</f>
        <v>0</v>
      </c>
      <c r="N1390" s="1">
        <f>COUNTIF(B1390,"*ei*")</f>
        <v>0</v>
      </c>
      <c r="O1390" s="1">
        <f>COUNTIF(B1390,"*ea*")</f>
        <v>0</v>
      </c>
      <c r="P1390" s="1">
        <f>COUNTIF(B1390,"*eo*")</f>
        <v>0</v>
      </c>
      <c r="Q1390" s="1">
        <f>COUNTIF(B1390,"*eu*")</f>
        <v>0</v>
      </c>
      <c r="R1390" s="1">
        <f>COUNTIF(B1390,"*ai*")</f>
        <v>0</v>
      </c>
      <c r="S1390" s="1">
        <f>COUNTIF(B1390,"*ae*")</f>
        <v>0</v>
      </c>
      <c r="T1390" s="1">
        <f>COUNTIF(B1390,"*ao*")</f>
        <v>0</v>
      </c>
      <c r="U1390" s="1">
        <f>COUNTIF(B1390,"*au*")</f>
        <v>0</v>
      </c>
      <c r="V1390" s="1">
        <f>COUNTIF(B1390,"*oi*")</f>
        <v>0</v>
      </c>
      <c r="W1390" s="1">
        <f>COUNTIF(B1390,"*oe*")</f>
        <v>0</v>
      </c>
      <c r="X1390" s="1">
        <f>COUNTIF(B1390,"*oa*")</f>
        <v>0</v>
      </c>
      <c r="Y1390" s="1">
        <f>COUNTIF(B1390,"*ou*")</f>
        <v>0</v>
      </c>
      <c r="Z1390" s="1">
        <f>COUNTIF(B1390,"*ui*")</f>
        <v>0</v>
      </c>
      <c r="AA1390" s="1">
        <f>COUNTIF(B1390,"*ua*")</f>
        <v>0</v>
      </c>
      <c r="AB1390">
        <f>SUM(G1390:AA1390)</f>
        <v>0</v>
      </c>
      <c r="AC1390">
        <v>2</v>
      </c>
      <c r="AD1390">
        <f>COUNTIF(AC1390,"2")</f>
        <v>1</v>
      </c>
      <c r="AE1390">
        <f>COUNTIF(AC1390,"3")</f>
        <v>0</v>
      </c>
      <c r="AF1390">
        <f>COUNTIF(AC1390,"4")</f>
        <v>0</v>
      </c>
      <c r="AG1390">
        <f>COUNTIF(AC1390,"5")</f>
        <v>0</v>
      </c>
      <c r="AH1390">
        <v>1</v>
      </c>
      <c r="AI1390">
        <v>0</v>
      </c>
      <c r="AL1390">
        <v>1</v>
      </c>
      <c r="AO1390" s="1">
        <f>COUNTIF(F1390,"CVCV")+COUNTIF(F1390,"CVVCV")</f>
        <v>1</v>
      </c>
      <c r="AP1390" s="1">
        <f>COUNTIF(F1390,"CVCVC")+COUNTIF(F1390,"CVVCVC")</f>
        <v>0</v>
      </c>
      <c r="AQ1390" s="1">
        <f>COUNTIF(F1390,"VCV")+COUNTIF(F1390,"VVCV")</f>
        <v>0</v>
      </c>
      <c r="AR1390" s="1">
        <f>COUNTIF(F1390,"VCVC")+COUNTIF(F1390,"VVCVC")</f>
        <v>0</v>
      </c>
      <c r="AS1390" s="1">
        <f>COUNTIF(F1390,"CVV")</f>
        <v>0</v>
      </c>
      <c r="AT1390" s="1">
        <f>COUNTIF(F1390,"CVVC")</f>
        <v>0</v>
      </c>
      <c r="AU1390" s="1">
        <f>COUNTIF(F1390,"VV")</f>
        <v>0</v>
      </c>
      <c r="AV1390" s="1">
        <f>COUNTIF(F1390,"VVC")</f>
        <v>0</v>
      </c>
      <c r="AW1390" s="1">
        <f>COUNTIF(F1390,"CVVCVC")+COUNTIF(F1390,"VVCVC")+COUNTIF(F1390,"CVVCV")+COUNTIF(F1390,"VVCV")</f>
        <v>0</v>
      </c>
      <c r="AY1390" s="1">
        <f>COUNTIF(F1390,"CCVCV")</f>
        <v>0</v>
      </c>
      <c r="AZ1390" s="1">
        <f>COUNTIF(F1390,"CCVCVC")</f>
        <v>0</v>
      </c>
      <c r="BA1390" s="1">
        <f>COUNTIF(F1390,"CCVV")</f>
        <v>0</v>
      </c>
      <c r="BB1390" s="1">
        <f>COUNTIF(F1390,"CCVVC")</f>
        <v>0</v>
      </c>
      <c r="BF1390" s="1" t="str">
        <f>RIGHT(F1390,4)</f>
        <v>CVCV</v>
      </c>
      <c r="BG1390" s="1">
        <v>1</v>
      </c>
      <c r="BP1390" s="1">
        <f>SUM(BG1390:BO1390)</f>
        <v>1</v>
      </c>
      <c r="BQ1390">
        <v>0</v>
      </c>
      <c r="BS1390" s="1" t="str">
        <f>LEFT(B1390,1)</f>
        <v>f</v>
      </c>
      <c r="BT1390" s="1" t="str">
        <f>LEFT(B1390,2)</f>
        <v>fa</v>
      </c>
      <c r="BU1390" s="1" t="str">
        <f>RIGHT(B1390,1)</f>
        <v>u</v>
      </c>
      <c r="BX1390" s="10">
        <v>0</v>
      </c>
      <c r="BY1390" s="10" t="str">
        <f>LEFT(CA1390,1)</f>
        <v>a</v>
      </c>
      <c r="BZ1390" s="10" t="str">
        <f>RIGHT(B1390,1)</f>
        <v>u</v>
      </c>
      <c r="CA1390" s="10" t="str">
        <f>RIGHT(B1390,3)</f>
        <v>atu</v>
      </c>
      <c r="CB1390" s="10" t="str">
        <f>RIGHT(B1390,3)</f>
        <v>atu</v>
      </c>
      <c r="CC1390" s="10" t="str">
        <f>RIGHT(B1390,2)</f>
        <v>tu</v>
      </c>
      <c r="CD1390" s="10" t="str">
        <f>RIGHT(B1390,1)</f>
        <v>u</v>
      </c>
    </row>
    <row r="1391" spans="1:82">
      <c r="A1391">
        <v>498</v>
      </c>
      <c r="B1391" s="30" t="s">
        <v>853</v>
      </c>
      <c r="C1391" t="s">
        <v>2349</v>
      </c>
      <c r="D1391" t="s">
        <v>1141</v>
      </c>
      <c r="E1391" t="s">
        <v>1141</v>
      </c>
      <c r="F1391" t="s">
        <v>2834</v>
      </c>
      <c r="G1391" s="1">
        <f>COUNTIF(B1391,"*ii*")</f>
        <v>0</v>
      </c>
      <c r="H1391" s="1">
        <f>COUNTIF(B1391,"*ee*")</f>
        <v>0</v>
      </c>
      <c r="I1391" s="1">
        <f>COUNTIF(B1391,"*aa*")</f>
        <v>0</v>
      </c>
      <c r="J1391" s="1">
        <f>COUNTIF(B1391,"*oo*")</f>
        <v>0</v>
      </c>
      <c r="K1391" s="1">
        <f>COUNTIF(B1391,"*uu*")</f>
        <v>0</v>
      </c>
      <c r="L1391" s="1">
        <f>COUNTIF(B1391,"*ia*")</f>
        <v>0</v>
      </c>
      <c r="M1391" s="1">
        <f>COUNTIF(B1391,"*iu*")</f>
        <v>0</v>
      </c>
      <c r="N1391" s="1">
        <f>COUNTIF(B1391,"*ei*")</f>
        <v>0</v>
      </c>
      <c r="O1391" s="1">
        <f>COUNTIF(B1391,"*ea*")</f>
        <v>0</v>
      </c>
      <c r="P1391" s="1">
        <f>COUNTIF(B1391,"*eo*")</f>
        <v>0</v>
      </c>
      <c r="Q1391" s="1">
        <f>COUNTIF(B1391,"*eu*")</f>
        <v>0</v>
      </c>
      <c r="R1391" s="1">
        <f>COUNTIF(B1391,"*ai*")</f>
        <v>0</v>
      </c>
      <c r="S1391" s="1">
        <f>COUNTIF(B1391,"*ae*")</f>
        <v>0</v>
      </c>
      <c r="T1391" s="1">
        <f>COUNTIF(B1391,"*ao*")</f>
        <v>0</v>
      </c>
      <c r="U1391" s="1">
        <f>COUNTIF(B1391,"*au*")</f>
        <v>0</v>
      </c>
      <c r="V1391" s="1">
        <f>COUNTIF(B1391,"*oi*")</f>
        <v>0</v>
      </c>
      <c r="W1391" s="1">
        <f>COUNTIF(B1391,"*oe*")</f>
        <v>0</v>
      </c>
      <c r="X1391" s="1">
        <f>COUNTIF(B1391,"*oa*")</f>
        <v>0</v>
      </c>
      <c r="Y1391" s="1">
        <f>COUNTIF(B1391,"*ou*")</f>
        <v>0</v>
      </c>
      <c r="Z1391" s="1">
        <f>COUNTIF(B1391,"*ui*")</f>
        <v>0</v>
      </c>
      <c r="AA1391" s="1">
        <f>COUNTIF(B1391,"*ua*")</f>
        <v>0</v>
      </c>
      <c r="AB1391">
        <f>SUM(G1391:AA1391)</f>
        <v>0</v>
      </c>
      <c r="AC1391">
        <v>2</v>
      </c>
      <c r="AD1391">
        <f>COUNTIF(AC1391,"2")</f>
        <v>1</v>
      </c>
      <c r="AE1391">
        <f>COUNTIF(AC1391,"3")</f>
        <v>0</v>
      </c>
      <c r="AF1391">
        <f>COUNTIF(AC1391,"4")</f>
        <v>0</v>
      </c>
      <c r="AG1391">
        <f>COUNTIF(AC1391,"5")</f>
        <v>0</v>
      </c>
      <c r="AH1391">
        <v>1</v>
      </c>
      <c r="AI1391">
        <v>0</v>
      </c>
      <c r="AL1391">
        <v>1</v>
      </c>
      <c r="AO1391" s="1">
        <f>COUNTIF(F1391,"CVCV")+COUNTIF(F1391,"CVVCV")</f>
        <v>1</v>
      </c>
      <c r="AP1391" s="1">
        <f>COUNTIF(F1391,"CVCVC")+COUNTIF(F1391,"CVVCVC")</f>
        <v>0</v>
      </c>
      <c r="AQ1391" s="1">
        <f>COUNTIF(F1391,"VCV")+COUNTIF(F1391,"VVCV")</f>
        <v>0</v>
      </c>
      <c r="AR1391" s="1">
        <f>COUNTIF(F1391,"VCVC")+COUNTIF(F1391,"VVCVC")</f>
        <v>0</v>
      </c>
      <c r="AS1391" s="1">
        <f>COUNTIF(F1391,"CVV")</f>
        <v>0</v>
      </c>
      <c r="AT1391" s="1">
        <f>COUNTIF(F1391,"CVVC")</f>
        <v>0</v>
      </c>
      <c r="AU1391" s="1">
        <f>COUNTIF(F1391,"VV")</f>
        <v>0</v>
      </c>
      <c r="AV1391" s="1">
        <f>COUNTIF(F1391,"VVC")</f>
        <v>0</v>
      </c>
      <c r="AW1391" s="1">
        <f>COUNTIF(F1391,"CVVCVC")+COUNTIF(F1391,"VVCVC")+COUNTIF(F1391,"CVVCV")+COUNTIF(F1391,"VVCV")</f>
        <v>0</v>
      </c>
      <c r="AY1391" s="1">
        <f>COUNTIF(F1391,"CCVCV")</f>
        <v>0</v>
      </c>
      <c r="AZ1391" s="1">
        <f>COUNTIF(F1391,"CCVCVC")</f>
        <v>0</v>
      </c>
      <c r="BA1391" s="1">
        <f>COUNTIF(F1391,"CCVV")</f>
        <v>0</v>
      </c>
      <c r="BB1391" s="1">
        <f>COUNTIF(F1391,"CCVVC")</f>
        <v>0</v>
      </c>
      <c r="BF1391" s="1" t="str">
        <f>RIGHT(F1391,4)</f>
        <v>CVCV</v>
      </c>
      <c r="BG1391" s="1">
        <v>1</v>
      </c>
      <c r="BP1391" s="1">
        <f>SUM(BG1391:BO1391)</f>
        <v>1</v>
      </c>
      <c r="BQ1391">
        <v>0</v>
      </c>
      <c r="BS1391" s="1" t="str">
        <f>LEFT(B1391,1)</f>
        <v>k</v>
      </c>
      <c r="BT1391" s="1" t="str">
        <f>LEFT(B1391,2)</f>
        <v>ka</v>
      </c>
      <c r="BU1391" s="1" t="str">
        <f>RIGHT(B1391,1)</f>
        <v>u</v>
      </c>
      <c r="BX1391" s="10">
        <v>0</v>
      </c>
      <c r="BY1391" s="10" t="str">
        <f>LEFT(CA1391,1)</f>
        <v>a</v>
      </c>
      <c r="BZ1391" s="10" t="str">
        <f>RIGHT(B1391,1)</f>
        <v>u</v>
      </c>
      <c r="CA1391" s="10" t="str">
        <f>RIGHT(B1391,3)</f>
        <v>atu</v>
      </c>
      <c r="CB1391" s="10" t="str">
        <f>RIGHT(B1391,3)</f>
        <v>atu</v>
      </c>
      <c r="CC1391" s="10" t="str">
        <f>RIGHT(B1391,2)</f>
        <v>tu</v>
      </c>
      <c r="CD1391" s="10" t="str">
        <f>RIGHT(B1391,1)</f>
        <v>u</v>
      </c>
    </row>
    <row r="1392" spans="1:82">
      <c r="A1392">
        <v>82</v>
      </c>
      <c r="B1392" s="30" t="s">
        <v>3830</v>
      </c>
      <c r="C1392" t="s">
        <v>1414</v>
      </c>
      <c r="D1392" t="s">
        <v>1141</v>
      </c>
      <c r="E1392" t="s">
        <v>1141</v>
      </c>
      <c r="F1392" t="s">
        <v>2834</v>
      </c>
      <c r="G1392" s="1">
        <f>COUNTIF(B1392,"*ii*")</f>
        <v>0</v>
      </c>
      <c r="H1392" s="1">
        <f>COUNTIF(B1392,"*ee*")</f>
        <v>0</v>
      </c>
      <c r="I1392" s="1">
        <f>COUNTIF(B1392,"*aa*")</f>
        <v>0</v>
      </c>
      <c r="J1392" s="1">
        <f>COUNTIF(B1392,"*oo*")</f>
        <v>0</v>
      </c>
      <c r="K1392" s="1">
        <f>COUNTIF(B1392,"*uu*")</f>
        <v>0</v>
      </c>
      <c r="L1392" s="1">
        <f>COUNTIF(B1392,"*ia*")</f>
        <v>0</v>
      </c>
      <c r="M1392" s="1">
        <f>COUNTIF(B1392,"*iu*")</f>
        <v>0</v>
      </c>
      <c r="N1392" s="1">
        <f>COUNTIF(B1392,"*ei*")</f>
        <v>0</v>
      </c>
      <c r="O1392" s="1">
        <f>COUNTIF(B1392,"*ea*")</f>
        <v>0</v>
      </c>
      <c r="P1392" s="1">
        <f>COUNTIF(B1392,"*eo*")</f>
        <v>0</v>
      </c>
      <c r="Q1392" s="1">
        <f>COUNTIF(B1392,"*eu*")</f>
        <v>0</v>
      </c>
      <c r="R1392" s="1">
        <f>COUNTIF(B1392,"*ai*")</f>
        <v>0</v>
      </c>
      <c r="S1392" s="1">
        <f>COUNTIF(B1392,"*ae*")</f>
        <v>0</v>
      </c>
      <c r="T1392" s="1">
        <f>COUNTIF(B1392,"*ao*")</f>
        <v>0</v>
      </c>
      <c r="U1392" s="1">
        <f>COUNTIF(B1392,"*au*")</f>
        <v>0</v>
      </c>
      <c r="V1392" s="1">
        <f>COUNTIF(B1392,"*oi*")</f>
        <v>0</v>
      </c>
      <c r="W1392" s="1">
        <f>COUNTIF(B1392,"*oe*")</f>
        <v>0</v>
      </c>
      <c r="X1392" s="1">
        <f>COUNTIF(B1392,"*oa*")</f>
        <v>0</v>
      </c>
      <c r="Y1392" s="1">
        <f>COUNTIF(B1392,"*ou*")</f>
        <v>0</v>
      </c>
      <c r="Z1392" s="1">
        <f>COUNTIF(B1392,"*ui*")</f>
        <v>0</v>
      </c>
      <c r="AA1392" s="1">
        <f>COUNTIF(B1392,"*ua*")</f>
        <v>0</v>
      </c>
      <c r="AB1392">
        <f>SUM(G1392:AA1392)</f>
        <v>0</v>
      </c>
      <c r="AC1392">
        <v>2</v>
      </c>
      <c r="AD1392">
        <f>COUNTIF(AC1392,"2")</f>
        <v>1</v>
      </c>
      <c r="AE1392">
        <f>COUNTIF(AC1392,"3")</f>
        <v>0</v>
      </c>
      <c r="AF1392">
        <f>COUNTIF(AC1392,"4")</f>
        <v>0</v>
      </c>
      <c r="AG1392">
        <f>COUNTIF(AC1392,"5")</f>
        <v>0</v>
      </c>
      <c r="AH1392">
        <v>1</v>
      </c>
      <c r="AI1392">
        <v>0</v>
      </c>
      <c r="AL1392">
        <v>1</v>
      </c>
      <c r="AO1392" s="1">
        <f>COUNTIF(F1392,"CVCV")+COUNTIF(F1392,"CVVCV")</f>
        <v>1</v>
      </c>
      <c r="AP1392" s="1">
        <f>COUNTIF(F1392,"CVCVC")+COUNTIF(F1392,"CVVCVC")</f>
        <v>0</v>
      </c>
      <c r="AQ1392" s="1">
        <f>COUNTIF(F1392,"VCV")+COUNTIF(F1392,"VVCV")</f>
        <v>0</v>
      </c>
      <c r="AR1392" s="1">
        <f>COUNTIF(F1392,"VCVC")+COUNTIF(F1392,"VVCVC")</f>
        <v>0</v>
      </c>
      <c r="AS1392" s="1">
        <f>COUNTIF(F1392,"CVV")</f>
        <v>0</v>
      </c>
      <c r="AT1392" s="1">
        <f>COUNTIF(F1392,"CVVC")</f>
        <v>0</v>
      </c>
      <c r="AU1392" s="1">
        <f>COUNTIF(F1392,"VV")</f>
        <v>0</v>
      </c>
      <c r="AV1392" s="1">
        <f>COUNTIF(F1392,"VVC")</f>
        <v>0</v>
      </c>
      <c r="AW1392" s="1">
        <f>COUNTIF(F1392,"CVVCVC")+COUNTIF(F1392,"VVCVC")+COUNTIF(F1392,"CVVCV")+COUNTIF(F1392,"VVCV")</f>
        <v>0</v>
      </c>
      <c r="AY1392" s="1">
        <f>COUNTIF(F1392,"CCVCV")</f>
        <v>0</v>
      </c>
      <c r="AZ1392" s="1">
        <f>COUNTIF(F1392,"CCVCVC")</f>
        <v>0</v>
      </c>
      <c r="BA1392" s="1">
        <f>COUNTIF(F1392,"CCVV")</f>
        <v>0</v>
      </c>
      <c r="BB1392" s="1">
        <f>COUNTIF(F1392,"CCVVC")</f>
        <v>0</v>
      </c>
      <c r="BF1392" s="1" t="str">
        <f>RIGHT(F1392,4)</f>
        <v>CVCV</v>
      </c>
      <c r="BG1392" s="1">
        <v>1</v>
      </c>
      <c r="BP1392" s="1">
        <f>SUM(BG1392:BO1392)</f>
        <v>1</v>
      </c>
      <c r="BQ1392">
        <v>0</v>
      </c>
      <c r="BS1392" s="1" t="str">
        <f>LEFT(B1392,1)</f>
        <v>ʔ</v>
      </c>
      <c r="BT1392" s="1" t="str">
        <f>LEFT(B1392,2)</f>
        <v>ʔa</v>
      </c>
      <c r="BU1392" s="1" t="str">
        <f>RIGHT(B1392,1)</f>
        <v>u</v>
      </c>
      <c r="BX1392" s="10">
        <v>0</v>
      </c>
      <c r="BY1392" s="10" t="str">
        <f>LEFT(CA1392,1)</f>
        <v>a</v>
      </c>
      <c r="BZ1392" s="10" t="str">
        <f>RIGHT(B1392,1)</f>
        <v>u</v>
      </c>
      <c r="CA1392" s="10" t="str">
        <f>RIGHT(B1392,3)</f>
        <v>atu</v>
      </c>
      <c r="CB1392" s="10" t="str">
        <f>RIGHT(B1392,3)</f>
        <v>atu</v>
      </c>
      <c r="CC1392" s="10" t="str">
        <f>RIGHT(B1392,2)</f>
        <v>tu</v>
      </c>
      <c r="CD1392" s="10" t="str">
        <f>RIGHT(B1392,1)</f>
        <v>u</v>
      </c>
    </row>
    <row r="1393" spans="1:82">
      <c r="A1393">
        <v>941</v>
      </c>
      <c r="B1393" s="30" t="s">
        <v>711</v>
      </c>
      <c r="C1393" t="s">
        <v>2139</v>
      </c>
      <c r="D1393" t="s">
        <v>1152</v>
      </c>
      <c r="E1393" t="s">
        <v>1141</v>
      </c>
      <c r="F1393" t="s">
        <v>2834</v>
      </c>
      <c r="G1393" s="1">
        <f>COUNTIF(B1393,"*ii*")</f>
        <v>0</v>
      </c>
      <c r="H1393" s="1">
        <f>COUNTIF(B1393,"*ee*")</f>
        <v>0</v>
      </c>
      <c r="I1393" s="1">
        <f>COUNTIF(B1393,"*aa*")</f>
        <v>0</v>
      </c>
      <c r="J1393" s="1">
        <f>COUNTIF(B1393,"*oo*")</f>
        <v>0</v>
      </c>
      <c r="K1393" s="1">
        <f>COUNTIF(B1393,"*uu*")</f>
        <v>0</v>
      </c>
      <c r="L1393" s="1">
        <f>COUNTIF(B1393,"*ia*")</f>
        <v>0</v>
      </c>
      <c r="M1393" s="1">
        <f>COUNTIF(B1393,"*iu*")</f>
        <v>0</v>
      </c>
      <c r="N1393" s="1">
        <f>COUNTIF(B1393,"*ei*")</f>
        <v>0</v>
      </c>
      <c r="O1393" s="1">
        <f>COUNTIF(B1393,"*ea*")</f>
        <v>0</v>
      </c>
      <c r="P1393" s="1">
        <f>COUNTIF(B1393,"*eo*")</f>
        <v>0</v>
      </c>
      <c r="Q1393" s="1">
        <f>COUNTIF(B1393,"*eu*")</f>
        <v>0</v>
      </c>
      <c r="R1393" s="1">
        <f>COUNTIF(B1393,"*ai*")</f>
        <v>0</v>
      </c>
      <c r="S1393" s="1">
        <f>COUNTIF(B1393,"*ae*")</f>
        <v>0</v>
      </c>
      <c r="T1393" s="1">
        <f>COUNTIF(B1393,"*ao*")</f>
        <v>0</v>
      </c>
      <c r="U1393" s="1">
        <f>COUNTIF(B1393,"*au*")</f>
        <v>0</v>
      </c>
      <c r="V1393" s="1">
        <f>COUNTIF(B1393,"*oi*")</f>
        <v>0</v>
      </c>
      <c r="W1393" s="1">
        <f>COUNTIF(B1393,"*oe*")</f>
        <v>0</v>
      </c>
      <c r="X1393" s="1">
        <f>COUNTIF(B1393,"*oa*")</f>
        <v>0</v>
      </c>
      <c r="Y1393" s="1">
        <f>COUNTIF(B1393,"*ou*")</f>
        <v>0</v>
      </c>
      <c r="Z1393" s="1">
        <f>COUNTIF(B1393,"*ui*")</f>
        <v>0</v>
      </c>
      <c r="AA1393" s="1">
        <f>COUNTIF(B1393,"*ua*")</f>
        <v>0</v>
      </c>
      <c r="AB1393">
        <f>SUM(G1393:AA1393)</f>
        <v>0</v>
      </c>
      <c r="AC1393">
        <v>2</v>
      </c>
      <c r="AD1393">
        <f>COUNTIF(AC1393,"2")</f>
        <v>1</v>
      </c>
      <c r="AE1393">
        <f>COUNTIF(AC1393,"3")</f>
        <v>0</v>
      </c>
      <c r="AF1393">
        <f>COUNTIF(AC1393,"4")</f>
        <v>0</v>
      </c>
      <c r="AG1393">
        <f>COUNTIF(AC1393,"5")</f>
        <v>0</v>
      </c>
      <c r="AH1393">
        <v>1</v>
      </c>
      <c r="AI1393">
        <v>0</v>
      </c>
      <c r="AL1393">
        <v>1</v>
      </c>
      <c r="AO1393" s="1">
        <f>COUNTIF(F1393,"CVCV")+COUNTIF(F1393,"CVVCV")</f>
        <v>1</v>
      </c>
      <c r="AP1393" s="1">
        <f>COUNTIF(F1393,"CVCVC")+COUNTIF(F1393,"CVVCVC")</f>
        <v>0</v>
      </c>
      <c r="AQ1393" s="1">
        <f>COUNTIF(F1393,"VCV")+COUNTIF(F1393,"VVCV")</f>
        <v>0</v>
      </c>
      <c r="AR1393" s="1">
        <f>COUNTIF(F1393,"VCVC")+COUNTIF(F1393,"VVCVC")</f>
        <v>0</v>
      </c>
      <c r="AS1393" s="1">
        <f>COUNTIF(F1393,"CVV")</f>
        <v>0</v>
      </c>
      <c r="AT1393" s="1">
        <f>COUNTIF(F1393,"CVVC")</f>
        <v>0</v>
      </c>
      <c r="AU1393" s="1">
        <f>COUNTIF(F1393,"VV")</f>
        <v>0</v>
      </c>
      <c r="AV1393" s="1">
        <f>COUNTIF(F1393,"VVC")</f>
        <v>0</v>
      </c>
      <c r="AW1393" s="1">
        <f>COUNTIF(F1393,"CVVCVC")+COUNTIF(F1393,"VVCVC")+COUNTIF(F1393,"CVVCV")+COUNTIF(F1393,"VVCV")</f>
        <v>0</v>
      </c>
      <c r="AY1393" s="1">
        <f>COUNTIF(F1393,"CCVCV")</f>
        <v>0</v>
      </c>
      <c r="AZ1393" s="1">
        <f>COUNTIF(F1393,"CCVCVC")</f>
        <v>0</v>
      </c>
      <c r="BA1393" s="1">
        <f>COUNTIF(F1393,"CCVV")</f>
        <v>0</v>
      </c>
      <c r="BB1393" s="1">
        <f>COUNTIF(F1393,"CCVVC")</f>
        <v>0</v>
      </c>
      <c r="BF1393" s="1" t="str">
        <f>RIGHT(F1393,4)</f>
        <v>CVCV</v>
      </c>
      <c r="BG1393" s="1">
        <v>1</v>
      </c>
      <c r="BP1393" s="1">
        <f>SUM(BG1393:BO1393)</f>
        <v>1</v>
      </c>
      <c r="BQ1393">
        <v>0</v>
      </c>
      <c r="BS1393" s="1" t="str">
        <f>LEFT(B1393,1)</f>
        <v>n</v>
      </c>
      <c r="BT1393" s="1" t="str">
        <f>LEFT(B1393,2)</f>
        <v>na</v>
      </c>
      <c r="BU1393" s="1" t="str">
        <f>RIGHT(B1393,1)</f>
        <v>u</v>
      </c>
      <c r="BX1393" s="10">
        <v>0</v>
      </c>
      <c r="BY1393" s="10" t="str">
        <f>LEFT(CA1393,1)</f>
        <v>a</v>
      </c>
      <c r="BZ1393" s="10" t="str">
        <f>RIGHT(B1393,1)</f>
        <v>u</v>
      </c>
      <c r="CA1393" s="10" t="str">
        <f>RIGHT(B1393,3)</f>
        <v>atu</v>
      </c>
      <c r="CB1393" s="10" t="str">
        <f>RIGHT(B1393,3)</f>
        <v>atu</v>
      </c>
      <c r="CC1393" s="10" t="str">
        <f>RIGHT(B1393,2)</f>
        <v>tu</v>
      </c>
      <c r="CD1393" s="10" t="str">
        <f>RIGHT(B1393,1)</f>
        <v>u</v>
      </c>
    </row>
    <row r="1394" spans="1:82">
      <c r="A1394">
        <v>399</v>
      </c>
      <c r="B1394" s="30" t="s">
        <v>735</v>
      </c>
      <c r="C1394" t="s">
        <v>2166</v>
      </c>
      <c r="D1394" t="s">
        <v>1150</v>
      </c>
      <c r="E1394" t="s">
        <v>2821</v>
      </c>
      <c r="F1394" t="s">
        <v>2834</v>
      </c>
      <c r="G1394" s="1">
        <f>COUNTIF(B1394,"*ii*")</f>
        <v>0</v>
      </c>
      <c r="H1394" s="1">
        <f>COUNTIF(B1394,"*ee*")</f>
        <v>0</v>
      </c>
      <c r="I1394" s="1">
        <f>COUNTIF(B1394,"*aa*")</f>
        <v>0</v>
      </c>
      <c r="J1394" s="1">
        <f>COUNTIF(B1394,"*oo*")</f>
        <v>0</v>
      </c>
      <c r="K1394" s="1">
        <f>COUNTIF(B1394,"*uu*")</f>
        <v>0</v>
      </c>
      <c r="L1394" s="1">
        <f>COUNTIF(B1394,"*ia*")</f>
        <v>0</v>
      </c>
      <c r="M1394" s="1">
        <f>COUNTIF(B1394,"*iu*")</f>
        <v>0</v>
      </c>
      <c r="N1394" s="1">
        <f>COUNTIF(B1394,"*ei*")</f>
        <v>0</v>
      </c>
      <c r="O1394" s="1">
        <f>COUNTIF(B1394,"*ea*")</f>
        <v>0</v>
      </c>
      <c r="P1394" s="1">
        <f>COUNTIF(B1394,"*eo*")</f>
        <v>0</v>
      </c>
      <c r="Q1394" s="1">
        <f>COUNTIF(B1394,"*eu*")</f>
        <v>0</v>
      </c>
      <c r="R1394" s="1">
        <f>COUNTIF(B1394,"*ai*")</f>
        <v>0</v>
      </c>
      <c r="S1394" s="1">
        <f>COUNTIF(B1394,"*ae*")</f>
        <v>0</v>
      </c>
      <c r="T1394" s="1">
        <f>COUNTIF(B1394,"*ao*")</f>
        <v>0</v>
      </c>
      <c r="U1394" s="1">
        <f>COUNTIF(B1394,"*au*")</f>
        <v>0</v>
      </c>
      <c r="V1394" s="1">
        <f>COUNTIF(B1394,"*oi*")</f>
        <v>0</v>
      </c>
      <c r="W1394" s="1">
        <f>COUNTIF(B1394,"*oe*")</f>
        <v>0</v>
      </c>
      <c r="X1394" s="1">
        <f>COUNTIF(B1394,"*oa*")</f>
        <v>0</v>
      </c>
      <c r="Y1394" s="1">
        <f>COUNTIF(B1394,"*ou*")</f>
        <v>0</v>
      </c>
      <c r="Z1394" s="1">
        <f>COUNTIF(B1394,"*ui*")</f>
        <v>0</v>
      </c>
      <c r="AA1394" s="1">
        <f>COUNTIF(B1394,"*ua*")</f>
        <v>0</v>
      </c>
      <c r="AB1394">
        <f>SUM(G1394:AA1394)</f>
        <v>0</v>
      </c>
      <c r="AC1394">
        <v>2</v>
      </c>
      <c r="AD1394">
        <f>COUNTIF(AC1394,"2")</f>
        <v>1</v>
      </c>
      <c r="AE1394">
        <f>COUNTIF(AC1394,"3")</f>
        <v>0</v>
      </c>
      <c r="AF1394">
        <f>COUNTIF(AC1394,"4")</f>
        <v>0</v>
      </c>
      <c r="AG1394">
        <f>COUNTIF(AC1394,"5")</f>
        <v>0</v>
      </c>
      <c r="AH1394">
        <v>1</v>
      </c>
      <c r="AI1394">
        <v>0</v>
      </c>
      <c r="AL1394">
        <v>1</v>
      </c>
      <c r="AO1394" s="1">
        <f>COUNTIF(F1394,"CVCV")+COUNTIF(F1394,"CVVCV")</f>
        <v>1</v>
      </c>
      <c r="AP1394" s="1">
        <f>COUNTIF(F1394,"CVCVC")+COUNTIF(F1394,"CVVCVC")</f>
        <v>0</v>
      </c>
      <c r="AQ1394" s="1">
        <f>COUNTIF(F1394,"VCV")+COUNTIF(F1394,"VVCV")</f>
        <v>0</v>
      </c>
      <c r="AR1394" s="1">
        <f>COUNTIF(F1394,"VCVC")+COUNTIF(F1394,"VVCVC")</f>
        <v>0</v>
      </c>
      <c r="AS1394" s="1">
        <f>COUNTIF(F1394,"CVV")</f>
        <v>0</v>
      </c>
      <c r="AT1394" s="1">
        <f>COUNTIF(F1394,"CVVC")</f>
        <v>0</v>
      </c>
      <c r="AU1394" s="1">
        <f>COUNTIF(F1394,"VV")</f>
        <v>0</v>
      </c>
      <c r="AV1394" s="1">
        <f>COUNTIF(F1394,"VVC")</f>
        <v>0</v>
      </c>
      <c r="AW1394" s="1">
        <f>COUNTIF(F1394,"CVVCVC")+COUNTIF(F1394,"VVCVC")+COUNTIF(F1394,"CVVCV")+COUNTIF(F1394,"VVCV")</f>
        <v>0</v>
      </c>
      <c r="AY1394" s="1">
        <f>COUNTIF(F1394,"CCVCV")</f>
        <v>0</v>
      </c>
      <c r="AZ1394" s="1">
        <f>COUNTIF(F1394,"CCVCVC")</f>
        <v>0</v>
      </c>
      <c r="BA1394" s="1">
        <f>COUNTIF(F1394,"CCVV")</f>
        <v>0</v>
      </c>
      <c r="BB1394" s="1">
        <f>COUNTIF(F1394,"CCVVC")</f>
        <v>0</v>
      </c>
      <c r="BF1394" s="1" t="str">
        <f>RIGHT(F1394,4)</f>
        <v>CVCV</v>
      </c>
      <c r="BG1394" s="1">
        <v>1</v>
      </c>
      <c r="BP1394" s="1">
        <f>SUM(BG1394:BO1394)</f>
        <v>1</v>
      </c>
      <c r="BQ1394">
        <v>0</v>
      </c>
      <c r="BS1394" s="1" t="str">
        <f>LEFT(B1394,1)</f>
        <v>h</v>
      </c>
      <c r="BT1394" s="1" t="str">
        <f>LEFT(B1394,2)</f>
        <v>he</v>
      </c>
      <c r="BU1394" s="1" t="str">
        <f>RIGHT(B1394,1)</f>
        <v>u</v>
      </c>
      <c r="BX1394" s="10">
        <v>0</v>
      </c>
      <c r="BY1394" s="10" t="str">
        <f>LEFT(CA1394,1)</f>
        <v>e</v>
      </c>
      <c r="BZ1394" s="10" t="str">
        <f>RIGHT(B1394,1)</f>
        <v>u</v>
      </c>
      <c r="CA1394" s="10" t="str">
        <f>RIGHT(B1394,3)</f>
        <v>etu</v>
      </c>
      <c r="CB1394" s="10" t="str">
        <f>RIGHT(B1394,3)</f>
        <v>etu</v>
      </c>
      <c r="CC1394" s="10" t="str">
        <f>RIGHT(B1394,2)</f>
        <v>tu</v>
      </c>
      <c r="CD1394" s="10" t="str">
        <f>RIGHT(B1394,1)</f>
        <v>u</v>
      </c>
    </row>
    <row r="1395" spans="1:82">
      <c r="A1395">
        <v>400</v>
      </c>
      <c r="B1395" s="30" t="s">
        <v>735</v>
      </c>
      <c r="C1395" t="s">
        <v>2537</v>
      </c>
      <c r="D1395" t="s">
        <v>1150</v>
      </c>
      <c r="E1395" t="s">
        <v>2821</v>
      </c>
      <c r="F1395" t="s">
        <v>2834</v>
      </c>
      <c r="G1395" s="1">
        <f>COUNTIF(B1395,"*ii*")</f>
        <v>0</v>
      </c>
      <c r="H1395" s="1">
        <f>COUNTIF(B1395,"*ee*")</f>
        <v>0</v>
      </c>
      <c r="I1395" s="1">
        <f>COUNTIF(B1395,"*aa*")</f>
        <v>0</v>
      </c>
      <c r="J1395" s="1">
        <f>COUNTIF(B1395,"*oo*")</f>
        <v>0</v>
      </c>
      <c r="K1395" s="1">
        <f>COUNTIF(B1395,"*uu*")</f>
        <v>0</v>
      </c>
      <c r="L1395" s="1">
        <f>COUNTIF(B1395,"*ia*")</f>
        <v>0</v>
      </c>
      <c r="M1395" s="1">
        <f>COUNTIF(B1395,"*iu*")</f>
        <v>0</v>
      </c>
      <c r="N1395" s="1">
        <f>COUNTIF(B1395,"*ei*")</f>
        <v>0</v>
      </c>
      <c r="O1395" s="1">
        <f>COUNTIF(B1395,"*ea*")</f>
        <v>0</v>
      </c>
      <c r="P1395" s="1">
        <f>COUNTIF(B1395,"*eo*")</f>
        <v>0</v>
      </c>
      <c r="Q1395" s="1">
        <f>COUNTIF(B1395,"*eu*")</f>
        <v>0</v>
      </c>
      <c r="R1395" s="1">
        <f>COUNTIF(B1395,"*ai*")</f>
        <v>0</v>
      </c>
      <c r="S1395" s="1">
        <f>COUNTIF(B1395,"*ae*")</f>
        <v>0</v>
      </c>
      <c r="T1395" s="1">
        <f>COUNTIF(B1395,"*ao*")</f>
        <v>0</v>
      </c>
      <c r="U1395" s="1">
        <f>COUNTIF(B1395,"*au*")</f>
        <v>0</v>
      </c>
      <c r="V1395" s="1">
        <f>COUNTIF(B1395,"*oi*")</f>
        <v>0</v>
      </c>
      <c r="W1395" s="1">
        <f>COUNTIF(B1395,"*oe*")</f>
        <v>0</v>
      </c>
      <c r="X1395" s="1">
        <f>COUNTIF(B1395,"*oa*")</f>
        <v>0</v>
      </c>
      <c r="Y1395" s="1">
        <f>COUNTIF(B1395,"*ou*")</f>
        <v>0</v>
      </c>
      <c r="Z1395" s="1">
        <f>COUNTIF(B1395,"*ui*")</f>
        <v>0</v>
      </c>
      <c r="AA1395" s="1">
        <f>COUNTIF(B1395,"*ua*")</f>
        <v>0</v>
      </c>
      <c r="AB1395">
        <f>SUM(G1395:AA1395)</f>
        <v>0</v>
      </c>
      <c r="AC1395">
        <v>2</v>
      </c>
      <c r="AD1395">
        <f>COUNTIF(AC1395,"2")</f>
        <v>1</v>
      </c>
      <c r="AE1395">
        <f>COUNTIF(AC1395,"3")</f>
        <v>0</v>
      </c>
      <c r="AF1395">
        <f>COUNTIF(AC1395,"4")</f>
        <v>0</v>
      </c>
      <c r="AG1395">
        <f>COUNTIF(AC1395,"5")</f>
        <v>0</v>
      </c>
      <c r="AH1395">
        <v>1</v>
      </c>
      <c r="AI1395">
        <v>0</v>
      </c>
      <c r="AL1395">
        <v>1</v>
      </c>
      <c r="AO1395" s="1">
        <f>COUNTIF(F1395,"CVCV")+COUNTIF(F1395,"CVVCV")</f>
        <v>1</v>
      </c>
      <c r="AP1395" s="1">
        <f>COUNTIF(F1395,"CVCVC")+COUNTIF(F1395,"CVVCVC")</f>
        <v>0</v>
      </c>
      <c r="AQ1395" s="1">
        <f>COUNTIF(F1395,"VCV")+COUNTIF(F1395,"VVCV")</f>
        <v>0</v>
      </c>
      <c r="AR1395" s="1">
        <f>COUNTIF(F1395,"VCVC")+COUNTIF(F1395,"VVCVC")</f>
        <v>0</v>
      </c>
      <c r="AS1395" s="1">
        <f>COUNTIF(F1395,"CVV")</f>
        <v>0</v>
      </c>
      <c r="AT1395" s="1">
        <f>COUNTIF(F1395,"CVVC")</f>
        <v>0</v>
      </c>
      <c r="AU1395" s="1">
        <f>COUNTIF(F1395,"VV")</f>
        <v>0</v>
      </c>
      <c r="AV1395" s="1">
        <f>COUNTIF(F1395,"VVC")</f>
        <v>0</v>
      </c>
      <c r="AW1395" s="1">
        <f>COUNTIF(F1395,"CVVCVC")+COUNTIF(F1395,"VVCVC")+COUNTIF(F1395,"CVVCV")+COUNTIF(F1395,"VVCV")</f>
        <v>0</v>
      </c>
      <c r="AY1395" s="1">
        <f>COUNTIF(F1395,"CCVCV")</f>
        <v>0</v>
      </c>
      <c r="AZ1395" s="1">
        <f>COUNTIF(F1395,"CCVCVC")</f>
        <v>0</v>
      </c>
      <c r="BA1395" s="1">
        <f>COUNTIF(F1395,"CCVV")</f>
        <v>0</v>
      </c>
      <c r="BB1395" s="1">
        <f>COUNTIF(F1395,"CCVVC")</f>
        <v>0</v>
      </c>
      <c r="BF1395" s="1" t="str">
        <f>RIGHT(F1395,4)</f>
        <v>CVCV</v>
      </c>
      <c r="BG1395" s="1">
        <v>1</v>
      </c>
      <c r="BP1395" s="1">
        <f>SUM(BG1395:BO1395)</f>
        <v>1</v>
      </c>
      <c r="BQ1395">
        <v>0</v>
      </c>
      <c r="BS1395" s="1" t="str">
        <f>LEFT(B1395,1)</f>
        <v>h</v>
      </c>
      <c r="BT1395" s="1" t="str">
        <f>LEFT(B1395,2)</f>
        <v>he</v>
      </c>
      <c r="BU1395" s="1" t="str">
        <f>RIGHT(B1395,1)</f>
        <v>u</v>
      </c>
      <c r="BX1395" s="10">
        <v>0</v>
      </c>
      <c r="BY1395" s="10" t="str">
        <f>LEFT(CA1395,1)</f>
        <v>e</v>
      </c>
      <c r="BZ1395" s="10" t="str">
        <f>RIGHT(B1395,1)</f>
        <v>u</v>
      </c>
      <c r="CA1395" s="10" t="str">
        <f>RIGHT(B1395,3)</f>
        <v>etu</v>
      </c>
      <c r="CB1395" s="10" t="str">
        <f>RIGHT(B1395,3)</f>
        <v>etu</v>
      </c>
      <c r="CC1395" s="10" t="str">
        <f>RIGHT(B1395,2)</f>
        <v>tu</v>
      </c>
      <c r="CD1395" s="10" t="str">
        <f>RIGHT(B1395,1)</f>
        <v>u</v>
      </c>
    </row>
    <row r="1396" spans="1:82">
      <c r="A1396">
        <v>536</v>
      </c>
      <c r="B1396" s="30" t="s">
        <v>278</v>
      </c>
      <c r="C1396" t="s">
        <v>1528</v>
      </c>
      <c r="D1396" t="s">
        <v>1150</v>
      </c>
      <c r="E1396" t="s">
        <v>2821</v>
      </c>
      <c r="F1396" t="s">
        <v>2834</v>
      </c>
      <c r="G1396" s="1">
        <f>COUNTIF(B1396,"*ii*")</f>
        <v>0</v>
      </c>
      <c r="H1396" s="1">
        <f>COUNTIF(B1396,"*ee*")</f>
        <v>0</v>
      </c>
      <c r="I1396" s="1">
        <f>COUNTIF(B1396,"*aa*")</f>
        <v>0</v>
      </c>
      <c r="J1396" s="1">
        <f>COUNTIF(B1396,"*oo*")</f>
        <v>0</v>
      </c>
      <c r="K1396" s="1">
        <f>COUNTIF(B1396,"*uu*")</f>
        <v>0</v>
      </c>
      <c r="L1396" s="1">
        <f>COUNTIF(B1396,"*ia*")</f>
        <v>0</v>
      </c>
      <c r="M1396" s="1">
        <f>COUNTIF(B1396,"*iu*")</f>
        <v>0</v>
      </c>
      <c r="N1396" s="1">
        <f>COUNTIF(B1396,"*ei*")</f>
        <v>0</v>
      </c>
      <c r="O1396" s="1">
        <f>COUNTIF(B1396,"*ea*")</f>
        <v>0</v>
      </c>
      <c r="P1396" s="1">
        <f>COUNTIF(B1396,"*eo*")</f>
        <v>0</v>
      </c>
      <c r="Q1396" s="1">
        <f>COUNTIF(B1396,"*eu*")</f>
        <v>0</v>
      </c>
      <c r="R1396" s="1">
        <f>COUNTIF(B1396,"*ai*")</f>
        <v>0</v>
      </c>
      <c r="S1396" s="1">
        <f>COUNTIF(B1396,"*ae*")</f>
        <v>0</v>
      </c>
      <c r="T1396" s="1">
        <f>COUNTIF(B1396,"*ao*")</f>
        <v>0</v>
      </c>
      <c r="U1396" s="1">
        <f>COUNTIF(B1396,"*au*")</f>
        <v>0</v>
      </c>
      <c r="V1396" s="1">
        <f>COUNTIF(B1396,"*oi*")</f>
        <v>0</v>
      </c>
      <c r="W1396" s="1">
        <f>COUNTIF(B1396,"*oe*")</f>
        <v>0</v>
      </c>
      <c r="X1396" s="1">
        <f>COUNTIF(B1396,"*oa*")</f>
        <v>0</v>
      </c>
      <c r="Y1396" s="1">
        <f>COUNTIF(B1396,"*ou*")</f>
        <v>0</v>
      </c>
      <c r="Z1396" s="1">
        <f>COUNTIF(B1396,"*ui*")</f>
        <v>0</v>
      </c>
      <c r="AA1396" s="1">
        <f>COUNTIF(B1396,"*ua*")</f>
        <v>0</v>
      </c>
      <c r="AB1396">
        <f>SUM(G1396:AA1396)</f>
        <v>0</v>
      </c>
      <c r="AC1396">
        <v>2</v>
      </c>
      <c r="AD1396">
        <f>COUNTIF(AC1396,"2")</f>
        <v>1</v>
      </c>
      <c r="AE1396">
        <f>COUNTIF(AC1396,"3")</f>
        <v>0</v>
      </c>
      <c r="AF1396">
        <f>COUNTIF(AC1396,"4")</f>
        <v>0</v>
      </c>
      <c r="AG1396">
        <f>COUNTIF(AC1396,"5")</f>
        <v>0</v>
      </c>
      <c r="AH1396">
        <v>1</v>
      </c>
      <c r="AI1396">
        <v>0</v>
      </c>
      <c r="AL1396">
        <v>1</v>
      </c>
      <c r="AO1396" s="1">
        <f>COUNTIF(F1396,"CVCV")+COUNTIF(F1396,"CVVCV")</f>
        <v>1</v>
      </c>
      <c r="AP1396" s="1">
        <f>COUNTIF(F1396,"CVCVC")+COUNTIF(F1396,"CVVCVC")</f>
        <v>0</v>
      </c>
      <c r="AQ1396" s="1">
        <f>COUNTIF(F1396,"VCV")+COUNTIF(F1396,"VVCV")</f>
        <v>0</v>
      </c>
      <c r="AR1396" s="1">
        <f>COUNTIF(F1396,"VCVC")+COUNTIF(F1396,"VVCVC")</f>
        <v>0</v>
      </c>
      <c r="AS1396" s="1">
        <f>COUNTIF(F1396,"CVV")</f>
        <v>0</v>
      </c>
      <c r="AT1396" s="1">
        <f>COUNTIF(F1396,"CVVC")</f>
        <v>0</v>
      </c>
      <c r="AU1396" s="1">
        <f>COUNTIF(F1396,"VV")</f>
        <v>0</v>
      </c>
      <c r="AV1396" s="1">
        <f>COUNTIF(F1396,"VVC")</f>
        <v>0</v>
      </c>
      <c r="AW1396" s="1">
        <f>COUNTIF(F1396,"CVVCVC")+COUNTIF(F1396,"VVCVC")+COUNTIF(F1396,"CVVCV")+COUNTIF(F1396,"VVCV")</f>
        <v>0</v>
      </c>
      <c r="AY1396" s="1">
        <f>COUNTIF(F1396,"CCVCV")</f>
        <v>0</v>
      </c>
      <c r="AZ1396" s="1">
        <f>COUNTIF(F1396,"CCVCVC")</f>
        <v>0</v>
      </c>
      <c r="BA1396" s="1">
        <f>COUNTIF(F1396,"CCVV")</f>
        <v>0</v>
      </c>
      <c r="BB1396" s="1">
        <f>COUNTIF(F1396,"CCVVC")</f>
        <v>0</v>
      </c>
      <c r="BF1396" s="1" t="str">
        <f>RIGHT(F1396,4)</f>
        <v>CVCV</v>
      </c>
      <c r="BG1396" s="1">
        <v>1</v>
      </c>
      <c r="BP1396" s="1">
        <f>SUM(BG1396:BO1396)</f>
        <v>1</v>
      </c>
      <c r="BQ1396">
        <v>0</v>
      </c>
      <c r="BS1396" s="1" t="str">
        <f>LEFT(B1396,1)</f>
        <v>k</v>
      </c>
      <c r="BT1396" s="1" t="str">
        <f>LEFT(B1396,2)</f>
        <v>ke</v>
      </c>
      <c r="BU1396" s="1" t="str">
        <f>RIGHT(B1396,1)</f>
        <v>u</v>
      </c>
      <c r="BX1396" s="10">
        <v>0</v>
      </c>
      <c r="BY1396" s="10" t="str">
        <f>LEFT(CA1396,1)</f>
        <v>e</v>
      </c>
      <c r="BZ1396" s="10" t="str">
        <f>RIGHT(B1396,1)</f>
        <v>u</v>
      </c>
      <c r="CA1396" s="10" t="str">
        <f>RIGHT(B1396,3)</f>
        <v>etu</v>
      </c>
      <c r="CB1396" s="10" t="str">
        <f>RIGHT(B1396,3)</f>
        <v>etu</v>
      </c>
      <c r="CC1396" s="10" t="str">
        <f>RIGHT(B1396,2)</f>
        <v>tu</v>
      </c>
      <c r="CD1396" s="10" t="str">
        <f>RIGHT(B1396,1)</f>
        <v>u</v>
      </c>
    </row>
    <row r="1397" spans="1:82">
      <c r="A1397">
        <v>1863</v>
      </c>
      <c r="B1397" s="30" t="s">
        <v>95</v>
      </c>
      <c r="C1397" t="s">
        <v>1279</v>
      </c>
      <c r="D1397" t="s">
        <v>1150</v>
      </c>
      <c r="E1397" t="s">
        <v>2821</v>
      </c>
      <c r="F1397" t="s">
        <v>2834</v>
      </c>
      <c r="G1397" s="1">
        <f>COUNTIF(B1397,"*ii*")</f>
        <v>0</v>
      </c>
      <c r="H1397" s="1">
        <f>COUNTIF(B1397,"*ee*")</f>
        <v>0</v>
      </c>
      <c r="I1397" s="1">
        <f>COUNTIF(B1397,"*aa*")</f>
        <v>0</v>
      </c>
      <c r="J1397" s="1">
        <f>COUNTIF(B1397,"*oo*")</f>
        <v>0</v>
      </c>
      <c r="K1397" s="1">
        <f>COUNTIF(B1397,"*uu*")</f>
        <v>0</v>
      </c>
      <c r="L1397" s="1">
        <f>COUNTIF(B1397,"*ia*")</f>
        <v>0</v>
      </c>
      <c r="M1397" s="1">
        <f>COUNTIF(B1397,"*iu*")</f>
        <v>0</v>
      </c>
      <c r="N1397" s="1">
        <f>COUNTIF(B1397,"*ei*")</f>
        <v>0</v>
      </c>
      <c r="O1397" s="1">
        <f>COUNTIF(B1397,"*ea*")</f>
        <v>0</v>
      </c>
      <c r="P1397" s="1">
        <f>COUNTIF(B1397,"*eo*")</f>
        <v>0</v>
      </c>
      <c r="Q1397" s="1">
        <f>COUNTIF(B1397,"*eu*")</f>
        <v>0</v>
      </c>
      <c r="R1397" s="1">
        <f>COUNTIF(B1397,"*ai*")</f>
        <v>0</v>
      </c>
      <c r="S1397" s="1">
        <f>COUNTIF(B1397,"*ae*")</f>
        <v>0</v>
      </c>
      <c r="T1397" s="1">
        <f>COUNTIF(B1397,"*ao*")</f>
        <v>0</v>
      </c>
      <c r="U1397" s="1">
        <f>COUNTIF(B1397,"*au*")</f>
        <v>0</v>
      </c>
      <c r="V1397" s="1">
        <f>COUNTIF(B1397,"*oi*")</f>
        <v>0</v>
      </c>
      <c r="W1397" s="1">
        <f>COUNTIF(B1397,"*oe*")</f>
        <v>0</v>
      </c>
      <c r="X1397" s="1">
        <f>COUNTIF(B1397,"*oa*")</f>
        <v>0</v>
      </c>
      <c r="Y1397" s="1">
        <f>COUNTIF(B1397,"*ou*")</f>
        <v>0</v>
      </c>
      <c r="Z1397" s="1">
        <f>COUNTIF(B1397,"*ui*")</f>
        <v>0</v>
      </c>
      <c r="AA1397" s="1">
        <f>COUNTIF(B1397,"*ua*")</f>
        <v>0</v>
      </c>
      <c r="AB1397">
        <f>SUM(G1397:AA1397)</f>
        <v>0</v>
      </c>
      <c r="AC1397">
        <v>2</v>
      </c>
      <c r="AD1397">
        <f>COUNTIF(AC1397,"2")</f>
        <v>1</v>
      </c>
      <c r="AE1397">
        <f>COUNTIF(AC1397,"3")</f>
        <v>0</v>
      </c>
      <c r="AF1397">
        <f>COUNTIF(AC1397,"4")</f>
        <v>0</v>
      </c>
      <c r="AG1397">
        <f>COUNTIF(AC1397,"5")</f>
        <v>0</v>
      </c>
      <c r="AH1397">
        <v>1</v>
      </c>
      <c r="AI1397">
        <v>0</v>
      </c>
      <c r="AL1397">
        <v>1</v>
      </c>
      <c r="AO1397" s="1">
        <f>COUNTIF(F1397,"CVCV")+COUNTIF(F1397,"CVVCV")</f>
        <v>1</v>
      </c>
      <c r="AP1397" s="1">
        <f>COUNTIF(F1397,"CVCVC")+COUNTIF(F1397,"CVVCVC")</f>
        <v>0</v>
      </c>
      <c r="AQ1397" s="1">
        <f>COUNTIF(F1397,"VCV")+COUNTIF(F1397,"VVCV")</f>
        <v>0</v>
      </c>
      <c r="AR1397" s="1">
        <f>COUNTIF(F1397,"VCVC")+COUNTIF(F1397,"VVCVC")</f>
        <v>0</v>
      </c>
      <c r="AS1397" s="1">
        <f>COUNTIF(F1397,"CVV")</f>
        <v>0</v>
      </c>
      <c r="AT1397" s="1">
        <f>COUNTIF(F1397,"CVVC")</f>
        <v>0</v>
      </c>
      <c r="AU1397" s="1">
        <f>COUNTIF(F1397,"VV")</f>
        <v>0</v>
      </c>
      <c r="AV1397" s="1">
        <f>COUNTIF(F1397,"VVC")</f>
        <v>0</v>
      </c>
      <c r="AW1397" s="1">
        <f>COUNTIF(F1397,"CVVCVC")+COUNTIF(F1397,"VVCVC")+COUNTIF(F1397,"CVVCV")+COUNTIF(F1397,"VVCV")</f>
        <v>0</v>
      </c>
      <c r="AY1397" s="1">
        <f>COUNTIF(F1397,"CCVCV")</f>
        <v>0</v>
      </c>
      <c r="AZ1397" s="1">
        <f>COUNTIF(F1397,"CCVCVC")</f>
        <v>0</v>
      </c>
      <c r="BA1397" s="1">
        <f>COUNTIF(F1397,"CCVV")</f>
        <v>0</v>
      </c>
      <c r="BB1397" s="1">
        <f>COUNTIF(F1397,"CCVVC")</f>
        <v>0</v>
      </c>
      <c r="BF1397" s="1" t="str">
        <f>RIGHT(F1397,4)</f>
        <v>CVCV</v>
      </c>
      <c r="BG1397" s="1">
        <v>1</v>
      </c>
      <c r="BP1397" s="1">
        <f>SUM(BG1397:BO1397)</f>
        <v>1</v>
      </c>
      <c r="BQ1397">
        <v>0</v>
      </c>
      <c r="BS1397" s="1" t="str">
        <f>LEFT(B1397,1)</f>
        <v>t</v>
      </c>
      <c r="BT1397" s="1" t="str">
        <f>LEFT(B1397,2)</f>
        <v>te</v>
      </c>
      <c r="BU1397" s="1" t="str">
        <f>RIGHT(B1397,1)</f>
        <v>u</v>
      </c>
      <c r="BX1397" s="10">
        <v>0</v>
      </c>
      <c r="BY1397" s="10" t="str">
        <f>LEFT(CA1397,1)</f>
        <v>e</v>
      </c>
      <c r="BZ1397" s="10" t="str">
        <f>RIGHT(B1397,1)</f>
        <v>u</v>
      </c>
      <c r="CA1397" s="10" t="str">
        <f>RIGHT(B1397,3)</f>
        <v>etu</v>
      </c>
      <c r="CB1397" s="10" t="str">
        <f>RIGHT(B1397,3)</f>
        <v>etu</v>
      </c>
      <c r="CC1397" s="10" t="str">
        <f>RIGHT(B1397,2)</f>
        <v>tu</v>
      </c>
      <c r="CD1397" s="10" t="str">
        <f>RIGHT(B1397,1)</f>
        <v>u</v>
      </c>
    </row>
    <row r="1398" spans="1:82">
      <c r="A1398">
        <v>993</v>
      </c>
      <c r="B1398" s="30" t="s">
        <v>249</v>
      </c>
      <c r="C1398" t="s">
        <v>1493</v>
      </c>
      <c r="D1398" t="s">
        <v>1141</v>
      </c>
      <c r="E1398" t="s">
        <v>1141</v>
      </c>
      <c r="F1398" t="s">
        <v>2834</v>
      </c>
      <c r="G1398" s="1">
        <f>COUNTIF(B1398,"*ii*")</f>
        <v>0</v>
      </c>
      <c r="H1398" s="1">
        <f>COUNTIF(B1398,"*ee*")</f>
        <v>0</v>
      </c>
      <c r="I1398" s="1">
        <f>COUNTIF(B1398,"*aa*")</f>
        <v>0</v>
      </c>
      <c r="J1398" s="1">
        <f>COUNTIF(B1398,"*oo*")</f>
        <v>0</v>
      </c>
      <c r="K1398" s="1">
        <f>COUNTIF(B1398,"*uu*")</f>
        <v>0</v>
      </c>
      <c r="L1398" s="1">
        <f>COUNTIF(B1398,"*ia*")</f>
        <v>0</v>
      </c>
      <c r="M1398" s="1">
        <f>COUNTIF(B1398,"*iu*")</f>
        <v>0</v>
      </c>
      <c r="N1398" s="1">
        <f>COUNTIF(B1398,"*ei*")</f>
        <v>0</v>
      </c>
      <c r="O1398" s="1">
        <f>COUNTIF(B1398,"*ea*")</f>
        <v>0</v>
      </c>
      <c r="P1398" s="1">
        <f>COUNTIF(B1398,"*eo*")</f>
        <v>0</v>
      </c>
      <c r="Q1398" s="1">
        <f>COUNTIF(B1398,"*eu*")</f>
        <v>0</v>
      </c>
      <c r="R1398" s="1">
        <f>COUNTIF(B1398,"*ai*")</f>
        <v>0</v>
      </c>
      <c r="S1398" s="1">
        <f>COUNTIF(B1398,"*ae*")</f>
        <v>0</v>
      </c>
      <c r="T1398" s="1">
        <f>COUNTIF(B1398,"*ao*")</f>
        <v>0</v>
      </c>
      <c r="U1398" s="1">
        <f>COUNTIF(B1398,"*au*")</f>
        <v>0</v>
      </c>
      <c r="V1398" s="1">
        <f>COUNTIF(B1398,"*oi*")</f>
        <v>0</v>
      </c>
      <c r="W1398" s="1">
        <f>COUNTIF(B1398,"*oe*")</f>
        <v>0</v>
      </c>
      <c r="X1398" s="1">
        <f>COUNTIF(B1398,"*oa*")</f>
        <v>0</v>
      </c>
      <c r="Y1398" s="1">
        <f>COUNTIF(B1398,"*ou*")</f>
        <v>0</v>
      </c>
      <c r="Z1398" s="1">
        <f>COUNTIF(B1398,"*ui*")</f>
        <v>0</v>
      </c>
      <c r="AA1398" s="1">
        <f>COUNTIF(B1398,"*ua*")</f>
        <v>0</v>
      </c>
      <c r="AB1398">
        <f>SUM(G1398:AA1398)</f>
        <v>0</v>
      </c>
      <c r="AC1398">
        <v>2</v>
      </c>
      <c r="AD1398">
        <f>COUNTIF(AC1398,"2")</f>
        <v>1</v>
      </c>
      <c r="AE1398">
        <f>COUNTIF(AC1398,"3")</f>
        <v>0</v>
      </c>
      <c r="AF1398">
        <f>COUNTIF(AC1398,"4")</f>
        <v>0</v>
      </c>
      <c r="AG1398">
        <f>COUNTIF(AC1398,"5")</f>
        <v>0</v>
      </c>
      <c r="AH1398">
        <v>1</v>
      </c>
      <c r="AI1398">
        <v>0</v>
      </c>
      <c r="AL1398">
        <v>1</v>
      </c>
      <c r="AO1398" s="1">
        <f>COUNTIF(F1398,"CVCV")+COUNTIF(F1398,"CVVCV")</f>
        <v>1</v>
      </c>
      <c r="AP1398" s="1">
        <f>COUNTIF(F1398,"CVCVC")+COUNTIF(F1398,"CVVCVC")</f>
        <v>0</v>
      </c>
      <c r="AQ1398" s="1">
        <f>COUNTIF(F1398,"VCV")+COUNTIF(F1398,"VVCV")</f>
        <v>0</v>
      </c>
      <c r="AR1398" s="1">
        <f>COUNTIF(F1398,"VCVC")+COUNTIF(F1398,"VVCVC")</f>
        <v>0</v>
      </c>
      <c r="AS1398" s="1">
        <f>COUNTIF(F1398,"CVV")</f>
        <v>0</v>
      </c>
      <c r="AT1398" s="1">
        <f>COUNTIF(F1398,"CVVC")</f>
        <v>0</v>
      </c>
      <c r="AU1398" s="1">
        <f>COUNTIF(F1398,"VV")</f>
        <v>0</v>
      </c>
      <c r="AV1398" s="1">
        <f>COUNTIF(F1398,"VVC")</f>
        <v>0</v>
      </c>
      <c r="AW1398" s="1">
        <f>COUNTIF(F1398,"CVVCVC")+COUNTIF(F1398,"VVCVC")+COUNTIF(F1398,"CVVCV")+COUNTIF(F1398,"VVCV")</f>
        <v>0</v>
      </c>
      <c r="AY1398" s="1">
        <f>COUNTIF(F1398,"CCVCV")</f>
        <v>0</v>
      </c>
      <c r="AZ1398" s="1">
        <f>COUNTIF(F1398,"CCVCVC")</f>
        <v>0</v>
      </c>
      <c r="BA1398" s="1">
        <f>COUNTIF(F1398,"CCVV")</f>
        <v>0</v>
      </c>
      <c r="BB1398" s="1">
        <f>COUNTIF(F1398,"CCVVC")</f>
        <v>0</v>
      </c>
      <c r="BF1398" s="1" t="str">
        <f>RIGHT(F1398,4)</f>
        <v>CVCV</v>
      </c>
      <c r="BG1398" s="1">
        <v>1</v>
      </c>
      <c r="BP1398" s="1">
        <f>SUM(BG1398:BO1398)</f>
        <v>1</v>
      </c>
      <c r="BQ1398">
        <v>0</v>
      </c>
      <c r="BS1398" s="1" t="str">
        <f>LEFT(B1398,1)</f>
        <v>n</v>
      </c>
      <c r="BT1398" s="1" t="str">
        <f>LEFT(B1398,2)</f>
        <v>ni</v>
      </c>
      <c r="BU1398" s="1" t="str">
        <f>RIGHT(B1398,1)</f>
        <v>u</v>
      </c>
      <c r="BX1398" s="10">
        <v>0</v>
      </c>
      <c r="BY1398" s="10" t="str">
        <f>LEFT(CA1398,1)</f>
        <v>i</v>
      </c>
      <c r="BZ1398" s="10" t="str">
        <f>RIGHT(B1398,1)</f>
        <v>u</v>
      </c>
      <c r="CA1398" s="10" t="str">
        <f>RIGHT(B1398,3)</f>
        <v>itu</v>
      </c>
      <c r="CB1398" s="10" t="str">
        <f>RIGHT(B1398,3)</f>
        <v>itu</v>
      </c>
      <c r="CC1398" s="10" t="str">
        <f>RIGHT(B1398,2)</f>
        <v>tu</v>
      </c>
      <c r="CD1398" s="10" t="str">
        <f>RIGHT(B1398,1)</f>
        <v>u</v>
      </c>
    </row>
    <row r="1399" spans="1:82">
      <c r="A1399">
        <v>406</v>
      </c>
      <c r="B1399" s="30" t="s">
        <v>878</v>
      </c>
      <c r="C1399" t="s">
        <v>2383</v>
      </c>
      <c r="D1399" t="s">
        <v>1161</v>
      </c>
      <c r="E1399" t="s">
        <v>2821</v>
      </c>
      <c r="F1399" t="s">
        <v>2834</v>
      </c>
      <c r="G1399" s="1">
        <f>COUNTIF(B1399,"*ii*")</f>
        <v>0</v>
      </c>
      <c r="H1399" s="1">
        <f>COUNTIF(B1399,"*ee*")</f>
        <v>0</v>
      </c>
      <c r="I1399" s="1">
        <f>COUNTIF(B1399,"*aa*")</f>
        <v>0</v>
      </c>
      <c r="J1399" s="1">
        <f>COUNTIF(B1399,"*oo*")</f>
        <v>0</v>
      </c>
      <c r="K1399" s="1">
        <f>COUNTIF(B1399,"*uu*")</f>
        <v>0</v>
      </c>
      <c r="L1399" s="1">
        <f>COUNTIF(B1399,"*ia*")</f>
        <v>0</v>
      </c>
      <c r="M1399" s="1">
        <f>COUNTIF(B1399,"*iu*")</f>
        <v>0</v>
      </c>
      <c r="N1399" s="1">
        <f>COUNTIF(B1399,"*ei*")</f>
        <v>0</v>
      </c>
      <c r="O1399" s="1">
        <f>COUNTIF(B1399,"*ea*")</f>
        <v>0</v>
      </c>
      <c r="P1399" s="1">
        <f>COUNTIF(B1399,"*eo*")</f>
        <v>0</v>
      </c>
      <c r="Q1399" s="1">
        <f>COUNTIF(B1399,"*eu*")</f>
        <v>0</v>
      </c>
      <c r="R1399" s="1">
        <f>COUNTIF(B1399,"*ai*")</f>
        <v>0</v>
      </c>
      <c r="S1399" s="1">
        <f>COUNTIF(B1399,"*ae*")</f>
        <v>0</v>
      </c>
      <c r="T1399" s="1">
        <f>COUNTIF(B1399,"*ao*")</f>
        <v>0</v>
      </c>
      <c r="U1399" s="1">
        <f>COUNTIF(B1399,"*au*")</f>
        <v>0</v>
      </c>
      <c r="V1399" s="1">
        <f>COUNTIF(B1399,"*oi*")</f>
        <v>0</v>
      </c>
      <c r="W1399" s="1">
        <f>COUNTIF(B1399,"*oe*")</f>
        <v>0</v>
      </c>
      <c r="X1399" s="1">
        <f>COUNTIF(B1399,"*oa*")</f>
        <v>0</v>
      </c>
      <c r="Y1399" s="1">
        <f>COUNTIF(B1399,"*ou*")</f>
        <v>0</v>
      </c>
      <c r="Z1399" s="1">
        <f>COUNTIF(B1399,"*ui*")</f>
        <v>0</v>
      </c>
      <c r="AA1399" s="1">
        <f>COUNTIF(B1399,"*ua*")</f>
        <v>0</v>
      </c>
      <c r="AB1399">
        <f>SUM(G1399:AA1399)</f>
        <v>0</v>
      </c>
      <c r="AC1399">
        <v>2</v>
      </c>
      <c r="AD1399">
        <f>COUNTIF(AC1399,"2")</f>
        <v>1</v>
      </c>
      <c r="AE1399">
        <f>COUNTIF(AC1399,"3")</f>
        <v>0</v>
      </c>
      <c r="AF1399">
        <f>COUNTIF(AC1399,"4")</f>
        <v>0</v>
      </c>
      <c r="AG1399">
        <f>COUNTIF(AC1399,"5")</f>
        <v>0</v>
      </c>
      <c r="AH1399">
        <v>1</v>
      </c>
      <c r="AI1399">
        <v>0</v>
      </c>
      <c r="AL1399">
        <v>1</v>
      </c>
      <c r="AO1399" s="1">
        <f>COUNTIF(F1399,"CVCV")+COUNTIF(F1399,"CVVCV")</f>
        <v>1</v>
      </c>
      <c r="AP1399" s="1">
        <f>COUNTIF(F1399,"CVCVC")+COUNTIF(F1399,"CVVCVC")</f>
        <v>0</v>
      </c>
      <c r="AQ1399" s="1">
        <f>COUNTIF(F1399,"VCV")+COUNTIF(F1399,"VVCV")</f>
        <v>0</v>
      </c>
      <c r="AR1399" s="1">
        <f>COUNTIF(F1399,"VCVC")+COUNTIF(F1399,"VVCVC")</f>
        <v>0</v>
      </c>
      <c r="AS1399" s="1">
        <f>COUNTIF(F1399,"CVV")</f>
        <v>0</v>
      </c>
      <c r="AT1399" s="1">
        <f>COUNTIF(F1399,"CVVC")</f>
        <v>0</v>
      </c>
      <c r="AU1399" s="1">
        <f>COUNTIF(F1399,"VV")</f>
        <v>0</v>
      </c>
      <c r="AV1399" s="1">
        <f>COUNTIF(F1399,"VVC")</f>
        <v>0</v>
      </c>
      <c r="AW1399" s="1">
        <f>COUNTIF(F1399,"CVVCVC")+COUNTIF(F1399,"VVCVC")+COUNTIF(F1399,"CVVCV")+COUNTIF(F1399,"VVCV")</f>
        <v>0</v>
      </c>
      <c r="AY1399" s="1">
        <f>COUNTIF(F1399,"CCVCV")</f>
        <v>0</v>
      </c>
      <c r="AZ1399" s="1">
        <f>COUNTIF(F1399,"CCVCVC")</f>
        <v>0</v>
      </c>
      <c r="BA1399" s="1">
        <f>COUNTIF(F1399,"CCVV")</f>
        <v>0</v>
      </c>
      <c r="BB1399" s="1">
        <f>COUNTIF(F1399,"CCVVC")</f>
        <v>0</v>
      </c>
      <c r="BF1399" s="1" t="str">
        <f>RIGHT(F1399,4)</f>
        <v>CVCV</v>
      </c>
      <c r="BG1399" s="1">
        <v>1</v>
      </c>
      <c r="BP1399" s="1">
        <f>SUM(BG1399:BO1399)</f>
        <v>1</v>
      </c>
      <c r="BQ1399">
        <v>0</v>
      </c>
      <c r="BS1399" s="1" t="str">
        <f>LEFT(B1399,1)</f>
        <v>h</v>
      </c>
      <c r="BT1399" s="1" t="str">
        <f>LEFT(B1399,2)</f>
        <v>hi</v>
      </c>
      <c r="BU1399" s="1" t="str">
        <f>RIGHT(B1399,1)</f>
        <v>u</v>
      </c>
      <c r="BX1399" s="10">
        <v>0</v>
      </c>
      <c r="BY1399" s="10" t="str">
        <f>LEFT(CA1399,1)</f>
        <v>i</v>
      </c>
      <c r="BZ1399" s="10" t="str">
        <f>RIGHT(B1399,1)</f>
        <v>u</v>
      </c>
      <c r="CA1399" s="10" t="str">
        <f>RIGHT(B1399,3)</f>
        <v>itu</v>
      </c>
      <c r="CB1399" s="10" t="str">
        <f>RIGHT(B1399,3)</f>
        <v>itu</v>
      </c>
      <c r="CC1399" s="10" t="str">
        <f>RIGHT(B1399,2)</f>
        <v>tu</v>
      </c>
      <c r="CD1399" s="10" t="str">
        <f>RIGHT(B1399,1)</f>
        <v>u</v>
      </c>
    </row>
    <row r="1400" spans="1:82">
      <c r="A1400">
        <v>1876</v>
      </c>
      <c r="B1400" s="30" t="s">
        <v>1096</v>
      </c>
      <c r="C1400" t="s">
        <v>2734</v>
      </c>
      <c r="D1400" t="s">
        <v>1150</v>
      </c>
      <c r="E1400" t="s">
        <v>2821</v>
      </c>
      <c r="F1400" t="s">
        <v>2834</v>
      </c>
      <c r="G1400" s="1">
        <f>COUNTIF(B1400,"*ii*")</f>
        <v>0</v>
      </c>
      <c r="H1400" s="1">
        <f>COUNTIF(B1400,"*ee*")</f>
        <v>0</v>
      </c>
      <c r="I1400" s="1">
        <f>COUNTIF(B1400,"*aa*")</f>
        <v>0</v>
      </c>
      <c r="J1400" s="1">
        <f>COUNTIF(B1400,"*oo*")</f>
        <v>0</v>
      </c>
      <c r="K1400" s="1">
        <f>COUNTIF(B1400,"*uu*")</f>
        <v>0</v>
      </c>
      <c r="L1400" s="1">
        <f>COUNTIF(B1400,"*ia*")</f>
        <v>0</v>
      </c>
      <c r="M1400" s="1">
        <f>COUNTIF(B1400,"*iu*")</f>
        <v>0</v>
      </c>
      <c r="N1400" s="1">
        <f>COUNTIF(B1400,"*ei*")</f>
        <v>0</v>
      </c>
      <c r="O1400" s="1">
        <f>COUNTIF(B1400,"*ea*")</f>
        <v>0</v>
      </c>
      <c r="P1400" s="1">
        <f>COUNTIF(B1400,"*eo*")</f>
        <v>0</v>
      </c>
      <c r="Q1400" s="1">
        <f>COUNTIF(B1400,"*eu*")</f>
        <v>0</v>
      </c>
      <c r="R1400" s="1">
        <f>COUNTIF(B1400,"*ai*")</f>
        <v>0</v>
      </c>
      <c r="S1400" s="1">
        <f>COUNTIF(B1400,"*ae*")</f>
        <v>0</v>
      </c>
      <c r="T1400" s="1">
        <f>COUNTIF(B1400,"*ao*")</f>
        <v>0</v>
      </c>
      <c r="U1400" s="1">
        <f>COUNTIF(B1400,"*au*")</f>
        <v>0</v>
      </c>
      <c r="V1400" s="1">
        <f>COUNTIF(B1400,"*oi*")</f>
        <v>0</v>
      </c>
      <c r="W1400" s="1">
        <f>COUNTIF(B1400,"*oe*")</f>
        <v>0</v>
      </c>
      <c r="X1400" s="1">
        <f>COUNTIF(B1400,"*oa*")</f>
        <v>0</v>
      </c>
      <c r="Y1400" s="1">
        <f>COUNTIF(B1400,"*ou*")</f>
        <v>0</v>
      </c>
      <c r="Z1400" s="1">
        <f>COUNTIF(B1400,"*ui*")</f>
        <v>0</v>
      </c>
      <c r="AA1400" s="1">
        <f>COUNTIF(B1400,"*ua*")</f>
        <v>0</v>
      </c>
      <c r="AB1400">
        <f>SUM(G1400:AA1400)</f>
        <v>0</v>
      </c>
      <c r="AC1400">
        <v>2</v>
      </c>
      <c r="AD1400">
        <f>COUNTIF(AC1400,"2")</f>
        <v>1</v>
      </c>
      <c r="AE1400">
        <f>COUNTIF(AC1400,"3")</f>
        <v>0</v>
      </c>
      <c r="AF1400">
        <f>COUNTIF(AC1400,"4")</f>
        <v>0</v>
      </c>
      <c r="AG1400">
        <f>COUNTIF(AC1400,"5")</f>
        <v>0</v>
      </c>
      <c r="AH1400">
        <v>1</v>
      </c>
      <c r="AI1400">
        <v>0</v>
      </c>
      <c r="AL1400">
        <v>1</v>
      </c>
      <c r="AO1400" s="1">
        <f>COUNTIF(F1400,"CVCV")+COUNTIF(F1400,"CVVCV")</f>
        <v>1</v>
      </c>
      <c r="AP1400" s="1">
        <f>COUNTIF(F1400,"CVCVC")+COUNTIF(F1400,"CVVCVC")</f>
        <v>0</v>
      </c>
      <c r="AQ1400" s="1">
        <f>COUNTIF(F1400,"VCV")+COUNTIF(F1400,"VVCV")</f>
        <v>0</v>
      </c>
      <c r="AR1400" s="1">
        <f>COUNTIF(F1400,"VCVC")+COUNTIF(F1400,"VVCVC")</f>
        <v>0</v>
      </c>
      <c r="AS1400" s="1">
        <f>COUNTIF(F1400,"CVV")</f>
        <v>0</v>
      </c>
      <c r="AT1400" s="1">
        <f>COUNTIF(F1400,"CVVC")</f>
        <v>0</v>
      </c>
      <c r="AU1400" s="1">
        <f>COUNTIF(F1400,"VV")</f>
        <v>0</v>
      </c>
      <c r="AV1400" s="1">
        <f>COUNTIF(F1400,"VVC")</f>
        <v>0</v>
      </c>
      <c r="AW1400" s="1">
        <f>COUNTIF(F1400,"CVVCVC")+COUNTIF(F1400,"VVCVC")+COUNTIF(F1400,"CVVCV")+COUNTIF(F1400,"VVCV")</f>
        <v>0</v>
      </c>
      <c r="AY1400" s="1">
        <f>COUNTIF(F1400,"CCVCV")</f>
        <v>0</v>
      </c>
      <c r="AZ1400" s="1">
        <f>COUNTIF(F1400,"CCVCVC")</f>
        <v>0</v>
      </c>
      <c r="BA1400" s="1">
        <f>COUNTIF(F1400,"CCVV")</f>
        <v>0</v>
      </c>
      <c r="BB1400" s="1">
        <f>COUNTIF(F1400,"CCVVC")</f>
        <v>0</v>
      </c>
      <c r="BF1400" s="1" t="str">
        <f>RIGHT(F1400,4)</f>
        <v>CVCV</v>
      </c>
      <c r="BG1400" s="1">
        <v>1</v>
      </c>
      <c r="BP1400" s="1">
        <f>SUM(BG1400:BO1400)</f>
        <v>1</v>
      </c>
      <c r="BQ1400">
        <v>0</v>
      </c>
      <c r="BS1400" s="1" t="str">
        <f>LEFT(B1400,1)</f>
        <v>t</v>
      </c>
      <c r="BT1400" s="1" t="str">
        <f>LEFT(B1400,2)</f>
        <v>ti</v>
      </c>
      <c r="BU1400" s="1" t="str">
        <f>RIGHT(B1400,1)</f>
        <v>u</v>
      </c>
      <c r="BX1400" s="10">
        <v>0</v>
      </c>
      <c r="BY1400" s="10" t="str">
        <f>LEFT(CA1400,1)</f>
        <v>i</v>
      </c>
      <c r="BZ1400" s="10" t="str">
        <f>RIGHT(B1400,1)</f>
        <v>u</v>
      </c>
      <c r="CA1400" s="10" t="str">
        <f>RIGHT(B1400,3)</f>
        <v>itu</v>
      </c>
      <c r="CB1400" s="10" t="str">
        <f>RIGHT(B1400,3)</f>
        <v>itu</v>
      </c>
      <c r="CC1400" s="10" t="str">
        <f>RIGHT(B1400,2)</f>
        <v>tu</v>
      </c>
      <c r="CD1400" s="10" t="str">
        <f>RIGHT(B1400,1)</f>
        <v>u</v>
      </c>
    </row>
    <row r="1401" spans="1:82">
      <c r="A1401">
        <v>419</v>
      </c>
      <c r="B1401" s="30" t="s">
        <v>651</v>
      </c>
      <c r="C1401" t="s">
        <v>2047</v>
      </c>
      <c r="D1401" t="s">
        <v>1161</v>
      </c>
      <c r="E1401" t="s">
        <v>2821</v>
      </c>
      <c r="F1401" t="s">
        <v>2834</v>
      </c>
      <c r="G1401" s="1">
        <f>COUNTIF(B1401,"*ii*")</f>
        <v>0</v>
      </c>
      <c r="H1401" s="1">
        <f>COUNTIF(B1401,"*ee*")</f>
        <v>0</v>
      </c>
      <c r="I1401" s="1">
        <f>COUNTIF(B1401,"*aa*")</f>
        <v>0</v>
      </c>
      <c r="J1401" s="1">
        <f>COUNTIF(B1401,"*oo*")</f>
        <v>0</v>
      </c>
      <c r="K1401" s="1">
        <f>COUNTIF(B1401,"*uu*")</f>
        <v>0</v>
      </c>
      <c r="L1401" s="1">
        <f>COUNTIF(B1401,"*ia*")</f>
        <v>0</v>
      </c>
      <c r="M1401" s="1">
        <f>COUNTIF(B1401,"*iu*")</f>
        <v>0</v>
      </c>
      <c r="N1401" s="1">
        <f>COUNTIF(B1401,"*ei*")</f>
        <v>0</v>
      </c>
      <c r="O1401" s="1">
        <f>COUNTIF(B1401,"*ea*")</f>
        <v>0</v>
      </c>
      <c r="P1401" s="1">
        <f>COUNTIF(B1401,"*eo*")</f>
        <v>0</v>
      </c>
      <c r="Q1401" s="1">
        <f>COUNTIF(B1401,"*eu*")</f>
        <v>0</v>
      </c>
      <c r="R1401" s="1">
        <f>COUNTIF(B1401,"*ai*")</f>
        <v>0</v>
      </c>
      <c r="S1401" s="1">
        <f>COUNTIF(B1401,"*ae*")</f>
        <v>0</v>
      </c>
      <c r="T1401" s="1">
        <f>COUNTIF(B1401,"*ao*")</f>
        <v>0</v>
      </c>
      <c r="U1401" s="1">
        <f>COUNTIF(B1401,"*au*")</f>
        <v>0</v>
      </c>
      <c r="V1401" s="1">
        <f>COUNTIF(B1401,"*oi*")</f>
        <v>0</v>
      </c>
      <c r="W1401" s="1">
        <f>COUNTIF(B1401,"*oe*")</f>
        <v>0</v>
      </c>
      <c r="X1401" s="1">
        <f>COUNTIF(B1401,"*oa*")</f>
        <v>0</v>
      </c>
      <c r="Y1401" s="1">
        <f>COUNTIF(B1401,"*ou*")</f>
        <v>0</v>
      </c>
      <c r="Z1401" s="1">
        <f>COUNTIF(B1401,"*ui*")</f>
        <v>0</v>
      </c>
      <c r="AA1401" s="1">
        <f>COUNTIF(B1401,"*ua*")</f>
        <v>0</v>
      </c>
      <c r="AB1401">
        <f>SUM(G1401:AA1401)</f>
        <v>0</v>
      </c>
      <c r="AC1401">
        <v>2</v>
      </c>
      <c r="AD1401">
        <f>COUNTIF(AC1401,"2")</f>
        <v>1</v>
      </c>
      <c r="AE1401">
        <f>COUNTIF(AC1401,"3")</f>
        <v>0</v>
      </c>
      <c r="AF1401">
        <f>COUNTIF(AC1401,"4")</f>
        <v>0</v>
      </c>
      <c r="AG1401">
        <f>COUNTIF(AC1401,"5")</f>
        <v>0</v>
      </c>
      <c r="AH1401">
        <v>1</v>
      </c>
      <c r="AI1401">
        <v>0</v>
      </c>
      <c r="AL1401">
        <v>1</v>
      </c>
      <c r="AO1401" s="1">
        <f>COUNTIF(F1401,"CVCV")+COUNTIF(F1401,"CVVCV")</f>
        <v>1</v>
      </c>
      <c r="AP1401" s="1">
        <f>COUNTIF(F1401,"CVCVC")+COUNTIF(F1401,"CVVCVC")</f>
        <v>0</v>
      </c>
      <c r="AQ1401" s="1">
        <f>COUNTIF(F1401,"VCV")+COUNTIF(F1401,"VVCV")</f>
        <v>0</v>
      </c>
      <c r="AR1401" s="1">
        <f>COUNTIF(F1401,"VCVC")+COUNTIF(F1401,"VVCVC")</f>
        <v>0</v>
      </c>
      <c r="AS1401" s="1">
        <f>COUNTIF(F1401,"CVV")</f>
        <v>0</v>
      </c>
      <c r="AT1401" s="1">
        <f>COUNTIF(F1401,"CVVC")</f>
        <v>0</v>
      </c>
      <c r="AU1401" s="1">
        <f>COUNTIF(F1401,"VV")</f>
        <v>0</v>
      </c>
      <c r="AV1401" s="1">
        <f>COUNTIF(F1401,"VVC")</f>
        <v>0</v>
      </c>
      <c r="AW1401" s="1">
        <f>COUNTIF(F1401,"CVVCVC")+COUNTIF(F1401,"VVCVC")+COUNTIF(F1401,"CVVCV")+COUNTIF(F1401,"VVCV")</f>
        <v>0</v>
      </c>
      <c r="AY1401" s="1">
        <f>COUNTIF(F1401,"CCVCV")</f>
        <v>0</v>
      </c>
      <c r="AZ1401" s="1">
        <f>COUNTIF(F1401,"CCVCVC")</f>
        <v>0</v>
      </c>
      <c r="BA1401" s="1">
        <f>COUNTIF(F1401,"CCVV")</f>
        <v>0</v>
      </c>
      <c r="BB1401" s="1">
        <f>COUNTIF(F1401,"CCVVC")</f>
        <v>0</v>
      </c>
      <c r="BF1401" s="1" t="str">
        <f>RIGHT(F1401,4)</f>
        <v>CVCV</v>
      </c>
      <c r="BG1401" s="1">
        <v>1</v>
      </c>
      <c r="BP1401" s="1">
        <f>SUM(BG1401:BO1401)</f>
        <v>1</v>
      </c>
      <c r="BQ1401">
        <v>0</v>
      </c>
      <c r="BS1401" s="1" t="str">
        <f>LEFT(B1401,1)</f>
        <v>h</v>
      </c>
      <c r="BT1401" s="1" t="str">
        <f>LEFT(B1401,2)</f>
        <v>ho</v>
      </c>
      <c r="BU1401" s="1" t="str">
        <f>RIGHT(B1401,1)</f>
        <v>u</v>
      </c>
      <c r="BX1401" s="10">
        <v>0</v>
      </c>
      <c r="BY1401" s="10" t="str">
        <f>LEFT(CA1401,1)</f>
        <v>o</v>
      </c>
      <c r="BZ1401" s="10" t="str">
        <f>RIGHT(B1401,1)</f>
        <v>u</v>
      </c>
      <c r="CA1401" s="10" t="str">
        <f>RIGHT(B1401,3)</f>
        <v>otu</v>
      </c>
      <c r="CB1401" s="10" t="str">
        <f>RIGHT(B1401,3)</f>
        <v>otu</v>
      </c>
      <c r="CC1401" s="10" t="str">
        <f>RIGHT(B1401,2)</f>
        <v>tu</v>
      </c>
      <c r="CD1401" s="10" t="str">
        <f>RIGHT(B1401,1)</f>
        <v>u</v>
      </c>
    </row>
    <row r="1402" spans="1:82">
      <c r="A1402">
        <v>431</v>
      </c>
      <c r="B1402" s="30" t="s">
        <v>497</v>
      </c>
      <c r="C1402" t="s">
        <v>1840</v>
      </c>
      <c r="D1402" t="s">
        <v>1141</v>
      </c>
      <c r="E1402" t="s">
        <v>1141</v>
      </c>
      <c r="F1402" t="s">
        <v>2834</v>
      </c>
      <c r="G1402" s="1">
        <f>COUNTIF(B1402,"*ii*")</f>
        <v>0</v>
      </c>
      <c r="H1402" s="1">
        <f>COUNTIF(B1402,"*ee*")</f>
        <v>0</v>
      </c>
      <c r="I1402" s="1">
        <f>COUNTIF(B1402,"*aa*")</f>
        <v>0</v>
      </c>
      <c r="J1402" s="1">
        <f>COUNTIF(B1402,"*oo*")</f>
        <v>0</v>
      </c>
      <c r="K1402" s="1">
        <f>COUNTIF(B1402,"*uu*")</f>
        <v>0</v>
      </c>
      <c r="L1402" s="1">
        <f>COUNTIF(B1402,"*ia*")</f>
        <v>0</v>
      </c>
      <c r="M1402" s="1">
        <f>COUNTIF(B1402,"*iu*")</f>
        <v>0</v>
      </c>
      <c r="N1402" s="1">
        <f>COUNTIF(B1402,"*ei*")</f>
        <v>0</v>
      </c>
      <c r="O1402" s="1">
        <f>COUNTIF(B1402,"*ea*")</f>
        <v>0</v>
      </c>
      <c r="P1402" s="1">
        <f>COUNTIF(B1402,"*eo*")</f>
        <v>0</v>
      </c>
      <c r="Q1402" s="1">
        <f>COUNTIF(B1402,"*eu*")</f>
        <v>0</v>
      </c>
      <c r="R1402" s="1">
        <f>COUNTIF(B1402,"*ai*")</f>
        <v>0</v>
      </c>
      <c r="S1402" s="1">
        <f>COUNTIF(B1402,"*ae*")</f>
        <v>0</v>
      </c>
      <c r="T1402" s="1">
        <f>COUNTIF(B1402,"*ao*")</f>
        <v>0</v>
      </c>
      <c r="U1402" s="1">
        <f>COUNTIF(B1402,"*au*")</f>
        <v>0</v>
      </c>
      <c r="V1402" s="1">
        <f>COUNTIF(B1402,"*oi*")</f>
        <v>0</v>
      </c>
      <c r="W1402" s="1">
        <f>COUNTIF(B1402,"*oe*")</f>
        <v>0</v>
      </c>
      <c r="X1402" s="1">
        <f>COUNTIF(B1402,"*oa*")</f>
        <v>0</v>
      </c>
      <c r="Y1402" s="1">
        <f>COUNTIF(B1402,"*ou*")</f>
        <v>0</v>
      </c>
      <c r="Z1402" s="1">
        <f>COUNTIF(B1402,"*ui*")</f>
        <v>0</v>
      </c>
      <c r="AA1402" s="1">
        <f>COUNTIF(B1402,"*ua*")</f>
        <v>0</v>
      </c>
      <c r="AB1402">
        <f>SUM(G1402:AA1402)</f>
        <v>0</v>
      </c>
      <c r="AC1402">
        <v>2</v>
      </c>
      <c r="AD1402">
        <f>COUNTIF(AC1402,"2")</f>
        <v>1</v>
      </c>
      <c r="AE1402">
        <f>COUNTIF(AC1402,"3")</f>
        <v>0</v>
      </c>
      <c r="AF1402">
        <f>COUNTIF(AC1402,"4")</f>
        <v>0</v>
      </c>
      <c r="AG1402">
        <f>COUNTIF(AC1402,"5")</f>
        <v>0</v>
      </c>
      <c r="AH1402">
        <v>1</v>
      </c>
      <c r="AI1402">
        <v>0</v>
      </c>
      <c r="AL1402">
        <v>1</v>
      </c>
      <c r="AO1402" s="1">
        <f>COUNTIF(F1402,"CVCV")+COUNTIF(F1402,"CVVCV")</f>
        <v>1</v>
      </c>
      <c r="AP1402" s="1">
        <f>COUNTIF(F1402,"CVCVC")+COUNTIF(F1402,"CVVCVC")</f>
        <v>0</v>
      </c>
      <c r="AQ1402" s="1">
        <f>COUNTIF(F1402,"VCV")+COUNTIF(F1402,"VVCV")</f>
        <v>0</v>
      </c>
      <c r="AR1402" s="1">
        <f>COUNTIF(F1402,"VCVC")+COUNTIF(F1402,"VVCVC")</f>
        <v>0</v>
      </c>
      <c r="AS1402" s="1">
        <f>COUNTIF(F1402,"CVV")</f>
        <v>0</v>
      </c>
      <c r="AT1402" s="1">
        <f>COUNTIF(F1402,"CVVC")</f>
        <v>0</v>
      </c>
      <c r="AU1402" s="1">
        <f>COUNTIF(F1402,"VV")</f>
        <v>0</v>
      </c>
      <c r="AV1402" s="1">
        <f>COUNTIF(F1402,"VVC")</f>
        <v>0</v>
      </c>
      <c r="AW1402" s="1">
        <f>COUNTIF(F1402,"CVVCVC")+COUNTIF(F1402,"VVCVC")+COUNTIF(F1402,"CVVCV")+COUNTIF(F1402,"VVCV")</f>
        <v>0</v>
      </c>
      <c r="AY1402" s="1">
        <f>COUNTIF(F1402,"CCVCV")</f>
        <v>0</v>
      </c>
      <c r="AZ1402" s="1">
        <f>COUNTIF(F1402,"CCVCVC")</f>
        <v>0</v>
      </c>
      <c r="BA1402" s="1">
        <f>COUNTIF(F1402,"CCVV")</f>
        <v>0</v>
      </c>
      <c r="BB1402" s="1">
        <f>COUNTIF(F1402,"CCVVC")</f>
        <v>0</v>
      </c>
      <c r="BF1402" s="1" t="str">
        <f>RIGHT(F1402,4)</f>
        <v>CVCV</v>
      </c>
      <c r="BG1402" s="1">
        <v>1</v>
      </c>
      <c r="BP1402" s="1">
        <f>SUM(BG1402:BO1402)</f>
        <v>1</v>
      </c>
      <c r="BQ1402">
        <v>0</v>
      </c>
      <c r="BS1402" s="1" t="str">
        <f>LEFT(B1402,1)</f>
        <v>h</v>
      </c>
      <c r="BT1402" s="1" t="str">
        <f>LEFT(B1402,2)</f>
        <v>hu</v>
      </c>
      <c r="BU1402" s="1" t="str">
        <f>RIGHT(B1402,1)</f>
        <v>u</v>
      </c>
      <c r="BX1402" s="10">
        <v>0</v>
      </c>
      <c r="BY1402" s="10" t="str">
        <f>LEFT(CA1402,1)</f>
        <v>u</v>
      </c>
      <c r="BZ1402" s="10" t="str">
        <f>RIGHT(B1402,1)</f>
        <v>u</v>
      </c>
      <c r="CA1402" s="10" t="str">
        <f>RIGHT(B1402,3)</f>
        <v>utu</v>
      </c>
      <c r="CB1402" s="10" t="str">
        <f>RIGHT(B1402,3)</f>
        <v>utu</v>
      </c>
      <c r="CC1402" s="10" t="str">
        <f>RIGHT(B1402,2)</f>
        <v>tu</v>
      </c>
      <c r="CD1402" s="10" t="str">
        <f>RIGHT(B1402,1)</f>
        <v>u</v>
      </c>
    </row>
    <row r="1403" spans="1:82">
      <c r="A1403">
        <v>1042</v>
      </c>
      <c r="B1403" s="30" t="s">
        <v>918</v>
      </c>
      <c r="C1403" t="s">
        <v>2437</v>
      </c>
      <c r="D1403" t="s">
        <v>1151</v>
      </c>
      <c r="E1403" t="s">
        <v>2821</v>
      </c>
      <c r="F1403" t="s">
        <v>2834</v>
      </c>
      <c r="G1403" s="1">
        <f>COUNTIF(B1403,"*ii*")</f>
        <v>0</v>
      </c>
      <c r="H1403" s="1">
        <f>COUNTIF(B1403,"*ee*")</f>
        <v>0</v>
      </c>
      <c r="I1403" s="1">
        <f>COUNTIF(B1403,"*aa*")</f>
        <v>0</v>
      </c>
      <c r="J1403" s="1">
        <f>COUNTIF(B1403,"*oo*")</f>
        <v>0</v>
      </c>
      <c r="K1403" s="1">
        <f>COUNTIF(B1403,"*uu*")</f>
        <v>0</v>
      </c>
      <c r="L1403" s="1">
        <f>COUNTIF(B1403,"*ia*")</f>
        <v>0</v>
      </c>
      <c r="M1403" s="1">
        <f>COUNTIF(B1403,"*iu*")</f>
        <v>0</v>
      </c>
      <c r="N1403" s="1">
        <f>COUNTIF(B1403,"*ei*")</f>
        <v>0</v>
      </c>
      <c r="O1403" s="1">
        <f>COUNTIF(B1403,"*ea*")</f>
        <v>0</v>
      </c>
      <c r="P1403" s="1">
        <f>COUNTIF(B1403,"*eo*")</f>
        <v>0</v>
      </c>
      <c r="Q1403" s="1">
        <f>COUNTIF(B1403,"*eu*")</f>
        <v>0</v>
      </c>
      <c r="R1403" s="1">
        <f>COUNTIF(B1403,"*ai*")</f>
        <v>0</v>
      </c>
      <c r="S1403" s="1">
        <f>COUNTIF(B1403,"*ae*")</f>
        <v>0</v>
      </c>
      <c r="T1403" s="1">
        <f>COUNTIF(B1403,"*ao*")</f>
        <v>0</v>
      </c>
      <c r="U1403" s="1">
        <f>COUNTIF(B1403,"*au*")</f>
        <v>0</v>
      </c>
      <c r="V1403" s="1">
        <f>COUNTIF(B1403,"*oi*")</f>
        <v>0</v>
      </c>
      <c r="W1403" s="1">
        <f>COUNTIF(B1403,"*oe*")</f>
        <v>0</v>
      </c>
      <c r="X1403" s="1">
        <f>COUNTIF(B1403,"*oa*")</f>
        <v>0</v>
      </c>
      <c r="Y1403" s="1">
        <f>COUNTIF(B1403,"*ou*")</f>
        <v>0</v>
      </c>
      <c r="Z1403" s="1">
        <f>COUNTIF(B1403,"*ui*")</f>
        <v>0</v>
      </c>
      <c r="AA1403" s="1">
        <f>COUNTIF(B1403,"*ua*")</f>
        <v>0</v>
      </c>
      <c r="AB1403">
        <f>SUM(G1403:AA1403)</f>
        <v>0</v>
      </c>
      <c r="AC1403">
        <v>2</v>
      </c>
      <c r="AD1403">
        <f>COUNTIF(AC1403,"2")</f>
        <v>1</v>
      </c>
      <c r="AE1403">
        <f>COUNTIF(AC1403,"3")</f>
        <v>0</v>
      </c>
      <c r="AF1403">
        <f>COUNTIF(AC1403,"4")</f>
        <v>0</v>
      </c>
      <c r="AG1403">
        <f>COUNTIF(AC1403,"5")</f>
        <v>0</v>
      </c>
      <c r="AH1403">
        <v>1</v>
      </c>
      <c r="AI1403">
        <v>0</v>
      </c>
      <c r="AL1403">
        <v>1</v>
      </c>
      <c r="AO1403" s="1">
        <f>COUNTIF(F1403,"CVCV")+COUNTIF(F1403,"CVVCV")</f>
        <v>1</v>
      </c>
      <c r="AP1403" s="1">
        <f>COUNTIF(F1403,"CVCVC")+COUNTIF(F1403,"CVVCVC")</f>
        <v>0</v>
      </c>
      <c r="AQ1403" s="1">
        <f>COUNTIF(F1403,"VCV")+COUNTIF(F1403,"VVCV")</f>
        <v>0</v>
      </c>
      <c r="AR1403" s="1">
        <f>COUNTIF(F1403,"VCVC")+COUNTIF(F1403,"VVCVC")</f>
        <v>0</v>
      </c>
      <c r="AS1403" s="1">
        <f>COUNTIF(F1403,"CVV")</f>
        <v>0</v>
      </c>
      <c r="AT1403" s="1">
        <f>COUNTIF(F1403,"CVVC")</f>
        <v>0</v>
      </c>
      <c r="AU1403" s="1">
        <f>COUNTIF(F1403,"VV")</f>
        <v>0</v>
      </c>
      <c r="AV1403" s="1">
        <f>COUNTIF(F1403,"VVC")</f>
        <v>0</v>
      </c>
      <c r="AW1403" s="1">
        <f>COUNTIF(F1403,"CVVCVC")+COUNTIF(F1403,"VVCVC")+COUNTIF(F1403,"CVVCV")+COUNTIF(F1403,"VVCV")</f>
        <v>0</v>
      </c>
      <c r="AY1403" s="1">
        <f>COUNTIF(F1403,"CCVCV")</f>
        <v>0</v>
      </c>
      <c r="AZ1403" s="1">
        <f>COUNTIF(F1403,"CCVCVC")</f>
        <v>0</v>
      </c>
      <c r="BA1403" s="1">
        <f>COUNTIF(F1403,"CCVV")</f>
        <v>0</v>
      </c>
      <c r="BB1403" s="1">
        <f>COUNTIF(F1403,"CCVVC")</f>
        <v>0</v>
      </c>
      <c r="BF1403" s="1" t="str">
        <f>RIGHT(F1403,4)</f>
        <v>CVCV</v>
      </c>
      <c r="BG1403" s="1">
        <v>1</v>
      </c>
      <c r="BP1403" s="1">
        <f>SUM(BG1403:BO1403)</f>
        <v>1</v>
      </c>
      <c r="BQ1403">
        <v>0</v>
      </c>
      <c r="BS1403" s="1" t="str">
        <f>LEFT(B1403,1)</f>
        <v>n</v>
      </c>
      <c r="BT1403" s="1" t="str">
        <f>LEFT(B1403,2)</f>
        <v>nu</v>
      </c>
      <c r="BU1403" s="1" t="str">
        <f>RIGHT(B1403,1)</f>
        <v>u</v>
      </c>
      <c r="BX1403" s="10">
        <v>0</v>
      </c>
      <c r="BY1403" s="10" t="str">
        <f>LEFT(CA1403,1)</f>
        <v>u</v>
      </c>
      <c r="BZ1403" s="10" t="str">
        <f>RIGHT(B1403,1)</f>
        <v>u</v>
      </c>
      <c r="CA1403" s="10" t="str">
        <f>RIGHT(B1403,3)</f>
        <v>utu</v>
      </c>
      <c r="CB1403" s="10" t="str">
        <f>RIGHT(B1403,3)</f>
        <v>utu</v>
      </c>
      <c r="CC1403" s="10" t="str">
        <f>RIGHT(B1403,2)</f>
        <v>tu</v>
      </c>
      <c r="CD1403" s="10" t="str">
        <f>RIGHT(B1403,1)</f>
        <v>u</v>
      </c>
    </row>
    <row r="1404" spans="1:82">
      <c r="A1404">
        <v>353</v>
      </c>
      <c r="B1404" s="30" t="s">
        <v>119</v>
      </c>
      <c r="C1404" t="s">
        <v>1307</v>
      </c>
      <c r="D1404" t="s">
        <v>1150</v>
      </c>
      <c r="E1404" t="s">
        <v>2821</v>
      </c>
      <c r="F1404" t="s">
        <v>2834</v>
      </c>
      <c r="G1404" s="1">
        <f>COUNTIF(B1404,"*ii*")</f>
        <v>0</v>
      </c>
      <c r="H1404" s="1">
        <f>COUNTIF(B1404,"*ee*")</f>
        <v>0</v>
      </c>
      <c r="I1404" s="1">
        <f>COUNTIF(B1404,"*aa*")</f>
        <v>0</v>
      </c>
      <c r="J1404" s="1">
        <f>COUNTIF(B1404,"*oo*")</f>
        <v>0</v>
      </c>
      <c r="K1404" s="1">
        <f>COUNTIF(B1404,"*uu*")</f>
        <v>0</v>
      </c>
      <c r="L1404" s="1">
        <f>COUNTIF(B1404,"*ia*")</f>
        <v>0</v>
      </c>
      <c r="M1404" s="1">
        <f>COUNTIF(B1404,"*iu*")</f>
        <v>0</v>
      </c>
      <c r="N1404" s="1">
        <f>COUNTIF(B1404,"*ei*")</f>
        <v>0</v>
      </c>
      <c r="O1404" s="1">
        <f>COUNTIF(B1404,"*ea*")</f>
        <v>0</v>
      </c>
      <c r="P1404" s="1">
        <f>COUNTIF(B1404,"*eo*")</f>
        <v>0</v>
      </c>
      <c r="Q1404" s="1">
        <f>COUNTIF(B1404,"*eu*")</f>
        <v>0</v>
      </c>
      <c r="R1404" s="1">
        <f>COUNTIF(B1404,"*ai*")</f>
        <v>0</v>
      </c>
      <c r="S1404" s="1">
        <f>COUNTIF(B1404,"*ae*")</f>
        <v>0</v>
      </c>
      <c r="T1404" s="1">
        <f>COUNTIF(B1404,"*ao*")</f>
        <v>0</v>
      </c>
      <c r="U1404" s="1">
        <f>COUNTIF(B1404,"*au*")</f>
        <v>0</v>
      </c>
      <c r="V1404" s="1">
        <f>COUNTIF(B1404,"*oi*")</f>
        <v>0</v>
      </c>
      <c r="W1404" s="1">
        <f>COUNTIF(B1404,"*oe*")</f>
        <v>0</v>
      </c>
      <c r="X1404" s="1">
        <f>COUNTIF(B1404,"*oa*")</f>
        <v>0</v>
      </c>
      <c r="Y1404" s="1">
        <f>COUNTIF(B1404,"*ou*")</f>
        <v>0</v>
      </c>
      <c r="Z1404" s="1">
        <f>COUNTIF(B1404,"*ui*")</f>
        <v>0</v>
      </c>
      <c r="AA1404" s="1">
        <f>COUNTIF(B1404,"*ua*")</f>
        <v>0</v>
      </c>
      <c r="AB1404">
        <f>SUM(G1404:AA1404)</f>
        <v>0</v>
      </c>
      <c r="AC1404">
        <v>2</v>
      </c>
      <c r="AD1404">
        <f>COUNTIF(AC1404,"2")</f>
        <v>1</v>
      </c>
      <c r="AE1404">
        <f>COUNTIF(AC1404,"3")</f>
        <v>0</v>
      </c>
      <c r="AF1404">
        <f>COUNTIF(AC1404,"4")</f>
        <v>0</v>
      </c>
      <c r="AG1404">
        <f>COUNTIF(AC1404,"5")</f>
        <v>0</v>
      </c>
      <c r="AH1404">
        <v>1</v>
      </c>
      <c r="AI1404">
        <v>0</v>
      </c>
      <c r="AL1404">
        <v>1</v>
      </c>
      <c r="AO1404" s="1">
        <f>COUNTIF(F1404,"CVCV")+COUNTIF(F1404,"CVVCV")</f>
        <v>1</v>
      </c>
      <c r="AP1404" s="1">
        <f>COUNTIF(F1404,"CVCVC")+COUNTIF(F1404,"CVVCVC")</f>
        <v>0</v>
      </c>
      <c r="AQ1404" s="1">
        <f>COUNTIF(F1404,"VCV")+COUNTIF(F1404,"VVCV")</f>
        <v>0</v>
      </c>
      <c r="AR1404" s="1">
        <f>COUNTIF(F1404,"VCVC")+COUNTIF(F1404,"VVCVC")</f>
        <v>0</v>
      </c>
      <c r="AS1404" s="1">
        <f>COUNTIF(F1404,"CVV")</f>
        <v>0</v>
      </c>
      <c r="AT1404" s="1">
        <f>COUNTIF(F1404,"CVVC")</f>
        <v>0</v>
      </c>
      <c r="AU1404" s="1">
        <f>COUNTIF(F1404,"VV")</f>
        <v>0</v>
      </c>
      <c r="AV1404" s="1">
        <f>COUNTIF(F1404,"VVC")</f>
        <v>0</v>
      </c>
      <c r="AW1404" s="1">
        <f>COUNTIF(F1404,"CVVCVC")+COUNTIF(F1404,"VVCVC")+COUNTIF(F1404,"CVVCV")+COUNTIF(F1404,"VVCV")</f>
        <v>0</v>
      </c>
      <c r="AY1404" s="1">
        <f>COUNTIF(F1404,"CCVCV")</f>
        <v>0</v>
      </c>
      <c r="AZ1404" s="1">
        <f>COUNTIF(F1404,"CCVCVC")</f>
        <v>0</v>
      </c>
      <c r="BA1404" s="1">
        <f>COUNTIF(F1404,"CCVV")</f>
        <v>0</v>
      </c>
      <c r="BB1404" s="1">
        <f>COUNTIF(F1404,"CCVVC")</f>
        <v>0</v>
      </c>
      <c r="BF1404" s="1" t="str">
        <f>RIGHT(F1404,4)</f>
        <v>CVCV</v>
      </c>
      <c r="BG1404" s="1">
        <v>1</v>
      </c>
      <c r="BP1404" s="1">
        <f>SUM(BG1404:BO1404)</f>
        <v>1</v>
      </c>
      <c r="BQ1404">
        <v>0</v>
      </c>
      <c r="BS1404" s="1" t="str">
        <f>LEFT(B1404,1)</f>
        <v>f</v>
      </c>
      <c r="BT1404" s="1" t="str">
        <f>LEFT(B1404,2)</f>
        <v>fu</v>
      </c>
      <c r="BU1404" s="1" t="str">
        <f>RIGHT(B1404,1)</f>
        <v>u</v>
      </c>
      <c r="BX1404" s="10">
        <v>0</v>
      </c>
      <c r="BY1404" s="10" t="str">
        <f>LEFT(CA1404,1)</f>
        <v>u</v>
      </c>
      <c r="BZ1404" s="10" t="str">
        <f>RIGHT(B1404,1)</f>
        <v>u</v>
      </c>
      <c r="CA1404" s="10" t="str">
        <f>RIGHT(B1404,3)</f>
        <v>utu</v>
      </c>
      <c r="CB1404" s="10" t="str">
        <f>RIGHT(B1404,3)</f>
        <v>utu</v>
      </c>
      <c r="CC1404" s="10" t="str">
        <f>RIGHT(B1404,2)</f>
        <v>tu</v>
      </c>
      <c r="CD1404" s="10" t="str">
        <f>RIGHT(B1404,1)</f>
        <v>u</v>
      </c>
    </row>
    <row r="1405" spans="1:82">
      <c r="A1405">
        <v>1960</v>
      </c>
      <c r="B1405" s="30" t="s">
        <v>766</v>
      </c>
      <c r="C1405" t="s">
        <v>2209</v>
      </c>
      <c r="D1405" t="s">
        <v>1150</v>
      </c>
      <c r="E1405" t="s">
        <v>2821</v>
      </c>
      <c r="F1405" t="s">
        <v>2834</v>
      </c>
      <c r="G1405" s="1">
        <f>COUNTIF(B1405,"*ii*")</f>
        <v>0</v>
      </c>
      <c r="H1405" s="1">
        <f>COUNTIF(B1405,"*ee*")</f>
        <v>0</v>
      </c>
      <c r="I1405" s="1">
        <f>COUNTIF(B1405,"*aa*")</f>
        <v>0</v>
      </c>
      <c r="J1405" s="1">
        <f>COUNTIF(B1405,"*oo*")</f>
        <v>0</v>
      </c>
      <c r="K1405" s="1">
        <f>COUNTIF(B1405,"*uu*")</f>
        <v>0</v>
      </c>
      <c r="L1405" s="1">
        <f>COUNTIF(B1405,"*ia*")</f>
        <v>0</v>
      </c>
      <c r="M1405" s="1">
        <f>COUNTIF(B1405,"*iu*")</f>
        <v>0</v>
      </c>
      <c r="N1405" s="1">
        <f>COUNTIF(B1405,"*ei*")</f>
        <v>0</v>
      </c>
      <c r="O1405" s="1">
        <f>COUNTIF(B1405,"*ea*")</f>
        <v>0</v>
      </c>
      <c r="P1405" s="1">
        <f>COUNTIF(B1405,"*eo*")</f>
        <v>0</v>
      </c>
      <c r="Q1405" s="1">
        <f>COUNTIF(B1405,"*eu*")</f>
        <v>0</v>
      </c>
      <c r="R1405" s="1">
        <f>COUNTIF(B1405,"*ai*")</f>
        <v>0</v>
      </c>
      <c r="S1405" s="1">
        <f>COUNTIF(B1405,"*ae*")</f>
        <v>0</v>
      </c>
      <c r="T1405" s="1">
        <f>COUNTIF(B1405,"*ao*")</f>
        <v>0</v>
      </c>
      <c r="U1405" s="1">
        <f>COUNTIF(B1405,"*au*")</f>
        <v>0</v>
      </c>
      <c r="V1405" s="1">
        <f>COUNTIF(B1405,"*oi*")</f>
        <v>0</v>
      </c>
      <c r="W1405" s="1">
        <f>COUNTIF(B1405,"*oe*")</f>
        <v>0</v>
      </c>
      <c r="X1405" s="1">
        <f>COUNTIF(B1405,"*oa*")</f>
        <v>0</v>
      </c>
      <c r="Y1405" s="1">
        <f>COUNTIF(B1405,"*ou*")</f>
        <v>0</v>
      </c>
      <c r="Z1405" s="1">
        <f>COUNTIF(B1405,"*ui*")</f>
        <v>0</v>
      </c>
      <c r="AA1405" s="1">
        <f>COUNTIF(B1405,"*ua*")</f>
        <v>0</v>
      </c>
      <c r="AB1405">
        <f>SUM(G1405:AA1405)</f>
        <v>0</v>
      </c>
      <c r="AC1405">
        <v>2</v>
      </c>
      <c r="AD1405">
        <f>COUNTIF(AC1405,"2")</f>
        <v>1</v>
      </c>
      <c r="AE1405">
        <f>COUNTIF(AC1405,"3")</f>
        <v>0</v>
      </c>
      <c r="AF1405">
        <f>COUNTIF(AC1405,"4")</f>
        <v>0</v>
      </c>
      <c r="AG1405">
        <f>COUNTIF(AC1405,"5")</f>
        <v>0</v>
      </c>
      <c r="AH1405">
        <v>1</v>
      </c>
      <c r="AI1405">
        <v>0</v>
      </c>
      <c r="AL1405">
        <v>1</v>
      </c>
      <c r="AO1405" s="1">
        <f>COUNTIF(F1405,"CVCV")+COUNTIF(F1405,"CVVCV")</f>
        <v>1</v>
      </c>
      <c r="AP1405" s="1">
        <f>COUNTIF(F1405,"CVCVC")+COUNTIF(F1405,"CVVCVC")</f>
        <v>0</v>
      </c>
      <c r="AQ1405" s="1">
        <f>COUNTIF(F1405,"VCV")+COUNTIF(F1405,"VVCV")</f>
        <v>0</v>
      </c>
      <c r="AR1405" s="1">
        <f>COUNTIF(F1405,"VCVC")+COUNTIF(F1405,"VVCVC")</f>
        <v>0</v>
      </c>
      <c r="AS1405" s="1">
        <f>COUNTIF(F1405,"CVV")</f>
        <v>0</v>
      </c>
      <c r="AT1405" s="1">
        <f>COUNTIF(F1405,"CVVC")</f>
        <v>0</v>
      </c>
      <c r="AU1405" s="1">
        <f>COUNTIF(F1405,"VV")</f>
        <v>0</v>
      </c>
      <c r="AV1405" s="1">
        <f>COUNTIF(F1405,"VVC")</f>
        <v>0</v>
      </c>
      <c r="AW1405" s="1">
        <f>COUNTIF(F1405,"CVVCVC")+COUNTIF(F1405,"VVCVC")+COUNTIF(F1405,"CVVCV")+COUNTIF(F1405,"VVCV")</f>
        <v>0</v>
      </c>
      <c r="AY1405" s="1">
        <f>COUNTIF(F1405,"CCVCV")</f>
        <v>0</v>
      </c>
      <c r="AZ1405" s="1">
        <f>COUNTIF(F1405,"CCVCVC")</f>
        <v>0</v>
      </c>
      <c r="BA1405" s="1">
        <f>COUNTIF(F1405,"CCVV")</f>
        <v>0</v>
      </c>
      <c r="BB1405" s="1">
        <f>COUNTIF(F1405,"CCVVC")</f>
        <v>0</v>
      </c>
      <c r="BF1405" s="1" t="str">
        <f>RIGHT(F1405,4)</f>
        <v>CVCV</v>
      </c>
      <c r="BG1405" s="1">
        <v>1</v>
      </c>
      <c r="BP1405" s="1">
        <f>SUM(BG1405:BO1405)</f>
        <v>1</v>
      </c>
      <c r="BQ1405">
        <v>0</v>
      </c>
      <c r="BS1405" s="1" t="str">
        <f>LEFT(B1405,1)</f>
        <v>t</v>
      </c>
      <c r="BT1405" s="1" t="str">
        <f>LEFT(B1405,2)</f>
        <v>tu</v>
      </c>
      <c r="BU1405" s="1" t="str">
        <f>RIGHT(B1405,1)</f>
        <v>u</v>
      </c>
      <c r="BX1405" s="10">
        <v>0</v>
      </c>
      <c r="BY1405" s="10" t="str">
        <f>LEFT(CA1405,1)</f>
        <v>u</v>
      </c>
      <c r="BZ1405" s="10" t="str">
        <f>RIGHT(B1405,1)</f>
        <v>u</v>
      </c>
      <c r="CA1405" s="10" t="str">
        <f>RIGHT(B1405,3)</f>
        <v>utu</v>
      </c>
      <c r="CB1405" s="10" t="str">
        <f>RIGHT(B1405,3)</f>
        <v>utu</v>
      </c>
      <c r="CC1405" s="10" t="str">
        <f>RIGHT(B1405,2)</f>
        <v>tu</v>
      </c>
      <c r="CD1405" s="10" t="str">
        <f>RIGHT(B1405,1)</f>
        <v>u</v>
      </c>
    </row>
    <row r="1406" spans="1:82">
      <c r="A1406">
        <v>488</v>
      </c>
      <c r="B1406" s="30" t="s">
        <v>3070</v>
      </c>
      <c r="C1406" t="s">
        <v>2811</v>
      </c>
      <c r="D1406" t="s">
        <v>1141</v>
      </c>
      <c r="E1406" t="s">
        <v>1141</v>
      </c>
      <c r="F1406" t="s">
        <v>2834</v>
      </c>
      <c r="G1406" s="1">
        <f>COUNTIF(B1406,"*ii*")</f>
        <v>0</v>
      </c>
      <c r="H1406" s="1">
        <f>COUNTIF(B1406,"*ee*")</f>
        <v>0</v>
      </c>
      <c r="I1406" s="1">
        <f>COUNTIF(B1406,"*aa*")</f>
        <v>0</v>
      </c>
      <c r="J1406" s="1">
        <f>COUNTIF(B1406,"*oo*")</f>
        <v>0</v>
      </c>
      <c r="K1406" s="1">
        <f>COUNTIF(B1406,"*uu*")</f>
        <v>0</v>
      </c>
      <c r="L1406" s="1">
        <f>COUNTIF(B1406,"*ia*")</f>
        <v>0</v>
      </c>
      <c r="M1406" s="1">
        <f>COUNTIF(B1406,"*iu*")</f>
        <v>0</v>
      </c>
      <c r="N1406" s="1">
        <f>COUNTIF(B1406,"*ei*")</f>
        <v>0</v>
      </c>
      <c r="O1406" s="1">
        <f>COUNTIF(B1406,"*ea*")</f>
        <v>0</v>
      </c>
      <c r="P1406" s="1">
        <f>COUNTIF(B1406,"*eo*")</f>
        <v>0</v>
      </c>
      <c r="Q1406" s="1">
        <f>COUNTIF(B1406,"*eu*")</f>
        <v>0</v>
      </c>
      <c r="R1406" s="1">
        <f>COUNTIF(B1406,"*ai*")</f>
        <v>0</v>
      </c>
      <c r="S1406" s="1">
        <f>COUNTIF(B1406,"*ae*")</f>
        <v>0</v>
      </c>
      <c r="T1406" s="1">
        <f>COUNTIF(B1406,"*ao*")</f>
        <v>0</v>
      </c>
      <c r="U1406" s="1">
        <f>COUNTIF(B1406,"*au*")</f>
        <v>0</v>
      </c>
      <c r="V1406" s="1">
        <f>COUNTIF(B1406,"*oi*")</f>
        <v>0</v>
      </c>
      <c r="W1406" s="1">
        <f>COUNTIF(B1406,"*oe*")</f>
        <v>0</v>
      </c>
      <c r="X1406" s="1">
        <f>COUNTIF(B1406,"*oa*")</f>
        <v>0</v>
      </c>
      <c r="Y1406" s="1">
        <f>COUNTIF(B1406,"*ou*")</f>
        <v>0</v>
      </c>
      <c r="Z1406" s="1">
        <f>COUNTIF(B1406,"*ui*")</f>
        <v>0</v>
      </c>
      <c r="AA1406" s="1">
        <f>COUNTIF(B1406,"*ua*")</f>
        <v>0</v>
      </c>
      <c r="AB1406">
        <f>SUM(G1406:AA1406)</f>
        <v>0</v>
      </c>
      <c r="AC1406">
        <v>2</v>
      </c>
      <c r="AD1406">
        <f>COUNTIF(AC1406,"2")</f>
        <v>1</v>
      </c>
      <c r="AE1406">
        <f>COUNTIF(AC1406,"3")</f>
        <v>0</v>
      </c>
      <c r="AF1406">
        <f>COUNTIF(AC1406,"4")</f>
        <v>0</v>
      </c>
      <c r="AG1406">
        <f>COUNTIF(AC1406,"5")</f>
        <v>0</v>
      </c>
      <c r="AH1406">
        <v>1</v>
      </c>
      <c r="AI1406">
        <v>0</v>
      </c>
      <c r="AL1406">
        <v>1</v>
      </c>
      <c r="AO1406" s="1">
        <f>COUNTIF(F1406,"CVCV")+COUNTIF(F1406,"CVVCV")</f>
        <v>1</v>
      </c>
      <c r="AP1406" s="1">
        <f>COUNTIF(F1406,"CVCVC")+COUNTIF(F1406,"CVVCVC")</f>
        <v>0</v>
      </c>
      <c r="AQ1406" s="1">
        <f>COUNTIF(F1406,"VCV")+COUNTIF(F1406,"VVCV")</f>
        <v>0</v>
      </c>
      <c r="AR1406" s="1">
        <f>COUNTIF(F1406,"VCVC")+COUNTIF(F1406,"VVCVC")</f>
        <v>0</v>
      </c>
      <c r="AS1406" s="1">
        <f>COUNTIF(F1406,"CVV")</f>
        <v>0</v>
      </c>
      <c r="AT1406" s="1">
        <f>COUNTIF(F1406,"CVVC")</f>
        <v>0</v>
      </c>
      <c r="AU1406" s="1">
        <f>COUNTIF(F1406,"VV")</f>
        <v>0</v>
      </c>
      <c r="AV1406" s="1">
        <f>COUNTIF(F1406,"VVC")</f>
        <v>0</v>
      </c>
      <c r="AW1406" s="1">
        <f>COUNTIF(F1406,"CVVCVC")+COUNTIF(F1406,"VVCVC")+COUNTIF(F1406,"CVVCV")+COUNTIF(F1406,"VVCV")</f>
        <v>0</v>
      </c>
      <c r="AY1406" s="1">
        <f>COUNTIF(F1406,"CCVCV")</f>
        <v>0</v>
      </c>
      <c r="AZ1406" s="1">
        <f>COUNTIF(F1406,"CCVCVC")</f>
        <v>0</v>
      </c>
      <c r="BA1406" s="1">
        <f>COUNTIF(F1406,"CCVV")</f>
        <v>0</v>
      </c>
      <c r="BB1406" s="1">
        <f>COUNTIF(F1406,"CCVVC")</f>
        <v>0</v>
      </c>
      <c r="BF1406" s="1" t="str">
        <f>RIGHT(F1406,4)</f>
        <v>CVCV</v>
      </c>
      <c r="BG1406" s="1">
        <v>1</v>
      </c>
      <c r="BP1406" s="1">
        <f>SUM(BG1406:BO1406)</f>
        <v>1</v>
      </c>
      <c r="BQ1406">
        <v>0</v>
      </c>
      <c r="BS1406" s="1" t="str">
        <f>LEFT(B1406,1)</f>
        <v>k</v>
      </c>
      <c r="BT1406" s="1" t="str">
        <f>LEFT(B1406,2)</f>
        <v>ka</v>
      </c>
      <c r="BU1406" s="1" t="str">
        <f>RIGHT(B1406,1)</f>
        <v>u</v>
      </c>
      <c r="BX1406" s="10">
        <v>0</v>
      </c>
      <c r="BY1406" s="10" t="str">
        <f>LEFT(CA1406,1)</f>
        <v>a</v>
      </c>
      <c r="BZ1406" s="10" t="str">
        <f>RIGHT(B1406,1)</f>
        <v>u</v>
      </c>
      <c r="CA1406" s="10" t="str">
        <f>RIGHT(B1406,3)</f>
        <v>aʔu</v>
      </c>
      <c r="CB1406" s="10" t="str">
        <f>RIGHT(B1406,3)</f>
        <v>aʔu</v>
      </c>
      <c r="CC1406" s="10" t="str">
        <f>RIGHT(B1406,2)</f>
        <v>ʔu</v>
      </c>
      <c r="CD1406" s="10" t="str">
        <f>RIGHT(B1406,1)</f>
        <v>u</v>
      </c>
    </row>
    <row r="1407" spans="1:82">
      <c r="A1407">
        <v>1815</v>
      </c>
      <c r="B1407" s="30" t="s">
        <v>3481</v>
      </c>
      <c r="C1407" t="s">
        <v>2524</v>
      </c>
      <c r="D1407" t="s">
        <v>1141</v>
      </c>
      <c r="E1407" t="s">
        <v>1141</v>
      </c>
      <c r="F1407" t="s">
        <v>2834</v>
      </c>
      <c r="G1407" s="1">
        <f>COUNTIF(B1407,"*ii*")</f>
        <v>0</v>
      </c>
      <c r="H1407" s="1">
        <f>COUNTIF(B1407,"*ee*")</f>
        <v>0</v>
      </c>
      <c r="I1407" s="1">
        <f>COUNTIF(B1407,"*aa*")</f>
        <v>0</v>
      </c>
      <c r="J1407" s="1">
        <f>COUNTIF(B1407,"*oo*")</f>
        <v>0</v>
      </c>
      <c r="K1407" s="1">
        <f>COUNTIF(B1407,"*uu*")</f>
        <v>0</v>
      </c>
      <c r="L1407" s="1">
        <f>COUNTIF(B1407,"*ia*")</f>
        <v>0</v>
      </c>
      <c r="M1407" s="1">
        <f>COUNTIF(B1407,"*iu*")</f>
        <v>0</v>
      </c>
      <c r="N1407" s="1">
        <f>COUNTIF(B1407,"*ei*")</f>
        <v>0</v>
      </c>
      <c r="O1407" s="1">
        <f>COUNTIF(B1407,"*ea*")</f>
        <v>0</v>
      </c>
      <c r="P1407" s="1">
        <f>COUNTIF(B1407,"*eo*")</f>
        <v>0</v>
      </c>
      <c r="Q1407" s="1">
        <f>COUNTIF(B1407,"*eu*")</f>
        <v>0</v>
      </c>
      <c r="R1407" s="1">
        <f>COUNTIF(B1407,"*ai*")</f>
        <v>0</v>
      </c>
      <c r="S1407" s="1">
        <f>COUNTIF(B1407,"*ae*")</f>
        <v>0</v>
      </c>
      <c r="T1407" s="1">
        <f>COUNTIF(B1407,"*ao*")</f>
        <v>0</v>
      </c>
      <c r="U1407" s="1">
        <f>COUNTIF(B1407,"*au*")</f>
        <v>0</v>
      </c>
      <c r="V1407" s="1">
        <f>COUNTIF(B1407,"*oi*")</f>
        <v>0</v>
      </c>
      <c r="W1407" s="1">
        <f>COUNTIF(B1407,"*oe*")</f>
        <v>0</v>
      </c>
      <c r="X1407" s="1">
        <f>COUNTIF(B1407,"*oa*")</f>
        <v>0</v>
      </c>
      <c r="Y1407" s="1">
        <f>COUNTIF(B1407,"*ou*")</f>
        <v>0</v>
      </c>
      <c r="Z1407" s="1">
        <f>COUNTIF(B1407,"*ui*")</f>
        <v>0</v>
      </c>
      <c r="AA1407" s="1">
        <f>COUNTIF(B1407,"*ua*")</f>
        <v>0</v>
      </c>
      <c r="AB1407">
        <f>SUM(G1407:AA1407)</f>
        <v>0</v>
      </c>
      <c r="AC1407">
        <v>2</v>
      </c>
      <c r="AD1407">
        <f>COUNTIF(AC1407,"2")</f>
        <v>1</v>
      </c>
      <c r="AE1407">
        <f>COUNTIF(AC1407,"3")</f>
        <v>0</v>
      </c>
      <c r="AF1407">
        <f>COUNTIF(AC1407,"4")</f>
        <v>0</v>
      </c>
      <c r="AG1407">
        <f>COUNTIF(AC1407,"5")</f>
        <v>0</v>
      </c>
      <c r="AH1407">
        <v>1</v>
      </c>
      <c r="AI1407">
        <v>0</v>
      </c>
      <c r="AL1407">
        <v>1</v>
      </c>
      <c r="AO1407" s="1">
        <f>COUNTIF(F1407,"CVCV")+COUNTIF(F1407,"CVVCV")</f>
        <v>1</v>
      </c>
      <c r="AP1407" s="1">
        <f>COUNTIF(F1407,"CVCVC")+COUNTIF(F1407,"CVVCVC")</f>
        <v>0</v>
      </c>
      <c r="AQ1407" s="1">
        <f>COUNTIF(F1407,"VCV")+COUNTIF(F1407,"VVCV")</f>
        <v>0</v>
      </c>
      <c r="AR1407" s="1">
        <f>COUNTIF(F1407,"VCVC")+COUNTIF(F1407,"VVCVC")</f>
        <v>0</v>
      </c>
      <c r="AS1407" s="1">
        <f>COUNTIF(F1407,"CVV")</f>
        <v>0</v>
      </c>
      <c r="AT1407" s="1">
        <f>COUNTIF(F1407,"CVVC")</f>
        <v>0</v>
      </c>
      <c r="AU1407" s="1">
        <f>COUNTIF(F1407,"VV")</f>
        <v>0</v>
      </c>
      <c r="AV1407" s="1">
        <f>COUNTIF(F1407,"VVC")</f>
        <v>0</v>
      </c>
      <c r="AW1407" s="1">
        <f>COUNTIF(F1407,"CVVCVC")+COUNTIF(F1407,"VVCVC")+COUNTIF(F1407,"CVVCV")+COUNTIF(F1407,"VVCV")</f>
        <v>0</v>
      </c>
      <c r="AY1407" s="1">
        <f>COUNTIF(F1407,"CCVCV")</f>
        <v>0</v>
      </c>
      <c r="AZ1407" s="1">
        <f>COUNTIF(F1407,"CCVCVC")</f>
        <v>0</v>
      </c>
      <c r="BA1407" s="1">
        <f>COUNTIF(F1407,"CCVV")</f>
        <v>0</v>
      </c>
      <c r="BB1407" s="1">
        <f>COUNTIF(F1407,"CCVVC")</f>
        <v>0</v>
      </c>
      <c r="BF1407" s="1" t="str">
        <f>RIGHT(F1407,4)</f>
        <v>CVCV</v>
      </c>
      <c r="BG1407" s="1">
        <v>1</v>
      </c>
      <c r="BP1407" s="1">
        <f>SUM(BG1407:BO1407)</f>
        <v>1</v>
      </c>
      <c r="BQ1407">
        <v>0</v>
      </c>
      <c r="BS1407" s="1" t="str">
        <f>LEFT(B1407,1)</f>
        <v>t</v>
      </c>
      <c r="BT1407" s="1" t="str">
        <f>LEFT(B1407,2)</f>
        <v>ta</v>
      </c>
      <c r="BU1407" s="1" t="str">
        <f>RIGHT(B1407,1)</f>
        <v>u</v>
      </c>
      <c r="BX1407" s="10">
        <v>0</v>
      </c>
      <c r="BY1407" s="10" t="str">
        <f>LEFT(CA1407,1)</f>
        <v>a</v>
      </c>
      <c r="BZ1407" s="10" t="str">
        <f>RIGHT(B1407,1)</f>
        <v>u</v>
      </c>
      <c r="CA1407" s="10" t="str">
        <f>RIGHT(B1407,3)</f>
        <v>aʔu</v>
      </c>
      <c r="CB1407" s="10" t="str">
        <f>RIGHT(B1407,3)</f>
        <v>aʔu</v>
      </c>
      <c r="CC1407" s="10" t="str">
        <f>RIGHT(B1407,2)</f>
        <v>ʔu</v>
      </c>
      <c r="CD1407" s="10" t="str">
        <f>RIGHT(B1407,1)</f>
        <v>u</v>
      </c>
    </row>
    <row r="1408" spans="1:82">
      <c r="A1408">
        <v>302</v>
      </c>
      <c r="B1408" s="30" t="s">
        <v>3045</v>
      </c>
      <c r="C1408" t="s">
        <v>2103</v>
      </c>
      <c r="D1408" t="s">
        <v>1141</v>
      </c>
      <c r="E1408" t="s">
        <v>1141</v>
      </c>
      <c r="F1408" t="s">
        <v>2834</v>
      </c>
      <c r="G1408" s="1">
        <f>COUNTIF(B1408,"*ii*")</f>
        <v>0</v>
      </c>
      <c r="H1408" s="1">
        <f>COUNTIF(B1408,"*ee*")</f>
        <v>0</v>
      </c>
      <c r="I1408" s="1">
        <f>COUNTIF(B1408,"*aa*")</f>
        <v>0</v>
      </c>
      <c r="J1408" s="1">
        <f>COUNTIF(B1408,"*oo*")</f>
        <v>0</v>
      </c>
      <c r="K1408" s="1">
        <f>COUNTIF(B1408,"*uu*")</f>
        <v>0</v>
      </c>
      <c r="L1408" s="1">
        <f>COUNTIF(B1408,"*ia*")</f>
        <v>0</v>
      </c>
      <c r="M1408" s="1">
        <f>COUNTIF(B1408,"*iu*")</f>
        <v>0</v>
      </c>
      <c r="N1408" s="1">
        <f>COUNTIF(B1408,"*ei*")</f>
        <v>0</v>
      </c>
      <c r="O1408" s="1">
        <f>COUNTIF(B1408,"*ea*")</f>
        <v>0</v>
      </c>
      <c r="P1408" s="1">
        <f>COUNTIF(B1408,"*eo*")</f>
        <v>0</v>
      </c>
      <c r="Q1408" s="1">
        <f>COUNTIF(B1408,"*eu*")</f>
        <v>0</v>
      </c>
      <c r="R1408" s="1">
        <f>COUNTIF(B1408,"*ai*")</f>
        <v>0</v>
      </c>
      <c r="S1408" s="1">
        <f>COUNTIF(B1408,"*ae*")</f>
        <v>0</v>
      </c>
      <c r="T1408" s="1">
        <f>COUNTIF(B1408,"*ao*")</f>
        <v>0</v>
      </c>
      <c r="U1408" s="1">
        <f>COUNTIF(B1408,"*au*")</f>
        <v>0</v>
      </c>
      <c r="V1408" s="1">
        <f>COUNTIF(B1408,"*oi*")</f>
        <v>0</v>
      </c>
      <c r="W1408" s="1">
        <f>COUNTIF(B1408,"*oe*")</f>
        <v>0</v>
      </c>
      <c r="X1408" s="1">
        <f>COUNTIF(B1408,"*oa*")</f>
        <v>0</v>
      </c>
      <c r="Y1408" s="1">
        <f>COUNTIF(B1408,"*ou*")</f>
        <v>0</v>
      </c>
      <c r="Z1408" s="1">
        <f>COUNTIF(B1408,"*ui*")</f>
        <v>0</v>
      </c>
      <c r="AA1408" s="1">
        <f>COUNTIF(B1408,"*ua*")</f>
        <v>0</v>
      </c>
      <c r="AB1408">
        <f>SUM(G1408:AA1408)</f>
        <v>0</v>
      </c>
      <c r="AC1408">
        <v>2</v>
      </c>
      <c r="AD1408">
        <f>COUNTIF(AC1408,"2")</f>
        <v>1</v>
      </c>
      <c r="AE1408">
        <f>COUNTIF(AC1408,"3")</f>
        <v>0</v>
      </c>
      <c r="AF1408">
        <f>COUNTIF(AC1408,"4")</f>
        <v>0</v>
      </c>
      <c r="AG1408">
        <f>COUNTIF(AC1408,"5")</f>
        <v>0</v>
      </c>
      <c r="AH1408">
        <v>1</v>
      </c>
      <c r="AI1408">
        <v>0</v>
      </c>
      <c r="AL1408">
        <v>1</v>
      </c>
      <c r="AO1408" s="1">
        <f>COUNTIF(F1408,"CVCV")+COUNTIF(F1408,"CVVCV")</f>
        <v>1</v>
      </c>
      <c r="AP1408" s="1">
        <f>COUNTIF(F1408,"CVCVC")+COUNTIF(F1408,"CVVCVC")</f>
        <v>0</v>
      </c>
      <c r="AQ1408" s="1">
        <f>COUNTIF(F1408,"VCV")+COUNTIF(F1408,"VVCV")</f>
        <v>0</v>
      </c>
      <c r="AR1408" s="1">
        <f>COUNTIF(F1408,"VCVC")+COUNTIF(F1408,"VVCVC")</f>
        <v>0</v>
      </c>
      <c r="AS1408" s="1">
        <f>COUNTIF(F1408,"CVV")</f>
        <v>0</v>
      </c>
      <c r="AT1408" s="1">
        <f>COUNTIF(F1408,"CVVC")</f>
        <v>0</v>
      </c>
      <c r="AU1408" s="1">
        <f>COUNTIF(F1408,"VV")</f>
        <v>0</v>
      </c>
      <c r="AV1408" s="1">
        <f>COUNTIF(F1408,"VVC")</f>
        <v>0</v>
      </c>
      <c r="AW1408" s="1">
        <f>COUNTIF(F1408,"CVVCVC")+COUNTIF(F1408,"VVCVC")+COUNTIF(F1408,"CVVCV")+COUNTIF(F1408,"VVCV")</f>
        <v>0</v>
      </c>
      <c r="AY1408" s="1">
        <f>COUNTIF(F1408,"CCVCV")</f>
        <v>0</v>
      </c>
      <c r="AZ1408" s="1">
        <f>COUNTIF(F1408,"CCVCVC")</f>
        <v>0</v>
      </c>
      <c r="BA1408" s="1">
        <f>COUNTIF(F1408,"CCVV")</f>
        <v>0</v>
      </c>
      <c r="BB1408" s="1">
        <f>COUNTIF(F1408,"CCVVC")</f>
        <v>0</v>
      </c>
      <c r="BF1408" s="1" t="str">
        <f>RIGHT(F1408,4)</f>
        <v>CVCV</v>
      </c>
      <c r="BG1408" s="1">
        <v>1</v>
      </c>
      <c r="BP1408" s="1">
        <f>SUM(BG1408:BO1408)</f>
        <v>1</v>
      </c>
      <c r="BQ1408">
        <v>0</v>
      </c>
      <c r="BS1408" s="1" t="str">
        <f>LEFT(B1408,1)</f>
        <v>f</v>
      </c>
      <c r="BT1408" s="1" t="str">
        <f>LEFT(B1408,2)</f>
        <v>fe</v>
      </c>
      <c r="BU1408" s="1" t="str">
        <f>RIGHT(B1408,1)</f>
        <v>u</v>
      </c>
      <c r="BX1408" s="10">
        <v>0</v>
      </c>
      <c r="BY1408" s="10" t="str">
        <f>LEFT(CA1408,1)</f>
        <v>e</v>
      </c>
      <c r="BZ1408" s="10" t="str">
        <f>RIGHT(B1408,1)</f>
        <v>u</v>
      </c>
      <c r="CA1408" s="10" t="str">
        <f>RIGHT(B1408,3)</f>
        <v>eʔu</v>
      </c>
      <c r="CB1408" s="10" t="str">
        <f>RIGHT(B1408,3)</f>
        <v>eʔu</v>
      </c>
      <c r="CC1408" s="10" t="str">
        <f>RIGHT(B1408,2)</f>
        <v>ʔu</v>
      </c>
      <c r="CD1408" s="10" t="str">
        <f>RIGHT(B1408,1)</f>
        <v>u</v>
      </c>
    </row>
    <row r="1409" spans="1:82">
      <c r="A1409">
        <v>823</v>
      </c>
      <c r="B1409" s="30" t="s">
        <v>3137</v>
      </c>
      <c r="C1409" t="s">
        <v>1361</v>
      </c>
      <c r="D1409" t="s">
        <v>1141</v>
      </c>
      <c r="E1409" t="s">
        <v>1141</v>
      </c>
      <c r="F1409" t="s">
        <v>2834</v>
      </c>
      <c r="G1409" s="1">
        <f>COUNTIF(B1409,"*ii*")</f>
        <v>0</v>
      </c>
      <c r="H1409" s="1">
        <f>COUNTIF(B1409,"*ee*")</f>
        <v>0</v>
      </c>
      <c r="I1409" s="1">
        <f>COUNTIF(B1409,"*aa*")</f>
        <v>0</v>
      </c>
      <c r="J1409" s="1">
        <f>COUNTIF(B1409,"*oo*")</f>
        <v>0</v>
      </c>
      <c r="K1409" s="1">
        <f>COUNTIF(B1409,"*uu*")</f>
        <v>0</v>
      </c>
      <c r="L1409" s="1">
        <f>COUNTIF(B1409,"*ia*")</f>
        <v>0</v>
      </c>
      <c r="M1409" s="1">
        <f>COUNTIF(B1409,"*iu*")</f>
        <v>0</v>
      </c>
      <c r="N1409" s="1">
        <f>COUNTIF(B1409,"*ei*")</f>
        <v>0</v>
      </c>
      <c r="O1409" s="1">
        <f>COUNTIF(B1409,"*ea*")</f>
        <v>0</v>
      </c>
      <c r="P1409" s="1">
        <f>COUNTIF(B1409,"*eo*")</f>
        <v>0</v>
      </c>
      <c r="Q1409" s="1">
        <f>COUNTIF(B1409,"*eu*")</f>
        <v>0</v>
      </c>
      <c r="R1409" s="1">
        <f>COUNTIF(B1409,"*ai*")</f>
        <v>0</v>
      </c>
      <c r="S1409" s="1">
        <f>COUNTIF(B1409,"*ae*")</f>
        <v>0</v>
      </c>
      <c r="T1409" s="1">
        <f>COUNTIF(B1409,"*ao*")</f>
        <v>0</v>
      </c>
      <c r="U1409" s="1">
        <f>COUNTIF(B1409,"*au*")</f>
        <v>0</v>
      </c>
      <c r="V1409" s="1">
        <f>COUNTIF(B1409,"*oi*")</f>
        <v>0</v>
      </c>
      <c r="W1409" s="1">
        <f>COUNTIF(B1409,"*oe*")</f>
        <v>0</v>
      </c>
      <c r="X1409" s="1">
        <f>COUNTIF(B1409,"*oa*")</f>
        <v>0</v>
      </c>
      <c r="Y1409" s="1">
        <f>COUNTIF(B1409,"*ou*")</f>
        <v>0</v>
      </c>
      <c r="Z1409" s="1">
        <f>COUNTIF(B1409,"*ui*")</f>
        <v>0</v>
      </c>
      <c r="AA1409" s="1">
        <f>COUNTIF(B1409,"*ua*")</f>
        <v>0</v>
      </c>
      <c r="AB1409">
        <f>SUM(G1409:AA1409)</f>
        <v>0</v>
      </c>
      <c r="AC1409">
        <v>2</v>
      </c>
      <c r="AD1409">
        <f>COUNTIF(AC1409,"2")</f>
        <v>1</v>
      </c>
      <c r="AE1409">
        <f>COUNTIF(AC1409,"3")</f>
        <v>0</v>
      </c>
      <c r="AF1409">
        <f>COUNTIF(AC1409,"4")</f>
        <v>0</v>
      </c>
      <c r="AG1409">
        <f>COUNTIF(AC1409,"5")</f>
        <v>0</v>
      </c>
      <c r="AH1409">
        <v>1</v>
      </c>
      <c r="AI1409">
        <v>0</v>
      </c>
      <c r="AL1409">
        <v>1</v>
      </c>
      <c r="AO1409" s="1">
        <f>COUNTIF(F1409,"CVCV")+COUNTIF(F1409,"CVVCV")</f>
        <v>1</v>
      </c>
      <c r="AP1409" s="1">
        <f>COUNTIF(F1409,"CVCVC")+COUNTIF(F1409,"CVVCVC")</f>
        <v>0</v>
      </c>
      <c r="AQ1409" s="1">
        <f>COUNTIF(F1409,"VCV")+COUNTIF(F1409,"VVCV")</f>
        <v>0</v>
      </c>
      <c r="AR1409" s="1">
        <f>COUNTIF(F1409,"VCVC")+COUNTIF(F1409,"VVCVC")</f>
        <v>0</v>
      </c>
      <c r="AS1409" s="1">
        <f>COUNTIF(F1409,"CVV")</f>
        <v>0</v>
      </c>
      <c r="AT1409" s="1">
        <f>COUNTIF(F1409,"CVVC")</f>
        <v>0</v>
      </c>
      <c r="AU1409" s="1">
        <f>COUNTIF(F1409,"VV")</f>
        <v>0</v>
      </c>
      <c r="AV1409" s="1">
        <f>COUNTIF(F1409,"VVC")</f>
        <v>0</v>
      </c>
      <c r="AW1409" s="1">
        <f>COUNTIF(F1409,"CVVCVC")+COUNTIF(F1409,"VVCVC")+COUNTIF(F1409,"CVVCV")+COUNTIF(F1409,"VVCV")</f>
        <v>0</v>
      </c>
      <c r="AY1409" s="1">
        <f>COUNTIF(F1409,"CCVCV")</f>
        <v>0</v>
      </c>
      <c r="AZ1409" s="1">
        <f>COUNTIF(F1409,"CCVCVC")</f>
        <v>0</v>
      </c>
      <c r="BA1409" s="1">
        <f>COUNTIF(F1409,"CCVV")</f>
        <v>0</v>
      </c>
      <c r="BB1409" s="1">
        <f>COUNTIF(F1409,"CCVVC")</f>
        <v>0</v>
      </c>
      <c r="BF1409" s="1" t="str">
        <f>RIGHT(F1409,4)</f>
        <v>CVCV</v>
      </c>
      <c r="BG1409" s="1">
        <v>1</v>
      </c>
      <c r="BP1409" s="1">
        <f>SUM(BG1409:BO1409)</f>
        <v>1</v>
      </c>
      <c r="BQ1409">
        <v>0</v>
      </c>
      <c r="BS1409" s="1" t="str">
        <f>LEFT(B1409,1)</f>
        <v>m</v>
      </c>
      <c r="BT1409" s="1" t="str">
        <f>LEFT(B1409,2)</f>
        <v>me</v>
      </c>
      <c r="BU1409" s="1" t="str">
        <f>RIGHT(B1409,1)</f>
        <v>u</v>
      </c>
      <c r="BX1409" s="10">
        <v>0</v>
      </c>
      <c r="BY1409" s="10" t="str">
        <f>LEFT(CA1409,1)</f>
        <v>e</v>
      </c>
      <c r="BZ1409" s="10" t="str">
        <f>RIGHT(B1409,1)</f>
        <v>u</v>
      </c>
      <c r="CA1409" s="10" t="str">
        <f>RIGHT(B1409,3)</f>
        <v>eʔu</v>
      </c>
      <c r="CB1409" s="10" t="str">
        <f>RIGHT(B1409,3)</f>
        <v>eʔu</v>
      </c>
      <c r="CC1409" s="10" t="str">
        <f>RIGHT(B1409,2)</f>
        <v>ʔu</v>
      </c>
      <c r="CD1409" s="10" t="str">
        <f>RIGHT(B1409,1)</f>
        <v>u</v>
      </c>
    </row>
    <row r="1410" spans="1:82">
      <c r="A1410">
        <v>1508</v>
      </c>
      <c r="B1410" s="30" t="s">
        <v>3417</v>
      </c>
      <c r="C1410" t="s">
        <v>2337</v>
      </c>
      <c r="D1410" t="s">
        <v>1141</v>
      </c>
      <c r="E1410" t="s">
        <v>1141</v>
      </c>
      <c r="F1410" t="s">
        <v>2834</v>
      </c>
      <c r="G1410" s="1">
        <f>COUNTIF(B1410,"*ii*")</f>
        <v>0</v>
      </c>
      <c r="H1410" s="1">
        <f>COUNTIF(B1410,"*ee*")</f>
        <v>0</v>
      </c>
      <c r="I1410" s="1">
        <f>COUNTIF(B1410,"*aa*")</f>
        <v>0</v>
      </c>
      <c r="J1410" s="1">
        <f>COUNTIF(B1410,"*oo*")</f>
        <v>0</v>
      </c>
      <c r="K1410" s="1">
        <f>COUNTIF(B1410,"*uu*")</f>
        <v>0</v>
      </c>
      <c r="L1410" s="1">
        <f>COUNTIF(B1410,"*ia*")</f>
        <v>0</v>
      </c>
      <c r="M1410" s="1">
        <f>COUNTIF(B1410,"*iu*")</f>
        <v>0</v>
      </c>
      <c r="N1410" s="1">
        <f>COUNTIF(B1410,"*ei*")</f>
        <v>0</v>
      </c>
      <c r="O1410" s="1">
        <f>COUNTIF(B1410,"*ea*")</f>
        <v>0</v>
      </c>
      <c r="P1410" s="1">
        <f>COUNTIF(B1410,"*eo*")</f>
        <v>0</v>
      </c>
      <c r="Q1410" s="1">
        <f>COUNTIF(B1410,"*eu*")</f>
        <v>0</v>
      </c>
      <c r="R1410" s="1">
        <f>COUNTIF(B1410,"*ai*")</f>
        <v>0</v>
      </c>
      <c r="S1410" s="1">
        <f>COUNTIF(B1410,"*ae*")</f>
        <v>0</v>
      </c>
      <c r="T1410" s="1">
        <f>COUNTIF(B1410,"*ao*")</f>
        <v>0</v>
      </c>
      <c r="U1410" s="1">
        <f>COUNTIF(B1410,"*au*")</f>
        <v>0</v>
      </c>
      <c r="V1410" s="1">
        <f>COUNTIF(B1410,"*oi*")</f>
        <v>0</v>
      </c>
      <c r="W1410" s="1">
        <f>COUNTIF(B1410,"*oe*")</f>
        <v>0</v>
      </c>
      <c r="X1410" s="1">
        <f>COUNTIF(B1410,"*oa*")</f>
        <v>0</v>
      </c>
      <c r="Y1410" s="1">
        <f>COUNTIF(B1410,"*ou*")</f>
        <v>0</v>
      </c>
      <c r="Z1410" s="1">
        <f>COUNTIF(B1410,"*ui*")</f>
        <v>0</v>
      </c>
      <c r="AA1410" s="1">
        <f>COUNTIF(B1410,"*ua*")</f>
        <v>0</v>
      </c>
      <c r="AB1410">
        <f>SUM(G1410:AA1410)</f>
        <v>0</v>
      </c>
      <c r="AC1410">
        <v>2</v>
      </c>
      <c r="AD1410">
        <f>COUNTIF(AC1410,"2")</f>
        <v>1</v>
      </c>
      <c r="AE1410">
        <f>COUNTIF(AC1410,"3")</f>
        <v>0</v>
      </c>
      <c r="AF1410">
        <f>COUNTIF(AC1410,"4")</f>
        <v>0</v>
      </c>
      <c r="AG1410">
        <f>COUNTIF(AC1410,"5")</f>
        <v>0</v>
      </c>
      <c r="AH1410">
        <v>1</v>
      </c>
      <c r="AI1410">
        <v>0</v>
      </c>
      <c r="AL1410">
        <v>1</v>
      </c>
      <c r="AO1410" s="1">
        <f>COUNTIF(F1410,"CVCV")+COUNTIF(F1410,"CVVCV")</f>
        <v>1</v>
      </c>
      <c r="AP1410" s="1">
        <f>COUNTIF(F1410,"CVCVC")+COUNTIF(F1410,"CVVCVC")</f>
        <v>0</v>
      </c>
      <c r="AQ1410" s="1">
        <f>COUNTIF(F1410,"VCV")+COUNTIF(F1410,"VVCV")</f>
        <v>0</v>
      </c>
      <c r="AR1410" s="1">
        <f>COUNTIF(F1410,"VCVC")+COUNTIF(F1410,"VVCVC")</f>
        <v>0</v>
      </c>
      <c r="AS1410" s="1">
        <f>COUNTIF(F1410,"CVV")</f>
        <v>0</v>
      </c>
      <c r="AT1410" s="1">
        <f>COUNTIF(F1410,"CVVC")</f>
        <v>0</v>
      </c>
      <c r="AU1410" s="1">
        <f>COUNTIF(F1410,"VV")</f>
        <v>0</v>
      </c>
      <c r="AV1410" s="1">
        <f>COUNTIF(F1410,"VVC")</f>
        <v>0</v>
      </c>
      <c r="AW1410" s="1">
        <f>COUNTIF(F1410,"CVVCVC")+COUNTIF(F1410,"VVCVC")+COUNTIF(F1410,"CVVCV")+COUNTIF(F1410,"VVCV")</f>
        <v>0</v>
      </c>
      <c r="AY1410" s="1">
        <f>COUNTIF(F1410,"CCVCV")</f>
        <v>0</v>
      </c>
      <c r="AZ1410" s="1">
        <f>COUNTIF(F1410,"CCVCVC")</f>
        <v>0</v>
      </c>
      <c r="BA1410" s="1">
        <f>COUNTIF(F1410,"CCVV")</f>
        <v>0</v>
      </c>
      <c r="BB1410" s="1">
        <f>COUNTIF(F1410,"CCVVC")</f>
        <v>0</v>
      </c>
      <c r="BF1410" s="1" t="str">
        <f>RIGHT(F1410,4)</f>
        <v>CVCV</v>
      </c>
      <c r="BG1410" s="1">
        <v>1</v>
      </c>
      <c r="BP1410" s="1">
        <f>SUM(BG1410:BO1410)</f>
        <v>1</v>
      </c>
      <c r="BQ1410">
        <v>0</v>
      </c>
      <c r="BS1410" s="1" t="str">
        <f>LEFT(B1410,1)</f>
        <v>r</v>
      </c>
      <c r="BT1410" s="1" t="str">
        <f>LEFT(B1410,2)</f>
        <v>re</v>
      </c>
      <c r="BU1410" s="1" t="str">
        <f>RIGHT(B1410,1)</f>
        <v>u</v>
      </c>
      <c r="BX1410" s="10">
        <v>0</v>
      </c>
      <c r="BY1410" s="10" t="str">
        <f>LEFT(CA1410,1)</f>
        <v>e</v>
      </c>
      <c r="BZ1410" s="10" t="str">
        <f>RIGHT(B1410,1)</f>
        <v>u</v>
      </c>
      <c r="CA1410" s="10" t="str">
        <f>RIGHT(B1410,3)</f>
        <v>eʔu</v>
      </c>
      <c r="CB1410" s="10" t="str">
        <f>RIGHT(B1410,3)</f>
        <v>eʔu</v>
      </c>
      <c r="CC1410" s="10" t="str">
        <f>RIGHT(B1410,2)</f>
        <v>ʔu</v>
      </c>
      <c r="CD1410" s="10" t="str">
        <f>RIGHT(B1410,1)</f>
        <v>u</v>
      </c>
    </row>
    <row r="1411" spans="1:82">
      <c r="A1411">
        <v>1141</v>
      </c>
      <c r="B1411" s="30" t="s">
        <v>3199</v>
      </c>
      <c r="C1411" t="s">
        <v>2435</v>
      </c>
      <c r="D1411" t="s">
        <v>1152</v>
      </c>
      <c r="E1411" t="s">
        <v>1141</v>
      </c>
      <c r="F1411" t="s">
        <v>2834</v>
      </c>
      <c r="G1411" s="1">
        <f>COUNTIF(B1411,"*ii*")</f>
        <v>0</v>
      </c>
      <c r="H1411" s="1">
        <f>COUNTIF(B1411,"*ee*")</f>
        <v>0</v>
      </c>
      <c r="I1411" s="1">
        <f>COUNTIF(B1411,"*aa*")</f>
        <v>0</v>
      </c>
      <c r="J1411" s="1">
        <f>COUNTIF(B1411,"*oo*")</f>
        <v>0</v>
      </c>
      <c r="K1411" s="1">
        <f>COUNTIF(B1411,"*uu*")</f>
        <v>0</v>
      </c>
      <c r="L1411" s="1">
        <f>COUNTIF(B1411,"*ia*")</f>
        <v>0</v>
      </c>
      <c r="M1411" s="1">
        <f>COUNTIF(B1411,"*iu*")</f>
        <v>0</v>
      </c>
      <c r="N1411" s="1">
        <f>COUNTIF(B1411,"*ei*")</f>
        <v>0</v>
      </c>
      <c r="O1411" s="1">
        <f>COUNTIF(B1411,"*ea*")</f>
        <v>0</v>
      </c>
      <c r="P1411" s="1">
        <f>COUNTIF(B1411,"*eo*")</f>
        <v>0</v>
      </c>
      <c r="Q1411" s="1">
        <f>COUNTIF(B1411,"*eu*")</f>
        <v>0</v>
      </c>
      <c r="R1411" s="1">
        <f>COUNTIF(B1411,"*ai*")</f>
        <v>0</v>
      </c>
      <c r="S1411" s="1">
        <f>COUNTIF(B1411,"*ae*")</f>
        <v>0</v>
      </c>
      <c r="T1411" s="1">
        <f>COUNTIF(B1411,"*ao*")</f>
        <v>0</v>
      </c>
      <c r="U1411" s="1">
        <f>COUNTIF(B1411,"*au*")</f>
        <v>0</v>
      </c>
      <c r="V1411" s="1">
        <f>COUNTIF(B1411,"*oi*")</f>
        <v>0</v>
      </c>
      <c r="W1411" s="1">
        <f>COUNTIF(B1411,"*oe*")</f>
        <v>0</v>
      </c>
      <c r="X1411" s="1">
        <f>COUNTIF(B1411,"*oa*")</f>
        <v>0</v>
      </c>
      <c r="Y1411" s="1">
        <f>COUNTIF(B1411,"*ou*")</f>
        <v>0</v>
      </c>
      <c r="Z1411" s="1">
        <f>COUNTIF(B1411,"*ui*")</f>
        <v>0</v>
      </c>
      <c r="AA1411" s="1">
        <f>COUNTIF(B1411,"*ua*")</f>
        <v>0</v>
      </c>
      <c r="AB1411">
        <f>SUM(G1411:AA1411)</f>
        <v>0</v>
      </c>
      <c r="AC1411">
        <v>2</v>
      </c>
      <c r="AD1411">
        <f>COUNTIF(AC1411,"2")</f>
        <v>1</v>
      </c>
      <c r="AE1411">
        <f>COUNTIF(AC1411,"3")</f>
        <v>0</v>
      </c>
      <c r="AF1411">
        <f>COUNTIF(AC1411,"4")</f>
        <v>0</v>
      </c>
      <c r="AG1411">
        <f>COUNTIF(AC1411,"5")</f>
        <v>0</v>
      </c>
      <c r="AH1411">
        <v>1</v>
      </c>
      <c r="AI1411">
        <v>0</v>
      </c>
      <c r="AL1411">
        <v>1</v>
      </c>
      <c r="AO1411" s="1">
        <f>COUNTIF(F1411,"CVCV")+COUNTIF(F1411,"CVVCV")</f>
        <v>1</v>
      </c>
      <c r="AP1411" s="1">
        <f>COUNTIF(F1411,"CVCVC")+COUNTIF(F1411,"CVVCVC")</f>
        <v>0</v>
      </c>
      <c r="AQ1411" s="1">
        <f>COUNTIF(F1411,"VCV")+COUNTIF(F1411,"VVCV")</f>
        <v>0</v>
      </c>
      <c r="AR1411" s="1">
        <f>COUNTIF(F1411,"VCVC")+COUNTIF(F1411,"VVCVC")</f>
        <v>0</v>
      </c>
      <c r="AS1411" s="1">
        <f>COUNTIF(F1411,"CVV")</f>
        <v>0</v>
      </c>
      <c r="AT1411" s="1">
        <f>COUNTIF(F1411,"CVVC")</f>
        <v>0</v>
      </c>
      <c r="AU1411" s="1">
        <f>COUNTIF(F1411,"VV")</f>
        <v>0</v>
      </c>
      <c r="AV1411" s="1">
        <f>COUNTIF(F1411,"VVC")</f>
        <v>0</v>
      </c>
      <c r="AW1411" s="1">
        <f>COUNTIF(F1411,"CVVCVC")+COUNTIF(F1411,"VVCVC")+COUNTIF(F1411,"CVVCV")+COUNTIF(F1411,"VVCV")</f>
        <v>0</v>
      </c>
      <c r="AY1411" s="1">
        <f>COUNTIF(F1411,"CCVCV")</f>
        <v>0</v>
      </c>
      <c r="AZ1411" s="1">
        <f>COUNTIF(F1411,"CCVCVC")</f>
        <v>0</v>
      </c>
      <c r="BA1411" s="1">
        <f>COUNTIF(F1411,"CCVV")</f>
        <v>0</v>
      </c>
      <c r="BB1411" s="1">
        <f>COUNTIF(F1411,"CCVVC")</f>
        <v>0</v>
      </c>
      <c r="BF1411" s="1" t="str">
        <f>RIGHT(F1411,4)</f>
        <v>CVCV</v>
      </c>
      <c r="BG1411" s="1">
        <v>1</v>
      </c>
      <c r="BP1411" s="1">
        <f>SUM(BG1411:BO1411)</f>
        <v>1</v>
      </c>
      <c r="BQ1411">
        <v>0</v>
      </c>
      <c r="BS1411" s="1" t="str">
        <f>LEFT(B1411,1)</f>
        <v>p</v>
      </c>
      <c r="BT1411" s="1" t="str">
        <f>LEFT(B1411,2)</f>
        <v>pe</v>
      </c>
      <c r="BU1411" s="1" t="str">
        <f>RIGHT(B1411,1)</f>
        <v>u</v>
      </c>
      <c r="BX1411" s="10">
        <v>0</v>
      </c>
      <c r="BY1411" s="10" t="str">
        <f>LEFT(CA1411,1)</f>
        <v>e</v>
      </c>
      <c r="BZ1411" s="10" t="str">
        <f>RIGHT(B1411,1)</f>
        <v>u</v>
      </c>
      <c r="CA1411" s="10" t="str">
        <f>RIGHT(B1411,3)</f>
        <v>eʔu</v>
      </c>
      <c r="CB1411" s="10" t="str">
        <f>RIGHT(B1411,3)</f>
        <v>eʔu</v>
      </c>
      <c r="CC1411" s="10" t="str">
        <f>RIGHT(B1411,2)</f>
        <v>ʔu</v>
      </c>
      <c r="CD1411" s="10" t="str">
        <f>RIGHT(B1411,1)</f>
        <v>u</v>
      </c>
    </row>
    <row r="1412" spans="1:82">
      <c r="A1412">
        <v>148</v>
      </c>
      <c r="B1412" s="30" t="s">
        <v>3025</v>
      </c>
      <c r="C1412" t="s">
        <v>2242</v>
      </c>
      <c r="D1412" t="s">
        <v>1150</v>
      </c>
      <c r="E1412" t="s">
        <v>2821</v>
      </c>
      <c r="F1412" t="s">
        <v>2834</v>
      </c>
      <c r="G1412" s="1">
        <f>COUNTIF(B1412,"*ii*")</f>
        <v>0</v>
      </c>
      <c r="H1412" s="1">
        <f>COUNTIF(B1412,"*ee*")</f>
        <v>0</v>
      </c>
      <c r="I1412" s="1">
        <f>COUNTIF(B1412,"*aa*")</f>
        <v>0</v>
      </c>
      <c r="J1412" s="1">
        <f>COUNTIF(B1412,"*oo*")</f>
        <v>0</v>
      </c>
      <c r="K1412" s="1">
        <f>COUNTIF(B1412,"*uu*")</f>
        <v>0</v>
      </c>
      <c r="L1412" s="1">
        <f>COUNTIF(B1412,"*ia*")</f>
        <v>0</v>
      </c>
      <c r="M1412" s="1">
        <f>COUNTIF(B1412,"*iu*")</f>
        <v>0</v>
      </c>
      <c r="N1412" s="1">
        <f>COUNTIF(B1412,"*ei*")</f>
        <v>0</v>
      </c>
      <c r="O1412" s="1">
        <f>COUNTIF(B1412,"*ea*")</f>
        <v>0</v>
      </c>
      <c r="P1412" s="1">
        <f>COUNTIF(B1412,"*eo*")</f>
        <v>0</v>
      </c>
      <c r="Q1412" s="1">
        <f>COUNTIF(B1412,"*eu*")</f>
        <v>0</v>
      </c>
      <c r="R1412" s="1">
        <f>COUNTIF(B1412,"*ai*")</f>
        <v>0</v>
      </c>
      <c r="S1412" s="1">
        <f>COUNTIF(B1412,"*ae*")</f>
        <v>0</v>
      </c>
      <c r="T1412" s="1">
        <f>COUNTIF(B1412,"*ao*")</f>
        <v>0</v>
      </c>
      <c r="U1412" s="1">
        <f>COUNTIF(B1412,"*au*")</f>
        <v>0</v>
      </c>
      <c r="V1412" s="1">
        <f>COUNTIF(B1412,"*oi*")</f>
        <v>0</v>
      </c>
      <c r="W1412" s="1">
        <f>COUNTIF(B1412,"*oe*")</f>
        <v>0</v>
      </c>
      <c r="X1412" s="1">
        <f>COUNTIF(B1412,"*oa*")</f>
        <v>0</v>
      </c>
      <c r="Y1412" s="1">
        <f>COUNTIF(B1412,"*ou*")</f>
        <v>0</v>
      </c>
      <c r="Z1412" s="1">
        <f>COUNTIF(B1412,"*ui*")</f>
        <v>0</v>
      </c>
      <c r="AA1412" s="1">
        <f>COUNTIF(B1412,"*ua*")</f>
        <v>0</v>
      </c>
      <c r="AB1412">
        <f>SUM(G1412:AA1412)</f>
        <v>0</v>
      </c>
      <c r="AC1412">
        <v>2</v>
      </c>
      <c r="AD1412">
        <f>COUNTIF(AC1412,"2")</f>
        <v>1</v>
      </c>
      <c r="AE1412">
        <f>COUNTIF(AC1412,"3")</f>
        <v>0</v>
      </c>
      <c r="AF1412">
        <f>COUNTIF(AC1412,"4")</f>
        <v>0</v>
      </c>
      <c r="AG1412">
        <f>COUNTIF(AC1412,"5")</f>
        <v>0</v>
      </c>
      <c r="AH1412">
        <v>1</v>
      </c>
      <c r="AI1412">
        <v>0</v>
      </c>
      <c r="AL1412">
        <v>1</v>
      </c>
      <c r="AO1412" s="1">
        <f>COUNTIF(F1412,"CVCV")+COUNTIF(F1412,"CVVCV")</f>
        <v>1</v>
      </c>
      <c r="AP1412" s="1">
        <f>COUNTIF(F1412,"CVCVC")+COUNTIF(F1412,"CVVCVC")</f>
        <v>0</v>
      </c>
      <c r="AQ1412" s="1">
        <f>COUNTIF(F1412,"VCV")+COUNTIF(F1412,"VVCV")</f>
        <v>0</v>
      </c>
      <c r="AR1412" s="1">
        <f>COUNTIF(F1412,"VCVC")+COUNTIF(F1412,"VVCVC")</f>
        <v>0</v>
      </c>
      <c r="AS1412" s="1">
        <f>COUNTIF(F1412,"CVV")</f>
        <v>0</v>
      </c>
      <c r="AT1412" s="1">
        <f>COUNTIF(F1412,"CVVC")</f>
        <v>0</v>
      </c>
      <c r="AU1412" s="1">
        <f>COUNTIF(F1412,"VV")</f>
        <v>0</v>
      </c>
      <c r="AV1412" s="1">
        <f>COUNTIF(F1412,"VVC")</f>
        <v>0</v>
      </c>
      <c r="AW1412" s="1">
        <f>COUNTIF(F1412,"CVVCVC")+COUNTIF(F1412,"VVCVC")+COUNTIF(F1412,"CVVCV")+COUNTIF(F1412,"VVCV")</f>
        <v>0</v>
      </c>
      <c r="AY1412" s="1">
        <f>COUNTIF(F1412,"CCVCV")</f>
        <v>0</v>
      </c>
      <c r="AZ1412" s="1">
        <f>COUNTIF(F1412,"CCVCVC")</f>
        <v>0</v>
      </c>
      <c r="BA1412" s="1">
        <f>COUNTIF(F1412,"CCVV")</f>
        <v>0</v>
      </c>
      <c r="BB1412" s="1">
        <f>COUNTIF(F1412,"CCVVC")</f>
        <v>0</v>
      </c>
      <c r="BF1412" s="1" t="str">
        <f>RIGHT(F1412,4)</f>
        <v>CVCV</v>
      </c>
      <c r="BG1412" s="1">
        <v>1</v>
      </c>
      <c r="BP1412" s="1">
        <f>SUM(BG1412:BO1412)</f>
        <v>1</v>
      </c>
      <c r="BQ1412">
        <v>0</v>
      </c>
      <c r="BS1412" s="1" t="str">
        <f>LEFT(B1412,1)</f>
        <v>b</v>
      </c>
      <c r="BT1412" s="1" t="str">
        <f>LEFT(B1412,2)</f>
        <v>be</v>
      </c>
      <c r="BU1412" s="1" t="str">
        <f>RIGHT(B1412,1)</f>
        <v>u</v>
      </c>
      <c r="BX1412" s="10">
        <v>0</v>
      </c>
      <c r="BY1412" s="10" t="str">
        <f>LEFT(CA1412,1)</f>
        <v>e</v>
      </c>
      <c r="BZ1412" s="10" t="str">
        <f>RIGHT(B1412,1)</f>
        <v>u</v>
      </c>
      <c r="CA1412" s="10" t="str">
        <f>RIGHT(B1412,3)</f>
        <v>eʔu</v>
      </c>
      <c r="CB1412" s="10" t="str">
        <f>RIGHT(B1412,3)</f>
        <v>eʔu</v>
      </c>
      <c r="CC1412" s="10" t="str">
        <f>RIGHT(B1412,2)</f>
        <v>ʔu</v>
      </c>
      <c r="CD1412" s="10" t="str">
        <f>RIGHT(B1412,1)</f>
        <v>u</v>
      </c>
    </row>
    <row r="1413" spans="1:82">
      <c r="A1413">
        <v>394</v>
      </c>
      <c r="B1413" s="30" t="s">
        <v>3058</v>
      </c>
      <c r="C1413" t="s">
        <v>1443</v>
      </c>
      <c r="D1413" t="s">
        <v>1150</v>
      </c>
      <c r="E1413" t="s">
        <v>2821</v>
      </c>
      <c r="F1413" t="s">
        <v>2834</v>
      </c>
      <c r="G1413" s="1">
        <f>COUNTIF(B1413,"*ii*")</f>
        <v>0</v>
      </c>
      <c r="H1413" s="1">
        <f>COUNTIF(B1413,"*ee*")</f>
        <v>0</v>
      </c>
      <c r="I1413" s="1">
        <f>COUNTIF(B1413,"*aa*")</f>
        <v>0</v>
      </c>
      <c r="J1413" s="1">
        <f>COUNTIF(B1413,"*oo*")</f>
        <v>0</v>
      </c>
      <c r="K1413" s="1">
        <f>COUNTIF(B1413,"*uu*")</f>
        <v>0</v>
      </c>
      <c r="L1413" s="1">
        <f>COUNTIF(B1413,"*ia*")</f>
        <v>0</v>
      </c>
      <c r="M1413" s="1">
        <f>COUNTIF(B1413,"*iu*")</f>
        <v>0</v>
      </c>
      <c r="N1413" s="1">
        <f>COUNTIF(B1413,"*ei*")</f>
        <v>0</v>
      </c>
      <c r="O1413" s="1">
        <f>COUNTIF(B1413,"*ea*")</f>
        <v>0</v>
      </c>
      <c r="P1413" s="1">
        <f>COUNTIF(B1413,"*eo*")</f>
        <v>0</v>
      </c>
      <c r="Q1413" s="1">
        <f>COUNTIF(B1413,"*eu*")</f>
        <v>0</v>
      </c>
      <c r="R1413" s="1">
        <f>COUNTIF(B1413,"*ai*")</f>
        <v>0</v>
      </c>
      <c r="S1413" s="1">
        <f>COUNTIF(B1413,"*ae*")</f>
        <v>0</v>
      </c>
      <c r="T1413" s="1">
        <f>COUNTIF(B1413,"*ao*")</f>
        <v>0</v>
      </c>
      <c r="U1413" s="1">
        <f>COUNTIF(B1413,"*au*")</f>
        <v>0</v>
      </c>
      <c r="V1413" s="1">
        <f>COUNTIF(B1413,"*oi*")</f>
        <v>0</v>
      </c>
      <c r="W1413" s="1">
        <f>COUNTIF(B1413,"*oe*")</f>
        <v>0</v>
      </c>
      <c r="X1413" s="1">
        <f>COUNTIF(B1413,"*oa*")</f>
        <v>0</v>
      </c>
      <c r="Y1413" s="1">
        <f>COUNTIF(B1413,"*ou*")</f>
        <v>0</v>
      </c>
      <c r="Z1413" s="1">
        <f>COUNTIF(B1413,"*ui*")</f>
        <v>0</v>
      </c>
      <c r="AA1413" s="1">
        <f>COUNTIF(B1413,"*ua*")</f>
        <v>0</v>
      </c>
      <c r="AB1413">
        <f>SUM(G1413:AA1413)</f>
        <v>0</v>
      </c>
      <c r="AC1413">
        <v>2</v>
      </c>
      <c r="AD1413">
        <f>COUNTIF(AC1413,"2")</f>
        <v>1</v>
      </c>
      <c r="AE1413">
        <f>COUNTIF(AC1413,"3")</f>
        <v>0</v>
      </c>
      <c r="AF1413">
        <f>COUNTIF(AC1413,"4")</f>
        <v>0</v>
      </c>
      <c r="AG1413">
        <f>COUNTIF(AC1413,"5")</f>
        <v>0</v>
      </c>
      <c r="AH1413">
        <v>1</v>
      </c>
      <c r="AI1413">
        <v>0</v>
      </c>
      <c r="AL1413">
        <v>1</v>
      </c>
      <c r="AO1413" s="1">
        <f>COUNTIF(F1413,"CVCV")+COUNTIF(F1413,"CVVCV")</f>
        <v>1</v>
      </c>
      <c r="AP1413" s="1">
        <f>COUNTIF(F1413,"CVCVC")+COUNTIF(F1413,"CVVCVC")</f>
        <v>0</v>
      </c>
      <c r="AQ1413" s="1">
        <f>COUNTIF(F1413,"VCV")+COUNTIF(F1413,"VVCV")</f>
        <v>0</v>
      </c>
      <c r="AR1413" s="1">
        <f>COUNTIF(F1413,"VCVC")+COUNTIF(F1413,"VVCVC")</f>
        <v>0</v>
      </c>
      <c r="AS1413" s="1">
        <f>COUNTIF(F1413,"CVV")</f>
        <v>0</v>
      </c>
      <c r="AT1413" s="1">
        <f>COUNTIF(F1413,"CVVC")</f>
        <v>0</v>
      </c>
      <c r="AU1413" s="1">
        <f>COUNTIF(F1413,"VV")</f>
        <v>0</v>
      </c>
      <c r="AV1413" s="1">
        <f>COUNTIF(F1413,"VVC")</f>
        <v>0</v>
      </c>
      <c r="AW1413" s="1">
        <f>COUNTIF(F1413,"CVVCVC")+COUNTIF(F1413,"VVCVC")+COUNTIF(F1413,"CVVCV")+COUNTIF(F1413,"VVCV")</f>
        <v>0</v>
      </c>
      <c r="AY1413" s="1">
        <f>COUNTIF(F1413,"CCVCV")</f>
        <v>0</v>
      </c>
      <c r="AZ1413" s="1">
        <f>COUNTIF(F1413,"CCVCVC")</f>
        <v>0</v>
      </c>
      <c r="BA1413" s="1">
        <f>COUNTIF(F1413,"CCVV")</f>
        <v>0</v>
      </c>
      <c r="BB1413" s="1">
        <f>COUNTIF(F1413,"CCVVC")</f>
        <v>0</v>
      </c>
      <c r="BF1413" s="1" t="str">
        <f>RIGHT(F1413,4)</f>
        <v>CVCV</v>
      </c>
      <c r="BG1413" s="1">
        <v>1</v>
      </c>
      <c r="BP1413" s="1">
        <f>SUM(BG1413:BO1413)</f>
        <v>1</v>
      </c>
      <c r="BQ1413">
        <v>0</v>
      </c>
      <c r="BS1413" s="1" t="str">
        <f>LEFT(B1413,1)</f>
        <v>h</v>
      </c>
      <c r="BT1413" s="1" t="str">
        <f>LEFT(B1413,2)</f>
        <v>he</v>
      </c>
      <c r="BU1413" s="1" t="str">
        <f>RIGHT(B1413,1)</f>
        <v>u</v>
      </c>
      <c r="BX1413" s="10">
        <v>0</v>
      </c>
      <c r="BY1413" s="10" t="str">
        <f>LEFT(CA1413,1)</f>
        <v>e</v>
      </c>
      <c r="BZ1413" s="10" t="str">
        <f>RIGHT(B1413,1)</f>
        <v>u</v>
      </c>
      <c r="CA1413" s="10" t="str">
        <f>RIGHT(B1413,3)</f>
        <v>eʔu</v>
      </c>
      <c r="CB1413" s="10" t="str">
        <f>RIGHT(B1413,3)</f>
        <v>eʔu</v>
      </c>
      <c r="CC1413" s="10" t="str">
        <f>RIGHT(B1413,2)</f>
        <v>ʔu</v>
      </c>
      <c r="CD1413" s="10" t="str">
        <f>RIGHT(B1413,1)</f>
        <v>u</v>
      </c>
    </row>
    <row r="1414" spans="1:82">
      <c r="A1414">
        <v>988</v>
      </c>
      <c r="B1414" s="30" t="s">
        <v>3172</v>
      </c>
      <c r="C1414" t="s">
        <v>1251</v>
      </c>
      <c r="D1414" t="s">
        <v>1152</v>
      </c>
      <c r="E1414" t="s">
        <v>1141</v>
      </c>
      <c r="F1414" t="s">
        <v>2834</v>
      </c>
      <c r="G1414" s="1">
        <f>COUNTIF(B1414,"*ii*")</f>
        <v>0</v>
      </c>
      <c r="H1414" s="1">
        <f>COUNTIF(B1414,"*ee*")</f>
        <v>0</v>
      </c>
      <c r="I1414" s="1">
        <f>COUNTIF(B1414,"*aa*")</f>
        <v>0</v>
      </c>
      <c r="J1414" s="1">
        <f>COUNTIF(B1414,"*oo*")</f>
        <v>0</v>
      </c>
      <c r="K1414" s="1">
        <f>COUNTIF(B1414,"*uu*")</f>
        <v>0</v>
      </c>
      <c r="L1414" s="1">
        <f>COUNTIF(B1414,"*ia*")</f>
        <v>0</v>
      </c>
      <c r="M1414" s="1">
        <f>COUNTIF(B1414,"*iu*")</f>
        <v>0</v>
      </c>
      <c r="N1414" s="1">
        <f>COUNTIF(B1414,"*ei*")</f>
        <v>0</v>
      </c>
      <c r="O1414" s="1">
        <f>COUNTIF(B1414,"*ea*")</f>
        <v>0</v>
      </c>
      <c r="P1414" s="1">
        <f>COUNTIF(B1414,"*eo*")</f>
        <v>0</v>
      </c>
      <c r="Q1414" s="1">
        <f>COUNTIF(B1414,"*eu*")</f>
        <v>0</v>
      </c>
      <c r="R1414" s="1">
        <f>COUNTIF(B1414,"*ai*")</f>
        <v>0</v>
      </c>
      <c r="S1414" s="1">
        <f>COUNTIF(B1414,"*ae*")</f>
        <v>0</v>
      </c>
      <c r="T1414" s="1">
        <f>COUNTIF(B1414,"*ao*")</f>
        <v>0</v>
      </c>
      <c r="U1414" s="1">
        <f>COUNTIF(B1414,"*au*")</f>
        <v>0</v>
      </c>
      <c r="V1414" s="1">
        <f>COUNTIF(B1414,"*oi*")</f>
        <v>0</v>
      </c>
      <c r="W1414" s="1">
        <f>COUNTIF(B1414,"*oe*")</f>
        <v>0</v>
      </c>
      <c r="X1414" s="1">
        <f>COUNTIF(B1414,"*oa*")</f>
        <v>0</v>
      </c>
      <c r="Y1414" s="1">
        <f>COUNTIF(B1414,"*ou*")</f>
        <v>0</v>
      </c>
      <c r="Z1414" s="1">
        <f>COUNTIF(B1414,"*ui*")</f>
        <v>0</v>
      </c>
      <c r="AA1414" s="1">
        <f>COUNTIF(B1414,"*ua*")</f>
        <v>0</v>
      </c>
      <c r="AB1414">
        <f>SUM(G1414:AA1414)</f>
        <v>0</v>
      </c>
      <c r="AC1414">
        <v>2</v>
      </c>
      <c r="AD1414">
        <f>COUNTIF(AC1414,"2")</f>
        <v>1</v>
      </c>
      <c r="AE1414">
        <f>COUNTIF(AC1414,"3")</f>
        <v>0</v>
      </c>
      <c r="AF1414">
        <f>COUNTIF(AC1414,"4")</f>
        <v>0</v>
      </c>
      <c r="AG1414">
        <f>COUNTIF(AC1414,"5")</f>
        <v>0</v>
      </c>
      <c r="AH1414">
        <v>1</v>
      </c>
      <c r="AI1414">
        <v>0</v>
      </c>
      <c r="AL1414">
        <v>1</v>
      </c>
      <c r="AO1414" s="1">
        <f>COUNTIF(F1414,"CVCV")+COUNTIF(F1414,"CVVCV")</f>
        <v>1</v>
      </c>
      <c r="AP1414" s="1">
        <f>COUNTIF(F1414,"CVCVC")+COUNTIF(F1414,"CVVCVC")</f>
        <v>0</v>
      </c>
      <c r="AQ1414" s="1">
        <f>COUNTIF(F1414,"VCV")+COUNTIF(F1414,"VVCV")</f>
        <v>0</v>
      </c>
      <c r="AR1414" s="1">
        <f>COUNTIF(F1414,"VCVC")+COUNTIF(F1414,"VVCVC")</f>
        <v>0</v>
      </c>
      <c r="AS1414" s="1">
        <f>COUNTIF(F1414,"CVV")</f>
        <v>0</v>
      </c>
      <c r="AT1414" s="1">
        <f>COUNTIF(F1414,"CVVC")</f>
        <v>0</v>
      </c>
      <c r="AU1414" s="1">
        <f>COUNTIF(F1414,"VV")</f>
        <v>0</v>
      </c>
      <c r="AV1414" s="1">
        <f>COUNTIF(F1414,"VVC")</f>
        <v>0</v>
      </c>
      <c r="AW1414" s="1">
        <f>COUNTIF(F1414,"CVVCVC")+COUNTIF(F1414,"VVCVC")+COUNTIF(F1414,"CVVCV")+COUNTIF(F1414,"VVCV")</f>
        <v>0</v>
      </c>
      <c r="AY1414" s="1">
        <f>COUNTIF(F1414,"CCVCV")</f>
        <v>0</v>
      </c>
      <c r="AZ1414" s="1">
        <f>COUNTIF(F1414,"CCVCVC")</f>
        <v>0</v>
      </c>
      <c r="BA1414" s="1">
        <f>COUNTIF(F1414,"CCVV")</f>
        <v>0</v>
      </c>
      <c r="BB1414" s="1">
        <f>COUNTIF(F1414,"CCVVC")</f>
        <v>0</v>
      </c>
      <c r="BF1414" s="1" t="str">
        <f>RIGHT(F1414,4)</f>
        <v>CVCV</v>
      </c>
      <c r="BG1414" s="1">
        <v>1</v>
      </c>
      <c r="BP1414" s="1">
        <f>SUM(BG1414:BO1414)</f>
        <v>1</v>
      </c>
      <c r="BQ1414">
        <v>0</v>
      </c>
      <c r="BS1414" s="1" t="str">
        <f>LEFT(B1414,1)</f>
        <v>n</v>
      </c>
      <c r="BT1414" s="1" t="str">
        <f>LEFT(B1414,2)</f>
        <v>ni</v>
      </c>
      <c r="BU1414" s="1" t="str">
        <f>RIGHT(B1414,1)</f>
        <v>u</v>
      </c>
      <c r="BX1414" s="10">
        <v>0</v>
      </c>
      <c r="BY1414" s="10" t="str">
        <f>LEFT(CA1414,1)</f>
        <v>i</v>
      </c>
      <c r="BZ1414" s="10" t="str">
        <f>RIGHT(B1414,1)</f>
        <v>u</v>
      </c>
      <c r="CA1414" s="10" t="str">
        <f>RIGHT(B1414,3)</f>
        <v>iʔu</v>
      </c>
      <c r="CB1414" s="10" t="str">
        <f>RIGHT(B1414,3)</f>
        <v>iʔu</v>
      </c>
      <c r="CC1414" s="10" t="str">
        <f>RIGHT(B1414,2)</f>
        <v>ʔu</v>
      </c>
      <c r="CD1414" s="10" t="str">
        <f>RIGHT(B1414,1)</f>
        <v>u</v>
      </c>
    </row>
    <row r="1415" spans="1:82">
      <c r="A1415">
        <v>1664</v>
      </c>
      <c r="B1415" s="30" t="s">
        <v>3449</v>
      </c>
      <c r="C1415" t="s">
        <v>1629</v>
      </c>
      <c r="D1415" t="s">
        <v>1152</v>
      </c>
      <c r="E1415" t="s">
        <v>1141</v>
      </c>
      <c r="F1415" t="s">
        <v>2834</v>
      </c>
      <c r="G1415" s="1">
        <f>COUNTIF(B1415,"*ii*")</f>
        <v>0</v>
      </c>
      <c r="H1415" s="1">
        <f>COUNTIF(B1415,"*ee*")</f>
        <v>0</v>
      </c>
      <c r="I1415" s="1">
        <f>COUNTIF(B1415,"*aa*")</f>
        <v>0</v>
      </c>
      <c r="J1415" s="1">
        <f>COUNTIF(B1415,"*oo*")</f>
        <v>0</v>
      </c>
      <c r="K1415" s="1">
        <f>COUNTIF(B1415,"*uu*")</f>
        <v>0</v>
      </c>
      <c r="L1415" s="1">
        <f>COUNTIF(B1415,"*ia*")</f>
        <v>0</v>
      </c>
      <c r="M1415" s="1">
        <f>COUNTIF(B1415,"*iu*")</f>
        <v>0</v>
      </c>
      <c r="N1415" s="1">
        <f>COUNTIF(B1415,"*ei*")</f>
        <v>0</v>
      </c>
      <c r="O1415" s="1">
        <f>COUNTIF(B1415,"*ea*")</f>
        <v>0</v>
      </c>
      <c r="P1415" s="1">
        <f>COUNTIF(B1415,"*eo*")</f>
        <v>0</v>
      </c>
      <c r="Q1415" s="1">
        <f>COUNTIF(B1415,"*eu*")</f>
        <v>0</v>
      </c>
      <c r="R1415" s="1">
        <f>COUNTIF(B1415,"*ai*")</f>
        <v>0</v>
      </c>
      <c r="S1415" s="1">
        <f>COUNTIF(B1415,"*ae*")</f>
        <v>0</v>
      </c>
      <c r="T1415" s="1">
        <f>COUNTIF(B1415,"*ao*")</f>
        <v>0</v>
      </c>
      <c r="U1415" s="1">
        <f>COUNTIF(B1415,"*au*")</f>
        <v>0</v>
      </c>
      <c r="V1415" s="1">
        <f>COUNTIF(B1415,"*oi*")</f>
        <v>0</v>
      </c>
      <c r="W1415" s="1">
        <f>COUNTIF(B1415,"*oe*")</f>
        <v>0</v>
      </c>
      <c r="X1415" s="1">
        <f>COUNTIF(B1415,"*oa*")</f>
        <v>0</v>
      </c>
      <c r="Y1415" s="1">
        <f>COUNTIF(B1415,"*ou*")</f>
        <v>0</v>
      </c>
      <c r="Z1415" s="1">
        <f>COUNTIF(B1415,"*ui*")</f>
        <v>0</v>
      </c>
      <c r="AA1415" s="1">
        <f>COUNTIF(B1415,"*ua*")</f>
        <v>0</v>
      </c>
      <c r="AB1415">
        <f>SUM(G1415:AA1415)</f>
        <v>0</v>
      </c>
      <c r="AC1415">
        <v>2</v>
      </c>
      <c r="AD1415">
        <f>COUNTIF(AC1415,"2")</f>
        <v>1</v>
      </c>
      <c r="AE1415">
        <f>COUNTIF(AC1415,"3")</f>
        <v>0</v>
      </c>
      <c r="AF1415">
        <f>COUNTIF(AC1415,"4")</f>
        <v>0</v>
      </c>
      <c r="AG1415">
        <f>COUNTIF(AC1415,"5")</f>
        <v>0</v>
      </c>
      <c r="AH1415">
        <v>1</v>
      </c>
      <c r="AI1415">
        <v>0</v>
      </c>
      <c r="AL1415">
        <v>1</v>
      </c>
      <c r="AO1415" s="1">
        <f>COUNTIF(F1415,"CVCV")+COUNTIF(F1415,"CVVCV")</f>
        <v>1</v>
      </c>
      <c r="AP1415" s="1">
        <f>COUNTIF(F1415,"CVCVC")+COUNTIF(F1415,"CVVCVC")</f>
        <v>0</v>
      </c>
      <c r="AQ1415" s="1">
        <f>COUNTIF(F1415,"VCV")+COUNTIF(F1415,"VVCV")</f>
        <v>0</v>
      </c>
      <c r="AR1415" s="1">
        <f>COUNTIF(F1415,"VCVC")+COUNTIF(F1415,"VVCVC")</f>
        <v>0</v>
      </c>
      <c r="AS1415" s="1">
        <f>COUNTIF(F1415,"CVV")</f>
        <v>0</v>
      </c>
      <c r="AT1415" s="1">
        <f>COUNTIF(F1415,"CVVC")</f>
        <v>0</v>
      </c>
      <c r="AU1415" s="1">
        <f>COUNTIF(F1415,"VV")</f>
        <v>0</v>
      </c>
      <c r="AV1415" s="1">
        <f>COUNTIF(F1415,"VVC")</f>
        <v>0</v>
      </c>
      <c r="AW1415" s="1">
        <f>COUNTIF(F1415,"CVVCVC")+COUNTIF(F1415,"VVCVC")+COUNTIF(F1415,"CVVCV")+COUNTIF(F1415,"VVCV")</f>
        <v>0</v>
      </c>
      <c r="AY1415" s="1">
        <f>COUNTIF(F1415,"CCVCV")</f>
        <v>0</v>
      </c>
      <c r="AZ1415" s="1">
        <f>COUNTIF(F1415,"CCVCVC")</f>
        <v>0</v>
      </c>
      <c r="BA1415" s="1">
        <f>COUNTIF(F1415,"CCVV")</f>
        <v>0</v>
      </c>
      <c r="BB1415" s="1">
        <f>COUNTIF(F1415,"CCVVC")</f>
        <v>0</v>
      </c>
      <c r="BF1415" s="1" t="str">
        <f>RIGHT(F1415,4)</f>
        <v>CVCV</v>
      </c>
      <c r="BG1415" s="1">
        <v>1</v>
      </c>
      <c r="BP1415" s="1">
        <f>SUM(BG1415:BO1415)</f>
        <v>1</v>
      </c>
      <c r="BQ1415">
        <v>0</v>
      </c>
      <c r="BS1415" s="1" t="str">
        <f>LEFT(B1415,1)</f>
        <v>s</v>
      </c>
      <c r="BT1415" s="1" t="str">
        <f>LEFT(B1415,2)</f>
        <v>si</v>
      </c>
      <c r="BU1415" s="1" t="str">
        <f>RIGHT(B1415,1)</f>
        <v>u</v>
      </c>
      <c r="BX1415" s="10">
        <v>0</v>
      </c>
      <c r="BY1415" s="10" t="str">
        <f>LEFT(CA1415,1)</f>
        <v>i</v>
      </c>
      <c r="BZ1415" s="10" t="str">
        <f>RIGHT(B1415,1)</f>
        <v>u</v>
      </c>
      <c r="CA1415" s="10" t="str">
        <f>RIGHT(B1415,3)</f>
        <v>iʔu</v>
      </c>
      <c r="CB1415" s="10" t="str">
        <f>RIGHT(B1415,3)</f>
        <v>iʔu</v>
      </c>
      <c r="CC1415" s="10" t="str">
        <f>RIGHT(B1415,2)</f>
        <v>ʔu</v>
      </c>
      <c r="CD1415" s="10" t="str">
        <f>RIGHT(B1415,1)</f>
        <v>u</v>
      </c>
    </row>
    <row r="1416" spans="1:82">
      <c r="A1416">
        <v>1527</v>
      </c>
      <c r="B1416" s="30" t="s">
        <v>3425</v>
      </c>
      <c r="C1416" t="s">
        <v>1645</v>
      </c>
      <c r="D1416" t="s">
        <v>1150</v>
      </c>
      <c r="E1416" t="s">
        <v>2821</v>
      </c>
      <c r="F1416" t="s">
        <v>2834</v>
      </c>
      <c r="G1416" s="1">
        <f>COUNTIF(B1416,"*ii*")</f>
        <v>0</v>
      </c>
      <c r="H1416" s="1">
        <f>COUNTIF(B1416,"*ee*")</f>
        <v>0</v>
      </c>
      <c r="I1416" s="1">
        <f>COUNTIF(B1416,"*aa*")</f>
        <v>0</v>
      </c>
      <c r="J1416" s="1">
        <f>COUNTIF(B1416,"*oo*")</f>
        <v>0</v>
      </c>
      <c r="K1416" s="1">
        <f>COUNTIF(B1416,"*uu*")</f>
        <v>0</v>
      </c>
      <c r="L1416" s="1">
        <f>COUNTIF(B1416,"*ia*")</f>
        <v>0</v>
      </c>
      <c r="M1416" s="1">
        <f>COUNTIF(B1416,"*iu*")</f>
        <v>0</v>
      </c>
      <c r="N1416" s="1">
        <f>COUNTIF(B1416,"*ei*")</f>
        <v>0</v>
      </c>
      <c r="O1416" s="1">
        <f>COUNTIF(B1416,"*ea*")</f>
        <v>0</v>
      </c>
      <c r="P1416" s="1">
        <f>COUNTIF(B1416,"*eo*")</f>
        <v>0</v>
      </c>
      <c r="Q1416" s="1">
        <f>COUNTIF(B1416,"*eu*")</f>
        <v>0</v>
      </c>
      <c r="R1416" s="1">
        <f>COUNTIF(B1416,"*ai*")</f>
        <v>0</v>
      </c>
      <c r="S1416" s="1">
        <f>COUNTIF(B1416,"*ae*")</f>
        <v>0</v>
      </c>
      <c r="T1416" s="1">
        <f>COUNTIF(B1416,"*ao*")</f>
        <v>0</v>
      </c>
      <c r="U1416" s="1">
        <f>COUNTIF(B1416,"*au*")</f>
        <v>0</v>
      </c>
      <c r="V1416" s="1">
        <f>COUNTIF(B1416,"*oi*")</f>
        <v>0</v>
      </c>
      <c r="W1416" s="1">
        <f>COUNTIF(B1416,"*oe*")</f>
        <v>0</v>
      </c>
      <c r="X1416" s="1">
        <f>COUNTIF(B1416,"*oa*")</f>
        <v>0</v>
      </c>
      <c r="Y1416" s="1">
        <f>COUNTIF(B1416,"*ou*")</f>
        <v>0</v>
      </c>
      <c r="Z1416" s="1">
        <f>COUNTIF(B1416,"*ui*")</f>
        <v>0</v>
      </c>
      <c r="AA1416" s="1">
        <f>COUNTIF(B1416,"*ua*")</f>
        <v>0</v>
      </c>
      <c r="AB1416">
        <f>SUM(G1416:AA1416)</f>
        <v>0</v>
      </c>
      <c r="AC1416">
        <v>2</v>
      </c>
      <c r="AD1416">
        <f>COUNTIF(AC1416,"2")</f>
        <v>1</v>
      </c>
      <c r="AE1416">
        <f>COUNTIF(AC1416,"3")</f>
        <v>0</v>
      </c>
      <c r="AF1416">
        <f>COUNTIF(AC1416,"4")</f>
        <v>0</v>
      </c>
      <c r="AG1416">
        <f>COUNTIF(AC1416,"5")</f>
        <v>0</v>
      </c>
      <c r="AH1416">
        <v>1</v>
      </c>
      <c r="AI1416">
        <v>0</v>
      </c>
      <c r="AL1416">
        <v>1</v>
      </c>
      <c r="AO1416" s="1">
        <f>COUNTIF(F1416,"CVCV")+COUNTIF(F1416,"CVVCV")</f>
        <v>1</v>
      </c>
      <c r="AP1416" s="1">
        <f>COUNTIF(F1416,"CVCVC")+COUNTIF(F1416,"CVVCVC")</f>
        <v>0</v>
      </c>
      <c r="AQ1416" s="1">
        <f>COUNTIF(F1416,"VCV")+COUNTIF(F1416,"VVCV")</f>
        <v>0</v>
      </c>
      <c r="AR1416" s="1">
        <f>COUNTIF(F1416,"VCVC")+COUNTIF(F1416,"VVCVC")</f>
        <v>0</v>
      </c>
      <c r="AS1416" s="1">
        <f>COUNTIF(F1416,"CVV")</f>
        <v>0</v>
      </c>
      <c r="AT1416" s="1">
        <f>COUNTIF(F1416,"CVVC")</f>
        <v>0</v>
      </c>
      <c r="AU1416" s="1">
        <f>COUNTIF(F1416,"VV")</f>
        <v>0</v>
      </c>
      <c r="AV1416" s="1">
        <f>COUNTIF(F1416,"VVC")</f>
        <v>0</v>
      </c>
      <c r="AW1416" s="1">
        <f>COUNTIF(F1416,"CVVCVC")+COUNTIF(F1416,"VVCVC")+COUNTIF(F1416,"CVVCV")+COUNTIF(F1416,"VVCV")</f>
        <v>0</v>
      </c>
      <c r="AY1416" s="1">
        <f>COUNTIF(F1416,"CCVCV")</f>
        <v>0</v>
      </c>
      <c r="AZ1416" s="1">
        <f>COUNTIF(F1416,"CCVCVC")</f>
        <v>0</v>
      </c>
      <c r="BA1416" s="1">
        <f>COUNTIF(F1416,"CCVV")</f>
        <v>0</v>
      </c>
      <c r="BB1416" s="1">
        <f>COUNTIF(F1416,"CCVVC")</f>
        <v>0</v>
      </c>
      <c r="BF1416" s="1" t="str">
        <f>RIGHT(F1416,4)</f>
        <v>CVCV</v>
      </c>
      <c r="BG1416" s="1">
        <v>1</v>
      </c>
      <c r="BP1416" s="1">
        <f>SUM(BG1416:BO1416)</f>
        <v>1</v>
      </c>
      <c r="BQ1416">
        <v>0</v>
      </c>
      <c r="BS1416" s="1" t="str">
        <f>LEFT(B1416,1)</f>
        <v>r</v>
      </c>
      <c r="BT1416" s="1" t="str">
        <f>LEFT(B1416,2)</f>
        <v>ri</v>
      </c>
      <c r="BU1416" s="1" t="str">
        <f>RIGHT(B1416,1)</f>
        <v>u</v>
      </c>
      <c r="BX1416" s="10">
        <v>0</v>
      </c>
      <c r="BY1416" s="10" t="str">
        <f>LEFT(CA1416,1)</f>
        <v>i</v>
      </c>
      <c r="BZ1416" s="10" t="str">
        <f>RIGHT(B1416,1)</f>
        <v>u</v>
      </c>
      <c r="CA1416" s="10" t="str">
        <f>RIGHT(B1416,3)</f>
        <v>iʔu</v>
      </c>
      <c r="CB1416" s="10" t="str">
        <f>RIGHT(B1416,3)</f>
        <v>iʔu</v>
      </c>
      <c r="CC1416" s="10" t="str">
        <f>RIGHT(B1416,2)</f>
        <v>ʔu</v>
      </c>
      <c r="CD1416" s="10" t="str">
        <f>RIGHT(B1416,1)</f>
        <v>u</v>
      </c>
    </row>
    <row r="1417" spans="1:82">
      <c r="A1417">
        <v>626</v>
      </c>
      <c r="B1417" s="30" t="s">
        <v>3101</v>
      </c>
      <c r="C1417" t="s">
        <v>1306</v>
      </c>
      <c r="D1417" t="s">
        <v>1141</v>
      </c>
      <c r="E1417" t="s">
        <v>1141</v>
      </c>
      <c r="F1417" t="s">
        <v>2834</v>
      </c>
      <c r="G1417" s="1">
        <f>COUNTIF(B1417,"*ii*")</f>
        <v>0</v>
      </c>
      <c r="H1417" s="1">
        <f>COUNTIF(B1417,"*ee*")</f>
        <v>0</v>
      </c>
      <c r="I1417" s="1">
        <f>COUNTIF(B1417,"*aa*")</f>
        <v>0</v>
      </c>
      <c r="J1417" s="1">
        <f>COUNTIF(B1417,"*oo*")</f>
        <v>0</v>
      </c>
      <c r="K1417" s="1">
        <f>COUNTIF(B1417,"*uu*")</f>
        <v>0</v>
      </c>
      <c r="L1417" s="1">
        <f>COUNTIF(B1417,"*ia*")</f>
        <v>0</v>
      </c>
      <c r="M1417" s="1">
        <f>COUNTIF(B1417,"*iu*")</f>
        <v>0</v>
      </c>
      <c r="N1417" s="1">
        <f>COUNTIF(B1417,"*ei*")</f>
        <v>0</v>
      </c>
      <c r="O1417" s="1">
        <f>COUNTIF(B1417,"*ea*")</f>
        <v>0</v>
      </c>
      <c r="P1417" s="1">
        <f>COUNTIF(B1417,"*eo*")</f>
        <v>0</v>
      </c>
      <c r="Q1417" s="1">
        <f>COUNTIF(B1417,"*eu*")</f>
        <v>0</v>
      </c>
      <c r="R1417" s="1">
        <f>COUNTIF(B1417,"*ai*")</f>
        <v>0</v>
      </c>
      <c r="S1417" s="1">
        <f>COUNTIF(B1417,"*ae*")</f>
        <v>0</v>
      </c>
      <c r="T1417" s="1">
        <f>COUNTIF(B1417,"*ao*")</f>
        <v>0</v>
      </c>
      <c r="U1417" s="1">
        <f>COUNTIF(B1417,"*au*")</f>
        <v>0</v>
      </c>
      <c r="V1417" s="1">
        <f>COUNTIF(B1417,"*oi*")</f>
        <v>0</v>
      </c>
      <c r="W1417" s="1">
        <f>COUNTIF(B1417,"*oe*")</f>
        <v>0</v>
      </c>
      <c r="X1417" s="1">
        <f>COUNTIF(B1417,"*oa*")</f>
        <v>0</v>
      </c>
      <c r="Y1417" s="1">
        <f>COUNTIF(B1417,"*ou*")</f>
        <v>0</v>
      </c>
      <c r="Z1417" s="1">
        <f>COUNTIF(B1417,"*ui*")</f>
        <v>0</v>
      </c>
      <c r="AA1417" s="1">
        <f>COUNTIF(B1417,"*ua*")</f>
        <v>0</v>
      </c>
      <c r="AB1417">
        <f>SUM(G1417:AA1417)</f>
        <v>0</v>
      </c>
      <c r="AC1417">
        <v>2</v>
      </c>
      <c r="AD1417">
        <f>COUNTIF(AC1417,"2")</f>
        <v>1</v>
      </c>
      <c r="AE1417">
        <f>COUNTIF(AC1417,"3")</f>
        <v>0</v>
      </c>
      <c r="AF1417">
        <f>COUNTIF(AC1417,"4")</f>
        <v>0</v>
      </c>
      <c r="AG1417">
        <f>COUNTIF(AC1417,"5")</f>
        <v>0</v>
      </c>
      <c r="AH1417">
        <v>1</v>
      </c>
      <c r="AI1417">
        <v>0</v>
      </c>
      <c r="AL1417">
        <v>1</v>
      </c>
      <c r="AO1417" s="1">
        <f>COUNTIF(F1417,"CVCV")+COUNTIF(F1417,"CVVCV")</f>
        <v>1</v>
      </c>
      <c r="AP1417" s="1">
        <f>COUNTIF(F1417,"CVCVC")+COUNTIF(F1417,"CVVCVC")</f>
        <v>0</v>
      </c>
      <c r="AQ1417" s="1">
        <f>COUNTIF(F1417,"VCV")+COUNTIF(F1417,"VVCV")</f>
        <v>0</v>
      </c>
      <c r="AR1417" s="1">
        <f>COUNTIF(F1417,"VCVC")+COUNTIF(F1417,"VVCVC")</f>
        <v>0</v>
      </c>
      <c r="AS1417" s="1">
        <f>COUNTIF(F1417,"CVV")</f>
        <v>0</v>
      </c>
      <c r="AT1417" s="1">
        <f>COUNTIF(F1417,"CVVC")</f>
        <v>0</v>
      </c>
      <c r="AU1417" s="1">
        <f>COUNTIF(F1417,"VV")</f>
        <v>0</v>
      </c>
      <c r="AV1417" s="1">
        <f>COUNTIF(F1417,"VVC")</f>
        <v>0</v>
      </c>
      <c r="AW1417" s="1">
        <f>COUNTIF(F1417,"CVVCVC")+COUNTIF(F1417,"VVCVC")+COUNTIF(F1417,"CVVCV")+COUNTIF(F1417,"VVCV")</f>
        <v>0</v>
      </c>
      <c r="AY1417" s="1">
        <f>COUNTIF(F1417,"CCVCV")</f>
        <v>0</v>
      </c>
      <c r="AZ1417" s="1">
        <f>COUNTIF(F1417,"CCVCVC")</f>
        <v>0</v>
      </c>
      <c r="BA1417" s="1">
        <f>COUNTIF(F1417,"CCVV")</f>
        <v>0</v>
      </c>
      <c r="BB1417" s="1">
        <f>COUNTIF(F1417,"CCVVC")</f>
        <v>0</v>
      </c>
      <c r="BF1417" s="1" t="str">
        <f>RIGHT(F1417,4)</f>
        <v>CVCV</v>
      </c>
      <c r="BG1417" s="1">
        <v>1</v>
      </c>
      <c r="BP1417" s="1">
        <f>SUM(BG1417:BO1417)</f>
        <v>1</v>
      </c>
      <c r="BQ1417">
        <v>0</v>
      </c>
      <c r="BS1417" s="1" t="str">
        <f>LEFT(B1417,1)</f>
        <v>k</v>
      </c>
      <c r="BT1417" s="1" t="str">
        <f>LEFT(B1417,2)</f>
        <v>ko</v>
      </c>
      <c r="BU1417" s="1" t="str">
        <f>RIGHT(B1417,1)</f>
        <v>u</v>
      </c>
      <c r="BX1417" s="10">
        <v>0</v>
      </c>
      <c r="BY1417" s="10" t="str">
        <f>LEFT(CA1417,1)</f>
        <v>o</v>
      </c>
      <c r="BZ1417" s="10" t="str">
        <f>RIGHT(B1417,1)</f>
        <v>u</v>
      </c>
      <c r="CA1417" s="10" t="str">
        <f>RIGHT(B1417,3)</f>
        <v>oʔu</v>
      </c>
      <c r="CB1417" s="10" t="str">
        <f>RIGHT(B1417,3)</f>
        <v>oʔu</v>
      </c>
      <c r="CC1417" s="10" t="str">
        <f>RIGHT(B1417,2)</f>
        <v>ʔu</v>
      </c>
      <c r="CD1417" s="10" t="str">
        <f>RIGHT(B1417,1)</f>
        <v>u</v>
      </c>
    </row>
    <row r="1418" spans="1:82">
      <c r="A1418">
        <v>1185</v>
      </c>
      <c r="B1418" s="30" t="s">
        <v>3208</v>
      </c>
      <c r="C1418" t="s">
        <v>2353</v>
      </c>
      <c r="D1418" t="s">
        <v>1141</v>
      </c>
      <c r="E1418" t="s">
        <v>1141</v>
      </c>
      <c r="F1418" t="s">
        <v>2834</v>
      </c>
      <c r="G1418" s="1">
        <f>COUNTIF(B1418,"*ii*")</f>
        <v>0</v>
      </c>
      <c r="H1418" s="1">
        <f>COUNTIF(B1418,"*ee*")</f>
        <v>0</v>
      </c>
      <c r="I1418" s="1">
        <f>COUNTIF(B1418,"*aa*")</f>
        <v>0</v>
      </c>
      <c r="J1418" s="1">
        <f>COUNTIF(B1418,"*oo*")</f>
        <v>0</v>
      </c>
      <c r="K1418" s="1">
        <f>COUNTIF(B1418,"*uu*")</f>
        <v>0</v>
      </c>
      <c r="L1418" s="1">
        <f>COUNTIF(B1418,"*ia*")</f>
        <v>0</v>
      </c>
      <c r="M1418" s="1">
        <f>COUNTIF(B1418,"*iu*")</f>
        <v>0</v>
      </c>
      <c r="N1418" s="1">
        <f>COUNTIF(B1418,"*ei*")</f>
        <v>0</v>
      </c>
      <c r="O1418" s="1">
        <f>COUNTIF(B1418,"*ea*")</f>
        <v>0</v>
      </c>
      <c r="P1418" s="1">
        <f>COUNTIF(B1418,"*eo*")</f>
        <v>0</v>
      </c>
      <c r="Q1418" s="1">
        <f>COUNTIF(B1418,"*eu*")</f>
        <v>0</v>
      </c>
      <c r="R1418" s="1">
        <f>COUNTIF(B1418,"*ai*")</f>
        <v>0</v>
      </c>
      <c r="S1418" s="1">
        <f>COUNTIF(B1418,"*ae*")</f>
        <v>0</v>
      </c>
      <c r="T1418" s="1">
        <f>COUNTIF(B1418,"*ao*")</f>
        <v>0</v>
      </c>
      <c r="U1418" s="1">
        <f>COUNTIF(B1418,"*au*")</f>
        <v>0</v>
      </c>
      <c r="V1418" s="1">
        <f>COUNTIF(B1418,"*oi*")</f>
        <v>0</v>
      </c>
      <c r="W1418" s="1">
        <f>COUNTIF(B1418,"*oe*")</f>
        <v>0</v>
      </c>
      <c r="X1418" s="1">
        <f>COUNTIF(B1418,"*oa*")</f>
        <v>0</v>
      </c>
      <c r="Y1418" s="1">
        <f>COUNTIF(B1418,"*ou*")</f>
        <v>0</v>
      </c>
      <c r="Z1418" s="1">
        <f>COUNTIF(B1418,"*ui*")</f>
        <v>0</v>
      </c>
      <c r="AA1418" s="1">
        <f>COUNTIF(B1418,"*ua*")</f>
        <v>0</v>
      </c>
      <c r="AB1418">
        <f>SUM(G1418:AA1418)</f>
        <v>0</v>
      </c>
      <c r="AC1418">
        <v>2</v>
      </c>
      <c r="AD1418">
        <f>COUNTIF(AC1418,"2")</f>
        <v>1</v>
      </c>
      <c r="AE1418">
        <f>COUNTIF(AC1418,"3")</f>
        <v>0</v>
      </c>
      <c r="AF1418">
        <f>COUNTIF(AC1418,"4")</f>
        <v>0</v>
      </c>
      <c r="AG1418">
        <f>COUNTIF(AC1418,"5")</f>
        <v>0</v>
      </c>
      <c r="AH1418">
        <v>1</v>
      </c>
      <c r="AI1418">
        <v>0</v>
      </c>
      <c r="AL1418">
        <v>1</v>
      </c>
      <c r="AO1418" s="1">
        <f>COUNTIF(F1418,"CVCV")+COUNTIF(F1418,"CVVCV")</f>
        <v>1</v>
      </c>
      <c r="AP1418" s="1">
        <f>COUNTIF(F1418,"CVCVC")+COUNTIF(F1418,"CVVCVC")</f>
        <v>0</v>
      </c>
      <c r="AQ1418" s="1">
        <f>COUNTIF(F1418,"VCV")+COUNTIF(F1418,"VVCV")</f>
        <v>0</v>
      </c>
      <c r="AR1418" s="1">
        <f>COUNTIF(F1418,"VCVC")+COUNTIF(F1418,"VVCVC")</f>
        <v>0</v>
      </c>
      <c r="AS1418" s="1">
        <f>COUNTIF(F1418,"CVV")</f>
        <v>0</v>
      </c>
      <c r="AT1418" s="1">
        <f>COUNTIF(F1418,"CVVC")</f>
        <v>0</v>
      </c>
      <c r="AU1418" s="1">
        <f>COUNTIF(F1418,"VV")</f>
        <v>0</v>
      </c>
      <c r="AV1418" s="1">
        <f>COUNTIF(F1418,"VVC")</f>
        <v>0</v>
      </c>
      <c r="AW1418" s="1">
        <f>COUNTIF(F1418,"CVVCVC")+COUNTIF(F1418,"VVCVC")+COUNTIF(F1418,"CVVCV")+COUNTIF(F1418,"VVCV")</f>
        <v>0</v>
      </c>
      <c r="AY1418" s="1">
        <f>COUNTIF(F1418,"CCVCV")</f>
        <v>0</v>
      </c>
      <c r="AZ1418" s="1">
        <f>COUNTIF(F1418,"CCVCVC")</f>
        <v>0</v>
      </c>
      <c r="BA1418" s="1">
        <f>COUNTIF(F1418,"CCVV")</f>
        <v>0</v>
      </c>
      <c r="BB1418" s="1">
        <f>COUNTIF(F1418,"CCVVC")</f>
        <v>0</v>
      </c>
      <c r="BF1418" s="1" t="str">
        <f>RIGHT(F1418,4)</f>
        <v>CVCV</v>
      </c>
      <c r="BG1418" s="1">
        <v>1</v>
      </c>
      <c r="BP1418" s="1">
        <f>SUM(BG1418:BO1418)</f>
        <v>1</v>
      </c>
      <c r="BQ1418">
        <v>0</v>
      </c>
      <c r="BS1418" s="1" t="str">
        <f>LEFT(B1418,1)</f>
        <v>p</v>
      </c>
      <c r="BT1418" s="1" t="str">
        <f>LEFT(B1418,2)</f>
        <v>po</v>
      </c>
      <c r="BU1418" s="1" t="str">
        <f>RIGHT(B1418,1)</f>
        <v>u</v>
      </c>
      <c r="BX1418" s="10">
        <v>0</v>
      </c>
      <c r="BY1418" s="10" t="str">
        <f>LEFT(CA1418,1)</f>
        <v>o</v>
      </c>
      <c r="BZ1418" s="10" t="str">
        <f>RIGHT(B1418,1)</f>
        <v>u</v>
      </c>
      <c r="CA1418" s="10" t="str">
        <f>RIGHT(B1418,3)</f>
        <v>oʔu</v>
      </c>
      <c r="CB1418" s="10" t="str">
        <f>RIGHT(B1418,3)</f>
        <v>oʔu</v>
      </c>
      <c r="CC1418" s="10" t="str">
        <f>RIGHT(B1418,2)</f>
        <v>ʔu</v>
      </c>
      <c r="CD1418" s="10" t="str">
        <f>RIGHT(B1418,1)</f>
        <v>u</v>
      </c>
    </row>
    <row r="1419" spans="1:82">
      <c r="A1419">
        <v>1207</v>
      </c>
      <c r="B1419" s="30" t="s">
        <v>3213</v>
      </c>
      <c r="C1419" t="s">
        <v>2084</v>
      </c>
      <c r="D1419" t="s">
        <v>1141</v>
      </c>
      <c r="E1419" t="s">
        <v>1141</v>
      </c>
      <c r="F1419" t="s">
        <v>2834</v>
      </c>
      <c r="G1419" s="1">
        <f>COUNTIF(B1419,"*ii*")</f>
        <v>0</v>
      </c>
      <c r="H1419" s="1">
        <f>COUNTIF(B1419,"*ee*")</f>
        <v>0</v>
      </c>
      <c r="I1419" s="1">
        <f>COUNTIF(B1419,"*aa*")</f>
        <v>0</v>
      </c>
      <c r="J1419" s="1">
        <f>COUNTIF(B1419,"*oo*")</f>
        <v>0</v>
      </c>
      <c r="K1419" s="1">
        <f>COUNTIF(B1419,"*uu*")</f>
        <v>0</v>
      </c>
      <c r="L1419" s="1">
        <f>COUNTIF(B1419,"*ia*")</f>
        <v>0</v>
      </c>
      <c r="M1419" s="1">
        <f>COUNTIF(B1419,"*iu*")</f>
        <v>0</v>
      </c>
      <c r="N1419" s="1">
        <f>COUNTIF(B1419,"*ei*")</f>
        <v>0</v>
      </c>
      <c r="O1419" s="1">
        <f>COUNTIF(B1419,"*ea*")</f>
        <v>0</v>
      </c>
      <c r="P1419" s="1">
        <f>COUNTIF(B1419,"*eo*")</f>
        <v>0</v>
      </c>
      <c r="Q1419" s="1">
        <f>COUNTIF(B1419,"*eu*")</f>
        <v>0</v>
      </c>
      <c r="R1419" s="1">
        <f>COUNTIF(B1419,"*ai*")</f>
        <v>0</v>
      </c>
      <c r="S1419" s="1">
        <f>COUNTIF(B1419,"*ae*")</f>
        <v>0</v>
      </c>
      <c r="T1419" s="1">
        <f>COUNTIF(B1419,"*ao*")</f>
        <v>0</v>
      </c>
      <c r="U1419" s="1">
        <f>COUNTIF(B1419,"*au*")</f>
        <v>0</v>
      </c>
      <c r="V1419" s="1">
        <f>COUNTIF(B1419,"*oi*")</f>
        <v>0</v>
      </c>
      <c r="W1419" s="1">
        <f>COUNTIF(B1419,"*oe*")</f>
        <v>0</v>
      </c>
      <c r="X1419" s="1">
        <f>COUNTIF(B1419,"*oa*")</f>
        <v>0</v>
      </c>
      <c r="Y1419" s="1">
        <f>COUNTIF(B1419,"*ou*")</f>
        <v>0</v>
      </c>
      <c r="Z1419" s="1">
        <f>COUNTIF(B1419,"*ui*")</f>
        <v>0</v>
      </c>
      <c r="AA1419" s="1">
        <f>COUNTIF(B1419,"*ua*")</f>
        <v>0</v>
      </c>
      <c r="AB1419">
        <f>SUM(G1419:AA1419)</f>
        <v>0</v>
      </c>
      <c r="AC1419">
        <v>2</v>
      </c>
      <c r="AD1419">
        <f>COUNTIF(AC1419,"2")</f>
        <v>1</v>
      </c>
      <c r="AE1419">
        <f>COUNTIF(AC1419,"3")</f>
        <v>0</v>
      </c>
      <c r="AF1419">
        <f>COUNTIF(AC1419,"4")</f>
        <v>0</v>
      </c>
      <c r="AG1419">
        <f>COUNTIF(AC1419,"5")</f>
        <v>0</v>
      </c>
      <c r="AH1419">
        <v>1</v>
      </c>
      <c r="AI1419">
        <v>0</v>
      </c>
      <c r="AL1419">
        <v>1</v>
      </c>
      <c r="AO1419" s="1">
        <f>COUNTIF(F1419,"CVCV")+COUNTIF(F1419,"CVVCV")</f>
        <v>1</v>
      </c>
      <c r="AP1419" s="1">
        <f>COUNTIF(F1419,"CVCVC")+COUNTIF(F1419,"CVVCVC")</f>
        <v>0</v>
      </c>
      <c r="AQ1419" s="1">
        <f>COUNTIF(F1419,"VCV")+COUNTIF(F1419,"VVCV")</f>
        <v>0</v>
      </c>
      <c r="AR1419" s="1">
        <f>COUNTIF(F1419,"VCVC")+COUNTIF(F1419,"VVCVC")</f>
        <v>0</v>
      </c>
      <c r="AS1419" s="1">
        <f>COUNTIF(F1419,"CVV")</f>
        <v>0</v>
      </c>
      <c r="AT1419" s="1">
        <f>COUNTIF(F1419,"CVVC")</f>
        <v>0</v>
      </c>
      <c r="AU1419" s="1">
        <f>COUNTIF(F1419,"VV")</f>
        <v>0</v>
      </c>
      <c r="AV1419" s="1">
        <f>COUNTIF(F1419,"VVC")</f>
        <v>0</v>
      </c>
      <c r="AW1419" s="1">
        <f>COUNTIF(F1419,"CVVCVC")+COUNTIF(F1419,"VVCVC")+COUNTIF(F1419,"CVVCV")+COUNTIF(F1419,"VVCV")</f>
        <v>0</v>
      </c>
      <c r="AY1419" s="1">
        <f>COUNTIF(F1419,"CCVCV")</f>
        <v>0</v>
      </c>
      <c r="AZ1419" s="1">
        <f>COUNTIF(F1419,"CCVCVC")</f>
        <v>0</v>
      </c>
      <c r="BA1419" s="1">
        <f>COUNTIF(F1419,"CCVV")</f>
        <v>0</v>
      </c>
      <c r="BB1419" s="1">
        <f>COUNTIF(F1419,"CCVVC")</f>
        <v>0</v>
      </c>
      <c r="BF1419" s="1" t="str">
        <f>RIGHT(F1419,4)</f>
        <v>CVCV</v>
      </c>
      <c r="BG1419" s="1">
        <v>1</v>
      </c>
      <c r="BP1419" s="1">
        <f>SUM(BG1419:BO1419)</f>
        <v>1</v>
      </c>
      <c r="BQ1419">
        <v>0</v>
      </c>
      <c r="BS1419" s="1" t="str">
        <f>LEFT(B1419,1)</f>
        <v>p</v>
      </c>
      <c r="BT1419" s="1" t="str">
        <f>LEFT(B1419,2)</f>
        <v>pu</v>
      </c>
      <c r="BU1419" s="1" t="str">
        <f>RIGHT(B1419,1)</f>
        <v>u</v>
      </c>
      <c r="BX1419" s="10">
        <v>0</v>
      </c>
      <c r="BY1419" s="10" t="str">
        <f>LEFT(CA1419,1)</f>
        <v>u</v>
      </c>
      <c r="BZ1419" s="10" t="str">
        <f>RIGHT(B1419,1)</f>
        <v>u</v>
      </c>
      <c r="CA1419" s="10" t="str">
        <f>RIGHT(B1419,3)</f>
        <v>uʔu</v>
      </c>
      <c r="CB1419" s="10" t="str">
        <f>RIGHT(B1419,3)</f>
        <v>uʔu</v>
      </c>
      <c r="CC1419" s="10" t="str">
        <f>RIGHT(B1419,2)</f>
        <v>ʔu</v>
      </c>
      <c r="CD1419" s="10" t="str">
        <f>RIGHT(B1419,1)</f>
        <v>u</v>
      </c>
    </row>
    <row r="1420" spans="1:82">
      <c r="A1420">
        <v>234</v>
      </c>
      <c r="B1420" s="30" t="s">
        <v>3038</v>
      </c>
      <c r="C1420" t="s">
        <v>1921</v>
      </c>
      <c r="D1420" t="s">
        <v>1152</v>
      </c>
      <c r="E1420" t="s">
        <v>1141</v>
      </c>
      <c r="F1420" t="s">
        <v>2834</v>
      </c>
      <c r="G1420" s="1">
        <f>COUNTIF(B1420,"*ii*")</f>
        <v>0</v>
      </c>
      <c r="H1420" s="1">
        <f>COUNTIF(B1420,"*ee*")</f>
        <v>0</v>
      </c>
      <c r="I1420" s="1">
        <f>COUNTIF(B1420,"*aa*")</f>
        <v>0</v>
      </c>
      <c r="J1420" s="1">
        <f>COUNTIF(B1420,"*oo*")</f>
        <v>0</v>
      </c>
      <c r="K1420" s="1">
        <f>COUNTIF(B1420,"*uu*")</f>
        <v>0</v>
      </c>
      <c r="L1420" s="1">
        <f>COUNTIF(B1420,"*ia*")</f>
        <v>0</v>
      </c>
      <c r="M1420" s="1">
        <f>COUNTIF(B1420,"*iu*")</f>
        <v>0</v>
      </c>
      <c r="N1420" s="1">
        <f>COUNTIF(B1420,"*ei*")</f>
        <v>0</v>
      </c>
      <c r="O1420" s="1">
        <f>COUNTIF(B1420,"*ea*")</f>
        <v>0</v>
      </c>
      <c r="P1420" s="1">
        <f>COUNTIF(B1420,"*eo*")</f>
        <v>0</v>
      </c>
      <c r="Q1420" s="1">
        <f>COUNTIF(B1420,"*eu*")</f>
        <v>0</v>
      </c>
      <c r="R1420" s="1">
        <f>COUNTIF(B1420,"*ai*")</f>
        <v>0</v>
      </c>
      <c r="S1420" s="1">
        <f>COUNTIF(B1420,"*ae*")</f>
        <v>0</v>
      </c>
      <c r="T1420" s="1">
        <f>COUNTIF(B1420,"*ao*")</f>
        <v>0</v>
      </c>
      <c r="U1420" s="1">
        <f>COUNTIF(B1420,"*au*")</f>
        <v>0</v>
      </c>
      <c r="V1420" s="1">
        <f>COUNTIF(B1420,"*oi*")</f>
        <v>0</v>
      </c>
      <c r="W1420" s="1">
        <f>COUNTIF(B1420,"*oe*")</f>
        <v>0</v>
      </c>
      <c r="X1420" s="1">
        <f>COUNTIF(B1420,"*oa*")</f>
        <v>0</v>
      </c>
      <c r="Y1420" s="1">
        <f>COUNTIF(B1420,"*ou*")</f>
        <v>0</v>
      </c>
      <c r="Z1420" s="1">
        <f>COUNTIF(B1420,"*ui*")</f>
        <v>0</v>
      </c>
      <c r="AA1420" s="1">
        <f>COUNTIF(B1420,"*ua*")</f>
        <v>0</v>
      </c>
      <c r="AB1420">
        <f>SUM(G1420:AA1420)</f>
        <v>0</v>
      </c>
      <c r="AC1420">
        <v>2</v>
      </c>
      <c r="AD1420">
        <f>COUNTIF(AC1420,"2")</f>
        <v>1</v>
      </c>
      <c r="AE1420">
        <f>COUNTIF(AC1420,"3")</f>
        <v>0</v>
      </c>
      <c r="AF1420">
        <f>COUNTIF(AC1420,"4")</f>
        <v>0</v>
      </c>
      <c r="AG1420">
        <f>COUNTIF(AC1420,"5")</f>
        <v>0</v>
      </c>
      <c r="AH1420">
        <v>1</v>
      </c>
      <c r="AI1420">
        <v>0</v>
      </c>
      <c r="AL1420">
        <v>1</v>
      </c>
      <c r="AO1420" s="1">
        <f>COUNTIF(F1420,"CVCV")+COUNTIF(F1420,"CVVCV")</f>
        <v>1</v>
      </c>
      <c r="AP1420" s="1">
        <f>COUNTIF(F1420,"CVCVC")+COUNTIF(F1420,"CVVCVC")</f>
        <v>0</v>
      </c>
      <c r="AQ1420" s="1">
        <f>COUNTIF(F1420,"VCV")+COUNTIF(F1420,"VVCV")</f>
        <v>0</v>
      </c>
      <c r="AR1420" s="1">
        <f>COUNTIF(F1420,"VCVC")+COUNTIF(F1420,"VVCVC")</f>
        <v>0</v>
      </c>
      <c r="AS1420" s="1">
        <f>COUNTIF(F1420,"CVV")</f>
        <v>0</v>
      </c>
      <c r="AT1420" s="1">
        <f>COUNTIF(F1420,"CVVC")</f>
        <v>0</v>
      </c>
      <c r="AU1420" s="1">
        <f>COUNTIF(F1420,"VV")</f>
        <v>0</v>
      </c>
      <c r="AV1420" s="1">
        <f>COUNTIF(F1420,"VVC")</f>
        <v>0</v>
      </c>
      <c r="AW1420" s="1">
        <f>COUNTIF(F1420,"CVVCVC")+COUNTIF(F1420,"VVCVC")+COUNTIF(F1420,"CVVCV")+COUNTIF(F1420,"VVCV")</f>
        <v>0</v>
      </c>
      <c r="AY1420" s="1">
        <f>COUNTIF(F1420,"CCVCV")</f>
        <v>0</v>
      </c>
      <c r="AZ1420" s="1">
        <f>COUNTIF(F1420,"CCVCVC")</f>
        <v>0</v>
      </c>
      <c r="BA1420" s="1">
        <f>COUNTIF(F1420,"CCVV")</f>
        <v>0</v>
      </c>
      <c r="BB1420" s="1">
        <f>COUNTIF(F1420,"CCVVC")</f>
        <v>0</v>
      </c>
      <c r="BF1420" s="1" t="str">
        <f>RIGHT(F1420,4)</f>
        <v>CVCV</v>
      </c>
      <c r="BG1420" s="1">
        <v>1</v>
      </c>
      <c r="BP1420" s="1">
        <f>SUM(BG1420:BO1420)</f>
        <v>1</v>
      </c>
      <c r="BQ1420">
        <v>0</v>
      </c>
      <c r="BS1420" s="1" t="str">
        <f>LEFT(B1420,1)</f>
        <v>b</v>
      </c>
      <c r="BT1420" s="1" t="str">
        <f>LEFT(B1420,2)</f>
        <v>bu</v>
      </c>
      <c r="BU1420" s="1" t="str">
        <f>RIGHT(B1420,1)</f>
        <v>u</v>
      </c>
      <c r="BX1420" s="10">
        <v>0</v>
      </c>
      <c r="BY1420" s="10" t="str">
        <f>LEFT(CA1420,1)</f>
        <v>u</v>
      </c>
      <c r="BZ1420" s="10" t="str">
        <f>RIGHT(B1420,1)</f>
        <v>u</v>
      </c>
      <c r="CA1420" s="10" t="str">
        <f>RIGHT(B1420,3)</f>
        <v>uʔu</v>
      </c>
      <c r="CB1420" s="10" t="str">
        <f>RIGHT(B1420,3)</f>
        <v>uʔu</v>
      </c>
      <c r="CC1420" s="10" t="str">
        <f>RIGHT(B1420,2)</f>
        <v>ʔu</v>
      </c>
      <c r="CD1420" s="10" t="str">
        <f>RIGHT(B1420,1)</f>
        <v>u</v>
      </c>
    </row>
    <row r="1421" spans="1:82">
      <c r="A1421">
        <v>1952</v>
      </c>
      <c r="B1421" s="30" t="s">
        <v>3502</v>
      </c>
      <c r="C1421" t="s">
        <v>2017</v>
      </c>
      <c r="D1421" t="s">
        <v>1151</v>
      </c>
      <c r="E1421" t="s">
        <v>2821</v>
      </c>
      <c r="F1421" t="s">
        <v>2834</v>
      </c>
      <c r="G1421" s="1">
        <f>COUNTIF(B1421,"*ii*")</f>
        <v>0</v>
      </c>
      <c r="H1421" s="1">
        <f>COUNTIF(B1421,"*ee*")</f>
        <v>0</v>
      </c>
      <c r="I1421" s="1">
        <f>COUNTIF(B1421,"*aa*")</f>
        <v>0</v>
      </c>
      <c r="J1421" s="1">
        <f>COUNTIF(B1421,"*oo*")</f>
        <v>0</v>
      </c>
      <c r="K1421" s="1">
        <f>COUNTIF(B1421,"*uu*")</f>
        <v>0</v>
      </c>
      <c r="L1421" s="1">
        <f>COUNTIF(B1421,"*ia*")</f>
        <v>0</v>
      </c>
      <c r="M1421" s="1">
        <f>COUNTIF(B1421,"*iu*")</f>
        <v>0</v>
      </c>
      <c r="N1421" s="1">
        <f>COUNTIF(B1421,"*ei*")</f>
        <v>0</v>
      </c>
      <c r="O1421" s="1">
        <f>COUNTIF(B1421,"*ea*")</f>
        <v>0</v>
      </c>
      <c r="P1421" s="1">
        <f>COUNTIF(B1421,"*eo*")</f>
        <v>0</v>
      </c>
      <c r="Q1421" s="1">
        <f>COUNTIF(B1421,"*eu*")</f>
        <v>0</v>
      </c>
      <c r="R1421" s="1">
        <f>COUNTIF(B1421,"*ai*")</f>
        <v>0</v>
      </c>
      <c r="S1421" s="1">
        <f>COUNTIF(B1421,"*ae*")</f>
        <v>0</v>
      </c>
      <c r="T1421" s="1">
        <f>COUNTIF(B1421,"*ao*")</f>
        <v>0</v>
      </c>
      <c r="U1421" s="1">
        <f>COUNTIF(B1421,"*au*")</f>
        <v>0</v>
      </c>
      <c r="V1421" s="1">
        <f>COUNTIF(B1421,"*oi*")</f>
        <v>0</v>
      </c>
      <c r="W1421" s="1">
        <f>COUNTIF(B1421,"*oe*")</f>
        <v>0</v>
      </c>
      <c r="X1421" s="1">
        <f>COUNTIF(B1421,"*oa*")</f>
        <v>0</v>
      </c>
      <c r="Y1421" s="1">
        <f>COUNTIF(B1421,"*ou*")</f>
        <v>0</v>
      </c>
      <c r="Z1421" s="1">
        <f>COUNTIF(B1421,"*ui*")</f>
        <v>0</v>
      </c>
      <c r="AA1421" s="1">
        <f>COUNTIF(B1421,"*ua*")</f>
        <v>0</v>
      </c>
      <c r="AB1421">
        <f>SUM(G1421:AA1421)</f>
        <v>0</v>
      </c>
      <c r="AC1421">
        <v>2</v>
      </c>
      <c r="AD1421">
        <f>COUNTIF(AC1421,"2")</f>
        <v>1</v>
      </c>
      <c r="AE1421">
        <f>COUNTIF(AC1421,"3")</f>
        <v>0</v>
      </c>
      <c r="AF1421">
        <f>COUNTIF(AC1421,"4")</f>
        <v>0</v>
      </c>
      <c r="AG1421">
        <f>COUNTIF(AC1421,"5")</f>
        <v>0</v>
      </c>
      <c r="AH1421">
        <v>1</v>
      </c>
      <c r="AI1421">
        <v>0</v>
      </c>
      <c r="AL1421">
        <v>1</v>
      </c>
      <c r="AO1421" s="1">
        <f>COUNTIF(F1421,"CVCV")+COUNTIF(F1421,"CVVCV")</f>
        <v>1</v>
      </c>
      <c r="AP1421" s="1">
        <f>COUNTIF(F1421,"CVCVC")+COUNTIF(F1421,"CVVCVC")</f>
        <v>0</v>
      </c>
      <c r="AQ1421" s="1">
        <f>COUNTIF(F1421,"VCV")+COUNTIF(F1421,"VVCV")</f>
        <v>0</v>
      </c>
      <c r="AR1421" s="1">
        <f>COUNTIF(F1421,"VCVC")+COUNTIF(F1421,"VVCVC")</f>
        <v>0</v>
      </c>
      <c r="AS1421" s="1">
        <f>COUNTIF(F1421,"CVV")</f>
        <v>0</v>
      </c>
      <c r="AT1421" s="1">
        <f>COUNTIF(F1421,"CVVC")</f>
        <v>0</v>
      </c>
      <c r="AU1421" s="1">
        <f>COUNTIF(F1421,"VV")</f>
        <v>0</v>
      </c>
      <c r="AV1421" s="1">
        <f>COUNTIF(F1421,"VVC")</f>
        <v>0</v>
      </c>
      <c r="AW1421" s="1">
        <f>COUNTIF(F1421,"CVVCVC")+COUNTIF(F1421,"VVCVC")+COUNTIF(F1421,"CVVCV")+COUNTIF(F1421,"VVCV")</f>
        <v>0</v>
      </c>
      <c r="AY1421" s="1">
        <f>COUNTIF(F1421,"CCVCV")</f>
        <v>0</v>
      </c>
      <c r="AZ1421" s="1">
        <f>COUNTIF(F1421,"CCVCVC")</f>
        <v>0</v>
      </c>
      <c r="BA1421" s="1">
        <f>COUNTIF(F1421,"CCVV")</f>
        <v>0</v>
      </c>
      <c r="BB1421" s="1">
        <f>COUNTIF(F1421,"CCVVC")</f>
        <v>0</v>
      </c>
      <c r="BF1421" s="1" t="str">
        <f>RIGHT(F1421,4)</f>
        <v>CVCV</v>
      </c>
      <c r="BG1421" s="1">
        <v>1</v>
      </c>
      <c r="BP1421" s="1">
        <f>SUM(BG1421:BO1421)</f>
        <v>1</v>
      </c>
      <c r="BQ1421">
        <v>0</v>
      </c>
      <c r="BS1421" s="1" t="str">
        <f>LEFT(B1421,1)</f>
        <v>t</v>
      </c>
      <c r="BT1421" s="1" t="str">
        <f>LEFT(B1421,2)</f>
        <v>tu</v>
      </c>
      <c r="BU1421" s="1" t="str">
        <f>RIGHT(B1421,1)</f>
        <v>u</v>
      </c>
      <c r="BX1421" s="10">
        <v>0</v>
      </c>
      <c r="BY1421" s="10" t="str">
        <f>LEFT(CA1421,1)</f>
        <v>u</v>
      </c>
      <c r="BZ1421" s="10" t="str">
        <f>RIGHT(B1421,1)</f>
        <v>u</v>
      </c>
      <c r="CA1421" s="10" t="str">
        <f>RIGHT(B1421,3)</f>
        <v>uʔu</v>
      </c>
      <c r="CB1421" s="10" t="str">
        <f>RIGHT(B1421,3)</f>
        <v>uʔu</v>
      </c>
      <c r="CC1421" s="10" t="str">
        <f>RIGHT(B1421,2)</f>
        <v>ʔu</v>
      </c>
      <c r="CD1421" s="10" t="str">
        <f>RIGHT(B1421,1)</f>
        <v>u</v>
      </c>
    </row>
    <row r="1422" spans="1:82">
      <c r="A1422">
        <v>235</v>
      </c>
      <c r="B1422" s="30" t="s">
        <v>3038</v>
      </c>
      <c r="C1422" t="s">
        <v>2430</v>
      </c>
      <c r="D1422" t="s">
        <v>1150</v>
      </c>
      <c r="E1422" t="s">
        <v>2821</v>
      </c>
      <c r="F1422" t="s">
        <v>2834</v>
      </c>
      <c r="G1422" s="1">
        <f>COUNTIF(B1422,"*ii*")</f>
        <v>0</v>
      </c>
      <c r="H1422" s="1">
        <f>COUNTIF(B1422,"*ee*")</f>
        <v>0</v>
      </c>
      <c r="I1422" s="1">
        <f>COUNTIF(B1422,"*aa*")</f>
        <v>0</v>
      </c>
      <c r="J1422" s="1">
        <f>COUNTIF(B1422,"*oo*")</f>
        <v>0</v>
      </c>
      <c r="K1422" s="1">
        <f>COUNTIF(B1422,"*uu*")</f>
        <v>0</v>
      </c>
      <c r="L1422" s="1">
        <f>COUNTIF(B1422,"*ia*")</f>
        <v>0</v>
      </c>
      <c r="M1422" s="1">
        <f>COUNTIF(B1422,"*iu*")</f>
        <v>0</v>
      </c>
      <c r="N1422" s="1">
        <f>COUNTIF(B1422,"*ei*")</f>
        <v>0</v>
      </c>
      <c r="O1422" s="1">
        <f>COUNTIF(B1422,"*ea*")</f>
        <v>0</v>
      </c>
      <c r="P1422" s="1">
        <f>COUNTIF(B1422,"*eo*")</f>
        <v>0</v>
      </c>
      <c r="Q1422" s="1">
        <f>COUNTIF(B1422,"*eu*")</f>
        <v>0</v>
      </c>
      <c r="R1422" s="1">
        <f>COUNTIF(B1422,"*ai*")</f>
        <v>0</v>
      </c>
      <c r="S1422" s="1">
        <f>COUNTIF(B1422,"*ae*")</f>
        <v>0</v>
      </c>
      <c r="T1422" s="1">
        <f>COUNTIF(B1422,"*ao*")</f>
        <v>0</v>
      </c>
      <c r="U1422" s="1">
        <f>COUNTIF(B1422,"*au*")</f>
        <v>0</v>
      </c>
      <c r="V1422" s="1">
        <f>COUNTIF(B1422,"*oi*")</f>
        <v>0</v>
      </c>
      <c r="W1422" s="1">
        <f>COUNTIF(B1422,"*oe*")</f>
        <v>0</v>
      </c>
      <c r="X1422" s="1">
        <f>COUNTIF(B1422,"*oa*")</f>
        <v>0</v>
      </c>
      <c r="Y1422" s="1">
        <f>COUNTIF(B1422,"*ou*")</f>
        <v>0</v>
      </c>
      <c r="Z1422" s="1">
        <f>COUNTIF(B1422,"*ui*")</f>
        <v>0</v>
      </c>
      <c r="AA1422" s="1">
        <f>COUNTIF(B1422,"*ua*")</f>
        <v>0</v>
      </c>
      <c r="AB1422">
        <f>SUM(G1422:AA1422)</f>
        <v>0</v>
      </c>
      <c r="AC1422">
        <v>2</v>
      </c>
      <c r="AD1422">
        <f>COUNTIF(AC1422,"2")</f>
        <v>1</v>
      </c>
      <c r="AE1422">
        <f>COUNTIF(AC1422,"3")</f>
        <v>0</v>
      </c>
      <c r="AF1422">
        <f>COUNTIF(AC1422,"4")</f>
        <v>0</v>
      </c>
      <c r="AG1422">
        <f>COUNTIF(AC1422,"5")</f>
        <v>0</v>
      </c>
      <c r="AH1422">
        <v>1</v>
      </c>
      <c r="AI1422">
        <v>0</v>
      </c>
      <c r="AL1422">
        <v>1</v>
      </c>
      <c r="AO1422" s="1">
        <f>COUNTIF(F1422,"CVCV")+COUNTIF(F1422,"CVVCV")</f>
        <v>1</v>
      </c>
      <c r="AP1422" s="1">
        <f>COUNTIF(F1422,"CVCVC")+COUNTIF(F1422,"CVVCVC")</f>
        <v>0</v>
      </c>
      <c r="AQ1422" s="1">
        <f>COUNTIF(F1422,"VCV")+COUNTIF(F1422,"VVCV")</f>
        <v>0</v>
      </c>
      <c r="AR1422" s="1">
        <f>COUNTIF(F1422,"VCVC")+COUNTIF(F1422,"VVCVC")</f>
        <v>0</v>
      </c>
      <c r="AS1422" s="1">
        <f>COUNTIF(F1422,"CVV")</f>
        <v>0</v>
      </c>
      <c r="AT1422" s="1">
        <f>COUNTIF(F1422,"CVVC")</f>
        <v>0</v>
      </c>
      <c r="AU1422" s="1">
        <f>COUNTIF(F1422,"VV")</f>
        <v>0</v>
      </c>
      <c r="AV1422" s="1">
        <f>COUNTIF(F1422,"VVC")</f>
        <v>0</v>
      </c>
      <c r="AW1422" s="1">
        <f>COUNTIF(F1422,"CVVCVC")+COUNTIF(F1422,"VVCVC")+COUNTIF(F1422,"CVVCV")+COUNTIF(F1422,"VVCV")</f>
        <v>0</v>
      </c>
      <c r="AY1422" s="1">
        <f>COUNTIF(F1422,"CCVCV")</f>
        <v>0</v>
      </c>
      <c r="AZ1422" s="1">
        <f>COUNTIF(F1422,"CCVCVC")</f>
        <v>0</v>
      </c>
      <c r="BA1422" s="1">
        <f>COUNTIF(F1422,"CCVV")</f>
        <v>0</v>
      </c>
      <c r="BB1422" s="1">
        <f>COUNTIF(F1422,"CCVVC")</f>
        <v>0</v>
      </c>
      <c r="BF1422" s="1" t="str">
        <f>RIGHT(F1422,4)</f>
        <v>CVCV</v>
      </c>
      <c r="BG1422" s="1">
        <v>1</v>
      </c>
      <c r="BP1422" s="1">
        <f>SUM(BG1422:BO1422)</f>
        <v>1</v>
      </c>
      <c r="BQ1422">
        <v>0</v>
      </c>
      <c r="BS1422" s="1" t="str">
        <f>LEFT(B1422,1)</f>
        <v>b</v>
      </c>
      <c r="BT1422" s="1" t="str">
        <f>LEFT(B1422,2)</f>
        <v>bu</v>
      </c>
      <c r="BU1422" s="1" t="str">
        <f>RIGHT(B1422,1)</f>
        <v>u</v>
      </c>
      <c r="BX1422" s="10">
        <v>0</v>
      </c>
      <c r="BY1422" s="10" t="str">
        <f>LEFT(CA1422,1)</f>
        <v>u</v>
      </c>
      <c r="BZ1422" s="10" t="str">
        <f>RIGHT(B1422,1)</f>
        <v>u</v>
      </c>
      <c r="CA1422" s="10" t="str">
        <f>RIGHT(B1422,3)</f>
        <v>uʔu</v>
      </c>
      <c r="CB1422" s="10" t="str">
        <f>RIGHT(B1422,3)</f>
        <v>uʔu</v>
      </c>
      <c r="CC1422" s="10" t="str">
        <f>RIGHT(B1422,2)</f>
        <v>ʔu</v>
      </c>
      <c r="CD1422" s="10" t="str">
        <f>RIGHT(B1422,1)</f>
        <v>u</v>
      </c>
    </row>
    <row r="1423" spans="1:82">
      <c r="A1423">
        <v>1039</v>
      </c>
      <c r="B1423" s="30" t="s">
        <v>3180</v>
      </c>
      <c r="C1423" t="s">
        <v>2502</v>
      </c>
      <c r="D1423" t="s">
        <v>1150</v>
      </c>
      <c r="E1423" t="s">
        <v>2821</v>
      </c>
      <c r="F1423" t="s">
        <v>2834</v>
      </c>
      <c r="G1423" s="1">
        <f>COUNTIF(B1423,"*ii*")</f>
        <v>0</v>
      </c>
      <c r="H1423" s="1">
        <f>COUNTIF(B1423,"*ee*")</f>
        <v>0</v>
      </c>
      <c r="I1423" s="1">
        <f>COUNTIF(B1423,"*aa*")</f>
        <v>0</v>
      </c>
      <c r="J1423" s="1">
        <f>COUNTIF(B1423,"*oo*")</f>
        <v>0</v>
      </c>
      <c r="K1423" s="1">
        <f>COUNTIF(B1423,"*uu*")</f>
        <v>0</v>
      </c>
      <c r="L1423" s="1">
        <f>COUNTIF(B1423,"*ia*")</f>
        <v>0</v>
      </c>
      <c r="M1423" s="1">
        <f>COUNTIF(B1423,"*iu*")</f>
        <v>0</v>
      </c>
      <c r="N1423" s="1">
        <f>COUNTIF(B1423,"*ei*")</f>
        <v>0</v>
      </c>
      <c r="O1423" s="1">
        <f>COUNTIF(B1423,"*ea*")</f>
        <v>0</v>
      </c>
      <c r="P1423" s="1">
        <f>COUNTIF(B1423,"*eo*")</f>
        <v>0</v>
      </c>
      <c r="Q1423" s="1">
        <f>COUNTIF(B1423,"*eu*")</f>
        <v>0</v>
      </c>
      <c r="R1423" s="1">
        <f>COUNTIF(B1423,"*ai*")</f>
        <v>0</v>
      </c>
      <c r="S1423" s="1">
        <f>COUNTIF(B1423,"*ae*")</f>
        <v>0</v>
      </c>
      <c r="T1423" s="1">
        <f>COUNTIF(B1423,"*ao*")</f>
        <v>0</v>
      </c>
      <c r="U1423" s="1">
        <f>COUNTIF(B1423,"*au*")</f>
        <v>0</v>
      </c>
      <c r="V1423" s="1">
        <f>COUNTIF(B1423,"*oi*")</f>
        <v>0</v>
      </c>
      <c r="W1423" s="1">
        <f>COUNTIF(B1423,"*oe*")</f>
        <v>0</v>
      </c>
      <c r="X1423" s="1">
        <f>COUNTIF(B1423,"*oa*")</f>
        <v>0</v>
      </c>
      <c r="Y1423" s="1">
        <f>COUNTIF(B1423,"*ou*")</f>
        <v>0</v>
      </c>
      <c r="Z1423" s="1">
        <f>COUNTIF(B1423,"*ui*")</f>
        <v>0</v>
      </c>
      <c r="AA1423" s="1">
        <f>COUNTIF(B1423,"*ua*")</f>
        <v>0</v>
      </c>
      <c r="AB1423">
        <f>SUM(G1423:AA1423)</f>
        <v>0</v>
      </c>
      <c r="AC1423">
        <v>2</v>
      </c>
      <c r="AD1423">
        <f>COUNTIF(AC1423,"2")</f>
        <v>1</v>
      </c>
      <c r="AE1423">
        <f>COUNTIF(AC1423,"3")</f>
        <v>0</v>
      </c>
      <c r="AF1423">
        <f>COUNTIF(AC1423,"4")</f>
        <v>0</v>
      </c>
      <c r="AG1423">
        <f>COUNTIF(AC1423,"5")</f>
        <v>0</v>
      </c>
      <c r="AH1423">
        <v>1</v>
      </c>
      <c r="AI1423">
        <v>0</v>
      </c>
      <c r="AL1423">
        <v>1</v>
      </c>
      <c r="AO1423" s="1">
        <f>COUNTIF(F1423,"CVCV")+COUNTIF(F1423,"CVVCV")</f>
        <v>1</v>
      </c>
      <c r="AP1423" s="1">
        <f>COUNTIF(F1423,"CVCVC")+COUNTIF(F1423,"CVVCVC")</f>
        <v>0</v>
      </c>
      <c r="AQ1423" s="1">
        <f>COUNTIF(F1423,"VCV")+COUNTIF(F1423,"VVCV")</f>
        <v>0</v>
      </c>
      <c r="AR1423" s="1">
        <f>COUNTIF(F1423,"VCVC")+COUNTIF(F1423,"VVCVC")</f>
        <v>0</v>
      </c>
      <c r="AS1423" s="1">
        <f>COUNTIF(F1423,"CVV")</f>
        <v>0</v>
      </c>
      <c r="AT1423" s="1">
        <f>COUNTIF(F1423,"CVVC")</f>
        <v>0</v>
      </c>
      <c r="AU1423" s="1">
        <f>COUNTIF(F1423,"VV")</f>
        <v>0</v>
      </c>
      <c r="AV1423" s="1">
        <f>COUNTIF(F1423,"VVC")</f>
        <v>0</v>
      </c>
      <c r="AW1423" s="1">
        <f>COUNTIF(F1423,"CVVCVC")+COUNTIF(F1423,"VVCVC")+COUNTIF(F1423,"CVVCV")+COUNTIF(F1423,"VVCV")</f>
        <v>0</v>
      </c>
      <c r="AY1423" s="1">
        <f>COUNTIF(F1423,"CCVCV")</f>
        <v>0</v>
      </c>
      <c r="AZ1423" s="1">
        <f>COUNTIF(F1423,"CCVCVC")</f>
        <v>0</v>
      </c>
      <c r="BA1423" s="1">
        <f>COUNTIF(F1423,"CCVV")</f>
        <v>0</v>
      </c>
      <c r="BB1423" s="1">
        <f>COUNTIF(F1423,"CCVVC")</f>
        <v>0</v>
      </c>
      <c r="BF1423" s="1" t="str">
        <f>RIGHT(F1423,4)</f>
        <v>CVCV</v>
      </c>
      <c r="BG1423" s="1">
        <v>1</v>
      </c>
      <c r="BP1423" s="1">
        <f>SUM(BG1423:BO1423)</f>
        <v>1</v>
      </c>
      <c r="BQ1423">
        <v>0</v>
      </c>
      <c r="BS1423" s="1" t="str">
        <f>LEFT(B1423,1)</f>
        <v>n</v>
      </c>
      <c r="BT1423" s="1" t="str">
        <f>LEFT(B1423,2)</f>
        <v>nu</v>
      </c>
      <c r="BU1423" s="1" t="str">
        <f>RIGHT(B1423,1)</f>
        <v>u</v>
      </c>
      <c r="BX1423" s="10">
        <v>0</v>
      </c>
      <c r="BY1423" s="10" t="str">
        <f>LEFT(CA1423,1)</f>
        <v>u</v>
      </c>
      <c r="BZ1423" s="10" t="str">
        <f>RIGHT(B1423,1)</f>
        <v>u</v>
      </c>
      <c r="CA1423" s="10" t="str">
        <f>RIGHT(B1423,3)</f>
        <v>uʔu</v>
      </c>
      <c r="CB1423" s="10" t="str">
        <f>RIGHT(B1423,3)</f>
        <v>uʔu</v>
      </c>
      <c r="CC1423" s="10" t="str">
        <f>RIGHT(B1423,2)</f>
        <v>ʔu</v>
      </c>
      <c r="CD1423" s="10" t="str">
        <f>RIGHT(B1423,1)</f>
        <v>u</v>
      </c>
    </row>
    <row r="1424" spans="1:82">
      <c r="A1424">
        <v>1208</v>
      </c>
      <c r="B1424" s="30" t="s">
        <v>3213</v>
      </c>
      <c r="C1424" t="s">
        <v>2589</v>
      </c>
      <c r="D1424" t="s">
        <v>1150</v>
      </c>
      <c r="E1424" t="s">
        <v>2821</v>
      </c>
      <c r="F1424" t="s">
        <v>2834</v>
      </c>
      <c r="G1424" s="1">
        <f>COUNTIF(B1424,"*ii*")</f>
        <v>0</v>
      </c>
      <c r="H1424" s="1">
        <f>COUNTIF(B1424,"*ee*")</f>
        <v>0</v>
      </c>
      <c r="I1424" s="1">
        <f>COUNTIF(B1424,"*aa*")</f>
        <v>0</v>
      </c>
      <c r="J1424" s="1">
        <f>COUNTIF(B1424,"*oo*")</f>
        <v>0</v>
      </c>
      <c r="K1424" s="1">
        <f>COUNTIF(B1424,"*uu*")</f>
        <v>0</v>
      </c>
      <c r="L1424" s="1">
        <f>COUNTIF(B1424,"*ia*")</f>
        <v>0</v>
      </c>
      <c r="M1424" s="1">
        <f>COUNTIF(B1424,"*iu*")</f>
        <v>0</v>
      </c>
      <c r="N1424" s="1">
        <f>COUNTIF(B1424,"*ei*")</f>
        <v>0</v>
      </c>
      <c r="O1424" s="1">
        <f>COUNTIF(B1424,"*ea*")</f>
        <v>0</v>
      </c>
      <c r="P1424" s="1">
        <f>COUNTIF(B1424,"*eo*")</f>
        <v>0</v>
      </c>
      <c r="Q1424" s="1">
        <f>COUNTIF(B1424,"*eu*")</f>
        <v>0</v>
      </c>
      <c r="R1424" s="1">
        <f>COUNTIF(B1424,"*ai*")</f>
        <v>0</v>
      </c>
      <c r="S1424" s="1">
        <f>COUNTIF(B1424,"*ae*")</f>
        <v>0</v>
      </c>
      <c r="T1424" s="1">
        <f>COUNTIF(B1424,"*ao*")</f>
        <v>0</v>
      </c>
      <c r="U1424" s="1">
        <f>COUNTIF(B1424,"*au*")</f>
        <v>0</v>
      </c>
      <c r="V1424" s="1">
        <f>COUNTIF(B1424,"*oi*")</f>
        <v>0</v>
      </c>
      <c r="W1424" s="1">
        <f>COUNTIF(B1424,"*oe*")</f>
        <v>0</v>
      </c>
      <c r="X1424" s="1">
        <f>COUNTIF(B1424,"*oa*")</f>
        <v>0</v>
      </c>
      <c r="Y1424" s="1">
        <f>COUNTIF(B1424,"*ou*")</f>
        <v>0</v>
      </c>
      <c r="Z1424" s="1">
        <f>COUNTIF(B1424,"*ui*")</f>
        <v>0</v>
      </c>
      <c r="AA1424" s="1">
        <f>COUNTIF(B1424,"*ua*")</f>
        <v>0</v>
      </c>
      <c r="AB1424">
        <f>SUM(G1424:AA1424)</f>
        <v>0</v>
      </c>
      <c r="AC1424">
        <v>2</v>
      </c>
      <c r="AD1424">
        <f>COUNTIF(AC1424,"2")</f>
        <v>1</v>
      </c>
      <c r="AE1424">
        <f>COUNTIF(AC1424,"3")</f>
        <v>0</v>
      </c>
      <c r="AF1424">
        <f>COUNTIF(AC1424,"4")</f>
        <v>0</v>
      </c>
      <c r="AG1424">
        <f>COUNTIF(AC1424,"5")</f>
        <v>0</v>
      </c>
      <c r="AH1424">
        <v>1</v>
      </c>
      <c r="AI1424">
        <v>0</v>
      </c>
      <c r="AL1424">
        <v>1</v>
      </c>
      <c r="AO1424" s="1">
        <f>COUNTIF(F1424,"CVCV")+COUNTIF(F1424,"CVVCV")</f>
        <v>1</v>
      </c>
      <c r="AP1424" s="1">
        <f>COUNTIF(F1424,"CVCVC")+COUNTIF(F1424,"CVVCVC")</f>
        <v>0</v>
      </c>
      <c r="AQ1424" s="1">
        <f>COUNTIF(F1424,"VCV")+COUNTIF(F1424,"VVCV")</f>
        <v>0</v>
      </c>
      <c r="AR1424" s="1">
        <f>COUNTIF(F1424,"VCVC")+COUNTIF(F1424,"VVCVC")</f>
        <v>0</v>
      </c>
      <c r="AS1424" s="1">
        <f>COUNTIF(F1424,"CVV")</f>
        <v>0</v>
      </c>
      <c r="AT1424" s="1">
        <f>COUNTIF(F1424,"CVVC")</f>
        <v>0</v>
      </c>
      <c r="AU1424" s="1">
        <f>COUNTIF(F1424,"VV")</f>
        <v>0</v>
      </c>
      <c r="AV1424" s="1">
        <f>COUNTIF(F1424,"VVC")</f>
        <v>0</v>
      </c>
      <c r="AW1424" s="1">
        <f>COUNTIF(F1424,"CVVCVC")+COUNTIF(F1424,"VVCVC")+COUNTIF(F1424,"CVVCV")+COUNTIF(F1424,"VVCV")</f>
        <v>0</v>
      </c>
      <c r="AY1424" s="1">
        <f>COUNTIF(F1424,"CCVCV")</f>
        <v>0</v>
      </c>
      <c r="AZ1424" s="1">
        <f>COUNTIF(F1424,"CCVCVC")</f>
        <v>0</v>
      </c>
      <c r="BA1424" s="1">
        <f>COUNTIF(F1424,"CCVV")</f>
        <v>0</v>
      </c>
      <c r="BB1424" s="1">
        <f>COUNTIF(F1424,"CCVVC")</f>
        <v>0</v>
      </c>
      <c r="BF1424" s="1" t="str">
        <f>RIGHT(F1424,4)</f>
        <v>CVCV</v>
      </c>
      <c r="BG1424" s="1">
        <v>1</v>
      </c>
      <c r="BP1424" s="1">
        <f>SUM(BG1424:BO1424)</f>
        <v>1</v>
      </c>
      <c r="BQ1424">
        <v>0</v>
      </c>
      <c r="BS1424" s="1" t="str">
        <f>LEFT(B1424,1)</f>
        <v>p</v>
      </c>
      <c r="BT1424" s="1" t="str">
        <f>LEFT(B1424,2)</f>
        <v>pu</v>
      </c>
      <c r="BU1424" s="1" t="str">
        <f>RIGHT(B1424,1)</f>
        <v>u</v>
      </c>
      <c r="BX1424" s="10">
        <v>0</v>
      </c>
      <c r="BY1424" s="10" t="str">
        <f>LEFT(CA1424,1)</f>
        <v>u</v>
      </c>
      <c r="BZ1424" s="10" t="str">
        <f>RIGHT(B1424,1)</f>
        <v>u</v>
      </c>
      <c r="CA1424" s="10" t="str">
        <f>RIGHT(B1424,3)</f>
        <v>uʔu</v>
      </c>
      <c r="CB1424" s="10" t="str">
        <f>RIGHT(B1424,3)</f>
        <v>uʔu</v>
      </c>
      <c r="CC1424" s="10" t="str">
        <f>RIGHT(B1424,2)</f>
        <v>ʔu</v>
      </c>
      <c r="CD1424" s="10" t="str">
        <f>RIGHT(B1424,1)</f>
        <v>u</v>
      </c>
    </row>
    <row r="1425" spans="1:82">
      <c r="A1425">
        <v>1756</v>
      </c>
      <c r="B1425" s="30" t="s">
        <v>3475</v>
      </c>
      <c r="C1425" t="s">
        <v>2610</v>
      </c>
      <c r="D1425" t="s">
        <v>1150</v>
      </c>
      <c r="E1425" t="s">
        <v>2821</v>
      </c>
      <c r="F1425" t="s">
        <v>2834</v>
      </c>
      <c r="G1425" s="1">
        <f>COUNTIF(B1425,"*ii*")</f>
        <v>0</v>
      </c>
      <c r="H1425" s="1">
        <f>COUNTIF(B1425,"*ee*")</f>
        <v>0</v>
      </c>
      <c r="I1425" s="1">
        <f>COUNTIF(B1425,"*aa*")</f>
        <v>0</v>
      </c>
      <c r="J1425" s="1">
        <f>COUNTIF(B1425,"*oo*")</f>
        <v>0</v>
      </c>
      <c r="K1425" s="1">
        <f>COUNTIF(B1425,"*uu*")</f>
        <v>0</v>
      </c>
      <c r="L1425" s="1">
        <f>COUNTIF(B1425,"*ia*")</f>
        <v>0</v>
      </c>
      <c r="M1425" s="1">
        <f>COUNTIF(B1425,"*iu*")</f>
        <v>0</v>
      </c>
      <c r="N1425" s="1">
        <f>COUNTIF(B1425,"*ei*")</f>
        <v>0</v>
      </c>
      <c r="O1425" s="1">
        <f>COUNTIF(B1425,"*ea*")</f>
        <v>0</v>
      </c>
      <c r="P1425" s="1">
        <f>COUNTIF(B1425,"*eo*")</f>
        <v>0</v>
      </c>
      <c r="Q1425" s="1">
        <f>COUNTIF(B1425,"*eu*")</f>
        <v>0</v>
      </c>
      <c r="R1425" s="1">
        <f>COUNTIF(B1425,"*ai*")</f>
        <v>0</v>
      </c>
      <c r="S1425" s="1">
        <f>COUNTIF(B1425,"*ae*")</f>
        <v>0</v>
      </c>
      <c r="T1425" s="1">
        <f>COUNTIF(B1425,"*ao*")</f>
        <v>0</v>
      </c>
      <c r="U1425" s="1">
        <f>COUNTIF(B1425,"*au*")</f>
        <v>0</v>
      </c>
      <c r="V1425" s="1">
        <f>COUNTIF(B1425,"*oi*")</f>
        <v>0</v>
      </c>
      <c r="W1425" s="1">
        <f>COUNTIF(B1425,"*oe*")</f>
        <v>0</v>
      </c>
      <c r="X1425" s="1">
        <f>COUNTIF(B1425,"*oa*")</f>
        <v>0</v>
      </c>
      <c r="Y1425" s="1">
        <f>COUNTIF(B1425,"*ou*")</f>
        <v>0</v>
      </c>
      <c r="Z1425" s="1">
        <f>COUNTIF(B1425,"*ui*")</f>
        <v>0</v>
      </c>
      <c r="AA1425" s="1">
        <f>COUNTIF(B1425,"*ua*")</f>
        <v>0</v>
      </c>
      <c r="AB1425">
        <f>SUM(G1425:AA1425)</f>
        <v>0</v>
      </c>
      <c r="AC1425">
        <v>2</v>
      </c>
      <c r="AD1425">
        <f>COUNTIF(AC1425,"2")</f>
        <v>1</v>
      </c>
      <c r="AE1425">
        <f>COUNTIF(AC1425,"3")</f>
        <v>0</v>
      </c>
      <c r="AF1425">
        <f>COUNTIF(AC1425,"4")</f>
        <v>0</v>
      </c>
      <c r="AG1425">
        <f>COUNTIF(AC1425,"5")</f>
        <v>0</v>
      </c>
      <c r="AH1425">
        <v>1</v>
      </c>
      <c r="AI1425">
        <v>0</v>
      </c>
      <c r="AL1425">
        <v>1</v>
      </c>
      <c r="AO1425" s="1">
        <f>COUNTIF(F1425,"CVCV")+COUNTIF(F1425,"CVVCV")</f>
        <v>1</v>
      </c>
      <c r="AP1425" s="1">
        <f>COUNTIF(F1425,"CVCVC")+COUNTIF(F1425,"CVVCVC")</f>
        <v>0</v>
      </c>
      <c r="AQ1425" s="1">
        <f>COUNTIF(F1425,"VCV")+COUNTIF(F1425,"VVCV")</f>
        <v>0</v>
      </c>
      <c r="AR1425" s="1">
        <f>COUNTIF(F1425,"VCVC")+COUNTIF(F1425,"VVCVC")</f>
        <v>0</v>
      </c>
      <c r="AS1425" s="1">
        <f>COUNTIF(F1425,"CVV")</f>
        <v>0</v>
      </c>
      <c r="AT1425" s="1">
        <f>COUNTIF(F1425,"CVVC")</f>
        <v>0</v>
      </c>
      <c r="AU1425" s="1">
        <f>COUNTIF(F1425,"VV")</f>
        <v>0</v>
      </c>
      <c r="AV1425" s="1">
        <f>COUNTIF(F1425,"VVC")</f>
        <v>0</v>
      </c>
      <c r="AW1425" s="1">
        <f>COUNTIF(F1425,"CVVCVC")+COUNTIF(F1425,"VVCVC")+COUNTIF(F1425,"CVVCV")+COUNTIF(F1425,"VVCV")</f>
        <v>0</v>
      </c>
      <c r="AY1425" s="1">
        <f>COUNTIF(F1425,"CCVCV")</f>
        <v>0</v>
      </c>
      <c r="AZ1425" s="1">
        <f>COUNTIF(F1425,"CCVCVC")</f>
        <v>0</v>
      </c>
      <c r="BA1425" s="1">
        <f>COUNTIF(F1425,"CCVV")</f>
        <v>0</v>
      </c>
      <c r="BB1425" s="1">
        <f>COUNTIF(F1425,"CCVVC")</f>
        <v>0</v>
      </c>
      <c r="BF1425" s="1" t="str">
        <f>RIGHT(F1425,4)</f>
        <v>CVCV</v>
      </c>
      <c r="BG1425" s="1">
        <v>1</v>
      </c>
      <c r="BP1425" s="1">
        <f>SUM(BG1425:BO1425)</f>
        <v>1</v>
      </c>
      <c r="BQ1425">
        <v>0</v>
      </c>
      <c r="BS1425" s="1" t="str">
        <f>LEFT(B1425,1)</f>
        <v>s</v>
      </c>
      <c r="BT1425" s="1" t="str">
        <f>LEFT(B1425,2)</f>
        <v>su</v>
      </c>
      <c r="BU1425" s="1" t="str">
        <f>RIGHT(B1425,1)</f>
        <v>u</v>
      </c>
      <c r="BX1425" s="10">
        <v>0</v>
      </c>
      <c r="BY1425" s="10" t="str">
        <f>LEFT(CA1425,1)</f>
        <v>u</v>
      </c>
      <c r="BZ1425" s="10" t="str">
        <f>RIGHT(B1425,1)</f>
        <v>u</v>
      </c>
      <c r="CA1425" s="10" t="str">
        <f>RIGHT(B1425,3)</f>
        <v>uʔu</v>
      </c>
      <c r="CB1425" s="10" t="str">
        <f>RIGHT(B1425,3)</f>
        <v>uʔu</v>
      </c>
      <c r="CC1425" s="10" t="str">
        <f>RIGHT(B1425,2)</f>
        <v>ʔu</v>
      </c>
      <c r="CD1425" s="10" t="str">
        <f>RIGHT(B1425,1)</f>
        <v>u</v>
      </c>
    </row>
    <row r="1426" spans="1:82">
      <c r="A1426">
        <v>1953</v>
      </c>
      <c r="B1426" s="30" t="s">
        <v>3502</v>
      </c>
      <c r="C1426" t="s">
        <v>2270</v>
      </c>
      <c r="D1426" t="s">
        <v>1150</v>
      </c>
      <c r="E1426" t="s">
        <v>2821</v>
      </c>
      <c r="F1426" t="s">
        <v>2834</v>
      </c>
      <c r="G1426" s="1">
        <f>COUNTIF(B1426,"*ii*")</f>
        <v>0</v>
      </c>
      <c r="H1426" s="1">
        <f>COUNTIF(B1426,"*ee*")</f>
        <v>0</v>
      </c>
      <c r="I1426" s="1">
        <f>COUNTIF(B1426,"*aa*")</f>
        <v>0</v>
      </c>
      <c r="J1426" s="1">
        <f>COUNTIF(B1426,"*oo*")</f>
        <v>0</v>
      </c>
      <c r="K1426" s="1">
        <f>COUNTIF(B1426,"*uu*")</f>
        <v>0</v>
      </c>
      <c r="L1426" s="1">
        <f>COUNTIF(B1426,"*ia*")</f>
        <v>0</v>
      </c>
      <c r="M1426" s="1">
        <f>COUNTIF(B1426,"*iu*")</f>
        <v>0</v>
      </c>
      <c r="N1426" s="1">
        <f>COUNTIF(B1426,"*ei*")</f>
        <v>0</v>
      </c>
      <c r="O1426" s="1">
        <f>COUNTIF(B1426,"*ea*")</f>
        <v>0</v>
      </c>
      <c r="P1426" s="1">
        <f>COUNTIF(B1426,"*eo*")</f>
        <v>0</v>
      </c>
      <c r="Q1426" s="1">
        <f>COUNTIF(B1426,"*eu*")</f>
        <v>0</v>
      </c>
      <c r="R1426" s="1">
        <f>COUNTIF(B1426,"*ai*")</f>
        <v>0</v>
      </c>
      <c r="S1426" s="1">
        <f>COUNTIF(B1426,"*ae*")</f>
        <v>0</v>
      </c>
      <c r="T1426" s="1">
        <f>COUNTIF(B1426,"*ao*")</f>
        <v>0</v>
      </c>
      <c r="U1426" s="1">
        <f>COUNTIF(B1426,"*au*")</f>
        <v>0</v>
      </c>
      <c r="V1426" s="1">
        <f>COUNTIF(B1426,"*oi*")</f>
        <v>0</v>
      </c>
      <c r="W1426" s="1">
        <f>COUNTIF(B1426,"*oe*")</f>
        <v>0</v>
      </c>
      <c r="X1426" s="1">
        <f>COUNTIF(B1426,"*oa*")</f>
        <v>0</v>
      </c>
      <c r="Y1426" s="1">
        <f>COUNTIF(B1426,"*ou*")</f>
        <v>0</v>
      </c>
      <c r="Z1426" s="1">
        <f>COUNTIF(B1426,"*ui*")</f>
        <v>0</v>
      </c>
      <c r="AA1426" s="1">
        <f>COUNTIF(B1426,"*ua*")</f>
        <v>0</v>
      </c>
      <c r="AB1426">
        <f>SUM(G1426:AA1426)</f>
        <v>0</v>
      </c>
      <c r="AC1426">
        <v>2</v>
      </c>
      <c r="AD1426">
        <f>COUNTIF(AC1426,"2")</f>
        <v>1</v>
      </c>
      <c r="AE1426">
        <f>COUNTIF(AC1426,"3")</f>
        <v>0</v>
      </c>
      <c r="AF1426">
        <f>COUNTIF(AC1426,"4")</f>
        <v>0</v>
      </c>
      <c r="AG1426">
        <f>COUNTIF(AC1426,"5")</f>
        <v>0</v>
      </c>
      <c r="AH1426">
        <v>1</v>
      </c>
      <c r="AI1426">
        <v>0</v>
      </c>
      <c r="AL1426">
        <v>1</v>
      </c>
      <c r="AO1426" s="1">
        <f>COUNTIF(F1426,"CVCV")+COUNTIF(F1426,"CVVCV")</f>
        <v>1</v>
      </c>
      <c r="AP1426" s="1">
        <f>COUNTIF(F1426,"CVCVC")+COUNTIF(F1426,"CVVCVC")</f>
        <v>0</v>
      </c>
      <c r="AQ1426" s="1">
        <f>COUNTIF(F1426,"VCV")+COUNTIF(F1426,"VVCV")</f>
        <v>0</v>
      </c>
      <c r="AR1426" s="1">
        <f>COUNTIF(F1426,"VCVC")+COUNTIF(F1426,"VVCVC")</f>
        <v>0</v>
      </c>
      <c r="AS1426" s="1">
        <f>COUNTIF(F1426,"CVV")</f>
        <v>0</v>
      </c>
      <c r="AT1426" s="1">
        <f>COUNTIF(F1426,"CVVC")</f>
        <v>0</v>
      </c>
      <c r="AU1426" s="1">
        <f>COUNTIF(F1426,"VV")</f>
        <v>0</v>
      </c>
      <c r="AV1426" s="1">
        <f>COUNTIF(F1426,"VVC")</f>
        <v>0</v>
      </c>
      <c r="AW1426" s="1">
        <f>COUNTIF(F1426,"CVVCVC")+COUNTIF(F1426,"VVCVC")+COUNTIF(F1426,"CVVCV")+COUNTIF(F1426,"VVCV")</f>
        <v>0</v>
      </c>
      <c r="AY1426" s="1">
        <f>COUNTIF(F1426,"CCVCV")</f>
        <v>0</v>
      </c>
      <c r="AZ1426" s="1">
        <f>COUNTIF(F1426,"CCVCVC")</f>
        <v>0</v>
      </c>
      <c r="BA1426" s="1">
        <f>COUNTIF(F1426,"CCVV")</f>
        <v>0</v>
      </c>
      <c r="BB1426" s="1">
        <f>COUNTIF(F1426,"CCVVC")</f>
        <v>0</v>
      </c>
      <c r="BF1426" s="1" t="str">
        <f>RIGHT(F1426,4)</f>
        <v>CVCV</v>
      </c>
      <c r="BG1426" s="1">
        <v>1</v>
      </c>
      <c r="BP1426" s="1">
        <f>SUM(BG1426:BO1426)</f>
        <v>1</v>
      </c>
      <c r="BQ1426">
        <v>0</v>
      </c>
      <c r="BS1426" s="1" t="str">
        <f>LEFT(B1426,1)</f>
        <v>t</v>
      </c>
      <c r="BT1426" s="1" t="str">
        <f>LEFT(B1426,2)</f>
        <v>tu</v>
      </c>
      <c r="BU1426" s="1" t="str">
        <f>RIGHT(B1426,1)</f>
        <v>u</v>
      </c>
      <c r="BX1426" s="10">
        <v>0</v>
      </c>
      <c r="BY1426" s="10" t="str">
        <f>LEFT(CA1426,1)</f>
        <v>u</v>
      </c>
      <c r="BZ1426" s="10" t="str">
        <f>RIGHT(B1426,1)</f>
        <v>u</v>
      </c>
      <c r="CA1426" s="10" t="str">
        <f>RIGHT(B1426,3)</f>
        <v>uʔu</v>
      </c>
      <c r="CB1426" s="10" t="str">
        <f>RIGHT(B1426,3)</f>
        <v>uʔu</v>
      </c>
      <c r="CC1426" s="10" t="str">
        <f>RIGHT(B1426,2)</f>
        <v>ʔu</v>
      </c>
      <c r="CD1426" s="10" t="str">
        <f>RIGHT(B1426,1)</f>
        <v>u</v>
      </c>
    </row>
    <row r="1427" spans="1:82">
      <c r="B1427" s="30" t="s">
        <v>3180</v>
      </c>
      <c r="C1427" t="s">
        <v>4050</v>
      </c>
      <c r="D1427" s="1" t="s">
        <v>1152</v>
      </c>
      <c r="E1427" s="2" t="s">
        <v>1141</v>
      </c>
      <c r="F1427" s="1" t="s">
        <v>2834</v>
      </c>
      <c r="G1427" s="1">
        <f>COUNTIF(B1427,"*ii*")</f>
        <v>0</v>
      </c>
      <c r="H1427" s="1">
        <f>COUNTIF(B1427,"*ee*")</f>
        <v>0</v>
      </c>
      <c r="I1427" s="1">
        <f>COUNTIF(B1427,"*aa*")</f>
        <v>0</v>
      </c>
      <c r="J1427" s="1">
        <f>COUNTIF(B1427,"*oo*")</f>
        <v>0</v>
      </c>
      <c r="K1427" s="1">
        <f>COUNTIF(B1427,"*uu*")</f>
        <v>0</v>
      </c>
      <c r="L1427" s="1">
        <f>COUNTIF(B1427,"*ia*")</f>
        <v>0</v>
      </c>
      <c r="M1427" s="1">
        <f>COUNTIF(B1427,"*iu*")</f>
        <v>0</v>
      </c>
      <c r="N1427" s="1">
        <f>COUNTIF(B1427,"*ei*")</f>
        <v>0</v>
      </c>
      <c r="O1427" s="1">
        <f>COUNTIF(B1427,"*ea*")</f>
        <v>0</v>
      </c>
      <c r="P1427" s="1">
        <f>COUNTIF(B1427,"*eo*")</f>
        <v>0</v>
      </c>
      <c r="Q1427" s="1">
        <f>COUNTIF(B1427,"*eu*")</f>
        <v>0</v>
      </c>
      <c r="R1427" s="1">
        <f>COUNTIF(B1427,"*ai*")</f>
        <v>0</v>
      </c>
      <c r="S1427" s="1">
        <f>COUNTIF(B1427,"*ae*")</f>
        <v>0</v>
      </c>
      <c r="T1427" s="1">
        <f>COUNTIF(B1427,"*ao*")</f>
        <v>0</v>
      </c>
      <c r="U1427" s="1">
        <f>COUNTIF(B1427,"*au*")</f>
        <v>0</v>
      </c>
      <c r="V1427" s="1">
        <f>COUNTIF(B1427,"*oi*")</f>
        <v>0</v>
      </c>
      <c r="W1427" s="1">
        <f>COUNTIF(B1427,"*oe*")</f>
        <v>0</v>
      </c>
      <c r="X1427" s="1">
        <f>COUNTIF(B1427,"*oa*")</f>
        <v>0</v>
      </c>
      <c r="Y1427" s="1">
        <f>COUNTIF(B1427,"*ou*")</f>
        <v>0</v>
      </c>
      <c r="Z1427" s="1">
        <f>COUNTIF(B1427,"*ui*")</f>
        <v>0</v>
      </c>
      <c r="AA1427" s="1">
        <f>COUNTIF(B1427,"*ua*")</f>
        <v>0</v>
      </c>
      <c r="AB1427">
        <f>SUM(G1427:AA1427)</f>
        <v>0</v>
      </c>
      <c r="AC1427">
        <v>2</v>
      </c>
      <c r="AD1427">
        <f>COUNTIF(AC1427,"2")</f>
        <v>1</v>
      </c>
      <c r="AE1427">
        <f>COUNTIF(AC1427,"3")</f>
        <v>0</v>
      </c>
      <c r="AF1427">
        <f>COUNTIF(AC1427,"4")</f>
        <v>0</v>
      </c>
      <c r="AG1427">
        <f>COUNTIF(AC1427,"5")</f>
        <v>0</v>
      </c>
      <c r="AH1427">
        <v>1</v>
      </c>
      <c r="AI1427">
        <v>0</v>
      </c>
      <c r="AL1427">
        <v>1</v>
      </c>
      <c r="AO1427" s="1">
        <f>COUNTIF(F1427,"CVCV")+COUNTIF(F1427,"CVVCV")</f>
        <v>1</v>
      </c>
      <c r="AP1427" s="1">
        <f>COUNTIF(F1427,"CVCVC")+COUNTIF(F1427,"CVVCVC")</f>
        <v>0</v>
      </c>
      <c r="AQ1427" s="1">
        <f>COUNTIF(F1427,"VCV")+COUNTIF(F1427,"VVCV")</f>
        <v>0</v>
      </c>
      <c r="AR1427" s="1">
        <f>COUNTIF(F1427,"VCVC")+COUNTIF(F1427,"VVCVC")</f>
        <v>0</v>
      </c>
      <c r="AS1427" s="1">
        <f>COUNTIF(F1427,"CVV")</f>
        <v>0</v>
      </c>
      <c r="AT1427" s="1">
        <f>COUNTIF(F1427,"CVVC")</f>
        <v>0</v>
      </c>
      <c r="AU1427" s="1">
        <f>COUNTIF(F1427,"VV")</f>
        <v>0</v>
      </c>
      <c r="AV1427" s="1">
        <f>COUNTIF(F1427,"VVC")</f>
        <v>0</v>
      </c>
      <c r="AW1427" s="1">
        <f>COUNTIF(F1427,"CVVCVC")+COUNTIF(F1427,"VVCVC")+COUNTIF(F1427,"CVVCV")+COUNTIF(F1427,"VVCV")</f>
        <v>0</v>
      </c>
      <c r="AX1427" s="1"/>
      <c r="AY1427" s="1">
        <f>COUNTIF(F1427,"CCVCV")</f>
        <v>0</v>
      </c>
      <c r="AZ1427" s="1">
        <f>COUNTIF(F1427,"CCVCVC")</f>
        <v>0</v>
      </c>
      <c r="BA1427" s="1">
        <f>COUNTIF(F1427,"CCVV")</f>
        <v>0</v>
      </c>
      <c r="BB1427" s="1">
        <f>COUNTIF(F1427,"CCVVC")</f>
        <v>0</v>
      </c>
      <c r="BC1427" s="1"/>
      <c r="BF1427" s="1" t="str">
        <f>RIGHT(F1427,4)</f>
        <v>CVCV</v>
      </c>
      <c r="BG1427" s="1">
        <v>1</v>
      </c>
      <c r="BH1427" s="1"/>
      <c r="BP1427" s="1">
        <f>SUM(BG1427:BO1427)</f>
        <v>1</v>
      </c>
      <c r="BQ1427">
        <v>0</v>
      </c>
      <c r="BS1427" s="1" t="str">
        <f>LEFT(B1427,1)</f>
        <v>n</v>
      </c>
      <c r="BT1427" s="1" t="str">
        <f>LEFT(B1427,2)</f>
        <v>nu</v>
      </c>
      <c r="BU1427" s="1" t="str">
        <f>RIGHT(B1427,1)</f>
        <v>u</v>
      </c>
      <c r="BW1427"/>
      <c r="BX1427" s="10">
        <v>0</v>
      </c>
      <c r="BY1427" s="10" t="str">
        <f>LEFT(CA1427,1)</f>
        <v>ʔ</v>
      </c>
      <c r="BZ1427" s="10" t="str">
        <f>RIGHT(B1427,1)</f>
        <v>u</v>
      </c>
      <c r="CA1427" s="10" t="str">
        <f>RIGHT(B1427,2)</f>
        <v>ʔu</v>
      </c>
      <c r="CB1427" s="10" t="str">
        <f>RIGHT(B1427,3)</f>
        <v>uʔu</v>
      </c>
      <c r="CC1427" s="10" t="str">
        <f>RIGHT(B1427,2)</f>
        <v>ʔu</v>
      </c>
      <c r="CD1427" s="10" t="str">
        <f>RIGHT(B1427,1)</f>
        <v>u</v>
      </c>
    </row>
    <row r="1428" spans="1:82">
      <c r="A1428">
        <v>118</v>
      </c>
      <c r="B1428" s="30" t="s">
        <v>773</v>
      </c>
      <c r="C1428" t="s">
        <v>2220</v>
      </c>
      <c r="D1428" t="s">
        <v>1151</v>
      </c>
      <c r="E1428" t="s">
        <v>2821</v>
      </c>
      <c r="F1428" t="s">
        <v>2842</v>
      </c>
      <c r="G1428" s="1">
        <f>COUNTIF(B1428,"*ii*")</f>
        <v>0</v>
      </c>
      <c r="H1428" s="1">
        <f>COUNTIF(B1428,"*ee*")</f>
        <v>0</v>
      </c>
      <c r="I1428" s="1">
        <f>COUNTIF(B1428,"*aa*")</f>
        <v>0</v>
      </c>
      <c r="J1428" s="1">
        <f>COUNTIF(B1428,"*oo*")</f>
        <v>0</v>
      </c>
      <c r="K1428" s="1">
        <f>COUNTIF(B1428,"*uu*")</f>
        <v>0</v>
      </c>
      <c r="L1428" s="1">
        <f>COUNTIF(B1428,"*ia*")</f>
        <v>0</v>
      </c>
      <c r="M1428" s="1">
        <f>COUNTIF(B1428,"*iu*")</f>
        <v>0</v>
      </c>
      <c r="N1428" s="1">
        <f>COUNTIF(B1428,"*ei*")</f>
        <v>0</v>
      </c>
      <c r="O1428" s="1">
        <f>COUNTIF(B1428,"*ea*")</f>
        <v>0</v>
      </c>
      <c r="P1428" s="1">
        <f>COUNTIF(B1428,"*eo*")</f>
        <v>0</v>
      </c>
      <c r="Q1428" s="1">
        <f>COUNTIF(B1428,"*eu*")</f>
        <v>0</v>
      </c>
      <c r="R1428" s="1">
        <f>COUNTIF(B1428,"*ai*")</f>
        <v>0</v>
      </c>
      <c r="S1428" s="1">
        <f>COUNTIF(B1428,"*ae*")</f>
        <v>0</v>
      </c>
      <c r="T1428" s="1">
        <f>COUNTIF(B1428,"*ao*")</f>
        <v>0</v>
      </c>
      <c r="U1428" s="1">
        <f>COUNTIF(B1428,"*au*")</f>
        <v>0</v>
      </c>
      <c r="V1428" s="1">
        <f>COUNTIF(B1428,"*oi*")</f>
        <v>0</v>
      </c>
      <c r="W1428" s="1">
        <f>COUNTIF(B1428,"*oe*")</f>
        <v>0</v>
      </c>
      <c r="X1428" s="1">
        <f>COUNTIF(B1428,"*oa*")</f>
        <v>0</v>
      </c>
      <c r="Y1428" s="1">
        <f>COUNTIF(B1428,"*ou*")</f>
        <v>0</v>
      </c>
      <c r="Z1428" s="1">
        <f>COUNTIF(B1428,"*ui*")</f>
        <v>0</v>
      </c>
      <c r="AA1428" s="1">
        <f>COUNTIF(B1428,"*ua*")</f>
        <v>0</v>
      </c>
      <c r="AB1428">
        <f>SUM(G1428:AA1428)</f>
        <v>0</v>
      </c>
      <c r="AC1428">
        <v>2</v>
      </c>
      <c r="AD1428">
        <f>COUNTIF(AC1428,"2")</f>
        <v>1</v>
      </c>
      <c r="AE1428">
        <f>COUNTIF(AC1428,"3")</f>
        <v>0</v>
      </c>
      <c r="AF1428">
        <f>COUNTIF(AC1428,"4")</f>
        <v>0</v>
      </c>
      <c r="AG1428">
        <f>COUNTIF(AC1428,"5")</f>
        <v>0</v>
      </c>
      <c r="AH1428">
        <v>1</v>
      </c>
      <c r="AI1428">
        <v>0</v>
      </c>
      <c r="AM1428">
        <v>1</v>
      </c>
      <c r="AN1428" t="str">
        <f>RIGHT(B1428,1)</f>
        <v>b</v>
      </c>
      <c r="AO1428" s="1">
        <f>COUNTIF(F1428,"CVCV")+COUNTIF(F1428,"CVVCV")</f>
        <v>0</v>
      </c>
      <c r="AP1428" s="1">
        <f>COUNTIF(F1428,"CVCVC")+COUNTIF(F1428,"CVVCVC")</f>
        <v>1</v>
      </c>
      <c r="AQ1428" s="1">
        <f>COUNTIF(F1428,"VCV")+COUNTIF(F1428,"VVCV")</f>
        <v>0</v>
      </c>
      <c r="AR1428" s="1">
        <f>COUNTIF(F1428,"VCVC")+COUNTIF(F1428,"VVCVC")</f>
        <v>0</v>
      </c>
      <c r="AS1428" s="1">
        <f>COUNTIF(F1428,"CVV")</f>
        <v>0</v>
      </c>
      <c r="AT1428" s="1">
        <f>COUNTIF(F1428,"CVVC")</f>
        <v>0</v>
      </c>
      <c r="AU1428" s="1">
        <f>COUNTIF(F1428,"VV")</f>
        <v>0</v>
      </c>
      <c r="AV1428" s="1">
        <f>COUNTIF(F1428,"VVC")</f>
        <v>0</v>
      </c>
      <c r="AW1428" s="1">
        <f>COUNTIF(F1428,"CVVCVC")+COUNTIF(F1428,"VVCVC")+COUNTIF(F1428,"CVVCV")+COUNTIF(F1428,"VVCV")</f>
        <v>0</v>
      </c>
      <c r="AY1428" s="1">
        <f>COUNTIF(F1428,"CCVCV")</f>
        <v>0</v>
      </c>
      <c r="AZ1428" s="1">
        <f>COUNTIF(F1428,"CCVCVC")</f>
        <v>0</v>
      </c>
      <c r="BA1428" s="1">
        <f>COUNTIF(F1428,"CCVV")</f>
        <v>0</v>
      </c>
      <c r="BB1428" s="1">
        <f>COUNTIF(F1428,"CCVVC")</f>
        <v>0</v>
      </c>
      <c r="BF1428" s="1" t="str">
        <f>RIGHT(F1428,4)</f>
        <v>VCVC</v>
      </c>
      <c r="BG1428" s="1"/>
      <c r="BJ1428">
        <v>1</v>
      </c>
      <c r="BK1428">
        <v>1</v>
      </c>
      <c r="BP1428" s="1">
        <f>SUM(BG1428:BO1428)</f>
        <v>2</v>
      </c>
      <c r="BQ1428">
        <v>0</v>
      </c>
      <c r="BS1428" s="1" t="str">
        <f>LEFT(B1428,1)</f>
        <v>b</v>
      </c>
      <c r="BT1428" s="1" t="str">
        <f>LEFT(B1428,2)</f>
        <v>ba</v>
      </c>
      <c r="BU1428" s="1" t="str">
        <f>RIGHT(B1428,1)</f>
        <v>b</v>
      </c>
      <c r="BX1428" s="10">
        <v>0</v>
      </c>
      <c r="BY1428" s="10" t="str">
        <f>LEFT(CA1428,1)</f>
        <v>a</v>
      </c>
      <c r="BZ1428" s="10" t="str">
        <f>LEFT(CC1428,1)</f>
        <v>a</v>
      </c>
      <c r="CA1428" s="10" t="str">
        <f>RIGHT(B1428,4)</f>
        <v>arab</v>
      </c>
      <c r="CB1428" s="10" t="str">
        <f>RIGHT(B1428,3)</f>
        <v>rab</v>
      </c>
      <c r="CC1428" s="10" t="str">
        <f>RIGHT(B1428,2)</f>
        <v>ab</v>
      </c>
      <c r="CD1428" s="10" t="str">
        <f>RIGHT(B1428,1)</f>
        <v>b</v>
      </c>
    </row>
    <row r="1429" spans="1:82">
      <c r="A1429">
        <v>1498</v>
      </c>
      <c r="B1429" s="30" t="s">
        <v>465</v>
      </c>
      <c r="C1429" t="s">
        <v>1798</v>
      </c>
      <c r="D1429" t="s">
        <v>1141</v>
      </c>
      <c r="E1429" t="s">
        <v>1141</v>
      </c>
      <c r="F1429" t="s">
        <v>2842</v>
      </c>
      <c r="G1429" s="1">
        <f>COUNTIF(B1429,"*ii*")</f>
        <v>0</v>
      </c>
      <c r="H1429" s="1">
        <f>COUNTIF(B1429,"*ee*")</f>
        <v>0</v>
      </c>
      <c r="I1429" s="1">
        <f>COUNTIF(B1429,"*aa*")</f>
        <v>0</v>
      </c>
      <c r="J1429" s="1">
        <f>COUNTIF(B1429,"*oo*")</f>
        <v>0</v>
      </c>
      <c r="K1429" s="1">
        <f>COUNTIF(B1429,"*uu*")</f>
        <v>0</v>
      </c>
      <c r="L1429" s="1">
        <f>COUNTIF(B1429,"*ia*")</f>
        <v>0</v>
      </c>
      <c r="M1429" s="1">
        <f>COUNTIF(B1429,"*iu*")</f>
        <v>0</v>
      </c>
      <c r="N1429" s="1">
        <f>COUNTIF(B1429,"*ei*")</f>
        <v>0</v>
      </c>
      <c r="O1429" s="1">
        <f>COUNTIF(B1429,"*ea*")</f>
        <v>0</v>
      </c>
      <c r="P1429" s="1">
        <f>COUNTIF(B1429,"*eo*")</f>
        <v>0</v>
      </c>
      <c r="Q1429" s="1">
        <f>COUNTIF(B1429,"*eu*")</f>
        <v>0</v>
      </c>
      <c r="R1429" s="1">
        <f>COUNTIF(B1429,"*ai*")</f>
        <v>0</v>
      </c>
      <c r="S1429" s="1">
        <f>COUNTIF(B1429,"*ae*")</f>
        <v>0</v>
      </c>
      <c r="T1429" s="1">
        <f>COUNTIF(B1429,"*ao*")</f>
        <v>0</v>
      </c>
      <c r="U1429" s="1">
        <f>COUNTIF(B1429,"*au*")</f>
        <v>0</v>
      </c>
      <c r="V1429" s="1">
        <f>COUNTIF(B1429,"*oi*")</f>
        <v>0</v>
      </c>
      <c r="W1429" s="1">
        <f>COUNTIF(B1429,"*oe*")</f>
        <v>0</v>
      </c>
      <c r="X1429" s="1">
        <f>COUNTIF(B1429,"*oa*")</f>
        <v>0</v>
      </c>
      <c r="Y1429" s="1">
        <f>COUNTIF(B1429,"*ou*")</f>
        <v>0</v>
      </c>
      <c r="Z1429" s="1">
        <f>COUNTIF(B1429,"*ui*")</f>
        <v>0</v>
      </c>
      <c r="AA1429" s="1">
        <f>COUNTIF(B1429,"*ua*")</f>
        <v>0</v>
      </c>
      <c r="AB1429">
        <f>SUM(G1429:AA1429)</f>
        <v>0</v>
      </c>
      <c r="AC1429">
        <v>2</v>
      </c>
      <c r="AD1429">
        <f>COUNTIF(AC1429,"2")</f>
        <v>1</v>
      </c>
      <c r="AE1429">
        <f>COUNTIF(AC1429,"3")</f>
        <v>0</v>
      </c>
      <c r="AF1429">
        <f>COUNTIF(AC1429,"4")</f>
        <v>0</v>
      </c>
      <c r="AG1429">
        <f>COUNTIF(AC1429,"5")</f>
        <v>0</v>
      </c>
      <c r="AH1429">
        <v>1</v>
      </c>
      <c r="AI1429">
        <v>0</v>
      </c>
      <c r="AM1429">
        <v>1</v>
      </c>
      <c r="AN1429" t="str">
        <f>RIGHT(B1429,1)</f>
        <v>b</v>
      </c>
      <c r="AO1429" s="1">
        <f>COUNTIF(F1429,"CVCV")+COUNTIF(F1429,"CVVCV")</f>
        <v>0</v>
      </c>
      <c r="AP1429" s="1">
        <f>COUNTIF(F1429,"CVCVC")+COUNTIF(F1429,"CVVCVC")</f>
        <v>1</v>
      </c>
      <c r="AQ1429" s="1">
        <f>COUNTIF(F1429,"VCV")+COUNTIF(F1429,"VVCV")</f>
        <v>0</v>
      </c>
      <c r="AR1429" s="1">
        <f>COUNTIF(F1429,"VCVC")+COUNTIF(F1429,"VVCVC")</f>
        <v>0</v>
      </c>
      <c r="AS1429" s="1">
        <f>COUNTIF(F1429,"CVV")</f>
        <v>0</v>
      </c>
      <c r="AT1429" s="1">
        <f>COUNTIF(F1429,"CVVC")</f>
        <v>0</v>
      </c>
      <c r="AU1429" s="1">
        <f>COUNTIF(F1429,"VV")</f>
        <v>0</v>
      </c>
      <c r="AV1429" s="1">
        <f>COUNTIF(F1429,"VVC")</f>
        <v>0</v>
      </c>
      <c r="AW1429" s="1">
        <f>COUNTIF(F1429,"CVVCVC")+COUNTIF(F1429,"VVCVC")+COUNTIF(F1429,"CVVCV")+COUNTIF(F1429,"VVCV")</f>
        <v>0</v>
      </c>
      <c r="AY1429" s="1">
        <f>COUNTIF(F1429,"CCVCV")</f>
        <v>0</v>
      </c>
      <c r="AZ1429" s="1">
        <f>COUNTIF(F1429,"CCVCVC")</f>
        <v>0</v>
      </c>
      <c r="BA1429" s="1">
        <f>COUNTIF(F1429,"CCVV")</f>
        <v>0</v>
      </c>
      <c r="BB1429" s="1">
        <f>COUNTIF(F1429,"CCVVC")</f>
        <v>0</v>
      </c>
      <c r="BF1429" s="1" t="str">
        <f>RIGHT(F1429,4)</f>
        <v>VCVC</v>
      </c>
      <c r="BG1429" s="1"/>
      <c r="BJ1429">
        <v>1</v>
      </c>
      <c r="BK1429">
        <v>1</v>
      </c>
      <c r="BP1429" s="1">
        <f>SUM(BG1429:BO1429)</f>
        <v>2</v>
      </c>
      <c r="BQ1429">
        <v>0</v>
      </c>
      <c r="BS1429" s="1" t="str">
        <f>LEFT(B1429,1)</f>
        <v>r</v>
      </c>
      <c r="BT1429" s="1" t="str">
        <f>LEFT(B1429,2)</f>
        <v>re</v>
      </c>
      <c r="BU1429" s="1" t="str">
        <f>RIGHT(B1429,1)</f>
        <v>b</v>
      </c>
      <c r="BX1429" s="10">
        <v>0</v>
      </c>
      <c r="BY1429" s="10" t="str">
        <f>LEFT(CA1429,1)</f>
        <v>e</v>
      </c>
      <c r="BZ1429" s="10" t="str">
        <f>LEFT(CC1429,1)</f>
        <v>a</v>
      </c>
      <c r="CA1429" s="10" t="str">
        <f>RIGHT(B1429,4)</f>
        <v>enab</v>
      </c>
      <c r="CB1429" s="10" t="str">
        <f>RIGHT(B1429,3)</f>
        <v>nab</v>
      </c>
      <c r="CC1429" s="10" t="str">
        <f>RIGHT(B1429,2)</f>
        <v>ab</v>
      </c>
      <c r="CD1429" s="10" t="str">
        <f>RIGHT(B1429,1)</f>
        <v>b</v>
      </c>
    </row>
    <row r="1430" spans="1:82">
      <c r="A1430">
        <v>1847</v>
      </c>
      <c r="B1430" s="30" t="s">
        <v>1015</v>
      </c>
      <c r="C1430" t="s">
        <v>2617</v>
      </c>
      <c r="D1430" t="s">
        <v>1151</v>
      </c>
      <c r="E1430" t="s">
        <v>2821</v>
      </c>
      <c r="F1430" t="s">
        <v>2842</v>
      </c>
      <c r="G1430" s="1">
        <f>COUNTIF(B1430,"*ii*")</f>
        <v>0</v>
      </c>
      <c r="H1430" s="1">
        <f>COUNTIF(B1430,"*ee*")</f>
        <v>0</v>
      </c>
      <c r="I1430" s="1">
        <f>COUNTIF(B1430,"*aa*")</f>
        <v>0</v>
      </c>
      <c r="J1430" s="1">
        <f>COUNTIF(B1430,"*oo*")</f>
        <v>0</v>
      </c>
      <c r="K1430" s="1">
        <f>COUNTIF(B1430,"*uu*")</f>
        <v>0</v>
      </c>
      <c r="L1430" s="1">
        <f>COUNTIF(B1430,"*ia*")</f>
        <v>0</v>
      </c>
      <c r="M1430" s="1">
        <f>COUNTIF(B1430,"*iu*")</f>
        <v>0</v>
      </c>
      <c r="N1430" s="1">
        <f>COUNTIF(B1430,"*ei*")</f>
        <v>0</v>
      </c>
      <c r="O1430" s="1">
        <f>COUNTIF(B1430,"*ea*")</f>
        <v>0</v>
      </c>
      <c r="P1430" s="1">
        <f>COUNTIF(B1430,"*eo*")</f>
        <v>0</v>
      </c>
      <c r="Q1430" s="1">
        <f>COUNTIF(B1430,"*eu*")</f>
        <v>0</v>
      </c>
      <c r="R1430" s="1">
        <f>COUNTIF(B1430,"*ai*")</f>
        <v>0</v>
      </c>
      <c r="S1430" s="1">
        <f>COUNTIF(B1430,"*ae*")</f>
        <v>0</v>
      </c>
      <c r="T1430" s="1">
        <f>COUNTIF(B1430,"*ao*")</f>
        <v>0</v>
      </c>
      <c r="U1430" s="1">
        <f>COUNTIF(B1430,"*au*")</f>
        <v>0</v>
      </c>
      <c r="V1430" s="1">
        <f>COUNTIF(B1430,"*oi*")</f>
        <v>0</v>
      </c>
      <c r="W1430" s="1">
        <f>COUNTIF(B1430,"*oe*")</f>
        <v>0</v>
      </c>
      <c r="X1430" s="1">
        <f>COUNTIF(B1430,"*oa*")</f>
        <v>0</v>
      </c>
      <c r="Y1430" s="1">
        <f>COUNTIF(B1430,"*ou*")</f>
        <v>0</v>
      </c>
      <c r="Z1430" s="1">
        <f>COUNTIF(B1430,"*ui*")</f>
        <v>0</v>
      </c>
      <c r="AA1430" s="1">
        <f>COUNTIF(B1430,"*ua*")</f>
        <v>0</v>
      </c>
      <c r="AB1430">
        <f>SUM(G1430:AA1430)</f>
        <v>0</v>
      </c>
      <c r="AC1430">
        <v>2</v>
      </c>
      <c r="AD1430">
        <f>COUNTIF(AC1430,"2")</f>
        <v>1</v>
      </c>
      <c r="AE1430">
        <f>COUNTIF(AC1430,"3")</f>
        <v>0</v>
      </c>
      <c r="AF1430">
        <f>COUNTIF(AC1430,"4")</f>
        <v>0</v>
      </c>
      <c r="AG1430">
        <f>COUNTIF(AC1430,"5")</f>
        <v>0</v>
      </c>
      <c r="AH1430">
        <v>1</v>
      </c>
      <c r="AI1430">
        <v>0</v>
      </c>
      <c r="AM1430">
        <v>1</v>
      </c>
      <c r="AN1430" t="str">
        <f>RIGHT(B1430,1)</f>
        <v>b</v>
      </c>
      <c r="AO1430" s="1">
        <f>COUNTIF(F1430,"CVCV")+COUNTIF(F1430,"CVVCV")</f>
        <v>0</v>
      </c>
      <c r="AP1430" s="1">
        <f>COUNTIF(F1430,"CVCVC")+COUNTIF(F1430,"CVVCVC")</f>
        <v>1</v>
      </c>
      <c r="AQ1430" s="1">
        <f>COUNTIF(F1430,"VCV")+COUNTIF(F1430,"VVCV")</f>
        <v>0</v>
      </c>
      <c r="AR1430" s="1">
        <f>COUNTIF(F1430,"VCVC")+COUNTIF(F1430,"VVCVC")</f>
        <v>0</v>
      </c>
      <c r="AS1430" s="1">
        <f>COUNTIF(F1430,"CVV")</f>
        <v>0</v>
      </c>
      <c r="AT1430" s="1">
        <f>COUNTIF(F1430,"CVVC")</f>
        <v>0</v>
      </c>
      <c r="AU1430" s="1">
        <f>COUNTIF(F1430,"VV")</f>
        <v>0</v>
      </c>
      <c r="AV1430" s="1">
        <f>COUNTIF(F1430,"VVC")</f>
        <v>0</v>
      </c>
      <c r="AW1430" s="1">
        <f>COUNTIF(F1430,"CVVCVC")+COUNTIF(F1430,"VVCVC")+COUNTIF(F1430,"CVVCV")+COUNTIF(F1430,"VVCV")</f>
        <v>0</v>
      </c>
      <c r="AY1430" s="1">
        <f>COUNTIF(F1430,"CCVCV")</f>
        <v>0</v>
      </c>
      <c r="AZ1430" s="1">
        <f>COUNTIF(F1430,"CCVCVC")</f>
        <v>0</v>
      </c>
      <c r="BA1430" s="1">
        <f>COUNTIF(F1430,"CCVV")</f>
        <v>0</v>
      </c>
      <c r="BB1430" s="1">
        <f>COUNTIF(F1430,"CCVVC")</f>
        <v>0</v>
      </c>
      <c r="BF1430" s="1" t="str">
        <f>RIGHT(F1430,4)</f>
        <v>VCVC</v>
      </c>
      <c r="BG1430" s="1"/>
      <c r="BJ1430">
        <v>1</v>
      </c>
      <c r="BK1430">
        <v>1</v>
      </c>
      <c r="BP1430" s="1">
        <f>SUM(BG1430:BO1430)</f>
        <v>2</v>
      </c>
      <c r="BQ1430">
        <v>0</v>
      </c>
      <c r="BS1430" s="1" t="str">
        <f>LEFT(B1430,1)</f>
        <v>t</v>
      </c>
      <c r="BT1430" s="1" t="str">
        <f>LEFT(B1430,2)</f>
        <v>te</v>
      </c>
      <c r="BU1430" s="1" t="str">
        <f>RIGHT(B1430,1)</f>
        <v>b</v>
      </c>
      <c r="BX1430" s="10">
        <v>0</v>
      </c>
      <c r="BY1430" s="10" t="str">
        <f>LEFT(CA1430,1)</f>
        <v>e</v>
      </c>
      <c r="BZ1430" s="10" t="str">
        <f>LEFT(CC1430,1)</f>
        <v>a</v>
      </c>
      <c r="CA1430" s="10" t="str">
        <f>RIGHT(B1430,4)</f>
        <v>enab</v>
      </c>
      <c r="CB1430" s="10" t="str">
        <f>RIGHT(B1430,3)</f>
        <v>nab</v>
      </c>
      <c r="CC1430" s="10" t="str">
        <f>RIGHT(B1430,2)</f>
        <v>ab</v>
      </c>
      <c r="CD1430" s="10" t="str">
        <f>RIGHT(B1430,1)</f>
        <v>b</v>
      </c>
    </row>
    <row r="1431" spans="1:82">
      <c r="A1431">
        <v>1940</v>
      </c>
      <c r="B1431" s="30" t="s">
        <v>743</v>
      </c>
      <c r="C1431" t="s">
        <v>2177</v>
      </c>
      <c r="D1431" t="s">
        <v>1141</v>
      </c>
      <c r="E1431" t="s">
        <v>1141</v>
      </c>
      <c r="F1431" t="s">
        <v>2842</v>
      </c>
      <c r="G1431" s="1">
        <f>COUNTIF(B1431,"*ii*")</f>
        <v>0</v>
      </c>
      <c r="H1431" s="1">
        <f>COUNTIF(B1431,"*ee*")</f>
        <v>0</v>
      </c>
      <c r="I1431" s="1">
        <f>COUNTIF(B1431,"*aa*")</f>
        <v>0</v>
      </c>
      <c r="J1431" s="1">
        <f>COUNTIF(B1431,"*oo*")</f>
        <v>0</v>
      </c>
      <c r="K1431" s="1">
        <f>COUNTIF(B1431,"*uu*")</f>
        <v>0</v>
      </c>
      <c r="L1431" s="1">
        <f>COUNTIF(B1431,"*ia*")</f>
        <v>0</v>
      </c>
      <c r="M1431" s="1">
        <f>COUNTIF(B1431,"*iu*")</f>
        <v>0</v>
      </c>
      <c r="N1431" s="1">
        <f>COUNTIF(B1431,"*ei*")</f>
        <v>0</v>
      </c>
      <c r="O1431" s="1">
        <f>COUNTIF(B1431,"*ea*")</f>
        <v>0</v>
      </c>
      <c r="P1431" s="1">
        <f>COUNTIF(B1431,"*eo*")</f>
        <v>0</v>
      </c>
      <c r="Q1431" s="1">
        <f>COUNTIF(B1431,"*eu*")</f>
        <v>0</v>
      </c>
      <c r="R1431" s="1">
        <f>COUNTIF(B1431,"*ai*")</f>
        <v>0</v>
      </c>
      <c r="S1431" s="1">
        <f>COUNTIF(B1431,"*ae*")</f>
        <v>0</v>
      </c>
      <c r="T1431" s="1">
        <f>COUNTIF(B1431,"*ao*")</f>
        <v>0</v>
      </c>
      <c r="U1431" s="1">
        <f>COUNTIF(B1431,"*au*")</f>
        <v>0</v>
      </c>
      <c r="V1431" s="1">
        <f>COUNTIF(B1431,"*oi*")</f>
        <v>0</v>
      </c>
      <c r="W1431" s="1">
        <f>COUNTIF(B1431,"*oe*")</f>
        <v>0</v>
      </c>
      <c r="X1431" s="1">
        <f>COUNTIF(B1431,"*oa*")</f>
        <v>0</v>
      </c>
      <c r="Y1431" s="1">
        <f>COUNTIF(B1431,"*ou*")</f>
        <v>0</v>
      </c>
      <c r="Z1431" s="1">
        <f>COUNTIF(B1431,"*ui*")</f>
        <v>0</v>
      </c>
      <c r="AA1431" s="1">
        <f>COUNTIF(B1431,"*ua*")</f>
        <v>0</v>
      </c>
      <c r="AB1431">
        <f>SUM(G1431:AA1431)</f>
        <v>0</v>
      </c>
      <c r="AC1431">
        <v>2</v>
      </c>
      <c r="AD1431">
        <f>COUNTIF(AC1431,"2")</f>
        <v>1</v>
      </c>
      <c r="AE1431">
        <f>COUNTIF(AC1431,"3")</f>
        <v>0</v>
      </c>
      <c r="AF1431">
        <f>COUNTIF(AC1431,"4")</f>
        <v>0</v>
      </c>
      <c r="AG1431">
        <f>COUNTIF(AC1431,"5")</f>
        <v>0</v>
      </c>
      <c r="AH1431">
        <v>1</v>
      </c>
      <c r="AI1431">
        <v>0</v>
      </c>
      <c r="AM1431">
        <v>1</v>
      </c>
      <c r="AN1431" t="str">
        <f>RIGHT(B1431,1)</f>
        <v>b</v>
      </c>
      <c r="AO1431" s="1">
        <f>COUNTIF(F1431,"CVCV")+COUNTIF(F1431,"CVVCV")</f>
        <v>0</v>
      </c>
      <c r="AP1431" s="1">
        <f>COUNTIF(F1431,"CVCVC")+COUNTIF(F1431,"CVVCVC")</f>
        <v>1</v>
      </c>
      <c r="AQ1431" s="1">
        <f>COUNTIF(F1431,"VCV")+COUNTIF(F1431,"VVCV")</f>
        <v>0</v>
      </c>
      <c r="AR1431" s="1">
        <f>COUNTIF(F1431,"VCVC")+COUNTIF(F1431,"VVCVC")</f>
        <v>0</v>
      </c>
      <c r="AS1431" s="1">
        <f>COUNTIF(F1431,"CVV")</f>
        <v>0</v>
      </c>
      <c r="AT1431" s="1">
        <f>COUNTIF(F1431,"CVVC")</f>
        <v>0</v>
      </c>
      <c r="AU1431" s="1">
        <f>COUNTIF(F1431,"VV")</f>
        <v>0</v>
      </c>
      <c r="AV1431" s="1">
        <f>COUNTIF(F1431,"VVC")</f>
        <v>0</v>
      </c>
      <c r="AW1431" s="1">
        <f>COUNTIF(F1431,"CVVCVC")+COUNTIF(F1431,"VVCVC")+COUNTIF(F1431,"CVVCV")+COUNTIF(F1431,"VVCV")</f>
        <v>0</v>
      </c>
      <c r="AY1431" s="1">
        <f>COUNTIF(F1431,"CCVCV")</f>
        <v>0</v>
      </c>
      <c r="AZ1431" s="1">
        <f>COUNTIF(F1431,"CCVCVC")</f>
        <v>0</v>
      </c>
      <c r="BA1431" s="1">
        <f>COUNTIF(F1431,"CCVV")</f>
        <v>0</v>
      </c>
      <c r="BB1431" s="1">
        <f>COUNTIF(F1431,"CCVVC")</f>
        <v>0</v>
      </c>
      <c r="BF1431" s="1" t="str">
        <f>RIGHT(F1431,4)</f>
        <v>VCVC</v>
      </c>
      <c r="BG1431" s="1"/>
      <c r="BJ1431">
        <v>1</v>
      </c>
      <c r="BK1431">
        <v>1</v>
      </c>
      <c r="BP1431" s="1">
        <f>SUM(BG1431:BO1431)</f>
        <v>2</v>
      </c>
      <c r="BQ1431">
        <v>0</v>
      </c>
      <c r="BS1431" s="1" t="str">
        <f>LEFT(B1431,1)</f>
        <v>t</v>
      </c>
      <c r="BT1431" s="1" t="str">
        <f>LEFT(B1431,2)</f>
        <v>tu</v>
      </c>
      <c r="BU1431" s="1" t="str">
        <f>RIGHT(B1431,1)</f>
        <v>b</v>
      </c>
      <c r="BX1431" s="10">
        <v>0</v>
      </c>
      <c r="BY1431" s="10" t="str">
        <f>LEFT(CA1431,1)</f>
        <v>u</v>
      </c>
      <c r="BZ1431" s="10" t="str">
        <f>LEFT(CC1431,1)</f>
        <v>a</v>
      </c>
      <c r="CA1431" s="10" t="str">
        <f>RIGHT(B1431,4)</f>
        <v>unab</v>
      </c>
      <c r="CB1431" s="10" t="str">
        <f>RIGHT(B1431,3)</f>
        <v>nab</v>
      </c>
      <c r="CC1431" s="10" t="str">
        <f>RIGHT(B1431,2)</f>
        <v>ab</v>
      </c>
      <c r="CD1431" s="10" t="str">
        <f>RIGHT(B1431,1)</f>
        <v>b</v>
      </c>
    </row>
    <row r="1432" spans="1:82">
      <c r="A1432">
        <v>464</v>
      </c>
      <c r="B1432" s="30" t="s">
        <v>692</v>
      </c>
      <c r="C1432" t="s">
        <v>2113</v>
      </c>
      <c r="D1432" t="s">
        <v>1165</v>
      </c>
      <c r="E1432" t="s">
        <v>1141</v>
      </c>
      <c r="F1432" t="s">
        <v>2842</v>
      </c>
      <c r="G1432" s="1">
        <f>COUNTIF(B1432,"*ii*")</f>
        <v>0</v>
      </c>
      <c r="H1432" s="1">
        <f>COUNTIF(B1432,"*ee*")</f>
        <v>0</v>
      </c>
      <c r="I1432" s="1">
        <f>COUNTIF(B1432,"*aa*")</f>
        <v>0</v>
      </c>
      <c r="J1432" s="1">
        <f>COUNTIF(B1432,"*oo*")</f>
        <v>0</v>
      </c>
      <c r="K1432" s="1">
        <f>COUNTIF(B1432,"*uu*")</f>
        <v>0</v>
      </c>
      <c r="L1432" s="1">
        <f>COUNTIF(B1432,"*ia*")</f>
        <v>0</v>
      </c>
      <c r="M1432" s="1">
        <f>COUNTIF(B1432,"*iu*")</f>
        <v>0</v>
      </c>
      <c r="N1432" s="1">
        <f>COUNTIF(B1432,"*ei*")</f>
        <v>0</v>
      </c>
      <c r="O1432" s="1">
        <f>COUNTIF(B1432,"*ea*")</f>
        <v>0</v>
      </c>
      <c r="P1432" s="1">
        <f>COUNTIF(B1432,"*eo*")</f>
        <v>0</v>
      </c>
      <c r="Q1432" s="1">
        <f>COUNTIF(B1432,"*eu*")</f>
        <v>0</v>
      </c>
      <c r="R1432" s="1">
        <f>COUNTIF(B1432,"*ai*")</f>
        <v>0</v>
      </c>
      <c r="S1432" s="1">
        <f>COUNTIF(B1432,"*ae*")</f>
        <v>0</v>
      </c>
      <c r="T1432" s="1">
        <f>COUNTIF(B1432,"*ao*")</f>
        <v>0</v>
      </c>
      <c r="U1432" s="1">
        <f>COUNTIF(B1432,"*au*")</f>
        <v>0</v>
      </c>
      <c r="V1432" s="1">
        <f>COUNTIF(B1432,"*oi*")</f>
        <v>0</v>
      </c>
      <c r="W1432" s="1">
        <f>COUNTIF(B1432,"*oe*")</f>
        <v>0</v>
      </c>
      <c r="X1432" s="1">
        <f>COUNTIF(B1432,"*oa*")</f>
        <v>0</v>
      </c>
      <c r="Y1432" s="1">
        <f>COUNTIF(B1432,"*ou*")</f>
        <v>0</v>
      </c>
      <c r="Z1432" s="1">
        <f>COUNTIF(B1432,"*ui*")</f>
        <v>0</v>
      </c>
      <c r="AA1432" s="1">
        <f>COUNTIF(B1432,"*ua*")</f>
        <v>0</v>
      </c>
      <c r="AB1432">
        <f>SUM(G1432:AA1432)</f>
        <v>0</v>
      </c>
      <c r="AC1432">
        <v>2</v>
      </c>
      <c r="AD1432">
        <f>COUNTIF(AC1432,"2")</f>
        <v>1</v>
      </c>
      <c r="AE1432">
        <f>COUNTIF(AC1432,"3")</f>
        <v>0</v>
      </c>
      <c r="AF1432">
        <f>COUNTIF(AC1432,"4")</f>
        <v>0</v>
      </c>
      <c r="AG1432">
        <f>COUNTIF(AC1432,"5")</f>
        <v>0</v>
      </c>
      <c r="AH1432">
        <v>1</v>
      </c>
      <c r="AI1432">
        <v>0</v>
      </c>
      <c r="AM1432">
        <v>1</v>
      </c>
      <c r="AN1432" t="str">
        <f>RIGHT(B1432,1)</f>
        <v>f</v>
      </c>
      <c r="AO1432" s="1">
        <f>COUNTIF(F1432,"CVCV")+COUNTIF(F1432,"CVVCV")</f>
        <v>0</v>
      </c>
      <c r="AP1432" s="1">
        <f>COUNTIF(F1432,"CVCVC")+COUNTIF(F1432,"CVVCVC")</f>
        <v>1</v>
      </c>
      <c r="AQ1432" s="1">
        <f>COUNTIF(F1432,"VCV")+COUNTIF(F1432,"VVCV")</f>
        <v>0</v>
      </c>
      <c r="AR1432" s="1">
        <f>COUNTIF(F1432,"VCVC")+COUNTIF(F1432,"VVCVC")</f>
        <v>0</v>
      </c>
      <c r="AS1432" s="1">
        <f>COUNTIF(F1432,"CVV")</f>
        <v>0</v>
      </c>
      <c r="AT1432" s="1">
        <f>COUNTIF(F1432,"CVVC")</f>
        <v>0</v>
      </c>
      <c r="AU1432" s="1">
        <f>COUNTIF(F1432,"VV")</f>
        <v>0</v>
      </c>
      <c r="AV1432" s="1">
        <f>COUNTIF(F1432,"VVC")</f>
        <v>0</v>
      </c>
      <c r="AW1432" s="1">
        <f>COUNTIF(F1432,"CVVCVC")+COUNTIF(F1432,"VVCVC")+COUNTIF(F1432,"CVVCV")+COUNTIF(F1432,"VVCV")</f>
        <v>0</v>
      </c>
      <c r="AY1432" s="1">
        <f>COUNTIF(F1432,"CCVCV")</f>
        <v>0</v>
      </c>
      <c r="AZ1432" s="1">
        <f>COUNTIF(F1432,"CCVCVC")</f>
        <v>0</v>
      </c>
      <c r="BA1432" s="1">
        <f>COUNTIF(F1432,"CCVV")</f>
        <v>0</v>
      </c>
      <c r="BB1432" s="1">
        <f>COUNTIF(F1432,"CCVVC")</f>
        <v>0</v>
      </c>
      <c r="BF1432" s="1" t="str">
        <f>RIGHT(F1432,4)</f>
        <v>VCVC</v>
      </c>
      <c r="BG1432" s="1"/>
      <c r="BJ1432">
        <v>1</v>
      </c>
      <c r="BK1432">
        <v>1</v>
      </c>
      <c r="BP1432" s="1">
        <f>SUM(BG1432:BO1432)</f>
        <v>2</v>
      </c>
      <c r="BQ1432">
        <v>0</v>
      </c>
      <c r="BS1432" s="1" t="str">
        <f>LEFT(B1432,1)</f>
        <v>k</v>
      </c>
      <c r="BT1432" s="1" t="str">
        <f>LEFT(B1432,2)</f>
        <v>ka</v>
      </c>
      <c r="BU1432" s="1" t="str">
        <f>RIGHT(B1432,1)</f>
        <v>f</v>
      </c>
      <c r="BX1432" s="10">
        <v>0</v>
      </c>
      <c r="BY1432" s="10" t="str">
        <f>LEFT(CA1432,1)</f>
        <v>a</v>
      </c>
      <c r="BZ1432" s="10" t="str">
        <f>LEFT(CC1432,1)</f>
        <v>a</v>
      </c>
      <c r="CA1432" s="10" t="str">
        <f>RIGHT(B1432,4)</f>
        <v>ahaf</v>
      </c>
      <c r="CB1432" s="10" t="str">
        <f>RIGHT(B1432,3)</f>
        <v>haf</v>
      </c>
      <c r="CC1432" s="10" t="str">
        <f>RIGHT(B1432,2)</f>
        <v>af</v>
      </c>
      <c r="CD1432" s="10" t="str">
        <f>RIGHT(B1432,1)</f>
        <v>f</v>
      </c>
    </row>
    <row r="1433" spans="1:82">
      <c r="A1433">
        <v>90</v>
      </c>
      <c r="B1433" s="30" t="s">
        <v>1039</v>
      </c>
      <c r="C1433" t="s">
        <v>2651</v>
      </c>
      <c r="D1433" t="s">
        <v>1151</v>
      </c>
      <c r="E1433" t="s">
        <v>2821</v>
      </c>
      <c r="F1433" t="s">
        <v>2842</v>
      </c>
      <c r="G1433" s="1">
        <f>COUNTIF(B1433,"*ii*")</f>
        <v>0</v>
      </c>
      <c r="H1433" s="1">
        <f>COUNTIF(B1433,"*ee*")</f>
        <v>0</v>
      </c>
      <c r="I1433" s="1">
        <f>COUNTIF(B1433,"*aa*")</f>
        <v>0</v>
      </c>
      <c r="J1433" s="1">
        <f>COUNTIF(B1433,"*oo*")</f>
        <v>0</v>
      </c>
      <c r="K1433" s="1">
        <f>COUNTIF(B1433,"*uu*")</f>
        <v>0</v>
      </c>
      <c r="L1433" s="1">
        <f>COUNTIF(B1433,"*ia*")</f>
        <v>0</v>
      </c>
      <c r="M1433" s="1">
        <f>COUNTIF(B1433,"*iu*")</f>
        <v>0</v>
      </c>
      <c r="N1433" s="1">
        <f>COUNTIF(B1433,"*ei*")</f>
        <v>0</v>
      </c>
      <c r="O1433" s="1">
        <f>COUNTIF(B1433,"*ea*")</f>
        <v>0</v>
      </c>
      <c r="P1433" s="1">
        <f>COUNTIF(B1433,"*eo*")</f>
        <v>0</v>
      </c>
      <c r="Q1433" s="1">
        <f>COUNTIF(B1433,"*eu*")</f>
        <v>0</v>
      </c>
      <c r="R1433" s="1">
        <f>COUNTIF(B1433,"*ai*")</f>
        <v>0</v>
      </c>
      <c r="S1433" s="1">
        <f>COUNTIF(B1433,"*ae*")</f>
        <v>0</v>
      </c>
      <c r="T1433" s="1">
        <f>COUNTIF(B1433,"*ao*")</f>
        <v>0</v>
      </c>
      <c r="U1433" s="1">
        <f>COUNTIF(B1433,"*au*")</f>
        <v>0</v>
      </c>
      <c r="V1433" s="1">
        <f>COUNTIF(B1433,"*oi*")</f>
        <v>0</v>
      </c>
      <c r="W1433" s="1">
        <f>COUNTIF(B1433,"*oe*")</f>
        <v>0</v>
      </c>
      <c r="X1433" s="1">
        <f>COUNTIF(B1433,"*oa*")</f>
        <v>0</v>
      </c>
      <c r="Y1433" s="1">
        <f>COUNTIF(B1433,"*ou*")</f>
        <v>0</v>
      </c>
      <c r="Z1433" s="1">
        <f>COUNTIF(B1433,"*ui*")</f>
        <v>0</v>
      </c>
      <c r="AA1433" s="1">
        <f>COUNTIF(B1433,"*ua*")</f>
        <v>0</v>
      </c>
      <c r="AB1433">
        <f>SUM(G1433:AA1433)</f>
        <v>0</v>
      </c>
      <c r="AC1433">
        <v>2</v>
      </c>
      <c r="AD1433">
        <f>COUNTIF(AC1433,"2")</f>
        <v>1</v>
      </c>
      <c r="AE1433">
        <f>COUNTIF(AC1433,"3")</f>
        <v>0</v>
      </c>
      <c r="AF1433">
        <f>COUNTIF(AC1433,"4")</f>
        <v>0</v>
      </c>
      <c r="AG1433">
        <f>COUNTIF(AC1433,"5")</f>
        <v>0</v>
      </c>
      <c r="AH1433">
        <v>1</v>
      </c>
      <c r="AI1433">
        <v>0</v>
      </c>
      <c r="AM1433">
        <v>1</v>
      </c>
      <c r="AN1433" t="str">
        <f>RIGHT(B1433,1)</f>
        <v>f</v>
      </c>
      <c r="AO1433" s="1">
        <f>COUNTIF(F1433,"CVCV")+COUNTIF(F1433,"CVVCV")</f>
        <v>0</v>
      </c>
      <c r="AP1433" s="1">
        <f>COUNTIF(F1433,"CVCVC")+COUNTIF(F1433,"CVVCVC")</f>
        <v>1</v>
      </c>
      <c r="AQ1433" s="1">
        <f>COUNTIF(F1433,"VCV")+COUNTIF(F1433,"VVCV")</f>
        <v>0</v>
      </c>
      <c r="AR1433" s="1">
        <f>COUNTIF(F1433,"VCVC")+COUNTIF(F1433,"VVCVC")</f>
        <v>0</v>
      </c>
      <c r="AS1433" s="1">
        <f>COUNTIF(F1433,"CVV")</f>
        <v>0</v>
      </c>
      <c r="AT1433" s="1">
        <f>COUNTIF(F1433,"CVVC")</f>
        <v>0</v>
      </c>
      <c r="AU1433" s="1">
        <f>COUNTIF(F1433,"VV")</f>
        <v>0</v>
      </c>
      <c r="AV1433" s="1">
        <f>COUNTIF(F1433,"VVC")</f>
        <v>0</v>
      </c>
      <c r="AW1433" s="1">
        <f>COUNTIF(F1433,"CVVCVC")+COUNTIF(F1433,"VVCVC")+COUNTIF(F1433,"CVVCV")+COUNTIF(F1433,"VVCV")</f>
        <v>0</v>
      </c>
      <c r="AY1433" s="1">
        <f>COUNTIF(F1433,"CCVCV")</f>
        <v>0</v>
      </c>
      <c r="AZ1433" s="1">
        <f>COUNTIF(F1433,"CCVCVC")</f>
        <v>0</v>
      </c>
      <c r="BA1433" s="1">
        <f>COUNTIF(F1433,"CCVV")</f>
        <v>0</v>
      </c>
      <c r="BB1433" s="1">
        <f>COUNTIF(F1433,"CCVVC")</f>
        <v>0</v>
      </c>
      <c r="BF1433" s="1" t="str">
        <f>RIGHT(F1433,4)</f>
        <v>VCVC</v>
      </c>
      <c r="BG1433" s="1"/>
      <c r="BJ1433">
        <v>1</v>
      </c>
      <c r="BK1433">
        <v>1</v>
      </c>
      <c r="BP1433" s="1">
        <f>SUM(BG1433:BO1433)</f>
        <v>2</v>
      </c>
      <c r="BQ1433">
        <v>0</v>
      </c>
      <c r="BS1433" s="1" t="str">
        <f>LEFT(B1433,1)</f>
        <v>b</v>
      </c>
      <c r="BT1433" s="1" t="str">
        <f>LEFT(B1433,2)</f>
        <v>ba</v>
      </c>
      <c r="BU1433" s="1" t="str">
        <f>RIGHT(B1433,1)</f>
        <v>f</v>
      </c>
      <c r="BX1433" s="10">
        <v>0</v>
      </c>
      <c r="BY1433" s="10" t="str">
        <f>LEFT(CA1433,1)</f>
        <v>a</v>
      </c>
      <c r="BZ1433" s="10" t="str">
        <f>LEFT(CC1433,1)</f>
        <v>a</v>
      </c>
      <c r="CA1433" s="10" t="str">
        <f>RIGHT(B1433,4)</f>
        <v>abaf</v>
      </c>
      <c r="CB1433" s="10" t="str">
        <f>RIGHT(B1433,3)</f>
        <v>baf</v>
      </c>
      <c r="CC1433" s="10" t="str">
        <f>RIGHT(B1433,2)</f>
        <v>af</v>
      </c>
      <c r="CD1433" s="10" t="str">
        <f>RIGHT(B1433,1)</f>
        <v>f</v>
      </c>
    </row>
    <row r="1434" spans="1:82">
      <c r="A1434">
        <v>209</v>
      </c>
      <c r="B1434" s="30" t="s">
        <v>725</v>
      </c>
      <c r="C1434" t="s">
        <v>2155</v>
      </c>
      <c r="D1434" t="s">
        <v>1141</v>
      </c>
      <c r="E1434" t="s">
        <v>1141</v>
      </c>
      <c r="F1434" t="s">
        <v>2842</v>
      </c>
      <c r="G1434" s="1">
        <f>COUNTIF(B1434,"*ii*")</f>
        <v>0</v>
      </c>
      <c r="H1434" s="1">
        <f>COUNTIF(B1434,"*ee*")</f>
        <v>0</v>
      </c>
      <c r="I1434" s="1">
        <f>COUNTIF(B1434,"*aa*")</f>
        <v>0</v>
      </c>
      <c r="J1434" s="1">
        <f>COUNTIF(B1434,"*oo*")</f>
        <v>0</v>
      </c>
      <c r="K1434" s="1">
        <f>COUNTIF(B1434,"*uu*")</f>
        <v>0</v>
      </c>
      <c r="L1434" s="1">
        <f>COUNTIF(B1434,"*ia*")</f>
        <v>0</v>
      </c>
      <c r="M1434" s="1">
        <f>COUNTIF(B1434,"*iu*")</f>
        <v>0</v>
      </c>
      <c r="N1434" s="1">
        <f>COUNTIF(B1434,"*ei*")</f>
        <v>0</v>
      </c>
      <c r="O1434" s="1">
        <f>COUNTIF(B1434,"*ea*")</f>
        <v>0</v>
      </c>
      <c r="P1434" s="1">
        <f>COUNTIF(B1434,"*eo*")</f>
        <v>0</v>
      </c>
      <c r="Q1434" s="1">
        <f>COUNTIF(B1434,"*eu*")</f>
        <v>0</v>
      </c>
      <c r="R1434" s="1">
        <f>COUNTIF(B1434,"*ai*")</f>
        <v>0</v>
      </c>
      <c r="S1434" s="1">
        <f>COUNTIF(B1434,"*ae*")</f>
        <v>0</v>
      </c>
      <c r="T1434" s="1">
        <f>COUNTIF(B1434,"*ao*")</f>
        <v>0</v>
      </c>
      <c r="U1434" s="1">
        <f>COUNTIF(B1434,"*au*")</f>
        <v>0</v>
      </c>
      <c r="V1434" s="1">
        <f>COUNTIF(B1434,"*oi*")</f>
        <v>0</v>
      </c>
      <c r="W1434" s="1">
        <f>COUNTIF(B1434,"*oe*")</f>
        <v>0</v>
      </c>
      <c r="X1434" s="1">
        <f>COUNTIF(B1434,"*oa*")</f>
        <v>0</v>
      </c>
      <c r="Y1434" s="1">
        <f>COUNTIF(B1434,"*ou*")</f>
        <v>0</v>
      </c>
      <c r="Z1434" s="1">
        <f>COUNTIF(B1434,"*ui*")</f>
        <v>0</v>
      </c>
      <c r="AA1434" s="1">
        <f>COUNTIF(B1434,"*ua*")</f>
        <v>0</v>
      </c>
      <c r="AB1434">
        <f>SUM(G1434:AA1434)</f>
        <v>0</v>
      </c>
      <c r="AC1434">
        <v>2</v>
      </c>
      <c r="AD1434">
        <f>COUNTIF(AC1434,"2")</f>
        <v>1</v>
      </c>
      <c r="AE1434">
        <f>COUNTIF(AC1434,"3")</f>
        <v>0</v>
      </c>
      <c r="AF1434">
        <f>COUNTIF(AC1434,"4")</f>
        <v>0</v>
      </c>
      <c r="AG1434">
        <f>COUNTIF(AC1434,"5")</f>
        <v>0</v>
      </c>
      <c r="AH1434">
        <v>1</v>
      </c>
      <c r="AI1434">
        <v>0</v>
      </c>
      <c r="AM1434">
        <v>1</v>
      </c>
      <c r="AN1434" t="str">
        <f>RIGHT(B1434,1)</f>
        <v>f</v>
      </c>
      <c r="AO1434" s="1">
        <f>COUNTIF(F1434,"CVCV")+COUNTIF(F1434,"CVVCV")</f>
        <v>0</v>
      </c>
      <c r="AP1434" s="1">
        <f>COUNTIF(F1434,"CVCVC")+COUNTIF(F1434,"CVVCVC")</f>
        <v>1</v>
      </c>
      <c r="AQ1434" s="1">
        <f>COUNTIF(F1434,"VCV")+COUNTIF(F1434,"VVCV")</f>
        <v>0</v>
      </c>
      <c r="AR1434" s="1">
        <f>COUNTIF(F1434,"VCVC")+COUNTIF(F1434,"VVCVC")</f>
        <v>0</v>
      </c>
      <c r="AS1434" s="1">
        <f>COUNTIF(F1434,"CVV")</f>
        <v>0</v>
      </c>
      <c r="AT1434" s="1">
        <f>COUNTIF(F1434,"CVVC")</f>
        <v>0</v>
      </c>
      <c r="AU1434" s="1">
        <f>COUNTIF(F1434,"VV")</f>
        <v>0</v>
      </c>
      <c r="AV1434" s="1">
        <f>COUNTIF(F1434,"VVC")</f>
        <v>0</v>
      </c>
      <c r="AW1434" s="1">
        <f>COUNTIF(F1434,"CVVCVC")+COUNTIF(F1434,"VVCVC")+COUNTIF(F1434,"CVVCV")+COUNTIF(F1434,"VVCV")</f>
        <v>0</v>
      </c>
      <c r="AY1434" s="1">
        <f>COUNTIF(F1434,"CCVCV")</f>
        <v>0</v>
      </c>
      <c r="AZ1434" s="1">
        <f>COUNTIF(F1434,"CCVCVC")</f>
        <v>0</v>
      </c>
      <c r="BA1434" s="1">
        <f>COUNTIF(F1434,"CCVV")</f>
        <v>0</v>
      </c>
      <c r="BB1434" s="1">
        <f>COUNTIF(F1434,"CCVVC")</f>
        <v>0</v>
      </c>
      <c r="BF1434" s="1" t="str">
        <f>RIGHT(F1434,4)</f>
        <v>VCVC</v>
      </c>
      <c r="BG1434" s="1"/>
      <c r="BJ1434">
        <v>1</v>
      </c>
      <c r="BK1434">
        <v>1</v>
      </c>
      <c r="BP1434" s="1">
        <f>SUM(BG1434:BO1434)</f>
        <v>2</v>
      </c>
      <c r="BQ1434">
        <v>0</v>
      </c>
      <c r="BS1434" s="1" t="str">
        <f>LEFT(B1434,1)</f>
        <v>b</v>
      </c>
      <c r="BT1434" s="1" t="str">
        <f>LEFT(B1434,2)</f>
        <v>bo</v>
      </c>
      <c r="BU1434" s="1" t="str">
        <f>RIGHT(B1434,1)</f>
        <v>f</v>
      </c>
      <c r="BX1434" s="10">
        <v>0</v>
      </c>
      <c r="BY1434" s="10" t="str">
        <f>LEFT(CA1434,1)</f>
        <v>o</v>
      </c>
      <c r="BZ1434" s="10" t="str">
        <f>LEFT(CC1434,1)</f>
        <v>a</v>
      </c>
      <c r="CA1434" s="10" t="str">
        <f>RIGHT(B1434,4)</f>
        <v>oraf</v>
      </c>
      <c r="CB1434" s="10" t="str">
        <f>RIGHT(B1434,3)</f>
        <v>raf</v>
      </c>
      <c r="CC1434" s="10" t="str">
        <f>RIGHT(B1434,2)</f>
        <v>af</v>
      </c>
      <c r="CD1434" s="10" t="str">
        <f>RIGHT(B1434,1)</f>
        <v>f</v>
      </c>
    </row>
    <row r="1435" spans="1:82">
      <c r="A1435">
        <v>1941</v>
      </c>
      <c r="B1435" s="30" t="s">
        <v>397</v>
      </c>
      <c r="C1435" t="s">
        <v>1699</v>
      </c>
      <c r="D1435" t="s">
        <v>1141</v>
      </c>
      <c r="E1435" t="s">
        <v>1141</v>
      </c>
      <c r="F1435" t="s">
        <v>2842</v>
      </c>
      <c r="G1435" s="1">
        <f>COUNTIF(B1435,"*ii*")</f>
        <v>0</v>
      </c>
      <c r="H1435" s="1">
        <f>COUNTIF(B1435,"*ee*")</f>
        <v>0</v>
      </c>
      <c r="I1435" s="1">
        <f>COUNTIF(B1435,"*aa*")</f>
        <v>0</v>
      </c>
      <c r="J1435" s="1">
        <f>COUNTIF(B1435,"*oo*")</f>
        <v>0</v>
      </c>
      <c r="K1435" s="1">
        <f>COUNTIF(B1435,"*uu*")</f>
        <v>0</v>
      </c>
      <c r="L1435" s="1">
        <f>COUNTIF(B1435,"*ia*")</f>
        <v>0</v>
      </c>
      <c r="M1435" s="1">
        <f>COUNTIF(B1435,"*iu*")</f>
        <v>0</v>
      </c>
      <c r="N1435" s="1">
        <f>COUNTIF(B1435,"*ei*")</f>
        <v>0</v>
      </c>
      <c r="O1435" s="1">
        <f>COUNTIF(B1435,"*ea*")</f>
        <v>0</v>
      </c>
      <c r="P1435" s="1">
        <f>COUNTIF(B1435,"*eo*")</f>
        <v>0</v>
      </c>
      <c r="Q1435" s="1">
        <f>COUNTIF(B1435,"*eu*")</f>
        <v>0</v>
      </c>
      <c r="R1435" s="1">
        <f>COUNTIF(B1435,"*ai*")</f>
        <v>0</v>
      </c>
      <c r="S1435" s="1">
        <f>COUNTIF(B1435,"*ae*")</f>
        <v>0</v>
      </c>
      <c r="T1435" s="1">
        <f>COUNTIF(B1435,"*ao*")</f>
        <v>0</v>
      </c>
      <c r="U1435" s="1">
        <f>COUNTIF(B1435,"*au*")</f>
        <v>0</v>
      </c>
      <c r="V1435" s="1">
        <f>COUNTIF(B1435,"*oi*")</f>
        <v>0</v>
      </c>
      <c r="W1435" s="1">
        <f>COUNTIF(B1435,"*oe*")</f>
        <v>0</v>
      </c>
      <c r="X1435" s="1">
        <f>COUNTIF(B1435,"*oa*")</f>
        <v>0</v>
      </c>
      <c r="Y1435" s="1">
        <f>COUNTIF(B1435,"*ou*")</f>
        <v>0</v>
      </c>
      <c r="Z1435" s="1">
        <f>COUNTIF(B1435,"*ui*")</f>
        <v>0</v>
      </c>
      <c r="AA1435" s="1">
        <f>COUNTIF(B1435,"*ua*")</f>
        <v>0</v>
      </c>
      <c r="AB1435">
        <f>SUM(G1435:AA1435)</f>
        <v>0</v>
      </c>
      <c r="AC1435">
        <v>2</v>
      </c>
      <c r="AD1435">
        <f>COUNTIF(AC1435,"2")</f>
        <v>1</v>
      </c>
      <c r="AE1435">
        <f>COUNTIF(AC1435,"3")</f>
        <v>0</v>
      </c>
      <c r="AF1435">
        <f>COUNTIF(AC1435,"4")</f>
        <v>0</v>
      </c>
      <c r="AG1435">
        <f>COUNTIF(AC1435,"5")</f>
        <v>0</v>
      </c>
      <c r="AH1435">
        <v>1</v>
      </c>
      <c r="AI1435">
        <v>0</v>
      </c>
      <c r="AM1435">
        <v>1</v>
      </c>
      <c r="AN1435" t="str">
        <f>RIGHT(B1435,1)</f>
        <v>f</v>
      </c>
      <c r="AO1435" s="1">
        <f>COUNTIF(F1435,"CVCV")+COUNTIF(F1435,"CVVCV")</f>
        <v>0</v>
      </c>
      <c r="AP1435" s="1">
        <f>COUNTIF(F1435,"CVCVC")+COUNTIF(F1435,"CVVCVC")</f>
        <v>1</v>
      </c>
      <c r="AQ1435" s="1">
        <f>COUNTIF(F1435,"VCV")+COUNTIF(F1435,"VVCV")</f>
        <v>0</v>
      </c>
      <c r="AR1435" s="1">
        <f>COUNTIF(F1435,"VCVC")+COUNTIF(F1435,"VVCVC")</f>
        <v>0</v>
      </c>
      <c r="AS1435" s="1">
        <f>COUNTIF(F1435,"CVV")</f>
        <v>0</v>
      </c>
      <c r="AT1435" s="1">
        <f>COUNTIF(F1435,"CVVC")</f>
        <v>0</v>
      </c>
      <c r="AU1435" s="1">
        <f>COUNTIF(F1435,"VV")</f>
        <v>0</v>
      </c>
      <c r="AV1435" s="1">
        <f>COUNTIF(F1435,"VVC")</f>
        <v>0</v>
      </c>
      <c r="AW1435" s="1">
        <f>COUNTIF(F1435,"CVVCVC")+COUNTIF(F1435,"VVCVC")+COUNTIF(F1435,"CVVCV")+COUNTIF(F1435,"VVCV")</f>
        <v>0</v>
      </c>
      <c r="AY1435" s="1">
        <f>COUNTIF(F1435,"CCVCV")</f>
        <v>0</v>
      </c>
      <c r="AZ1435" s="1">
        <f>COUNTIF(F1435,"CCVCVC")</f>
        <v>0</v>
      </c>
      <c r="BA1435" s="1">
        <f>COUNTIF(F1435,"CCVV")</f>
        <v>0</v>
      </c>
      <c r="BB1435" s="1">
        <f>COUNTIF(F1435,"CCVVC")</f>
        <v>0</v>
      </c>
      <c r="BF1435" s="1" t="str">
        <f>RIGHT(F1435,4)</f>
        <v>VCVC</v>
      </c>
      <c r="BG1435" s="1"/>
      <c r="BJ1435">
        <v>1</v>
      </c>
      <c r="BK1435">
        <v>1</v>
      </c>
      <c r="BP1435" s="1">
        <f>SUM(BG1435:BO1435)</f>
        <v>2</v>
      </c>
      <c r="BQ1435">
        <v>0</v>
      </c>
      <c r="BS1435" s="1" t="str">
        <f>LEFT(B1435,1)</f>
        <v>t</v>
      </c>
      <c r="BT1435" s="1" t="str">
        <f>LEFT(B1435,2)</f>
        <v>tu</v>
      </c>
      <c r="BU1435" s="1" t="str">
        <f>RIGHT(B1435,1)</f>
        <v>f</v>
      </c>
      <c r="BX1435" s="10">
        <v>0</v>
      </c>
      <c r="BY1435" s="10" t="str">
        <f>LEFT(CA1435,1)</f>
        <v>u</v>
      </c>
      <c r="BZ1435" s="10" t="str">
        <f>LEFT(CC1435,1)</f>
        <v>a</v>
      </c>
      <c r="CA1435" s="10" t="str">
        <f>RIGHT(B1435,4)</f>
        <v>unaf</v>
      </c>
      <c r="CB1435" s="10" t="str">
        <f>RIGHT(B1435,3)</f>
        <v>naf</v>
      </c>
      <c r="CC1435" s="10" t="str">
        <f>RIGHT(B1435,2)</f>
        <v>af</v>
      </c>
      <c r="CD1435" s="10" t="str">
        <f>RIGHT(B1435,1)</f>
        <v>f</v>
      </c>
    </row>
    <row r="1436" spans="1:82">
      <c r="A1436">
        <v>1452</v>
      </c>
      <c r="B1436" s="30" t="s">
        <v>797</v>
      </c>
      <c r="C1436" t="s">
        <v>2253</v>
      </c>
      <c r="D1436" t="s">
        <v>1141</v>
      </c>
      <c r="E1436" t="s">
        <v>1141</v>
      </c>
      <c r="F1436" t="s">
        <v>2842</v>
      </c>
      <c r="G1436" s="1">
        <f>COUNTIF(B1436,"*ii*")</f>
        <v>0</v>
      </c>
      <c r="H1436" s="1">
        <f>COUNTIF(B1436,"*ee*")</f>
        <v>0</v>
      </c>
      <c r="I1436" s="1">
        <f>COUNTIF(B1436,"*aa*")</f>
        <v>0</v>
      </c>
      <c r="J1436" s="1">
        <f>COUNTIF(B1436,"*oo*")</f>
        <v>0</v>
      </c>
      <c r="K1436" s="1">
        <f>COUNTIF(B1436,"*uu*")</f>
        <v>0</v>
      </c>
      <c r="L1436" s="1">
        <f>COUNTIF(B1436,"*ia*")</f>
        <v>0</v>
      </c>
      <c r="M1436" s="1">
        <f>COUNTIF(B1436,"*iu*")</f>
        <v>0</v>
      </c>
      <c r="N1436" s="1">
        <f>COUNTIF(B1436,"*ei*")</f>
        <v>0</v>
      </c>
      <c r="O1436" s="1">
        <f>COUNTIF(B1436,"*ea*")</f>
        <v>0</v>
      </c>
      <c r="P1436" s="1">
        <f>COUNTIF(B1436,"*eo*")</f>
        <v>0</v>
      </c>
      <c r="Q1436" s="1">
        <f>COUNTIF(B1436,"*eu*")</f>
        <v>0</v>
      </c>
      <c r="R1436" s="1">
        <f>COUNTIF(B1436,"*ai*")</f>
        <v>0</v>
      </c>
      <c r="S1436" s="1">
        <f>COUNTIF(B1436,"*ae*")</f>
        <v>0</v>
      </c>
      <c r="T1436" s="1">
        <f>COUNTIF(B1436,"*ao*")</f>
        <v>0</v>
      </c>
      <c r="U1436" s="1">
        <f>COUNTIF(B1436,"*au*")</f>
        <v>0</v>
      </c>
      <c r="V1436" s="1">
        <f>COUNTIF(B1436,"*oi*")</f>
        <v>0</v>
      </c>
      <c r="W1436" s="1">
        <f>COUNTIF(B1436,"*oe*")</f>
        <v>0</v>
      </c>
      <c r="X1436" s="1">
        <f>COUNTIF(B1436,"*oa*")</f>
        <v>0</v>
      </c>
      <c r="Y1436" s="1">
        <f>COUNTIF(B1436,"*ou*")</f>
        <v>0</v>
      </c>
      <c r="Z1436" s="1">
        <f>COUNTIF(B1436,"*ui*")</f>
        <v>0</v>
      </c>
      <c r="AA1436" s="1">
        <f>COUNTIF(B1436,"*ua*")</f>
        <v>0</v>
      </c>
      <c r="AB1436">
        <f>SUM(G1436:AA1436)</f>
        <v>0</v>
      </c>
      <c r="AC1436">
        <v>2</v>
      </c>
      <c r="AD1436">
        <f>COUNTIF(AC1436,"2")</f>
        <v>1</v>
      </c>
      <c r="AE1436">
        <f>COUNTIF(AC1436,"3")</f>
        <v>0</v>
      </c>
      <c r="AF1436">
        <f>COUNTIF(AC1436,"4")</f>
        <v>0</v>
      </c>
      <c r="AG1436">
        <f>COUNTIF(AC1436,"5")</f>
        <v>0</v>
      </c>
      <c r="AH1436">
        <v>1</v>
      </c>
      <c r="AI1436">
        <v>0</v>
      </c>
      <c r="AM1436">
        <v>1</v>
      </c>
      <c r="AN1436" t="str">
        <f>RIGHT(B1436,1)</f>
        <v>h</v>
      </c>
      <c r="AO1436" s="1">
        <f>COUNTIF(F1436,"CVCV")+COUNTIF(F1436,"CVVCV")</f>
        <v>0</v>
      </c>
      <c r="AP1436" s="1">
        <f>COUNTIF(F1436,"CVCVC")+COUNTIF(F1436,"CVVCVC")</f>
        <v>1</v>
      </c>
      <c r="AQ1436" s="1">
        <f>COUNTIF(F1436,"VCV")+COUNTIF(F1436,"VVCV")</f>
        <v>0</v>
      </c>
      <c r="AR1436" s="1">
        <f>COUNTIF(F1436,"VCVC")+COUNTIF(F1436,"VVCVC")</f>
        <v>0</v>
      </c>
      <c r="AS1436" s="1">
        <f>COUNTIF(F1436,"CVV")</f>
        <v>0</v>
      </c>
      <c r="AT1436" s="1">
        <f>COUNTIF(F1436,"CVVC")</f>
        <v>0</v>
      </c>
      <c r="AU1436" s="1">
        <f>COUNTIF(F1436,"VV")</f>
        <v>0</v>
      </c>
      <c r="AV1436" s="1">
        <f>COUNTIF(F1436,"VVC")</f>
        <v>0</v>
      </c>
      <c r="AW1436" s="1">
        <f>COUNTIF(F1436,"CVVCVC")+COUNTIF(F1436,"VVCVC")+COUNTIF(F1436,"CVVCV")+COUNTIF(F1436,"VVCV")</f>
        <v>0</v>
      </c>
      <c r="AY1436" s="1">
        <f>COUNTIF(F1436,"CCVCV")</f>
        <v>0</v>
      </c>
      <c r="AZ1436" s="1">
        <f>COUNTIF(F1436,"CCVCVC")</f>
        <v>0</v>
      </c>
      <c r="BA1436" s="1">
        <f>COUNTIF(F1436,"CCVV")</f>
        <v>0</v>
      </c>
      <c r="BB1436" s="1">
        <f>COUNTIF(F1436,"CCVVC")</f>
        <v>0</v>
      </c>
      <c r="BF1436" s="1" t="str">
        <f>RIGHT(F1436,4)</f>
        <v>VCVC</v>
      </c>
      <c r="BG1436" s="1"/>
      <c r="BJ1436">
        <v>1</v>
      </c>
      <c r="BK1436">
        <v>1</v>
      </c>
      <c r="BP1436" s="1">
        <f>SUM(BG1436:BO1436)</f>
        <v>2</v>
      </c>
      <c r="BQ1436">
        <v>0</v>
      </c>
      <c r="BS1436" s="1" t="str">
        <f>LEFT(B1436,1)</f>
        <v>r</v>
      </c>
      <c r="BT1436" s="1" t="str">
        <f>LEFT(B1436,2)</f>
        <v>ra</v>
      </c>
      <c r="BU1436" s="1" t="str">
        <f>RIGHT(B1436,1)</f>
        <v>h</v>
      </c>
      <c r="BX1436" s="10">
        <v>0</v>
      </c>
      <c r="BY1436" s="10" t="str">
        <f>LEFT(CA1436,1)</f>
        <v>a</v>
      </c>
      <c r="BZ1436" s="10" t="str">
        <f>LEFT(CC1436,1)</f>
        <v>a</v>
      </c>
      <c r="CA1436" s="10" t="str">
        <f>RIGHT(B1436,4)</f>
        <v>abah</v>
      </c>
      <c r="CB1436" s="10" t="str">
        <f>RIGHT(B1436,3)</f>
        <v>bah</v>
      </c>
      <c r="CC1436" s="10" t="str">
        <f>RIGHT(B1436,2)</f>
        <v>ah</v>
      </c>
      <c r="CD1436" s="10" t="str">
        <f>RIGHT(B1436,1)</f>
        <v>h</v>
      </c>
    </row>
    <row r="1437" spans="1:82">
      <c r="A1437">
        <v>41</v>
      </c>
      <c r="B1437" s="30" t="s">
        <v>3838</v>
      </c>
      <c r="C1437" t="s">
        <v>1421</v>
      </c>
      <c r="D1437" t="s">
        <v>1141</v>
      </c>
      <c r="E1437" t="s">
        <v>1141</v>
      </c>
      <c r="F1437" t="s">
        <v>2842</v>
      </c>
      <c r="G1437" s="1">
        <f>COUNTIF(B1437,"*ii*")</f>
        <v>0</v>
      </c>
      <c r="H1437" s="1">
        <f>COUNTIF(B1437,"*ee*")</f>
        <v>0</v>
      </c>
      <c r="I1437" s="1">
        <f>COUNTIF(B1437,"*aa*")</f>
        <v>0</v>
      </c>
      <c r="J1437" s="1">
        <f>COUNTIF(B1437,"*oo*")</f>
        <v>0</v>
      </c>
      <c r="K1437" s="1">
        <f>COUNTIF(B1437,"*uu*")</f>
        <v>0</v>
      </c>
      <c r="L1437" s="1">
        <f>COUNTIF(B1437,"*ia*")</f>
        <v>0</v>
      </c>
      <c r="M1437" s="1">
        <f>COUNTIF(B1437,"*iu*")</f>
        <v>0</v>
      </c>
      <c r="N1437" s="1">
        <f>COUNTIF(B1437,"*ei*")</f>
        <v>0</v>
      </c>
      <c r="O1437" s="1">
        <f>COUNTIF(B1437,"*ea*")</f>
        <v>0</v>
      </c>
      <c r="P1437" s="1">
        <f>COUNTIF(B1437,"*eo*")</f>
        <v>0</v>
      </c>
      <c r="Q1437" s="1">
        <f>COUNTIF(B1437,"*eu*")</f>
        <v>0</v>
      </c>
      <c r="R1437" s="1">
        <f>COUNTIF(B1437,"*ai*")</f>
        <v>0</v>
      </c>
      <c r="S1437" s="1">
        <f>COUNTIF(B1437,"*ae*")</f>
        <v>0</v>
      </c>
      <c r="T1437" s="1">
        <f>COUNTIF(B1437,"*ao*")</f>
        <v>0</v>
      </c>
      <c r="U1437" s="1">
        <f>COUNTIF(B1437,"*au*")</f>
        <v>0</v>
      </c>
      <c r="V1437" s="1">
        <f>COUNTIF(B1437,"*oi*")</f>
        <v>0</v>
      </c>
      <c r="W1437" s="1">
        <f>COUNTIF(B1437,"*oe*")</f>
        <v>0</v>
      </c>
      <c r="X1437" s="1">
        <f>COUNTIF(B1437,"*oa*")</f>
        <v>0</v>
      </c>
      <c r="Y1437" s="1">
        <f>COUNTIF(B1437,"*ou*")</f>
        <v>0</v>
      </c>
      <c r="Z1437" s="1">
        <f>COUNTIF(B1437,"*ui*")</f>
        <v>0</v>
      </c>
      <c r="AA1437" s="1">
        <f>COUNTIF(B1437,"*ua*")</f>
        <v>0</v>
      </c>
      <c r="AB1437">
        <f>SUM(G1437:AA1437)</f>
        <v>0</v>
      </c>
      <c r="AC1437">
        <v>2</v>
      </c>
      <c r="AD1437">
        <f>COUNTIF(AC1437,"2")</f>
        <v>1</v>
      </c>
      <c r="AE1437">
        <f>COUNTIF(AC1437,"3")</f>
        <v>0</v>
      </c>
      <c r="AF1437">
        <f>COUNTIF(AC1437,"4")</f>
        <v>0</v>
      </c>
      <c r="AG1437">
        <f>COUNTIF(AC1437,"5")</f>
        <v>0</v>
      </c>
      <c r="AH1437">
        <v>1</v>
      </c>
      <c r="AI1437">
        <v>0</v>
      </c>
      <c r="AM1437">
        <v>1</v>
      </c>
      <c r="AN1437" t="str">
        <f>RIGHT(B1437,1)</f>
        <v>h</v>
      </c>
      <c r="AO1437" s="1">
        <f>COUNTIF(F1437,"CVCV")+COUNTIF(F1437,"CVVCV")</f>
        <v>0</v>
      </c>
      <c r="AP1437" s="1">
        <f>COUNTIF(F1437,"CVCVC")+COUNTIF(F1437,"CVVCVC")</f>
        <v>1</v>
      </c>
      <c r="AQ1437" s="1">
        <f>COUNTIF(F1437,"VCV")+COUNTIF(F1437,"VVCV")</f>
        <v>0</v>
      </c>
      <c r="AR1437" s="1">
        <f>COUNTIF(F1437,"VCVC")+COUNTIF(F1437,"VVCVC")</f>
        <v>0</v>
      </c>
      <c r="AS1437" s="1">
        <f>COUNTIF(F1437,"CVV")</f>
        <v>0</v>
      </c>
      <c r="AT1437" s="1">
        <f>COUNTIF(F1437,"CVVC")</f>
        <v>0</v>
      </c>
      <c r="AU1437" s="1">
        <f>COUNTIF(F1437,"VV")</f>
        <v>0</v>
      </c>
      <c r="AV1437" s="1">
        <f>COUNTIF(F1437,"VVC")</f>
        <v>0</v>
      </c>
      <c r="AW1437" s="1">
        <f>COUNTIF(F1437,"CVVCVC")+COUNTIF(F1437,"VVCVC")+COUNTIF(F1437,"CVVCV")+COUNTIF(F1437,"VVCV")</f>
        <v>0</v>
      </c>
      <c r="AY1437" s="1">
        <f>COUNTIF(F1437,"CCVCV")</f>
        <v>0</v>
      </c>
      <c r="AZ1437" s="1">
        <f>COUNTIF(F1437,"CCVCVC")</f>
        <v>0</v>
      </c>
      <c r="BA1437" s="1">
        <f>COUNTIF(F1437,"CCVV")</f>
        <v>0</v>
      </c>
      <c r="BB1437" s="1">
        <f>COUNTIF(F1437,"CCVVC")</f>
        <v>0</v>
      </c>
      <c r="BF1437" s="1" t="str">
        <f>RIGHT(F1437,4)</f>
        <v>VCVC</v>
      </c>
      <c r="BG1437" s="1"/>
      <c r="BJ1437">
        <v>1</v>
      </c>
      <c r="BK1437">
        <v>1</v>
      </c>
      <c r="BP1437" s="1">
        <f>SUM(BG1437:BO1437)</f>
        <v>2</v>
      </c>
      <c r="BQ1437">
        <v>0</v>
      </c>
      <c r="BS1437" s="1" t="str">
        <f>LEFT(B1437,1)</f>
        <v>ʔ</v>
      </c>
      <c r="BT1437" s="1" t="str">
        <f>LEFT(B1437,2)</f>
        <v>ʔa</v>
      </c>
      <c r="BU1437" s="1" t="str">
        <f>RIGHT(B1437,1)</f>
        <v>h</v>
      </c>
      <c r="BX1437" s="10">
        <v>0</v>
      </c>
      <c r="BY1437" s="10" t="str">
        <f>LEFT(CA1437,1)</f>
        <v>a</v>
      </c>
      <c r="BZ1437" s="10" t="str">
        <f>LEFT(CC1437,1)</f>
        <v>a</v>
      </c>
      <c r="CA1437" s="10" t="str">
        <f>RIGHT(B1437,4)</f>
        <v>anah</v>
      </c>
      <c r="CB1437" s="10" t="str">
        <f>RIGHT(B1437,3)</f>
        <v>nah</v>
      </c>
      <c r="CC1437" s="10" t="str">
        <f>RIGHT(B1437,2)</f>
        <v>ah</v>
      </c>
      <c r="CD1437" s="10" t="str">
        <f>RIGHT(B1437,1)</f>
        <v>h</v>
      </c>
    </row>
    <row r="1438" spans="1:82">
      <c r="A1438">
        <v>1658</v>
      </c>
      <c r="B1438" s="30" t="s">
        <v>555</v>
      </c>
      <c r="C1438" t="s">
        <v>1928</v>
      </c>
      <c r="D1438" t="s">
        <v>1141</v>
      </c>
      <c r="E1438" t="s">
        <v>1141</v>
      </c>
      <c r="F1438" t="s">
        <v>2842</v>
      </c>
      <c r="G1438" s="1">
        <f>COUNTIF(B1438,"*ii*")</f>
        <v>0</v>
      </c>
      <c r="H1438" s="1">
        <f>COUNTIF(B1438,"*ee*")</f>
        <v>0</v>
      </c>
      <c r="I1438" s="1">
        <f>COUNTIF(B1438,"*aa*")</f>
        <v>0</v>
      </c>
      <c r="J1438" s="1">
        <f>COUNTIF(B1438,"*oo*")</f>
        <v>0</v>
      </c>
      <c r="K1438" s="1">
        <f>COUNTIF(B1438,"*uu*")</f>
        <v>0</v>
      </c>
      <c r="L1438" s="1">
        <f>COUNTIF(B1438,"*ia*")</f>
        <v>0</v>
      </c>
      <c r="M1438" s="1">
        <f>COUNTIF(B1438,"*iu*")</f>
        <v>0</v>
      </c>
      <c r="N1438" s="1">
        <f>COUNTIF(B1438,"*ei*")</f>
        <v>0</v>
      </c>
      <c r="O1438" s="1">
        <f>COUNTIF(B1438,"*ea*")</f>
        <v>0</v>
      </c>
      <c r="P1438" s="1">
        <f>COUNTIF(B1438,"*eo*")</f>
        <v>0</v>
      </c>
      <c r="Q1438" s="1">
        <f>COUNTIF(B1438,"*eu*")</f>
        <v>0</v>
      </c>
      <c r="R1438" s="1">
        <f>COUNTIF(B1438,"*ai*")</f>
        <v>0</v>
      </c>
      <c r="S1438" s="1">
        <f>COUNTIF(B1438,"*ae*")</f>
        <v>0</v>
      </c>
      <c r="T1438" s="1">
        <f>COUNTIF(B1438,"*ao*")</f>
        <v>0</v>
      </c>
      <c r="U1438" s="1">
        <f>COUNTIF(B1438,"*au*")</f>
        <v>0</v>
      </c>
      <c r="V1438" s="1">
        <f>COUNTIF(B1438,"*oi*")</f>
        <v>0</v>
      </c>
      <c r="W1438" s="1">
        <f>COUNTIF(B1438,"*oe*")</f>
        <v>0</v>
      </c>
      <c r="X1438" s="1">
        <f>COUNTIF(B1438,"*oa*")</f>
        <v>0</v>
      </c>
      <c r="Y1438" s="1">
        <f>COUNTIF(B1438,"*ou*")</f>
        <v>0</v>
      </c>
      <c r="Z1438" s="1">
        <f>COUNTIF(B1438,"*ui*")</f>
        <v>0</v>
      </c>
      <c r="AA1438" s="1">
        <f>COUNTIF(B1438,"*ua*")</f>
        <v>0</v>
      </c>
      <c r="AB1438">
        <f>SUM(G1438:AA1438)</f>
        <v>0</v>
      </c>
      <c r="AC1438">
        <v>2</v>
      </c>
      <c r="AD1438">
        <f>COUNTIF(AC1438,"2")</f>
        <v>1</v>
      </c>
      <c r="AE1438">
        <f>COUNTIF(AC1438,"3")</f>
        <v>0</v>
      </c>
      <c r="AF1438">
        <f>COUNTIF(AC1438,"4")</f>
        <v>0</v>
      </c>
      <c r="AG1438">
        <f>COUNTIF(AC1438,"5")</f>
        <v>0</v>
      </c>
      <c r="AH1438">
        <v>1</v>
      </c>
      <c r="AI1438">
        <v>0</v>
      </c>
      <c r="AM1438">
        <v>1</v>
      </c>
      <c r="AN1438" t="str">
        <f>RIGHT(B1438,1)</f>
        <v>h</v>
      </c>
      <c r="AO1438" s="1">
        <f>COUNTIF(F1438,"CVCV")+COUNTIF(F1438,"CVVCV")</f>
        <v>0</v>
      </c>
      <c r="AP1438" s="1">
        <f>COUNTIF(F1438,"CVCVC")+COUNTIF(F1438,"CVVCVC")</f>
        <v>1</v>
      </c>
      <c r="AQ1438" s="1">
        <f>COUNTIF(F1438,"VCV")+COUNTIF(F1438,"VVCV")</f>
        <v>0</v>
      </c>
      <c r="AR1438" s="1">
        <f>COUNTIF(F1438,"VCVC")+COUNTIF(F1438,"VVCVC")</f>
        <v>0</v>
      </c>
      <c r="AS1438" s="1">
        <f>COUNTIF(F1438,"CVV")</f>
        <v>0</v>
      </c>
      <c r="AT1438" s="1">
        <f>COUNTIF(F1438,"CVVC")</f>
        <v>0</v>
      </c>
      <c r="AU1438" s="1">
        <f>COUNTIF(F1438,"VV")</f>
        <v>0</v>
      </c>
      <c r="AV1438" s="1">
        <f>COUNTIF(F1438,"VVC")</f>
        <v>0</v>
      </c>
      <c r="AW1438" s="1">
        <f>COUNTIF(F1438,"CVVCVC")+COUNTIF(F1438,"VVCVC")+COUNTIF(F1438,"CVVCV")+COUNTIF(F1438,"VVCV")</f>
        <v>0</v>
      </c>
      <c r="AY1438" s="1">
        <f>COUNTIF(F1438,"CCVCV")</f>
        <v>0</v>
      </c>
      <c r="AZ1438" s="1">
        <f>COUNTIF(F1438,"CCVCVC")</f>
        <v>0</v>
      </c>
      <c r="BA1438" s="1">
        <f>COUNTIF(F1438,"CCVV")</f>
        <v>0</v>
      </c>
      <c r="BB1438" s="1">
        <f>COUNTIF(F1438,"CCVVC")</f>
        <v>0</v>
      </c>
      <c r="BF1438" s="1" t="str">
        <f>RIGHT(F1438,4)</f>
        <v>VCVC</v>
      </c>
      <c r="BG1438" s="1"/>
      <c r="BJ1438">
        <v>1</v>
      </c>
      <c r="BK1438">
        <v>1</v>
      </c>
      <c r="BP1438" s="1">
        <f>SUM(BG1438:BO1438)</f>
        <v>2</v>
      </c>
      <c r="BQ1438">
        <v>0</v>
      </c>
      <c r="BS1438" s="1" t="str">
        <f>LEFT(B1438,1)</f>
        <v>s</v>
      </c>
      <c r="BT1438" s="1" t="str">
        <f>LEFT(B1438,2)</f>
        <v>si</v>
      </c>
      <c r="BU1438" s="1" t="str">
        <f>RIGHT(B1438,1)</f>
        <v>h</v>
      </c>
      <c r="BX1438" s="10">
        <v>0</v>
      </c>
      <c r="BY1438" s="10" t="str">
        <f>LEFT(CA1438,1)</f>
        <v>i</v>
      </c>
      <c r="BZ1438" s="10" t="str">
        <f>LEFT(CC1438,1)</f>
        <v>a</v>
      </c>
      <c r="CA1438" s="10" t="str">
        <f>RIGHT(B1438,4)</f>
        <v>imah</v>
      </c>
      <c r="CB1438" s="10" t="str">
        <f>RIGHT(B1438,3)</f>
        <v>mah</v>
      </c>
      <c r="CC1438" s="10" t="str">
        <f>RIGHT(B1438,2)</f>
        <v>ah</v>
      </c>
      <c r="CD1438" s="10" t="str">
        <f>RIGHT(B1438,1)</f>
        <v>h</v>
      </c>
    </row>
    <row r="1439" spans="1:82">
      <c r="A1439">
        <v>1521</v>
      </c>
      <c r="B1439" s="30" t="s">
        <v>762</v>
      </c>
      <c r="C1439" t="s">
        <v>2203</v>
      </c>
      <c r="D1439" t="s">
        <v>1141</v>
      </c>
      <c r="E1439" t="s">
        <v>1141</v>
      </c>
      <c r="F1439" t="s">
        <v>2842</v>
      </c>
      <c r="G1439" s="1">
        <f>COUNTIF(B1439,"*ii*")</f>
        <v>0</v>
      </c>
      <c r="H1439" s="1">
        <f>COUNTIF(B1439,"*ee*")</f>
        <v>0</v>
      </c>
      <c r="I1439" s="1">
        <f>COUNTIF(B1439,"*aa*")</f>
        <v>0</v>
      </c>
      <c r="J1439" s="1">
        <f>COUNTIF(B1439,"*oo*")</f>
        <v>0</v>
      </c>
      <c r="K1439" s="1">
        <f>COUNTIF(B1439,"*uu*")</f>
        <v>0</v>
      </c>
      <c r="L1439" s="1">
        <f>COUNTIF(B1439,"*ia*")</f>
        <v>0</v>
      </c>
      <c r="M1439" s="1">
        <f>COUNTIF(B1439,"*iu*")</f>
        <v>0</v>
      </c>
      <c r="N1439" s="1">
        <f>COUNTIF(B1439,"*ei*")</f>
        <v>0</v>
      </c>
      <c r="O1439" s="1">
        <f>COUNTIF(B1439,"*ea*")</f>
        <v>0</v>
      </c>
      <c r="P1439" s="1">
        <f>COUNTIF(B1439,"*eo*")</f>
        <v>0</v>
      </c>
      <c r="Q1439" s="1">
        <f>COUNTIF(B1439,"*eu*")</f>
        <v>0</v>
      </c>
      <c r="R1439" s="1">
        <f>COUNTIF(B1439,"*ai*")</f>
        <v>0</v>
      </c>
      <c r="S1439" s="1">
        <f>COUNTIF(B1439,"*ae*")</f>
        <v>0</v>
      </c>
      <c r="T1439" s="1">
        <f>COUNTIF(B1439,"*ao*")</f>
        <v>0</v>
      </c>
      <c r="U1439" s="1">
        <f>COUNTIF(B1439,"*au*")</f>
        <v>0</v>
      </c>
      <c r="V1439" s="1">
        <f>COUNTIF(B1439,"*oi*")</f>
        <v>0</v>
      </c>
      <c r="W1439" s="1">
        <f>COUNTIF(B1439,"*oe*")</f>
        <v>0</v>
      </c>
      <c r="X1439" s="1">
        <f>COUNTIF(B1439,"*oa*")</f>
        <v>0</v>
      </c>
      <c r="Y1439" s="1">
        <f>COUNTIF(B1439,"*ou*")</f>
        <v>0</v>
      </c>
      <c r="Z1439" s="1">
        <f>COUNTIF(B1439,"*ui*")</f>
        <v>0</v>
      </c>
      <c r="AA1439" s="1">
        <f>COUNTIF(B1439,"*ua*")</f>
        <v>0</v>
      </c>
      <c r="AB1439">
        <f>SUM(G1439:AA1439)</f>
        <v>0</v>
      </c>
      <c r="AC1439">
        <v>2</v>
      </c>
      <c r="AD1439">
        <f>COUNTIF(AC1439,"2")</f>
        <v>1</v>
      </c>
      <c r="AE1439">
        <f>COUNTIF(AC1439,"3")</f>
        <v>0</v>
      </c>
      <c r="AF1439">
        <f>COUNTIF(AC1439,"4")</f>
        <v>0</v>
      </c>
      <c r="AG1439">
        <f>COUNTIF(AC1439,"5")</f>
        <v>0</v>
      </c>
      <c r="AH1439">
        <v>1</v>
      </c>
      <c r="AI1439">
        <v>0</v>
      </c>
      <c r="AM1439">
        <v>1</v>
      </c>
      <c r="AN1439" t="str">
        <f>RIGHT(B1439,1)</f>
        <v>h</v>
      </c>
      <c r="AO1439" s="1">
        <f>COUNTIF(F1439,"CVCV")+COUNTIF(F1439,"CVVCV")</f>
        <v>0</v>
      </c>
      <c r="AP1439" s="1">
        <f>COUNTIF(F1439,"CVCVC")+COUNTIF(F1439,"CVVCVC")</f>
        <v>1</v>
      </c>
      <c r="AQ1439" s="1">
        <f>COUNTIF(F1439,"VCV")+COUNTIF(F1439,"VVCV")</f>
        <v>0</v>
      </c>
      <c r="AR1439" s="1">
        <f>COUNTIF(F1439,"VCVC")+COUNTIF(F1439,"VVCVC")</f>
        <v>0</v>
      </c>
      <c r="AS1439" s="1">
        <f>COUNTIF(F1439,"CVV")</f>
        <v>0</v>
      </c>
      <c r="AT1439" s="1">
        <f>COUNTIF(F1439,"CVVC")</f>
        <v>0</v>
      </c>
      <c r="AU1439" s="1">
        <f>COUNTIF(F1439,"VV")</f>
        <v>0</v>
      </c>
      <c r="AV1439" s="1">
        <f>COUNTIF(F1439,"VVC")</f>
        <v>0</v>
      </c>
      <c r="AW1439" s="1">
        <f>COUNTIF(F1439,"CVVCVC")+COUNTIF(F1439,"VVCVC")+COUNTIF(F1439,"CVVCV")+COUNTIF(F1439,"VVCV")</f>
        <v>0</v>
      </c>
      <c r="AY1439" s="1">
        <f>COUNTIF(F1439,"CCVCV")</f>
        <v>0</v>
      </c>
      <c r="AZ1439" s="1">
        <f>COUNTIF(F1439,"CCVCVC")</f>
        <v>0</v>
      </c>
      <c r="BA1439" s="1">
        <f>COUNTIF(F1439,"CCVV")</f>
        <v>0</v>
      </c>
      <c r="BB1439" s="1">
        <f>COUNTIF(F1439,"CCVVC")</f>
        <v>0</v>
      </c>
      <c r="BF1439" s="1" t="str">
        <f>RIGHT(F1439,4)</f>
        <v>VCVC</v>
      </c>
      <c r="BG1439" s="1"/>
      <c r="BJ1439">
        <v>1</v>
      </c>
      <c r="BK1439">
        <v>1</v>
      </c>
      <c r="BP1439" s="1">
        <f>SUM(BG1439:BO1439)</f>
        <v>2</v>
      </c>
      <c r="BQ1439">
        <v>0</v>
      </c>
      <c r="BS1439" s="1" t="str">
        <f>LEFT(B1439,1)</f>
        <v>r</v>
      </c>
      <c r="BT1439" s="1" t="str">
        <f>LEFT(B1439,2)</f>
        <v>ri</v>
      </c>
      <c r="BU1439" s="1" t="str">
        <f>RIGHT(B1439,1)</f>
        <v>h</v>
      </c>
      <c r="BX1439" s="10">
        <v>0</v>
      </c>
      <c r="BY1439" s="10" t="str">
        <f>LEFT(CA1439,1)</f>
        <v>i</v>
      </c>
      <c r="BZ1439" s="10" t="str">
        <f>LEFT(CC1439,1)</f>
        <v>a</v>
      </c>
      <c r="CA1439" s="10" t="str">
        <f>RIGHT(B1439,4)</f>
        <v>inah</v>
      </c>
      <c r="CB1439" s="10" t="str">
        <f>RIGHT(B1439,3)</f>
        <v>nah</v>
      </c>
      <c r="CC1439" s="10" t="str">
        <f>RIGHT(B1439,2)</f>
        <v>ah</v>
      </c>
      <c r="CD1439" s="10" t="str">
        <f>RIGHT(B1439,1)</f>
        <v>h</v>
      </c>
    </row>
    <row r="1440" spans="1:82">
      <c r="A1440">
        <v>98</v>
      </c>
      <c r="B1440" s="30" t="s">
        <v>379</v>
      </c>
      <c r="C1440" t="s">
        <v>1681</v>
      </c>
      <c r="D1440" t="s">
        <v>1141</v>
      </c>
      <c r="E1440" t="s">
        <v>1141</v>
      </c>
      <c r="F1440" t="s">
        <v>2842</v>
      </c>
      <c r="G1440" s="1">
        <f>COUNTIF(B1440,"*ii*")</f>
        <v>0</v>
      </c>
      <c r="H1440" s="1">
        <f>COUNTIF(B1440,"*ee*")</f>
        <v>0</v>
      </c>
      <c r="I1440" s="1">
        <f>COUNTIF(B1440,"*aa*")</f>
        <v>0</v>
      </c>
      <c r="J1440" s="1">
        <f>COUNTIF(B1440,"*oo*")</f>
        <v>0</v>
      </c>
      <c r="K1440" s="1">
        <f>COUNTIF(B1440,"*uu*")</f>
        <v>0</v>
      </c>
      <c r="L1440" s="1">
        <f>COUNTIF(B1440,"*ia*")</f>
        <v>0</v>
      </c>
      <c r="M1440" s="1">
        <f>COUNTIF(B1440,"*iu*")</f>
        <v>0</v>
      </c>
      <c r="N1440" s="1">
        <f>COUNTIF(B1440,"*ei*")</f>
        <v>0</v>
      </c>
      <c r="O1440" s="1">
        <f>COUNTIF(B1440,"*ea*")</f>
        <v>0</v>
      </c>
      <c r="P1440" s="1">
        <f>COUNTIF(B1440,"*eo*")</f>
        <v>0</v>
      </c>
      <c r="Q1440" s="1">
        <f>COUNTIF(B1440,"*eu*")</f>
        <v>0</v>
      </c>
      <c r="R1440" s="1">
        <f>COUNTIF(B1440,"*ai*")</f>
        <v>0</v>
      </c>
      <c r="S1440" s="1">
        <f>COUNTIF(B1440,"*ae*")</f>
        <v>0</v>
      </c>
      <c r="T1440" s="1">
        <f>COUNTIF(B1440,"*ao*")</f>
        <v>0</v>
      </c>
      <c r="U1440" s="1">
        <f>COUNTIF(B1440,"*au*")</f>
        <v>0</v>
      </c>
      <c r="V1440" s="1">
        <f>COUNTIF(B1440,"*oi*")</f>
        <v>0</v>
      </c>
      <c r="W1440" s="1">
        <f>COUNTIF(B1440,"*oe*")</f>
        <v>0</v>
      </c>
      <c r="X1440" s="1">
        <f>COUNTIF(B1440,"*oa*")</f>
        <v>0</v>
      </c>
      <c r="Y1440" s="1">
        <f>COUNTIF(B1440,"*ou*")</f>
        <v>0</v>
      </c>
      <c r="Z1440" s="1">
        <f>COUNTIF(B1440,"*ui*")</f>
        <v>0</v>
      </c>
      <c r="AA1440" s="1">
        <f>COUNTIF(B1440,"*ua*")</f>
        <v>0</v>
      </c>
      <c r="AB1440">
        <f>SUM(G1440:AA1440)</f>
        <v>0</v>
      </c>
      <c r="AC1440">
        <v>2</v>
      </c>
      <c r="AD1440">
        <f>COUNTIF(AC1440,"2")</f>
        <v>1</v>
      </c>
      <c r="AE1440">
        <f>COUNTIF(AC1440,"3")</f>
        <v>0</v>
      </c>
      <c r="AF1440">
        <f>COUNTIF(AC1440,"4")</f>
        <v>0</v>
      </c>
      <c r="AG1440">
        <f>COUNTIF(AC1440,"5")</f>
        <v>0</v>
      </c>
      <c r="AH1440">
        <v>1</v>
      </c>
      <c r="AI1440">
        <v>0</v>
      </c>
      <c r="AM1440">
        <v>1</v>
      </c>
      <c r="AN1440" t="str">
        <f>RIGHT(B1440,1)</f>
        <v>k</v>
      </c>
      <c r="AO1440" s="1">
        <f>COUNTIF(F1440,"CVCV")+COUNTIF(F1440,"CVVCV")</f>
        <v>0</v>
      </c>
      <c r="AP1440" s="1">
        <f>COUNTIF(F1440,"CVCVC")+COUNTIF(F1440,"CVVCVC")</f>
        <v>1</v>
      </c>
      <c r="AQ1440" s="1">
        <f>COUNTIF(F1440,"VCV")+COUNTIF(F1440,"VVCV")</f>
        <v>0</v>
      </c>
      <c r="AR1440" s="1">
        <f>COUNTIF(F1440,"VCVC")+COUNTIF(F1440,"VVCVC")</f>
        <v>0</v>
      </c>
      <c r="AS1440" s="1">
        <f>COUNTIF(F1440,"CVV")</f>
        <v>0</v>
      </c>
      <c r="AT1440" s="1">
        <f>COUNTIF(F1440,"CVVC")</f>
        <v>0</v>
      </c>
      <c r="AU1440" s="1">
        <f>COUNTIF(F1440,"VV")</f>
        <v>0</v>
      </c>
      <c r="AV1440" s="1">
        <f>COUNTIF(F1440,"VVC")</f>
        <v>0</v>
      </c>
      <c r="AW1440" s="1">
        <f>COUNTIF(F1440,"CVVCVC")+COUNTIF(F1440,"VVCVC")+COUNTIF(F1440,"CVVCV")+COUNTIF(F1440,"VVCV")</f>
        <v>0</v>
      </c>
      <c r="AY1440" s="1">
        <f>COUNTIF(F1440,"CCVCV")</f>
        <v>0</v>
      </c>
      <c r="AZ1440" s="1">
        <f>COUNTIF(F1440,"CCVCVC")</f>
        <v>0</v>
      </c>
      <c r="BA1440" s="1">
        <f>COUNTIF(F1440,"CCVV")</f>
        <v>0</v>
      </c>
      <c r="BB1440" s="1">
        <f>COUNTIF(F1440,"CCVVC")</f>
        <v>0</v>
      </c>
      <c r="BF1440" s="1" t="str">
        <f>RIGHT(F1440,4)</f>
        <v>VCVC</v>
      </c>
      <c r="BG1440" s="1"/>
      <c r="BJ1440">
        <v>1</v>
      </c>
      <c r="BK1440">
        <v>1</v>
      </c>
      <c r="BP1440" s="1">
        <f>SUM(BG1440:BO1440)</f>
        <v>2</v>
      </c>
      <c r="BQ1440">
        <v>0</v>
      </c>
      <c r="BS1440" s="1" t="str">
        <f>LEFT(B1440,1)</f>
        <v>b</v>
      </c>
      <c r="BT1440" s="1" t="str">
        <f>LEFT(B1440,2)</f>
        <v>ba</v>
      </c>
      <c r="BU1440" s="1" t="str">
        <f>RIGHT(B1440,1)</f>
        <v>k</v>
      </c>
      <c r="BX1440" s="10">
        <v>0</v>
      </c>
      <c r="BY1440" s="10" t="str">
        <f>LEFT(CA1440,1)</f>
        <v>a</v>
      </c>
      <c r="BZ1440" s="10" t="str">
        <f>LEFT(CC1440,1)</f>
        <v>a</v>
      </c>
      <c r="CA1440" s="10" t="str">
        <f>RIGHT(B1440,4)</f>
        <v>ahak</v>
      </c>
      <c r="CB1440" s="10" t="str">
        <f>RIGHT(B1440,3)</f>
        <v>hak</v>
      </c>
      <c r="CC1440" s="10" t="str">
        <f>RIGHT(B1440,2)</f>
        <v>ak</v>
      </c>
      <c r="CD1440" s="10" t="str">
        <f>RIGHT(B1440,1)</f>
        <v>k</v>
      </c>
    </row>
    <row r="1441" spans="1:82">
      <c r="A1441">
        <v>1579</v>
      </c>
      <c r="B1441" s="30" t="s">
        <v>589</v>
      </c>
      <c r="C1441" t="s">
        <v>1953</v>
      </c>
      <c r="D1441" t="s">
        <v>1141</v>
      </c>
      <c r="E1441" t="s">
        <v>1141</v>
      </c>
      <c r="F1441" t="s">
        <v>2842</v>
      </c>
      <c r="G1441" s="1">
        <f>COUNTIF(B1441,"*ii*")</f>
        <v>0</v>
      </c>
      <c r="H1441" s="1">
        <f>COUNTIF(B1441,"*ee*")</f>
        <v>0</v>
      </c>
      <c r="I1441" s="1">
        <f>COUNTIF(B1441,"*aa*")</f>
        <v>0</v>
      </c>
      <c r="J1441" s="1">
        <f>COUNTIF(B1441,"*oo*")</f>
        <v>0</v>
      </c>
      <c r="K1441" s="1">
        <f>COUNTIF(B1441,"*uu*")</f>
        <v>0</v>
      </c>
      <c r="L1441" s="1">
        <f>COUNTIF(B1441,"*ia*")</f>
        <v>0</v>
      </c>
      <c r="M1441" s="1">
        <f>COUNTIF(B1441,"*iu*")</f>
        <v>0</v>
      </c>
      <c r="N1441" s="1">
        <f>COUNTIF(B1441,"*ei*")</f>
        <v>0</v>
      </c>
      <c r="O1441" s="1">
        <f>COUNTIF(B1441,"*ea*")</f>
        <v>0</v>
      </c>
      <c r="P1441" s="1">
        <f>COUNTIF(B1441,"*eo*")</f>
        <v>0</v>
      </c>
      <c r="Q1441" s="1">
        <f>COUNTIF(B1441,"*eu*")</f>
        <v>0</v>
      </c>
      <c r="R1441" s="1">
        <f>COUNTIF(B1441,"*ai*")</f>
        <v>0</v>
      </c>
      <c r="S1441" s="1">
        <f>COUNTIF(B1441,"*ae*")</f>
        <v>0</v>
      </c>
      <c r="T1441" s="1">
        <f>COUNTIF(B1441,"*ao*")</f>
        <v>0</v>
      </c>
      <c r="U1441" s="1">
        <f>COUNTIF(B1441,"*au*")</f>
        <v>0</v>
      </c>
      <c r="V1441" s="1">
        <f>COUNTIF(B1441,"*oi*")</f>
        <v>0</v>
      </c>
      <c r="W1441" s="1">
        <f>COUNTIF(B1441,"*oe*")</f>
        <v>0</v>
      </c>
      <c r="X1441" s="1">
        <f>COUNTIF(B1441,"*oa*")</f>
        <v>0</v>
      </c>
      <c r="Y1441" s="1">
        <f>COUNTIF(B1441,"*ou*")</f>
        <v>0</v>
      </c>
      <c r="Z1441" s="1">
        <f>COUNTIF(B1441,"*ui*")</f>
        <v>0</v>
      </c>
      <c r="AA1441" s="1">
        <f>COUNTIF(B1441,"*ua*")</f>
        <v>0</v>
      </c>
      <c r="AB1441">
        <f>SUM(G1441:AA1441)</f>
        <v>0</v>
      </c>
      <c r="AC1441">
        <v>2</v>
      </c>
      <c r="AD1441">
        <f>COUNTIF(AC1441,"2")</f>
        <v>1</v>
      </c>
      <c r="AE1441">
        <f>COUNTIF(AC1441,"3")</f>
        <v>0</v>
      </c>
      <c r="AF1441">
        <f>COUNTIF(AC1441,"4")</f>
        <v>0</v>
      </c>
      <c r="AG1441">
        <f>COUNTIF(AC1441,"5")</f>
        <v>0</v>
      </c>
      <c r="AH1441">
        <v>1</v>
      </c>
      <c r="AI1441">
        <v>0</v>
      </c>
      <c r="AM1441">
        <v>1</v>
      </c>
      <c r="AN1441" t="str">
        <f>RIGHT(B1441,1)</f>
        <v>k</v>
      </c>
      <c r="AO1441" s="1">
        <f>COUNTIF(F1441,"CVCV")+COUNTIF(F1441,"CVVCV")</f>
        <v>0</v>
      </c>
      <c r="AP1441" s="1">
        <f>COUNTIF(F1441,"CVCVC")+COUNTIF(F1441,"CVVCVC")</f>
        <v>1</v>
      </c>
      <c r="AQ1441" s="1">
        <f>COUNTIF(F1441,"VCV")+COUNTIF(F1441,"VVCV")</f>
        <v>0</v>
      </c>
      <c r="AR1441" s="1">
        <f>COUNTIF(F1441,"VCVC")+COUNTIF(F1441,"VVCVC")</f>
        <v>0</v>
      </c>
      <c r="AS1441" s="1">
        <f>COUNTIF(F1441,"CVV")</f>
        <v>0</v>
      </c>
      <c r="AT1441" s="1">
        <f>COUNTIF(F1441,"CVVC")</f>
        <v>0</v>
      </c>
      <c r="AU1441" s="1">
        <f>COUNTIF(F1441,"VV")</f>
        <v>0</v>
      </c>
      <c r="AV1441" s="1">
        <f>COUNTIF(F1441,"VVC")</f>
        <v>0</v>
      </c>
      <c r="AW1441" s="1">
        <f>COUNTIF(F1441,"CVVCVC")+COUNTIF(F1441,"VVCVC")+COUNTIF(F1441,"CVVCV")+COUNTIF(F1441,"VVCV")</f>
        <v>0</v>
      </c>
      <c r="AY1441" s="1">
        <f>COUNTIF(F1441,"CCVCV")</f>
        <v>0</v>
      </c>
      <c r="AZ1441" s="1">
        <f>COUNTIF(F1441,"CCVCVC")</f>
        <v>0</v>
      </c>
      <c r="BA1441" s="1">
        <f>COUNTIF(F1441,"CCVV")</f>
        <v>0</v>
      </c>
      <c r="BB1441" s="1">
        <f>COUNTIF(F1441,"CCVVC")</f>
        <v>0</v>
      </c>
      <c r="BF1441" s="1" t="str">
        <f>RIGHT(F1441,4)</f>
        <v>VCVC</v>
      </c>
      <c r="BG1441" s="1"/>
      <c r="BJ1441">
        <v>1</v>
      </c>
      <c r="BK1441">
        <v>1</v>
      </c>
      <c r="BP1441" s="1">
        <f>SUM(BG1441:BO1441)</f>
        <v>2</v>
      </c>
      <c r="BQ1441">
        <v>0</v>
      </c>
      <c r="BS1441" s="1" t="str">
        <f>LEFT(B1441,1)</f>
        <v>s</v>
      </c>
      <c r="BT1441" s="1" t="str">
        <f>LEFT(B1441,2)</f>
        <v>sa</v>
      </c>
      <c r="BU1441" s="1" t="str">
        <f>RIGHT(B1441,1)</f>
        <v>k</v>
      </c>
      <c r="BX1441" s="10">
        <v>0</v>
      </c>
      <c r="BY1441" s="10" t="str">
        <f>LEFT(CA1441,1)</f>
        <v>a</v>
      </c>
      <c r="BZ1441" s="10" t="str">
        <f>LEFT(CC1441,1)</f>
        <v>a</v>
      </c>
      <c r="CA1441" s="10" t="str">
        <f>RIGHT(B1441,4)</f>
        <v>ahak</v>
      </c>
      <c r="CB1441" s="10" t="str">
        <f>RIGHT(B1441,3)</f>
        <v>hak</v>
      </c>
      <c r="CC1441" s="10" t="str">
        <f>RIGHT(B1441,2)</f>
        <v>ak</v>
      </c>
      <c r="CD1441" s="10" t="str">
        <f>RIGHT(B1441,1)</f>
        <v>k</v>
      </c>
    </row>
    <row r="1442" spans="1:82">
      <c r="A1442">
        <v>379</v>
      </c>
      <c r="B1442" s="30" t="s">
        <v>801</v>
      </c>
      <c r="C1442" t="s">
        <v>2258</v>
      </c>
      <c r="D1442" t="s">
        <v>1141</v>
      </c>
      <c r="E1442" t="s">
        <v>1141</v>
      </c>
      <c r="F1442" t="s">
        <v>2842</v>
      </c>
      <c r="G1442" s="1">
        <f>COUNTIF(B1442,"*ii*")</f>
        <v>0</v>
      </c>
      <c r="H1442" s="1">
        <f>COUNTIF(B1442,"*ee*")</f>
        <v>0</v>
      </c>
      <c r="I1442" s="1">
        <f>COUNTIF(B1442,"*aa*")</f>
        <v>0</v>
      </c>
      <c r="J1442" s="1">
        <f>COUNTIF(B1442,"*oo*")</f>
        <v>0</v>
      </c>
      <c r="K1442" s="1">
        <f>COUNTIF(B1442,"*uu*")</f>
        <v>0</v>
      </c>
      <c r="L1442" s="1">
        <f>COUNTIF(B1442,"*ia*")</f>
        <v>0</v>
      </c>
      <c r="M1442" s="1">
        <f>COUNTIF(B1442,"*iu*")</f>
        <v>0</v>
      </c>
      <c r="N1442" s="1">
        <f>COUNTIF(B1442,"*ei*")</f>
        <v>0</v>
      </c>
      <c r="O1442" s="1">
        <f>COUNTIF(B1442,"*ea*")</f>
        <v>0</v>
      </c>
      <c r="P1442" s="1">
        <f>COUNTIF(B1442,"*eo*")</f>
        <v>0</v>
      </c>
      <c r="Q1442" s="1">
        <f>COUNTIF(B1442,"*eu*")</f>
        <v>0</v>
      </c>
      <c r="R1442" s="1">
        <f>COUNTIF(B1442,"*ai*")</f>
        <v>0</v>
      </c>
      <c r="S1442" s="1">
        <f>COUNTIF(B1442,"*ae*")</f>
        <v>0</v>
      </c>
      <c r="T1442" s="1">
        <f>COUNTIF(B1442,"*ao*")</f>
        <v>0</v>
      </c>
      <c r="U1442" s="1">
        <f>COUNTIF(B1442,"*au*")</f>
        <v>0</v>
      </c>
      <c r="V1442" s="1">
        <f>COUNTIF(B1442,"*oi*")</f>
        <v>0</v>
      </c>
      <c r="W1442" s="1">
        <f>COUNTIF(B1442,"*oe*")</f>
        <v>0</v>
      </c>
      <c r="X1442" s="1">
        <f>COUNTIF(B1442,"*oa*")</f>
        <v>0</v>
      </c>
      <c r="Y1442" s="1">
        <f>COUNTIF(B1442,"*ou*")</f>
        <v>0</v>
      </c>
      <c r="Z1442" s="1">
        <f>COUNTIF(B1442,"*ui*")</f>
        <v>0</v>
      </c>
      <c r="AA1442" s="1">
        <f>COUNTIF(B1442,"*ua*")</f>
        <v>0</v>
      </c>
      <c r="AB1442">
        <f>SUM(G1442:AA1442)</f>
        <v>0</v>
      </c>
      <c r="AC1442">
        <v>2</v>
      </c>
      <c r="AD1442">
        <f>COUNTIF(AC1442,"2")</f>
        <v>1</v>
      </c>
      <c r="AE1442">
        <f>COUNTIF(AC1442,"3")</f>
        <v>0</v>
      </c>
      <c r="AF1442">
        <f>COUNTIF(AC1442,"4")</f>
        <v>0</v>
      </c>
      <c r="AG1442">
        <f>COUNTIF(AC1442,"5")</f>
        <v>0</v>
      </c>
      <c r="AH1442">
        <v>1</v>
      </c>
      <c r="AI1442">
        <v>0</v>
      </c>
      <c r="AM1442">
        <v>1</v>
      </c>
      <c r="AN1442" t="str">
        <f>RIGHT(B1442,1)</f>
        <v>k</v>
      </c>
      <c r="AO1442" s="1">
        <f>COUNTIF(F1442,"CVCV")+COUNTIF(F1442,"CVVCV")</f>
        <v>0</v>
      </c>
      <c r="AP1442" s="1">
        <f>COUNTIF(F1442,"CVCVC")+COUNTIF(F1442,"CVVCVC")</f>
        <v>1</v>
      </c>
      <c r="AQ1442" s="1">
        <f>COUNTIF(F1442,"VCV")+COUNTIF(F1442,"VVCV")</f>
        <v>0</v>
      </c>
      <c r="AR1442" s="1">
        <f>COUNTIF(F1442,"VCVC")+COUNTIF(F1442,"VVCVC")</f>
        <v>0</v>
      </c>
      <c r="AS1442" s="1">
        <f>COUNTIF(F1442,"CVV")</f>
        <v>0</v>
      </c>
      <c r="AT1442" s="1">
        <f>COUNTIF(F1442,"CVVC")</f>
        <v>0</v>
      </c>
      <c r="AU1442" s="1">
        <f>COUNTIF(F1442,"VV")</f>
        <v>0</v>
      </c>
      <c r="AV1442" s="1">
        <f>COUNTIF(F1442,"VVC")</f>
        <v>0</v>
      </c>
      <c r="AW1442" s="1">
        <f>COUNTIF(F1442,"CVVCVC")+COUNTIF(F1442,"VVCVC")+COUNTIF(F1442,"CVVCV")+COUNTIF(F1442,"VVCV")</f>
        <v>0</v>
      </c>
      <c r="AY1442" s="1">
        <f>COUNTIF(F1442,"CCVCV")</f>
        <v>0</v>
      </c>
      <c r="AZ1442" s="1">
        <f>COUNTIF(F1442,"CCVCVC")</f>
        <v>0</v>
      </c>
      <c r="BA1442" s="1">
        <f>COUNTIF(F1442,"CCVV")</f>
        <v>0</v>
      </c>
      <c r="BB1442" s="1">
        <f>COUNTIF(F1442,"CCVVC")</f>
        <v>0</v>
      </c>
      <c r="BF1442" s="1" t="str">
        <f>RIGHT(F1442,4)</f>
        <v>VCVC</v>
      </c>
      <c r="BG1442" s="1"/>
      <c r="BJ1442">
        <v>1</v>
      </c>
      <c r="BK1442">
        <v>1</v>
      </c>
      <c r="BP1442" s="1">
        <f>SUM(BG1442:BO1442)</f>
        <v>2</v>
      </c>
      <c r="BQ1442">
        <v>0</v>
      </c>
      <c r="BS1442" s="1" t="str">
        <f>LEFT(B1442,1)</f>
        <v>h</v>
      </c>
      <c r="BT1442" s="1" t="str">
        <f>LEFT(B1442,2)</f>
        <v>ha</v>
      </c>
      <c r="BU1442" s="1" t="str">
        <f>RIGHT(B1442,1)</f>
        <v>k</v>
      </c>
      <c r="BX1442" s="10">
        <v>0</v>
      </c>
      <c r="BY1442" s="10" t="str">
        <f>LEFT(CA1442,1)</f>
        <v>a</v>
      </c>
      <c r="BZ1442" s="10" t="str">
        <f>LEFT(CC1442,1)</f>
        <v>a</v>
      </c>
      <c r="CA1442" s="10" t="str">
        <f>RIGHT(B1442,4)</f>
        <v>arak</v>
      </c>
      <c r="CB1442" s="10" t="str">
        <f>RIGHT(B1442,3)</f>
        <v>rak</v>
      </c>
      <c r="CC1442" s="10" t="str">
        <f>RIGHT(B1442,2)</f>
        <v>ak</v>
      </c>
      <c r="CD1442" s="10" t="str">
        <f>RIGHT(B1442,1)</f>
        <v>k</v>
      </c>
    </row>
    <row r="1443" spans="1:82">
      <c r="A1443">
        <v>781</v>
      </c>
      <c r="B1443" s="30" t="s">
        <v>155</v>
      </c>
      <c r="C1443" t="s">
        <v>1354</v>
      </c>
      <c r="D1443" t="s">
        <v>1141</v>
      </c>
      <c r="E1443" t="s">
        <v>1141</v>
      </c>
      <c r="F1443" t="s">
        <v>2842</v>
      </c>
      <c r="G1443" s="1">
        <f>COUNTIF(B1443,"*ii*")</f>
        <v>0</v>
      </c>
      <c r="H1443" s="1">
        <f>COUNTIF(B1443,"*ee*")</f>
        <v>0</v>
      </c>
      <c r="I1443" s="1">
        <f>COUNTIF(B1443,"*aa*")</f>
        <v>0</v>
      </c>
      <c r="J1443" s="1">
        <f>COUNTIF(B1443,"*oo*")</f>
        <v>0</v>
      </c>
      <c r="K1443" s="1">
        <f>COUNTIF(B1443,"*uu*")</f>
        <v>0</v>
      </c>
      <c r="L1443" s="1">
        <f>COUNTIF(B1443,"*ia*")</f>
        <v>0</v>
      </c>
      <c r="M1443" s="1">
        <f>COUNTIF(B1443,"*iu*")</f>
        <v>0</v>
      </c>
      <c r="N1443" s="1">
        <f>COUNTIF(B1443,"*ei*")</f>
        <v>0</v>
      </c>
      <c r="O1443" s="1">
        <f>COUNTIF(B1443,"*ea*")</f>
        <v>0</v>
      </c>
      <c r="P1443" s="1">
        <f>COUNTIF(B1443,"*eo*")</f>
        <v>0</v>
      </c>
      <c r="Q1443" s="1">
        <f>COUNTIF(B1443,"*eu*")</f>
        <v>0</v>
      </c>
      <c r="R1443" s="1">
        <f>COUNTIF(B1443,"*ai*")</f>
        <v>0</v>
      </c>
      <c r="S1443" s="1">
        <f>COUNTIF(B1443,"*ae*")</f>
        <v>0</v>
      </c>
      <c r="T1443" s="1">
        <f>COUNTIF(B1443,"*ao*")</f>
        <v>0</v>
      </c>
      <c r="U1443" s="1">
        <f>COUNTIF(B1443,"*au*")</f>
        <v>0</v>
      </c>
      <c r="V1443" s="1">
        <f>COUNTIF(B1443,"*oi*")</f>
        <v>0</v>
      </c>
      <c r="W1443" s="1">
        <f>COUNTIF(B1443,"*oe*")</f>
        <v>0</v>
      </c>
      <c r="X1443" s="1">
        <f>COUNTIF(B1443,"*oa*")</f>
        <v>0</v>
      </c>
      <c r="Y1443" s="1">
        <f>COUNTIF(B1443,"*ou*")</f>
        <v>0</v>
      </c>
      <c r="Z1443" s="1">
        <f>COUNTIF(B1443,"*ui*")</f>
        <v>0</v>
      </c>
      <c r="AA1443" s="1">
        <f>COUNTIF(B1443,"*ua*")</f>
        <v>0</v>
      </c>
      <c r="AB1443">
        <f>SUM(G1443:AA1443)</f>
        <v>0</v>
      </c>
      <c r="AC1443">
        <v>2</v>
      </c>
      <c r="AD1443">
        <f>COUNTIF(AC1443,"2")</f>
        <v>1</v>
      </c>
      <c r="AE1443">
        <f>COUNTIF(AC1443,"3")</f>
        <v>0</v>
      </c>
      <c r="AF1443">
        <f>COUNTIF(AC1443,"4")</f>
        <v>0</v>
      </c>
      <c r="AG1443">
        <f>COUNTIF(AC1443,"5")</f>
        <v>0</v>
      </c>
      <c r="AH1443">
        <v>1</v>
      </c>
      <c r="AI1443">
        <v>0</v>
      </c>
      <c r="AM1443">
        <v>1</v>
      </c>
      <c r="AN1443" t="str">
        <f>RIGHT(B1443,1)</f>
        <v>k</v>
      </c>
      <c r="AO1443" s="1">
        <f>COUNTIF(F1443,"CVCV")+COUNTIF(F1443,"CVVCV")</f>
        <v>0</v>
      </c>
      <c r="AP1443" s="1">
        <f>COUNTIF(F1443,"CVCVC")+COUNTIF(F1443,"CVVCVC")</f>
        <v>1</v>
      </c>
      <c r="AQ1443" s="1">
        <f>COUNTIF(F1443,"VCV")+COUNTIF(F1443,"VVCV")</f>
        <v>0</v>
      </c>
      <c r="AR1443" s="1">
        <f>COUNTIF(F1443,"VCVC")+COUNTIF(F1443,"VVCVC")</f>
        <v>0</v>
      </c>
      <c r="AS1443" s="1">
        <f>COUNTIF(F1443,"CVV")</f>
        <v>0</v>
      </c>
      <c r="AT1443" s="1">
        <f>COUNTIF(F1443,"CVVC")</f>
        <v>0</v>
      </c>
      <c r="AU1443" s="1">
        <f>COUNTIF(F1443,"VV")</f>
        <v>0</v>
      </c>
      <c r="AV1443" s="1">
        <f>COUNTIF(F1443,"VVC")</f>
        <v>0</v>
      </c>
      <c r="AW1443" s="1">
        <f>COUNTIF(F1443,"CVVCVC")+COUNTIF(F1443,"VVCVC")+COUNTIF(F1443,"CVVCV")+COUNTIF(F1443,"VVCV")</f>
        <v>0</v>
      </c>
      <c r="AY1443" s="1">
        <f>COUNTIF(F1443,"CCVCV")</f>
        <v>0</v>
      </c>
      <c r="AZ1443" s="1">
        <f>COUNTIF(F1443,"CCVCVC")</f>
        <v>0</v>
      </c>
      <c r="BA1443" s="1">
        <f>COUNTIF(F1443,"CCVV")</f>
        <v>0</v>
      </c>
      <c r="BB1443" s="1">
        <f>COUNTIF(F1443,"CCVVC")</f>
        <v>0</v>
      </c>
      <c r="BF1443" s="1" t="str">
        <f>RIGHT(F1443,4)</f>
        <v>VCVC</v>
      </c>
      <c r="BG1443" s="1"/>
      <c r="BJ1443">
        <v>1</v>
      </c>
      <c r="BK1443">
        <v>1</v>
      </c>
      <c r="BP1443" s="1">
        <f>SUM(BG1443:BO1443)</f>
        <v>2</v>
      </c>
      <c r="BQ1443">
        <v>0</v>
      </c>
      <c r="BS1443" s="1" t="str">
        <f>LEFT(B1443,1)</f>
        <v>m</v>
      </c>
      <c r="BT1443" s="1" t="str">
        <f>LEFT(B1443,2)</f>
        <v>ma</v>
      </c>
      <c r="BU1443" s="1" t="str">
        <f>RIGHT(B1443,1)</f>
        <v>k</v>
      </c>
      <c r="BX1443" s="10">
        <v>0</v>
      </c>
      <c r="BY1443" s="10" t="str">
        <f>LEFT(CA1443,1)</f>
        <v>a</v>
      </c>
      <c r="BZ1443" s="10" t="str">
        <f>LEFT(CC1443,1)</f>
        <v>a</v>
      </c>
      <c r="CA1443" s="10" t="str">
        <f>RIGHT(B1443,4)</f>
        <v>arak</v>
      </c>
      <c r="CB1443" s="10" t="str">
        <f>RIGHT(B1443,3)</f>
        <v>rak</v>
      </c>
      <c r="CC1443" s="10" t="str">
        <f>RIGHT(B1443,2)</f>
        <v>ak</v>
      </c>
      <c r="CD1443" s="10" t="str">
        <f>RIGHT(B1443,1)</f>
        <v>k</v>
      </c>
    </row>
    <row r="1444" spans="1:82">
      <c r="A1444">
        <v>1481</v>
      </c>
      <c r="B1444" s="30" t="s">
        <v>947</v>
      </c>
      <c r="C1444" t="s">
        <v>2497</v>
      </c>
      <c r="D1444" t="s">
        <v>1141</v>
      </c>
      <c r="E1444" t="s">
        <v>1141</v>
      </c>
      <c r="F1444" t="s">
        <v>2842</v>
      </c>
      <c r="G1444" s="1">
        <f>COUNTIF(B1444,"*ii*")</f>
        <v>0</v>
      </c>
      <c r="H1444" s="1">
        <f>COUNTIF(B1444,"*ee*")</f>
        <v>0</v>
      </c>
      <c r="I1444" s="1">
        <f>COUNTIF(B1444,"*aa*")</f>
        <v>0</v>
      </c>
      <c r="J1444" s="1">
        <f>COUNTIF(B1444,"*oo*")</f>
        <v>0</v>
      </c>
      <c r="K1444" s="1">
        <f>COUNTIF(B1444,"*uu*")</f>
        <v>0</v>
      </c>
      <c r="L1444" s="1">
        <f>COUNTIF(B1444,"*ia*")</f>
        <v>0</v>
      </c>
      <c r="M1444" s="1">
        <f>COUNTIF(B1444,"*iu*")</f>
        <v>0</v>
      </c>
      <c r="N1444" s="1">
        <f>COUNTIF(B1444,"*ei*")</f>
        <v>0</v>
      </c>
      <c r="O1444" s="1">
        <f>COUNTIF(B1444,"*ea*")</f>
        <v>0</v>
      </c>
      <c r="P1444" s="1">
        <f>COUNTIF(B1444,"*eo*")</f>
        <v>0</v>
      </c>
      <c r="Q1444" s="1">
        <f>COUNTIF(B1444,"*eu*")</f>
        <v>0</v>
      </c>
      <c r="R1444" s="1">
        <f>COUNTIF(B1444,"*ai*")</f>
        <v>0</v>
      </c>
      <c r="S1444" s="1">
        <f>COUNTIF(B1444,"*ae*")</f>
        <v>0</v>
      </c>
      <c r="T1444" s="1">
        <f>COUNTIF(B1444,"*ao*")</f>
        <v>0</v>
      </c>
      <c r="U1444" s="1">
        <f>COUNTIF(B1444,"*au*")</f>
        <v>0</v>
      </c>
      <c r="V1444" s="1">
        <f>COUNTIF(B1444,"*oi*")</f>
        <v>0</v>
      </c>
      <c r="W1444" s="1">
        <f>COUNTIF(B1444,"*oe*")</f>
        <v>0</v>
      </c>
      <c r="X1444" s="1">
        <f>COUNTIF(B1444,"*oa*")</f>
        <v>0</v>
      </c>
      <c r="Y1444" s="1">
        <f>COUNTIF(B1444,"*ou*")</f>
        <v>0</v>
      </c>
      <c r="Z1444" s="1">
        <f>COUNTIF(B1444,"*ui*")</f>
        <v>0</v>
      </c>
      <c r="AA1444" s="1">
        <f>COUNTIF(B1444,"*ua*")</f>
        <v>0</v>
      </c>
      <c r="AB1444">
        <f>SUM(G1444:AA1444)</f>
        <v>0</v>
      </c>
      <c r="AC1444">
        <v>2</v>
      </c>
      <c r="AD1444">
        <f>COUNTIF(AC1444,"2")</f>
        <v>1</v>
      </c>
      <c r="AE1444">
        <f>COUNTIF(AC1444,"3")</f>
        <v>0</v>
      </c>
      <c r="AF1444">
        <f>COUNTIF(AC1444,"4")</f>
        <v>0</v>
      </c>
      <c r="AG1444">
        <f>COUNTIF(AC1444,"5")</f>
        <v>0</v>
      </c>
      <c r="AH1444">
        <v>1</v>
      </c>
      <c r="AI1444">
        <v>0</v>
      </c>
      <c r="AM1444">
        <v>1</v>
      </c>
      <c r="AN1444" t="str">
        <f>RIGHT(B1444,1)</f>
        <v>k</v>
      </c>
      <c r="AO1444" s="1">
        <f>COUNTIF(F1444,"CVCV")+COUNTIF(F1444,"CVVCV")</f>
        <v>0</v>
      </c>
      <c r="AP1444" s="1">
        <f>COUNTIF(F1444,"CVCVC")+COUNTIF(F1444,"CVVCVC")</f>
        <v>1</v>
      </c>
      <c r="AQ1444" s="1">
        <f>COUNTIF(F1444,"VCV")+COUNTIF(F1444,"VVCV")</f>
        <v>0</v>
      </c>
      <c r="AR1444" s="1">
        <f>COUNTIF(F1444,"VCVC")+COUNTIF(F1444,"VVCVC")</f>
        <v>0</v>
      </c>
      <c r="AS1444" s="1">
        <f>COUNTIF(F1444,"CVV")</f>
        <v>0</v>
      </c>
      <c r="AT1444" s="1">
        <f>COUNTIF(F1444,"CVVC")</f>
        <v>0</v>
      </c>
      <c r="AU1444" s="1">
        <f>COUNTIF(F1444,"VV")</f>
        <v>0</v>
      </c>
      <c r="AV1444" s="1">
        <f>COUNTIF(F1444,"VVC")</f>
        <v>0</v>
      </c>
      <c r="AW1444" s="1">
        <f>COUNTIF(F1444,"CVVCVC")+COUNTIF(F1444,"VVCVC")+COUNTIF(F1444,"CVVCV")+COUNTIF(F1444,"VVCV")</f>
        <v>0</v>
      </c>
      <c r="AY1444" s="1">
        <f>COUNTIF(F1444,"CCVCV")</f>
        <v>0</v>
      </c>
      <c r="AZ1444" s="1">
        <f>COUNTIF(F1444,"CCVCVC")</f>
        <v>0</v>
      </c>
      <c r="BA1444" s="1">
        <f>COUNTIF(F1444,"CCVV")</f>
        <v>0</v>
      </c>
      <c r="BB1444" s="1">
        <f>COUNTIF(F1444,"CCVVC")</f>
        <v>0</v>
      </c>
      <c r="BF1444" s="1" t="str">
        <f>RIGHT(F1444,4)</f>
        <v>VCVC</v>
      </c>
      <c r="BG1444" s="1"/>
      <c r="BJ1444">
        <v>1</v>
      </c>
      <c r="BK1444">
        <v>1</v>
      </c>
      <c r="BP1444" s="1">
        <f>SUM(BG1444:BO1444)</f>
        <v>2</v>
      </c>
      <c r="BQ1444">
        <v>0</v>
      </c>
      <c r="BS1444" s="1" t="str">
        <f>LEFT(B1444,1)</f>
        <v>r</v>
      </c>
      <c r="BT1444" s="1" t="str">
        <f>LEFT(B1444,2)</f>
        <v>ra</v>
      </c>
      <c r="BU1444" s="1" t="str">
        <f>RIGHT(B1444,1)</f>
        <v>k</v>
      </c>
      <c r="BX1444" s="10">
        <v>0</v>
      </c>
      <c r="BY1444" s="10" t="str">
        <f>LEFT(CA1444,1)</f>
        <v>a</v>
      </c>
      <c r="BZ1444" s="10" t="str">
        <f>LEFT(CC1444,1)</f>
        <v>a</v>
      </c>
      <c r="CA1444" s="10" t="str">
        <f>RIGHT(B1444,4)</f>
        <v>asak</v>
      </c>
      <c r="CB1444" s="10" t="str">
        <f>RIGHT(B1444,3)</f>
        <v>sak</v>
      </c>
      <c r="CC1444" s="10" t="str">
        <f>RIGHT(B1444,2)</f>
        <v>ak</v>
      </c>
      <c r="CD1444" s="10" t="str">
        <f>RIGHT(B1444,1)</f>
        <v>k</v>
      </c>
    </row>
    <row r="1445" spans="1:82">
      <c r="A1445">
        <v>259</v>
      </c>
      <c r="B1445" s="30" t="s">
        <v>3834</v>
      </c>
      <c r="C1445" t="s">
        <v>1951</v>
      </c>
      <c r="D1445" t="s">
        <v>1141</v>
      </c>
      <c r="E1445" t="s">
        <v>1141</v>
      </c>
      <c r="F1445" t="s">
        <v>2842</v>
      </c>
      <c r="G1445" s="1">
        <f>COUNTIF(B1445,"*ii*")</f>
        <v>0</v>
      </c>
      <c r="H1445" s="1">
        <f>COUNTIF(B1445,"*ee*")</f>
        <v>0</v>
      </c>
      <c r="I1445" s="1">
        <f>COUNTIF(B1445,"*aa*")</f>
        <v>0</v>
      </c>
      <c r="J1445" s="1">
        <f>COUNTIF(B1445,"*oo*")</f>
        <v>0</v>
      </c>
      <c r="K1445" s="1">
        <f>COUNTIF(B1445,"*uu*")</f>
        <v>0</v>
      </c>
      <c r="L1445" s="1">
        <f>COUNTIF(B1445,"*ia*")</f>
        <v>0</v>
      </c>
      <c r="M1445" s="1">
        <f>COUNTIF(B1445,"*iu*")</f>
        <v>0</v>
      </c>
      <c r="N1445" s="1">
        <f>COUNTIF(B1445,"*ei*")</f>
        <v>0</v>
      </c>
      <c r="O1445" s="1">
        <f>COUNTIF(B1445,"*ea*")</f>
        <v>0</v>
      </c>
      <c r="P1445" s="1">
        <f>COUNTIF(B1445,"*eo*")</f>
        <v>0</v>
      </c>
      <c r="Q1445" s="1">
        <f>COUNTIF(B1445,"*eu*")</f>
        <v>0</v>
      </c>
      <c r="R1445" s="1">
        <f>COUNTIF(B1445,"*ai*")</f>
        <v>0</v>
      </c>
      <c r="S1445" s="1">
        <f>COUNTIF(B1445,"*ae*")</f>
        <v>0</v>
      </c>
      <c r="T1445" s="1">
        <f>COUNTIF(B1445,"*ao*")</f>
        <v>0</v>
      </c>
      <c r="U1445" s="1">
        <f>COUNTIF(B1445,"*au*")</f>
        <v>0</v>
      </c>
      <c r="V1445" s="1">
        <f>COUNTIF(B1445,"*oi*")</f>
        <v>0</v>
      </c>
      <c r="W1445" s="1">
        <f>COUNTIF(B1445,"*oe*")</f>
        <v>0</v>
      </c>
      <c r="X1445" s="1">
        <f>COUNTIF(B1445,"*oa*")</f>
        <v>0</v>
      </c>
      <c r="Y1445" s="1">
        <f>COUNTIF(B1445,"*ou*")</f>
        <v>0</v>
      </c>
      <c r="Z1445" s="1">
        <f>COUNTIF(B1445,"*ui*")</f>
        <v>0</v>
      </c>
      <c r="AA1445" s="1">
        <f>COUNTIF(B1445,"*ua*")</f>
        <v>0</v>
      </c>
      <c r="AB1445">
        <f>SUM(G1445:AA1445)</f>
        <v>0</v>
      </c>
      <c r="AC1445">
        <v>2</v>
      </c>
      <c r="AD1445">
        <f>COUNTIF(AC1445,"2")</f>
        <v>1</v>
      </c>
      <c r="AE1445">
        <f>COUNTIF(AC1445,"3")</f>
        <v>0</v>
      </c>
      <c r="AF1445">
        <f>COUNTIF(AC1445,"4")</f>
        <v>0</v>
      </c>
      <c r="AG1445">
        <f>COUNTIF(AC1445,"5")</f>
        <v>0</v>
      </c>
      <c r="AH1445">
        <v>1</v>
      </c>
      <c r="AI1445">
        <v>0</v>
      </c>
      <c r="AM1445">
        <v>1</v>
      </c>
      <c r="AN1445" t="str">
        <f>RIGHT(B1445,1)</f>
        <v>k</v>
      </c>
      <c r="AO1445" s="1">
        <f>COUNTIF(F1445,"CVCV")+COUNTIF(F1445,"CVVCV")</f>
        <v>0</v>
      </c>
      <c r="AP1445" s="1">
        <f>COUNTIF(F1445,"CVCVC")+COUNTIF(F1445,"CVVCVC")</f>
        <v>1</v>
      </c>
      <c r="AQ1445" s="1">
        <f>COUNTIF(F1445,"VCV")+COUNTIF(F1445,"VVCV")</f>
        <v>0</v>
      </c>
      <c r="AR1445" s="1">
        <f>COUNTIF(F1445,"VCVC")+COUNTIF(F1445,"VVCVC")</f>
        <v>0</v>
      </c>
      <c r="AS1445" s="1">
        <f>COUNTIF(F1445,"CVV")</f>
        <v>0</v>
      </c>
      <c r="AT1445" s="1">
        <f>COUNTIF(F1445,"CVVC")</f>
        <v>0</v>
      </c>
      <c r="AU1445" s="1">
        <f>COUNTIF(F1445,"VV")</f>
        <v>0</v>
      </c>
      <c r="AV1445" s="1">
        <f>COUNTIF(F1445,"VVC")</f>
        <v>0</v>
      </c>
      <c r="AW1445" s="1">
        <f>COUNTIF(F1445,"CVVCVC")+COUNTIF(F1445,"VVCVC")+COUNTIF(F1445,"CVVCV")+COUNTIF(F1445,"VVCV")</f>
        <v>0</v>
      </c>
      <c r="AY1445" s="1">
        <f>COUNTIF(F1445,"CCVCV")</f>
        <v>0</v>
      </c>
      <c r="AZ1445" s="1">
        <f>COUNTIF(F1445,"CCVCVC")</f>
        <v>0</v>
      </c>
      <c r="BA1445" s="1">
        <f>COUNTIF(F1445,"CCVV")</f>
        <v>0</v>
      </c>
      <c r="BB1445" s="1">
        <f>COUNTIF(F1445,"CCVVC")</f>
        <v>0</v>
      </c>
      <c r="BF1445" s="1" t="str">
        <f>RIGHT(F1445,4)</f>
        <v>VCVC</v>
      </c>
      <c r="BG1445" s="1"/>
      <c r="BJ1445">
        <v>1</v>
      </c>
      <c r="BK1445">
        <v>1</v>
      </c>
      <c r="BP1445" s="1">
        <f>SUM(BG1445:BO1445)</f>
        <v>2</v>
      </c>
      <c r="BQ1445">
        <v>0</v>
      </c>
      <c r="BS1445" s="1" t="str">
        <f>LEFT(B1445,1)</f>
        <v>ʔ</v>
      </c>
      <c r="BT1445" s="1" t="str">
        <f>LEFT(B1445,2)</f>
        <v>ʔe</v>
      </c>
      <c r="BU1445" s="1" t="str">
        <f>RIGHT(B1445,1)</f>
        <v>k</v>
      </c>
      <c r="BX1445" s="10">
        <v>0</v>
      </c>
      <c r="BY1445" s="10" t="str">
        <f>LEFT(CA1445,1)</f>
        <v>e</v>
      </c>
      <c r="BZ1445" s="10" t="str">
        <f>LEFT(CC1445,1)</f>
        <v>a</v>
      </c>
      <c r="CA1445" s="10" t="str">
        <f>RIGHT(B1445,4)</f>
        <v>erak</v>
      </c>
      <c r="CB1445" s="10" t="str">
        <f>RIGHT(B1445,3)</f>
        <v>rak</v>
      </c>
      <c r="CC1445" s="10" t="str">
        <f>RIGHT(B1445,2)</f>
        <v>ak</v>
      </c>
      <c r="CD1445" s="10" t="str">
        <f>RIGHT(B1445,1)</f>
        <v>k</v>
      </c>
    </row>
    <row r="1446" spans="1:82">
      <c r="A1446">
        <v>152</v>
      </c>
      <c r="B1446" s="30" t="s">
        <v>564</v>
      </c>
      <c r="C1446" t="s">
        <v>1939</v>
      </c>
      <c r="D1446" t="s">
        <v>1141</v>
      </c>
      <c r="E1446" t="s">
        <v>1141</v>
      </c>
      <c r="F1446" t="s">
        <v>2842</v>
      </c>
      <c r="G1446" s="1">
        <f>COUNTIF(B1446,"*ii*")</f>
        <v>0</v>
      </c>
      <c r="H1446" s="1">
        <f>COUNTIF(B1446,"*ee*")</f>
        <v>0</v>
      </c>
      <c r="I1446" s="1">
        <f>COUNTIF(B1446,"*aa*")</f>
        <v>0</v>
      </c>
      <c r="J1446" s="1">
        <f>COUNTIF(B1446,"*oo*")</f>
        <v>0</v>
      </c>
      <c r="K1446" s="1">
        <f>COUNTIF(B1446,"*uu*")</f>
        <v>0</v>
      </c>
      <c r="L1446" s="1">
        <f>COUNTIF(B1446,"*ia*")</f>
        <v>0</v>
      </c>
      <c r="M1446" s="1">
        <f>COUNTIF(B1446,"*iu*")</f>
        <v>0</v>
      </c>
      <c r="N1446" s="1">
        <f>COUNTIF(B1446,"*ei*")</f>
        <v>0</v>
      </c>
      <c r="O1446" s="1">
        <f>COUNTIF(B1446,"*ea*")</f>
        <v>0</v>
      </c>
      <c r="P1446" s="1">
        <f>COUNTIF(B1446,"*eo*")</f>
        <v>0</v>
      </c>
      <c r="Q1446" s="1">
        <f>COUNTIF(B1446,"*eu*")</f>
        <v>0</v>
      </c>
      <c r="R1446" s="1">
        <f>COUNTIF(B1446,"*ai*")</f>
        <v>0</v>
      </c>
      <c r="S1446" s="1">
        <f>COUNTIF(B1446,"*ae*")</f>
        <v>0</v>
      </c>
      <c r="T1446" s="1">
        <f>COUNTIF(B1446,"*ao*")</f>
        <v>0</v>
      </c>
      <c r="U1446" s="1">
        <f>COUNTIF(B1446,"*au*")</f>
        <v>0</v>
      </c>
      <c r="V1446" s="1">
        <f>COUNTIF(B1446,"*oi*")</f>
        <v>0</v>
      </c>
      <c r="W1446" s="1">
        <f>COUNTIF(B1446,"*oe*")</f>
        <v>0</v>
      </c>
      <c r="X1446" s="1">
        <f>COUNTIF(B1446,"*oa*")</f>
        <v>0</v>
      </c>
      <c r="Y1446" s="1">
        <f>COUNTIF(B1446,"*ou*")</f>
        <v>0</v>
      </c>
      <c r="Z1446" s="1">
        <f>COUNTIF(B1446,"*ui*")</f>
        <v>0</v>
      </c>
      <c r="AA1446" s="1">
        <f>COUNTIF(B1446,"*ua*")</f>
        <v>0</v>
      </c>
      <c r="AB1446">
        <f>SUM(G1446:AA1446)</f>
        <v>0</v>
      </c>
      <c r="AC1446">
        <v>2</v>
      </c>
      <c r="AD1446">
        <f>COUNTIF(AC1446,"2")</f>
        <v>1</v>
      </c>
      <c r="AE1446">
        <f>COUNTIF(AC1446,"3")</f>
        <v>0</v>
      </c>
      <c r="AF1446">
        <f>COUNTIF(AC1446,"4")</f>
        <v>0</v>
      </c>
      <c r="AG1446">
        <f>COUNTIF(AC1446,"5")</f>
        <v>0</v>
      </c>
      <c r="AH1446">
        <v>1</v>
      </c>
      <c r="AI1446">
        <v>0</v>
      </c>
      <c r="AM1446">
        <v>1</v>
      </c>
      <c r="AN1446" t="str">
        <f>RIGHT(B1446,1)</f>
        <v>k</v>
      </c>
      <c r="AO1446" s="1">
        <f>COUNTIF(F1446,"CVCV")+COUNTIF(F1446,"CVVCV")</f>
        <v>0</v>
      </c>
      <c r="AP1446" s="1">
        <f>COUNTIF(F1446,"CVCVC")+COUNTIF(F1446,"CVVCVC")</f>
        <v>1</v>
      </c>
      <c r="AQ1446" s="1">
        <f>COUNTIF(F1446,"VCV")+COUNTIF(F1446,"VVCV")</f>
        <v>0</v>
      </c>
      <c r="AR1446" s="1">
        <f>COUNTIF(F1446,"VCVC")+COUNTIF(F1446,"VVCVC")</f>
        <v>0</v>
      </c>
      <c r="AS1446" s="1">
        <f>COUNTIF(F1446,"CVV")</f>
        <v>0</v>
      </c>
      <c r="AT1446" s="1">
        <f>COUNTIF(F1446,"CVVC")</f>
        <v>0</v>
      </c>
      <c r="AU1446" s="1">
        <f>COUNTIF(F1446,"VV")</f>
        <v>0</v>
      </c>
      <c r="AV1446" s="1">
        <f>COUNTIF(F1446,"VVC")</f>
        <v>0</v>
      </c>
      <c r="AW1446" s="1">
        <f>COUNTIF(F1446,"CVVCVC")+COUNTIF(F1446,"VVCVC")+COUNTIF(F1446,"CVVCV")+COUNTIF(F1446,"VVCV")</f>
        <v>0</v>
      </c>
      <c r="AY1446" s="1">
        <f>COUNTIF(F1446,"CCVCV")</f>
        <v>0</v>
      </c>
      <c r="AZ1446" s="1">
        <f>COUNTIF(F1446,"CCVCVC")</f>
        <v>0</v>
      </c>
      <c r="BA1446" s="1">
        <f>COUNTIF(F1446,"CCVV")</f>
        <v>0</v>
      </c>
      <c r="BB1446" s="1">
        <f>COUNTIF(F1446,"CCVVC")</f>
        <v>0</v>
      </c>
      <c r="BF1446" s="1" t="str">
        <f>RIGHT(F1446,4)</f>
        <v>VCVC</v>
      </c>
      <c r="BG1446" s="1"/>
      <c r="BJ1446">
        <v>1</v>
      </c>
      <c r="BK1446">
        <v>1</v>
      </c>
      <c r="BP1446" s="1">
        <f>SUM(BG1446:BO1446)</f>
        <v>2</v>
      </c>
      <c r="BQ1446">
        <v>0</v>
      </c>
      <c r="BS1446" s="1" t="str">
        <f>LEFT(B1446,1)</f>
        <v>b</v>
      </c>
      <c r="BT1446" s="1" t="str">
        <f>LEFT(B1446,2)</f>
        <v>be</v>
      </c>
      <c r="BU1446" s="1" t="str">
        <f>RIGHT(B1446,1)</f>
        <v>k</v>
      </c>
      <c r="BX1446" s="10">
        <v>0</v>
      </c>
      <c r="BY1446" s="10" t="str">
        <f>LEFT(CA1446,1)</f>
        <v>e</v>
      </c>
      <c r="BZ1446" s="10" t="str">
        <f>LEFT(CC1446,1)</f>
        <v>a</v>
      </c>
      <c r="CA1446" s="10" t="str">
        <f>RIGHT(B1446,4)</f>
        <v>esak</v>
      </c>
      <c r="CB1446" s="10" t="str">
        <f>RIGHT(B1446,3)</f>
        <v>sak</v>
      </c>
      <c r="CC1446" s="10" t="str">
        <f>RIGHT(B1446,2)</f>
        <v>ak</v>
      </c>
      <c r="CD1446" s="10" t="str">
        <f>RIGHT(B1446,1)</f>
        <v>k</v>
      </c>
    </row>
    <row r="1447" spans="1:82">
      <c r="A1447">
        <v>824</v>
      </c>
      <c r="B1447" s="30" t="s">
        <v>799</v>
      </c>
      <c r="C1447" t="s">
        <v>2254</v>
      </c>
      <c r="D1447" t="s">
        <v>1150</v>
      </c>
      <c r="E1447" t="s">
        <v>2821</v>
      </c>
      <c r="F1447" t="s">
        <v>2842</v>
      </c>
      <c r="G1447" s="1">
        <f>COUNTIF(B1447,"*ii*")</f>
        <v>0</v>
      </c>
      <c r="H1447" s="1">
        <f>COUNTIF(B1447,"*ee*")</f>
        <v>0</v>
      </c>
      <c r="I1447" s="1">
        <f>COUNTIF(B1447,"*aa*")</f>
        <v>0</v>
      </c>
      <c r="J1447" s="1">
        <f>COUNTIF(B1447,"*oo*")</f>
        <v>0</v>
      </c>
      <c r="K1447" s="1">
        <f>COUNTIF(B1447,"*uu*")</f>
        <v>0</v>
      </c>
      <c r="L1447" s="1">
        <f>COUNTIF(B1447,"*ia*")</f>
        <v>0</v>
      </c>
      <c r="M1447" s="1">
        <f>COUNTIF(B1447,"*iu*")</f>
        <v>0</v>
      </c>
      <c r="N1447" s="1">
        <f>COUNTIF(B1447,"*ei*")</f>
        <v>0</v>
      </c>
      <c r="O1447" s="1">
        <f>COUNTIF(B1447,"*ea*")</f>
        <v>0</v>
      </c>
      <c r="P1447" s="1">
        <f>COUNTIF(B1447,"*eo*")</f>
        <v>0</v>
      </c>
      <c r="Q1447" s="1">
        <f>COUNTIF(B1447,"*eu*")</f>
        <v>0</v>
      </c>
      <c r="R1447" s="1">
        <f>COUNTIF(B1447,"*ai*")</f>
        <v>0</v>
      </c>
      <c r="S1447" s="1">
        <f>COUNTIF(B1447,"*ae*")</f>
        <v>0</v>
      </c>
      <c r="T1447" s="1">
        <f>COUNTIF(B1447,"*ao*")</f>
        <v>0</v>
      </c>
      <c r="U1447" s="1">
        <f>COUNTIF(B1447,"*au*")</f>
        <v>0</v>
      </c>
      <c r="V1447" s="1">
        <f>COUNTIF(B1447,"*oi*")</f>
        <v>0</v>
      </c>
      <c r="W1447" s="1">
        <f>COUNTIF(B1447,"*oe*")</f>
        <v>0</v>
      </c>
      <c r="X1447" s="1">
        <f>COUNTIF(B1447,"*oa*")</f>
        <v>0</v>
      </c>
      <c r="Y1447" s="1">
        <f>COUNTIF(B1447,"*ou*")</f>
        <v>0</v>
      </c>
      <c r="Z1447" s="1">
        <f>COUNTIF(B1447,"*ui*")</f>
        <v>0</v>
      </c>
      <c r="AA1447" s="1">
        <f>COUNTIF(B1447,"*ua*")</f>
        <v>0</v>
      </c>
      <c r="AB1447">
        <f>SUM(G1447:AA1447)</f>
        <v>0</v>
      </c>
      <c r="AC1447">
        <v>2</v>
      </c>
      <c r="AD1447">
        <f>COUNTIF(AC1447,"2")</f>
        <v>1</v>
      </c>
      <c r="AE1447">
        <f>COUNTIF(AC1447,"3")</f>
        <v>0</v>
      </c>
      <c r="AF1447">
        <f>COUNTIF(AC1447,"4")</f>
        <v>0</v>
      </c>
      <c r="AG1447">
        <f>COUNTIF(AC1447,"5")</f>
        <v>0</v>
      </c>
      <c r="AH1447">
        <v>1</v>
      </c>
      <c r="AI1447">
        <v>0</v>
      </c>
      <c r="AM1447">
        <v>1</v>
      </c>
      <c r="AN1447" t="str">
        <f>RIGHT(B1447,1)</f>
        <v>k</v>
      </c>
      <c r="AO1447" s="1">
        <f>COUNTIF(F1447,"CVCV")+COUNTIF(F1447,"CVVCV")</f>
        <v>0</v>
      </c>
      <c r="AP1447" s="1">
        <f>COUNTIF(F1447,"CVCVC")+COUNTIF(F1447,"CVVCVC")</f>
        <v>1</v>
      </c>
      <c r="AQ1447" s="1">
        <f>COUNTIF(F1447,"VCV")+COUNTIF(F1447,"VVCV")</f>
        <v>0</v>
      </c>
      <c r="AR1447" s="1">
        <f>COUNTIF(F1447,"VCVC")+COUNTIF(F1447,"VVCVC")</f>
        <v>0</v>
      </c>
      <c r="AS1447" s="1">
        <f>COUNTIF(F1447,"CVV")</f>
        <v>0</v>
      </c>
      <c r="AT1447" s="1">
        <f>COUNTIF(F1447,"CVVC")</f>
        <v>0</v>
      </c>
      <c r="AU1447" s="1">
        <f>COUNTIF(F1447,"VV")</f>
        <v>0</v>
      </c>
      <c r="AV1447" s="1">
        <f>COUNTIF(F1447,"VVC")</f>
        <v>0</v>
      </c>
      <c r="AW1447" s="1">
        <f>COUNTIF(F1447,"CVVCVC")+COUNTIF(F1447,"VVCVC")+COUNTIF(F1447,"CVVCV")+COUNTIF(F1447,"VVCV")</f>
        <v>0</v>
      </c>
      <c r="AY1447" s="1">
        <f>COUNTIF(F1447,"CCVCV")</f>
        <v>0</v>
      </c>
      <c r="AZ1447" s="1">
        <f>COUNTIF(F1447,"CCVCVC")</f>
        <v>0</v>
      </c>
      <c r="BA1447" s="1">
        <f>COUNTIF(F1447,"CCVV")</f>
        <v>0</v>
      </c>
      <c r="BB1447" s="1">
        <f>COUNTIF(F1447,"CCVVC")</f>
        <v>0</v>
      </c>
      <c r="BF1447" s="1" t="str">
        <f>RIGHT(F1447,4)</f>
        <v>VCVC</v>
      </c>
      <c r="BG1447" s="1"/>
      <c r="BJ1447">
        <v>1</v>
      </c>
      <c r="BK1447">
        <v>1</v>
      </c>
      <c r="BP1447" s="1">
        <f>SUM(BG1447:BO1447)</f>
        <v>2</v>
      </c>
      <c r="BQ1447">
        <v>0</v>
      </c>
      <c r="BS1447" s="1" t="str">
        <f>LEFT(B1447,1)</f>
        <v>m</v>
      </c>
      <c r="BT1447" s="1" t="str">
        <f>LEFT(B1447,2)</f>
        <v>me</v>
      </c>
      <c r="BU1447" s="1" t="str">
        <f>RIGHT(B1447,1)</f>
        <v>k</v>
      </c>
      <c r="BX1447" s="10">
        <v>0</v>
      </c>
      <c r="BY1447" s="10" t="str">
        <f>LEFT(CA1447,1)</f>
        <v>e</v>
      </c>
      <c r="BZ1447" s="10" t="str">
        <f>LEFT(CC1447,1)</f>
        <v>a</v>
      </c>
      <c r="CA1447" s="10" t="str">
        <f>RIGHT(B1447,4)</f>
        <v>erak</v>
      </c>
      <c r="CB1447" s="10" t="str">
        <f>RIGHT(B1447,3)</f>
        <v>rak</v>
      </c>
      <c r="CC1447" s="10" t="str">
        <f>RIGHT(B1447,2)</f>
        <v>ak</v>
      </c>
      <c r="CD1447" s="10" t="str">
        <f>RIGHT(B1447,1)</f>
        <v>k</v>
      </c>
    </row>
    <row r="1448" spans="1:82">
      <c r="A1448">
        <v>1641</v>
      </c>
      <c r="B1448" s="30" t="s">
        <v>994</v>
      </c>
      <c r="C1448" t="s">
        <v>2588</v>
      </c>
      <c r="D1448" t="s">
        <v>1150</v>
      </c>
      <c r="E1448" t="s">
        <v>2821</v>
      </c>
      <c r="F1448" t="s">
        <v>2842</v>
      </c>
      <c r="G1448" s="1">
        <f>COUNTIF(B1448,"*ii*")</f>
        <v>0</v>
      </c>
      <c r="H1448" s="1">
        <f>COUNTIF(B1448,"*ee*")</f>
        <v>0</v>
      </c>
      <c r="I1448" s="1">
        <f>COUNTIF(B1448,"*aa*")</f>
        <v>0</v>
      </c>
      <c r="J1448" s="1">
        <f>COUNTIF(B1448,"*oo*")</f>
        <v>0</v>
      </c>
      <c r="K1448" s="1">
        <f>COUNTIF(B1448,"*uu*")</f>
        <v>0</v>
      </c>
      <c r="L1448" s="1">
        <f>COUNTIF(B1448,"*ia*")</f>
        <v>0</v>
      </c>
      <c r="M1448" s="1">
        <f>COUNTIF(B1448,"*iu*")</f>
        <v>0</v>
      </c>
      <c r="N1448" s="1">
        <f>COUNTIF(B1448,"*ei*")</f>
        <v>0</v>
      </c>
      <c r="O1448" s="1">
        <f>COUNTIF(B1448,"*ea*")</f>
        <v>0</v>
      </c>
      <c r="P1448" s="1">
        <f>COUNTIF(B1448,"*eo*")</f>
        <v>0</v>
      </c>
      <c r="Q1448" s="1">
        <f>COUNTIF(B1448,"*eu*")</f>
        <v>0</v>
      </c>
      <c r="R1448" s="1">
        <f>COUNTIF(B1448,"*ai*")</f>
        <v>0</v>
      </c>
      <c r="S1448" s="1">
        <f>COUNTIF(B1448,"*ae*")</f>
        <v>0</v>
      </c>
      <c r="T1448" s="1">
        <f>COUNTIF(B1448,"*ao*")</f>
        <v>0</v>
      </c>
      <c r="U1448" s="1">
        <f>COUNTIF(B1448,"*au*")</f>
        <v>0</v>
      </c>
      <c r="V1448" s="1">
        <f>COUNTIF(B1448,"*oi*")</f>
        <v>0</v>
      </c>
      <c r="W1448" s="1">
        <f>COUNTIF(B1448,"*oe*")</f>
        <v>0</v>
      </c>
      <c r="X1448" s="1">
        <f>COUNTIF(B1448,"*oa*")</f>
        <v>0</v>
      </c>
      <c r="Y1448" s="1">
        <f>COUNTIF(B1448,"*ou*")</f>
        <v>0</v>
      </c>
      <c r="Z1448" s="1">
        <f>COUNTIF(B1448,"*ui*")</f>
        <v>0</v>
      </c>
      <c r="AA1448" s="1">
        <f>COUNTIF(B1448,"*ua*")</f>
        <v>0</v>
      </c>
      <c r="AB1448">
        <f>SUM(G1448:AA1448)</f>
        <v>0</v>
      </c>
      <c r="AC1448">
        <v>2</v>
      </c>
      <c r="AD1448">
        <f>COUNTIF(AC1448,"2")</f>
        <v>1</v>
      </c>
      <c r="AE1448">
        <f>COUNTIF(AC1448,"3")</f>
        <v>0</v>
      </c>
      <c r="AF1448">
        <f>COUNTIF(AC1448,"4")</f>
        <v>0</v>
      </c>
      <c r="AG1448">
        <f>COUNTIF(AC1448,"5")</f>
        <v>0</v>
      </c>
      <c r="AH1448">
        <v>1</v>
      </c>
      <c r="AI1448">
        <v>0</v>
      </c>
      <c r="AM1448">
        <v>1</v>
      </c>
      <c r="AN1448" t="str">
        <f>RIGHT(B1448,1)</f>
        <v>k</v>
      </c>
      <c r="AO1448" s="1">
        <f>COUNTIF(F1448,"CVCV")+COUNTIF(F1448,"CVVCV")</f>
        <v>0</v>
      </c>
      <c r="AP1448" s="1">
        <f>COUNTIF(F1448,"CVCVC")+COUNTIF(F1448,"CVVCVC")</f>
        <v>1</v>
      </c>
      <c r="AQ1448" s="1">
        <f>COUNTIF(F1448,"VCV")+COUNTIF(F1448,"VVCV")</f>
        <v>0</v>
      </c>
      <c r="AR1448" s="1">
        <f>COUNTIF(F1448,"VCVC")+COUNTIF(F1448,"VVCVC")</f>
        <v>0</v>
      </c>
      <c r="AS1448" s="1">
        <f>COUNTIF(F1448,"CVV")</f>
        <v>0</v>
      </c>
      <c r="AT1448" s="1">
        <f>COUNTIF(F1448,"CVVC")</f>
        <v>0</v>
      </c>
      <c r="AU1448" s="1">
        <f>COUNTIF(F1448,"VV")</f>
        <v>0</v>
      </c>
      <c r="AV1448" s="1">
        <f>COUNTIF(F1448,"VVC")</f>
        <v>0</v>
      </c>
      <c r="AW1448" s="1">
        <f>COUNTIF(F1448,"CVVCVC")+COUNTIF(F1448,"VVCVC")+COUNTIF(F1448,"CVVCV")+COUNTIF(F1448,"VVCV")</f>
        <v>0</v>
      </c>
      <c r="AY1448" s="1">
        <f>COUNTIF(F1448,"CCVCV")</f>
        <v>0</v>
      </c>
      <c r="AZ1448" s="1">
        <f>COUNTIF(F1448,"CCVCVC")</f>
        <v>0</v>
      </c>
      <c r="BA1448" s="1">
        <f>COUNTIF(F1448,"CCVV")</f>
        <v>0</v>
      </c>
      <c r="BB1448" s="1">
        <f>COUNTIF(F1448,"CCVVC")</f>
        <v>0</v>
      </c>
      <c r="BF1448" s="1" t="str">
        <f>RIGHT(F1448,4)</f>
        <v>VCVC</v>
      </c>
      <c r="BG1448" s="1"/>
      <c r="BJ1448">
        <v>1</v>
      </c>
      <c r="BK1448">
        <v>1</v>
      </c>
      <c r="BP1448" s="1">
        <f>SUM(BG1448:BO1448)</f>
        <v>2</v>
      </c>
      <c r="BQ1448">
        <v>0</v>
      </c>
      <c r="BS1448" s="1" t="str">
        <f>LEFT(B1448,1)</f>
        <v>s</v>
      </c>
      <c r="BT1448" s="1" t="str">
        <f>LEFT(B1448,2)</f>
        <v>se</v>
      </c>
      <c r="BU1448" s="1" t="str">
        <f>RIGHT(B1448,1)</f>
        <v>k</v>
      </c>
      <c r="BX1448" s="10">
        <v>0</v>
      </c>
      <c r="BY1448" s="10" t="str">
        <f>LEFT(CA1448,1)</f>
        <v>e</v>
      </c>
      <c r="BZ1448" s="10" t="str">
        <f>LEFT(CC1448,1)</f>
        <v>a</v>
      </c>
      <c r="CA1448" s="10" t="str">
        <f>RIGHT(B1448,4)</f>
        <v>erak</v>
      </c>
      <c r="CB1448" s="10" t="str">
        <f>RIGHT(B1448,3)</f>
        <v>rak</v>
      </c>
      <c r="CC1448" s="10" t="str">
        <f>RIGHT(B1448,2)</f>
        <v>ak</v>
      </c>
      <c r="CD1448" s="10" t="str">
        <f>RIGHT(B1448,1)</f>
        <v>k</v>
      </c>
    </row>
    <row r="1449" spans="1:82">
      <c r="A1449">
        <v>198</v>
      </c>
      <c r="B1449" s="30" t="s">
        <v>427</v>
      </c>
      <c r="C1449" t="s">
        <v>1741</v>
      </c>
      <c r="D1449" t="s">
        <v>1141</v>
      </c>
      <c r="E1449" t="s">
        <v>1141</v>
      </c>
      <c r="F1449" t="s">
        <v>2842</v>
      </c>
      <c r="G1449" s="1">
        <f>COUNTIF(B1449,"*ii*")</f>
        <v>0</v>
      </c>
      <c r="H1449" s="1">
        <f>COUNTIF(B1449,"*ee*")</f>
        <v>0</v>
      </c>
      <c r="I1449" s="1">
        <f>COUNTIF(B1449,"*aa*")</f>
        <v>0</v>
      </c>
      <c r="J1449" s="1">
        <f>COUNTIF(B1449,"*oo*")</f>
        <v>0</v>
      </c>
      <c r="K1449" s="1">
        <f>COUNTIF(B1449,"*uu*")</f>
        <v>0</v>
      </c>
      <c r="L1449" s="1">
        <f>COUNTIF(B1449,"*ia*")</f>
        <v>0</v>
      </c>
      <c r="M1449" s="1">
        <f>COUNTIF(B1449,"*iu*")</f>
        <v>0</v>
      </c>
      <c r="N1449" s="1">
        <f>COUNTIF(B1449,"*ei*")</f>
        <v>0</v>
      </c>
      <c r="O1449" s="1">
        <f>COUNTIF(B1449,"*ea*")</f>
        <v>0</v>
      </c>
      <c r="P1449" s="1">
        <f>COUNTIF(B1449,"*eo*")</f>
        <v>0</v>
      </c>
      <c r="Q1449" s="1">
        <f>COUNTIF(B1449,"*eu*")</f>
        <v>0</v>
      </c>
      <c r="R1449" s="1">
        <f>COUNTIF(B1449,"*ai*")</f>
        <v>0</v>
      </c>
      <c r="S1449" s="1">
        <f>COUNTIF(B1449,"*ae*")</f>
        <v>0</v>
      </c>
      <c r="T1449" s="1">
        <f>COUNTIF(B1449,"*ao*")</f>
        <v>0</v>
      </c>
      <c r="U1449" s="1">
        <f>COUNTIF(B1449,"*au*")</f>
        <v>0</v>
      </c>
      <c r="V1449" s="1">
        <f>COUNTIF(B1449,"*oi*")</f>
        <v>0</v>
      </c>
      <c r="W1449" s="1">
        <f>COUNTIF(B1449,"*oe*")</f>
        <v>0</v>
      </c>
      <c r="X1449" s="1">
        <f>COUNTIF(B1449,"*oa*")</f>
        <v>0</v>
      </c>
      <c r="Y1449" s="1">
        <f>COUNTIF(B1449,"*ou*")</f>
        <v>0</v>
      </c>
      <c r="Z1449" s="1">
        <f>COUNTIF(B1449,"*ui*")</f>
        <v>0</v>
      </c>
      <c r="AA1449" s="1">
        <f>COUNTIF(B1449,"*ua*")</f>
        <v>0</v>
      </c>
      <c r="AB1449">
        <f>SUM(G1449:AA1449)</f>
        <v>0</v>
      </c>
      <c r="AC1449">
        <v>2</v>
      </c>
      <c r="AD1449">
        <f>COUNTIF(AC1449,"2")</f>
        <v>1</v>
      </c>
      <c r="AE1449">
        <f>COUNTIF(AC1449,"3")</f>
        <v>0</v>
      </c>
      <c r="AF1449">
        <f>COUNTIF(AC1449,"4")</f>
        <v>0</v>
      </c>
      <c r="AG1449">
        <f>COUNTIF(AC1449,"5")</f>
        <v>0</v>
      </c>
      <c r="AH1449">
        <v>1</v>
      </c>
      <c r="AI1449">
        <v>0</v>
      </c>
      <c r="AM1449">
        <v>1</v>
      </c>
      <c r="AN1449" t="str">
        <f>RIGHT(B1449,1)</f>
        <v>k</v>
      </c>
      <c r="AO1449" s="1">
        <f>COUNTIF(F1449,"CVCV")+COUNTIF(F1449,"CVVCV")</f>
        <v>0</v>
      </c>
      <c r="AP1449" s="1">
        <f>COUNTIF(F1449,"CVCVC")+COUNTIF(F1449,"CVVCVC")</f>
        <v>1</v>
      </c>
      <c r="AQ1449" s="1">
        <f>COUNTIF(F1449,"VCV")+COUNTIF(F1449,"VVCV")</f>
        <v>0</v>
      </c>
      <c r="AR1449" s="1">
        <f>COUNTIF(F1449,"VCVC")+COUNTIF(F1449,"VVCVC")</f>
        <v>0</v>
      </c>
      <c r="AS1449" s="1">
        <f>COUNTIF(F1449,"CVV")</f>
        <v>0</v>
      </c>
      <c r="AT1449" s="1">
        <f>COUNTIF(F1449,"CVVC")</f>
        <v>0</v>
      </c>
      <c r="AU1449" s="1">
        <f>COUNTIF(F1449,"VV")</f>
        <v>0</v>
      </c>
      <c r="AV1449" s="1">
        <f>COUNTIF(F1449,"VVC")</f>
        <v>0</v>
      </c>
      <c r="AW1449" s="1">
        <f>COUNTIF(F1449,"CVVCVC")+COUNTIF(F1449,"VVCVC")+COUNTIF(F1449,"CVVCV")+COUNTIF(F1449,"VVCV")</f>
        <v>0</v>
      </c>
      <c r="AY1449" s="1">
        <f>COUNTIF(F1449,"CCVCV")</f>
        <v>0</v>
      </c>
      <c r="AZ1449" s="1">
        <f>COUNTIF(F1449,"CCVCVC")</f>
        <v>0</v>
      </c>
      <c r="BA1449" s="1">
        <f>COUNTIF(F1449,"CCVV")</f>
        <v>0</v>
      </c>
      <c r="BB1449" s="1">
        <f>COUNTIF(F1449,"CCVVC")</f>
        <v>0</v>
      </c>
      <c r="BF1449" s="1" t="str">
        <f>RIGHT(F1449,4)</f>
        <v>VCVC</v>
      </c>
      <c r="BG1449" s="1"/>
      <c r="BJ1449">
        <v>1</v>
      </c>
      <c r="BK1449">
        <v>1</v>
      </c>
      <c r="BP1449" s="1">
        <f>SUM(BG1449:BO1449)</f>
        <v>2</v>
      </c>
      <c r="BQ1449">
        <v>0</v>
      </c>
      <c r="BS1449" s="1" t="str">
        <f>LEFT(B1449,1)</f>
        <v>b</v>
      </c>
      <c r="BT1449" s="1" t="str">
        <f>LEFT(B1449,2)</f>
        <v>bo</v>
      </c>
      <c r="BU1449" s="1" t="str">
        <f>RIGHT(B1449,1)</f>
        <v>k</v>
      </c>
      <c r="BX1449" s="10">
        <v>0</v>
      </c>
      <c r="BY1449" s="10" t="str">
        <f>LEFT(CA1449,1)</f>
        <v>o</v>
      </c>
      <c r="BZ1449" s="10" t="str">
        <f>LEFT(CC1449,1)</f>
        <v>a</v>
      </c>
      <c r="CA1449" s="10" t="str">
        <f>RIGHT(B1449,4)</f>
        <v>onak</v>
      </c>
      <c r="CB1449" s="10" t="str">
        <f>RIGHT(B1449,3)</f>
        <v>nak</v>
      </c>
      <c r="CC1449" s="10" t="str">
        <f>RIGHT(B1449,2)</f>
        <v>ak</v>
      </c>
      <c r="CD1449" s="10" t="str">
        <f>RIGHT(B1449,1)</f>
        <v>k</v>
      </c>
    </row>
    <row r="1450" spans="1:82">
      <c r="A1450">
        <v>636</v>
      </c>
      <c r="B1450" s="30" t="s">
        <v>151</v>
      </c>
      <c r="C1450" t="s">
        <v>1348</v>
      </c>
      <c r="D1450" t="s">
        <v>1141</v>
      </c>
      <c r="E1450" t="s">
        <v>1141</v>
      </c>
      <c r="F1450" t="s">
        <v>2842</v>
      </c>
      <c r="G1450" s="1">
        <f>COUNTIF(B1450,"*ii*")</f>
        <v>0</v>
      </c>
      <c r="H1450" s="1">
        <f>COUNTIF(B1450,"*ee*")</f>
        <v>0</v>
      </c>
      <c r="I1450" s="1">
        <f>COUNTIF(B1450,"*aa*")</f>
        <v>0</v>
      </c>
      <c r="J1450" s="1">
        <f>COUNTIF(B1450,"*oo*")</f>
        <v>0</v>
      </c>
      <c r="K1450" s="1">
        <f>COUNTIF(B1450,"*uu*")</f>
        <v>0</v>
      </c>
      <c r="L1450" s="1">
        <f>COUNTIF(B1450,"*ia*")</f>
        <v>0</v>
      </c>
      <c r="M1450" s="1">
        <f>COUNTIF(B1450,"*iu*")</f>
        <v>0</v>
      </c>
      <c r="N1450" s="1">
        <f>COUNTIF(B1450,"*ei*")</f>
        <v>0</v>
      </c>
      <c r="O1450" s="1">
        <f>COUNTIF(B1450,"*ea*")</f>
        <v>0</v>
      </c>
      <c r="P1450" s="1">
        <f>COUNTIF(B1450,"*eo*")</f>
        <v>0</v>
      </c>
      <c r="Q1450" s="1">
        <f>COUNTIF(B1450,"*eu*")</f>
        <v>0</v>
      </c>
      <c r="R1450" s="1">
        <f>COUNTIF(B1450,"*ai*")</f>
        <v>0</v>
      </c>
      <c r="S1450" s="1">
        <f>COUNTIF(B1450,"*ae*")</f>
        <v>0</v>
      </c>
      <c r="T1450" s="1">
        <f>COUNTIF(B1450,"*ao*")</f>
        <v>0</v>
      </c>
      <c r="U1450" s="1">
        <f>COUNTIF(B1450,"*au*")</f>
        <v>0</v>
      </c>
      <c r="V1450" s="1">
        <f>COUNTIF(B1450,"*oi*")</f>
        <v>0</v>
      </c>
      <c r="W1450" s="1">
        <f>COUNTIF(B1450,"*oe*")</f>
        <v>0</v>
      </c>
      <c r="X1450" s="1">
        <f>COUNTIF(B1450,"*oa*")</f>
        <v>0</v>
      </c>
      <c r="Y1450" s="1">
        <f>COUNTIF(B1450,"*ou*")</f>
        <v>0</v>
      </c>
      <c r="Z1450" s="1">
        <f>COUNTIF(B1450,"*ui*")</f>
        <v>0</v>
      </c>
      <c r="AA1450" s="1">
        <f>COUNTIF(B1450,"*ua*")</f>
        <v>0</v>
      </c>
      <c r="AB1450">
        <f>SUM(G1450:AA1450)</f>
        <v>0</v>
      </c>
      <c r="AC1450">
        <v>2</v>
      </c>
      <c r="AD1450">
        <f>COUNTIF(AC1450,"2")</f>
        <v>1</v>
      </c>
      <c r="AE1450">
        <f>COUNTIF(AC1450,"3")</f>
        <v>0</v>
      </c>
      <c r="AF1450">
        <f>COUNTIF(AC1450,"4")</f>
        <v>0</v>
      </c>
      <c r="AG1450">
        <f>COUNTIF(AC1450,"5")</f>
        <v>0</v>
      </c>
      <c r="AH1450">
        <v>1</v>
      </c>
      <c r="AI1450">
        <v>0</v>
      </c>
      <c r="AM1450">
        <v>1</v>
      </c>
      <c r="AN1450" t="str">
        <f>RIGHT(B1450,1)</f>
        <v>k</v>
      </c>
      <c r="AO1450" s="1">
        <f>COUNTIF(F1450,"CVCV")+COUNTIF(F1450,"CVVCV")</f>
        <v>0</v>
      </c>
      <c r="AP1450" s="1">
        <f>COUNTIF(F1450,"CVCVC")+COUNTIF(F1450,"CVVCVC")</f>
        <v>1</v>
      </c>
      <c r="AQ1450" s="1">
        <f>COUNTIF(F1450,"VCV")+COUNTIF(F1450,"VVCV")</f>
        <v>0</v>
      </c>
      <c r="AR1450" s="1">
        <f>COUNTIF(F1450,"VCVC")+COUNTIF(F1450,"VVCVC")</f>
        <v>0</v>
      </c>
      <c r="AS1450" s="1">
        <f>COUNTIF(F1450,"CVV")</f>
        <v>0</v>
      </c>
      <c r="AT1450" s="1">
        <f>COUNTIF(F1450,"CVVC")</f>
        <v>0</v>
      </c>
      <c r="AU1450" s="1">
        <f>COUNTIF(F1450,"VV")</f>
        <v>0</v>
      </c>
      <c r="AV1450" s="1">
        <f>COUNTIF(F1450,"VVC")</f>
        <v>0</v>
      </c>
      <c r="AW1450" s="1">
        <f>COUNTIF(F1450,"CVVCVC")+COUNTIF(F1450,"VVCVC")+COUNTIF(F1450,"CVVCV")+COUNTIF(F1450,"VVCV")</f>
        <v>0</v>
      </c>
      <c r="AY1450" s="1">
        <f>COUNTIF(F1450,"CCVCV")</f>
        <v>0</v>
      </c>
      <c r="AZ1450" s="1">
        <f>COUNTIF(F1450,"CCVCVC")</f>
        <v>0</v>
      </c>
      <c r="BA1450" s="1">
        <f>COUNTIF(F1450,"CCVV")</f>
        <v>0</v>
      </c>
      <c r="BB1450" s="1">
        <f>COUNTIF(F1450,"CCVVC")</f>
        <v>0</v>
      </c>
      <c r="BF1450" s="1" t="str">
        <f>RIGHT(F1450,4)</f>
        <v>VCVC</v>
      </c>
      <c r="BG1450" s="1"/>
      <c r="BJ1450">
        <v>1</v>
      </c>
      <c r="BK1450">
        <v>1</v>
      </c>
      <c r="BP1450" s="1">
        <f>SUM(BG1450:BO1450)</f>
        <v>2</v>
      </c>
      <c r="BQ1450">
        <v>0</v>
      </c>
      <c r="BS1450" s="1" t="str">
        <f>LEFT(B1450,1)</f>
        <v>k</v>
      </c>
      <c r="BT1450" s="1" t="str">
        <f>LEFT(B1450,2)</f>
        <v>ko</v>
      </c>
      <c r="BU1450" s="1" t="str">
        <f>RIGHT(B1450,1)</f>
        <v>k</v>
      </c>
      <c r="BX1450" s="10">
        <v>0</v>
      </c>
      <c r="BY1450" s="10" t="str">
        <f>LEFT(CA1450,1)</f>
        <v>o</v>
      </c>
      <c r="BZ1450" s="10" t="str">
        <f>LEFT(CC1450,1)</f>
        <v>a</v>
      </c>
      <c r="CA1450" s="10" t="str">
        <f>RIGHT(B1450,4)</f>
        <v>otak</v>
      </c>
      <c r="CB1450" s="10" t="str">
        <f>RIGHT(B1450,3)</f>
        <v>tak</v>
      </c>
      <c r="CC1450" s="10" t="str">
        <f>RIGHT(B1450,2)</f>
        <v>ak</v>
      </c>
      <c r="CD1450" s="10" t="str">
        <f>RIGHT(B1450,1)</f>
        <v>k</v>
      </c>
    </row>
    <row r="1451" spans="1:82">
      <c r="A1451">
        <v>1748</v>
      </c>
      <c r="B1451" s="30" t="s">
        <v>314</v>
      </c>
      <c r="C1451" t="s">
        <v>1584</v>
      </c>
      <c r="D1451" t="s">
        <v>1150</v>
      </c>
      <c r="E1451" t="s">
        <v>2821</v>
      </c>
      <c r="F1451" t="s">
        <v>2842</v>
      </c>
      <c r="G1451" s="1">
        <f>COUNTIF(B1451,"*ii*")</f>
        <v>0</v>
      </c>
      <c r="H1451" s="1">
        <f>COUNTIF(B1451,"*ee*")</f>
        <v>0</v>
      </c>
      <c r="I1451" s="1">
        <f>COUNTIF(B1451,"*aa*")</f>
        <v>0</v>
      </c>
      <c r="J1451" s="1">
        <f>COUNTIF(B1451,"*oo*")</f>
        <v>0</v>
      </c>
      <c r="K1451" s="1">
        <f>COUNTIF(B1451,"*uu*")</f>
        <v>0</v>
      </c>
      <c r="L1451" s="1">
        <f>COUNTIF(B1451,"*ia*")</f>
        <v>0</v>
      </c>
      <c r="M1451" s="1">
        <f>COUNTIF(B1451,"*iu*")</f>
        <v>0</v>
      </c>
      <c r="N1451" s="1">
        <f>COUNTIF(B1451,"*ei*")</f>
        <v>0</v>
      </c>
      <c r="O1451" s="1">
        <f>COUNTIF(B1451,"*ea*")</f>
        <v>0</v>
      </c>
      <c r="P1451" s="1">
        <f>COUNTIF(B1451,"*eo*")</f>
        <v>0</v>
      </c>
      <c r="Q1451" s="1">
        <f>COUNTIF(B1451,"*eu*")</f>
        <v>0</v>
      </c>
      <c r="R1451" s="1">
        <f>COUNTIF(B1451,"*ai*")</f>
        <v>0</v>
      </c>
      <c r="S1451" s="1">
        <f>COUNTIF(B1451,"*ae*")</f>
        <v>0</v>
      </c>
      <c r="T1451" s="1">
        <f>COUNTIF(B1451,"*ao*")</f>
        <v>0</v>
      </c>
      <c r="U1451" s="1">
        <f>COUNTIF(B1451,"*au*")</f>
        <v>0</v>
      </c>
      <c r="V1451" s="1">
        <f>COUNTIF(B1451,"*oi*")</f>
        <v>0</v>
      </c>
      <c r="W1451" s="1">
        <f>COUNTIF(B1451,"*oe*")</f>
        <v>0</v>
      </c>
      <c r="X1451" s="1">
        <f>COUNTIF(B1451,"*oa*")</f>
        <v>0</v>
      </c>
      <c r="Y1451" s="1">
        <f>COUNTIF(B1451,"*ou*")</f>
        <v>0</v>
      </c>
      <c r="Z1451" s="1">
        <f>COUNTIF(B1451,"*ui*")</f>
        <v>0</v>
      </c>
      <c r="AA1451" s="1">
        <f>COUNTIF(B1451,"*ua*")</f>
        <v>0</v>
      </c>
      <c r="AB1451">
        <f>SUM(G1451:AA1451)</f>
        <v>0</v>
      </c>
      <c r="AC1451">
        <v>2</v>
      </c>
      <c r="AD1451">
        <f>COUNTIF(AC1451,"2")</f>
        <v>1</v>
      </c>
      <c r="AE1451">
        <f>COUNTIF(AC1451,"3")</f>
        <v>0</v>
      </c>
      <c r="AF1451">
        <f>COUNTIF(AC1451,"4")</f>
        <v>0</v>
      </c>
      <c r="AG1451">
        <f>COUNTIF(AC1451,"5")</f>
        <v>0</v>
      </c>
      <c r="AH1451">
        <v>1</v>
      </c>
      <c r="AI1451">
        <v>0</v>
      </c>
      <c r="AM1451">
        <v>1</v>
      </c>
      <c r="AN1451" t="str">
        <f>RIGHT(B1451,1)</f>
        <v>k</v>
      </c>
      <c r="AO1451" s="1">
        <f>COUNTIF(F1451,"CVCV")+COUNTIF(F1451,"CVVCV")</f>
        <v>0</v>
      </c>
      <c r="AP1451" s="1">
        <f>COUNTIF(F1451,"CVCVC")+COUNTIF(F1451,"CVVCVC")</f>
        <v>1</v>
      </c>
      <c r="AQ1451" s="1">
        <f>COUNTIF(F1451,"VCV")+COUNTIF(F1451,"VVCV")</f>
        <v>0</v>
      </c>
      <c r="AR1451" s="1">
        <f>COUNTIF(F1451,"VCVC")+COUNTIF(F1451,"VVCVC")</f>
        <v>0</v>
      </c>
      <c r="AS1451" s="1">
        <f>COUNTIF(F1451,"CVV")</f>
        <v>0</v>
      </c>
      <c r="AT1451" s="1">
        <f>COUNTIF(F1451,"CVVC")</f>
        <v>0</v>
      </c>
      <c r="AU1451" s="1">
        <f>COUNTIF(F1451,"VV")</f>
        <v>0</v>
      </c>
      <c r="AV1451" s="1">
        <f>COUNTIF(F1451,"VVC")</f>
        <v>0</v>
      </c>
      <c r="AW1451" s="1">
        <f>COUNTIF(F1451,"CVVCVC")+COUNTIF(F1451,"VVCVC")+COUNTIF(F1451,"CVVCV")+COUNTIF(F1451,"VVCV")</f>
        <v>0</v>
      </c>
      <c r="AY1451" s="1">
        <f>COUNTIF(F1451,"CCVCV")</f>
        <v>0</v>
      </c>
      <c r="AZ1451" s="1">
        <f>COUNTIF(F1451,"CCVCVC")</f>
        <v>0</v>
      </c>
      <c r="BA1451" s="1">
        <f>COUNTIF(F1451,"CCVV")</f>
        <v>0</v>
      </c>
      <c r="BB1451" s="1">
        <f>COUNTIF(F1451,"CCVVC")</f>
        <v>0</v>
      </c>
      <c r="BF1451" s="1" t="str">
        <f>RIGHT(F1451,4)</f>
        <v>VCVC</v>
      </c>
      <c r="BG1451" s="1"/>
      <c r="BJ1451">
        <v>1</v>
      </c>
      <c r="BK1451">
        <v>1</v>
      </c>
      <c r="BP1451" s="1">
        <f>SUM(BG1451:BO1451)</f>
        <v>2</v>
      </c>
      <c r="BQ1451">
        <v>0</v>
      </c>
      <c r="BS1451" s="1" t="str">
        <f>LEFT(B1451,1)</f>
        <v>s</v>
      </c>
      <c r="BT1451" s="1" t="str">
        <f>LEFT(B1451,2)</f>
        <v>su</v>
      </c>
      <c r="BU1451" s="1" t="str">
        <f>RIGHT(B1451,1)</f>
        <v>k</v>
      </c>
      <c r="BX1451" s="10">
        <v>0</v>
      </c>
      <c r="BY1451" s="10" t="str">
        <f>LEFT(CA1451,1)</f>
        <v>u</v>
      </c>
      <c r="BZ1451" s="10" t="str">
        <f>LEFT(CC1451,1)</f>
        <v>a</v>
      </c>
      <c r="CA1451" s="10" t="str">
        <f>RIGHT(B1451,4)</f>
        <v>umak</v>
      </c>
      <c r="CB1451" s="10" t="str">
        <f>RIGHT(B1451,3)</f>
        <v>mak</v>
      </c>
      <c r="CC1451" s="10" t="str">
        <f>RIGHT(B1451,2)</f>
        <v>ak</v>
      </c>
      <c r="CD1451" s="10" t="str">
        <f>RIGHT(B1451,1)</f>
        <v>k</v>
      </c>
    </row>
    <row r="1452" spans="1:82">
      <c r="A1452">
        <v>1582</v>
      </c>
      <c r="B1452" s="30" t="s">
        <v>403</v>
      </c>
      <c r="C1452" t="s">
        <v>1707</v>
      </c>
      <c r="D1452" t="s">
        <v>1141</v>
      </c>
      <c r="E1452" t="s">
        <v>1141</v>
      </c>
      <c r="F1452" t="s">
        <v>2842</v>
      </c>
      <c r="G1452" s="1">
        <f>COUNTIF(B1452,"*ii*")</f>
        <v>0</v>
      </c>
      <c r="H1452" s="1">
        <f>COUNTIF(B1452,"*ee*")</f>
        <v>0</v>
      </c>
      <c r="I1452" s="1">
        <f>COUNTIF(B1452,"*aa*")</f>
        <v>0</v>
      </c>
      <c r="J1452" s="1">
        <f>COUNTIF(B1452,"*oo*")</f>
        <v>0</v>
      </c>
      <c r="K1452" s="1">
        <f>COUNTIF(B1452,"*uu*")</f>
        <v>0</v>
      </c>
      <c r="L1452" s="1">
        <f>COUNTIF(B1452,"*ia*")</f>
        <v>0</v>
      </c>
      <c r="M1452" s="1">
        <f>COUNTIF(B1452,"*iu*")</f>
        <v>0</v>
      </c>
      <c r="N1452" s="1">
        <f>COUNTIF(B1452,"*ei*")</f>
        <v>0</v>
      </c>
      <c r="O1452" s="1">
        <f>COUNTIF(B1452,"*ea*")</f>
        <v>0</v>
      </c>
      <c r="P1452" s="1">
        <f>COUNTIF(B1452,"*eo*")</f>
        <v>0</v>
      </c>
      <c r="Q1452" s="1">
        <f>COUNTIF(B1452,"*eu*")</f>
        <v>0</v>
      </c>
      <c r="R1452" s="1">
        <f>COUNTIF(B1452,"*ai*")</f>
        <v>0</v>
      </c>
      <c r="S1452" s="1">
        <f>COUNTIF(B1452,"*ae*")</f>
        <v>0</v>
      </c>
      <c r="T1452" s="1">
        <f>COUNTIF(B1452,"*ao*")</f>
        <v>0</v>
      </c>
      <c r="U1452" s="1">
        <f>COUNTIF(B1452,"*au*")</f>
        <v>0</v>
      </c>
      <c r="V1452" s="1">
        <f>COUNTIF(B1452,"*oi*")</f>
        <v>0</v>
      </c>
      <c r="W1452" s="1">
        <f>COUNTIF(B1452,"*oe*")</f>
        <v>0</v>
      </c>
      <c r="X1452" s="1">
        <f>COUNTIF(B1452,"*oa*")</f>
        <v>0</v>
      </c>
      <c r="Y1452" s="1">
        <f>COUNTIF(B1452,"*ou*")</f>
        <v>0</v>
      </c>
      <c r="Z1452" s="1">
        <f>COUNTIF(B1452,"*ui*")</f>
        <v>0</v>
      </c>
      <c r="AA1452" s="1">
        <f>COUNTIF(B1452,"*ua*")</f>
        <v>0</v>
      </c>
      <c r="AB1452">
        <f>SUM(G1452:AA1452)</f>
        <v>0</v>
      </c>
      <c r="AC1452">
        <v>2</v>
      </c>
      <c r="AD1452">
        <f>COUNTIF(AC1452,"2")</f>
        <v>1</v>
      </c>
      <c r="AE1452">
        <f>COUNTIF(AC1452,"3")</f>
        <v>0</v>
      </c>
      <c r="AF1452">
        <f>COUNTIF(AC1452,"4")</f>
        <v>0</v>
      </c>
      <c r="AG1452">
        <f>COUNTIF(AC1452,"5")</f>
        <v>0</v>
      </c>
      <c r="AH1452">
        <v>1</v>
      </c>
      <c r="AI1452">
        <v>0</v>
      </c>
      <c r="AM1452">
        <v>1</v>
      </c>
      <c r="AN1452" t="str">
        <f>RIGHT(B1452,1)</f>
        <v>n</v>
      </c>
      <c r="AO1452" s="1">
        <f>COUNTIF(F1452,"CVCV")+COUNTIF(F1452,"CVVCV")</f>
        <v>0</v>
      </c>
      <c r="AP1452" s="1">
        <f>COUNTIF(F1452,"CVCVC")+COUNTIF(F1452,"CVVCVC")</f>
        <v>1</v>
      </c>
      <c r="AQ1452" s="1">
        <f>COUNTIF(F1452,"VCV")+COUNTIF(F1452,"VVCV")</f>
        <v>0</v>
      </c>
      <c r="AR1452" s="1">
        <f>COUNTIF(F1452,"VCVC")+COUNTIF(F1452,"VVCVC")</f>
        <v>0</v>
      </c>
      <c r="AS1452" s="1">
        <f>COUNTIF(F1452,"CVV")</f>
        <v>0</v>
      </c>
      <c r="AT1452" s="1">
        <f>COUNTIF(F1452,"CVVC")</f>
        <v>0</v>
      </c>
      <c r="AU1452" s="1">
        <f>COUNTIF(F1452,"VV")</f>
        <v>0</v>
      </c>
      <c r="AV1452" s="1">
        <f>COUNTIF(F1452,"VVC")</f>
        <v>0</v>
      </c>
      <c r="AW1452" s="1">
        <f>COUNTIF(F1452,"CVVCVC")+COUNTIF(F1452,"VVCVC")+COUNTIF(F1452,"CVVCV")+COUNTIF(F1452,"VVCV")</f>
        <v>0</v>
      </c>
      <c r="AY1452" s="1">
        <f>COUNTIF(F1452,"CCVCV")</f>
        <v>0</v>
      </c>
      <c r="AZ1452" s="1">
        <f>COUNTIF(F1452,"CCVCVC")</f>
        <v>0</v>
      </c>
      <c r="BA1452" s="1">
        <f>COUNTIF(F1452,"CCVV")</f>
        <v>0</v>
      </c>
      <c r="BB1452" s="1">
        <f>COUNTIF(F1452,"CCVVC")</f>
        <v>0</v>
      </c>
      <c r="BF1452" s="1" t="str">
        <f>RIGHT(F1452,4)</f>
        <v>VCVC</v>
      </c>
      <c r="BG1452" s="1"/>
      <c r="BJ1452">
        <v>1</v>
      </c>
      <c r="BK1452">
        <v>1</v>
      </c>
      <c r="BP1452" s="1">
        <f>SUM(BG1452:BO1452)</f>
        <v>2</v>
      </c>
      <c r="BQ1452">
        <v>0</v>
      </c>
      <c r="BS1452" s="1" t="str">
        <f>LEFT(B1452,1)</f>
        <v>s</v>
      </c>
      <c r="BT1452" s="1" t="str">
        <f>LEFT(B1452,2)</f>
        <v>sa</v>
      </c>
      <c r="BU1452" s="1" t="str">
        <f>RIGHT(B1452,1)</f>
        <v>n</v>
      </c>
      <c r="BX1452" s="10">
        <v>0</v>
      </c>
      <c r="BY1452" s="10" t="str">
        <f>LEFT(CA1452,1)</f>
        <v>a</v>
      </c>
      <c r="BZ1452" s="10" t="str">
        <f>LEFT(CC1452,1)</f>
        <v>a</v>
      </c>
      <c r="CA1452" s="10" t="str">
        <f>RIGHT(B1452,4)</f>
        <v>akan</v>
      </c>
      <c r="CB1452" s="10" t="str">
        <f>RIGHT(B1452,3)</f>
        <v>kan</v>
      </c>
      <c r="CC1452" s="10" t="str">
        <f>RIGHT(B1452,2)</f>
        <v>an</v>
      </c>
      <c r="CD1452" s="10" t="str">
        <f>RIGHT(B1452,1)</f>
        <v>n</v>
      </c>
    </row>
    <row r="1453" spans="1:82">
      <c r="A1453">
        <v>1471</v>
      </c>
      <c r="B1453" s="30" t="s">
        <v>828</v>
      </c>
      <c r="C1453" t="s">
        <v>2308</v>
      </c>
      <c r="D1453" t="s">
        <v>1141</v>
      </c>
      <c r="E1453" t="s">
        <v>1141</v>
      </c>
      <c r="F1453" t="s">
        <v>2842</v>
      </c>
      <c r="G1453" s="1">
        <f>COUNTIF(B1453,"*ii*")</f>
        <v>0</v>
      </c>
      <c r="H1453" s="1">
        <f>COUNTIF(B1453,"*ee*")</f>
        <v>0</v>
      </c>
      <c r="I1453" s="1">
        <f>COUNTIF(B1453,"*aa*")</f>
        <v>0</v>
      </c>
      <c r="J1453" s="1">
        <f>COUNTIF(B1453,"*oo*")</f>
        <v>0</v>
      </c>
      <c r="K1453" s="1">
        <f>COUNTIF(B1453,"*uu*")</f>
        <v>0</v>
      </c>
      <c r="L1453" s="1">
        <f>COUNTIF(B1453,"*ia*")</f>
        <v>0</v>
      </c>
      <c r="M1453" s="1">
        <f>COUNTIF(B1453,"*iu*")</f>
        <v>0</v>
      </c>
      <c r="N1453" s="1">
        <f>COUNTIF(B1453,"*ei*")</f>
        <v>0</v>
      </c>
      <c r="O1453" s="1">
        <f>COUNTIF(B1453,"*ea*")</f>
        <v>0</v>
      </c>
      <c r="P1453" s="1">
        <f>COUNTIF(B1453,"*eo*")</f>
        <v>0</v>
      </c>
      <c r="Q1453" s="1">
        <f>COUNTIF(B1453,"*eu*")</f>
        <v>0</v>
      </c>
      <c r="R1453" s="1">
        <f>COUNTIF(B1453,"*ai*")</f>
        <v>0</v>
      </c>
      <c r="S1453" s="1">
        <f>COUNTIF(B1453,"*ae*")</f>
        <v>0</v>
      </c>
      <c r="T1453" s="1">
        <f>COUNTIF(B1453,"*ao*")</f>
        <v>0</v>
      </c>
      <c r="U1453" s="1">
        <f>COUNTIF(B1453,"*au*")</f>
        <v>0</v>
      </c>
      <c r="V1453" s="1">
        <f>COUNTIF(B1453,"*oi*")</f>
        <v>0</v>
      </c>
      <c r="W1453" s="1">
        <f>COUNTIF(B1453,"*oe*")</f>
        <v>0</v>
      </c>
      <c r="X1453" s="1">
        <f>COUNTIF(B1453,"*oa*")</f>
        <v>0</v>
      </c>
      <c r="Y1453" s="1">
        <f>COUNTIF(B1453,"*ou*")</f>
        <v>0</v>
      </c>
      <c r="Z1453" s="1">
        <f>COUNTIF(B1453,"*ui*")</f>
        <v>0</v>
      </c>
      <c r="AA1453" s="1">
        <f>COUNTIF(B1453,"*ua*")</f>
        <v>0</v>
      </c>
      <c r="AB1453">
        <f>SUM(G1453:AA1453)</f>
        <v>0</v>
      </c>
      <c r="AC1453">
        <v>2</v>
      </c>
      <c r="AD1453">
        <f>COUNTIF(AC1453,"2")</f>
        <v>1</v>
      </c>
      <c r="AE1453">
        <f>COUNTIF(AC1453,"3")</f>
        <v>0</v>
      </c>
      <c r="AF1453">
        <f>COUNTIF(AC1453,"4")</f>
        <v>0</v>
      </c>
      <c r="AG1453">
        <f>COUNTIF(AC1453,"5")</f>
        <v>0</v>
      </c>
      <c r="AH1453">
        <v>1</v>
      </c>
      <c r="AI1453">
        <v>0</v>
      </c>
      <c r="AM1453">
        <v>1</v>
      </c>
      <c r="AN1453" t="str">
        <f>RIGHT(B1453,1)</f>
        <v>n</v>
      </c>
      <c r="AO1453" s="1">
        <f>COUNTIF(F1453,"CVCV")+COUNTIF(F1453,"CVVCV")</f>
        <v>0</v>
      </c>
      <c r="AP1453" s="1">
        <f>COUNTIF(F1453,"CVCVC")+COUNTIF(F1453,"CVVCVC")</f>
        <v>1</v>
      </c>
      <c r="AQ1453" s="1">
        <f>COUNTIF(F1453,"VCV")+COUNTIF(F1453,"VVCV")</f>
        <v>0</v>
      </c>
      <c r="AR1453" s="1">
        <f>COUNTIF(F1453,"VCVC")+COUNTIF(F1453,"VVCVC")</f>
        <v>0</v>
      </c>
      <c r="AS1453" s="1">
        <f>COUNTIF(F1453,"CVV")</f>
        <v>0</v>
      </c>
      <c r="AT1453" s="1">
        <f>COUNTIF(F1453,"CVVC")</f>
        <v>0</v>
      </c>
      <c r="AU1453" s="1">
        <f>COUNTIF(F1453,"VV")</f>
        <v>0</v>
      </c>
      <c r="AV1453" s="1">
        <f>COUNTIF(F1453,"VVC")</f>
        <v>0</v>
      </c>
      <c r="AW1453" s="1">
        <f>COUNTIF(F1453,"CVVCVC")+COUNTIF(F1453,"VVCVC")+COUNTIF(F1453,"CVVCV")+COUNTIF(F1453,"VVCV")</f>
        <v>0</v>
      </c>
      <c r="AY1453" s="1">
        <f>COUNTIF(F1453,"CCVCV")</f>
        <v>0</v>
      </c>
      <c r="AZ1453" s="1">
        <f>COUNTIF(F1453,"CCVCVC")</f>
        <v>0</v>
      </c>
      <c r="BA1453" s="1">
        <f>COUNTIF(F1453,"CCVV")</f>
        <v>0</v>
      </c>
      <c r="BB1453" s="1">
        <f>COUNTIF(F1453,"CCVVC")</f>
        <v>0</v>
      </c>
      <c r="BF1453" s="1" t="str">
        <f>RIGHT(F1453,4)</f>
        <v>VCVC</v>
      </c>
      <c r="BG1453" s="1"/>
      <c r="BJ1453">
        <v>1</v>
      </c>
      <c r="BK1453">
        <v>1</v>
      </c>
      <c r="BP1453" s="1">
        <f>SUM(BG1453:BO1453)</f>
        <v>2</v>
      </c>
      <c r="BQ1453">
        <v>0</v>
      </c>
      <c r="BS1453" s="1" t="str">
        <f>LEFT(B1453,1)</f>
        <v>r</v>
      </c>
      <c r="BT1453" s="1" t="str">
        <f>LEFT(B1453,2)</f>
        <v>ra</v>
      </c>
      <c r="BU1453" s="1" t="str">
        <f>RIGHT(B1453,1)</f>
        <v>n</v>
      </c>
      <c r="BX1453" s="10">
        <v>0</v>
      </c>
      <c r="BY1453" s="10" t="str">
        <f>LEFT(CA1453,1)</f>
        <v>a</v>
      </c>
      <c r="BZ1453" s="10" t="str">
        <f>LEFT(CC1453,1)</f>
        <v>a</v>
      </c>
      <c r="CA1453" s="10" t="str">
        <f>RIGHT(B1453,4)</f>
        <v>anan</v>
      </c>
      <c r="CB1453" s="10" t="str">
        <f>RIGHT(B1453,3)</f>
        <v>nan</v>
      </c>
      <c r="CC1453" s="10" t="str">
        <f>RIGHT(B1453,2)</f>
        <v>an</v>
      </c>
      <c r="CD1453" s="10" t="str">
        <f>RIGHT(B1453,1)</f>
        <v>n</v>
      </c>
    </row>
    <row r="1454" spans="1:82">
      <c r="A1454">
        <v>127</v>
      </c>
      <c r="B1454" s="30" t="s">
        <v>443</v>
      </c>
      <c r="C1454" t="s">
        <v>1767</v>
      </c>
      <c r="D1454" t="s">
        <v>1141</v>
      </c>
      <c r="E1454" t="s">
        <v>1141</v>
      </c>
      <c r="F1454" t="s">
        <v>2842</v>
      </c>
      <c r="G1454" s="1">
        <f>COUNTIF(B1454,"*ii*")</f>
        <v>0</v>
      </c>
      <c r="H1454" s="1">
        <f>COUNTIF(B1454,"*ee*")</f>
        <v>0</v>
      </c>
      <c r="I1454" s="1">
        <f>COUNTIF(B1454,"*aa*")</f>
        <v>0</v>
      </c>
      <c r="J1454" s="1">
        <f>COUNTIF(B1454,"*oo*")</f>
        <v>0</v>
      </c>
      <c r="K1454" s="1">
        <f>COUNTIF(B1454,"*uu*")</f>
        <v>0</v>
      </c>
      <c r="L1454" s="1">
        <f>COUNTIF(B1454,"*ia*")</f>
        <v>0</v>
      </c>
      <c r="M1454" s="1">
        <f>COUNTIF(B1454,"*iu*")</f>
        <v>0</v>
      </c>
      <c r="N1454" s="1">
        <f>COUNTIF(B1454,"*ei*")</f>
        <v>0</v>
      </c>
      <c r="O1454" s="1">
        <f>COUNTIF(B1454,"*ea*")</f>
        <v>0</v>
      </c>
      <c r="P1454" s="1">
        <f>COUNTIF(B1454,"*eo*")</f>
        <v>0</v>
      </c>
      <c r="Q1454" s="1">
        <f>COUNTIF(B1454,"*eu*")</f>
        <v>0</v>
      </c>
      <c r="R1454" s="1">
        <f>COUNTIF(B1454,"*ai*")</f>
        <v>0</v>
      </c>
      <c r="S1454" s="1">
        <f>COUNTIF(B1454,"*ae*")</f>
        <v>0</v>
      </c>
      <c r="T1454" s="1">
        <f>COUNTIF(B1454,"*ao*")</f>
        <v>0</v>
      </c>
      <c r="U1454" s="1">
        <f>COUNTIF(B1454,"*au*")</f>
        <v>0</v>
      </c>
      <c r="V1454" s="1">
        <f>COUNTIF(B1454,"*oi*")</f>
        <v>0</v>
      </c>
      <c r="W1454" s="1">
        <f>COUNTIF(B1454,"*oe*")</f>
        <v>0</v>
      </c>
      <c r="X1454" s="1">
        <f>COUNTIF(B1454,"*oa*")</f>
        <v>0</v>
      </c>
      <c r="Y1454" s="1">
        <f>COUNTIF(B1454,"*ou*")</f>
        <v>0</v>
      </c>
      <c r="Z1454" s="1">
        <f>COUNTIF(B1454,"*ui*")</f>
        <v>0</v>
      </c>
      <c r="AA1454" s="1">
        <f>COUNTIF(B1454,"*ua*")</f>
        <v>0</v>
      </c>
      <c r="AB1454">
        <f>SUM(G1454:AA1454)</f>
        <v>0</v>
      </c>
      <c r="AC1454">
        <v>2</v>
      </c>
      <c r="AD1454">
        <f>COUNTIF(AC1454,"2")</f>
        <v>1</v>
      </c>
      <c r="AE1454">
        <f>COUNTIF(AC1454,"3")</f>
        <v>0</v>
      </c>
      <c r="AF1454">
        <f>COUNTIF(AC1454,"4")</f>
        <v>0</v>
      </c>
      <c r="AG1454">
        <f>COUNTIF(AC1454,"5")</f>
        <v>0</v>
      </c>
      <c r="AH1454">
        <v>1</v>
      </c>
      <c r="AI1454">
        <v>0</v>
      </c>
      <c r="AM1454">
        <v>1</v>
      </c>
      <c r="AN1454" t="str">
        <f>RIGHT(B1454,1)</f>
        <v>n</v>
      </c>
      <c r="AO1454" s="1">
        <f>COUNTIF(F1454,"CVCV")+COUNTIF(F1454,"CVVCV")</f>
        <v>0</v>
      </c>
      <c r="AP1454" s="1">
        <f>COUNTIF(F1454,"CVCVC")+COUNTIF(F1454,"CVVCVC")</f>
        <v>1</v>
      </c>
      <c r="AQ1454" s="1">
        <f>COUNTIF(F1454,"VCV")+COUNTIF(F1454,"VVCV")</f>
        <v>0</v>
      </c>
      <c r="AR1454" s="1">
        <f>COUNTIF(F1454,"VCVC")+COUNTIF(F1454,"VVCVC")</f>
        <v>0</v>
      </c>
      <c r="AS1454" s="1">
        <f>COUNTIF(F1454,"CVV")</f>
        <v>0</v>
      </c>
      <c r="AT1454" s="1">
        <f>COUNTIF(F1454,"CVVC")</f>
        <v>0</v>
      </c>
      <c r="AU1454" s="1">
        <f>COUNTIF(F1454,"VV")</f>
        <v>0</v>
      </c>
      <c r="AV1454" s="1">
        <f>COUNTIF(F1454,"VVC")</f>
        <v>0</v>
      </c>
      <c r="AW1454" s="1">
        <f>COUNTIF(F1454,"CVVCVC")+COUNTIF(F1454,"VVCVC")+COUNTIF(F1454,"CVVCV")+COUNTIF(F1454,"VVCV")</f>
        <v>0</v>
      </c>
      <c r="AY1454" s="1">
        <f>COUNTIF(F1454,"CCVCV")</f>
        <v>0</v>
      </c>
      <c r="AZ1454" s="1">
        <f>COUNTIF(F1454,"CCVCVC")</f>
        <v>0</v>
      </c>
      <c r="BA1454" s="1">
        <f>COUNTIF(F1454,"CCVV")</f>
        <v>0</v>
      </c>
      <c r="BB1454" s="1">
        <f>COUNTIF(F1454,"CCVVC")</f>
        <v>0</v>
      </c>
      <c r="BF1454" s="1" t="str">
        <f>RIGHT(F1454,4)</f>
        <v>VCVC</v>
      </c>
      <c r="BG1454" s="1"/>
      <c r="BJ1454">
        <v>1</v>
      </c>
      <c r="BK1454">
        <v>1</v>
      </c>
      <c r="BP1454" s="1">
        <f>SUM(BG1454:BO1454)</f>
        <v>2</v>
      </c>
      <c r="BQ1454">
        <v>0</v>
      </c>
      <c r="BS1454" s="1" t="str">
        <f>LEFT(B1454,1)</f>
        <v>b</v>
      </c>
      <c r="BT1454" s="1" t="str">
        <f>LEFT(B1454,2)</f>
        <v>ba</v>
      </c>
      <c r="BU1454" s="1" t="str">
        <f>RIGHT(B1454,1)</f>
        <v>n</v>
      </c>
      <c r="BX1454" s="10">
        <v>0</v>
      </c>
      <c r="BY1454" s="10" t="str">
        <f>LEFT(CA1454,1)</f>
        <v>a</v>
      </c>
      <c r="BZ1454" s="10" t="str">
        <f>LEFT(CC1454,1)</f>
        <v>a</v>
      </c>
      <c r="CA1454" s="10" t="str">
        <f>RIGHT(B1454,4)</f>
        <v>atan</v>
      </c>
      <c r="CB1454" s="10" t="str">
        <f>RIGHT(B1454,3)</f>
        <v>tan</v>
      </c>
      <c r="CC1454" s="10" t="str">
        <f>RIGHT(B1454,2)</f>
        <v>an</v>
      </c>
      <c r="CD1454" s="10" t="str">
        <f>RIGHT(B1454,1)</f>
        <v>n</v>
      </c>
    </row>
    <row r="1455" spans="1:82">
      <c r="A1455">
        <v>1232</v>
      </c>
      <c r="B1455" s="30" t="s">
        <v>3217</v>
      </c>
      <c r="C1455" t="s">
        <v>1903</v>
      </c>
      <c r="D1455" t="s">
        <v>1151</v>
      </c>
      <c r="E1455" t="s">
        <v>2821</v>
      </c>
      <c r="F1455" t="s">
        <v>2842</v>
      </c>
      <c r="G1455" s="1">
        <f>COUNTIF(B1455,"*ii*")</f>
        <v>0</v>
      </c>
      <c r="H1455" s="1">
        <f>COUNTIF(B1455,"*ee*")</f>
        <v>0</v>
      </c>
      <c r="I1455" s="1">
        <f>COUNTIF(B1455,"*aa*")</f>
        <v>0</v>
      </c>
      <c r="J1455" s="1">
        <f>COUNTIF(B1455,"*oo*")</f>
        <v>0</v>
      </c>
      <c r="K1455" s="1">
        <f>COUNTIF(B1455,"*uu*")</f>
        <v>0</v>
      </c>
      <c r="L1455" s="1">
        <f>COUNTIF(B1455,"*ia*")</f>
        <v>0</v>
      </c>
      <c r="M1455" s="1">
        <f>COUNTIF(B1455,"*iu*")</f>
        <v>0</v>
      </c>
      <c r="N1455" s="1">
        <f>COUNTIF(B1455,"*ei*")</f>
        <v>0</v>
      </c>
      <c r="O1455" s="1">
        <f>COUNTIF(B1455,"*ea*")</f>
        <v>0</v>
      </c>
      <c r="P1455" s="1">
        <f>COUNTIF(B1455,"*eo*")</f>
        <v>0</v>
      </c>
      <c r="Q1455" s="1">
        <f>COUNTIF(B1455,"*eu*")</f>
        <v>0</v>
      </c>
      <c r="R1455" s="1">
        <f>COUNTIF(B1455,"*ai*")</f>
        <v>0</v>
      </c>
      <c r="S1455" s="1">
        <f>COUNTIF(B1455,"*ae*")</f>
        <v>0</v>
      </c>
      <c r="T1455" s="1">
        <f>COUNTIF(B1455,"*ao*")</f>
        <v>0</v>
      </c>
      <c r="U1455" s="1">
        <f>COUNTIF(B1455,"*au*")</f>
        <v>0</v>
      </c>
      <c r="V1455" s="1">
        <f>COUNTIF(B1455,"*oi*")</f>
        <v>0</v>
      </c>
      <c r="W1455" s="1">
        <f>COUNTIF(B1455,"*oe*")</f>
        <v>0</v>
      </c>
      <c r="X1455" s="1">
        <f>COUNTIF(B1455,"*oa*")</f>
        <v>0</v>
      </c>
      <c r="Y1455" s="1">
        <f>COUNTIF(B1455,"*ou*")</f>
        <v>0</v>
      </c>
      <c r="Z1455" s="1">
        <f>COUNTIF(B1455,"*ui*")</f>
        <v>0</v>
      </c>
      <c r="AA1455" s="1">
        <f>COUNTIF(B1455,"*ua*")</f>
        <v>0</v>
      </c>
      <c r="AB1455">
        <f>SUM(G1455:AA1455)</f>
        <v>0</v>
      </c>
      <c r="AC1455">
        <v>2</v>
      </c>
      <c r="AD1455">
        <f>COUNTIF(AC1455,"2")</f>
        <v>1</v>
      </c>
      <c r="AE1455">
        <f>COUNTIF(AC1455,"3")</f>
        <v>0</v>
      </c>
      <c r="AF1455">
        <f>COUNTIF(AC1455,"4")</f>
        <v>0</v>
      </c>
      <c r="AG1455">
        <f>COUNTIF(AC1455,"5")</f>
        <v>0</v>
      </c>
      <c r="AH1455">
        <v>1</v>
      </c>
      <c r="AI1455">
        <v>0</v>
      </c>
      <c r="AM1455">
        <v>1</v>
      </c>
      <c r="AN1455" t="str">
        <f>RIGHT(B1455,1)</f>
        <v>n</v>
      </c>
      <c r="AO1455" s="1">
        <f>COUNTIF(F1455,"CVCV")+COUNTIF(F1455,"CVVCV")</f>
        <v>0</v>
      </c>
      <c r="AP1455" s="1">
        <f>COUNTIF(F1455,"CVCVC")+COUNTIF(F1455,"CVVCVC")</f>
        <v>1</v>
      </c>
      <c r="AQ1455" s="1">
        <f>COUNTIF(F1455,"VCV")+COUNTIF(F1455,"VVCV")</f>
        <v>0</v>
      </c>
      <c r="AR1455" s="1">
        <f>COUNTIF(F1455,"VCVC")+COUNTIF(F1455,"VVCVC")</f>
        <v>0</v>
      </c>
      <c r="AS1455" s="1">
        <f>COUNTIF(F1455,"CVV")</f>
        <v>0</v>
      </c>
      <c r="AT1455" s="1">
        <f>COUNTIF(F1455,"CVVC")</f>
        <v>0</v>
      </c>
      <c r="AU1455" s="1">
        <f>COUNTIF(F1455,"VV")</f>
        <v>0</v>
      </c>
      <c r="AV1455" s="1">
        <f>COUNTIF(F1455,"VVC")</f>
        <v>0</v>
      </c>
      <c r="AW1455" s="1">
        <f>COUNTIF(F1455,"CVVCVC")+COUNTIF(F1455,"VVCVC")+COUNTIF(F1455,"CVVCV")+COUNTIF(F1455,"VVCV")</f>
        <v>0</v>
      </c>
      <c r="AY1455" s="1">
        <f>COUNTIF(F1455,"CCVCV")</f>
        <v>0</v>
      </c>
      <c r="AZ1455" s="1">
        <f>COUNTIF(F1455,"CCVCVC")</f>
        <v>0</v>
      </c>
      <c r="BA1455" s="1">
        <f>COUNTIF(F1455,"CCVV")</f>
        <v>0</v>
      </c>
      <c r="BB1455" s="1">
        <f>COUNTIF(F1455,"CCVVC")</f>
        <v>0</v>
      </c>
      <c r="BF1455" s="1" t="str">
        <f>RIGHT(F1455,4)</f>
        <v>VCVC</v>
      </c>
      <c r="BG1455" s="1"/>
      <c r="BJ1455">
        <v>1</v>
      </c>
      <c r="BK1455">
        <v>1</v>
      </c>
      <c r="BP1455" s="1">
        <f>SUM(BG1455:BO1455)</f>
        <v>2</v>
      </c>
      <c r="BQ1455">
        <v>0</v>
      </c>
      <c r="BS1455" s="1" t="str">
        <f>LEFT(B1455,1)</f>
        <v>ʔ</v>
      </c>
      <c r="BT1455" s="1" t="str">
        <f>LEFT(B1455,2)</f>
        <v>ʔa</v>
      </c>
      <c r="BU1455" s="1" t="str">
        <f>RIGHT(B1455,1)</f>
        <v>n</v>
      </c>
      <c r="BX1455" s="10">
        <v>0</v>
      </c>
      <c r="BY1455" s="10" t="str">
        <f>LEFT(CA1455,1)</f>
        <v>a</v>
      </c>
      <c r="BZ1455" s="10" t="str">
        <f>LEFT(CC1455,1)</f>
        <v>a</v>
      </c>
      <c r="CA1455" s="10" t="str">
        <f>RIGHT(B1455,4)</f>
        <v>akan</v>
      </c>
      <c r="CB1455" s="10" t="str">
        <f>RIGHT(B1455,3)</f>
        <v>kan</v>
      </c>
      <c r="CC1455" s="10" t="str">
        <f>RIGHT(B1455,2)</f>
        <v>an</v>
      </c>
      <c r="CD1455" s="10" t="str">
        <f>RIGHT(B1455,1)</f>
        <v>n</v>
      </c>
    </row>
    <row r="1456" spans="1:82">
      <c r="A1456">
        <v>1453</v>
      </c>
      <c r="B1456" s="30" t="s">
        <v>811</v>
      </c>
      <c r="C1456" t="s">
        <v>2273</v>
      </c>
      <c r="D1456" t="s">
        <v>1150</v>
      </c>
      <c r="E1456" t="s">
        <v>2821</v>
      </c>
      <c r="F1456" t="s">
        <v>2842</v>
      </c>
      <c r="G1456" s="1">
        <f>COUNTIF(B1456,"*ii*")</f>
        <v>0</v>
      </c>
      <c r="H1456" s="1">
        <f>COUNTIF(B1456,"*ee*")</f>
        <v>0</v>
      </c>
      <c r="I1456" s="1">
        <f>COUNTIF(B1456,"*aa*")</f>
        <v>0</v>
      </c>
      <c r="J1456" s="1">
        <f>COUNTIF(B1456,"*oo*")</f>
        <v>0</v>
      </c>
      <c r="K1456" s="1">
        <f>COUNTIF(B1456,"*uu*")</f>
        <v>0</v>
      </c>
      <c r="L1456" s="1">
        <f>COUNTIF(B1456,"*ia*")</f>
        <v>0</v>
      </c>
      <c r="M1456" s="1">
        <f>COUNTIF(B1456,"*iu*")</f>
        <v>0</v>
      </c>
      <c r="N1456" s="1">
        <f>COUNTIF(B1456,"*ei*")</f>
        <v>0</v>
      </c>
      <c r="O1456" s="1">
        <f>COUNTIF(B1456,"*ea*")</f>
        <v>0</v>
      </c>
      <c r="P1456" s="1">
        <f>COUNTIF(B1456,"*eo*")</f>
        <v>0</v>
      </c>
      <c r="Q1456" s="1">
        <f>COUNTIF(B1456,"*eu*")</f>
        <v>0</v>
      </c>
      <c r="R1456" s="1">
        <f>COUNTIF(B1456,"*ai*")</f>
        <v>0</v>
      </c>
      <c r="S1456" s="1">
        <f>COUNTIF(B1456,"*ae*")</f>
        <v>0</v>
      </c>
      <c r="T1456" s="1">
        <f>COUNTIF(B1456,"*ao*")</f>
        <v>0</v>
      </c>
      <c r="U1456" s="1">
        <f>COUNTIF(B1456,"*au*")</f>
        <v>0</v>
      </c>
      <c r="V1456" s="1">
        <f>COUNTIF(B1456,"*oi*")</f>
        <v>0</v>
      </c>
      <c r="W1456" s="1">
        <f>COUNTIF(B1456,"*oe*")</f>
        <v>0</v>
      </c>
      <c r="X1456" s="1">
        <f>COUNTIF(B1456,"*oa*")</f>
        <v>0</v>
      </c>
      <c r="Y1456" s="1">
        <f>COUNTIF(B1456,"*ou*")</f>
        <v>0</v>
      </c>
      <c r="Z1456" s="1">
        <f>COUNTIF(B1456,"*ui*")</f>
        <v>0</v>
      </c>
      <c r="AA1456" s="1">
        <f>COUNTIF(B1456,"*ua*")</f>
        <v>0</v>
      </c>
      <c r="AB1456">
        <f>SUM(G1456:AA1456)</f>
        <v>0</v>
      </c>
      <c r="AC1456">
        <v>2</v>
      </c>
      <c r="AD1456">
        <f>COUNTIF(AC1456,"2")</f>
        <v>1</v>
      </c>
      <c r="AE1456">
        <f>COUNTIF(AC1456,"3")</f>
        <v>0</v>
      </c>
      <c r="AF1456">
        <f>COUNTIF(AC1456,"4")</f>
        <v>0</v>
      </c>
      <c r="AG1456">
        <f>COUNTIF(AC1456,"5")</f>
        <v>0</v>
      </c>
      <c r="AH1456">
        <v>1</v>
      </c>
      <c r="AI1456">
        <v>0</v>
      </c>
      <c r="AM1456">
        <v>1</v>
      </c>
      <c r="AN1456" t="str">
        <f>RIGHT(B1456,1)</f>
        <v>n</v>
      </c>
      <c r="AO1456" s="1">
        <f>COUNTIF(F1456,"CVCV")+COUNTIF(F1456,"CVVCV")</f>
        <v>0</v>
      </c>
      <c r="AP1456" s="1">
        <f>COUNTIF(F1456,"CVCVC")+COUNTIF(F1456,"CVVCVC")</f>
        <v>1</v>
      </c>
      <c r="AQ1456" s="1">
        <f>COUNTIF(F1456,"VCV")+COUNTIF(F1456,"VVCV")</f>
        <v>0</v>
      </c>
      <c r="AR1456" s="1">
        <f>COUNTIF(F1456,"VCVC")+COUNTIF(F1456,"VVCVC")</f>
        <v>0</v>
      </c>
      <c r="AS1456" s="1">
        <f>COUNTIF(F1456,"CVV")</f>
        <v>0</v>
      </c>
      <c r="AT1456" s="1">
        <f>COUNTIF(F1456,"CVVC")</f>
        <v>0</v>
      </c>
      <c r="AU1456" s="1">
        <f>COUNTIF(F1456,"VV")</f>
        <v>0</v>
      </c>
      <c r="AV1456" s="1">
        <f>COUNTIF(F1456,"VVC")</f>
        <v>0</v>
      </c>
      <c r="AW1456" s="1">
        <f>COUNTIF(F1456,"CVVCVC")+COUNTIF(F1456,"VVCVC")+COUNTIF(F1456,"CVVCV")+COUNTIF(F1456,"VVCV")</f>
        <v>0</v>
      </c>
      <c r="AY1456" s="1">
        <f>COUNTIF(F1456,"CCVCV")</f>
        <v>0</v>
      </c>
      <c r="AZ1456" s="1">
        <f>COUNTIF(F1456,"CCVCVC")</f>
        <v>0</v>
      </c>
      <c r="BA1456" s="1">
        <f>COUNTIF(F1456,"CCVV")</f>
        <v>0</v>
      </c>
      <c r="BB1456" s="1">
        <f>COUNTIF(F1456,"CCVVC")</f>
        <v>0</v>
      </c>
      <c r="BF1456" s="1" t="str">
        <f>RIGHT(F1456,4)</f>
        <v>VCVC</v>
      </c>
      <c r="BG1456" s="1"/>
      <c r="BJ1456">
        <v>1</v>
      </c>
      <c r="BK1456">
        <v>1</v>
      </c>
      <c r="BP1456" s="1">
        <f>SUM(BG1456:BO1456)</f>
        <v>2</v>
      </c>
      <c r="BQ1456">
        <v>0</v>
      </c>
      <c r="BS1456" s="1" t="str">
        <f>LEFT(B1456,1)</f>
        <v>r</v>
      </c>
      <c r="BT1456" s="1" t="str">
        <f>LEFT(B1456,2)</f>
        <v>ra</v>
      </c>
      <c r="BU1456" s="1" t="str">
        <f>RIGHT(B1456,1)</f>
        <v>n</v>
      </c>
      <c r="BX1456" s="10">
        <v>0</v>
      </c>
      <c r="BY1456" s="10" t="str">
        <f>LEFT(CA1456,1)</f>
        <v>a</v>
      </c>
      <c r="BZ1456" s="10" t="str">
        <f>LEFT(CC1456,1)</f>
        <v>a</v>
      </c>
      <c r="CA1456" s="10" t="str">
        <f>RIGHT(B1456,4)</f>
        <v>aban</v>
      </c>
      <c r="CB1456" s="10" t="str">
        <f>RIGHT(B1456,3)</f>
        <v>ban</v>
      </c>
      <c r="CC1456" s="10" t="str">
        <f>RIGHT(B1456,2)</f>
        <v>an</v>
      </c>
      <c r="CD1456" s="10" t="str">
        <f>RIGHT(B1456,1)</f>
        <v>n</v>
      </c>
    </row>
    <row r="1457" spans="1:82">
      <c r="A1457">
        <v>1784</v>
      </c>
      <c r="B1457" s="30" t="s">
        <v>347</v>
      </c>
      <c r="C1457" t="s">
        <v>1633</v>
      </c>
      <c r="D1457" t="s">
        <v>1150</v>
      </c>
      <c r="E1457" t="s">
        <v>2821</v>
      </c>
      <c r="F1457" t="s">
        <v>2842</v>
      </c>
      <c r="G1457" s="1">
        <f>COUNTIF(B1457,"*ii*")</f>
        <v>0</v>
      </c>
      <c r="H1457" s="1">
        <f>COUNTIF(B1457,"*ee*")</f>
        <v>0</v>
      </c>
      <c r="I1457" s="1">
        <f>COUNTIF(B1457,"*aa*")</f>
        <v>0</v>
      </c>
      <c r="J1457" s="1">
        <f>COUNTIF(B1457,"*oo*")</f>
        <v>0</v>
      </c>
      <c r="K1457" s="1">
        <f>COUNTIF(B1457,"*uu*")</f>
        <v>0</v>
      </c>
      <c r="L1457" s="1">
        <f>COUNTIF(B1457,"*ia*")</f>
        <v>0</v>
      </c>
      <c r="M1457" s="1">
        <f>COUNTIF(B1457,"*iu*")</f>
        <v>0</v>
      </c>
      <c r="N1457" s="1">
        <f>COUNTIF(B1457,"*ei*")</f>
        <v>0</v>
      </c>
      <c r="O1457" s="1">
        <f>COUNTIF(B1457,"*ea*")</f>
        <v>0</v>
      </c>
      <c r="P1457" s="1">
        <f>COUNTIF(B1457,"*eo*")</f>
        <v>0</v>
      </c>
      <c r="Q1457" s="1">
        <f>COUNTIF(B1457,"*eu*")</f>
        <v>0</v>
      </c>
      <c r="R1457" s="1">
        <f>COUNTIF(B1457,"*ai*")</f>
        <v>0</v>
      </c>
      <c r="S1457" s="1">
        <f>COUNTIF(B1457,"*ae*")</f>
        <v>0</v>
      </c>
      <c r="T1457" s="1">
        <f>COUNTIF(B1457,"*ao*")</f>
        <v>0</v>
      </c>
      <c r="U1457" s="1">
        <f>COUNTIF(B1457,"*au*")</f>
        <v>0</v>
      </c>
      <c r="V1457" s="1">
        <f>COUNTIF(B1457,"*oi*")</f>
        <v>0</v>
      </c>
      <c r="W1457" s="1">
        <f>COUNTIF(B1457,"*oe*")</f>
        <v>0</v>
      </c>
      <c r="X1457" s="1">
        <f>COUNTIF(B1457,"*oa*")</f>
        <v>0</v>
      </c>
      <c r="Y1457" s="1">
        <f>COUNTIF(B1457,"*ou*")</f>
        <v>0</v>
      </c>
      <c r="Z1457" s="1">
        <f>COUNTIF(B1457,"*ui*")</f>
        <v>0</v>
      </c>
      <c r="AA1457" s="1">
        <f>COUNTIF(B1457,"*ua*")</f>
        <v>0</v>
      </c>
      <c r="AB1457">
        <f>SUM(G1457:AA1457)</f>
        <v>0</v>
      </c>
      <c r="AC1457">
        <v>2</v>
      </c>
      <c r="AD1457">
        <f>COUNTIF(AC1457,"2")</f>
        <v>1</v>
      </c>
      <c r="AE1457">
        <f>COUNTIF(AC1457,"3")</f>
        <v>0</v>
      </c>
      <c r="AF1457">
        <f>COUNTIF(AC1457,"4")</f>
        <v>0</v>
      </c>
      <c r="AG1457">
        <f>COUNTIF(AC1457,"5")</f>
        <v>0</v>
      </c>
      <c r="AH1457">
        <v>1</v>
      </c>
      <c r="AI1457">
        <v>0</v>
      </c>
      <c r="AM1457">
        <v>1</v>
      </c>
      <c r="AN1457" t="str">
        <f>RIGHT(B1457,1)</f>
        <v>n</v>
      </c>
      <c r="AO1457" s="1">
        <f>COUNTIF(F1457,"CVCV")+COUNTIF(F1457,"CVVCV")</f>
        <v>0</v>
      </c>
      <c r="AP1457" s="1">
        <f>COUNTIF(F1457,"CVCVC")+COUNTIF(F1457,"CVVCVC")</f>
        <v>1</v>
      </c>
      <c r="AQ1457" s="1">
        <f>COUNTIF(F1457,"VCV")+COUNTIF(F1457,"VVCV")</f>
        <v>0</v>
      </c>
      <c r="AR1457" s="1">
        <f>COUNTIF(F1457,"VCVC")+COUNTIF(F1457,"VVCVC")</f>
        <v>0</v>
      </c>
      <c r="AS1457" s="1">
        <f>COUNTIF(F1457,"CVV")</f>
        <v>0</v>
      </c>
      <c r="AT1457" s="1">
        <f>COUNTIF(F1457,"CVVC")</f>
        <v>0</v>
      </c>
      <c r="AU1457" s="1">
        <f>COUNTIF(F1457,"VV")</f>
        <v>0</v>
      </c>
      <c r="AV1457" s="1">
        <f>COUNTIF(F1457,"VVC")</f>
        <v>0</v>
      </c>
      <c r="AW1457" s="1">
        <f>COUNTIF(F1457,"CVVCVC")+COUNTIF(F1457,"VVCVC")+COUNTIF(F1457,"CVVCV")+COUNTIF(F1457,"VVCV")</f>
        <v>0</v>
      </c>
      <c r="AY1457" s="1">
        <f>COUNTIF(F1457,"CCVCV")</f>
        <v>0</v>
      </c>
      <c r="AZ1457" s="1">
        <f>COUNTIF(F1457,"CCVCVC")</f>
        <v>0</v>
      </c>
      <c r="BA1457" s="1">
        <f>COUNTIF(F1457,"CCVV")</f>
        <v>0</v>
      </c>
      <c r="BB1457" s="1">
        <f>COUNTIF(F1457,"CCVVC")</f>
        <v>0</v>
      </c>
      <c r="BF1457" s="1" t="str">
        <f>RIGHT(F1457,4)</f>
        <v>VCVC</v>
      </c>
      <c r="BG1457" s="1"/>
      <c r="BJ1457">
        <v>1</v>
      </c>
      <c r="BK1457">
        <v>1</v>
      </c>
      <c r="BP1457" s="1">
        <f>SUM(BG1457:BO1457)</f>
        <v>2</v>
      </c>
      <c r="BQ1457">
        <v>0</v>
      </c>
      <c r="BS1457" s="1" t="str">
        <f>LEFT(B1457,1)</f>
        <v>t</v>
      </c>
      <c r="BT1457" s="1" t="str">
        <f>LEFT(B1457,2)</f>
        <v>ta</v>
      </c>
      <c r="BU1457" s="1" t="str">
        <f>RIGHT(B1457,1)</f>
        <v>n</v>
      </c>
      <c r="BX1457" s="10">
        <v>0</v>
      </c>
      <c r="BY1457" s="10" t="str">
        <f>LEFT(CA1457,1)</f>
        <v>a</v>
      </c>
      <c r="BZ1457" s="10" t="str">
        <f>LEFT(CC1457,1)</f>
        <v>a</v>
      </c>
      <c r="CA1457" s="10" t="str">
        <f>RIGHT(B1457,4)</f>
        <v>ahan</v>
      </c>
      <c r="CB1457" s="10" t="str">
        <f>RIGHT(B1457,3)</f>
        <v>han</v>
      </c>
      <c r="CC1457" s="10" t="str">
        <f>RIGHT(B1457,2)</f>
        <v>an</v>
      </c>
      <c r="CD1457" s="10" t="str">
        <f>RIGHT(B1457,1)</f>
        <v>n</v>
      </c>
    </row>
    <row r="1458" spans="1:82">
      <c r="A1458">
        <v>1464</v>
      </c>
      <c r="B1458" s="30" t="s">
        <v>1051</v>
      </c>
      <c r="C1458" t="s">
        <v>2667</v>
      </c>
      <c r="D1458" t="s">
        <v>1150</v>
      </c>
      <c r="E1458" t="s">
        <v>2821</v>
      </c>
      <c r="F1458" t="s">
        <v>2842</v>
      </c>
      <c r="G1458" s="1">
        <f>COUNTIF(B1458,"*ii*")</f>
        <v>0</v>
      </c>
      <c r="H1458" s="1">
        <f>COUNTIF(B1458,"*ee*")</f>
        <v>0</v>
      </c>
      <c r="I1458" s="1">
        <f>COUNTIF(B1458,"*aa*")</f>
        <v>0</v>
      </c>
      <c r="J1458" s="1">
        <f>COUNTIF(B1458,"*oo*")</f>
        <v>0</v>
      </c>
      <c r="K1458" s="1">
        <f>COUNTIF(B1458,"*uu*")</f>
        <v>0</v>
      </c>
      <c r="L1458" s="1">
        <f>COUNTIF(B1458,"*ia*")</f>
        <v>0</v>
      </c>
      <c r="M1458" s="1">
        <f>COUNTIF(B1458,"*iu*")</f>
        <v>0</v>
      </c>
      <c r="N1458" s="1">
        <f>COUNTIF(B1458,"*ei*")</f>
        <v>0</v>
      </c>
      <c r="O1458" s="1">
        <f>COUNTIF(B1458,"*ea*")</f>
        <v>0</v>
      </c>
      <c r="P1458" s="1">
        <f>COUNTIF(B1458,"*eo*")</f>
        <v>0</v>
      </c>
      <c r="Q1458" s="1">
        <f>COUNTIF(B1458,"*eu*")</f>
        <v>0</v>
      </c>
      <c r="R1458" s="1">
        <f>COUNTIF(B1458,"*ai*")</f>
        <v>0</v>
      </c>
      <c r="S1458" s="1">
        <f>COUNTIF(B1458,"*ae*")</f>
        <v>0</v>
      </c>
      <c r="T1458" s="1">
        <f>COUNTIF(B1458,"*ao*")</f>
        <v>0</v>
      </c>
      <c r="U1458" s="1">
        <f>COUNTIF(B1458,"*au*")</f>
        <v>0</v>
      </c>
      <c r="V1458" s="1">
        <f>COUNTIF(B1458,"*oi*")</f>
        <v>0</v>
      </c>
      <c r="W1458" s="1">
        <f>COUNTIF(B1458,"*oe*")</f>
        <v>0</v>
      </c>
      <c r="X1458" s="1">
        <f>COUNTIF(B1458,"*oa*")</f>
        <v>0</v>
      </c>
      <c r="Y1458" s="1">
        <f>COUNTIF(B1458,"*ou*")</f>
        <v>0</v>
      </c>
      <c r="Z1458" s="1">
        <f>COUNTIF(B1458,"*ui*")</f>
        <v>0</v>
      </c>
      <c r="AA1458" s="1">
        <f>COUNTIF(B1458,"*ua*")</f>
        <v>0</v>
      </c>
      <c r="AB1458">
        <f>SUM(G1458:AA1458)</f>
        <v>0</v>
      </c>
      <c r="AC1458">
        <v>2</v>
      </c>
      <c r="AD1458">
        <f>COUNTIF(AC1458,"2")</f>
        <v>1</v>
      </c>
      <c r="AE1458">
        <f>COUNTIF(AC1458,"3")</f>
        <v>0</v>
      </c>
      <c r="AF1458">
        <f>COUNTIF(AC1458,"4")</f>
        <v>0</v>
      </c>
      <c r="AG1458">
        <f>COUNTIF(AC1458,"5")</f>
        <v>0</v>
      </c>
      <c r="AH1458">
        <v>1</v>
      </c>
      <c r="AI1458">
        <v>0</v>
      </c>
      <c r="AM1458">
        <v>1</v>
      </c>
      <c r="AN1458" t="str">
        <f>RIGHT(B1458,1)</f>
        <v>n</v>
      </c>
      <c r="AO1458" s="1">
        <f>COUNTIF(F1458,"CVCV")+COUNTIF(F1458,"CVVCV")</f>
        <v>0</v>
      </c>
      <c r="AP1458" s="1">
        <f>COUNTIF(F1458,"CVCVC")+COUNTIF(F1458,"CVVCVC")</f>
        <v>1</v>
      </c>
      <c r="AQ1458" s="1">
        <f>COUNTIF(F1458,"VCV")+COUNTIF(F1458,"VVCV")</f>
        <v>0</v>
      </c>
      <c r="AR1458" s="1">
        <f>COUNTIF(F1458,"VCVC")+COUNTIF(F1458,"VVCVC")</f>
        <v>0</v>
      </c>
      <c r="AS1458" s="1">
        <f>COUNTIF(F1458,"CVV")</f>
        <v>0</v>
      </c>
      <c r="AT1458" s="1">
        <f>COUNTIF(F1458,"CVVC")</f>
        <v>0</v>
      </c>
      <c r="AU1458" s="1">
        <f>COUNTIF(F1458,"VV")</f>
        <v>0</v>
      </c>
      <c r="AV1458" s="1">
        <f>COUNTIF(F1458,"VVC")</f>
        <v>0</v>
      </c>
      <c r="AW1458" s="1">
        <f>COUNTIF(F1458,"CVVCVC")+COUNTIF(F1458,"VVCVC")+COUNTIF(F1458,"CVVCV")+COUNTIF(F1458,"VVCV")</f>
        <v>0</v>
      </c>
      <c r="AY1458" s="1">
        <f>COUNTIF(F1458,"CCVCV")</f>
        <v>0</v>
      </c>
      <c r="AZ1458" s="1">
        <f>COUNTIF(F1458,"CCVCVC")</f>
        <v>0</v>
      </c>
      <c r="BA1458" s="1">
        <f>COUNTIF(F1458,"CCVV")</f>
        <v>0</v>
      </c>
      <c r="BB1458" s="1">
        <f>COUNTIF(F1458,"CCVVC")</f>
        <v>0</v>
      </c>
      <c r="BF1458" s="1" t="str">
        <f>RIGHT(F1458,4)</f>
        <v>VCVC</v>
      </c>
      <c r="BG1458" s="1"/>
      <c r="BJ1458">
        <v>1</v>
      </c>
      <c r="BK1458">
        <v>1</v>
      </c>
      <c r="BP1458" s="1">
        <f>SUM(BG1458:BO1458)</f>
        <v>2</v>
      </c>
      <c r="BQ1458">
        <v>0</v>
      </c>
      <c r="BS1458" s="1" t="str">
        <f>LEFT(B1458,1)</f>
        <v>r</v>
      </c>
      <c r="BT1458" s="1" t="str">
        <f>LEFT(B1458,2)</f>
        <v>ra</v>
      </c>
      <c r="BU1458" s="1" t="str">
        <f>RIGHT(B1458,1)</f>
        <v>n</v>
      </c>
      <c r="BX1458" s="10">
        <v>0</v>
      </c>
      <c r="BY1458" s="10" t="str">
        <f>LEFT(CA1458,1)</f>
        <v>a</v>
      </c>
      <c r="BZ1458" s="10" t="str">
        <f>LEFT(CC1458,1)</f>
        <v>a</v>
      </c>
      <c r="CA1458" s="10" t="str">
        <f>RIGHT(B1458,4)</f>
        <v>akan</v>
      </c>
      <c r="CB1458" s="10" t="str">
        <f>RIGHT(B1458,3)</f>
        <v>kan</v>
      </c>
      <c r="CC1458" s="10" t="str">
        <f>RIGHT(B1458,2)</f>
        <v>an</v>
      </c>
      <c r="CD1458" s="10" t="str">
        <f>RIGHT(B1458,1)</f>
        <v>n</v>
      </c>
    </row>
    <row r="1459" spans="1:82">
      <c r="A1459">
        <v>367</v>
      </c>
      <c r="B1459" s="30" t="s">
        <v>175</v>
      </c>
      <c r="C1459" t="s">
        <v>1386</v>
      </c>
      <c r="D1459" t="s">
        <v>1150</v>
      </c>
      <c r="E1459" t="s">
        <v>2821</v>
      </c>
      <c r="F1459" t="s">
        <v>2842</v>
      </c>
      <c r="G1459" s="1">
        <f>COUNTIF(B1459,"*ii*")</f>
        <v>0</v>
      </c>
      <c r="H1459" s="1">
        <f>COUNTIF(B1459,"*ee*")</f>
        <v>0</v>
      </c>
      <c r="I1459" s="1">
        <f>COUNTIF(B1459,"*aa*")</f>
        <v>0</v>
      </c>
      <c r="J1459" s="1">
        <f>COUNTIF(B1459,"*oo*")</f>
        <v>0</v>
      </c>
      <c r="K1459" s="1">
        <f>COUNTIF(B1459,"*uu*")</f>
        <v>0</v>
      </c>
      <c r="L1459" s="1">
        <f>COUNTIF(B1459,"*ia*")</f>
        <v>0</v>
      </c>
      <c r="M1459" s="1">
        <f>COUNTIF(B1459,"*iu*")</f>
        <v>0</v>
      </c>
      <c r="N1459" s="1">
        <f>COUNTIF(B1459,"*ei*")</f>
        <v>0</v>
      </c>
      <c r="O1459" s="1">
        <f>COUNTIF(B1459,"*ea*")</f>
        <v>0</v>
      </c>
      <c r="P1459" s="1">
        <f>COUNTIF(B1459,"*eo*")</f>
        <v>0</v>
      </c>
      <c r="Q1459" s="1">
        <f>COUNTIF(B1459,"*eu*")</f>
        <v>0</v>
      </c>
      <c r="R1459" s="1">
        <f>COUNTIF(B1459,"*ai*")</f>
        <v>0</v>
      </c>
      <c r="S1459" s="1">
        <f>COUNTIF(B1459,"*ae*")</f>
        <v>0</v>
      </c>
      <c r="T1459" s="1">
        <f>COUNTIF(B1459,"*ao*")</f>
        <v>0</v>
      </c>
      <c r="U1459" s="1">
        <f>COUNTIF(B1459,"*au*")</f>
        <v>0</v>
      </c>
      <c r="V1459" s="1">
        <f>COUNTIF(B1459,"*oi*")</f>
        <v>0</v>
      </c>
      <c r="W1459" s="1">
        <f>COUNTIF(B1459,"*oe*")</f>
        <v>0</v>
      </c>
      <c r="X1459" s="1">
        <f>COUNTIF(B1459,"*oa*")</f>
        <v>0</v>
      </c>
      <c r="Y1459" s="1">
        <f>COUNTIF(B1459,"*ou*")</f>
        <v>0</v>
      </c>
      <c r="Z1459" s="1">
        <f>COUNTIF(B1459,"*ui*")</f>
        <v>0</v>
      </c>
      <c r="AA1459" s="1">
        <f>COUNTIF(B1459,"*ua*")</f>
        <v>0</v>
      </c>
      <c r="AB1459">
        <f>SUM(G1459:AA1459)</f>
        <v>0</v>
      </c>
      <c r="AC1459">
        <v>2</v>
      </c>
      <c r="AD1459">
        <f>COUNTIF(AC1459,"2")</f>
        <v>1</v>
      </c>
      <c r="AE1459">
        <f>COUNTIF(AC1459,"3")</f>
        <v>0</v>
      </c>
      <c r="AF1459">
        <f>COUNTIF(AC1459,"4")</f>
        <v>0</v>
      </c>
      <c r="AG1459">
        <f>COUNTIF(AC1459,"5")</f>
        <v>0</v>
      </c>
      <c r="AH1459">
        <v>1</v>
      </c>
      <c r="AI1459">
        <v>0</v>
      </c>
      <c r="AM1459">
        <v>1</v>
      </c>
      <c r="AN1459" t="str">
        <f>RIGHT(B1459,1)</f>
        <v>n</v>
      </c>
      <c r="AO1459" s="1">
        <f>COUNTIF(F1459,"CVCV")+COUNTIF(F1459,"CVVCV")</f>
        <v>0</v>
      </c>
      <c r="AP1459" s="1">
        <f>COUNTIF(F1459,"CVCVC")+COUNTIF(F1459,"CVVCVC")</f>
        <v>1</v>
      </c>
      <c r="AQ1459" s="1">
        <f>COUNTIF(F1459,"VCV")+COUNTIF(F1459,"VVCV")</f>
        <v>0</v>
      </c>
      <c r="AR1459" s="1">
        <f>COUNTIF(F1459,"VCVC")+COUNTIF(F1459,"VVCVC")</f>
        <v>0</v>
      </c>
      <c r="AS1459" s="1">
        <f>COUNTIF(F1459,"CVV")</f>
        <v>0</v>
      </c>
      <c r="AT1459" s="1">
        <f>COUNTIF(F1459,"CVVC")</f>
        <v>0</v>
      </c>
      <c r="AU1459" s="1">
        <f>COUNTIF(F1459,"VV")</f>
        <v>0</v>
      </c>
      <c r="AV1459" s="1">
        <f>COUNTIF(F1459,"VVC")</f>
        <v>0</v>
      </c>
      <c r="AW1459" s="1">
        <f>COUNTIF(F1459,"CVVCVC")+COUNTIF(F1459,"VVCVC")+COUNTIF(F1459,"CVVCV")+COUNTIF(F1459,"VVCV")</f>
        <v>0</v>
      </c>
      <c r="AY1459" s="1">
        <f>COUNTIF(F1459,"CCVCV")</f>
        <v>0</v>
      </c>
      <c r="AZ1459" s="1">
        <f>COUNTIF(F1459,"CCVCVC")</f>
        <v>0</v>
      </c>
      <c r="BA1459" s="1">
        <f>COUNTIF(F1459,"CCVV")</f>
        <v>0</v>
      </c>
      <c r="BB1459" s="1">
        <f>COUNTIF(F1459,"CCVVC")</f>
        <v>0</v>
      </c>
      <c r="BF1459" s="1" t="str">
        <f>RIGHT(F1459,4)</f>
        <v>VCVC</v>
      </c>
      <c r="BG1459" s="1"/>
      <c r="BJ1459">
        <v>1</v>
      </c>
      <c r="BK1459">
        <v>1</v>
      </c>
      <c r="BP1459" s="1">
        <f>SUM(BG1459:BO1459)</f>
        <v>2</v>
      </c>
      <c r="BQ1459">
        <v>0</v>
      </c>
      <c r="BS1459" s="1" t="str">
        <f>LEFT(B1459,1)</f>
        <v>h</v>
      </c>
      <c r="BT1459" s="1" t="str">
        <f>LEFT(B1459,2)</f>
        <v>ha</v>
      </c>
      <c r="BU1459" s="1" t="str">
        <f>RIGHT(B1459,1)</f>
        <v>n</v>
      </c>
      <c r="BX1459" s="10">
        <v>0</v>
      </c>
      <c r="BY1459" s="10" t="str">
        <f>LEFT(CA1459,1)</f>
        <v>a</v>
      </c>
      <c r="BZ1459" s="10" t="str">
        <f>LEFT(CC1459,1)</f>
        <v>a</v>
      </c>
      <c r="CA1459" s="10" t="str">
        <f>RIGHT(B1459,4)</f>
        <v>aman</v>
      </c>
      <c r="CB1459" s="10" t="str">
        <f>RIGHT(B1459,3)</f>
        <v>man</v>
      </c>
      <c r="CC1459" s="10" t="str">
        <f>RIGHT(B1459,2)</f>
        <v>an</v>
      </c>
      <c r="CD1459" s="10" t="str">
        <f>RIGHT(B1459,1)</f>
        <v>n</v>
      </c>
    </row>
    <row r="1460" spans="1:82">
      <c r="A1460">
        <v>113</v>
      </c>
      <c r="B1460" s="30" t="s">
        <v>3015</v>
      </c>
      <c r="C1460" t="s">
        <v>1902</v>
      </c>
      <c r="D1460" t="s">
        <v>1150</v>
      </c>
      <c r="E1460" t="s">
        <v>2821</v>
      </c>
      <c r="F1460" t="s">
        <v>2842</v>
      </c>
      <c r="G1460" s="1">
        <f>COUNTIF(B1460,"*ii*")</f>
        <v>0</v>
      </c>
      <c r="H1460" s="1">
        <f>COUNTIF(B1460,"*ee*")</f>
        <v>0</v>
      </c>
      <c r="I1460" s="1">
        <f>COUNTIF(B1460,"*aa*")</f>
        <v>0</v>
      </c>
      <c r="J1460" s="1">
        <f>COUNTIF(B1460,"*oo*")</f>
        <v>0</v>
      </c>
      <c r="K1460" s="1">
        <f>COUNTIF(B1460,"*uu*")</f>
        <v>0</v>
      </c>
      <c r="L1460" s="1">
        <f>COUNTIF(B1460,"*ia*")</f>
        <v>0</v>
      </c>
      <c r="M1460" s="1">
        <f>COUNTIF(B1460,"*iu*")</f>
        <v>0</v>
      </c>
      <c r="N1460" s="1">
        <f>COUNTIF(B1460,"*ei*")</f>
        <v>0</v>
      </c>
      <c r="O1460" s="1">
        <f>COUNTIF(B1460,"*ea*")</f>
        <v>0</v>
      </c>
      <c r="P1460" s="1">
        <f>COUNTIF(B1460,"*eo*")</f>
        <v>0</v>
      </c>
      <c r="Q1460" s="1">
        <f>COUNTIF(B1460,"*eu*")</f>
        <v>0</v>
      </c>
      <c r="R1460" s="1">
        <f>COUNTIF(B1460,"*ai*")</f>
        <v>0</v>
      </c>
      <c r="S1460" s="1">
        <f>COUNTIF(B1460,"*ae*")</f>
        <v>0</v>
      </c>
      <c r="T1460" s="1">
        <f>COUNTIF(B1460,"*ao*")</f>
        <v>0</v>
      </c>
      <c r="U1460" s="1">
        <f>COUNTIF(B1460,"*au*")</f>
        <v>0</v>
      </c>
      <c r="V1460" s="1">
        <f>COUNTIF(B1460,"*oi*")</f>
        <v>0</v>
      </c>
      <c r="W1460" s="1">
        <f>COUNTIF(B1460,"*oe*")</f>
        <v>0</v>
      </c>
      <c r="X1460" s="1">
        <f>COUNTIF(B1460,"*oa*")</f>
        <v>0</v>
      </c>
      <c r="Y1460" s="1">
        <f>COUNTIF(B1460,"*ou*")</f>
        <v>0</v>
      </c>
      <c r="Z1460" s="1">
        <f>COUNTIF(B1460,"*ui*")</f>
        <v>0</v>
      </c>
      <c r="AA1460" s="1">
        <f>COUNTIF(B1460,"*ua*")</f>
        <v>0</v>
      </c>
      <c r="AB1460">
        <f>SUM(G1460:AA1460)</f>
        <v>0</v>
      </c>
      <c r="AC1460">
        <v>2</v>
      </c>
      <c r="AD1460">
        <f>COUNTIF(AC1460,"2")</f>
        <v>1</v>
      </c>
      <c r="AE1460">
        <f>COUNTIF(AC1460,"3")</f>
        <v>0</v>
      </c>
      <c r="AF1460">
        <f>COUNTIF(AC1460,"4")</f>
        <v>0</v>
      </c>
      <c r="AG1460">
        <f>COUNTIF(AC1460,"5")</f>
        <v>0</v>
      </c>
      <c r="AH1460">
        <v>1</v>
      </c>
      <c r="AI1460">
        <v>0</v>
      </c>
      <c r="AM1460">
        <v>1</v>
      </c>
      <c r="AN1460" t="str">
        <f>RIGHT(B1460,1)</f>
        <v>n</v>
      </c>
      <c r="AO1460" s="1">
        <f>COUNTIF(F1460,"CVCV")+COUNTIF(F1460,"CVVCV")</f>
        <v>0</v>
      </c>
      <c r="AP1460" s="1">
        <f>COUNTIF(F1460,"CVCVC")+COUNTIF(F1460,"CVVCVC")</f>
        <v>1</v>
      </c>
      <c r="AQ1460" s="1">
        <f>COUNTIF(F1460,"VCV")+COUNTIF(F1460,"VVCV")</f>
        <v>0</v>
      </c>
      <c r="AR1460" s="1">
        <f>COUNTIF(F1460,"VCVC")+COUNTIF(F1460,"VVCVC")</f>
        <v>0</v>
      </c>
      <c r="AS1460" s="1">
        <f>COUNTIF(F1460,"CVV")</f>
        <v>0</v>
      </c>
      <c r="AT1460" s="1">
        <f>COUNTIF(F1460,"CVVC")</f>
        <v>0</v>
      </c>
      <c r="AU1460" s="1">
        <f>COUNTIF(F1460,"VV")</f>
        <v>0</v>
      </c>
      <c r="AV1460" s="1">
        <f>COUNTIF(F1460,"VVC")</f>
        <v>0</v>
      </c>
      <c r="AW1460" s="1">
        <f>COUNTIF(F1460,"CVVCVC")+COUNTIF(F1460,"VVCVC")+COUNTIF(F1460,"CVVCV")+COUNTIF(F1460,"VVCV")</f>
        <v>0</v>
      </c>
      <c r="AY1460" s="1">
        <f>COUNTIF(F1460,"CCVCV")</f>
        <v>0</v>
      </c>
      <c r="AZ1460" s="1">
        <f>COUNTIF(F1460,"CCVCVC")</f>
        <v>0</v>
      </c>
      <c r="BA1460" s="1">
        <f>COUNTIF(F1460,"CCVV")</f>
        <v>0</v>
      </c>
      <c r="BB1460" s="1">
        <f>COUNTIF(F1460,"CCVVC")</f>
        <v>0</v>
      </c>
      <c r="BF1460" s="1" t="str">
        <f>RIGHT(F1460,4)</f>
        <v>VCVC</v>
      </c>
      <c r="BG1460" s="1"/>
      <c r="BJ1460">
        <v>1</v>
      </c>
      <c r="BK1460">
        <v>1</v>
      </c>
      <c r="BP1460" s="1">
        <f>SUM(BG1460:BO1460)</f>
        <v>2</v>
      </c>
      <c r="BQ1460">
        <v>0</v>
      </c>
      <c r="BS1460" s="1" t="str">
        <f>LEFT(B1460,1)</f>
        <v>b</v>
      </c>
      <c r="BT1460" s="1" t="str">
        <f>LEFT(B1460,2)</f>
        <v>ba</v>
      </c>
      <c r="BU1460" s="1" t="str">
        <f>RIGHT(B1460,1)</f>
        <v>n</v>
      </c>
      <c r="BX1460" s="10">
        <v>0</v>
      </c>
      <c r="BY1460" s="10" t="str">
        <f>LEFT(CA1460,1)</f>
        <v>a</v>
      </c>
      <c r="BZ1460" s="10" t="str">
        <f>LEFT(CC1460,1)</f>
        <v>a</v>
      </c>
      <c r="CA1460" s="10" t="str">
        <f>RIGHT(B1460,4)</f>
        <v>aʔan</v>
      </c>
      <c r="CB1460" s="10" t="str">
        <f>RIGHT(B1460,3)</f>
        <v>ʔan</v>
      </c>
      <c r="CC1460" s="10" t="str">
        <f>RIGHT(B1460,2)</f>
        <v>an</v>
      </c>
      <c r="CD1460" s="10" t="str">
        <f>RIGHT(B1460,1)</f>
        <v>n</v>
      </c>
    </row>
    <row r="1461" spans="1:82">
      <c r="A1461">
        <v>1476</v>
      </c>
      <c r="B1461" s="30" t="s">
        <v>3412</v>
      </c>
      <c r="C1461" t="s">
        <v>2519</v>
      </c>
      <c r="D1461" t="s">
        <v>1150</v>
      </c>
      <c r="E1461" t="s">
        <v>2821</v>
      </c>
      <c r="F1461" t="s">
        <v>2842</v>
      </c>
      <c r="G1461" s="1">
        <f>COUNTIF(B1461,"*ii*")</f>
        <v>0</v>
      </c>
      <c r="H1461" s="1">
        <f>COUNTIF(B1461,"*ee*")</f>
        <v>0</v>
      </c>
      <c r="I1461" s="1">
        <f>COUNTIF(B1461,"*aa*")</f>
        <v>0</v>
      </c>
      <c r="J1461" s="1">
        <f>COUNTIF(B1461,"*oo*")</f>
        <v>0</v>
      </c>
      <c r="K1461" s="1">
        <f>COUNTIF(B1461,"*uu*")</f>
        <v>0</v>
      </c>
      <c r="L1461" s="1">
        <f>COUNTIF(B1461,"*ia*")</f>
        <v>0</v>
      </c>
      <c r="M1461" s="1">
        <f>COUNTIF(B1461,"*iu*")</f>
        <v>0</v>
      </c>
      <c r="N1461" s="1">
        <f>COUNTIF(B1461,"*ei*")</f>
        <v>0</v>
      </c>
      <c r="O1461" s="1">
        <f>COUNTIF(B1461,"*ea*")</f>
        <v>0</v>
      </c>
      <c r="P1461" s="1">
        <f>COUNTIF(B1461,"*eo*")</f>
        <v>0</v>
      </c>
      <c r="Q1461" s="1">
        <f>COUNTIF(B1461,"*eu*")</f>
        <v>0</v>
      </c>
      <c r="R1461" s="1">
        <f>COUNTIF(B1461,"*ai*")</f>
        <v>0</v>
      </c>
      <c r="S1461" s="1">
        <f>COUNTIF(B1461,"*ae*")</f>
        <v>0</v>
      </c>
      <c r="T1461" s="1">
        <f>COUNTIF(B1461,"*ao*")</f>
        <v>0</v>
      </c>
      <c r="U1461" s="1">
        <f>COUNTIF(B1461,"*au*")</f>
        <v>0</v>
      </c>
      <c r="V1461" s="1">
        <f>COUNTIF(B1461,"*oi*")</f>
        <v>0</v>
      </c>
      <c r="W1461" s="1">
        <f>COUNTIF(B1461,"*oe*")</f>
        <v>0</v>
      </c>
      <c r="X1461" s="1">
        <f>COUNTIF(B1461,"*oa*")</f>
        <v>0</v>
      </c>
      <c r="Y1461" s="1">
        <f>COUNTIF(B1461,"*ou*")</f>
        <v>0</v>
      </c>
      <c r="Z1461" s="1">
        <f>COUNTIF(B1461,"*ui*")</f>
        <v>0</v>
      </c>
      <c r="AA1461" s="1">
        <f>COUNTIF(B1461,"*ua*")</f>
        <v>0</v>
      </c>
      <c r="AB1461">
        <f>SUM(G1461:AA1461)</f>
        <v>0</v>
      </c>
      <c r="AC1461">
        <v>2</v>
      </c>
      <c r="AD1461">
        <f>COUNTIF(AC1461,"2")</f>
        <v>1</v>
      </c>
      <c r="AE1461">
        <f>COUNTIF(AC1461,"3")</f>
        <v>0</v>
      </c>
      <c r="AF1461">
        <f>COUNTIF(AC1461,"4")</f>
        <v>0</v>
      </c>
      <c r="AG1461">
        <f>COUNTIF(AC1461,"5")</f>
        <v>0</v>
      </c>
      <c r="AH1461">
        <v>1</v>
      </c>
      <c r="AI1461">
        <v>0</v>
      </c>
      <c r="AM1461">
        <v>1</v>
      </c>
      <c r="AN1461" t="str">
        <f>RIGHT(B1461,1)</f>
        <v>n</v>
      </c>
      <c r="AO1461" s="1">
        <f>COUNTIF(F1461,"CVCV")+COUNTIF(F1461,"CVVCV")</f>
        <v>0</v>
      </c>
      <c r="AP1461" s="1">
        <f>COUNTIF(F1461,"CVCVC")+COUNTIF(F1461,"CVVCVC")</f>
        <v>1</v>
      </c>
      <c r="AQ1461" s="1">
        <f>COUNTIF(F1461,"VCV")+COUNTIF(F1461,"VVCV")</f>
        <v>0</v>
      </c>
      <c r="AR1461" s="1">
        <f>COUNTIF(F1461,"VCVC")+COUNTIF(F1461,"VVCVC")</f>
        <v>0</v>
      </c>
      <c r="AS1461" s="1">
        <f>COUNTIF(F1461,"CVV")</f>
        <v>0</v>
      </c>
      <c r="AT1461" s="1">
        <f>COUNTIF(F1461,"CVVC")</f>
        <v>0</v>
      </c>
      <c r="AU1461" s="1">
        <f>COUNTIF(F1461,"VV")</f>
        <v>0</v>
      </c>
      <c r="AV1461" s="1">
        <f>COUNTIF(F1461,"VVC")</f>
        <v>0</v>
      </c>
      <c r="AW1461" s="1">
        <f>COUNTIF(F1461,"CVVCVC")+COUNTIF(F1461,"VVCVC")+COUNTIF(F1461,"CVVCV")+COUNTIF(F1461,"VVCV")</f>
        <v>0</v>
      </c>
      <c r="AY1461" s="1">
        <f>COUNTIF(F1461,"CCVCV")</f>
        <v>0</v>
      </c>
      <c r="AZ1461" s="1">
        <f>COUNTIF(F1461,"CCVCVC")</f>
        <v>0</v>
      </c>
      <c r="BA1461" s="1">
        <f>COUNTIF(F1461,"CCVV")</f>
        <v>0</v>
      </c>
      <c r="BB1461" s="1">
        <f>COUNTIF(F1461,"CCVVC")</f>
        <v>0</v>
      </c>
      <c r="BF1461" s="1" t="str">
        <f>RIGHT(F1461,4)</f>
        <v>VCVC</v>
      </c>
      <c r="BG1461" s="1"/>
      <c r="BJ1461">
        <v>1</v>
      </c>
      <c r="BK1461">
        <v>1</v>
      </c>
      <c r="BP1461" s="1">
        <f>SUM(BG1461:BO1461)</f>
        <v>2</v>
      </c>
      <c r="BQ1461">
        <v>0</v>
      </c>
      <c r="BS1461" s="1" t="str">
        <f>LEFT(B1461,1)</f>
        <v>r</v>
      </c>
      <c r="BT1461" s="1" t="str">
        <f>LEFT(B1461,2)</f>
        <v>ra</v>
      </c>
      <c r="BU1461" s="1" t="str">
        <f>RIGHT(B1461,1)</f>
        <v>n</v>
      </c>
      <c r="BX1461" s="10">
        <v>0</v>
      </c>
      <c r="BY1461" s="10" t="str">
        <f>LEFT(CA1461,1)</f>
        <v>a</v>
      </c>
      <c r="BZ1461" s="10" t="str">
        <f>LEFT(CC1461,1)</f>
        <v>a</v>
      </c>
      <c r="CA1461" s="10" t="str">
        <f>RIGHT(B1461,4)</f>
        <v>aʔan</v>
      </c>
      <c r="CB1461" s="10" t="str">
        <f>RIGHT(B1461,3)</f>
        <v>ʔan</v>
      </c>
      <c r="CC1461" s="10" t="str">
        <f>RIGHT(B1461,2)</f>
        <v>an</v>
      </c>
      <c r="CD1461" s="10" t="str">
        <f>RIGHT(B1461,1)</f>
        <v>n</v>
      </c>
    </row>
    <row r="1462" spans="1:82">
      <c r="A1462">
        <v>522</v>
      </c>
      <c r="B1462" s="30" t="s">
        <v>439</v>
      </c>
      <c r="C1462" t="s">
        <v>1758</v>
      </c>
      <c r="D1462" t="s">
        <v>1141</v>
      </c>
      <c r="E1462" t="s">
        <v>1141</v>
      </c>
      <c r="F1462" t="s">
        <v>2842</v>
      </c>
      <c r="G1462" s="1">
        <f>COUNTIF(B1462,"*ii*")</f>
        <v>0</v>
      </c>
      <c r="H1462" s="1">
        <f>COUNTIF(B1462,"*ee*")</f>
        <v>0</v>
      </c>
      <c r="I1462" s="1">
        <f>COUNTIF(B1462,"*aa*")</f>
        <v>0</v>
      </c>
      <c r="J1462" s="1">
        <f>COUNTIF(B1462,"*oo*")</f>
        <v>0</v>
      </c>
      <c r="K1462" s="1">
        <f>COUNTIF(B1462,"*uu*")</f>
        <v>0</v>
      </c>
      <c r="L1462" s="1">
        <f>COUNTIF(B1462,"*ia*")</f>
        <v>0</v>
      </c>
      <c r="M1462" s="1">
        <f>COUNTIF(B1462,"*iu*")</f>
        <v>0</v>
      </c>
      <c r="N1462" s="1">
        <f>COUNTIF(B1462,"*ei*")</f>
        <v>0</v>
      </c>
      <c r="O1462" s="1">
        <f>COUNTIF(B1462,"*ea*")</f>
        <v>0</v>
      </c>
      <c r="P1462" s="1">
        <f>COUNTIF(B1462,"*eo*")</f>
        <v>0</v>
      </c>
      <c r="Q1462" s="1">
        <f>COUNTIF(B1462,"*eu*")</f>
        <v>0</v>
      </c>
      <c r="R1462" s="1">
        <f>COUNTIF(B1462,"*ai*")</f>
        <v>0</v>
      </c>
      <c r="S1462" s="1">
        <f>COUNTIF(B1462,"*ae*")</f>
        <v>0</v>
      </c>
      <c r="T1462" s="1">
        <f>COUNTIF(B1462,"*ao*")</f>
        <v>0</v>
      </c>
      <c r="U1462" s="1">
        <f>COUNTIF(B1462,"*au*")</f>
        <v>0</v>
      </c>
      <c r="V1462" s="1">
        <f>COUNTIF(B1462,"*oi*")</f>
        <v>0</v>
      </c>
      <c r="W1462" s="1">
        <f>COUNTIF(B1462,"*oe*")</f>
        <v>0</v>
      </c>
      <c r="X1462" s="1">
        <f>COUNTIF(B1462,"*oa*")</f>
        <v>0</v>
      </c>
      <c r="Y1462" s="1">
        <f>COUNTIF(B1462,"*ou*")</f>
        <v>0</v>
      </c>
      <c r="Z1462" s="1">
        <f>COUNTIF(B1462,"*ui*")</f>
        <v>0</v>
      </c>
      <c r="AA1462" s="1">
        <f>COUNTIF(B1462,"*ua*")</f>
        <v>0</v>
      </c>
      <c r="AB1462">
        <f>SUM(G1462:AA1462)</f>
        <v>0</v>
      </c>
      <c r="AC1462">
        <v>2</v>
      </c>
      <c r="AD1462">
        <f>COUNTIF(AC1462,"2")</f>
        <v>1</v>
      </c>
      <c r="AE1462">
        <f>COUNTIF(AC1462,"3")</f>
        <v>0</v>
      </c>
      <c r="AF1462">
        <f>COUNTIF(AC1462,"4")</f>
        <v>0</v>
      </c>
      <c r="AG1462">
        <f>COUNTIF(AC1462,"5")</f>
        <v>0</v>
      </c>
      <c r="AH1462">
        <v>1</v>
      </c>
      <c r="AI1462">
        <v>0</v>
      </c>
      <c r="AM1462">
        <v>1</v>
      </c>
      <c r="AN1462" t="str">
        <f>RIGHT(B1462,1)</f>
        <v>n</v>
      </c>
      <c r="AO1462" s="1">
        <f>COUNTIF(F1462,"CVCV")+COUNTIF(F1462,"CVVCV")</f>
        <v>0</v>
      </c>
      <c r="AP1462" s="1">
        <f>COUNTIF(F1462,"CVCVC")+COUNTIF(F1462,"CVVCVC")</f>
        <v>1</v>
      </c>
      <c r="AQ1462" s="1">
        <f>COUNTIF(F1462,"VCV")+COUNTIF(F1462,"VVCV")</f>
        <v>0</v>
      </c>
      <c r="AR1462" s="1">
        <f>COUNTIF(F1462,"VCVC")+COUNTIF(F1462,"VVCVC")</f>
        <v>0</v>
      </c>
      <c r="AS1462" s="1">
        <f>COUNTIF(F1462,"CVV")</f>
        <v>0</v>
      </c>
      <c r="AT1462" s="1">
        <f>COUNTIF(F1462,"CVVC")</f>
        <v>0</v>
      </c>
      <c r="AU1462" s="1">
        <f>COUNTIF(F1462,"VV")</f>
        <v>0</v>
      </c>
      <c r="AV1462" s="1">
        <f>COUNTIF(F1462,"VVC")</f>
        <v>0</v>
      </c>
      <c r="AW1462" s="1">
        <f>COUNTIF(F1462,"CVVCVC")+COUNTIF(F1462,"VVCVC")+COUNTIF(F1462,"CVVCV")+COUNTIF(F1462,"VVCV")</f>
        <v>0</v>
      </c>
      <c r="AY1462" s="1">
        <f>COUNTIF(F1462,"CCVCV")</f>
        <v>0</v>
      </c>
      <c r="AZ1462" s="1">
        <f>COUNTIF(F1462,"CCVCVC")</f>
        <v>0</v>
      </c>
      <c r="BA1462" s="1">
        <f>COUNTIF(F1462,"CCVV")</f>
        <v>0</v>
      </c>
      <c r="BB1462" s="1">
        <f>COUNTIF(F1462,"CCVVC")</f>
        <v>0</v>
      </c>
      <c r="BF1462" s="1" t="str">
        <f>RIGHT(F1462,4)</f>
        <v>VCVC</v>
      </c>
      <c r="BG1462" s="1"/>
      <c r="BJ1462">
        <v>1</v>
      </c>
      <c r="BK1462">
        <v>1</v>
      </c>
      <c r="BP1462" s="1">
        <f>SUM(BG1462:BO1462)</f>
        <v>2</v>
      </c>
      <c r="BQ1462">
        <v>0</v>
      </c>
      <c r="BS1462" s="1" t="str">
        <f>LEFT(B1462,1)</f>
        <v>k</v>
      </c>
      <c r="BT1462" s="1" t="str">
        <f>LEFT(B1462,2)</f>
        <v>ke</v>
      </c>
      <c r="BU1462" s="1" t="str">
        <f>RIGHT(B1462,1)</f>
        <v>n</v>
      </c>
      <c r="BX1462" s="10">
        <v>0</v>
      </c>
      <c r="BY1462" s="10" t="str">
        <f>LEFT(CA1462,1)</f>
        <v>e</v>
      </c>
      <c r="BZ1462" s="10" t="str">
        <f>LEFT(CC1462,1)</f>
        <v>a</v>
      </c>
      <c r="CA1462" s="10" t="str">
        <f>RIGHT(B1462,4)</f>
        <v>efan</v>
      </c>
      <c r="CB1462" s="10" t="str">
        <f>RIGHT(B1462,3)</f>
        <v>fan</v>
      </c>
      <c r="CC1462" s="10" t="str">
        <f>RIGHT(B1462,2)</f>
        <v>an</v>
      </c>
      <c r="CD1462" s="10" t="str">
        <f>RIGHT(B1462,1)</f>
        <v>n</v>
      </c>
    </row>
    <row r="1463" spans="1:82">
      <c r="A1463">
        <v>1510</v>
      </c>
      <c r="B1463" s="30" t="s">
        <v>74</v>
      </c>
      <c r="C1463" t="s">
        <v>1247</v>
      </c>
      <c r="D1463" t="s">
        <v>1141</v>
      </c>
      <c r="E1463" t="s">
        <v>1141</v>
      </c>
      <c r="F1463" t="s">
        <v>2842</v>
      </c>
      <c r="G1463" s="1">
        <f>COUNTIF(B1463,"*ii*")</f>
        <v>0</v>
      </c>
      <c r="H1463" s="1">
        <f>COUNTIF(B1463,"*ee*")</f>
        <v>0</v>
      </c>
      <c r="I1463" s="1">
        <f>COUNTIF(B1463,"*aa*")</f>
        <v>0</v>
      </c>
      <c r="J1463" s="1">
        <f>COUNTIF(B1463,"*oo*")</f>
        <v>0</v>
      </c>
      <c r="K1463" s="1">
        <f>COUNTIF(B1463,"*uu*")</f>
        <v>0</v>
      </c>
      <c r="L1463" s="1">
        <f>COUNTIF(B1463,"*ia*")</f>
        <v>0</v>
      </c>
      <c r="M1463" s="1">
        <f>COUNTIF(B1463,"*iu*")</f>
        <v>0</v>
      </c>
      <c r="N1463" s="1">
        <f>COUNTIF(B1463,"*ei*")</f>
        <v>0</v>
      </c>
      <c r="O1463" s="1">
        <f>COUNTIF(B1463,"*ea*")</f>
        <v>0</v>
      </c>
      <c r="P1463" s="1">
        <f>COUNTIF(B1463,"*eo*")</f>
        <v>0</v>
      </c>
      <c r="Q1463" s="1">
        <f>COUNTIF(B1463,"*eu*")</f>
        <v>0</v>
      </c>
      <c r="R1463" s="1">
        <f>COUNTIF(B1463,"*ai*")</f>
        <v>0</v>
      </c>
      <c r="S1463" s="1">
        <f>COUNTIF(B1463,"*ae*")</f>
        <v>0</v>
      </c>
      <c r="T1463" s="1">
        <f>COUNTIF(B1463,"*ao*")</f>
        <v>0</v>
      </c>
      <c r="U1463" s="1">
        <f>COUNTIF(B1463,"*au*")</f>
        <v>0</v>
      </c>
      <c r="V1463" s="1">
        <f>COUNTIF(B1463,"*oi*")</f>
        <v>0</v>
      </c>
      <c r="W1463" s="1">
        <f>COUNTIF(B1463,"*oe*")</f>
        <v>0</v>
      </c>
      <c r="X1463" s="1">
        <f>COUNTIF(B1463,"*oa*")</f>
        <v>0</v>
      </c>
      <c r="Y1463" s="1">
        <f>COUNTIF(B1463,"*ou*")</f>
        <v>0</v>
      </c>
      <c r="Z1463" s="1">
        <f>COUNTIF(B1463,"*ui*")</f>
        <v>0</v>
      </c>
      <c r="AA1463" s="1">
        <f>COUNTIF(B1463,"*ua*")</f>
        <v>0</v>
      </c>
      <c r="AB1463">
        <f>SUM(G1463:AA1463)</f>
        <v>0</v>
      </c>
      <c r="AC1463">
        <v>2</v>
      </c>
      <c r="AD1463">
        <f>COUNTIF(AC1463,"2")</f>
        <v>1</v>
      </c>
      <c r="AE1463">
        <f>COUNTIF(AC1463,"3")</f>
        <v>0</v>
      </c>
      <c r="AF1463">
        <f>COUNTIF(AC1463,"4")</f>
        <v>0</v>
      </c>
      <c r="AG1463">
        <f>COUNTIF(AC1463,"5")</f>
        <v>0</v>
      </c>
      <c r="AH1463">
        <v>1</v>
      </c>
      <c r="AI1463">
        <v>0</v>
      </c>
      <c r="AM1463">
        <v>1</v>
      </c>
      <c r="AN1463" t="str">
        <f>RIGHT(B1463,1)</f>
        <v>n</v>
      </c>
      <c r="AO1463" s="1">
        <f>COUNTIF(F1463,"CVCV")+COUNTIF(F1463,"CVVCV")</f>
        <v>0</v>
      </c>
      <c r="AP1463" s="1">
        <f>COUNTIF(F1463,"CVCVC")+COUNTIF(F1463,"CVVCVC")</f>
        <v>1</v>
      </c>
      <c r="AQ1463" s="1">
        <f>COUNTIF(F1463,"VCV")+COUNTIF(F1463,"VVCV")</f>
        <v>0</v>
      </c>
      <c r="AR1463" s="1">
        <f>COUNTIF(F1463,"VCVC")+COUNTIF(F1463,"VVCVC")</f>
        <v>0</v>
      </c>
      <c r="AS1463" s="1">
        <f>COUNTIF(F1463,"CVV")</f>
        <v>0</v>
      </c>
      <c r="AT1463" s="1">
        <f>COUNTIF(F1463,"CVVC")</f>
        <v>0</v>
      </c>
      <c r="AU1463" s="1">
        <f>COUNTIF(F1463,"VV")</f>
        <v>0</v>
      </c>
      <c r="AV1463" s="1">
        <f>COUNTIF(F1463,"VVC")</f>
        <v>0</v>
      </c>
      <c r="AW1463" s="1">
        <f>COUNTIF(F1463,"CVVCVC")+COUNTIF(F1463,"VVCVC")+COUNTIF(F1463,"CVVCV")+COUNTIF(F1463,"VVCV")</f>
        <v>0</v>
      </c>
      <c r="AY1463" s="1">
        <f>COUNTIF(F1463,"CCVCV")</f>
        <v>0</v>
      </c>
      <c r="AZ1463" s="1">
        <f>COUNTIF(F1463,"CCVCVC")</f>
        <v>0</v>
      </c>
      <c r="BA1463" s="1">
        <f>COUNTIF(F1463,"CCVV")</f>
        <v>0</v>
      </c>
      <c r="BB1463" s="1">
        <f>COUNTIF(F1463,"CCVVC")</f>
        <v>0</v>
      </c>
      <c r="BF1463" s="1" t="str">
        <f>RIGHT(F1463,4)</f>
        <v>VCVC</v>
      </c>
      <c r="BG1463" s="1"/>
      <c r="BJ1463">
        <v>1</v>
      </c>
      <c r="BK1463">
        <v>1</v>
      </c>
      <c r="BP1463" s="1">
        <f>SUM(BG1463:BO1463)</f>
        <v>2</v>
      </c>
      <c r="BQ1463">
        <v>0</v>
      </c>
      <c r="BS1463" s="1" t="str">
        <f>LEFT(B1463,1)</f>
        <v>r</v>
      </c>
      <c r="BT1463" s="1" t="str">
        <f>LEFT(B1463,2)</f>
        <v>re</v>
      </c>
      <c r="BU1463" s="1" t="str">
        <f>RIGHT(B1463,1)</f>
        <v>n</v>
      </c>
      <c r="BX1463" s="10">
        <v>0</v>
      </c>
      <c r="BY1463" s="10" t="str">
        <f>LEFT(CA1463,1)</f>
        <v>e</v>
      </c>
      <c r="BZ1463" s="10" t="str">
        <f>LEFT(CC1463,1)</f>
        <v>a</v>
      </c>
      <c r="CA1463" s="10" t="str">
        <f>RIGHT(B1463,4)</f>
        <v>eran</v>
      </c>
      <c r="CB1463" s="10" t="str">
        <f>RIGHT(B1463,3)</f>
        <v>ran</v>
      </c>
      <c r="CC1463" s="10" t="str">
        <f>RIGHT(B1463,2)</f>
        <v>an</v>
      </c>
      <c r="CD1463" s="10" t="str">
        <f>RIGHT(B1463,1)</f>
        <v>n</v>
      </c>
    </row>
    <row r="1464" spans="1:82">
      <c r="A1464">
        <v>828</v>
      </c>
      <c r="B1464" s="30" t="s">
        <v>129</v>
      </c>
      <c r="C1464" t="s">
        <v>1316</v>
      </c>
      <c r="D1464" t="s">
        <v>1141</v>
      </c>
      <c r="E1464" t="s">
        <v>1141</v>
      </c>
      <c r="F1464" t="s">
        <v>2842</v>
      </c>
      <c r="G1464" s="1">
        <f>COUNTIF(B1464,"*ii*")</f>
        <v>0</v>
      </c>
      <c r="H1464" s="1">
        <f>COUNTIF(B1464,"*ee*")</f>
        <v>0</v>
      </c>
      <c r="I1464" s="1">
        <f>COUNTIF(B1464,"*aa*")</f>
        <v>0</v>
      </c>
      <c r="J1464" s="1">
        <f>COUNTIF(B1464,"*oo*")</f>
        <v>0</v>
      </c>
      <c r="K1464" s="1">
        <f>COUNTIF(B1464,"*uu*")</f>
        <v>0</v>
      </c>
      <c r="L1464" s="1">
        <f>COUNTIF(B1464,"*ia*")</f>
        <v>0</v>
      </c>
      <c r="M1464" s="1">
        <f>COUNTIF(B1464,"*iu*")</f>
        <v>0</v>
      </c>
      <c r="N1464" s="1">
        <f>COUNTIF(B1464,"*ei*")</f>
        <v>0</v>
      </c>
      <c r="O1464" s="1">
        <f>COUNTIF(B1464,"*ea*")</f>
        <v>0</v>
      </c>
      <c r="P1464" s="1">
        <f>COUNTIF(B1464,"*eo*")</f>
        <v>0</v>
      </c>
      <c r="Q1464" s="1">
        <f>COUNTIF(B1464,"*eu*")</f>
        <v>0</v>
      </c>
      <c r="R1464" s="1">
        <f>COUNTIF(B1464,"*ai*")</f>
        <v>0</v>
      </c>
      <c r="S1464" s="1">
        <f>COUNTIF(B1464,"*ae*")</f>
        <v>0</v>
      </c>
      <c r="T1464" s="1">
        <f>COUNTIF(B1464,"*ao*")</f>
        <v>0</v>
      </c>
      <c r="U1464" s="1">
        <f>COUNTIF(B1464,"*au*")</f>
        <v>0</v>
      </c>
      <c r="V1464" s="1">
        <f>COUNTIF(B1464,"*oi*")</f>
        <v>0</v>
      </c>
      <c r="W1464" s="1">
        <f>COUNTIF(B1464,"*oe*")</f>
        <v>0</v>
      </c>
      <c r="X1464" s="1">
        <f>COUNTIF(B1464,"*oa*")</f>
        <v>0</v>
      </c>
      <c r="Y1464" s="1">
        <f>COUNTIF(B1464,"*ou*")</f>
        <v>0</v>
      </c>
      <c r="Z1464" s="1">
        <f>COUNTIF(B1464,"*ui*")</f>
        <v>0</v>
      </c>
      <c r="AA1464" s="1">
        <f>COUNTIF(B1464,"*ua*")</f>
        <v>0</v>
      </c>
      <c r="AB1464">
        <f>SUM(G1464:AA1464)</f>
        <v>0</v>
      </c>
      <c r="AC1464">
        <v>2</v>
      </c>
      <c r="AD1464">
        <f>COUNTIF(AC1464,"2")</f>
        <v>1</v>
      </c>
      <c r="AE1464">
        <f>COUNTIF(AC1464,"3")</f>
        <v>0</v>
      </c>
      <c r="AF1464">
        <f>COUNTIF(AC1464,"4")</f>
        <v>0</v>
      </c>
      <c r="AG1464">
        <f>COUNTIF(AC1464,"5")</f>
        <v>0</v>
      </c>
      <c r="AH1464">
        <v>1</v>
      </c>
      <c r="AI1464">
        <v>0</v>
      </c>
      <c r="AM1464">
        <v>1</v>
      </c>
      <c r="AN1464" t="str">
        <f>RIGHT(B1464,1)</f>
        <v>n</v>
      </c>
      <c r="AO1464" s="1">
        <f>COUNTIF(F1464,"CVCV")+COUNTIF(F1464,"CVVCV")</f>
        <v>0</v>
      </c>
      <c r="AP1464" s="1">
        <f>COUNTIF(F1464,"CVCVC")+COUNTIF(F1464,"CVVCVC")</f>
        <v>1</v>
      </c>
      <c r="AQ1464" s="1">
        <f>COUNTIF(F1464,"VCV")+COUNTIF(F1464,"VVCV")</f>
        <v>0</v>
      </c>
      <c r="AR1464" s="1">
        <f>COUNTIF(F1464,"VCVC")+COUNTIF(F1464,"VVCVC")</f>
        <v>0</v>
      </c>
      <c r="AS1464" s="1">
        <f>COUNTIF(F1464,"CVV")</f>
        <v>0</v>
      </c>
      <c r="AT1464" s="1">
        <f>COUNTIF(F1464,"CVVC")</f>
        <v>0</v>
      </c>
      <c r="AU1464" s="1">
        <f>COUNTIF(F1464,"VV")</f>
        <v>0</v>
      </c>
      <c r="AV1464" s="1">
        <f>COUNTIF(F1464,"VVC")</f>
        <v>0</v>
      </c>
      <c r="AW1464" s="1">
        <f>COUNTIF(F1464,"CVVCVC")+COUNTIF(F1464,"VVCVC")+COUNTIF(F1464,"CVVCV")+COUNTIF(F1464,"VVCV")</f>
        <v>0</v>
      </c>
      <c r="AY1464" s="1">
        <f>COUNTIF(F1464,"CCVCV")</f>
        <v>0</v>
      </c>
      <c r="AZ1464" s="1">
        <f>COUNTIF(F1464,"CCVCVC")</f>
        <v>0</v>
      </c>
      <c r="BA1464" s="1">
        <f>COUNTIF(F1464,"CCVV")</f>
        <v>0</v>
      </c>
      <c r="BB1464" s="1">
        <f>COUNTIF(F1464,"CCVVC")</f>
        <v>0</v>
      </c>
      <c r="BF1464" s="1" t="str">
        <f>RIGHT(F1464,4)</f>
        <v>VCVC</v>
      </c>
      <c r="BG1464" s="1"/>
      <c r="BJ1464">
        <v>1</v>
      </c>
      <c r="BK1464">
        <v>1</v>
      </c>
      <c r="BP1464" s="1">
        <f>SUM(BG1464:BO1464)</f>
        <v>2</v>
      </c>
      <c r="BQ1464">
        <v>0</v>
      </c>
      <c r="BS1464" s="1" t="str">
        <f>LEFT(B1464,1)</f>
        <v>m</v>
      </c>
      <c r="BT1464" s="1" t="str">
        <f>LEFT(B1464,2)</f>
        <v>me</v>
      </c>
      <c r="BU1464" s="1" t="str">
        <f>RIGHT(B1464,1)</f>
        <v>n</v>
      </c>
      <c r="BX1464" s="10">
        <v>0</v>
      </c>
      <c r="BY1464" s="10" t="str">
        <f>LEFT(CA1464,1)</f>
        <v>e</v>
      </c>
      <c r="BZ1464" s="10" t="str">
        <f>LEFT(CC1464,1)</f>
        <v>a</v>
      </c>
      <c r="CA1464" s="10" t="str">
        <f>RIGHT(B1464,4)</f>
        <v>etan</v>
      </c>
      <c r="CB1464" s="10" t="str">
        <f>RIGHT(B1464,3)</f>
        <v>tan</v>
      </c>
      <c r="CC1464" s="10" t="str">
        <f>RIGHT(B1464,2)</f>
        <v>an</v>
      </c>
      <c r="CD1464" s="10" t="str">
        <f>RIGHT(B1464,1)</f>
        <v>n</v>
      </c>
    </row>
    <row r="1465" spans="1:82">
      <c r="A1465">
        <v>829</v>
      </c>
      <c r="B1465" s="30" t="s">
        <v>129</v>
      </c>
      <c r="C1465" t="s">
        <v>1432</v>
      </c>
      <c r="D1465" t="s">
        <v>1141</v>
      </c>
      <c r="E1465" t="s">
        <v>1141</v>
      </c>
      <c r="F1465" t="s">
        <v>2842</v>
      </c>
      <c r="G1465" s="1">
        <f>COUNTIF(B1465,"*ii*")</f>
        <v>0</v>
      </c>
      <c r="H1465" s="1">
        <f>COUNTIF(B1465,"*ee*")</f>
        <v>0</v>
      </c>
      <c r="I1465" s="1">
        <f>COUNTIF(B1465,"*aa*")</f>
        <v>0</v>
      </c>
      <c r="J1465" s="1">
        <f>COUNTIF(B1465,"*oo*")</f>
        <v>0</v>
      </c>
      <c r="K1465" s="1">
        <f>COUNTIF(B1465,"*uu*")</f>
        <v>0</v>
      </c>
      <c r="L1465" s="1">
        <f>COUNTIF(B1465,"*ia*")</f>
        <v>0</v>
      </c>
      <c r="M1465" s="1">
        <f>COUNTIF(B1465,"*iu*")</f>
        <v>0</v>
      </c>
      <c r="N1465" s="1">
        <f>COUNTIF(B1465,"*ei*")</f>
        <v>0</v>
      </c>
      <c r="O1465" s="1">
        <f>COUNTIF(B1465,"*ea*")</f>
        <v>0</v>
      </c>
      <c r="P1465" s="1">
        <f>COUNTIF(B1465,"*eo*")</f>
        <v>0</v>
      </c>
      <c r="Q1465" s="1">
        <f>COUNTIF(B1465,"*eu*")</f>
        <v>0</v>
      </c>
      <c r="R1465" s="1">
        <f>COUNTIF(B1465,"*ai*")</f>
        <v>0</v>
      </c>
      <c r="S1465" s="1">
        <f>COUNTIF(B1465,"*ae*")</f>
        <v>0</v>
      </c>
      <c r="T1465" s="1">
        <f>COUNTIF(B1465,"*ao*")</f>
        <v>0</v>
      </c>
      <c r="U1465" s="1">
        <f>COUNTIF(B1465,"*au*")</f>
        <v>0</v>
      </c>
      <c r="V1465" s="1">
        <f>COUNTIF(B1465,"*oi*")</f>
        <v>0</v>
      </c>
      <c r="W1465" s="1">
        <f>COUNTIF(B1465,"*oe*")</f>
        <v>0</v>
      </c>
      <c r="X1465" s="1">
        <f>COUNTIF(B1465,"*oa*")</f>
        <v>0</v>
      </c>
      <c r="Y1465" s="1">
        <f>COUNTIF(B1465,"*ou*")</f>
        <v>0</v>
      </c>
      <c r="Z1465" s="1">
        <f>COUNTIF(B1465,"*ui*")</f>
        <v>0</v>
      </c>
      <c r="AA1465" s="1">
        <f>COUNTIF(B1465,"*ua*")</f>
        <v>0</v>
      </c>
      <c r="AB1465">
        <f>SUM(G1465:AA1465)</f>
        <v>0</v>
      </c>
      <c r="AC1465">
        <v>2</v>
      </c>
      <c r="AD1465">
        <f>COUNTIF(AC1465,"2")</f>
        <v>1</v>
      </c>
      <c r="AE1465">
        <f>COUNTIF(AC1465,"3")</f>
        <v>0</v>
      </c>
      <c r="AF1465">
        <f>COUNTIF(AC1465,"4")</f>
        <v>0</v>
      </c>
      <c r="AG1465">
        <f>COUNTIF(AC1465,"5")</f>
        <v>0</v>
      </c>
      <c r="AH1465">
        <v>1</v>
      </c>
      <c r="AI1465">
        <v>0</v>
      </c>
      <c r="AM1465">
        <v>1</v>
      </c>
      <c r="AN1465" t="str">
        <f>RIGHT(B1465,1)</f>
        <v>n</v>
      </c>
      <c r="AO1465" s="1">
        <f>COUNTIF(F1465,"CVCV")+COUNTIF(F1465,"CVVCV")</f>
        <v>0</v>
      </c>
      <c r="AP1465" s="1">
        <f>COUNTIF(F1465,"CVCVC")+COUNTIF(F1465,"CVVCVC")</f>
        <v>1</v>
      </c>
      <c r="AQ1465" s="1">
        <f>COUNTIF(F1465,"VCV")+COUNTIF(F1465,"VVCV")</f>
        <v>0</v>
      </c>
      <c r="AR1465" s="1">
        <f>COUNTIF(F1465,"VCVC")+COUNTIF(F1465,"VVCVC")</f>
        <v>0</v>
      </c>
      <c r="AS1465" s="1">
        <f>COUNTIF(F1465,"CVV")</f>
        <v>0</v>
      </c>
      <c r="AT1465" s="1">
        <f>COUNTIF(F1465,"CVVC")</f>
        <v>0</v>
      </c>
      <c r="AU1465" s="1">
        <f>COUNTIF(F1465,"VV")</f>
        <v>0</v>
      </c>
      <c r="AV1465" s="1">
        <f>COUNTIF(F1465,"VVC")</f>
        <v>0</v>
      </c>
      <c r="AW1465" s="1">
        <f>COUNTIF(F1465,"CVVCVC")+COUNTIF(F1465,"VVCVC")+COUNTIF(F1465,"CVVCV")+COUNTIF(F1465,"VVCV")</f>
        <v>0</v>
      </c>
      <c r="AY1465" s="1">
        <f>COUNTIF(F1465,"CCVCV")</f>
        <v>0</v>
      </c>
      <c r="AZ1465" s="1">
        <f>COUNTIF(F1465,"CCVCVC")</f>
        <v>0</v>
      </c>
      <c r="BA1465" s="1">
        <f>COUNTIF(F1465,"CCVV")</f>
        <v>0</v>
      </c>
      <c r="BB1465" s="1">
        <f>COUNTIF(F1465,"CCVVC")</f>
        <v>0</v>
      </c>
      <c r="BF1465" s="1" t="str">
        <f>RIGHT(F1465,4)</f>
        <v>VCVC</v>
      </c>
      <c r="BG1465" s="1"/>
      <c r="BJ1465">
        <v>1</v>
      </c>
      <c r="BK1465">
        <v>1</v>
      </c>
      <c r="BP1465" s="1">
        <f>SUM(BG1465:BO1465)</f>
        <v>2</v>
      </c>
      <c r="BQ1465">
        <v>0</v>
      </c>
      <c r="BS1465" s="1" t="str">
        <f>LEFT(B1465,1)</f>
        <v>m</v>
      </c>
      <c r="BT1465" s="1" t="str">
        <f>LEFT(B1465,2)</f>
        <v>me</v>
      </c>
      <c r="BU1465" s="1" t="str">
        <f>RIGHT(B1465,1)</f>
        <v>n</v>
      </c>
      <c r="BX1465" s="10">
        <v>0</v>
      </c>
      <c r="BY1465" s="10" t="str">
        <f>LEFT(CA1465,1)</f>
        <v>e</v>
      </c>
      <c r="BZ1465" s="10" t="str">
        <f>LEFT(CC1465,1)</f>
        <v>a</v>
      </c>
      <c r="CA1465" s="10" t="str">
        <f>RIGHT(B1465,4)</f>
        <v>etan</v>
      </c>
      <c r="CB1465" s="10" t="str">
        <f>RIGHT(B1465,3)</f>
        <v>tan</v>
      </c>
      <c r="CC1465" s="10" t="str">
        <f>RIGHT(B1465,2)</f>
        <v>an</v>
      </c>
      <c r="CD1465" s="10" t="str">
        <f>RIGHT(B1465,1)</f>
        <v>n</v>
      </c>
    </row>
    <row r="1466" spans="1:82">
      <c r="A1466">
        <v>1861</v>
      </c>
      <c r="B1466" s="30" t="s">
        <v>432</v>
      </c>
      <c r="C1466" t="s">
        <v>1749</v>
      </c>
      <c r="D1466" t="s">
        <v>1151</v>
      </c>
      <c r="E1466" t="s">
        <v>2821</v>
      </c>
      <c r="F1466" t="s">
        <v>2842</v>
      </c>
      <c r="G1466" s="1">
        <f>COUNTIF(B1466,"*ii*")</f>
        <v>0</v>
      </c>
      <c r="H1466" s="1">
        <f>COUNTIF(B1466,"*ee*")</f>
        <v>0</v>
      </c>
      <c r="I1466" s="1">
        <f>COUNTIF(B1466,"*aa*")</f>
        <v>0</v>
      </c>
      <c r="J1466" s="1">
        <f>COUNTIF(B1466,"*oo*")</f>
        <v>0</v>
      </c>
      <c r="K1466" s="1">
        <f>COUNTIF(B1466,"*uu*")</f>
        <v>0</v>
      </c>
      <c r="L1466" s="1">
        <f>COUNTIF(B1466,"*ia*")</f>
        <v>0</v>
      </c>
      <c r="M1466" s="1">
        <f>COUNTIF(B1466,"*iu*")</f>
        <v>0</v>
      </c>
      <c r="N1466" s="1">
        <f>COUNTIF(B1466,"*ei*")</f>
        <v>0</v>
      </c>
      <c r="O1466" s="1">
        <f>COUNTIF(B1466,"*ea*")</f>
        <v>0</v>
      </c>
      <c r="P1466" s="1">
        <f>COUNTIF(B1466,"*eo*")</f>
        <v>0</v>
      </c>
      <c r="Q1466" s="1">
        <f>COUNTIF(B1466,"*eu*")</f>
        <v>0</v>
      </c>
      <c r="R1466" s="1">
        <f>COUNTIF(B1466,"*ai*")</f>
        <v>0</v>
      </c>
      <c r="S1466" s="1">
        <f>COUNTIF(B1466,"*ae*")</f>
        <v>0</v>
      </c>
      <c r="T1466" s="1">
        <f>COUNTIF(B1466,"*ao*")</f>
        <v>0</v>
      </c>
      <c r="U1466" s="1">
        <f>COUNTIF(B1466,"*au*")</f>
        <v>0</v>
      </c>
      <c r="V1466" s="1">
        <f>COUNTIF(B1466,"*oi*")</f>
        <v>0</v>
      </c>
      <c r="W1466" s="1">
        <f>COUNTIF(B1466,"*oe*")</f>
        <v>0</v>
      </c>
      <c r="X1466" s="1">
        <f>COUNTIF(B1466,"*oa*")</f>
        <v>0</v>
      </c>
      <c r="Y1466" s="1">
        <f>COUNTIF(B1466,"*ou*")</f>
        <v>0</v>
      </c>
      <c r="Z1466" s="1">
        <f>COUNTIF(B1466,"*ui*")</f>
        <v>0</v>
      </c>
      <c r="AA1466" s="1">
        <f>COUNTIF(B1466,"*ua*")</f>
        <v>0</v>
      </c>
      <c r="AB1466">
        <f>SUM(G1466:AA1466)</f>
        <v>0</v>
      </c>
      <c r="AC1466">
        <v>2</v>
      </c>
      <c r="AD1466">
        <f>COUNTIF(AC1466,"2")</f>
        <v>1</v>
      </c>
      <c r="AE1466">
        <f>COUNTIF(AC1466,"3")</f>
        <v>0</v>
      </c>
      <c r="AF1466">
        <f>COUNTIF(AC1466,"4")</f>
        <v>0</v>
      </c>
      <c r="AG1466">
        <f>COUNTIF(AC1466,"5")</f>
        <v>0</v>
      </c>
      <c r="AH1466">
        <v>1</v>
      </c>
      <c r="AI1466">
        <v>0</v>
      </c>
      <c r="AM1466">
        <v>1</v>
      </c>
      <c r="AN1466" t="str">
        <f>RIGHT(B1466,1)</f>
        <v>n</v>
      </c>
      <c r="AO1466" s="1">
        <f>COUNTIF(F1466,"CVCV")+COUNTIF(F1466,"CVVCV")</f>
        <v>0</v>
      </c>
      <c r="AP1466" s="1">
        <f>COUNTIF(F1466,"CVCVC")+COUNTIF(F1466,"CVVCVC")</f>
        <v>1</v>
      </c>
      <c r="AQ1466" s="1">
        <f>COUNTIF(F1466,"VCV")+COUNTIF(F1466,"VVCV")</f>
        <v>0</v>
      </c>
      <c r="AR1466" s="1">
        <f>COUNTIF(F1466,"VCVC")+COUNTIF(F1466,"VVCVC")</f>
        <v>0</v>
      </c>
      <c r="AS1466" s="1">
        <f>COUNTIF(F1466,"CVV")</f>
        <v>0</v>
      </c>
      <c r="AT1466" s="1">
        <f>COUNTIF(F1466,"CVVC")</f>
        <v>0</v>
      </c>
      <c r="AU1466" s="1">
        <f>COUNTIF(F1466,"VV")</f>
        <v>0</v>
      </c>
      <c r="AV1466" s="1">
        <f>COUNTIF(F1466,"VVC")</f>
        <v>0</v>
      </c>
      <c r="AW1466" s="1">
        <f>COUNTIF(F1466,"CVVCVC")+COUNTIF(F1466,"VVCVC")+COUNTIF(F1466,"CVVCV")+COUNTIF(F1466,"VVCV")</f>
        <v>0</v>
      </c>
      <c r="AY1466" s="1">
        <f>COUNTIF(F1466,"CCVCV")</f>
        <v>0</v>
      </c>
      <c r="AZ1466" s="1">
        <f>COUNTIF(F1466,"CCVCVC")</f>
        <v>0</v>
      </c>
      <c r="BA1466" s="1">
        <f>COUNTIF(F1466,"CCVV")</f>
        <v>0</v>
      </c>
      <c r="BB1466" s="1">
        <f>COUNTIF(F1466,"CCVVC")</f>
        <v>0</v>
      </c>
      <c r="BF1466" s="1" t="str">
        <f>RIGHT(F1466,4)</f>
        <v>VCVC</v>
      </c>
      <c r="BG1466" s="1"/>
      <c r="BJ1466">
        <v>1</v>
      </c>
      <c r="BK1466">
        <v>1</v>
      </c>
      <c r="BP1466" s="1">
        <f>SUM(BG1466:BO1466)</f>
        <v>2</v>
      </c>
      <c r="BQ1466">
        <v>0</v>
      </c>
      <c r="BS1466" s="1" t="str">
        <f>LEFT(B1466,1)</f>
        <v>t</v>
      </c>
      <c r="BT1466" s="1" t="str">
        <f>LEFT(B1466,2)</f>
        <v>te</v>
      </c>
      <c r="BU1466" s="1" t="str">
        <f>RIGHT(B1466,1)</f>
        <v>n</v>
      </c>
      <c r="BX1466" s="10">
        <v>0</v>
      </c>
      <c r="BY1466" s="10" t="str">
        <f>LEFT(CA1466,1)</f>
        <v>e</v>
      </c>
      <c r="BZ1466" s="10" t="str">
        <f>LEFT(CC1466,1)</f>
        <v>a</v>
      </c>
      <c r="CA1466" s="10" t="str">
        <f>RIGHT(B1466,4)</f>
        <v>esan</v>
      </c>
      <c r="CB1466" s="10" t="str">
        <f>RIGHT(B1466,3)</f>
        <v>san</v>
      </c>
      <c r="CC1466" s="10" t="str">
        <f>RIGHT(B1466,2)</f>
        <v>an</v>
      </c>
      <c r="CD1466" s="10" t="str">
        <f>RIGHT(B1466,1)</f>
        <v>n</v>
      </c>
    </row>
    <row r="1467" spans="1:82">
      <c r="A1467">
        <v>158</v>
      </c>
      <c r="B1467" s="30" t="s">
        <v>387</v>
      </c>
      <c r="C1467" t="s">
        <v>1688</v>
      </c>
      <c r="D1467" t="s">
        <v>1151</v>
      </c>
      <c r="E1467" t="s">
        <v>2821</v>
      </c>
      <c r="F1467" t="s">
        <v>2842</v>
      </c>
      <c r="G1467" s="1">
        <f>COUNTIF(B1467,"*ii*")</f>
        <v>0</v>
      </c>
      <c r="H1467" s="1">
        <f>COUNTIF(B1467,"*ee*")</f>
        <v>0</v>
      </c>
      <c r="I1467" s="1">
        <f>COUNTIF(B1467,"*aa*")</f>
        <v>0</v>
      </c>
      <c r="J1467" s="1">
        <f>COUNTIF(B1467,"*oo*")</f>
        <v>0</v>
      </c>
      <c r="K1467" s="1">
        <f>COUNTIF(B1467,"*uu*")</f>
        <v>0</v>
      </c>
      <c r="L1467" s="1">
        <f>COUNTIF(B1467,"*ia*")</f>
        <v>0</v>
      </c>
      <c r="M1467" s="1">
        <f>COUNTIF(B1467,"*iu*")</f>
        <v>0</v>
      </c>
      <c r="N1467" s="1">
        <f>COUNTIF(B1467,"*ei*")</f>
        <v>0</v>
      </c>
      <c r="O1467" s="1">
        <f>COUNTIF(B1467,"*ea*")</f>
        <v>0</v>
      </c>
      <c r="P1467" s="1">
        <f>COUNTIF(B1467,"*eo*")</f>
        <v>0</v>
      </c>
      <c r="Q1467" s="1">
        <f>COUNTIF(B1467,"*eu*")</f>
        <v>0</v>
      </c>
      <c r="R1467" s="1">
        <f>COUNTIF(B1467,"*ai*")</f>
        <v>0</v>
      </c>
      <c r="S1467" s="1">
        <f>COUNTIF(B1467,"*ae*")</f>
        <v>0</v>
      </c>
      <c r="T1467" s="1">
        <f>COUNTIF(B1467,"*ao*")</f>
        <v>0</v>
      </c>
      <c r="U1467" s="1">
        <f>COUNTIF(B1467,"*au*")</f>
        <v>0</v>
      </c>
      <c r="V1467" s="1">
        <f>COUNTIF(B1467,"*oi*")</f>
        <v>0</v>
      </c>
      <c r="W1467" s="1">
        <f>COUNTIF(B1467,"*oe*")</f>
        <v>0</v>
      </c>
      <c r="X1467" s="1">
        <f>COUNTIF(B1467,"*oa*")</f>
        <v>0</v>
      </c>
      <c r="Y1467" s="1">
        <f>COUNTIF(B1467,"*ou*")</f>
        <v>0</v>
      </c>
      <c r="Z1467" s="1">
        <f>COUNTIF(B1467,"*ui*")</f>
        <v>0</v>
      </c>
      <c r="AA1467" s="1">
        <f>COUNTIF(B1467,"*ua*")</f>
        <v>0</v>
      </c>
      <c r="AB1467">
        <f>SUM(G1467:AA1467)</f>
        <v>0</v>
      </c>
      <c r="AC1467">
        <v>2</v>
      </c>
      <c r="AD1467">
        <f>COUNTIF(AC1467,"2")</f>
        <v>1</v>
      </c>
      <c r="AE1467">
        <f>COUNTIF(AC1467,"3")</f>
        <v>0</v>
      </c>
      <c r="AF1467">
        <f>COUNTIF(AC1467,"4")</f>
        <v>0</v>
      </c>
      <c r="AG1467">
        <f>COUNTIF(AC1467,"5")</f>
        <v>0</v>
      </c>
      <c r="AH1467">
        <v>1</v>
      </c>
      <c r="AI1467">
        <v>0</v>
      </c>
      <c r="AM1467">
        <v>1</v>
      </c>
      <c r="AN1467" t="str">
        <f>RIGHT(B1467,1)</f>
        <v>n</v>
      </c>
      <c r="AO1467" s="1">
        <f>COUNTIF(F1467,"CVCV")+COUNTIF(F1467,"CVVCV")</f>
        <v>0</v>
      </c>
      <c r="AP1467" s="1">
        <f>COUNTIF(F1467,"CVCVC")+COUNTIF(F1467,"CVVCVC")</f>
        <v>1</v>
      </c>
      <c r="AQ1467" s="1">
        <f>COUNTIF(F1467,"VCV")+COUNTIF(F1467,"VVCV")</f>
        <v>0</v>
      </c>
      <c r="AR1467" s="1">
        <f>COUNTIF(F1467,"VCVC")+COUNTIF(F1467,"VVCVC")</f>
        <v>0</v>
      </c>
      <c r="AS1467" s="1">
        <f>COUNTIF(F1467,"CVV")</f>
        <v>0</v>
      </c>
      <c r="AT1467" s="1">
        <f>COUNTIF(F1467,"CVVC")</f>
        <v>0</v>
      </c>
      <c r="AU1467" s="1">
        <f>COUNTIF(F1467,"VV")</f>
        <v>0</v>
      </c>
      <c r="AV1467" s="1">
        <f>COUNTIF(F1467,"VVC")</f>
        <v>0</v>
      </c>
      <c r="AW1467" s="1">
        <f>COUNTIF(F1467,"CVVCVC")+COUNTIF(F1467,"VVCVC")+COUNTIF(F1467,"CVVCV")+COUNTIF(F1467,"VVCV")</f>
        <v>0</v>
      </c>
      <c r="AY1467" s="1">
        <f>COUNTIF(F1467,"CCVCV")</f>
        <v>0</v>
      </c>
      <c r="AZ1467" s="1">
        <f>COUNTIF(F1467,"CCVCVC")</f>
        <v>0</v>
      </c>
      <c r="BA1467" s="1">
        <f>COUNTIF(F1467,"CCVV")</f>
        <v>0</v>
      </c>
      <c r="BB1467" s="1">
        <f>COUNTIF(F1467,"CCVVC")</f>
        <v>0</v>
      </c>
      <c r="BF1467" s="1" t="str">
        <f>RIGHT(F1467,4)</f>
        <v>VCVC</v>
      </c>
      <c r="BG1467" s="1"/>
      <c r="BJ1467">
        <v>1</v>
      </c>
      <c r="BK1467">
        <v>1</v>
      </c>
      <c r="BP1467" s="1">
        <f>SUM(BG1467:BO1467)</f>
        <v>2</v>
      </c>
      <c r="BQ1467">
        <v>0</v>
      </c>
      <c r="BS1467" s="1" t="str">
        <f>LEFT(B1467,1)</f>
        <v>b</v>
      </c>
      <c r="BT1467" s="1" t="str">
        <f>LEFT(B1467,2)</f>
        <v>be</v>
      </c>
      <c r="BU1467" s="1" t="str">
        <f>RIGHT(B1467,1)</f>
        <v>n</v>
      </c>
      <c r="BX1467" s="10">
        <v>0</v>
      </c>
      <c r="BY1467" s="10" t="str">
        <f>LEFT(CA1467,1)</f>
        <v>e</v>
      </c>
      <c r="BZ1467" s="10" t="str">
        <f>LEFT(CC1467,1)</f>
        <v>a</v>
      </c>
      <c r="CA1467" s="10" t="str">
        <f>RIGHT(B1467,4)</f>
        <v>etan</v>
      </c>
      <c r="CB1467" s="10" t="str">
        <f>RIGHT(B1467,3)</f>
        <v>tan</v>
      </c>
      <c r="CC1467" s="10" t="str">
        <f>RIGHT(B1467,2)</f>
        <v>an</v>
      </c>
      <c r="CD1467" s="10" t="str">
        <f>RIGHT(B1467,1)</f>
        <v>n</v>
      </c>
    </row>
    <row r="1468" spans="1:82">
      <c r="A1468">
        <v>1131</v>
      </c>
      <c r="B1468" s="30" t="s">
        <v>415</v>
      </c>
      <c r="C1468" t="s">
        <v>1725</v>
      </c>
      <c r="D1468" t="s">
        <v>1150</v>
      </c>
      <c r="E1468" t="s">
        <v>2821</v>
      </c>
      <c r="F1468" t="s">
        <v>2842</v>
      </c>
      <c r="G1468" s="1">
        <f>COUNTIF(B1468,"*ii*")</f>
        <v>0</v>
      </c>
      <c r="H1468" s="1">
        <f>COUNTIF(B1468,"*ee*")</f>
        <v>0</v>
      </c>
      <c r="I1468" s="1">
        <f>COUNTIF(B1468,"*aa*")</f>
        <v>0</v>
      </c>
      <c r="J1468" s="1">
        <f>COUNTIF(B1468,"*oo*")</f>
        <v>0</v>
      </c>
      <c r="K1468" s="1">
        <f>COUNTIF(B1468,"*uu*")</f>
        <v>0</v>
      </c>
      <c r="L1468" s="1">
        <f>COUNTIF(B1468,"*ia*")</f>
        <v>0</v>
      </c>
      <c r="M1468" s="1">
        <f>COUNTIF(B1468,"*iu*")</f>
        <v>0</v>
      </c>
      <c r="N1468" s="1">
        <f>COUNTIF(B1468,"*ei*")</f>
        <v>0</v>
      </c>
      <c r="O1468" s="1">
        <f>COUNTIF(B1468,"*ea*")</f>
        <v>0</v>
      </c>
      <c r="P1468" s="1">
        <f>COUNTIF(B1468,"*eo*")</f>
        <v>0</v>
      </c>
      <c r="Q1468" s="1">
        <f>COUNTIF(B1468,"*eu*")</f>
        <v>0</v>
      </c>
      <c r="R1468" s="1">
        <f>COUNTIF(B1468,"*ai*")</f>
        <v>0</v>
      </c>
      <c r="S1468" s="1">
        <f>COUNTIF(B1468,"*ae*")</f>
        <v>0</v>
      </c>
      <c r="T1468" s="1">
        <f>COUNTIF(B1468,"*ao*")</f>
        <v>0</v>
      </c>
      <c r="U1468" s="1">
        <f>COUNTIF(B1468,"*au*")</f>
        <v>0</v>
      </c>
      <c r="V1468" s="1">
        <f>COUNTIF(B1468,"*oi*")</f>
        <v>0</v>
      </c>
      <c r="W1468" s="1">
        <f>COUNTIF(B1468,"*oe*")</f>
        <v>0</v>
      </c>
      <c r="X1468" s="1">
        <f>COUNTIF(B1468,"*oa*")</f>
        <v>0</v>
      </c>
      <c r="Y1468" s="1">
        <f>COUNTIF(B1468,"*ou*")</f>
        <v>0</v>
      </c>
      <c r="Z1468" s="1">
        <f>COUNTIF(B1468,"*ui*")</f>
        <v>0</v>
      </c>
      <c r="AA1468" s="1">
        <f>COUNTIF(B1468,"*ua*")</f>
        <v>0</v>
      </c>
      <c r="AB1468">
        <f>SUM(G1468:AA1468)</f>
        <v>0</v>
      </c>
      <c r="AC1468">
        <v>2</v>
      </c>
      <c r="AD1468">
        <f>COUNTIF(AC1468,"2")</f>
        <v>1</v>
      </c>
      <c r="AE1468">
        <f>COUNTIF(AC1468,"3")</f>
        <v>0</v>
      </c>
      <c r="AF1468">
        <f>COUNTIF(AC1468,"4")</f>
        <v>0</v>
      </c>
      <c r="AG1468">
        <f>COUNTIF(AC1468,"5")</f>
        <v>0</v>
      </c>
      <c r="AH1468">
        <v>1</v>
      </c>
      <c r="AI1468">
        <v>0</v>
      </c>
      <c r="AM1468">
        <v>1</v>
      </c>
      <c r="AN1468" t="str">
        <f>RIGHT(B1468,1)</f>
        <v>n</v>
      </c>
      <c r="AO1468" s="1">
        <f>COUNTIF(F1468,"CVCV")+COUNTIF(F1468,"CVVCV")</f>
        <v>0</v>
      </c>
      <c r="AP1468" s="1">
        <f>COUNTIF(F1468,"CVCVC")+COUNTIF(F1468,"CVVCVC")</f>
        <v>1</v>
      </c>
      <c r="AQ1468" s="1">
        <f>COUNTIF(F1468,"VCV")+COUNTIF(F1468,"VVCV")</f>
        <v>0</v>
      </c>
      <c r="AR1468" s="1">
        <f>COUNTIF(F1468,"VCVC")+COUNTIF(F1468,"VVCVC")</f>
        <v>0</v>
      </c>
      <c r="AS1468" s="1">
        <f>COUNTIF(F1468,"CVV")</f>
        <v>0</v>
      </c>
      <c r="AT1468" s="1">
        <f>COUNTIF(F1468,"CVVC")</f>
        <v>0</v>
      </c>
      <c r="AU1468" s="1">
        <f>COUNTIF(F1468,"VV")</f>
        <v>0</v>
      </c>
      <c r="AV1468" s="1">
        <f>COUNTIF(F1468,"VVC")</f>
        <v>0</v>
      </c>
      <c r="AW1468" s="1">
        <f>COUNTIF(F1468,"CVVCVC")+COUNTIF(F1468,"VVCVC")+COUNTIF(F1468,"CVVCV")+COUNTIF(F1468,"VVCV")</f>
        <v>0</v>
      </c>
      <c r="AY1468" s="1">
        <f>COUNTIF(F1468,"CCVCV")</f>
        <v>0</v>
      </c>
      <c r="AZ1468" s="1">
        <f>COUNTIF(F1468,"CCVCVC")</f>
        <v>0</v>
      </c>
      <c r="BA1468" s="1">
        <f>COUNTIF(F1468,"CCVV")</f>
        <v>0</v>
      </c>
      <c r="BB1468" s="1">
        <f>COUNTIF(F1468,"CCVVC")</f>
        <v>0</v>
      </c>
      <c r="BF1468" s="1" t="str">
        <f>RIGHT(F1468,4)</f>
        <v>VCVC</v>
      </c>
      <c r="BG1468" s="1"/>
      <c r="BJ1468">
        <v>1</v>
      </c>
      <c r="BK1468">
        <v>1</v>
      </c>
      <c r="BP1468" s="1">
        <f>SUM(BG1468:BO1468)</f>
        <v>2</v>
      </c>
      <c r="BQ1468">
        <v>0</v>
      </c>
      <c r="BS1468" s="1" t="str">
        <f>LEFT(B1468,1)</f>
        <v>p</v>
      </c>
      <c r="BT1468" s="1" t="str">
        <f>LEFT(B1468,2)</f>
        <v>pe</v>
      </c>
      <c r="BU1468" s="1" t="str">
        <f>RIGHT(B1468,1)</f>
        <v>n</v>
      </c>
      <c r="BX1468" s="10">
        <v>0</v>
      </c>
      <c r="BY1468" s="10" t="str">
        <f>LEFT(CA1468,1)</f>
        <v>e</v>
      </c>
      <c r="BZ1468" s="10" t="str">
        <f>LEFT(CC1468,1)</f>
        <v>a</v>
      </c>
      <c r="CA1468" s="10" t="str">
        <f>RIGHT(B1468,4)</f>
        <v>enan</v>
      </c>
      <c r="CB1468" s="10" t="str">
        <f>RIGHT(B1468,3)</f>
        <v>nan</v>
      </c>
      <c r="CC1468" s="10" t="str">
        <f>RIGHT(B1468,2)</f>
        <v>an</v>
      </c>
      <c r="CD1468" s="10" t="str">
        <f>RIGHT(B1468,1)</f>
        <v>n</v>
      </c>
    </row>
    <row r="1469" spans="1:82">
      <c r="A1469">
        <v>1499</v>
      </c>
      <c r="B1469" s="30" t="s">
        <v>148</v>
      </c>
      <c r="C1469" t="s">
        <v>1342</v>
      </c>
      <c r="D1469" t="s">
        <v>1150</v>
      </c>
      <c r="E1469" t="s">
        <v>2821</v>
      </c>
      <c r="F1469" t="s">
        <v>2842</v>
      </c>
      <c r="G1469" s="1">
        <f>COUNTIF(B1469,"*ii*")</f>
        <v>0</v>
      </c>
      <c r="H1469" s="1">
        <f>COUNTIF(B1469,"*ee*")</f>
        <v>0</v>
      </c>
      <c r="I1469" s="1">
        <f>COUNTIF(B1469,"*aa*")</f>
        <v>0</v>
      </c>
      <c r="J1469" s="1">
        <f>COUNTIF(B1469,"*oo*")</f>
        <v>0</v>
      </c>
      <c r="K1469" s="1">
        <f>COUNTIF(B1469,"*uu*")</f>
        <v>0</v>
      </c>
      <c r="L1469" s="1">
        <f>COUNTIF(B1469,"*ia*")</f>
        <v>0</v>
      </c>
      <c r="M1469" s="1">
        <f>COUNTIF(B1469,"*iu*")</f>
        <v>0</v>
      </c>
      <c r="N1469" s="1">
        <f>COUNTIF(B1469,"*ei*")</f>
        <v>0</v>
      </c>
      <c r="O1469" s="1">
        <f>COUNTIF(B1469,"*ea*")</f>
        <v>0</v>
      </c>
      <c r="P1469" s="1">
        <f>COUNTIF(B1469,"*eo*")</f>
        <v>0</v>
      </c>
      <c r="Q1469" s="1">
        <f>COUNTIF(B1469,"*eu*")</f>
        <v>0</v>
      </c>
      <c r="R1469" s="1">
        <f>COUNTIF(B1469,"*ai*")</f>
        <v>0</v>
      </c>
      <c r="S1469" s="1">
        <f>COUNTIF(B1469,"*ae*")</f>
        <v>0</v>
      </c>
      <c r="T1469" s="1">
        <f>COUNTIF(B1469,"*ao*")</f>
        <v>0</v>
      </c>
      <c r="U1469" s="1">
        <f>COUNTIF(B1469,"*au*")</f>
        <v>0</v>
      </c>
      <c r="V1469" s="1">
        <f>COUNTIF(B1469,"*oi*")</f>
        <v>0</v>
      </c>
      <c r="W1469" s="1">
        <f>COUNTIF(B1469,"*oe*")</f>
        <v>0</v>
      </c>
      <c r="X1469" s="1">
        <f>COUNTIF(B1469,"*oa*")</f>
        <v>0</v>
      </c>
      <c r="Y1469" s="1">
        <f>COUNTIF(B1469,"*ou*")</f>
        <v>0</v>
      </c>
      <c r="Z1469" s="1">
        <f>COUNTIF(B1469,"*ui*")</f>
        <v>0</v>
      </c>
      <c r="AA1469" s="1">
        <f>COUNTIF(B1469,"*ua*")</f>
        <v>0</v>
      </c>
      <c r="AB1469">
        <f>SUM(G1469:AA1469)</f>
        <v>0</v>
      </c>
      <c r="AC1469">
        <v>2</v>
      </c>
      <c r="AD1469">
        <f>COUNTIF(AC1469,"2")</f>
        <v>1</v>
      </c>
      <c r="AE1469">
        <f>COUNTIF(AC1469,"3")</f>
        <v>0</v>
      </c>
      <c r="AF1469">
        <f>COUNTIF(AC1469,"4")</f>
        <v>0</v>
      </c>
      <c r="AG1469">
        <f>COUNTIF(AC1469,"5")</f>
        <v>0</v>
      </c>
      <c r="AH1469">
        <v>1</v>
      </c>
      <c r="AI1469">
        <v>0</v>
      </c>
      <c r="AM1469">
        <v>1</v>
      </c>
      <c r="AN1469" t="str">
        <f>RIGHT(B1469,1)</f>
        <v>n</v>
      </c>
      <c r="AO1469" s="1">
        <f>COUNTIF(F1469,"CVCV")+COUNTIF(F1469,"CVVCV")</f>
        <v>0</v>
      </c>
      <c r="AP1469" s="1">
        <f>COUNTIF(F1469,"CVCVC")+COUNTIF(F1469,"CVVCVC")</f>
        <v>1</v>
      </c>
      <c r="AQ1469" s="1">
        <f>COUNTIF(F1469,"VCV")+COUNTIF(F1469,"VVCV")</f>
        <v>0</v>
      </c>
      <c r="AR1469" s="1">
        <f>COUNTIF(F1469,"VCVC")+COUNTIF(F1469,"VVCVC")</f>
        <v>0</v>
      </c>
      <c r="AS1469" s="1">
        <f>COUNTIF(F1469,"CVV")</f>
        <v>0</v>
      </c>
      <c r="AT1469" s="1">
        <f>COUNTIF(F1469,"CVVC")</f>
        <v>0</v>
      </c>
      <c r="AU1469" s="1">
        <f>COUNTIF(F1469,"VV")</f>
        <v>0</v>
      </c>
      <c r="AV1469" s="1">
        <f>COUNTIF(F1469,"VVC")</f>
        <v>0</v>
      </c>
      <c r="AW1469" s="1">
        <f>COUNTIF(F1469,"CVVCVC")+COUNTIF(F1469,"VVCVC")+COUNTIF(F1469,"CVVCV")+COUNTIF(F1469,"VVCV")</f>
        <v>0</v>
      </c>
      <c r="AY1469" s="1">
        <f>COUNTIF(F1469,"CCVCV")</f>
        <v>0</v>
      </c>
      <c r="AZ1469" s="1">
        <f>COUNTIF(F1469,"CCVCVC")</f>
        <v>0</v>
      </c>
      <c r="BA1469" s="1">
        <f>COUNTIF(F1469,"CCVV")</f>
        <v>0</v>
      </c>
      <c r="BB1469" s="1">
        <f>COUNTIF(F1469,"CCVVC")</f>
        <v>0</v>
      </c>
      <c r="BF1469" s="1" t="str">
        <f>RIGHT(F1469,4)</f>
        <v>VCVC</v>
      </c>
      <c r="BG1469" s="1"/>
      <c r="BJ1469">
        <v>1</v>
      </c>
      <c r="BK1469">
        <v>1</v>
      </c>
      <c r="BP1469" s="1">
        <f>SUM(BG1469:BO1469)</f>
        <v>2</v>
      </c>
      <c r="BQ1469">
        <v>0</v>
      </c>
      <c r="BS1469" s="1" t="str">
        <f>LEFT(B1469,1)</f>
        <v>r</v>
      </c>
      <c r="BT1469" s="1" t="str">
        <f>LEFT(B1469,2)</f>
        <v>re</v>
      </c>
      <c r="BU1469" s="1" t="str">
        <f>RIGHT(B1469,1)</f>
        <v>n</v>
      </c>
      <c r="BX1469" s="10">
        <v>0</v>
      </c>
      <c r="BY1469" s="10" t="str">
        <f>LEFT(CA1469,1)</f>
        <v>e</v>
      </c>
      <c r="BZ1469" s="10" t="str">
        <f>LEFT(CC1469,1)</f>
        <v>a</v>
      </c>
      <c r="CA1469" s="10" t="str">
        <f>RIGHT(B1469,4)</f>
        <v>enan</v>
      </c>
      <c r="CB1469" s="10" t="str">
        <f>RIGHT(B1469,3)</f>
        <v>nan</v>
      </c>
      <c r="CC1469" s="10" t="str">
        <f>RIGHT(B1469,2)</f>
        <v>an</v>
      </c>
      <c r="CD1469" s="10" t="str">
        <f>RIGHT(B1469,1)</f>
        <v>n</v>
      </c>
    </row>
    <row r="1470" spans="1:82">
      <c r="A1470">
        <v>1144</v>
      </c>
      <c r="B1470" s="30" t="s">
        <v>945</v>
      </c>
      <c r="C1470" t="s">
        <v>2490</v>
      </c>
      <c r="D1470" t="s">
        <v>1150</v>
      </c>
      <c r="E1470" t="s">
        <v>2821</v>
      </c>
      <c r="F1470" t="s">
        <v>2842</v>
      </c>
      <c r="G1470" s="1">
        <f>COUNTIF(B1470,"*ii*")</f>
        <v>0</v>
      </c>
      <c r="H1470" s="1">
        <f>COUNTIF(B1470,"*ee*")</f>
        <v>0</v>
      </c>
      <c r="I1470" s="1">
        <f>COUNTIF(B1470,"*aa*")</f>
        <v>0</v>
      </c>
      <c r="J1470" s="1">
        <f>COUNTIF(B1470,"*oo*")</f>
        <v>0</v>
      </c>
      <c r="K1470" s="1">
        <f>COUNTIF(B1470,"*uu*")</f>
        <v>0</v>
      </c>
      <c r="L1470" s="1">
        <f>COUNTIF(B1470,"*ia*")</f>
        <v>0</v>
      </c>
      <c r="M1470" s="1">
        <f>COUNTIF(B1470,"*iu*")</f>
        <v>0</v>
      </c>
      <c r="N1470" s="1">
        <f>COUNTIF(B1470,"*ei*")</f>
        <v>0</v>
      </c>
      <c r="O1470" s="1">
        <f>COUNTIF(B1470,"*ea*")</f>
        <v>0</v>
      </c>
      <c r="P1470" s="1">
        <f>COUNTIF(B1470,"*eo*")</f>
        <v>0</v>
      </c>
      <c r="Q1470" s="1">
        <f>COUNTIF(B1470,"*eu*")</f>
        <v>0</v>
      </c>
      <c r="R1470" s="1">
        <f>COUNTIF(B1470,"*ai*")</f>
        <v>0</v>
      </c>
      <c r="S1470" s="1">
        <f>COUNTIF(B1470,"*ae*")</f>
        <v>0</v>
      </c>
      <c r="T1470" s="1">
        <f>COUNTIF(B1470,"*ao*")</f>
        <v>0</v>
      </c>
      <c r="U1470" s="1">
        <f>COUNTIF(B1470,"*au*")</f>
        <v>0</v>
      </c>
      <c r="V1470" s="1">
        <f>COUNTIF(B1470,"*oi*")</f>
        <v>0</v>
      </c>
      <c r="W1470" s="1">
        <f>COUNTIF(B1470,"*oe*")</f>
        <v>0</v>
      </c>
      <c r="X1470" s="1">
        <f>COUNTIF(B1470,"*oa*")</f>
        <v>0</v>
      </c>
      <c r="Y1470" s="1">
        <f>COUNTIF(B1470,"*ou*")</f>
        <v>0</v>
      </c>
      <c r="Z1470" s="1">
        <f>COUNTIF(B1470,"*ui*")</f>
        <v>0</v>
      </c>
      <c r="AA1470" s="1">
        <f>COUNTIF(B1470,"*ua*")</f>
        <v>0</v>
      </c>
      <c r="AB1470">
        <f>SUM(G1470:AA1470)</f>
        <v>0</v>
      </c>
      <c r="AC1470">
        <v>2</v>
      </c>
      <c r="AD1470">
        <f>COUNTIF(AC1470,"2")</f>
        <v>1</v>
      </c>
      <c r="AE1470">
        <f>COUNTIF(AC1470,"3")</f>
        <v>0</v>
      </c>
      <c r="AF1470">
        <f>COUNTIF(AC1470,"4")</f>
        <v>0</v>
      </c>
      <c r="AG1470">
        <f>COUNTIF(AC1470,"5")</f>
        <v>0</v>
      </c>
      <c r="AH1470">
        <v>1</v>
      </c>
      <c r="AI1470">
        <v>0</v>
      </c>
      <c r="AM1470">
        <v>1</v>
      </c>
      <c r="AN1470" t="str">
        <f>RIGHT(B1470,1)</f>
        <v>n</v>
      </c>
      <c r="AO1470" s="1">
        <f>COUNTIF(F1470,"CVCV")+COUNTIF(F1470,"CVVCV")</f>
        <v>0</v>
      </c>
      <c r="AP1470" s="1">
        <f>COUNTIF(F1470,"CVCVC")+COUNTIF(F1470,"CVVCVC")</f>
        <v>1</v>
      </c>
      <c r="AQ1470" s="1">
        <f>COUNTIF(F1470,"VCV")+COUNTIF(F1470,"VVCV")</f>
        <v>0</v>
      </c>
      <c r="AR1470" s="1">
        <f>COUNTIF(F1470,"VCVC")+COUNTIF(F1470,"VVCVC")</f>
        <v>0</v>
      </c>
      <c r="AS1470" s="1">
        <f>COUNTIF(F1470,"CVV")</f>
        <v>0</v>
      </c>
      <c r="AT1470" s="1">
        <f>COUNTIF(F1470,"CVVC")</f>
        <v>0</v>
      </c>
      <c r="AU1470" s="1">
        <f>COUNTIF(F1470,"VV")</f>
        <v>0</v>
      </c>
      <c r="AV1470" s="1">
        <f>COUNTIF(F1470,"VVC")</f>
        <v>0</v>
      </c>
      <c r="AW1470" s="1">
        <f>COUNTIF(F1470,"CVVCVC")+COUNTIF(F1470,"VVCVC")+COUNTIF(F1470,"CVVCV")+COUNTIF(F1470,"VVCV")</f>
        <v>0</v>
      </c>
      <c r="AY1470" s="1">
        <f>COUNTIF(F1470,"CCVCV")</f>
        <v>0</v>
      </c>
      <c r="AZ1470" s="1">
        <f>COUNTIF(F1470,"CCVCVC")</f>
        <v>0</v>
      </c>
      <c r="BA1470" s="1">
        <f>COUNTIF(F1470,"CCVV")</f>
        <v>0</v>
      </c>
      <c r="BB1470" s="1">
        <f>COUNTIF(F1470,"CCVVC")</f>
        <v>0</v>
      </c>
      <c r="BF1470" s="1" t="str">
        <f>RIGHT(F1470,4)</f>
        <v>VCVC</v>
      </c>
      <c r="BG1470" s="1"/>
      <c r="BJ1470">
        <v>1</v>
      </c>
      <c r="BK1470">
        <v>1</v>
      </c>
      <c r="BP1470" s="1">
        <f>SUM(BG1470:BO1470)</f>
        <v>2</v>
      </c>
      <c r="BQ1470">
        <v>0</v>
      </c>
      <c r="BS1470" s="1" t="str">
        <f>LEFT(B1470,1)</f>
        <v>p</v>
      </c>
      <c r="BT1470" s="1" t="str">
        <f>LEFT(B1470,2)</f>
        <v>pe</v>
      </c>
      <c r="BU1470" s="1" t="str">
        <f>RIGHT(B1470,1)</f>
        <v>n</v>
      </c>
      <c r="BX1470" s="10">
        <v>0</v>
      </c>
      <c r="BY1470" s="10" t="str">
        <f>LEFT(CA1470,1)</f>
        <v>e</v>
      </c>
      <c r="BZ1470" s="10" t="str">
        <f>LEFT(CC1470,1)</f>
        <v>a</v>
      </c>
      <c r="CA1470" s="10" t="str">
        <f>RIGHT(B1470,4)</f>
        <v>esan</v>
      </c>
      <c r="CB1470" s="10" t="str">
        <f>RIGHT(B1470,3)</f>
        <v>san</v>
      </c>
      <c r="CC1470" s="10" t="str">
        <f>RIGHT(B1470,2)</f>
        <v>an</v>
      </c>
      <c r="CD1470" s="10" t="str">
        <f>RIGHT(B1470,1)</f>
        <v>n</v>
      </c>
    </row>
    <row r="1471" spans="1:82">
      <c r="A1471">
        <v>1666</v>
      </c>
      <c r="B1471" s="30" t="s">
        <v>647</v>
      </c>
      <c r="C1471" t="s">
        <v>2042</v>
      </c>
      <c r="D1471" t="s">
        <v>1141</v>
      </c>
      <c r="E1471" t="s">
        <v>1141</v>
      </c>
      <c r="F1471" t="s">
        <v>2842</v>
      </c>
      <c r="G1471" s="1">
        <f>COUNTIF(B1471,"*ii*")</f>
        <v>0</v>
      </c>
      <c r="H1471" s="1">
        <f>COUNTIF(B1471,"*ee*")</f>
        <v>0</v>
      </c>
      <c r="I1471" s="1">
        <f>COUNTIF(B1471,"*aa*")</f>
        <v>0</v>
      </c>
      <c r="J1471" s="1">
        <f>COUNTIF(B1471,"*oo*")</f>
        <v>0</v>
      </c>
      <c r="K1471" s="1">
        <f>COUNTIF(B1471,"*uu*")</f>
        <v>0</v>
      </c>
      <c r="L1471" s="1">
        <f>COUNTIF(B1471,"*ia*")</f>
        <v>0</v>
      </c>
      <c r="M1471" s="1">
        <f>COUNTIF(B1471,"*iu*")</f>
        <v>0</v>
      </c>
      <c r="N1471" s="1">
        <f>COUNTIF(B1471,"*ei*")</f>
        <v>0</v>
      </c>
      <c r="O1471" s="1">
        <f>COUNTIF(B1471,"*ea*")</f>
        <v>0</v>
      </c>
      <c r="P1471" s="1">
        <f>COUNTIF(B1471,"*eo*")</f>
        <v>0</v>
      </c>
      <c r="Q1471" s="1">
        <f>COUNTIF(B1471,"*eu*")</f>
        <v>0</v>
      </c>
      <c r="R1471" s="1">
        <f>COUNTIF(B1471,"*ai*")</f>
        <v>0</v>
      </c>
      <c r="S1471" s="1">
        <f>COUNTIF(B1471,"*ae*")</f>
        <v>0</v>
      </c>
      <c r="T1471" s="1">
        <f>COUNTIF(B1471,"*ao*")</f>
        <v>0</v>
      </c>
      <c r="U1471" s="1">
        <f>COUNTIF(B1471,"*au*")</f>
        <v>0</v>
      </c>
      <c r="V1471" s="1">
        <f>COUNTIF(B1471,"*oi*")</f>
        <v>0</v>
      </c>
      <c r="W1471" s="1">
        <f>COUNTIF(B1471,"*oe*")</f>
        <v>0</v>
      </c>
      <c r="X1471" s="1">
        <f>COUNTIF(B1471,"*oa*")</f>
        <v>0</v>
      </c>
      <c r="Y1471" s="1">
        <f>COUNTIF(B1471,"*ou*")</f>
        <v>0</v>
      </c>
      <c r="Z1471" s="1">
        <f>COUNTIF(B1471,"*ui*")</f>
        <v>0</v>
      </c>
      <c r="AA1471" s="1">
        <f>COUNTIF(B1471,"*ua*")</f>
        <v>0</v>
      </c>
      <c r="AB1471">
        <f>SUM(G1471:AA1471)</f>
        <v>0</v>
      </c>
      <c r="AC1471">
        <v>2</v>
      </c>
      <c r="AD1471">
        <f>COUNTIF(AC1471,"2")</f>
        <v>1</v>
      </c>
      <c r="AE1471">
        <f>COUNTIF(AC1471,"3")</f>
        <v>0</v>
      </c>
      <c r="AF1471">
        <f>COUNTIF(AC1471,"4")</f>
        <v>0</v>
      </c>
      <c r="AG1471">
        <f>COUNTIF(AC1471,"5")</f>
        <v>0</v>
      </c>
      <c r="AH1471">
        <v>1</v>
      </c>
      <c r="AI1471">
        <v>0</v>
      </c>
      <c r="AM1471">
        <v>1</v>
      </c>
      <c r="AN1471" t="str">
        <f>RIGHT(B1471,1)</f>
        <v>n</v>
      </c>
      <c r="AO1471" s="1">
        <f>COUNTIF(F1471,"CVCV")+COUNTIF(F1471,"CVVCV")</f>
        <v>0</v>
      </c>
      <c r="AP1471" s="1">
        <f>COUNTIF(F1471,"CVCVC")+COUNTIF(F1471,"CVVCVC")</f>
        <v>1</v>
      </c>
      <c r="AQ1471" s="1">
        <f>COUNTIF(F1471,"VCV")+COUNTIF(F1471,"VVCV")</f>
        <v>0</v>
      </c>
      <c r="AR1471" s="1">
        <f>COUNTIF(F1471,"VCVC")+COUNTIF(F1471,"VVCVC")</f>
        <v>0</v>
      </c>
      <c r="AS1471" s="1">
        <f>COUNTIF(F1471,"CVV")</f>
        <v>0</v>
      </c>
      <c r="AT1471" s="1">
        <f>COUNTIF(F1471,"CVVC")</f>
        <v>0</v>
      </c>
      <c r="AU1471" s="1">
        <f>COUNTIF(F1471,"VV")</f>
        <v>0</v>
      </c>
      <c r="AV1471" s="1">
        <f>COUNTIF(F1471,"VVC")</f>
        <v>0</v>
      </c>
      <c r="AW1471" s="1">
        <f>COUNTIF(F1471,"CVVCVC")+COUNTIF(F1471,"VVCVC")+COUNTIF(F1471,"CVVCV")+COUNTIF(F1471,"VVCV")</f>
        <v>0</v>
      </c>
      <c r="AY1471" s="1">
        <f>COUNTIF(F1471,"CCVCV")</f>
        <v>0</v>
      </c>
      <c r="AZ1471" s="1">
        <f>COUNTIF(F1471,"CCVCVC")</f>
        <v>0</v>
      </c>
      <c r="BA1471" s="1">
        <f>COUNTIF(F1471,"CCVV")</f>
        <v>0</v>
      </c>
      <c r="BB1471" s="1">
        <f>COUNTIF(F1471,"CCVVC")</f>
        <v>0</v>
      </c>
      <c r="BF1471" s="1" t="str">
        <f>RIGHT(F1471,4)</f>
        <v>VCVC</v>
      </c>
      <c r="BG1471" s="1"/>
      <c r="BJ1471">
        <v>1</v>
      </c>
      <c r="BK1471">
        <v>1</v>
      </c>
      <c r="BP1471" s="1">
        <f>SUM(BG1471:BO1471)</f>
        <v>2</v>
      </c>
      <c r="BQ1471">
        <v>0</v>
      </c>
      <c r="BS1471" s="1" t="str">
        <f>LEFT(B1471,1)</f>
        <v>s</v>
      </c>
      <c r="BT1471" s="1" t="str">
        <f>LEFT(B1471,2)</f>
        <v>si</v>
      </c>
      <c r="BU1471" s="1" t="str">
        <f>RIGHT(B1471,1)</f>
        <v>n</v>
      </c>
      <c r="BX1471" s="10">
        <v>0</v>
      </c>
      <c r="BY1471" s="10" t="str">
        <f>LEFT(CA1471,1)</f>
        <v>i</v>
      </c>
      <c r="BZ1471" s="10" t="str">
        <f>LEFT(CC1471,1)</f>
        <v>a</v>
      </c>
      <c r="CA1471" s="10" t="str">
        <f>RIGHT(B1471,4)</f>
        <v>iran</v>
      </c>
      <c r="CB1471" s="10" t="str">
        <f>RIGHT(B1471,3)</f>
        <v>ran</v>
      </c>
      <c r="CC1471" s="10" t="str">
        <f>RIGHT(B1471,2)</f>
        <v>an</v>
      </c>
      <c r="CD1471" s="10" t="str">
        <f>RIGHT(B1471,1)</f>
        <v>n</v>
      </c>
    </row>
    <row r="1472" spans="1:82">
      <c r="A1472">
        <v>563</v>
      </c>
      <c r="B1472" s="30" t="s">
        <v>1016</v>
      </c>
      <c r="C1472" t="s">
        <v>2621</v>
      </c>
      <c r="D1472" t="s">
        <v>1141</v>
      </c>
      <c r="E1472" t="s">
        <v>1141</v>
      </c>
      <c r="F1472" t="s">
        <v>2842</v>
      </c>
      <c r="G1472" s="1">
        <f>COUNTIF(B1472,"*ii*")</f>
        <v>0</v>
      </c>
      <c r="H1472" s="1">
        <f>COUNTIF(B1472,"*ee*")</f>
        <v>0</v>
      </c>
      <c r="I1472" s="1">
        <f>COUNTIF(B1472,"*aa*")</f>
        <v>0</v>
      </c>
      <c r="J1472" s="1">
        <f>COUNTIF(B1472,"*oo*")</f>
        <v>0</v>
      </c>
      <c r="K1472" s="1">
        <f>COUNTIF(B1472,"*uu*")</f>
        <v>0</v>
      </c>
      <c r="L1472" s="1">
        <f>COUNTIF(B1472,"*ia*")</f>
        <v>0</v>
      </c>
      <c r="M1472" s="1">
        <f>COUNTIF(B1472,"*iu*")</f>
        <v>0</v>
      </c>
      <c r="N1472" s="1">
        <f>COUNTIF(B1472,"*ei*")</f>
        <v>0</v>
      </c>
      <c r="O1472" s="1">
        <f>COUNTIF(B1472,"*ea*")</f>
        <v>0</v>
      </c>
      <c r="P1472" s="1">
        <f>COUNTIF(B1472,"*eo*")</f>
        <v>0</v>
      </c>
      <c r="Q1472" s="1">
        <f>COUNTIF(B1472,"*eu*")</f>
        <v>0</v>
      </c>
      <c r="R1472" s="1">
        <f>COUNTIF(B1472,"*ai*")</f>
        <v>0</v>
      </c>
      <c r="S1472" s="1">
        <f>COUNTIF(B1472,"*ae*")</f>
        <v>0</v>
      </c>
      <c r="T1472" s="1">
        <f>COUNTIF(B1472,"*ao*")</f>
        <v>0</v>
      </c>
      <c r="U1472" s="1">
        <f>COUNTIF(B1472,"*au*")</f>
        <v>0</v>
      </c>
      <c r="V1472" s="1">
        <f>COUNTIF(B1472,"*oi*")</f>
        <v>0</v>
      </c>
      <c r="W1472" s="1">
        <f>COUNTIF(B1472,"*oe*")</f>
        <v>0</v>
      </c>
      <c r="X1472" s="1">
        <f>COUNTIF(B1472,"*oa*")</f>
        <v>0</v>
      </c>
      <c r="Y1472" s="1">
        <f>COUNTIF(B1472,"*ou*")</f>
        <v>0</v>
      </c>
      <c r="Z1472" s="1">
        <f>COUNTIF(B1472,"*ui*")</f>
        <v>0</v>
      </c>
      <c r="AA1472" s="1">
        <f>COUNTIF(B1472,"*ua*")</f>
        <v>0</v>
      </c>
      <c r="AB1472">
        <f>SUM(G1472:AA1472)</f>
        <v>0</v>
      </c>
      <c r="AC1472">
        <v>2</v>
      </c>
      <c r="AD1472">
        <f>COUNTIF(AC1472,"2")</f>
        <v>1</v>
      </c>
      <c r="AE1472">
        <f>COUNTIF(AC1472,"3")</f>
        <v>0</v>
      </c>
      <c r="AF1472">
        <f>COUNTIF(AC1472,"4")</f>
        <v>0</v>
      </c>
      <c r="AG1472">
        <f>COUNTIF(AC1472,"5")</f>
        <v>0</v>
      </c>
      <c r="AH1472">
        <v>1</v>
      </c>
      <c r="AI1472">
        <v>0</v>
      </c>
      <c r="AM1472">
        <v>1</v>
      </c>
      <c r="AN1472" t="str">
        <f>RIGHT(B1472,1)</f>
        <v>n</v>
      </c>
      <c r="AO1472" s="1">
        <f>COUNTIF(F1472,"CVCV")+COUNTIF(F1472,"CVVCV")</f>
        <v>0</v>
      </c>
      <c r="AP1472" s="1">
        <f>COUNTIF(F1472,"CVCVC")+COUNTIF(F1472,"CVVCVC")</f>
        <v>1</v>
      </c>
      <c r="AQ1472" s="1">
        <f>COUNTIF(F1472,"VCV")+COUNTIF(F1472,"VVCV")</f>
        <v>0</v>
      </c>
      <c r="AR1472" s="1">
        <f>COUNTIF(F1472,"VCVC")+COUNTIF(F1472,"VVCVC")</f>
        <v>0</v>
      </c>
      <c r="AS1472" s="1">
        <f>COUNTIF(F1472,"CVV")</f>
        <v>0</v>
      </c>
      <c r="AT1472" s="1">
        <f>COUNTIF(F1472,"CVVC")</f>
        <v>0</v>
      </c>
      <c r="AU1472" s="1">
        <f>COUNTIF(F1472,"VV")</f>
        <v>0</v>
      </c>
      <c r="AV1472" s="1">
        <f>COUNTIF(F1472,"VVC")</f>
        <v>0</v>
      </c>
      <c r="AW1472" s="1">
        <f>COUNTIF(F1472,"CVVCVC")+COUNTIF(F1472,"VVCVC")+COUNTIF(F1472,"CVVCV")+COUNTIF(F1472,"VVCV")</f>
        <v>0</v>
      </c>
      <c r="AY1472" s="1">
        <f>COUNTIF(F1472,"CCVCV")</f>
        <v>0</v>
      </c>
      <c r="AZ1472" s="1">
        <f>COUNTIF(F1472,"CCVCVC")</f>
        <v>0</v>
      </c>
      <c r="BA1472" s="1">
        <f>COUNTIF(F1472,"CCVV")</f>
        <v>0</v>
      </c>
      <c r="BB1472" s="1">
        <f>COUNTIF(F1472,"CCVVC")</f>
        <v>0</v>
      </c>
      <c r="BF1472" s="1" t="str">
        <f>RIGHT(F1472,4)</f>
        <v>VCVC</v>
      </c>
      <c r="BG1472" s="1"/>
      <c r="BJ1472">
        <v>1</v>
      </c>
      <c r="BK1472">
        <v>1</v>
      </c>
      <c r="BP1472" s="1">
        <f>SUM(BG1472:BO1472)</f>
        <v>2</v>
      </c>
      <c r="BQ1472">
        <v>0</v>
      </c>
      <c r="BS1472" s="1" t="str">
        <f>LEFT(B1472,1)</f>
        <v>k</v>
      </c>
      <c r="BT1472" s="1" t="str">
        <f>LEFT(B1472,2)</f>
        <v>ki</v>
      </c>
      <c r="BU1472" s="1" t="str">
        <f>RIGHT(B1472,1)</f>
        <v>n</v>
      </c>
      <c r="BX1472" s="10">
        <v>0</v>
      </c>
      <c r="BY1472" s="10" t="str">
        <f>LEFT(CA1472,1)</f>
        <v>i</v>
      </c>
      <c r="BZ1472" s="10" t="str">
        <f>LEFT(CC1472,1)</f>
        <v>a</v>
      </c>
      <c r="CA1472" s="10" t="str">
        <f>RIGHT(B1472,4)</f>
        <v>isan</v>
      </c>
      <c r="CB1472" s="10" t="str">
        <f>RIGHT(B1472,3)</f>
        <v>san</v>
      </c>
      <c r="CC1472" s="10" t="str">
        <f>RIGHT(B1472,2)</f>
        <v>an</v>
      </c>
      <c r="CD1472" s="10" t="str">
        <f>RIGHT(B1472,1)</f>
        <v>n</v>
      </c>
    </row>
    <row r="1473" spans="1:82">
      <c r="A1473">
        <v>983</v>
      </c>
      <c r="B1473" s="30" t="s">
        <v>424</v>
      </c>
      <c r="C1473" t="s">
        <v>1733</v>
      </c>
      <c r="D1473" t="s">
        <v>1150</v>
      </c>
      <c r="E1473" t="s">
        <v>2821</v>
      </c>
      <c r="F1473" t="s">
        <v>2842</v>
      </c>
      <c r="G1473" s="1">
        <f>COUNTIF(B1473,"*ii*")</f>
        <v>0</v>
      </c>
      <c r="H1473" s="1">
        <f>COUNTIF(B1473,"*ee*")</f>
        <v>0</v>
      </c>
      <c r="I1473" s="1">
        <f>COUNTIF(B1473,"*aa*")</f>
        <v>0</v>
      </c>
      <c r="J1473" s="1">
        <f>COUNTIF(B1473,"*oo*")</f>
        <v>0</v>
      </c>
      <c r="K1473" s="1">
        <f>COUNTIF(B1473,"*uu*")</f>
        <v>0</v>
      </c>
      <c r="L1473" s="1">
        <f>COUNTIF(B1473,"*ia*")</f>
        <v>0</v>
      </c>
      <c r="M1473" s="1">
        <f>COUNTIF(B1473,"*iu*")</f>
        <v>0</v>
      </c>
      <c r="N1473" s="1">
        <f>COUNTIF(B1473,"*ei*")</f>
        <v>0</v>
      </c>
      <c r="O1473" s="1">
        <f>COUNTIF(B1473,"*ea*")</f>
        <v>0</v>
      </c>
      <c r="P1473" s="1">
        <f>COUNTIF(B1473,"*eo*")</f>
        <v>0</v>
      </c>
      <c r="Q1473" s="1">
        <f>COUNTIF(B1473,"*eu*")</f>
        <v>0</v>
      </c>
      <c r="R1473" s="1">
        <f>COUNTIF(B1473,"*ai*")</f>
        <v>0</v>
      </c>
      <c r="S1473" s="1">
        <f>COUNTIF(B1473,"*ae*")</f>
        <v>0</v>
      </c>
      <c r="T1473" s="1">
        <f>COUNTIF(B1473,"*ao*")</f>
        <v>0</v>
      </c>
      <c r="U1473" s="1">
        <f>COUNTIF(B1473,"*au*")</f>
        <v>0</v>
      </c>
      <c r="V1473" s="1">
        <f>COUNTIF(B1473,"*oi*")</f>
        <v>0</v>
      </c>
      <c r="W1473" s="1">
        <f>COUNTIF(B1473,"*oe*")</f>
        <v>0</v>
      </c>
      <c r="X1473" s="1">
        <f>COUNTIF(B1473,"*oa*")</f>
        <v>0</v>
      </c>
      <c r="Y1473" s="1">
        <f>COUNTIF(B1473,"*ou*")</f>
        <v>0</v>
      </c>
      <c r="Z1473" s="1">
        <f>COUNTIF(B1473,"*ui*")</f>
        <v>0</v>
      </c>
      <c r="AA1473" s="1">
        <f>COUNTIF(B1473,"*ua*")</f>
        <v>0</v>
      </c>
      <c r="AB1473">
        <f>SUM(G1473:AA1473)</f>
        <v>0</v>
      </c>
      <c r="AC1473">
        <v>2</v>
      </c>
      <c r="AD1473">
        <f>COUNTIF(AC1473,"2")</f>
        <v>1</v>
      </c>
      <c r="AE1473">
        <f>COUNTIF(AC1473,"3")</f>
        <v>0</v>
      </c>
      <c r="AF1473">
        <f>COUNTIF(AC1473,"4")</f>
        <v>0</v>
      </c>
      <c r="AG1473">
        <f>COUNTIF(AC1473,"5")</f>
        <v>0</v>
      </c>
      <c r="AH1473">
        <v>1</v>
      </c>
      <c r="AI1473">
        <v>0</v>
      </c>
      <c r="AM1473">
        <v>1</v>
      </c>
      <c r="AN1473" t="str">
        <f>RIGHT(B1473,1)</f>
        <v>n</v>
      </c>
      <c r="AO1473" s="1">
        <f>COUNTIF(F1473,"CVCV")+COUNTIF(F1473,"CVVCV")</f>
        <v>0</v>
      </c>
      <c r="AP1473" s="1">
        <f>COUNTIF(F1473,"CVCVC")+COUNTIF(F1473,"CVVCVC")</f>
        <v>1</v>
      </c>
      <c r="AQ1473" s="1">
        <f>COUNTIF(F1473,"VCV")+COUNTIF(F1473,"VVCV")</f>
        <v>0</v>
      </c>
      <c r="AR1473" s="1">
        <f>COUNTIF(F1473,"VCVC")+COUNTIF(F1473,"VVCVC")</f>
        <v>0</v>
      </c>
      <c r="AS1473" s="1">
        <f>COUNTIF(F1473,"CVV")</f>
        <v>0</v>
      </c>
      <c r="AT1473" s="1">
        <f>COUNTIF(F1473,"CVVC")</f>
        <v>0</v>
      </c>
      <c r="AU1473" s="1">
        <f>COUNTIF(F1473,"VV")</f>
        <v>0</v>
      </c>
      <c r="AV1473" s="1">
        <f>COUNTIF(F1473,"VVC")</f>
        <v>0</v>
      </c>
      <c r="AW1473" s="1">
        <f>COUNTIF(F1473,"CVVCVC")+COUNTIF(F1473,"VVCVC")+COUNTIF(F1473,"CVVCV")+COUNTIF(F1473,"VVCV")</f>
        <v>0</v>
      </c>
      <c r="AY1473" s="1">
        <f>COUNTIF(F1473,"CCVCV")</f>
        <v>0</v>
      </c>
      <c r="AZ1473" s="1">
        <f>COUNTIF(F1473,"CCVCVC")</f>
        <v>0</v>
      </c>
      <c r="BA1473" s="1">
        <f>COUNTIF(F1473,"CCVV")</f>
        <v>0</v>
      </c>
      <c r="BB1473" s="1">
        <f>COUNTIF(F1473,"CCVVC")</f>
        <v>0</v>
      </c>
      <c r="BF1473" s="1" t="str">
        <f>RIGHT(F1473,4)</f>
        <v>VCVC</v>
      </c>
      <c r="BG1473" s="1"/>
      <c r="BJ1473">
        <v>1</v>
      </c>
      <c r="BK1473">
        <v>1</v>
      </c>
      <c r="BP1473" s="1">
        <f>SUM(BG1473:BO1473)</f>
        <v>2</v>
      </c>
      <c r="BQ1473">
        <v>0</v>
      </c>
      <c r="BS1473" s="1" t="str">
        <f>LEFT(B1473,1)</f>
        <v>n</v>
      </c>
      <c r="BT1473" s="1" t="str">
        <f>LEFT(B1473,2)</f>
        <v>ni</v>
      </c>
      <c r="BU1473" s="1" t="str">
        <f>RIGHT(B1473,1)</f>
        <v>n</v>
      </c>
      <c r="BX1473" s="10">
        <v>0</v>
      </c>
      <c r="BY1473" s="10" t="str">
        <f>LEFT(CA1473,1)</f>
        <v>i</v>
      </c>
      <c r="BZ1473" s="10" t="str">
        <f>LEFT(CC1473,1)</f>
        <v>a</v>
      </c>
      <c r="CA1473" s="10" t="str">
        <f>RIGHT(B1473,4)</f>
        <v>ikan</v>
      </c>
      <c r="CB1473" s="10" t="str">
        <f>RIGHT(B1473,3)</f>
        <v>kan</v>
      </c>
      <c r="CC1473" s="10" t="str">
        <f>RIGHT(B1473,2)</f>
        <v>an</v>
      </c>
      <c r="CD1473" s="10" t="str">
        <f>RIGHT(B1473,1)</f>
        <v>n</v>
      </c>
    </row>
    <row r="1474" spans="1:82">
      <c r="A1474">
        <v>622</v>
      </c>
      <c r="B1474" s="30" t="s">
        <v>585</v>
      </c>
      <c r="C1474" t="s">
        <v>1948</v>
      </c>
      <c r="D1474" t="s">
        <v>1158</v>
      </c>
      <c r="E1474" t="s">
        <v>1141</v>
      </c>
      <c r="F1474" t="s">
        <v>2842</v>
      </c>
      <c r="G1474" s="1">
        <f>COUNTIF(B1474,"*ii*")</f>
        <v>0</v>
      </c>
      <c r="H1474" s="1">
        <f>COUNTIF(B1474,"*ee*")</f>
        <v>0</v>
      </c>
      <c r="I1474" s="1">
        <f>COUNTIF(B1474,"*aa*")</f>
        <v>0</v>
      </c>
      <c r="J1474" s="1">
        <f>COUNTIF(B1474,"*oo*")</f>
        <v>0</v>
      </c>
      <c r="K1474" s="1">
        <f>COUNTIF(B1474,"*uu*")</f>
        <v>0</v>
      </c>
      <c r="L1474" s="1">
        <f>COUNTIF(B1474,"*ia*")</f>
        <v>0</v>
      </c>
      <c r="M1474" s="1">
        <f>COUNTIF(B1474,"*iu*")</f>
        <v>0</v>
      </c>
      <c r="N1474" s="1">
        <f>COUNTIF(B1474,"*ei*")</f>
        <v>0</v>
      </c>
      <c r="O1474" s="1">
        <f>COUNTIF(B1474,"*ea*")</f>
        <v>0</v>
      </c>
      <c r="P1474" s="1">
        <f>COUNTIF(B1474,"*eo*")</f>
        <v>0</v>
      </c>
      <c r="Q1474" s="1">
        <f>COUNTIF(B1474,"*eu*")</f>
        <v>0</v>
      </c>
      <c r="R1474" s="1">
        <f>COUNTIF(B1474,"*ai*")</f>
        <v>0</v>
      </c>
      <c r="S1474" s="1">
        <f>COUNTIF(B1474,"*ae*")</f>
        <v>0</v>
      </c>
      <c r="T1474" s="1">
        <f>COUNTIF(B1474,"*ao*")</f>
        <v>0</v>
      </c>
      <c r="U1474" s="1">
        <f>COUNTIF(B1474,"*au*")</f>
        <v>0</v>
      </c>
      <c r="V1474" s="1">
        <f>COUNTIF(B1474,"*oi*")</f>
        <v>0</v>
      </c>
      <c r="W1474" s="1">
        <f>COUNTIF(B1474,"*oe*")</f>
        <v>0</v>
      </c>
      <c r="X1474" s="1">
        <f>COUNTIF(B1474,"*oa*")</f>
        <v>0</v>
      </c>
      <c r="Y1474" s="1">
        <f>COUNTIF(B1474,"*ou*")</f>
        <v>0</v>
      </c>
      <c r="Z1474" s="1">
        <f>COUNTIF(B1474,"*ui*")</f>
        <v>0</v>
      </c>
      <c r="AA1474" s="1">
        <f>COUNTIF(B1474,"*ua*")</f>
        <v>0</v>
      </c>
      <c r="AB1474">
        <f>SUM(G1474:AA1474)</f>
        <v>0</v>
      </c>
      <c r="AC1474">
        <v>2</v>
      </c>
      <c r="AD1474">
        <f>COUNTIF(AC1474,"2")</f>
        <v>1</v>
      </c>
      <c r="AE1474">
        <f>COUNTIF(AC1474,"3")</f>
        <v>0</v>
      </c>
      <c r="AF1474">
        <f>COUNTIF(AC1474,"4")</f>
        <v>0</v>
      </c>
      <c r="AG1474">
        <f>COUNTIF(AC1474,"5")</f>
        <v>0</v>
      </c>
      <c r="AH1474">
        <v>1</v>
      </c>
      <c r="AI1474">
        <v>0</v>
      </c>
      <c r="AM1474">
        <v>1</v>
      </c>
      <c r="AN1474" t="str">
        <f>RIGHT(B1474,1)</f>
        <v>n</v>
      </c>
      <c r="AO1474" s="1">
        <f>COUNTIF(F1474,"CVCV")+COUNTIF(F1474,"CVVCV")</f>
        <v>0</v>
      </c>
      <c r="AP1474" s="1">
        <f>COUNTIF(F1474,"CVCVC")+COUNTIF(F1474,"CVVCVC")</f>
        <v>1</v>
      </c>
      <c r="AQ1474" s="1">
        <f>COUNTIF(F1474,"VCV")+COUNTIF(F1474,"VVCV")</f>
        <v>0</v>
      </c>
      <c r="AR1474" s="1">
        <f>COUNTIF(F1474,"VCVC")+COUNTIF(F1474,"VVCVC")</f>
        <v>0</v>
      </c>
      <c r="AS1474" s="1">
        <f>COUNTIF(F1474,"CVV")</f>
        <v>0</v>
      </c>
      <c r="AT1474" s="1">
        <f>COUNTIF(F1474,"CVVC")</f>
        <v>0</v>
      </c>
      <c r="AU1474" s="1">
        <f>COUNTIF(F1474,"VV")</f>
        <v>0</v>
      </c>
      <c r="AV1474" s="1">
        <f>COUNTIF(F1474,"VVC")</f>
        <v>0</v>
      </c>
      <c r="AW1474" s="1">
        <f>COUNTIF(F1474,"CVVCVC")+COUNTIF(F1474,"VVCVC")+COUNTIF(F1474,"CVVCV")+COUNTIF(F1474,"VVCV")</f>
        <v>0</v>
      </c>
      <c r="AY1474" s="1">
        <f>COUNTIF(F1474,"CCVCV")</f>
        <v>0</v>
      </c>
      <c r="AZ1474" s="1">
        <f>COUNTIF(F1474,"CCVCVC")</f>
        <v>0</v>
      </c>
      <c r="BA1474" s="1">
        <f>COUNTIF(F1474,"CCVV")</f>
        <v>0</v>
      </c>
      <c r="BB1474" s="1">
        <f>COUNTIF(F1474,"CCVVC")</f>
        <v>0</v>
      </c>
      <c r="BF1474" s="1" t="str">
        <f>RIGHT(F1474,4)</f>
        <v>VCVC</v>
      </c>
      <c r="BG1474" s="1"/>
      <c r="BJ1474">
        <v>1</v>
      </c>
      <c r="BK1474">
        <v>1</v>
      </c>
      <c r="BP1474" s="1">
        <f>SUM(BG1474:BO1474)</f>
        <v>2</v>
      </c>
      <c r="BQ1474">
        <v>0</v>
      </c>
      <c r="BS1474" s="1" t="str">
        <f>LEFT(B1474,1)</f>
        <v>K</v>
      </c>
      <c r="BT1474" s="1" t="str">
        <f>LEFT(B1474,2)</f>
        <v>Ko</v>
      </c>
      <c r="BU1474" s="1" t="str">
        <f>RIGHT(B1474,1)</f>
        <v>n</v>
      </c>
      <c r="BX1474" s="10">
        <v>0</v>
      </c>
      <c r="BY1474" s="10" t="str">
        <f>LEFT(CA1474,1)</f>
        <v>o</v>
      </c>
      <c r="BZ1474" s="10" t="str">
        <f>LEFT(CC1474,1)</f>
        <v>a</v>
      </c>
      <c r="CA1474" s="10" t="str">
        <f>RIGHT(B1474,4)</f>
        <v>opan</v>
      </c>
      <c r="CB1474" s="10" t="str">
        <f>RIGHT(B1474,3)</f>
        <v>pan</v>
      </c>
      <c r="CC1474" s="10" t="str">
        <f>RIGHT(B1474,2)</f>
        <v>an</v>
      </c>
      <c r="CD1474" s="10" t="str">
        <f>RIGHT(B1474,1)</f>
        <v>n</v>
      </c>
    </row>
    <row r="1475" spans="1:82">
      <c r="A1475">
        <v>1366</v>
      </c>
      <c r="B1475" s="30" t="s">
        <v>3326</v>
      </c>
      <c r="C1475" t="s">
        <v>1754</v>
      </c>
      <c r="D1475" t="s">
        <v>1150</v>
      </c>
      <c r="E1475" t="s">
        <v>2821</v>
      </c>
      <c r="F1475" t="s">
        <v>2842</v>
      </c>
      <c r="G1475" s="1">
        <f>COUNTIF(B1475,"*ii*")</f>
        <v>0</v>
      </c>
      <c r="H1475" s="1">
        <f>COUNTIF(B1475,"*ee*")</f>
        <v>0</v>
      </c>
      <c r="I1475" s="1">
        <f>COUNTIF(B1475,"*aa*")</f>
        <v>0</v>
      </c>
      <c r="J1475" s="1">
        <f>COUNTIF(B1475,"*oo*")</f>
        <v>0</v>
      </c>
      <c r="K1475" s="1">
        <f>COUNTIF(B1475,"*uu*")</f>
        <v>0</v>
      </c>
      <c r="L1475" s="1">
        <f>COUNTIF(B1475,"*ia*")</f>
        <v>0</v>
      </c>
      <c r="M1475" s="1">
        <f>COUNTIF(B1475,"*iu*")</f>
        <v>0</v>
      </c>
      <c r="N1475" s="1">
        <f>COUNTIF(B1475,"*ei*")</f>
        <v>0</v>
      </c>
      <c r="O1475" s="1">
        <f>COUNTIF(B1475,"*ea*")</f>
        <v>0</v>
      </c>
      <c r="P1475" s="1">
        <f>COUNTIF(B1475,"*eo*")</f>
        <v>0</v>
      </c>
      <c r="Q1475" s="1">
        <f>COUNTIF(B1475,"*eu*")</f>
        <v>0</v>
      </c>
      <c r="R1475" s="1">
        <f>COUNTIF(B1475,"*ai*")</f>
        <v>0</v>
      </c>
      <c r="S1475" s="1">
        <f>COUNTIF(B1475,"*ae*")</f>
        <v>0</v>
      </c>
      <c r="T1475" s="1">
        <f>COUNTIF(B1475,"*ao*")</f>
        <v>0</v>
      </c>
      <c r="U1475" s="1">
        <f>COUNTIF(B1475,"*au*")</f>
        <v>0</v>
      </c>
      <c r="V1475" s="1">
        <f>COUNTIF(B1475,"*oi*")</f>
        <v>0</v>
      </c>
      <c r="W1475" s="1">
        <f>COUNTIF(B1475,"*oe*")</f>
        <v>0</v>
      </c>
      <c r="X1475" s="1">
        <f>COUNTIF(B1475,"*oa*")</f>
        <v>0</v>
      </c>
      <c r="Y1475" s="1">
        <f>COUNTIF(B1475,"*ou*")</f>
        <v>0</v>
      </c>
      <c r="Z1475" s="1">
        <f>COUNTIF(B1475,"*ui*")</f>
        <v>0</v>
      </c>
      <c r="AA1475" s="1">
        <f>COUNTIF(B1475,"*ua*")</f>
        <v>0</v>
      </c>
      <c r="AB1475">
        <f>SUM(G1475:AA1475)</f>
        <v>0</v>
      </c>
      <c r="AC1475">
        <v>2</v>
      </c>
      <c r="AD1475">
        <f>COUNTIF(AC1475,"2")</f>
        <v>1</v>
      </c>
      <c r="AE1475">
        <f>COUNTIF(AC1475,"3")</f>
        <v>0</v>
      </c>
      <c r="AF1475">
        <f>COUNTIF(AC1475,"4")</f>
        <v>0</v>
      </c>
      <c r="AG1475">
        <f>COUNTIF(AC1475,"5")</f>
        <v>0</v>
      </c>
      <c r="AH1475">
        <v>1</v>
      </c>
      <c r="AI1475">
        <v>0</v>
      </c>
      <c r="AM1475">
        <v>1</v>
      </c>
      <c r="AN1475" t="str">
        <f>RIGHT(B1475,1)</f>
        <v>n</v>
      </c>
      <c r="AO1475" s="1">
        <f>COUNTIF(F1475,"CVCV")+COUNTIF(F1475,"CVVCV")</f>
        <v>0</v>
      </c>
      <c r="AP1475" s="1">
        <f>COUNTIF(F1475,"CVCVC")+COUNTIF(F1475,"CVVCVC")</f>
        <v>1</v>
      </c>
      <c r="AQ1475" s="1">
        <f>COUNTIF(F1475,"VCV")+COUNTIF(F1475,"VVCV")</f>
        <v>0</v>
      </c>
      <c r="AR1475" s="1">
        <f>COUNTIF(F1475,"VCVC")+COUNTIF(F1475,"VVCVC")</f>
        <v>0</v>
      </c>
      <c r="AS1475" s="1">
        <f>COUNTIF(F1475,"CVV")</f>
        <v>0</v>
      </c>
      <c r="AT1475" s="1">
        <f>COUNTIF(F1475,"CVVC")</f>
        <v>0</v>
      </c>
      <c r="AU1475" s="1">
        <f>COUNTIF(F1475,"VV")</f>
        <v>0</v>
      </c>
      <c r="AV1475" s="1">
        <f>COUNTIF(F1475,"VVC")</f>
        <v>0</v>
      </c>
      <c r="AW1475" s="1">
        <f>COUNTIF(F1475,"CVVCVC")+COUNTIF(F1475,"VVCVC")+COUNTIF(F1475,"CVVCV")+COUNTIF(F1475,"VVCV")</f>
        <v>0</v>
      </c>
      <c r="AY1475" s="1">
        <f>COUNTIF(F1475,"CCVCV")</f>
        <v>0</v>
      </c>
      <c r="AZ1475" s="1">
        <f>COUNTIF(F1475,"CCVCVC")</f>
        <v>0</v>
      </c>
      <c r="BA1475" s="1">
        <f>COUNTIF(F1475,"CCVV")</f>
        <v>0</v>
      </c>
      <c r="BB1475" s="1">
        <f>COUNTIF(F1475,"CCVVC")</f>
        <v>0</v>
      </c>
      <c r="BF1475" s="1" t="str">
        <f>RIGHT(F1475,4)</f>
        <v>VCVC</v>
      </c>
      <c r="BG1475" s="1"/>
      <c r="BJ1475">
        <v>1</v>
      </c>
      <c r="BK1475">
        <v>1</v>
      </c>
      <c r="BP1475" s="1">
        <f>SUM(BG1475:BO1475)</f>
        <v>2</v>
      </c>
      <c r="BQ1475">
        <v>0</v>
      </c>
      <c r="BS1475" s="1" t="str">
        <f>LEFT(B1475,1)</f>
        <v>ʔ</v>
      </c>
      <c r="BT1475" s="1" t="str">
        <f>LEFT(B1475,2)</f>
        <v>ʔo</v>
      </c>
      <c r="BU1475" s="1" t="str">
        <f>RIGHT(B1475,1)</f>
        <v>n</v>
      </c>
      <c r="BX1475" s="10">
        <v>0</v>
      </c>
      <c r="BY1475" s="10" t="str">
        <f>LEFT(CA1475,1)</f>
        <v>o</v>
      </c>
      <c r="BZ1475" s="10" t="str">
        <f>LEFT(CC1475,1)</f>
        <v>a</v>
      </c>
      <c r="CA1475" s="10" t="str">
        <f>RIGHT(B1475,4)</f>
        <v>oban</v>
      </c>
      <c r="CB1475" s="10" t="str">
        <f>RIGHT(B1475,3)</f>
        <v>ban</v>
      </c>
      <c r="CC1475" s="10" t="str">
        <f>RIGHT(B1475,2)</f>
        <v>an</v>
      </c>
      <c r="CD1475" s="10" t="str">
        <f>RIGHT(B1475,1)</f>
        <v>n</v>
      </c>
    </row>
    <row r="1476" spans="1:82">
      <c r="A1476">
        <v>1202</v>
      </c>
      <c r="B1476" s="30" t="s">
        <v>479</v>
      </c>
      <c r="C1476" t="s">
        <v>1812</v>
      </c>
      <c r="D1476" t="s">
        <v>1141</v>
      </c>
      <c r="E1476" t="s">
        <v>1141</v>
      </c>
      <c r="F1476" t="s">
        <v>2842</v>
      </c>
      <c r="G1476" s="1">
        <f>COUNTIF(B1476,"*ii*")</f>
        <v>0</v>
      </c>
      <c r="H1476" s="1">
        <f>COUNTIF(B1476,"*ee*")</f>
        <v>0</v>
      </c>
      <c r="I1476" s="1">
        <f>COUNTIF(B1476,"*aa*")</f>
        <v>0</v>
      </c>
      <c r="J1476" s="1">
        <f>COUNTIF(B1476,"*oo*")</f>
        <v>0</v>
      </c>
      <c r="K1476" s="1">
        <f>COUNTIF(B1476,"*uu*")</f>
        <v>0</v>
      </c>
      <c r="L1476" s="1">
        <f>COUNTIF(B1476,"*ia*")</f>
        <v>0</v>
      </c>
      <c r="M1476" s="1">
        <f>COUNTIF(B1476,"*iu*")</f>
        <v>0</v>
      </c>
      <c r="N1476" s="1">
        <f>COUNTIF(B1476,"*ei*")</f>
        <v>0</v>
      </c>
      <c r="O1476" s="1">
        <f>COUNTIF(B1476,"*ea*")</f>
        <v>0</v>
      </c>
      <c r="P1476" s="1">
        <f>COUNTIF(B1476,"*eo*")</f>
        <v>0</v>
      </c>
      <c r="Q1476" s="1">
        <f>COUNTIF(B1476,"*eu*")</f>
        <v>0</v>
      </c>
      <c r="R1476" s="1">
        <f>COUNTIF(B1476,"*ai*")</f>
        <v>0</v>
      </c>
      <c r="S1476" s="1">
        <f>COUNTIF(B1476,"*ae*")</f>
        <v>0</v>
      </c>
      <c r="T1476" s="1">
        <f>COUNTIF(B1476,"*ao*")</f>
        <v>0</v>
      </c>
      <c r="U1476" s="1">
        <f>COUNTIF(B1476,"*au*")</f>
        <v>0</v>
      </c>
      <c r="V1476" s="1">
        <f>COUNTIF(B1476,"*oi*")</f>
        <v>0</v>
      </c>
      <c r="W1476" s="1">
        <f>COUNTIF(B1476,"*oe*")</f>
        <v>0</v>
      </c>
      <c r="X1476" s="1">
        <f>COUNTIF(B1476,"*oa*")</f>
        <v>0</v>
      </c>
      <c r="Y1476" s="1">
        <f>COUNTIF(B1476,"*ou*")</f>
        <v>0</v>
      </c>
      <c r="Z1476" s="1">
        <f>COUNTIF(B1476,"*ui*")</f>
        <v>0</v>
      </c>
      <c r="AA1476" s="1">
        <f>COUNTIF(B1476,"*ua*")</f>
        <v>0</v>
      </c>
      <c r="AB1476">
        <f>SUM(G1476:AA1476)</f>
        <v>0</v>
      </c>
      <c r="AC1476">
        <v>2</v>
      </c>
      <c r="AD1476">
        <f>COUNTIF(AC1476,"2")</f>
        <v>1</v>
      </c>
      <c r="AE1476">
        <f>COUNTIF(AC1476,"3")</f>
        <v>0</v>
      </c>
      <c r="AF1476">
        <f>COUNTIF(AC1476,"4")</f>
        <v>0</v>
      </c>
      <c r="AG1476">
        <f>COUNTIF(AC1476,"5")</f>
        <v>0</v>
      </c>
      <c r="AH1476">
        <v>1</v>
      </c>
      <c r="AI1476">
        <v>0</v>
      </c>
      <c r="AM1476">
        <v>1</v>
      </c>
      <c r="AN1476" t="str">
        <f>RIGHT(B1476,1)</f>
        <v>n</v>
      </c>
      <c r="AO1476" s="1">
        <f>COUNTIF(F1476,"CVCV")+COUNTIF(F1476,"CVVCV")</f>
        <v>0</v>
      </c>
      <c r="AP1476" s="1">
        <f>COUNTIF(F1476,"CVCVC")+COUNTIF(F1476,"CVVCVC")</f>
        <v>1</v>
      </c>
      <c r="AQ1476" s="1">
        <f>COUNTIF(F1476,"VCV")+COUNTIF(F1476,"VVCV")</f>
        <v>0</v>
      </c>
      <c r="AR1476" s="1">
        <f>COUNTIF(F1476,"VCVC")+COUNTIF(F1476,"VVCVC")</f>
        <v>0</v>
      </c>
      <c r="AS1476" s="1">
        <f>COUNTIF(F1476,"CVV")</f>
        <v>0</v>
      </c>
      <c r="AT1476" s="1">
        <f>COUNTIF(F1476,"CVVC")</f>
        <v>0</v>
      </c>
      <c r="AU1476" s="1">
        <f>COUNTIF(F1476,"VV")</f>
        <v>0</v>
      </c>
      <c r="AV1476" s="1">
        <f>COUNTIF(F1476,"VVC")</f>
        <v>0</v>
      </c>
      <c r="AW1476" s="1">
        <f>COUNTIF(F1476,"CVVCVC")+COUNTIF(F1476,"VVCVC")+COUNTIF(F1476,"CVVCV")+COUNTIF(F1476,"VVCV")</f>
        <v>0</v>
      </c>
      <c r="AY1476" s="1">
        <f>COUNTIF(F1476,"CCVCV")</f>
        <v>0</v>
      </c>
      <c r="AZ1476" s="1">
        <f>COUNTIF(F1476,"CCVCVC")</f>
        <v>0</v>
      </c>
      <c r="BA1476" s="1">
        <f>COUNTIF(F1476,"CCVV")</f>
        <v>0</v>
      </c>
      <c r="BB1476" s="1">
        <f>COUNTIF(F1476,"CCVVC")</f>
        <v>0</v>
      </c>
      <c r="BF1476" s="1" t="str">
        <f>RIGHT(F1476,4)</f>
        <v>VCVC</v>
      </c>
      <c r="BG1476" s="1"/>
      <c r="BJ1476">
        <v>1</v>
      </c>
      <c r="BK1476">
        <v>1</v>
      </c>
      <c r="BP1476" s="1">
        <f>SUM(BG1476:BO1476)</f>
        <v>2</v>
      </c>
      <c r="BQ1476">
        <v>0</v>
      </c>
      <c r="BS1476" s="1" t="str">
        <f>LEFT(B1476,1)</f>
        <v>p</v>
      </c>
      <c r="BT1476" s="1" t="str">
        <f>LEFT(B1476,2)</f>
        <v>pu</v>
      </c>
      <c r="BU1476" s="1" t="str">
        <f>RIGHT(B1476,1)</f>
        <v>n</v>
      </c>
      <c r="BX1476" s="10">
        <v>0</v>
      </c>
      <c r="BY1476" s="10" t="str">
        <f>LEFT(CA1476,1)</f>
        <v>u</v>
      </c>
      <c r="BZ1476" s="10" t="str">
        <f>LEFT(CC1476,1)</f>
        <v>a</v>
      </c>
      <c r="CA1476" s="10" t="str">
        <f>RIGHT(B1476,4)</f>
        <v>ukan</v>
      </c>
      <c r="CB1476" s="10" t="str">
        <f>RIGHT(B1476,3)</f>
        <v>kan</v>
      </c>
      <c r="CC1476" s="10" t="str">
        <f>RIGHT(B1476,2)</f>
        <v>an</v>
      </c>
      <c r="CD1476" s="10" t="str">
        <f>RIGHT(B1476,1)</f>
        <v>n</v>
      </c>
    </row>
    <row r="1477" spans="1:82">
      <c r="A1477">
        <v>1934</v>
      </c>
      <c r="B1477" s="30" t="s">
        <v>261</v>
      </c>
      <c r="C1477" t="s">
        <v>1506</v>
      </c>
      <c r="D1477" t="s">
        <v>1141</v>
      </c>
      <c r="E1477" t="s">
        <v>1141</v>
      </c>
      <c r="F1477" t="s">
        <v>2842</v>
      </c>
      <c r="G1477" s="1">
        <f>COUNTIF(B1477,"*ii*")</f>
        <v>0</v>
      </c>
      <c r="H1477" s="1">
        <f>COUNTIF(B1477,"*ee*")</f>
        <v>0</v>
      </c>
      <c r="I1477" s="1">
        <f>COUNTIF(B1477,"*aa*")</f>
        <v>0</v>
      </c>
      <c r="J1477" s="1">
        <f>COUNTIF(B1477,"*oo*")</f>
        <v>0</v>
      </c>
      <c r="K1477" s="1">
        <f>COUNTIF(B1477,"*uu*")</f>
        <v>0</v>
      </c>
      <c r="L1477" s="1">
        <f>COUNTIF(B1477,"*ia*")</f>
        <v>0</v>
      </c>
      <c r="M1477" s="1">
        <f>COUNTIF(B1477,"*iu*")</f>
        <v>0</v>
      </c>
      <c r="N1477" s="1">
        <f>COUNTIF(B1477,"*ei*")</f>
        <v>0</v>
      </c>
      <c r="O1477" s="1">
        <f>COUNTIF(B1477,"*ea*")</f>
        <v>0</v>
      </c>
      <c r="P1477" s="1">
        <f>COUNTIF(B1477,"*eo*")</f>
        <v>0</v>
      </c>
      <c r="Q1477" s="1">
        <f>COUNTIF(B1477,"*eu*")</f>
        <v>0</v>
      </c>
      <c r="R1477" s="1">
        <f>COUNTIF(B1477,"*ai*")</f>
        <v>0</v>
      </c>
      <c r="S1477" s="1">
        <f>COUNTIF(B1477,"*ae*")</f>
        <v>0</v>
      </c>
      <c r="T1477" s="1">
        <f>COUNTIF(B1477,"*ao*")</f>
        <v>0</v>
      </c>
      <c r="U1477" s="1">
        <f>COUNTIF(B1477,"*au*")</f>
        <v>0</v>
      </c>
      <c r="V1477" s="1">
        <f>COUNTIF(B1477,"*oi*")</f>
        <v>0</v>
      </c>
      <c r="W1477" s="1">
        <f>COUNTIF(B1477,"*oe*")</f>
        <v>0</v>
      </c>
      <c r="X1477" s="1">
        <f>COUNTIF(B1477,"*oa*")</f>
        <v>0</v>
      </c>
      <c r="Y1477" s="1">
        <f>COUNTIF(B1477,"*ou*")</f>
        <v>0</v>
      </c>
      <c r="Z1477" s="1">
        <f>COUNTIF(B1477,"*ui*")</f>
        <v>0</v>
      </c>
      <c r="AA1477" s="1">
        <f>COUNTIF(B1477,"*ua*")</f>
        <v>0</v>
      </c>
      <c r="AB1477">
        <f>SUM(G1477:AA1477)</f>
        <v>0</v>
      </c>
      <c r="AC1477">
        <v>2</v>
      </c>
      <c r="AD1477">
        <f>COUNTIF(AC1477,"2")</f>
        <v>1</v>
      </c>
      <c r="AE1477">
        <f>COUNTIF(AC1477,"3")</f>
        <v>0</v>
      </c>
      <c r="AF1477">
        <f>COUNTIF(AC1477,"4")</f>
        <v>0</v>
      </c>
      <c r="AG1477">
        <f>COUNTIF(AC1477,"5")</f>
        <v>0</v>
      </c>
      <c r="AH1477">
        <v>1</v>
      </c>
      <c r="AI1477">
        <v>0</v>
      </c>
      <c r="AM1477">
        <v>1</v>
      </c>
      <c r="AN1477" t="str">
        <f>RIGHT(B1477,1)</f>
        <v>n</v>
      </c>
      <c r="AO1477" s="1">
        <f>COUNTIF(F1477,"CVCV")+COUNTIF(F1477,"CVVCV")</f>
        <v>0</v>
      </c>
      <c r="AP1477" s="1">
        <f>COUNTIF(F1477,"CVCVC")+COUNTIF(F1477,"CVVCVC")</f>
        <v>1</v>
      </c>
      <c r="AQ1477" s="1">
        <f>COUNTIF(F1477,"VCV")+COUNTIF(F1477,"VVCV")</f>
        <v>0</v>
      </c>
      <c r="AR1477" s="1">
        <f>COUNTIF(F1477,"VCVC")+COUNTIF(F1477,"VVCVC")</f>
        <v>0</v>
      </c>
      <c r="AS1477" s="1">
        <f>COUNTIF(F1477,"CVV")</f>
        <v>0</v>
      </c>
      <c r="AT1477" s="1">
        <f>COUNTIF(F1477,"CVVC")</f>
        <v>0</v>
      </c>
      <c r="AU1477" s="1">
        <f>COUNTIF(F1477,"VV")</f>
        <v>0</v>
      </c>
      <c r="AV1477" s="1">
        <f>COUNTIF(F1477,"VVC")</f>
        <v>0</v>
      </c>
      <c r="AW1477" s="1">
        <f>COUNTIF(F1477,"CVVCVC")+COUNTIF(F1477,"VVCVC")+COUNTIF(F1477,"CVVCV")+COUNTIF(F1477,"VVCV")</f>
        <v>0</v>
      </c>
      <c r="AY1477" s="1">
        <f>COUNTIF(F1477,"CCVCV")</f>
        <v>0</v>
      </c>
      <c r="AZ1477" s="1">
        <f>COUNTIF(F1477,"CCVCVC")</f>
        <v>0</v>
      </c>
      <c r="BA1477" s="1">
        <f>COUNTIF(F1477,"CCVV")</f>
        <v>0</v>
      </c>
      <c r="BB1477" s="1">
        <f>COUNTIF(F1477,"CCVVC")</f>
        <v>0</v>
      </c>
      <c r="BF1477" s="1" t="str">
        <f>RIGHT(F1477,4)</f>
        <v>VCVC</v>
      </c>
      <c r="BG1477" s="1"/>
      <c r="BJ1477">
        <v>1</v>
      </c>
      <c r="BK1477">
        <v>1</v>
      </c>
      <c r="BP1477" s="1">
        <f>SUM(BG1477:BO1477)</f>
        <v>2</v>
      </c>
      <c r="BQ1477">
        <v>0</v>
      </c>
      <c r="BS1477" s="1" t="str">
        <f>LEFT(B1477,1)</f>
        <v>t</v>
      </c>
      <c r="BT1477" s="1" t="str">
        <f>LEFT(B1477,2)</f>
        <v>tu</v>
      </c>
      <c r="BU1477" s="1" t="str">
        <f>RIGHT(B1477,1)</f>
        <v>n</v>
      </c>
      <c r="BX1477" s="10">
        <v>0</v>
      </c>
      <c r="BY1477" s="10" t="str">
        <f>LEFT(CA1477,1)</f>
        <v>u</v>
      </c>
      <c r="BZ1477" s="10" t="str">
        <f>LEFT(CC1477,1)</f>
        <v>a</v>
      </c>
      <c r="CA1477" s="10" t="str">
        <f>RIGHT(B1477,4)</f>
        <v>ukan</v>
      </c>
      <c r="CB1477" s="10" t="str">
        <f>RIGHT(B1477,3)</f>
        <v>kan</v>
      </c>
      <c r="CC1477" s="10" t="str">
        <f>RIGHT(B1477,2)</f>
        <v>an</v>
      </c>
      <c r="CD1477" s="10" t="str">
        <f>RIGHT(B1477,1)</f>
        <v>n</v>
      </c>
    </row>
    <row r="1478" spans="1:82">
      <c r="A1478">
        <v>1560</v>
      </c>
      <c r="B1478" s="30" t="s">
        <v>345</v>
      </c>
      <c r="C1478" t="s">
        <v>1631</v>
      </c>
      <c r="D1478" t="s">
        <v>1141</v>
      </c>
      <c r="E1478" t="s">
        <v>1141</v>
      </c>
      <c r="F1478" t="s">
        <v>2842</v>
      </c>
      <c r="G1478" s="1">
        <f>COUNTIF(B1478,"*ii*")</f>
        <v>0</v>
      </c>
      <c r="H1478" s="1">
        <f>COUNTIF(B1478,"*ee*")</f>
        <v>0</v>
      </c>
      <c r="I1478" s="1">
        <f>COUNTIF(B1478,"*aa*")</f>
        <v>0</v>
      </c>
      <c r="J1478" s="1">
        <f>COUNTIF(B1478,"*oo*")</f>
        <v>0</v>
      </c>
      <c r="K1478" s="1">
        <f>COUNTIF(B1478,"*uu*")</f>
        <v>0</v>
      </c>
      <c r="L1478" s="1">
        <f>COUNTIF(B1478,"*ia*")</f>
        <v>0</v>
      </c>
      <c r="M1478" s="1">
        <f>COUNTIF(B1478,"*iu*")</f>
        <v>0</v>
      </c>
      <c r="N1478" s="1">
        <f>COUNTIF(B1478,"*ei*")</f>
        <v>0</v>
      </c>
      <c r="O1478" s="1">
        <f>COUNTIF(B1478,"*ea*")</f>
        <v>0</v>
      </c>
      <c r="P1478" s="1">
        <f>COUNTIF(B1478,"*eo*")</f>
        <v>0</v>
      </c>
      <c r="Q1478" s="1">
        <f>COUNTIF(B1478,"*eu*")</f>
        <v>0</v>
      </c>
      <c r="R1478" s="1">
        <f>COUNTIF(B1478,"*ai*")</f>
        <v>0</v>
      </c>
      <c r="S1478" s="1">
        <f>COUNTIF(B1478,"*ae*")</f>
        <v>0</v>
      </c>
      <c r="T1478" s="1">
        <f>COUNTIF(B1478,"*ao*")</f>
        <v>0</v>
      </c>
      <c r="U1478" s="1">
        <f>COUNTIF(B1478,"*au*")</f>
        <v>0</v>
      </c>
      <c r="V1478" s="1">
        <f>COUNTIF(B1478,"*oi*")</f>
        <v>0</v>
      </c>
      <c r="W1478" s="1">
        <f>COUNTIF(B1478,"*oe*")</f>
        <v>0</v>
      </c>
      <c r="X1478" s="1">
        <f>COUNTIF(B1478,"*oa*")</f>
        <v>0</v>
      </c>
      <c r="Y1478" s="1">
        <f>COUNTIF(B1478,"*ou*")</f>
        <v>0</v>
      </c>
      <c r="Z1478" s="1">
        <f>COUNTIF(B1478,"*ui*")</f>
        <v>0</v>
      </c>
      <c r="AA1478" s="1">
        <f>COUNTIF(B1478,"*ua*")</f>
        <v>0</v>
      </c>
      <c r="AB1478">
        <f>SUM(G1478:AA1478)</f>
        <v>0</v>
      </c>
      <c r="AC1478">
        <v>2</v>
      </c>
      <c r="AD1478">
        <f>COUNTIF(AC1478,"2")</f>
        <v>1</v>
      </c>
      <c r="AE1478">
        <f>COUNTIF(AC1478,"3")</f>
        <v>0</v>
      </c>
      <c r="AF1478">
        <f>COUNTIF(AC1478,"4")</f>
        <v>0</v>
      </c>
      <c r="AG1478">
        <f>COUNTIF(AC1478,"5")</f>
        <v>0</v>
      </c>
      <c r="AH1478">
        <v>1</v>
      </c>
      <c r="AI1478">
        <v>0</v>
      </c>
      <c r="AM1478">
        <v>1</v>
      </c>
      <c r="AN1478" t="str">
        <f>RIGHT(B1478,1)</f>
        <v>n</v>
      </c>
      <c r="AO1478" s="1">
        <f>COUNTIF(F1478,"CVCV")+COUNTIF(F1478,"CVVCV")</f>
        <v>0</v>
      </c>
      <c r="AP1478" s="1">
        <f>COUNTIF(F1478,"CVCVC")+COUNTIF(F1478,"CVVCVC")</f>
        <v>1</v>
      </c>
      <c r="AQ1478" s="1">
        <f>COUNTIF(F1478,"VCV")+COUNTIF(F1478,"VVCV")</f>
        <v>0</v>
      </c>
      <c r="AR1478" s="1">
        <f>COUNTIF(F1478,"VCVC")+COUNTIF(F1478,"VVCVC")</f>
        <v>0</v>
      </c>
      <c r="AS1478" s="1">
        <f>COUNTIF(F1478,"CVV")</f>
        <v>0</v>
      </c>
      <c r="AT1478" s="1">
        <f>COUNTIF(F1478,"CVVC")</f>
        <v>0</v>
      </c>
      <c r="AU1478" s="1">
        <f>COUNTIF(F1478,"VV")</f>
        <v>0</v>
      </c>
      <c r="AV1478" s="1">
        <f>COUNTIF(F1478,"VVC")</f>
        <v>0</v>
      </c>
      <c r="AW1478" s="1">
        <f>COUNTIF(F1478,"CVVCVC")+COUNTIF(F1478,"VVCVC")+COUNTIF(F1478,"CVVCV")+COUNTIF(F1478,"VVCV")</f>
        <v>0</v>
      </c>
      <c r="AY1478" s="1">
        <f>COUNTIF(F1478,"CCVCV")</f>
        <v>0</v>
      </c>
      <c r="AZ1478" s="1">
        <f>COUNTIF(F1478,"CCVCVC")</f>
        <v>0</v>
      </c>
      <c r="BA1478" s="1">
        <f>COUNTIF(F1478,"CCVV")</f>
        <v>0</v>
      </c>
      <c r="BB1478" s="1">
        <f>COUNTIF(F1478,"CCVVC")</f>
        <v>0</v>
      </c>
      <c r="BF1478" s="1" t="str">
        <f>RIGHT(F1478,4)</f>
        <v>VCVC</v>
      </c>
      <c r="BG1478" s="1"/>
      <c r="BJ1478">
        <v>1</v>
      </c>
      <c r="BK1478">
        <v>1</v>
      </c>
      <c r="BP1478" s="1">
        <f>SUM(BG1478:BO1478)</f>
        <v>2</v>
      </c>
      <c r="BQ1478">
        <v>0</v>
      </c>
      <c r="BS1478" s="1" t="str">
        <f>LEFT(B1478,1)</f>
        <v>r</v>
      </c>
      <c r="BT1478" s="1" t="str">
        <f>LEFT(B1478,2)</f>
        <v>ru</v>
      </c>
      <c r="BU1478" s="1" t="str">
        <f>RIGHT(B1478,1)</f>
        <v>n</v>
      </c>
      <c r="BX1478" s="10">
        <v>0</v>
      </c>
      <c r="BY1478" s="10" t="str">
        <f>LEFT(CA1478,1)</f>
        <v>u</v>
      </c>
      <c r="BZ1478" s="10" t="str">
        <f>LEFT(CC1478,1)</f>
        <v>a</v>
      </c>
      <c r="CA1478" s="10" t="str">
        <f>RIGHT(B1478,4)</f>
        <v>uman</v>
      </c>
      <c r="CB1478" s="10" t="str">
        <f>RIGHT(B1478,3)</f>
        <v>man</v>
      </c>
      <c r="CC1478" s="10" t="str">
        <f>RIGHT(B1478,2)</f>
        <v>an</v>
      </c>
      <c r="CD1478" s="10" t="str">
        <f>RIGHT(B1478,1)</f>
        <v>n</v>
      </c>
    </row>
    <row r="1479" spans="1:82">
      <c r="A1479">
        <v>349</v>
      </c>
      <c r="B1479" s="30" t="s">
        <v>659</v>
      </c>
      <c r="C1479" t="s">
        <v>2060</v>
      </c>
      <c r="D1479" t="s">
        <v>1141</v>
      </c>
      <c r="E1479" t="s">
        <v>1141</v>
      </c>
      <c r="F1479" t="s">
        <v>2842</v>
      </c>
      <c r="G1479" s="1">
        <f>COUNTIF(B1479,"*ii*")</f>
        <v>0</v>
      </c>
      <c r="H1479" s="1">
        <f>COUNTIF(B1479,"*ee*")</f>
        <v>0</v>
      </c>
      <c r="I1479" s="1">
        <f>COUNTIF(B1479,"*aa*")</f>
        <v>0</v>
      </c>
      <c r="J1479" s="1">
        <f>COUNTIF(B1479,"*oo*")</f>
        <v>0</v>
      </c>
      <c r="K1479" s="1">
        <f>COUNTIF(B1479,"*uu*")</f>
        <v>0</v>
      </c>
      <c r="L1479" s="1">
        <f>COUNTIF(B1479,"*ia*")</f>
        <v>0</v>
      </c>
      <c r="M1479" s="1">
        <f>COUNTIF(B1479,"*iu*")</f>
        <v>0</v>
      </c>
      <c r="N1479" s="1">
        <f>COUNTIF(B1479,"*ei*")</f>
        <v>0</v>
      </c>
      <c r="O1479" s="1">
        <f>COUNTIF(B1479,"*ea*")</f>
        <v>0</v>
      </c>
      <c r="P1479" s="1">
        <f>COUNTIF(B1479,"*eo*")</f>
        <v>0</v>
      </c>
      <c r="Q1479" s="1">
        <f>COUNTIF(B1479,"*eu*")</f>
        <v>0</v>
      </c>
      <c r="R1479" s="1">
        <f>COUNTIF(B1479,"*ai*")</f>
        <v>0</v>
      </c>
      <c r="S1479" s="1">
        <f>COUNTIF(B1479,"*ae*")</f>
        <v>0</v>
      </c>
      <c r="T1479" s="1">
        <f>COUNTIF(B1479,"*ao*")</f>
        <v>0</v>
      </c>
      <c r="U1479" s="1">
        <f>COUNTIF(B1479,"*au*")</f>
        <v>0</v>
      </c>
      <c r="V1479" s="1">
        <f>COUNTIF(B1479,"*oi*")</f>
        <v>0</v>
      </c>
      <c r="W1479" s="1">
        <f>COUNTIF(B1479,"*oe*")</f>
        <v>0</v>
      </c>
      <c r="X1479" s="1">
        <f>COUNTIF(B1479,"*oa*")</f>
        <v>0</v>
      </c>
      <c r="Y1479" s="1">
        <f>COUNTIF(B1479,"*ou*")</f>
        <v>0</v>
      </c>
      <c r="Z1479" s="1">
        <f>COUNTIF(B1479,"*ui*")</f>
        <v>0</v>
      </c>
      <c r="AA1479" s="1">
        <f>COUNTIF(B1479,"*ua*")</f>
        <v>0</v>
      </c>
      <c r="AB1479">
        <f>SUM(G1479:AA1479)</f>
        <v>0</v>
      </c>
      <c r="AC1479">
        <v>2</v>
      </c>
      <c r="AD1479">
        <f>COUNTIF(AC1479,"2")</f>
        <v>1</v>
      </c>
      <c r="AE1479">
        <f>COUNTIF(AC1479,"3")</f>
        <v>0</v>
      </c>
      <c r="AF1479">
        <f>COUNTIF(AC1479,"4")</f>
        <v>0</v>
      </c>
      <c r="AG1479">
        <f>COUNTIF(AC1479,"5")</f>
        <v>0</v>
      </c>
      <c r="AH1479">
        <v>1</v>
      </c>
      <c r="AI1479">
        <v>0</v>
      </c>
      <c r="AM1479">
        <v>1</v>
      </c>
      <c r="AN1479" t="str">
        <f>RIGHT(B1479,1)</f>
        <v>n</v>
      </c>
      <c r="AO1479" s="1">
        <f>COUNTIF(F1479,"CVCV")+COUNTIF(F1479,"CVVCV")</f>
        <v>0</v>
      </c>
      <c r="AP1479" s="1">
        <f>COUNTIF(F1479,"CVCVC")+COUNTIF(F1479,"CVVCVC")</f>
        <v>1</v>
      </c>
      <c r="AQ1479" s="1">
        <f>COUNTIF(F1479,"VCV")+COUNTIF(F1479,"VVCV")</f>
        <v>0</v>
      </c>
      <c r="AR1479" s="1">
        <f>COUNTIF(F1479,"VCVC")+COUNTIF(F1479,"VVCVC")</f>
        <v>0</v>
      </c>
      <c r="AS1479" s="1">
        <f>COUNTIF(F1479,"CVV")</f>
        <v>0</v>
      </c>
      <c r="AT1479" s="1">
        <f>COUNTIF(F1479,"CVVC")</f>
        <v>0</v>
      </c>
      <c r="AU1479" s="1">
        <f>COUNTIF(F1479,"VV")</f>
        <v>0</v>
      </c>
      <c r="AV1479" s="1">
        <f>COUNTIF(F1479,"VVC")</f>
        <v>0</v>
      </c>
      <c r="AW1479" s="1">
        <f>COUNTIF(F1479,"CVVCVC")+COUNTIF(F1479,"VVCVC")+COUNTIF(F1479,"CVVCV")+COUNTIF(F1479,"VVCV")</f>
        <v>0</v>
      </c>
      <c r="AY1479" s="1">
        <f>COUNTIF(F1479,"CCVCV")</f>
        <v>0</v>
      </c>
      <c r="AZ1479" s="1">
        <f>COUNTIF(F1479,"CCVCVC")</f>
        <v>0</v>
      </c>
      <c r="BA1479" s="1">
        <f>COUNTIF(F1479,"CCVV")</f>
        <v>0</v>
      </c>
      <c r="BB1479" s="1">
        <f>COUNTIF(F1479,"CCVVC")</f>
        <v>0</v>
      </c>
      <c r="BF1479" s="1" t="str">
        <f>RIGHT(F1479,4)</f>
        <v>VCVC</v>
      </c>
      <c r="BG1479" s="1"/>
      <c r="BJ1479">
        <v>1</v>
      </c>
      <c r="BK1479">
        <v>1</v>
      </c>
      <c r="BP1479" s="1">
        <f>SUM(BG1479:BO1479)</f>
        <v>2</v>
      </c>
      <c r="BQ1479">
        <v>0</v>
      </c>
      <c r="BS1479" s="1" t="str">
        <f>LEFT(B1479,1)</f>
        <v>f</v>
      </c>
      <c r="BT1479" s="1" t="str">
        <f>LEFT(B1479,2)</f>
        <v>fu</v>
      </c>
      <c r="BU1479" s="1" t="str">
        <f>RIGHT(B1479,1)</f>
        <v>n</v>
      </c>
      <c r="BX1479" s="10">
        <v>0</v>
      </c>
      <c r="BY1479" s="10" t="str">
        <f>LEFT(CA1479,1)</f>
        <v>u</v>
      </c>
      <c r="BZ1479" s="10" t="str">
        <f>LEFT(CC1479,1)</f>
        <v>a</v>
      </c>
      <c r="CA1479" s="10" t="str">
        <f>RIGHT(B1479,4)</f>
        <v>unan</v>
      </c>
      <c r="CB1479" s="10" t="str">
        <f>RIGHT(B1479,3)</f>
        <v>nan</v>
      </c>
      <c r="CC1479" s="10" t="str">
        <f>RIGHT(B1479,2)</f>
        <v>an</v>
      </c>
      <c r="CD1479" s="10" t="str">
        <f>RIGHT(B1479,1)</f>
        <v>n</v>
      </c>
    </row>
    <row r="1480" spans="1:82">
      <c r="A1480">
        <v>700</v>
      </c>
      <c r="B1480" s="30" t="s">
        <v>587</v>
      </c>
      <c r="C1480" t="s">
        <v>1950</v>
      </c>
      <c r="D1480" t="s">
        <v>1150</v>
      </c>
      <c r="E1480" t="s">
        <v>2821</v>
      </c>
      <c r="F1480" t="s">
        <v>2842</v>
      </c>
      <c r="G1480" s="1">
        <f>COUNTIF(B1480,"*ii*")</f>
        <v>0</v>
      </c>
      <c r="H1480" s="1">
        <f>COUNTIF(B1480,"*ee*")</f>
        <v>0</v>
      </c>
      <c r="I1480" s="1">
        <f>COUNTIF(B1480,"*aa*")</f>
        <v>0</v>
      </c>
      <c r="J1480" s="1">
        <f>COUNTIF(B1480,"*oo*")</f>
        <v>0</v>
      </c>
      <c r="K1480" s="1">
        <f>COUNTIF(B1480,"*uu*")</f>
        <v>0</v>
      </c>
      <c r="L1480" s="1">
        <f>COUNTIF(B1480,"*ia*")</f>
        <v>0</v>
      </c>
      <c r="M1480" s="1">
        <f>COUNTIF(B1480,"*iu*")</f>
        <v>0</v>
      </c>
      <c r="N1480" s="1">
        <f>COUNTIF(B1480,"*ei*")</f>
        <v>0</v>
      </c>
      <c r="O1480" s="1">
        <f>COUNTIF(B1480,"*ea*")</f>
        <v>0</v>
      </c>
      <c r="P1480" s="1">
        <f>COUNTIF(B1480,"*eo*")</f>
        <v>0</v>
      </c>
      <c r="Q1480" s="1">
        <f>COUNTIF(B1480,"*eu*")</f>
        <v>0</v>
      </c>
      <c r="R1480" s="1">
        <f>COUNTIF(B1480,"*ai*")</f>
        <v>0</v>
      </c>
      <c r="S1480" s="1">
        <f>COUNTIF(B1480,"*ae*")</f>
        <v>0</v>
      </c>
      <c r="T1480" s="1">
        <f>COUNTIF(B1480,"*ao*")</f>
        <v>0</v>
      </c>
      <c r="U1480" s="1">
        <f>COUNTIF(B1480,"*au*")</f>
        <v>0</v>
      </c>
      <c r="V1480" s="1">
        <f>COUNTIF(B1480,"*oi*")</f>
        <v>0</v>
      </c>
      <c r="W1480" s="1">
        <f>COUNTIF(B1480,"*oe*")</f>
        <v>0</v>
      </c>
      <c r="X1480" s="1">
        <f>COUNTIF(B1480,"*oa*")</f>
        <v>0</v>
      </c>
      <c r="Y1480" s="1">
        <f>COUNTIF(B1480,"*ou*")</f>
        <v>0</v>
      </c>
      <c r="Z1480" s="1">
        <f>COUNTIF(B1480,"*ui*")</f>
        <v>0</v>
      </c>
      <c r="AA1480" s="1">
        <f>COUNTIF(B1480,"*ua*")</f>
        <v>0</v>
      </c>
      <c r="AB1480">
        <f>SUM(G1480:AA1480)</f>
        <v>0</v>
      </c>
      <c r="AC1480">
        <v>2</v>
      </c>
      <c r="AD1480">
        <f>COUNTIF(AC1480,"2")</f>
        <v>1</v>
      </c>
      <c r="AE1480">
        <f>COUNTIF(AC1480,"3")</f>
        <v>0</v>
      </c>
      <c r="AF1480">
        <f>COUNTIF(AC1480,"4")</f>
        <v>0</v>
      </c>
      <c r="AG1480">
        <f>COUNTIF(AC1480,"5")</f>
        <v>0</v>
      </c>
      <c r="AH1480">
        <v>1</v>
      </c>
      <c r="AI1480">
        <v>0</v>
      </c>
      <c r="AM1480">
        <v>1</v>
      </c>
      <c r="AN1480" t="str">
        <f>RIGHT(B1480,1)</f>
        <v>n</v>
      </c>
      <c r="AO1480" s="1">
        <f>COUNTIF(F1480,"CVCV")+COUNTIF(F1480,"CVVCV")</f>
        <v>0</v>
      </c>
      <c r="AP1480" s="1">
        <f>COUNTIF(F1480,"CVCVC")+COUNTIF(F1480,"CVVCVC")</f>
        <v>1</v>
      </c>
      <c r="AQ1480" s="1">
        <f>COUNTIF(F1480,"VCV")+COUNTIF(F1480,"VVCV")</f>
        <v>0</v>
      </c>
      <c r="AR1480" s="1">
        <f>COUNTIF(F1480,"VCVC")+COUNTIF(F1480,"VVCVC")</f>
        <v>0</v>
      </c>
      <c r="AS1480" s="1">
        <f>COUNTIF(F1480,"CVV")</f>
        <v>0</v>
      </c>
      <c r="AT1480" s="1">
        <f>COUNTIF(F1480,"CVVC")</f>
        <v>0</v>
      </c>
      <c r="AU1480" s="1">
        <f>COUNTIF(F1480,"VV")</f>
        <v>0</v>
      </c>
      <c r="AV1480" s="1">
        <f>COUNTIF(F1480,"VVC")</f>
        <v>0</v>
      </c>
      <c r="AW1480" s="1">
        <f>COUNTIF(F1480,"CVVCVC")+COUNTIF(F1480,"VVCVC")+COUNTIF(F1480,"CVVCV")+COUNTIF(F1480,"VVCV")</f>
        <v>0</v>
      </c>
      <c r="AY1480" s="1">
        <f>COUNTIF(F1480,"CCVCV")</f>
        <v>0</v>
      </c>
      <c r="AZ1480" s="1">
        <f>COUNTIF(F1480,"CCVCVC")</f>
        <v>0</v>
      </c>
      <c r="BA1480" s="1">
        <f>COUNTIF(F1480,"CCVV")</f>
        <v>0</v>
      </c>
      <c r="BB1480" s="1">
        <f>COUNTIF(F1480,"CCVVC")</f>
        <v>0</v>
      </c>
      <c r="BF1480" s="1" t="str">
        <f>RIGHT(F1480,4)</f>
        <v>VCVC</v>
      </c>
      <c r="BG1480" s="1"/>
      <c r="BJ1480">
        <v>1</v>
      </c>
      <c r="BK1480">
        <v>1</v>
      </c>
      <c r="BP1480" s="1">
        <f>SUM(BG1480:BO1480)</f>
        <v>2</v>
      </c>
      <c r="BQ1480">
        <v>0</v>
      </c>
      <c r="BS1480" s="1" t="str">
        <f>LEFT(B1480,1)</f>
        <v>k</v>
      </c>
      <c r="BT1480" s="1" t="str">
        <f>LEFT(B1480,2)</f>
        <v>ku</v>
      </c>
      <c r="BU1480" s="1" t="str">
        <f>RIGHT(B1480,1)</f>
        <v>n</v>
      </c>
      <c r="BX1480" s="10">
        <v>0</v>
      </c>
      <c r="BY1480" s="10" t="str">
        <f>LEFT(CA1480,1)</f>
        <v>u</v>
      </c>
      <c r="BZ1480" s="10" t="str">
        <f>LEFT(CC1480,1)</f>
        <v>a</v>
      </c>
      <c r="CA1480" s="10" t="str">
        <f>RIGHT(B1480,4)</f>
        <v>uran</v>
      </c>
      <c r="CB1480" s="10" t="str">
        <f>RIGHT(B1480,3)</f>
        <v>ran</v>
      </c>
      <c r="CC1480" s="10" t="str">
        <f>RIGHT(B1480,2)</f>
        <v>an</v>
      </c>
      <c r="CD1480" s="10" t="str">
        <f>RIGHT(B1480,1)</f>
        <v>n</v>
      </c>
    </row>
    <row r="1481" spans="1:82">
      <c r="A1481">
        <v>1210</v>
      </c>
      <c r="B1481" s="30" t="s">
        <v>950</v>
      </c>
      <c r="C1481" t="s">
        <v>2500</v>
      </c>
      <c r="D1481" t="s">
        <v>1150</v>
      </c>
      <c r="E1481" t="s">
        <v>2821</v>
      </c>
      <c r="F1481" t="s">
        <v>2842</v>
      </c>
      <c r="G1481" s="1">
        <f>COUNTIF(B1481,"*ii*")</f>
        <v>0</v>
      </c>
      <c r="H1481" s="1">
        <f>COUNTIF(B1481,"*ee*")</f>
        <v>0</v>
      </c>
      <c r="I1481" s="1">
        <f>COUNTIF(B1481,"*aa*")</f>
        <v>0</v>
      </c>
      <c r="J1481" s="1">
        <f>COUNTIF(B1481,"*oo*")</f>
        <v>0</v>
      </c>
      <c r="K1481" s="1">
        <f>COUNTIF(B1481,"*uu*")</f>
        <v>0</v>
      </c>
      <c r="L1481" s="1">
        <f>COUNTIF(B1481,"*ia*")</f>
        <v>0</v>
      </c>
      <c r="M1481" s="1">
        <f>COUNTIF(B1481,"*iu*")</f>
        <v>0</v>
      </c>
      <c r="N1481" s="1">
        <f>COUNTIF(B1481,"*ei*")</f>
        <v>0</v>
      </c>
      <c r="O1481" s="1">
        <f>COUNTIF(B1481,"*ea*")</f>
        <v>0</v>
      </c>
      <c r="P1481" s="1">
        <f>COUNTIF(B1481,"*eo*")</f>
        <v>0</v>
      </c>
      <c r="Q1481" s="1">
        <f>COUNTIF(B1481,"*eu*")</f>
        <v>0</v>
      </c>
      <c r="R1481" s="1">
        <f>COUNTIF(B1481,"*ai*")</f>
        <v>0</v>
      </c>
      <c r="S1481" s="1">
        <f>COUNTIF(B1481,"*ae*")</f>
        <v>0</v>
      </c>
      <c r="T1481" s="1">
        <f>COUNTIF(B1481,"*ao*")</f>
        <v>0</v>
      </c>
      <c r="U1481" s="1">
        <f>COUNTIF(B1481,"*au*")</f>
        <v>0</v>
      </c>
      <c r="V1481" s="1">
        <f>COUNTIF(B1481,"*oi*")</f>
        <v>0</v>
      </c>
      <c r="W1481" s="1">
        <f>COUNTIF(B1481,"*oe*")</f>
        <v>0</v>
      </c>
      <c r="X1481" s="1">
        <f>COUNTIF(B1481,"*oa*")</f>
        <v>0</v>
      </c>
      <c r="Y1481" s="1">
        <f>COUNTIF(B1481,"*ou*")</f>
        <v>0</v>
      </c>
      <c r="Z1481" s="1">
        <f>COUNTIF(B1481,"*ui*")</f>
        <v>0</v>
      </c>
      <c r="AA1481" s="1">
        <f>COUNTIF(B1481,"*ua*")</f>
        <v>0</v>
      </c>
      <c r="AB1481">
        <f>SUM(G1481:AA1481)</f>
        <v>0</v>
      </c>
      <c r="AC1481">
        <v>2</v>
      </c>
      <c r="AD1481">
        <f>COUNTIF(AC1481,"2")</f>
        <v>1</v>
      </c>
      <c r="AE1481">
        <f>COUNTIF(AC1481,"3")</f>
        <v>0</v>
      </c>
      <c r="AF1481">
        <f>COUNTIF(AC1481,"4")</f>
        <v>0</v>
      </c>
      <c r="AG1481">
        <f>COUNTIF(AC1481,"5")</f>
        <v>0</v>
      </c>
      <c r="AH1481">
        <v>1</v>
      </c>
      <c r="AI1481">
        <v>0</v>
      </c>
      <c r="AM1481">
        <v>1</v>
      </c>
      <c r="AN1481" t="str">
        <f>RIGHT(B1481,1)</f>
        <v>n</v>
      </c>
      <c r="AO1481" s="1">
        <f>COUNTIF(F1481,"CVCV")+COUNTIF(F1481,"CVVCV")</f>
        <v>0</v>
      </c>
      <c r="AP1481" s="1">
        <f>COUNTIF(F1481,"CVCVC")+COUNTIF(F1481,"CVVCVC")</f>
        <v>1</v>
      </c>
      <c r="AQ1481" s="1">
        <f>COUNTIF(F1481,"VCV")+COUNTIF(F1481,"VVCV")</f>
        <v>0</v>
      </c>
      <c r="AR1481" s="1">
        <f>COUNTIF(F1481,"VCVC")+COUNTIF(F1481,"VVCVC")</f>
        <v>0</v>
      </c>
      <c r="AS1481" s="1">
        <f>COUNTIF(F1481,"CVV")</f>
        <v>0</v>
      </c>
      <c r="AT1481" s="1">
        <f>COUNTIF(F1481,"CVVC")</f>
        <v>0</v>
      </c>
      <c r="AU1481" s="1">
        <f>COUNTIF(F1481,"VV")</f>
        <v>0</v>
      </c>
      <c r="AV1481" s="1">
        <f>COUNTIF(F1481,"VVC")</f>
        <v>0</v>
      </c>
      <c r="AW1481" s="1">
        <f>COUNTIF(F1481,"CVVCVC")+COUNTIF(F1481,"VVCVC")+COUNTIF(F1481,"CVVCV")+COUNTIF(F1481,"VVCV")</f>
        <v>0</v>
      </c>
      <c r="AY1481" s="1">
        <f>COUNTIF(F1481,"CCVCV")</f>
        <v>0</v>
      </c>
      <c r="AZ1481" s="1">
        <f>COUNTIF(F1481,"CCVCVC")</f>
        <v>0</v>
      </c>
      <c r="BA1481" s="1">
        <f>COUNTIF(F1481,"CCVV")</f>
        <v>0</v>
      </c>
      <c r="BB1481" s="1">
        <f>COUNTIF(F1481,"CCVVC")</f>
        <v>0</v>
      </c>
      <c r="BF1481" s="1" t="str">
        <f>RIGHT(F1481,4)</f>
        <v>VCVC</v>
      </c>
      <c r="BG1481" s="1"/>
      <c r="BJ1481">
        <v>1</v>
      </c>
      <c r="BK1481">
        <v>1</v>
      </c>
      <c r="BP1481" s="1">
        <f>SUM(BG1481:BO1481)</f>
        <v>2</v>
      </c>
      <c r="BQ1481">
        <v>0</v>
      </c>
      <c r="BS1481" s="1" t="str">
        <f>LEFT(B1481,1)</f>
        <v>p</v>
      </c>
      <c r="BT1481" s="1" t="str">
        <f>LEFT(B1481,2)</f>
        <v>pu</v>
      </c>
      <c r="BU1481" s="1" t="str">
        <f>RIGHT(B1481,1)</f>
        <v>n</v>
      </c>
      <c r="BX1481" s="10">
        <v>0</v>
      </c>
      <c r="BY1481" s="10" t="str">
        <f>LEFT(CA1481,1)</f>
        <v>u</v>
      </c>
      <c r="BZ1481" s="10" t="str">
        <f>LEFT(CC1481,1)</f>
        <v>a</v>
      </c>
      <c r="CA1481" s="10" t="str">
        <f>RIGHT(B1481,4)</f>
        <v>uran</v>
      </c>
      <c r="CB1481" s="10" t="str">
        <f>RIGHT(B1481,3)</f>
        <v>ran</v>
      </c>
      <c r="CC1481" s="10" t="str">
        <f>RIGHT(B1481,2)</f>
        <v>an</v>
      </c>
      <c r="CD1481" s="10" t="str">
        <f>RIGHT(B1481,1)</f>
        <v>n</v>
      </c>
    </row>
    <row r="1482" spans="1:82">
      <c r="A1482">
        <v>1954</v>
      </c>
      <c r="B1482" s="30" t="s">
        <v>502</v>
      </c>
      <c r="C1482" t="s">
        <v>1851</v>
      </c>
      <c r="D1482" t="s">
        <v>1150</v>
      </c>
      <c r="E1482" t="s">
        <v>2821</v>
      </c>
      <c r="F1482" t="s">
        <v>2842</v>
      </c>
      <c r="G1482" s="1">
        <f>COUNTIF(B1482,"*ii*")</f>
        <v>0</v>
      </c>
      <c r="H1482" s="1">
        <f>COUNTIF(B1482,"*ee*")</f>
        <v>0</v>
      </c>
      <c r="I1482" s="1">
        <f>COUNTIF(B1482,"*aa*")</f>
        <v>0</v>
      </c>
      <c r="J1482" s="1">
        <f>COUNTIF(B1482,"*oo*")</f>
        <v>0</v>
      </c>
      <c r="K1482" s="1">
        <f>COUNTIF(B1482,"*uu*")</f>
        <v>0</v>
      </c>
      <c r="L1482" s="1">
        <f>COUNTIF(B1482,"*ia*")</f>
        <v>0</v>
      </c>
      <c r="M1482" s="1">
        <f>COUNTIF(B1482,"*iu*")</f>
        <v>0</v>
      </c>
      <c r="N1482" s="1">
        <f>COUNTIF(B1482,"*ei*")</f>
        <v>0</v>
      </c>
      <c r="O1482" s="1">
        <f>COUNTIF(B1482,"*ea*")</f>
        <v>0</v>
      </c>
      <c r="P1482" s="1">
        <f>COUNTIF(B1482,"*eo*")</f>
        <v>0</v>
      </c>
      <c r="Q1482" s="1">
        <f>COUNTIF(B1482,"*eu*")</f>
        <v>0</v>
      </c>
      <c r="R1482" s="1">
        <f>COUNTIF(B1482,"*ai*")</f>
        <v>0</v>
      </c>
      <c r="S1482" s="1">
        <f>COUNTIF(B1482,"*ae*")</f>
        <v>0</v>
      </c>
      <c r="T1482" s="1">
        <f>COUNTIF(B1482,"*ao*")</f>
        <v>0</v>
      </c>
      <c r="U1482" s="1">
        <f>COUNTIF(B1482,"*au*")</f>
        <v>0</v>
      </c>
      <c r="V1482" s="1">
        <f>COUNTIF(B1482,"*oi*")</f>
        <v>0</v>
      </c>
      <c r="W1482" s="1">
        <f>COUNTIF(B1482,"*oe*")</f>
        <v>0</v>
      </c>
      <c r="X1482" s="1">
        <f>COUNTIF(B1482,"*oa*")</f>
        <v>0</v>
      </c>
      <c r="Y1482" s="1">
        <f>COUNTIF(B1482,"*ou*")</f>
        <v>0</v>
      </c>
      <c r="Z1482" s="1">
        <f>COUNTIF(B1482,"*ui*")</f>
        <v>0</v>
      </c>
      <c r="AA1482" s="1">
        <f>COUNTIF(B1482,"*ua*")</f>
        <v>0</v>
      </c>
      <c r="AB1482">
        <f>SUM(G1482:AA1482)</f>
        <v>0</v>
      </c>
      <c r="AC1482">
        <v>2</v>
      </c>
      <c r="AD1482">
        <f>COUNTIF(AC1482,"2")</f>
        <v>1</v>
      </c>
      <c r="AE1482">
        <f>COUNTIF(AC1482,"3")</f>
        <v>0</v>
      </c>
      <c r="AF1482">
        <f>COUNTIF(AC1482,"4")</f>
        <v>0</v>
      </c>
      <c r="AG1482">
        <f>COUNTIF(AC1482,"5")</f>
        <v>0</v>
      </c>
      <c r="AH1482">
        <v>1</v>
      </c>
      <c r="AI1482">
        <v>0</v>
      </c>
      <c r="AM1482">
        <v>1</v>
      </c>
      <c r="AN1482" t="str">
        <f>RIGHT(B1482,1)</f>
        <v>n</v>
      </c>
      <c r="AO1482" s="1">
        <f>COUNTIF(F1482,"CVCV")+COUNTIF(F1482,"CVVCV")</f>
        <v>0</v>
      </c>
      <c r="AP1482" s="1">
        <f>COUNTIF(F1482,"CVCVC")+COUNTIF(F1482,"CVVCVC")</f>
        <v>1</v>
      </c>
      <c r="AQ1482" s="1">
        <f>COUNTIF(F1482,"VCV")+COUNTIF(F1482,"VVCV")</f>
        <v>0</v>
      </c>
      <c r="AR1482" s="1">
        <f>COUNTIF(F1482,"VCVC")+COUNTIF(F1482,"VVCVC")</f>
        <v>0</v>
      </c>
      <c r="AS1482" s="1">
        <f>COUNTIF(F1482,"CVV")</f>
        <v>0</v>
      </c>
      <c r="AT1482" s="1">
        <f>COUNTIF(F1482,"CVVC")</f>
        <v>0</v>
      </c>
      <c r="AU1482" s="1">
        <f>COUNTIF(F1482,"VV")</f>
        <v>0</v>
      </c>
      <c r="AV1482" s="1">
        <f>COUNTIF(F1482,"VVC")</f>
        <v>0</v>
      </c>
      <c r="AW1482" s="1">
        <f>COUNTIF(F1482,"CVVCVC")+COUNTIF(F1482,"VVCVC")+COUNTIF(F1482,"CVVCV")+COUNTIF(F1482,"VVCV")</f>
        <v>0</v>
      </c>
      <c r="AY1482" s="1">
        <f>COUNTIF(F1482,"CCVCV")</f>
        <v>0</v>
      </c>
      <c r="AZ1482" s="1">
        <f>COUNTIF(F1482,"CCVCVC")</f>
        <v>0</v>
      </c>
      <c r="BA1482" s="1">
        <f>COUNTIF(F1482,"CCVV")</f>
        <v>0</v>
      </c>
      <c r="BB1482" s="1">
        <f>COUNTIF(F1482,"CCVVC")</f>
        <v>0</v>
      </c>
      <c r="BF1482" s="1" t="str">
        <f>RIGHT(F1482,4)</f>
        <v>VCVC</v>
      </c>
      <c r="BG1482" s="1"/>
      <c r="BJ1482">
        <v>1</v>
      </c>
      <c r="BK1482">
        <v>1</v>
      </c>
      <c r="BP1482" s="1">
        <f>SUM(BG1482:BO1482)</f>
        <v>2</v>
      </c>
      <c r="BQ1482">
        <v>0</v>
      </c>
      <c r="BS1482" s="1" t="str">
        <f>LEFT(B1482,1)</f>
        <v>t</v>
      </c>
      <c r="BT1482" s="1" t="str">
        <f>LEFT(B1482,2)</f>
        <v>tu</v>
      </c>
      <c r="BU1482" s="1" t="str">
        <f>RIGHT(B1482,1)</f>
        <v>n</v>
      </c>
      <c r="BX1482" s="10">
        <v>0</v>
      </c>
      <c r="BY1482" s="10" t="str">
        <f>LEFT(CA1482,1)</f>
        <v>u</v>
      </c>
      <c r="BZ1482" s="10" t="str">
        <f>LEFT(CC1482,1)</f>
        <v>a</v>
      </c>
      <c r="CA1482" s="10" t="str">
        <f>RIGHT(B1482,4)</f>
        <v>uran</v>
      </c>
      <c r="CB1482" s="10" t="str">
        <f>RIGHT(B1482,3)</f>
        <v>ran</v>
      </c>
      <c r="CC1482" s="10" t="str">
        <f>RIGHT(B1482,2)</f>
        <v>an</v>
      </c>
      <c r="CD1482" s="10" t="str">
        <f>RIGHT(B1482,1)</f>
        <v>n</v>
      </c>
    </row>
    <row r="1483" spans="1:82">
      <c r="A1483">
        <v>1804</v>
      </c>
      <c r="B1483" s="30" t="s">
        <v>908</v>
      </c>
      <c r="C1483" t="s">
        <v>2423</v>
      </c>
      <c r="D1483" t="s">
        <v>1141</v>
      </c>
      <c r="E1483" t="s">
        <v>1141</v>
      </c>
      <c r="F1483" t="s">
        <v>2842</v>
      </c>
      <c r="G1483" s="1">
        <f>COUNTIF(B1483,"*ii*")</f>
        <v>0</v>
      </c>
      <c r="H1483" s="1">
        <f>COUNTIF(B1483,"*ee*")</f>
        <v>0</v>
      </c>
      <c r="I1483" s="1">
        <f>COUNTIF(B1483,"*aa*")</f>
        <v>0</v>
      </c>
      <c r="J1483" s="1">
        <f>COUNTIF(B1483,"*oo*")</f>
        <v>0</v>
      </c>
      <c r="K1483" s="1">
        <f>COUNTIF(B1483,"*uu*")</f>
        <v>0</v>
      </c>
      <c r="L1483" s="1">
        <f>COUNTIF(B1483,"*ia*")</f>
        <v>0</v>
      </c>
      <c r="M1483" s="1">
        <f>COUNTIF(B1483,"*iu*")</f>
        <v>0</v>
      </c>
      <c r="N1483" s="1">
        <f>COUNTIF(B1483,"*ei*")</f>
        <v>0</v>
      </c>
      <c r="O1483" s="1">
        <f>COUNTIF(B1483,"*ea*")</f>
        <v>0</v>
      </c>
      <c r="P1483" s="1">
        <f>COUNTIF(B1483,"*eo*")</f>
        <v>0</v>
      </c>
      <c r="Q1483" s="1">
        <f>COUNTIF(B1483,"*eu*")</f>
        <v>0</v>
      </c>
      <c r="R1483" s="1">
        <f>COUNTIF(B1483,"*ai*")</f>
        <v>0</v>
      </c>
      <c r="S1483" s="1">
        <f>COUNTIF(B1483,"*ae*")</f>
        <v>0</v>
      </c>
      <c r="T1483" s="1">
        <f>COUNTIF(B1483,"*ao*")</f>
        <v>0</v>
      </c>
      <c r="U1483" s="1">
        <f>COUNTIF(B1483,"*au*")</f>
        <v>0</v>
      </c>
      <c r="V1483" s="1">
        <f>COUNTIF(B1483,"*oi*")</f>
        <v>0</v>
      </c>
      <c r="W1483" s="1">
        <f>COUNTIF(B1483,"*oe*")</f>
        <v>0</v>
      </c>
      <c r="X1483" s="1">
        <f>COUNTIF(B1483,"*oa*")</f>
        <v>0</v>
      </c>
      <c r="Y1483" s="1">
        <f>COUNTIF(B1483,"*ou*")</f>
        <v>0</v>
      </c>
      <c r="Z1483" s="1">
        <f>COUNTIF(B1483,"*ui*")</f>
        <v>0</v>
      </c>
      <c r="AA1483" s="1">
        <f>COUNTIF(B1483,"*ua*")</f>
        <v>0</v>
      </c>
      <c r="AB1483">
        <f>SUM(G1483:AA1483)</f>
        <v>0</v>
      </c>
      <c r="AC1483">
        <v>2</v>
      </c>
      <c r="AD1483">
        <f>COUNTIF(AC1483,"2")</f>
        <v>1</v>
      </c>
      <c r="AE1483">
        <f>COUNTIF(AC1483,"3")</f>
        <v>0</v>
      </c>
      <c r="AF1483">
        <f>COUNTIF(AC1483,"4")</f>
        <v>0</v>
      </c>
      <c r="AG1483">
        <f>COUNTIF(AC1483,"5")</f>
        <v>0</v>
      </c>
      <c r="AH1483">
        <v>1</v>
      </c>
      <c r="AI1483">
        <v>0</v>
      </c>
      <c r="AM1483">
        <v>1</v>
      </c>
      <c r="AN1483" t="str">
        <f>RIGHT(B1483,1)</f>
        <v>r</v>
      </c>
      <c r="AO1483" s="1">
        <f>COUNTIF(F1483,"CVCV")+COUNTIF(F1483,"CVVCV")</f>
        <v>0</v>
      </c>
      <c r="AP1483" s="1">
        <f>COUNTIF(F1483,"CVCVC")+COUNTIF(F1483,"CVVCVC")</f>
        <v>1</v>
      </c>
      <c r="AQ1483" s="1">
        <f>COUNTIF(F1483,"VCV")+COUNTIF(F1483,"VVCV")</f>
        <v>0</v>
      </c>
      <c r="AR1483" s="1">
        <f>COUNTIF(F1483,"VCVC")+COUNTIF(F1483,"VVCVC")</f>
        <v>0</v>
      </c>
      <c r="AS1483" s="1">
        <f>COUNTIF(F1483,"CVV")</f>
        <v>0</v>
      </c>
      <c r="AT1483" s="1">
        <f>COUNTIF(F1483,"CVVC")</f>
        <v>0</v>
      </c>
      <c r="AU1483" s="1">
        <f>COUNTIF(F1483,"VV")</f>
        <v>0</v>
      </c>
      <c r="AV1483" s="1">
        <f>COUNTIF(F1483,"VVC")</f>
        <v>0</v>
      </c>
      <c r="AW1483" s="1">
        <f>COUNTIF(F1483,"CVVCVC")+COUNTIF(F1483,"VVCVC")+COUNTIF(F1483,"CVVCV")+COUNTIF(F1483,"VVCV")</f>
        <v>0</v>
      </c>
      <c r="AY1483" s="1">
        <f>COUNTIF(F1483,"CCVCV")</f>
        <v>0</v>
      </c>
      <c r="AZ1483" s="1">
        <f>COUNTIF(F1483,"CCVCVC")</f>
        <v>0</v>
      </c>
      <c r="BA1483" s="1">
        <f>COUNTIF(F1483,"CCVV")</f>
        <v>0</v>
      </c>
      <c r="BB1483" s="1">
        <f>COUNTIF(F1483,"CCVVC")</f>
        <v>0</v>
      </c>
      <c r="BF1483" s="1" t="str">
        <f>RIGHT(F1483,4)</f>
        <v>VCVC</v>
      </c>
      <c r="BG1483" s="1"/>
      <c r="BJ1483">
        <v>1</v>
      </c>
      <c r="BK1483">
        <v>1</v>
      </c>
      <c r="BP1483" s="1">
        <f>SUM(BG1483:BO1483)</f>
        <v>2</v>
      </c>
      <c r="BQ1483">
        <v>0</v>
      </c>
      <c r="BS1483" s="1" t="str">
        <f>LEFT(B1483,1)</f>
        <v>t</v>
      </c>
      <c r="BT1483" s="1" t="str">
        <f>LEFT(B1483,2)</f>
        <v>ta</v>
      </c>
      <c r="BU1483" s="1" t="str">
        <f>RIGHT(B1483,1)</f>
        <v>r</v>
      </c>
      <c r="BX1483" s="10">
        <v>0</v>
      </c>
      <c r="BY1483" s="10" t="str">
        <f>LEFT(CA1483,1)</f>
        <v>a</v>
      </c>
      <c r="BZ1483" s="10" t="str">
        <f>LEFT(CC1483,1)</f>
        <v>a</v>
      </c>
      <c r="CA1483" s="10" t="str">
        <f>RIGHT(B1483,4)</f>
        <v>anar</v>
      </c>
      <c r="CB1483" s="10" t="str">
        <f>RIGHT(B1483,3)</f>
        <v>nar</v>
      </c>
      <c r="CC1483" s="10" t="str">
        <f>RIGHT(B1483,2)</f>
        <v>ar</v>
      </c>
      <c r="CD1483" s="10" t="str">
        <f>RIGHT(B1483,1)</f>
        <v>r</v>
      </c>
    </row>
    <row r="1484" spans="1:82">
      <c r="A1484">
        <v>1598</v>
      </c>
      <c r="B1484" s="30" t="s">
        <v>512</v>
      </c>
      <c r="C1484" t="s">
        <v>19</v>
      </c>
      <c r="D1484" t="s">
        <v>1150</v>
      </c>
      <c r="E1484" t="s">
        <v>2821</v>
      </c>
      <c r="F1484" t="s">
        <v>2842</v>
      </c>
      <c r="G1484" s="1">
        <f>COUNTIF(B1484,"*ii*")</f>
        <v>0</v>
      </c>
      <c r="H1484" s="1">
        <f>COUNTIF(B1484,"*ee*")</f>
        <v>0</v>
      </c>
      <c r="I1484" s="1">
        <f>COUNTIF(B1484,"*aa*")</f>
        <v>0</v>
      </c>
      <c r="J1484" s="1">
        <f>COUNTIF(B1484,"*oo*")</f>
        <v>0</v>
      </c>
      <c r="K1484" s="1">
        <f>COUNTIF(B1484,"*uu*")</f>
        <v>0</v>
      </c>
      <c r="L1484" s="1">
        <f>COUNTIF(B1484,"*ia*")</f>
        <v>0</v>
      </c>
      <c r="M1484" s="1">
        <f>COUNTIF(B1484,"*iu*")</f>
        <v>0</v>
      </c>
      <c r="N1484" s="1">
        <f>COUNTIF(B1484,"*ei*")</f>
        <v>0</v>
      </c>
      <c r="O1484" s="1">
        <f>COUNTIF(B1484,"*ea*")</f>
        <v>0</v>
      </c>
      <c r="P1484" s="1">
        <f>COUNTIF(B1484,"*eo*")</f>
        <v>0</v>
      </c>
      <c r="Q1484" s="1">
        <f>COUNTIF(B1484,"*eu*")</f>
        <v>0</v>
      </c>
      <c r="R1484" s="1">
        <f>COUNTIF(B1484,"*ai*")</f>
        <v>0</v>
      </c>
      <c r="S1484" s="1">
        <f>COUNTIF(B1484,"*ae*")</f>
        <v>0</v>
      </c>
      <c r="T1484" s="1">
        <f>COUNTIF(B1484,"*ao*")</f>
        <v>0</v>
      </c>
      <c r="U1484" s="1">
        <f>COUNTIF(B1484,"*au*")</f>
        <v>0</v>
      </c>
      <c r="V1484" s="1">
        <f>COUNTIF(B1484,"*oi*")</f>
        <v>0</v>
      </c>
      <c r="W1484" s="1">
        <f>COUNTIF(B1484,"*oe*")</f>
        <v>0</v>
      </c>
      <c r="X1484" s="1">
        <f>COUNTIF(B1484,"*oa*")</f>
        <v>0</v>
      </c>
      <c r="Y1484" s="1">
        <f>COUNTIF(B1484,"*ou*")</f>
        <v>0</v>
      </c>
      <c r="Z1484" s="1">
        <f>COUNTIF(B1484,"*ui*")</f>
        <v>0</v>
      </c>
      <c r="AA1484" s="1">
        <f>COUNTIF(B1484,"*ua*")</f>
        <v>0</v>
      </c>
      <c r="AB1484">
        <f>SUM(G1484:AA1484)</f>
        <v>0</v>
      </c>
      <c r="AC1484">
        <v>2</v>
      </c>
      <c r="AD1484">
        <f>COUNTIF(AC1484,"2")</f>
        <v>1</v>
      </c>
      <c r="AE1484">
        <f>COUNTIF(AC1484,"3")</f>
        <v>0</v>
      </c>
      <c r="AF1484">
        <f>COUNTIF(AC1484,"4")</f>
        <v>0</v>
      </c>
      <c r="AG1484">
        <f>COUNTIF(AC1484,"5")</f>
        <v>0</v>
      </c>
      <c r="AH1484">
        <v>1</v>
      </c>
      <c r="AI1484">
        <v>0</v>
      </c>
      <c r="AM1484">
        <v>1</v>
      </c>
      <c r="AN1484" t="str">
        <f>RIGHT(B1484,1)</f>
        <v>r</v>
      </c>
      <c r="AO1484" s="1">
        <f>COUNTIF(F1484,"CVCV")+COUNTIF(F1484,"CVVCV")</f>
        <v>0</v>
      </c>
      <c r="AP1484" s="1">
        <f>COUNTIF(F1484,"CVCVC")+COUNTIF(F1484,"CVVCVC")</f>
        <v>1</v>
      </c>
      <c r="AQ1484" s="1">
        <f>COUNTIF(F1484,"VCV")+COUNTIF(F1484,"VVCV")</f>
        <v>0</v>
      </c>
      <c r="AR1484" s="1">
        <f>COUNTIF(F1484,"VCVC")+COUNTIF(F1484,"VVCVC")</f>
        <v>0</v>
      </c>
      <c r="AS1484" s="1">
        <f>COUNTIF(F1484,"CVV")</f>
        <v>0</v>
      </c>
      <c r="AT1484" s="1">
        <f>COUNTIF(F1484,"CVVC")</f>
        <v>0</v>
      </c>
      <c r="AU1484" s="1">
        <f>COUNTIF(F1484,"VV")</f>
        <v>0</v>
      </c>
      <c r="AV1484" s="1">
        <f>COUNTIF(F1484,"VVC")</f>
        <v>0</v>
      </c>
      <c r="AW1484" s="1">
        <f>COUNTIF(F1484,"CVVCVC")+COUNTIF(F1484,"VVCVC")+COUNTIF(F1484,"CVVCV")+COUNTIF(F1484,"VVCV")</f>
        <v>0</v>
      </c>
      <c r="AY1484" s="1">
        <f>COUNTIF(F1484,"CCVCV")</f>
        <v>0</v>
      </c>
      <c r="AZ1484" s="1">
        <f>COUNTIF(F1484,"CCVCVC")</f>
        <v>0</v>
      </c>
      <c r="BA1484" s="1">
        <f>COUNTIF(F1484,"CCVV")</f>
        <v>0</v>
      </c>
      <c r="BB1484" s="1">
        <f>COUNTIF(F1484,"CCVVC")</f>
        <v>0</v>
      </c>
      <c r="BF1484" s="1" t="str">
        <f>RIGHT(F1484,4)</f>
        <v>VCVC</v>
      </c>
      <c r="BG1484" s="1"/>
      <c r="BJ1484">
        <v>1</v>
      </c>
      <c r="BK1484">
        <v>1</v>
      </c>
      <c r="BP1484" s="1">
        <f>SUM(BG1484:BO1484)</f>
        <v>2</v>
      </c>
      <c r="BQ1484">
        <v>0</v>
      </c>
      <c r="BS1484" s="1" t="str">
        <f>LEFT(B1484,1)</f>
        <v>s</v>
      </c>
      <c r="BT1484" s="1" t="str">
        <f>LEFT(B1484,2)</f>
        <v>sa</v>
      </c>
      <c r="BU1484" s="1" t="str">
        <f>RIGHT(B1484,1)</f>
        <v>r</v>
      </c>
      <c r="BX1484" s="10">
        <v>0</v>
      </c>
      <c r="BY1484" s="10" t="str">
        <f>LEFT(CA1484,1)</f>
        <v>a</v>
      </c>
      <c r="BZ1484" s="10" t="str">
        <f>LEFT(CC1484,1)</f>
        <v>a</v>
      </c>
      <c r="CA1484" s="10" t="str">
        <f>RIGHT(B1484,4)</f>
        <v>apar</v>
      </c>
      <c r="CB1484" s="10" t="str">
        <f>RIGHT(B1484,3)</f>
        <v>par</v>
      </c>
      <c r="CC1484" s="10" t="str">
        <f>RIGHT(B1484,2)</f>
        <v>ar</v>
      </c>
      <c r="CD1484" s="10" t="str">
        <f>RIGHT(B1484,1)</f>
        <v>r</v>
      </c>
    </row>
    <row r="1485" spans="1:82">
      <c r="A1485">
        <v>1848</v>
      </c>
      <c r="B1485" s="30" t="s">
        <v>1007</v>
      </c>
      <c r="C1485" t="s">
        <v>2607</v>
      </c>
      <c r="D1485" t="s">
        <v>1141</v>
      </c>
      <c r="E1485" t="s">
        <v>1141</v>
      </c>
      <c r="F1485" t="s">
        <v>2842</v>
      </c>
      <c r="G1485" s="1">
        <f>COUNTIF(B1485,"*ii*")</f>
        <v>0</v>
      </c>
      <c r="H1485" s="1">
        <f>COUNTIF(B1485,"*ee*")</f>
        <v>0</v>
      </c>
      <c r="I1485" s="1">
        <f>COUNTIF(B1485,"*aa*")</f>
        <v>0</v>
      </c>
      <c r="J1485" s="1">
        <f>COUNTIF(B1485,"*oo*")</f>
        <v>0</v>
      </c>
      <c r="K1485" s="1">
        <f>COUNTIF(B1485,"*uu*")</f>
        <v>0</v>
      </c>
      <c r="L1485" s="1">
        <f>COUNTIF(B1485,"*ia*")</f>
        <v>0</v>
      </c>
      <c r="M1485" s="1">
        <f>COUNTIF(B1485,"*iu*")</f>
        <v>0</v>
      </c>
      <c r="N1485" s="1">
        <f>COUNTIF(B1485,"*ei*")</f>
        <v>0</v>
      </c>
      <c r="O1485" s="1">
        <f>COUNTIF(B1485,"*ea*")</f>
        <v>0</v>
      </c>
      <c r="P1485" s="1">
        <f>COUNTIF(B1485,"*eo*")</f>
        <v>0</v>
      </c>
      <c r="Q1485" s="1">
        <f>COUNTIF(B1485,"*eu*")</f>
        <v>0</v>
      </c>
      <c r="R1485" s="1">
        <f>COUNTIF(B1485,"*ai*")</f>
        <v>0</v>
      </c>
      <c r="S1485" s="1">
        <f>COUNTIF(B1485,"*ae*")</f>
        <v>0</v>
      </c>
      <c r="T1485" s="1">
        <f>COUNTIF(B1485,"*ao*")</f>
        <v>0</v>
      </c>
      <c r="U1485" s="1">
        <f>COUNTIF(B1485,"*au*")</f>
        <v>0</v>
      </c>
      <c r="V1485" s="1">
        <f>COUNTIF(B1485,"*oi*")</f>
        <v>0</v>
      </c>
      <c r="W1485" s="1">
        <f>COUNTIF(B1485,"*oe*")</f>
        <v>0</v>
      </c>
      <c r="X1485" s="1">
        <f>COUNTIF(B1485,"*oa*")</f>
        <v>0</v>
      </c>
      <c r="Y1485" s="1">
        <f>COUNTIF(B1485,"*ou*")</f>
        <v>0</v>
      </c>
      <c r="Z1485" s="1">
        <f>COUNTIF(B1485,"*ui*")</f>
        <v>0</v>
      </c>
      <c r="AA1485" s="1">
        <f>COUNTIF(B1485,"*ua*")</f>
        <v>0</v>
      </c>
      <c r="AB1485">
        <f>SUM(G1485:AA1485)</f>
        <v>0</v>
      </c>
      <c r="AC1485">
        <v>2</v>
      </c>
      <c r="AD1485">
        <f>COUNTIF(AC1485,"2")</f>
        <v>1</v>
      </c>
      <c r="AE1485">
        <f>COUNTIF(AC1485,"3")</f>
        <v>0</v>
      </c>
      <c r="AF1485">
        <f>COUNTIF(AC1485,"4")</f>
        <v>0</v>
      </c>
      <c r="AG1485">
        <f>COUNTIF(AC1485,"5")</f>
        <v>0</v>
      </c>
      <c r="AH1485">
        <v>1</v>
      </c>
      <c r="AI1485">
        <v>0</v>
      </c>
      <c r="AM1485">
        <v>1</v>
      </c>
      <c r="AN1485" t="str">
        <f>RIGHT(B1485,1)</f>
        <v>r</v>
      </c>
      <c r="AO1485" s="1">
        <f>COUNTIF(F1485,"CVCV")+COUNTIF(F1485,"CVVCV")</f>
        <v>0</v>
      </c>
      <c r="AP1485" s="1">
        <f>COUNTIF(F1485,"CVCVC")+COUNTIF(F1485,"CVVCVC")</f>
        <v>1</v>
      </c>
      <c r="AQ1485" s="1">
        <f>COUNTIF(F1485,"VCV")+COUNTIF(F1485,"VVCV")</f>
        <v>0</v>
      </c>
      <c r="AR1485" s="1">
        <f>COUNTIF(F1485,"VCVC")+COUNTIF(F1485,"VVCVC")</f>
        <v>0</v>
      </c>
      <c r="AS1485" s="1">
        <f>COUNTIF(F1485,"CVV")</f>
        <v>0</v>
      </c>
      <c r="AT1485" s="1">
        <f>COUNTIF(F1485,"CVVC")</f>
        <v>0</v>
      </c>
      <c r="AU1485" s="1">
        <f>COUNTIF(F1485,"VV")</f>
        <v>0</v>
      </c>
      <c r="AV1485" s="1">
        <f>COUNTIF(F1485,"VVC")</f>
        <v>0</v>
      </c>
      <c r="AW1485" s="1">
        <f>COUNTIF(F1485,"CVVCVC")+COUNTIF(F1485,"VVCVC")+COUNTIF(F1485,"CVVCV")+COUNTIF(F1485,"VVCV")</f>
        <v>0</v>
      </c>
      <c r="AY1485" s="1">
        <f>COUNTIF(F1485,"CCVCV")</f>
        <v>0</v>
      </c>
      <c r="AZ1485" s="1">
        <f>COUNTIF(F1485,"CCVCVC")</f>
        <v>0</v>
      </c>
      <c r="BA1485" s="1">
        <f>COUNTIF(F1485,"CCVV")</f>
        <v>0</v>
      </c>
      <c r="BB1485" s="1">
        <f>COUNTIF(F1485,"CCVVC")</f>
        <v>0</v>
      </c>
      <c r="BF1485" s="1" t="str">
        <f>RIGHT(F1485,4)</f>
        <v>VCVC</v>
      </c>
      <c r="BG1485" s="1"/>
      <c r="BJ1485">
        <v>1</v>
      </c>
      <c r="BK1485">
        <v>1</v>
      </c>
      <c r="BP1485" s="1">
        <f>SUM(BG1485:BO1485)</f>
        <v>2</v>
      </c>
      <c r="BQ1485">
        <v>0</v>
      </c>
      <c r="BS1485" s="1" t="str">
        <f>LEFT(B1485,1)</f>
        <v>t</v>
      </c>
      <c r="BT1485" s="1" t="str">
        <f>LEFT(B1485,2)</f>
        <v>te</v>
      </c>
      <c r="BU1485" s="1" t="str">
        <f>RIGHT(B1485,1)</f>
        <v>r</v>
      </c>
      <c r="BX1485" s="10">
        <v>0</v>
      </c>
      <c r="BY1485" s="10" t="str">
        <f>LEFT(CA1485,1)</f>
        <v>e</v>
      </c>
      <c r="BZ1485" s="10" t="str">
        <f>LEFT(CC1485,1)</f>
        <v>a</v>
      </c>
      <c r="CA1485" s="10" t="str">
        <f>RIGHT(B1485,4)</f>
        <v>enar</v>
      </c>
      <c r="CB1485" s="10" t="str">
        <f>RIGHT(B1485,3)</f>
        <v>nar</v>
      </c>
      <c r="CC1485" s="10" t="str">
        <f>RIGHT(B1485,2)</f>
        <v>ar</v>
      </c>
      <c r="CD1485" s="10" t="str">
        <f>RIGHT(B1485,1)</f>
        <v>r</v>
      </c>
    </row>
    <row r="1486" spans="1:82">
      <c r="A1486">
        <v>1840</v>
      </c>
      <c r="B1486" s="30" t="s">
        <v>883</v>
      </c>
      <c r="C1486" t="s">
        <v>2388</v>
      </c>
      <c r="D1486" t="s">
        <v>1150</v>
      </c>
      <c r="E1486" t="s">
        <v>2821</v>
      </c>
      <c r="F1486" t="s">
        <v>2842</v>
      </c>
      <c r="G1486" s="1">
        <f>COUNTIF(B1486,"*ii*")</f>
        <v>0</v>
      </c>
      <c r="H1486" s="1">
        <f>COUNTIF(B1486,"*ee*")</f>
        <v>0</v>
      </c>
      <c r="I1486" s="1">
        <f>COUNTIF(B1486,"*aa*")</f>
        <v>0</v>
      </c>
      <c r="J1486" s="1">
        <f>COUNTIF(B1486,"*oo*")</f>
        <v>0</v>
      </c>
      <c r="K1486" s="1">
        <f>COUNTIF(B1486,"*uu*")</f>
        <v>0</v>
      </c>
      <c r="L1486" s="1">
        <f>COUNTIF(B1486,"*ia*")</f>
        <v>0</v>
      </c>
      <c r="M1486" s="1">
        <f>COUNTIF(B1486,"*iu*")</f>
        <v>0</v>
      </c>
      <c r="N1486" s="1">
        <f>COUNTIF(B1486,"*ei*")</f>
        <v>0</v>
      </c>
      <c r="O1486" s="1">
        <f>COUNTIF(B1486,"*ea*")</f>
        <v>0</v>
      </c>
      <c r="P1486" s="1">
        <f>COUNTIF(B1486,"*eo*")</f>
        <v>0</v>
      </c>
      <c r="Q1486" s="1">
        <f>COUNTIF(B1486,"*eu*")</f>
        <v>0</v>
      </c>
      <c r="R1486" s="1">
        <f>COUNTIF(B1486,"*ai*")</f>
        <v>0</v>
      </c>
      <c r="S1486" s="1">
        <f>COUNTIF(B1486,"*ae*")</f>
        <v>0</v>
      </c>
      <c r="T1486" s="1">
        <f>COUNTIF(B1486,"*ao*")</f>
        <v>0</v>
      </c>
      <c r="U1486" s="1">
        <f>COUNTIF(B1486,"*au*")</f>
        <v>0</v>
      </c>
      <c r="V1486" s="1">
        <f>COUNTIF(B1486,"*oi*")</f>
        <v>0</v>
      </c>
      <c r="W1486" s="1">
        <f>COUNTIF(B1486,"*oe*")</f>
        <v>0</v>
      </c>
      <c r="X1486" s="1">
        <f>COUNTIF(B1486,"*oa*")</f>
        <v>0</v>
      </c>
      <c r="Y1486" s="1">
        <f>COUNTIF(B1486,"*ou*")</f>
        <v>0</v>
      </c>
      <c r="Z1486" s="1">
        <f>COUNTIF(B1486,"*ui*")</f>
        <v>0</v>
      </c>
      <c r="AA1486" s="1">
        <f>COUNTIF(B1486,"*ua*")</f>
        <v>0</v>
      </c>
      <c r="AB1486">
        <f>SUM(G1486:AA1486)</f>
        <v>0</v>
      </c>
      <c r="AC1486">
        <v>2</v>
      </c>
      <c r="AD1486">
        <f>COUNTIF(AC1486,"2")</f>
        <v>1</v>
      </c>
      <c r="AE1486">
        <f>COUNTIF(AC1486,"3")</f>
        <v>0</v>
      </c>
      <c r="AF1486">
        <f>COUNTIF(AC1486,"4")</f>
        <v>0</v>
      </c>
      <c r="AG1486">
        <f>COUNTIF(AC1486,"5")</f>
        <v>0</v>
      </c>
      <c r="AH1486">
        <v>1</v>
      </c>
      <c r="AI1486">
        <v>0</v>
      </c>
      <c r="AM1486">
        <v>1</v>
      </c>
      <c r="AN1486" t="str">
        <f>RIGHT(B1486,1)</f>
        <v>r</v>
      </c>
      <c r="AO1486" s="1">
        <f>COUNTIF(F1486,"CVCV")+COUNTIF(F1486,"CVVCV")</f>
        <v>0</v>
      </c>
      <c r="AP1486" s="1">
        <f>COUNTIF(F1486,"CVCVC")+COUNTIF(F1486,"CVVCVC")</f>
        <v>1</v>
      </c>
      <c r="AQ1486" s="1">
        <f>COUNTIF(F1486,"VCV")+COUNTIF(F1486,"VVCV")</f>
        <v>0</v>
      </c>
      <c r="AR1486" s="1">
        <f>COUNTIF(F1486,"VCVC")+COUNTIF(F1486,"VVCVC")</f>
        <v>0</v>
      </c>
      <c r="AS1486" s="1">
        <f>COUNTIF(F1486,"CVV")</f>
        <v>0</v>
      </c>
      <c r="AT1486" s="1">
        <f>COUNTIF(F1486,"CVVC")</f>
        <v>0</v>
      </c>
      <c r="AU1486" s="1">
        <f>COUNTIF(F1486,"VV")</f>
        <v>0</v>
      </c>
      <c r="AV1486" s="1">
        <f>COUNTIF(F1486,"VVC")</f>
        <v>0</v>
      </c>
      <c r="AW1486" s="1">
        <f>COUNTIF(F1486,"CVVCVC")+COUNTIF(F1486,"VVCVC")+COUNTIF(F1486,"CVVCV")+COUNTIF(F1486,"VVCV")</f>
        <v>0</v>
      </c>
      <c r="AY1486" s="1">
        <f>COUNTIF(F1486,"CCVCV")</f>
        <v>0</v>
      </c>
      <c r="AZ1486" s="1">
        <f>COUNTIF(F1486,"CCVCVC")</f>
        <v>0</v>
      </c>
      <c r="BA1486" s="1">
        <f>COUNTIF(F1486,"CCVV")</f>
        <v>0</v>
      </c>
      <c r="BB1486" s="1">
        <f>COUNTIF(F1486,"CCVVC")</f>
        <v>0</v>
      </c>
      <c r="BF1486" s="1" t="str">
        <f>RIGHT(F1486,4)</f>
        <v>VCVC</v>
      </c>
      <c r="BG1486" s="1"/>
      <c r="BJ1486">
        <v>1</v>
      </c>
      <c r="BK1486">
        <v>1</v>
      </c>
      <c r="BP1486" s="1">
        <f>SUM(BG1486:BO1486)</f>
        <v>2</v>
      </c>
      <c r="BQ1486">
        <v>0</v>
      </c>
      <c r="BS1486" s="1" t="str">
        <f>LEFT(B1486,1)</f>
        <v>t</v>
      </c>
      <c r="BT1486" s="1" t="str">
        <f>LEFT(B1486,2)</f>
        <v>te</v>
      </c>
      <c r="BU1486" s="1" t="str">
        <f>RIGHT(B1486,1)</f>
        <v>r</v>
      </c>
      <c r="BX1486" s="10">
        <v>0</v>
      </c>
      <c r="BY1486" s="10" t="str">
        <f>LEFT(CA1486,1)</f>
        <v>e</v>
      </c>
      <c r="BZ1486" s="10" t="str">
        <f>LEFT(CC1486,1)</f>
        <v>a</v>
      </c>
      <c r="CA1486" s="10" t="str">
        <f>RIGHT(B1486,4)</f>
        <v>ekar</v>
      </c>
      <c r="CB1486" s="10" t="str">
        <f>RIGHT(B1486,3)</f>
        <v>kar</v>
      </c>
      <c r="CC1486" s="10" t="str">
        <f>RIGHT(B1486,2)</f>
        <v>ar</v>
      </c>
      <c r="CD1486" s="10" t="str">
        <f>RIGHT(B1486,1)</f>
        <v>r</v>
      </c>
    </row>
    <row r="1487" spans="1:82">
      <c r="A1487">
        <v>1160</v>
      </c>
      <c r="B1487" s="30" t="s">
        <v>452</v>
      </c>
      <c r="C1487" t="s">
        <v>1780</v>
      </c>
      <c r="D1487" t="s">
        <v>1150</v>
      </c>
      <c r="E1487" t="s">
        <v>2821</v>
      </c>
      <c r="F1487" t="s">
        <v>2842</v>
      </c>
      <c r="G1487" s="1">
        <f>COUNTIF(B1487,"*ii*")</f>
        <v>0</v>
      </c>
      <c r="H1487" s="1">
        <f>COUNTIF(B1487,"*ee*")</f>
        <v>0</v>
      </c>
      <c r="I1487" s="1">
        <f>COUNTIF(B1487,"*aa*")</f>
        <v>0</v>
      </c>
      <c r="J1487" s="1">
        <f>COUNTIF(B1487,"*oo*")</f>
        <v>0</v>
      </c>
      <c r="K1487" s="1">
        <f>COUNTIF(B1487,"*uu*")</f>
        <v>0</v>
      </c>
      <c r="L1487" s="1">
        <f>COUNTIF(B1487,"*ia*")</f>
        <v>0</v>
      </c>
      <c r="M1487" s="1">
        <f>COUNTIF(B1487,"*iu*")</f>
        <v>0</v>
      </c>
      <c r="N1487" s="1">
        <f>COUNTIF(B1487,"*ei*")</f>
        <v>0</v>
      </c>
      <c r="O1487" s="1">
        <f>COUNTIF(B1487,"*ea*")</f>
        <v>0</v>
      </c>
      <c r="P1487" s="1">
        <f>COUNTIF(B1487,"*eo*")</f>
        <v>0</v>
      </c>
      <c r="Q1487" s="1">
        <f>COUNTIF(B1487,"*eu*")</f>
        <v>0</v>
      </c>
      <c r="R1487" s="1">
        <f>COUNTIF(B1487,"*ai*")</f>
        <v>0</v>
      </c>
      <c r="S1487" s="1">
        <f>COUNTIF(B1487,"*ae*")</f>
        <v>0</v>
      </c>
      <c r="T1487" s="1">
        <f>COUNTIF(B1487,"*ao*")</f>
        <v>0</v>
      </c>
      <c r="U1487" s="1">
        <f>COUNTIF(B1487,"*au*")</f>
        <v>0</v>
      </c>
      <c r="V1487" s="1">
        <f>COUNTIF(B1487,"*oi*")</f>
        <v>0</v>
      </c>
      <c r="W1487" s="1">
        <f>COUNTIF(B1487,"*oe*")</f>
        <v>0</v>
      </c>
      <c r="X1487" s="1">
        <f>COUNTIF(B1487,"*oa*")</f>
        <v>0</v>
      </c>
      <c r="Y1487" s="1">
        <f>COUNTIF(B1487,"*ou*")</f>
        <v>0</v>
      </c>
      <c r="Z1487" s="1">
        <f>COUNTIF(B1487,"*ui*")</f>
        <v>0</v>
      </c>
      <c r="AA1487" s="1">
        <f>COUNTIF(B1487,"*ua*")</f>
        <v>0</v>
      </c>
      <c r="AB1487">
        <f>SUM(G1487:AA1487)</f>
        <v>0</v>
      </c>
      <c r="AC1487">
        <v>2</v>
      </c>
      <c r="AD1487">
        <f>COUNTIF(AC1487,"2")</f>
        <v>1</v>
      </c>
      <c r="AE1487">
        <f>COUNTIF(AC1487,"3")</f>
        <v>0</v>
      </c>
      <c r="AF1487">
        <f>COUNTIF(AC1487,"4")</f>
        <v>0</v>
      </c>
      <c r="AG1487">
        <f>COUNTIF(AC1487,"5")</f>
        <v>0</v>
      </c>
      <c r="AH1487">
        <v>1</v>
      </c>
      <c r="AI1487">
        <v>0</v>
      </c>
      <c r="AM1487">
        <v>1</v>
      </c>
      <c r="AN1487" t="str">
        <f>RIGHT(B1487,1)</f>
        <v>r</v>
      </c>
      <c r="AO1487" s="1">
        <f>COUNTIF(F1487,"CVCV")+COUNTIF(F1487,"CVVCV")</f>
        <v>0</v>
      </c>
      <c r="AP1487" s="1">
        <f>COUNTIF(F1487,"CVCVC")+COUNTIF(F1487,"CVVCVC")</f>
        <v>1</v>
      </c>
      <c r="AQ1487" s="1">
        <f>COUNTIF(F1487,"VCV")+COUNTIF(F1487,"VVCV")</f>
        <v>0</v>
      </c>
      <c r="AR1487" s="1">
        <f>COUNTIF(F1487,"VCVC")+COUNTIF(F1487,"VVCVC")</f>
        <v>0</v>
      </c>
      <c r="AS1487" s="1">
        <f>COUNTIF(F1487,"CVV")</f>
        <v>0</v>
      </c>
      <c r="AT1487" s="1">
        <f>COUNTIF(F1487,"CVVC")</f>
        <v>0</v>
      </c>
      <c r="AU1487" s="1">
        <f>COUNTIF(F1487,"VV")</f>
        <v>0</v>
      </c>
      <c r="AV1487" s="1">
        <f>COUNTIF(F1487,"VVC")</f>
        <v>0</v>
      </c>
      <c r="AW1487" s="1">
        <f>COUNTIF(F1487,"CVVCVC")+COUNTIF(F1487,"VVCVC")+COUNTIF(F1487,"CVVCV")+COUNTIF(F1487,"VVCV")</f>
        <v>0</v>
      </c>
      <c r="AY1487" s="1">
        <f>COUNTIF(F1487,"CCVCV")</f>
        <v>0</v>
      </c>
      <c r="AZ1487" s="1">
        <f>COUNTIF(F1487,"CCVCVC")</f>
        <v>0</v>
      </c>
      <c r="BA1487" s="1">
        <f>COUNTIF(F1487,"CCVV")</f>
        <v>0</v>
      </c>
      <c r="BB1487" s="1">
        <f>COUNTIF(F1487,"CCVVC")</f>
        <v>0</v>
      </c>
      <c r="BF1487" s="1" t="str">
        <f>RIGHT(F1487,4)</f>
        <v>VCVC</v>
      </c>
      <c r="BG1487" s="1"/>
      <c r="BJ1487">
        <v>1</v>
      </c>
      <c r="BK1487">
        <v>1</v>
      </c>
      <c r="BP1487" s="1">
        <f>SUM(BG1487:BO1487)</f>
        <v>2</v>
      </c>
      <c r="BQ1487">
        <v>0</v>
      </c>
      <c r="BS1487" s="1" t="str">
        <f>LEFT(B1487,1)</f>
        <v>p</v>
      </c>
      <c r="BT1487" s="1" t="str">
        <f>LEFT(B1487,2)</f>
        <v>pi</v>
      </c>
      <c r="BU1487" s="1" t="str">
        <f>RIGHT(B1487,1)</f>
        <v>r</v>
      </c>
      <c r="BX1487" s="10">
        <v>0</v>
      </c>
      <c r="BY1487" s="10" t="str">
        <f>LEFT(CA1487,1)</f>
        <v>i</v>
      </c>
      <c r="BZ1487" s="10" t="str">
        <f>LEFT(CC1487,1)</f>
        <v>a</v>
      </c>
      <c r="CA1487" s="10" t="str">
        <f>RIGHT(B1487,4)</f>
        <v>isar</v>
      </c>
      <c r="CB1487" s="10" t="str">
        <f>RIGHT(B1487,3)</f>
        <v>sar</v>
      </c>
      <c r="CC1487" s="10" t="str">
        <f>RIGHT(B1487,2)</f>
        <v>ar</v>
      </c>
      <c r="CD1487" s="10" t="str">
        <f>RIGHT(B1487,1)</f>
        <v>r</v>
      </c>
    </row>
    <row r="1488" spans="1:82">
      <c r="A1488">
        <v>1875</v>
      </c>
      <c r="B1488" s="30" t="s">
        <v>789</v>
      </c>
      <c r="C1488" t="s">
        <v>2242</v>
      </c>
      <c r="D1488" t="s">
        <v>1150</v>
      </c>
      <c r="E1488" t="s">
        <v>2821</v>
      </c>
      <c r="F1488" t="s">
        <v>2842</v>
      </c>
      <c r="G1488" s="1">
        <f>COUNTIF(B1488,"*ii*")</f>
        <v>0</v>
      </c>
      <c r="H1488" s="1">
        <f>COUNTIF(B1488,"*ee*")</f>
        <v>0</v>
      </c>
      <c r="I1488" s="1">
        <f>COUNTIF(B1488,"*aa*")</f>
        <v>0</v>
      </c>
      <c r="J1488" s="1">
        <f>COUNTIF(B1488,"*oo*")</f>
        <v>0</v>
      </c>
      <c r="K1488" s="1">
        <f>COUNTIF(B1488,"*uu*")</f>
        <v>0</v>
      </c>
      <c r="L1488" s="1">
        <f>COUNTIF(B1488,"*ia*")</f>
        <v>0</v>
      </c>
      <c r="M1488" s="1">
        <f>COUNTIF(B1488,"*iu*")</f>
        <v>0</v>
      </c>
      <c r="N1488" s="1">
        <f>COUNTIF(B1488,"*ei*")</f>
        <v>0</v>
      </c>
      <c r="O1488" s="1">
        <f>COUNTIF(B1488,"*ea*")</f>
        <v>0</v>
      </c>
      <c r="P1488" s="1">
        <f>COUNTIF(B1488,"*eo*")</f>
        <v>0</v>
      </c>
      <c r="Q1488" s="1">
        <f>COUNTIF(B1488,"*eu*")</f>
        <v>0</v>
      </c>
      <c r="R1488" s="1">
        <f>COUNTIF(B1488,"*ai*")</f>
        <v>0</v>
      </c>
      <c r="S1488" s="1">
        <f>COUNTIF(B1488,"*ae*")</f>
        <v>0</v>
      </c>
      <c r="T1488" s="1">
        <f>COUNTIF(B1488,"*ao*")</f>
        <v>0</v>
      </c>
      <c r="U1488" s="1">
        <f>COUNTIF(B1488,"*au*")</f>
        <v>0</v>
      </c>
      <c r="V1488" s="1">
        <f>COUNTIF(B1488,"*oi*")</f>
        <v>0</v>
      </c>
      <c r="W1488" s="1">
        <f>COUNTIF(B1488,"*oe*")</f>
        <v>0</v>
      </c>
      <c r="X1488" s="1">
        <f>COUNTIF(B1488,"*oa*")</f>
        <v>0</v>
      </c>
      <c r="Y1488" s="1">
        <f>COUNTIF(B1488,"*ou*")</f>
        <v>0</v>
      </c>
      <c r="Z1488" s="1">
        <f>COUNTIF(B1488,"*ui*")</f>
        <v>0</v>
      </c>
      <c r="AA1488" s="1">
        <f>COUNTIF(B1488,"*ua*")</f>
        <v>0</v>
      </c>
      <c r="AB1488">
        <f>SUM(G1488:AA1488)</f>
        <v>0</v>
      </c>
      <c r="AC1488">
        <v>2</v>
      </c>
      <c r="AD1488">
        <f>COUNTIF(AC1488,"2")</f>
        <v>1</v>
      </c>
      <c r="AE1488">
        <f>COUNTIF(AC1488,"3")</f>
        <v>0</v>
      </c>
      <c r="AF1488">
        <f>COUNTIF(AC1488,"4")</f>
        <v>0</v>
      </c>
      <c r="AG1488">
        <f>COUNTIF(AC1488,"5")</f>
        <v>0</v>
      </c>
      <c r="AH1488">
        <v>1</v>
      </c>
      <c r="AI1488">
        <v>0</v>
      </c>
      <c r="AM1488">
        <v>1</v>
      </c>
      <c r="AN1488" t="str">
        <f>RIGHT(B1488,1)</f>
        <v>r</v>
      </c>
      <c r="AO1488" s="1">
        <f>COUNTIF(F1488,"CVCV")+COUNTIF(F1488,"CVVCV")</f>
        <v>0</v>
      </c>
      <c r="AP1488" s="1">
        <f>COUNTIF(F1488,"CVCVC")+COUNTIF(F1488,"CVVCVC")</f>
        <v>1</v>
      </c>
      <c r="AQ1488" s="1">
        <f>COUNTIF(F1488,"VCV")+COUNTIF(F1488,"VVCV")</f>
        <v>0</v>
      </c>
      <c r="AR1488" s="1">
        <f>COUNTIF(F1488,"VCVC")+COUNTIF(F1488,"VVCVC")</f>
        <v>0</v>
      </c>
      <c r="AS1488" s="1">
        <f>COUNTIF(F1488,"CVV")</f>
        <v>0</v>
      </c>
      <c r="AT1488" s="1">
        <f>COUNTIF(F1488,"CVVC")</f>
        <v>0</v>
      </c>
      <c r="AU1488" s="1">
        <f>COUNTIF(F1488,"VV")</f>
        <v>0</v>
      </c>
      <c r="AV1488" s="1">
        <f>COUNTIF(F1488,"VVC")</f>
        <v>0</v>
      </c>
      <c r="AW1488" s="1">
        <f>COUNTIF(F1488,"CVVCVC")+COUNTIF(F1488,"VVCVC")+COUNTIF(F1488,"CVVCV")+COUNTIF(F1488,"VVCV")</f>
        <v>0</v>
      </c>
      <c r="AY1488" s="1">
        <f>COUNTIF(F1488,"CCVCV")</f>
        <v>0</v>
      </c>
      <c r="AZ1488" s="1">
        <f>COUNTIF(F1488,"CCVCVC")</f>
        <v>0</v>
      </c>
      <c r="BA1488" s="1">
        <f>COUNTIF(F1488,"CCVV")</f>
        <v>0</v>
      </c>
      <c r="BB1488" s="1">
        <f>COUNTIF(F1488,"CCVVC")</f>
        <v>0</v>
      </c>
      <c r="BF1488" s="1" t="str">
        <f>RIGHT(F1488,4)</f>
        <v>VCVC</v>
      </c>
      <c r="BG1488" s="1"/>
      <c r="BJ1488">
        <v>1</v>
      </c>
      <c r="BK1488">
        <v>1</v>
      </c>
      <c r="BP1488" s="1">
        <f>SUM(BG1488:BO1488)</f>
        <v>2</v>
      </c>
      <c r="BQ1488">
        <v>0</v>
      </c>
      <c r="BS1488" s="1" t="str">
        <f>LEFT(B1488,1)</f>
        <v>t</v>
      </c>
      <c r="BT1488" s="1" t="str">
        <f>LEFT(B1488,2)</f>
        <v>ti</v>
      </c>
      <c r="BU1488" s="1" t="str">
        <f>RIGHT(B1488,1)</f>
        <v>r</v>
      </c>
      <c r="BX1488" s="10">
        <v>0</v>
      </c>
      <c r="BY1488" s="10" t="str">
        <f>LEFT(CA1488,1)</f>
        <v>i</v>
      </c>
      <c r="BZ1488" s="10" t="str">
        <f>LEFT(CC1488,1)</f>
        <v>a</v>
      </c>
      <c r="CA1488" s="10" t="str">
        <f>RIGHT(B1488,4)</f>
        <v>itar</v>
      </c>
      <c r="CB1488" s="10" t="str">
        <f>RIGHT(B1488,3)</f>
        <v>tar</v>
      </c>
      <c r="CC1488" s="10" t="str">
        <f>RIGHT(B1488,2)</f>
        <v>ar</v>
      </c>
      <c r="CD1488" s="10" t="str">
        <f>RIGHT(B1488,1)</f>
        <v>r</v>
      </c>
    </row>
    <row r="1489" spans="1:82">
      <c r="A1489">
        <v>1893</v>
      </c>
      <c r="B1489" s="30" t="s">
        <v>1021</v>
      </c>
      <c r="C1489" t="s">
        <v>2627</v>
      </c>
      <c r="D1489" t="s">
        <v>1150</v>
      </c>
      <c r="E1489" t="s">
        <v>2821</v>
      </c>
      <c r="F1489" t="s">
        <v>2842</v>
      </c>
      <c r="G1489" s="1">
        <f>COUNTIF(B1489,"*ii*")</f>
        <v>0</v>
      </c>
      <c r="H1489" s="1">
        <f>COUNTIF(B1489,"*ee*")</f>
        <v>0</v>
      </c>
      <c r="I1489" s="1">
        <f>COUNTIF(B1489,"*aa*")</f>
        <v>0</v>
      </c>
      <c r="J1489" s="1">
        <f>COUNTIF(B1489,"*oo*")</f>
        <v>0</v>
      </c>
      <c r="K1489" s="1">
        <f>COUNTIF(B1489,"*uu*")</f>
        <v>0</v>
      </c>
      <c r="L1489" s="1">
        <f>COUNTIF(B1489,"*ia*")</f>
        <v>0</v>
      </c>
      <c r="M1489" s="1">
        <f>COUNTIF(B1489,"*iu*")</f>
        <v>0</v>
      </c>
      <c r="N1489" s="1">
        <f>COUNTIF(B1489,"*ei*")</f>
        <v>0</v>
      </c>
      <c r="O1489" s="1">
        <f>COUNTIF(B1489,"*ea*")</f>
        <v>0</v>
      </c>
      <c r="P1489" s="1">
        <f>COUNTIF(B1489,"*eo*")</f>
        <v>0</v>
      </c>
      <c r="Q1489" s="1">
        <f>COUNTIF(B1489,"*eu*")</f>
        <v>0</v>
      </c>
      <c r="R1489" s="1">
        <f>COUNTIF(B1489,"*ai*")</f>
        <v>0</v>
      </c>
      <c r="S1489" s="1">
        <f>COUNTIF(B1489,"*ae*")</f>
        <v>0</v>
      </c>
      <c r="T1489" s="1">
        <f>COUNTIF(B1489,"*ao*")</f>
        <v>0</v>
      </c>
      <c r="U1489" s="1">
        <f>COUNTIF(B1489,"*au*")</f>
        <v>0</v>
      </c>
      <c r="V1489" s="1">
        <f>COUNTIF(B1489,"*oi*")</f>
        <v>0</v>
      </c>
      <c r="W1489" s="1">
        <f>COUNTIF(B1489,"*oe*")</f>
        <v>0</v>
      </c>
      <c r="X1489" s="1">
        <f>COUNTIF(B1489,"*oa*")</f>
        <v>0</v>
      </c>
      <c r="Y1489" s="1">
        <f>COUNTIF(B1489,"*ou*")</f>
        <v>0</v>
      </c>
      <c r="Z1489" s="1">
        <f>COUNTIF(B1489,"*ui*")</f>
        <v>0</v>
      </c>
      <c r="AA1489" s="1">
        <f>COUNTIF(B1489,"*ua*")</f>
        <v>0</v>
      </c>
      <c r="AB1489">
        <f>SUM(G1489:AA1489)</f>
        <v>0</v>
      </c>
      <c r="AC1489">
        <v>2</v>
      </c>
      <c r="AD1489">
        <f>COUNTIF(AC1489,"2")</f>
        <v>1</v>
      </c>
      <c r="AE1489">
        <f>COUNTIF(AC1489,"3")</f>
        <v>0</v>
      </c>
      <c r="AF1489">
        <f>COUNTIF(AC1489,"4")</f>
        <v>0</v>
      </c>
      <c r="AG1489">
        <f>COUNTIF(AC1489,"5")</f>
        <v>0</v>
      </c>
      <c r="AH1489">
        <v>1</v>
      </c>
      <c r="AI1489">
        <v>0</v>
      </c>
      <c r="AM1489">
        <v>1</v>
      </c>
      <c r="AN1489" t="str">
        <f>RIGHT(B1489,1)</f>
        <v>r</v>
      </c>
      <c r="AO1489" s="1">
        <f>COUNTIF(F1489,"CVCV")+COUNTIF(F1489,"CVVCV")</f>
        <v>0</v>
      </c>
      <c r="AP1489" s="1">
        <f>COUNTIF(F1489,"CVCVC")+COUNTIF(F1489,"CVVCVC")</f>
        <v>1</v>
      </c>
      <c r="AQ1489" s="1">
        <f>COUNTIF(F1489,"VCV")+COUNTIF(F1489,"VVCV")</f>
        <v>0</v>
      </c>
      <c r="AR1489" s="1">
        <f>COUNTIF(F1489,"VCVC")+COUNTIF(F1489,"VVCVC")</f>
        <v>0</v>
      </c>
      <c r="AS1489" s="1">
        <f>COUNTIF(F1489,"CVV")</f>
        <v>0</v>
      </c>
      <c r="AT1489" s="1">
        <f>COUNTIF(F1489,"CVVC")</f>
        <v>0</v>
      </c>
      <c r="AU1489" s="1">
        <f>COUNTIF(F1489,"VV")</f>
        <v>0</v>
      </c>
      <c r="AV1489" s="1">
        <f>COUNTIF(F1489,"VVC")</f>
        <v>0</v>
      </c>
      <c r="AW1489" s="1">
        <f>COUNTIF(F1489,"CVVCVC")+COUNTIF(F1489,"VVCVC")+COUNTIF(F1489,"CVVCV")+COUNTIF(F1489,"VVCV")</f>
        <v>0</v>
      </c>
      <c r="AY1489" s="1">
        <f>COUNTIF(F1489,"CCVCV")</f>
        <v>0</v>
      </c>
      <c r="AZ1489" s="1">
        <f>COUNTIF(F1489,"CCVCVC")</f>
        <v>0</v>
      </c>
      <c r="BA1489" s="1">
        <f>COUNTIF(F1489,"CCVV")</f>
        <v>0</v>
      </c>
      <c r="BB1489" s="1">
        <f>COUNTIF(F1489,"CCVVC")</f>
        <v>0</v>
      </c>
      <c r="BF1489" s="1" t="str">
        <f>RIGHT(F1489,4)</f>
        <v>VCVC</v>
      </c>
      <c r="BG1489" s="1"/>
      <c r="BJ1489">
        <v>1</v>
      </c>
      <c r="BK1489">
        <v>1</v>
      </c>
      <c r="BP1489" s="1">
        <f>SUM(BG1489:BO1489)</f>
        <v>2</v>
      </c>
      <c r="BQ1489">
        <v>0</v>
      </c>
      <c r="BS1489" s="1" t="str">
        <f>LEFT(B1489,1)</f>
        <v>t</v>
      </c>
      <c r="BT1489" s="1" t="str">
        <f>LEFT(B1489,2)</f>
        <v>to</v>
      </c>
      <c r="BU1489" s="1" t="str">
        <f>RIGHT(B1489,1)</f>
        <v>r</v>
      </c>
      <c r="BX1489" s="10">
        <v>0</v>
      </c>
      <c r="BY1489" s="10" t="str">
        <f>LEFT(CA1489,1)</f>
        <v>o</v>
      </c>
      <c r="BZ1489" s="10" t="str">
        <f>LEFT(CC1489,1)</f>
        <v>a</v>
      </c>
      <c r="CA1489" s="10" t="str">
        <f>RIGHT(B1489,4)</f>
        <v>okar</v>
      </c>
      <c r="CB1489" s="10" t="str">
        <f>RIGHT(B1489,3)</f>
        <v>kar</v>
      </c>
      <c r="CC1489" s="10" t="str">
        <f>RIGHT(B1489,2)</f>
        <v>ar</v>
      </c>
      <c r="CD1489" s="10" t="str">
        <f>RIGHT(B1489,1)</f>
        <v>r</v>
      </c>
    </row>
    <row r="1490" spans="1:82">
      <c r="A1490">
        <v>346</v>
      </c>
      <c r="B1490" s="30" t="s">
        <v>135</v>
      </c>
      <c r="C1490" t="s">
        <v>1854</v>
      </c>
      <c r="D1490" t="s">
        <v>1141</v>
      </c>
      <c r="E1490" t="s">
        <v>1141</v>
      </c>
      <c r="F1490" t="s">
        <v>2842</v>
      </c>
      <c r="G1490" s="1">
        <f>COUNTIF(B1490,"*ii*")</f>
        <v>0</v>
      </c>
      <c r="H1490" s="1">
        <f>COUNTIF(B1490,"*ee*")</f>
        <v>0</v>
      </c>
      <c r="I1490" s="1">
        <f>COUNTIF(B1490,"*aa*")</f>
        <v>0</v>
      </c>
      <c r="J1490" s="1">
        <f>COUNTIF(B1490,"*oo*")</f>
        <v>0</v>
      </c>
      <c r="K1490" s="1">
        <f>COUNTIF(B1490,"*uu*")</f>
        <v>0</v>
      </c>
      <c r="L1490" s="1">
        <f>COUNTIF(B1490,"*ia*")</f>
        <v>0</v>
      </c>
      <c r="M1490" s="1">
        <f>COUNTIF(B1490,"*iu*")</f>
        <v>0</v>
      </c>
      <c r="N1490" s="1">
        <f>COUNTIF(B1490,"*ei*")</f>
        <v>0</v>
      </c>
      <c r="O1490" s="1">
        <f>COUNTIF(B1490,"*ea*")</f>
        <v>0</v>
      </c>
      <c r="P1490" s="1">
        <f>COUNTIF(B1490,"*eo*")</f>
        <v>0</v>
      </c>
      <c r="Q1490" s="1">
        <f>COUNTIF(B1490,"*eu*")</f>
        <v>0</v>
      </c>
      <c r="R1490" s="1">
        <f>COUNTIF(B1490,"*ai*")</f>
        <v>0</v>
      </c>
      <c r="S1490" s="1">
        <f>COUNTIF(B1490,"*ae*")</f>
        <v>0</v>
      </c>
      <c r="T1490" s="1">
        <f>COUNTIF(B1490,"*ao*")</f>
        <v>0</v>
      </c>
      <c r="U1490" s="1">
        <f>COUNTIF(B1490,"*au*")</f>
        <v>0</v>
      </c>
      <c r="V1490" s="1">
        <f>COUNTIF(B1490,"*oi*")</f>
        <v>0</v>
      </c>
      <c r="W1490" s="1">
        <f>COUNTIF(B1490,"*oe*")</f>
        <v>0</v>
      </c>
      <c r="X1490" s="1">
        <f>COUNTIF(B1490,"*oa*")</f>
        <v>0</v>
      </c>
      <c r="Y1490" s="1">
        <f>COUNTIF(B1490,"*ou*")</f>
        <v>0</v>
      </c>
      <c r="Z1490" s="1">
        <f>COUNTIF(B1490,"*ui*")</f>
        <v>0</v>
      </c>
      <c r="AA1490" s="1">
        <f>COUNTIF(B1490,"*ua*")</f>
        <v>0</v>
      </c>
      <c r="AB1490">
        <f>SUM(G1490:AA1490)</f>
        <v>0</v>
      </c>
      <c r="AC1490">
        <v>2</v>
      </c>
      <c r="AD1490">
        <f>COUNTIF(AC1490,"2")</f>
        <v>1</v>
      </c>
      <c r="AE1490">
        <f>COUNTIF(AC1490,"3")</f>
        <v>0</v>
      </c>
      <c r="AF1490">
        <f>COUNTIF(AC1490,"4")</f>
        <v>0</v>
      </c>
      <c r="AG1490">
        <f>COUNTIF(AC1490,"5")</f>
        <v>0</v>
      </c>
      <c r="AH1490">
        <v>1</v>
      </c>
      <c r="AI1490">
        <v>0</v>
      </c>
      <c r="AM1490">
        <v>1</v>
      </c>
      <c r="AN1490" t="str">
        <f>RIGHT(B1490,1)</f>
        <v>r</v>
      </c>
      <c r="AO1490" s="1">
        <f>COUNTIF(F1490,"CVCV")+COUNTIF(F1490,"CVVCV")</f>
        <v>0</v>
      </c>
      <c r="AP1490" s="1">
        <f>COUNTIF(F1490,"CVCVC")+COUNTIF(F1490,"CVVCVC")</f>
        <v>1</v>
      </c>
      <c r="AQ1490" s="1">
        <f>COUNTIF(F1490,"VCV")+COUNTIF(F1490,"VVCV")</f>
        <v>0</v>
      </c>
      <c r="AR1490" s="1">
        <f>COUNTIF(F1490,"VCVC")+COUNTIF(F1490,"VVCVC")</f>
        <v>0</v>
      </c>
      <c r="AS1490" s="1">
        <f>COUNTIF(F1490,"CVV")</f>
        <v>0</v>
      </c>
      <c r="AT1490" s="1">
        <f>COUNTIF(F1490,"CVVC")</f>
        <v>0</v>
      </c>
      <c r="AU1490" s="1">
        <f>COUNTIF(F1490,"VV")</f>
        <v>0</v>
      </c>
      <c r="AV1490" s="1">
        <f>COUNTIF(F1490,"VVC")</f>
        <v>0</v>
      </c>
      <c r="AW1490" s="1">
        <f>COUNTIF(F1490,"CVVCVC")+COUNTIF(F1490,"VVCVC")+COUNTIF(F1490,"CVVCV")+COUNTIF(F1490,"VVCV")</f>
        <v>0</v>
      </c>
      <c r="AY1490" s="1">
        <f>COUNTIF(F1490,"CCVCV")</f>
        <v>0</v>
      </c>
      <c r="AZ1490" s="1">
        <f>COUNTIF(F1490,"CCVCVC")</f>
        <v>0</v>
      </c>
      <c r="BA1490" s="1">
        <f>COUNTIF(F1490,"CCVV")</f>
        <v>0</v>
      </c>
      <c r="BB1490" s="1">
        <f>COUNTIF(F1490,"CCVVC")</f>
        <v>0</v>
      </c>
      <c r="BF1490" s="1" t="str">
        <f>RIGHT(F1490,4)</f>
        <v>VCVC</v>
      </c>
      <c r="BG1490" s="1"/>
      <c r="BJ1490">
        <v>1</v>
      </c>
      <c r="BK1490">
        <v>1</v>
      </c>
      <c r="BP1490" s="1">
        <f>SUM(BG1490:BO1490)</f>
        <v>2</v>
      </c>
      <c r="BQ1490">
        <v>0</v>
      </c>
      <c r="BS1490" s="1" t="str">
        <f>LEFT(B1490,1)</f>
        <v>f</v>
      </c>
      <c r="BT1490" s="1" t="str">
        <f>LEFT(B1490,2)</f>
        <v>fu</v>
      </c>
      <c r="BU1490" s="1" t="str">
        <f>RIGHT(B1490,1)</f>
        <v>r</v>
      </c>
      <c r="BX1490" s="10">
        <v>0</v>
      </c>
      <c r="BY1490" s="10" t="str">
        <f>LEFT(CA1490,1)</f>
        <v>u</v>
      </c>
      <c r="BZ1490" s="10" t="str">
        <f>LEFT(CC1490,1)</f>
        <v>a</v>
      </c>
      <c r="CA1490" s="10" t="str">
        <f>RIGHT(B1490,4)</f>
        <v>ukar</v>
      </c>
      <c r="CB1490" s="10" t="str">
        <f>RIGHT(B1490,3)</f>
        <v>kar</v>
      </c>
      <c r="CC1490" s="10" t="str">
        <f>RIGHT(B1490,2)</f>
        <v>ar</v>
      </c>
      <c r="CD1490" s="10" t="str">
        <f>RIGHT(B1490,1)</f>
        <v>r</v>
      </c>
    </row>
    <row r="1491" spans="1:82">
      <c r="A1491">
        <v>884</v>
      </c>
      <c r="B1491" s="30" t="s">
        <v>544</v>
      </c>
      <c r="C1491" t="s">
        <v>1915</v>
      </c>
      <c r="D1491" t="s">
        <v>1141</v>
      </c>
      <c r="E1491" t="s">
        <v>1141</v>
      </c>
      <c r="F1491" t="s">
        <v>2842</v>
      </c>
      <c r="G1491" s="1">
        <f>COUNTIF(B1491,"*ii*")</f>
        <v>0</v>
      </c>
      <c r="H1491" s="1">
        <f>COUNTIF(B1491,"*ee*")</f>
        <v>0</v>
      </c>
      <c r="I1491" s="1">
        <f>COUNTIF(B1491,"*aa*")</f>
        <v>0</v>
      </c>
      <c r="J1491" s="1">
        <f>COUNTIF(B1491,"*oo*")</f>
        <v>0</v>
      </c>
      <c r="K1491" s="1">
        <f>COUNTIF(B1491,"*uu*")</f>
        <v>0</v>
      </c>
      <c r="L1491" s="1">
        <f>COUNTIF(B1491,"*ia*")</f>
        <v>0</v>
      </c>
      <c r="M1491" s="1">
        <f>COUNTIF(B1491,"*iu*")</f>
        <v>0</v>
      </c>
      <c r="N1491" s="1">
        <f>COUNTIF(B1491,"*ei*")</f>
        <v>0</v>
      </c>
      <c r="O1491" s="1">
        <f>COUNTIF(B1491,"*ea*")</f>
        <v>0</v>
      </c>
      <c r="P1491" s="1">
        <f>COUNTIF(B1491,"*eo*")</f>
        <v>0</v>
      </c>
      <c r="Q1491" s="1">
        <f>COUNTIF(B1491,"*eu*")</f>
        <v>0</v>
      </c>
      <c r="R1491" s="1">
        <f>COUNTIF(B1491,"*ai*")</f>
        <v>0</v>
      </c>
      <c r="S1491" s="1">
        <f>COUNTIF(B1491,"*ae*")</f>
        <v>0</v>
      </c>
      <c r="T1491" s="1">
        <f>COUNTIF(B1491,"*ao*")</f>
        <v>0</v>
      </c>
      <c r="U1491" s="1">
        <f>COUNTIF(B1491,"*au*")</f>
        <v>0</v>
      </c>
      <c r="V1491" s="1">
        <f>COUNTIF(B1491,"*oi*")</f>
        <v>0</v>
      </c>
      <c r="W1491" s="1">
        <f>COUNTIF(B1491,"*oe*")</f>
        <v>0</v>
      </c>
      <c r="X1491" s="1">
        <f>COUNTIF(B1491,"*oa*")</f>
        <v>0</v>
      </c>
      <c r="Y1491" s="1">
        <f>COUNTIF(B1491,"*ou*")</f>
        <v>0</v>
      </c>
      <c r="Z1491" s="1">
        <f>COUNTIF(B1491,"*ui*")</f>
        <v>0</v>
      </c>
      <c r="AA1491" s="1">
        <f>COUNTIF(B1491,"*ua*")</f>
        <v>0</v>
      </c>
      <c r="AB1491">
        <f>SUM(G1491:AA1491)</f>
        <v>0</v>
      </c>
      <c r="AC1491">
        <v>2</v>
      </c>
      <c r="AD1491">
        <f>COUNTIF(AC1491,"2")</f>
        <v>1</v>
      </c>
      <c r="AE1491">
        <f>COUNTIF(AC1491,"3")</f>
        <v>0</v>
      </c>
      <c r="AF1491">
        <f>COUNTIF(AC1491,"4")</f>
        <v>0</v>
      </c>
      <c r="AG1491">
        <f>COUNTIF(AC1491,"5")</f>
        <v>0</v>
      </c>
      <c r="AH1491">
        <v>1</v>
      </c>
      <c r="AI1491">
        <v>0</v>
      </c>
      <c r="AM1491">
        <v>1</v>
      </c>
      <c r="AN1491" t="str">
        <f>RIGHT(B1491,1)</f>
        <v>r</v>
      </c>
      <c r="AO1491" s="1">
        <f>COUNTIF(F1491,"CVCV")+COUNTIF(F1491,"CVVCV")</f>
        <v>0</v>
      </c>
      <c r="AP1491" s="1">
        <f>COUNTIF(F1491,"CVCVC")+COUNTIF(F1491,"CVVCVC")</f>
        <v>1</v>
      </c>
      <c r="AQ1491" s="1">
        <f>COUNTIF(F1491,"VCV")+COUNTIF(F1491,"VVCV")</f>
        <v>0</v>
      </c>
      <c r="AR1491" s="1">
        <f>COUNTIF(F1491,"VCVC")+COUNTIF(F1491,"VVCVC")</f>
        <v>0</v>
      </c>
      <c r="AS1491" s="1">
        <f>COUNTIF(F1491,"CVV")</f>
        <v>0</v>
      </c>
      <c r="AT1491" s="1">
        <f>COUNTIF(F1491,"CVVC")</f>
        <v>0</v>
      </c>
      <c r="AU1491" s="1">
        <f>COUNTIF(F1491,"VV")</f>
        <v>0</v>
      </c>
      <c r="AV1491" s="1">
        <f>COUNTIF(F1491,"VVC")</f>
        <v>0</v>
      </c>
      <c r="AW1491" s="1">
        <f>COUNTIF(F1491,"CVVCVC")+COUNTIF(F1491,"VVCVC")+COUNTIF(F1491,"CVVCV")+COUNTIF(F1491,"VVCV")</f>
        <v>0</v>
      </c>
      <c r="AY1491" s="1">
        <f>COUNTIF(F1491,"CCVCV")</f>
        <v>0</v>
      </c>
      <c r="AZ1491" s="1">
        <f>COUNTIF(F1491,"CCVCVC")</f>
        <v>0</v>
      </c>
      <c r="BA1491" s="1">
        <f>COUNTIF(F1491,"CCVV")</f>
        <v>0</v>
      </c>
      <c r="BB1491" s="1">
        <f>COUNTIF(F1491,"CCVVC")</f>
        <v>0</v>
      </c>
      <c r="BF1491" s="1" t="str">
        <f>RIGHT(F1491,4)</f>
        <v>VCVC</v>
      </c>
      <c r="BG1491" s="1"/>
      <c r="BJ1491">
        <v>1</v>
      </c>
      <c r="BK1491">
        <v>1</v>
      </c>
      <c r="BP1491" s="1">
        <f>SUM(BG1491:BO1491)</f>
        <v>2</v>
      </c>
      <c r="BQ1491">
        <v>0</v>
      </c>
      <c r="BS1491" s="1" t="str">
        <f>LEFT(B1491,1)</f>
        <v>m</v>
      </c>
      <c r="BT1491" s="1" t="str">
        <f>LEFT(B1491,2)</f>
        <v>mu</v>
      </c>
      <c r="BU1491" s="1" t="str">
        <f>RIGHT(B1491,1)</f>
        <v>r</v>
      </c>
      <c r="BX1491" s="10">
        <v>0</v>
      </c>
      <c r="BY1491" s="10" t="str">
        <f>LEFT(CA1491,1)</f>
        <v>u</v>
      </c>
      <c r="BZ1491" s="10" t="str">
        <f>LEFT(CC1491,1)</f>
        <v>a</v>
      </c>
      <c r="CA1491" s="10" t="str">
        <f>RIGHT(B1491,4)</f>
        <v>ukar</v>
      </c>
      <c r="CB1491" s="10" t="str">
        <f>RIGHT(B1491,3)</f>
        <v>kar</v>
      </c>
      <c r="CC1491" s="10" t="str">
        <f>RIGHT(B1491,2)</f>
        <v>ar</v>
      </c>
      <c r="CD1491" s="10" t="str">
        <f>RIGHT(B1491,1)</f>
        <v>r</v>
      </c>
    </row>
    <row r="1492" spans="1:82">
      <c r="A1492">
        <v>347</v>
      </c>
      <c r="B1492" s="30" t="s">
        <v>135</v>
      </c>
      <c r="C1492" t="s">
        <v>1325</v>
      </c>
      <c r="D1492" t="s">
        <v>1150</v>
      </c>
      <c r="E1492" t="s">
        <v>2821</v>
      </c>
      <c r="F1492" t="s">
        <v>2842</v>
      </c>
      <c r="G1492" s="1">
        <f>COUNTIF(B1492,"*ii*")</f>
        <v>0</v>
      </c>
      <c r="H1492" s="1">
        <f>COUNTIF(B1492,"*ee*")</f>
        <v>0</v>
      </c>
      <c r="I1492" s="1">
        <f>COUNTIF(B1492,"*aa*")</f>
        <v>0</v>
      </c>
      <c r="J1492" s="1">
        <f>COUNTIF(B1492,"*oo*")</f>
        <v>0</v>
      </c>
      <c r="K1492" s="1">
        <f>COUNTIF(B1492,"*uu*")</f>
        <v>0</v>
      </c>
      <c r="L1492" s="1">
        <f>COUNTIF(B1492,"*ia*")</f>
        <v>0</v>
      </c>
      <c r="M1492" s="1">
        <f>COUNTIF(B1492,"*iu*")</f>
        <v>0</v>
      </c>
      <c r="N1492" s="1">
        <f>COUNTIF(B1492,"*ei*")</f>
        <v>0</v>
      </c>
      <c r="O1492" s="1">
        <f>COUNTIF(B1492,"*ea*")</f>
        <v>0</v>
      </c>
      <c r="P1492" s="1">
        <f>COUNTIF(B1492,"*eo*")</f>
        <v>0</v>
      </c>
      <c r="Q1492" s="1">
        <f>COUNTIF(B1492,"*eu*")</f>
        <v>0</v>
      </c>
      <c r="R1492" s="1">
        <f>COUNTIF(B1492,"*ai*")</f>
        <v>0</v>
      </c>
      <c r="S1492" s="1">
        <f>COUNTIF(B1492,"*ae*")</f>
        <v>0</v>
      </c>
      <c r="T1492" s="1">
        <f>COUNTIF(B1492,"*ao*")</f>
        <v>0</v>
      </c>
      <c r="U1492" s="1">
        <f>COUNTIF(B1492,"*au*")</f>
        <v>0</v>
      </c>
      <c r="V1492" s="1">
        <f>COUNTIF(B1492,"*oi*")</f>
        <v>0</v>
      </c>
      <c r="W1492" s="1">
        <f>COUNTIF(B1492,"*oe*")</f>
        <v>0</v>
      </c>
      <c r="X1492" s="1">
        <f>COUNTIF(B1492,"*oa*")</f>
        <v>0</v>
      </c>
      <c r="Y1492" s="1">
        <f>COUNTIF(B1492,"*ou*")</f>
        <v>0</v>
      </c>
      <c r="Z1492" s="1">
        <f>COUNTIF(B1492,"*ui*")</f>
        <v>0</v>
      </c>
      <c r="AA1492" s="1">
        <f>COUNTIF(B1492,"*ua*")</f>
        <v>0</v>
      </c>
      <c r="AB1492">
        <f>SUM(G1492:AA1492)</f>
        <v>0</v>
      </c>
      <c r="AC1492">
        <v>2</v>
      </c>
      <c r="AD1492">
        <f>COUNTIF(AC1492,"2")</f>
        <v>1</v>
      </c>
      <c r="AE1492">
        <f>COUNTIF(AC1492,"3")</f>
        <v>0</v>
      </c>
      <c r="AF1492">
        <f>COUNTIF(AC1492,"4")</f>
        <v>0</v>
      </c>
      <c r="AG1492">
        <f>COUNTIF(AC1492,"5")</f>
        <v>0</v>
      </c>
      <c r="AH1492">
        <v>1</v>
      </c>
      <c r="AI1492">
        <v>0</v>
      </c>
      <c r="AM1492">
        <v>1</v>
      </c>
      <c r="AN1492" t="str">
        <f>RIGHT(B1492,1)</f>
        <v>r</v>
      </c>
      <c r="AO1492" s="1">
        <f>COUNTIF(F1492,"CVCV")+COUNTIF(F1492,"CVVCV")</f>
        <v>0</v>
      </c>
      <c r="AP1492" s="1">
        <f>COUNTIF(F1492,"CVCVC")+COUNTIF(F1492,"CVVCVC")</f>
        <v>1</v>
      </c>
      <c r="AQ1492" s="1">
        <f>COUNTIF(F1492,"VCV")+COUNTIF(F1492,"VVCV")</f>
        <v>0</v>
      </c>
      <c r="AR1492" s="1">
        <f>COUNTIF(F1492,"VCVC")+COUNTIF(F1492,"VVCVC")</f>
        <v>0</v>
      </c>
      <c r="AS1492" s="1">
        <f>COUNTIF(F1492,"CVV")</f>
        <v>0</v>
      </c>
      <c r="AT1492" s="1">
        <f>COUNTIF(F1492,"CVVC")</f>
        <v>0</v>
      </c>
      <c r="AU1492" s="1">
        <f>COUNTIF(F1492,"VV")</f>
        <v>0</v>
      </c>
      <c r="AV1492" s="1">
        <f>COUNTIF(F1492,"VVC")</f>
        <v>0</v>
      </c>
      <c r="AW1492" s="1">
        <f>COUNTIF(F1492,"CVVCVC")+COUNTIF(F1492,"VVCVC")+COUNTIF(F1492,"CVVCV")+COUNTIF(F1492,"VVCV")</f>
        <v>0</v>
      </c>
      <c r="AY1492" s="1">
        <f>COUNTIF(F1492,"CCVCV")</f>
        <v>0</v>
      </c>
      <c r="AZ1492" s="1">
        <f>COUNTIF(F1492,"CCVCVC")</f>
        <v>0</v>
      </c>
      <c r="BA1492" s="1">
        <f>COUNTIF(F1492,"CCVV")</f>
        <v>0</v>
      </c>
      <c r="BB1492" s="1">
        <f>COUNTIF(F1492,"CCVVC")</f>
        <v>0</v>
      </c>
      <c r="BF1492" s="1" t="str">
        <f>RIGHT(F1492,4)</f>
        <v>VCVC</v>
      </c>
      <c r="BG1492" s="1"/>
      <c r="BJ1492">
        <v>1</v>
      </c>
      <c r="BK1492">
        <v>1</v>
      </c>
      <c r="BP1492" s="1">
        <f>SUM(BG1492:BO1492)</f>
        <v>2</v>
      </c>
      <c r="BQ1492">
        <v>0</v>
      </c>
      <c r="BS1492" s="1" t="str">
        <f>LEFT(B1492,1)</f>
        <v>f</v>
      </c>
      <c r="BT1492" s="1" t="str">
        <f>LEFT(B1492,2)</f>
        <v>fu</v>
      </c>
      <c r="BU1492" s="1" t="str">
        <f>RIGHT(B1492,1)</f>
        <v>r</v>
      </c>
      <c r="BX1492" s="10">
        <v>0</v>
      </c>
      <c r="BY1492" s="10" t="str">
        <f>LEFT(CA1492,1)</f>
        <v>u</v>
      </c>
      <c r="BZ1492" s="10" t="str">
        <f>LEFT(CC1492,1)</f>
        <v>a</v>
      </c>
      <c r="CA1492" s="10" t="str">
        <f>RIGHT(B1492,4)</f>
        <v>ukar</v>
      </c>
      <c r="CB1492" s="10" t="str">
        <f>RIGHT(B1492,3)</f>
        <v>kar</v>
      </c>
      <c r="CC1492" s="10" t="str">
        <f>RIGHT(B1492,2)</f>
        <v>ar</v>
      </c>
      <c r="CD1492" s="10" t="str">
        <f>RIGHT(B1492,1)</f>
        <v>r</v>
      </c>
    </row>
    <row r="1493" spans="1:82">
      <c r="A1493">
        <v>1215</v>
      </c>
      <c r="B1493" s="30" t="s">
        <v>1063</v>
      </c>
      <c r="C1493" t="s">
        <v>2683</v>
      </c>
      <c r="D1493" t="s">
        <v>1150</v>
      </c>
      <c r="E1493" t="s">
        <v>2821</v>
      </c>
      <c r="F1493" t="s">
        <v>2842</v>
      </c>
      <c r="G1493" s="1">
        <f>COUNTIF(B1493,"*ii*")</f>
        <v>0</v>
      </c>
      <c r="H1493" s="1">
        <f>COUNTIF(B1493,"*ee*")</f>
        <v>0</v>
      </c>
      <c r="I1493" s="1">
        <f>COUNTIF(B1493,"*aa*")</f>
        <v>0</v>
      </c>
      <c r="J1493" s="1">
        <f>COUNTIF(B1493,"*oo*")</f>
        <v>0</v>
      </c>
      <c r="K1493" s="1">
        <f>COUNTIF(B1493,"*uu*")</f>
        <v>0</v>
      </c>
      <c r="L1493" s="1">
        <f>COUNTIF(B1493,"*ia*")</f>
        <v>0</v>
      </c>
      <c r="M1493" s="1">
        <f>COUNTIF(B1493,"*iu*")</f>
        <v>0</v>
      </c>
      <c r="N1493" s="1">
        <f>COUNTIF(B1493,"*ei*")</f>
        <v>0</v>
      </c>
      <c r="O1493" s="1">
        <f>COUNTIF(B1493,"*ea*")</f>
        <v>0</v>
      </c>
      <c r="P1493" s="1">
        <f>COUNTIF(B1493,"*eo*")</f>
        <v>0</v>
      </c>
      <c r="Q1493" s="1">
        <f>COUNTIF(B1493,"*eu*")</f>
        <v>0</v>
      </c>
      <c r="R1493" s="1">
        <f>COUNTIF(B1493,"*ai*")</f>
        <v>0</v>
      </c>
      <c r="S1493" s="1">
        <f>COUNTIF(B1493,"*ae*")</f>
        <v>0</v>
      </c>
      <c r="T1493" s="1">
        <f>COUNTIF(B1493,"*ao*")</f>
        <v>0</v>
      </c>
      <c r="U1493" s="1">
        <f>COUNTIF(B1493,"*au*")</f>
        <v>0</v>
      </c>
      <c r="V1493" s="1">
        <f>COUNTIF(B1493,"*oi*")</f>
        <v>0</v>
      </c>
      <c r="W1493" s="1">
        <f>COUNTIF(B1493,"*oe*")</f>
        <v>0</v>
      </c>
      <c r="X1493" s="1">
        <f>COUNTIF(B1493,"*oa*")</f>
        <v>0</v>
      </c>
      <c r="Y1493" s="1">
        <f>COUNTIF(B1493,"*ou*")</f>
        <v>0</v>
      </c>
      <c r="Z1493" s="1">
        <f>COUNTIF(B1493,"*ui*")</f>
        <v>0</v>
      </c>
      <c r="AA1493" s="1">
        <f>COUNTIF(B1493,"*ua*")</f>
        <v>0</v>
      </c>
      <c r="AB1493">
        <f>SUM(G1493:AA1493)</f>
        <v>0</v>
      </c>
      <c r="AC1493">
        <v>2</v>
      </c>
      <c r="AD1493">
        <f>COUNTIF(AC1493,"2")</f>
        <v>1</v>
      </c>
      <c r="AE1493">
        <f>COUNTIF(AC1493,"3")</f>
        <v>0</v>
      </c>
      <c r="AF1493">
        <f>COUNTIF(AC1493,"4")</f>
        <v>0</v>
      </c>
      <c r="AG1493">
        <f>COUNTIF(AC1493,"5")</f>
        <v>0</v>
      </c>
      <c r="AH1493">
        <v>1</v>
      </c>
      <c r="AI1493">
        <v>0</v>
      </c>
      <c r="AM1493">
        <v>1</v>
      </c>
      <c r="AN1493" t="str">
        <f>RIGHT(B1493,1)</f>
        <v>r</v>
      </c>
      <c r="AO1493" s="1">
        <f>COUNTIF(F1493,"CVCV")+COUNTIF(F1493,"CVVCV")</f>
        <v>0</v>
      </c>
      <c r="AP1493" s="1">
        <f>COUNTIF(F1493,"CVCVC")+COUNTIF(F1493,"CVVCVC")</f>
        <v>1</v>
      </c>
      <c r="AQ1493" s="1">
        <f>COUNTIF(F1493,"VCV")+COUNTIF(F1493,"VVCV")</f>
        <v>0</v>
      </c>
      <c r="AR1493" s="1">
        <f>COUNTIF(F1493,"VCVC")+COUNTIF(F1493,"VVCVC")</f>
        <v>0</v>
      </c>
      <c r="AS1493" s="1">
        <f>COUNTIF(F1493,"CVV")</f>
        <v>0</v>
      </c>
      <c r="AT1493" s="1">
        <f>COUNTIF(F1493,"CVVC")</f>
        <v>0</v>
      </c>
      <c r="AU1493" s="1">
        <f>COUNTIF(F1493,"VV")</f>
        <v>0</v>
      </c>
      <c r="AV1493" s="1">
        <f>COUNTIF(F1493,"VVC")</f>
        <v>0</v>
      </c>
      <c r="AW1493" s="1">
        <f>COUNTIF(F1493,"CVVCVC")+COUNTIF(F1493,"VVCVC")+COUNTIF(F1493,"CVVCV")+COUNTIF(F1493,"VVCV")</f>
        <v>0</v>
      </c>
      <c r="AY1493" s="1">
        <f>COUNTIF(F1493,"CCVCV")</f>
        <v>0</v>
      </c>
      <c r="AZ1493" s="1">
        <f>COUNTIF(F1493,"CCVCVC")</f>
        <v>0</v>
      </c>
      <c r="BA1493" s="1">
        <f>COUNTIF(F1493,"CCVV")</f>
        <v>0</v>
      </c>
      <c r="BB1493" s="1">
        <f>COUNTIF(F1493,"CCVVC")</f>
        <v>0</v>
      </c>
      <c r="BF1493" s="1" t="str">
        <f>RIGHT(F1493,4)</f>
        <v>VCVC</v>
      </c>
      <c r="BG1493" s="1"/>
      <c r="BJ1493">
        <v>1</v>
      </c>
      <c r="BK1493">
        <v>1</v>
      </c>
      <c r="BP1493" s="1">
        <f>SUM(BG1493:BO1493)</f>
        <v>2</v>
      </c>
      <c r="BQ1493">
        <v>0</v>
      </c>
      <c r="BS1493" s="1" t="str">
        <f>LEFT(B1493,1)</f>
        <v>p</v>
      </c>
      <c r="BT1493" s="1" t="str">
        <f>LEFT(B1493,2)</f>
        <v>pu</v>
      </c>
      <c r="BU1493" s="1" t="str">
        <f>RIGHT(B1493,1)</f>
        <v>r</v>
      </c>
      <c r="BX1493" s="10">
        <v>0</v>
      </c>
      <c r="BY1493" s="10" t="str">
        <f>LEFT(CA1493,1)</f>
        <v>u</v>
      </c>
      <c r="BZ1493" s="10" t="str">
        <f>LEFT(CC1493,1)</f>
        <v>a</v>
      </c>
      <c r="CA1493" s="10" t="str">
        <f>RIGHT(B1493,4)</f>
        <v>utar</v>
      </c>
      <c r="CB1493" s="10" t="str">
        <f>RIGHT(B1493,3)</f>
        <v>tar</v>
      </c>
      <c r="CC1493" s="10" t="str">
        <f>RIGHT(B1493,2)</f>
        <v>ar</v>
      </c>
      <c r="CD1493" s="10" t="str">
        <f>RIGHT(B1493,1)</f>
        <v>r</v>
      </c>
    </row>
    <row r="1494" spans="1:82">
      <c r="A1494">
        <v>450</v>
      </c>
      <c r="B1494" s="30" t="s">
        <v>547</v>
      </c>
      <c r="C1494" t="s">
        <v>1918</v>
      </c>
      <c r="D1494" t="s">
        <v>1141</v>
      </c>
      <c r="E1494" t="s">
        <v>1141</v>
      </c>
      <c r="F1494" t="s">
        <v>2842</v>
      </c>
      <c r="G1494" s="1">
        <f>COUNTIF(B1494,"*ii*")</f>
        <v>0</v>
      </c>
      <c r="H1494" s="1">
        <f>COUNTIF(B1494,"*ee*")</f>
        <v>0</v>
      </c>
      <c r="I1494" s="1">
        <f>COUNTIF(B1494,"*aa*")</f>
        <v>0</v>
      </c>
      <c r="J1494" s="1">
        <f>COUNTIF(B1494,"*oo*")</f>
        <v>0</v>
      </c>
      <c r="K1494" s="1">
        <f>COUNTIF(B1494,"*uu*")</f>
        <v>0</v>
      </c>
      <c r="L1494" s="1">
        <f>COUNTIF(B1494,"*ia*")</f>
        <v>0</v>
      </c>
      <c r="M1494" s="1">
        <f>COUNTIF(B1494,"*iu*")</f>
        <v>0</v>
      </c>
      <c r="N1494" s="1">
        <f>COUNTIF(B1494,"*ei*")</f>
        <v>0</v>
      </c>
      <c r="O1494" s="1">
        <f>COUNTIF(B1494,"*ea*")</f>
        <v>0</v>
      </c>
      <c r="P1494" s="1">
        <f>COUNTIF(B1494,"*eo*")</f>
        <v>0</v>
      </c>
      <c r="Q1494" s="1">
        <f>COUNTIF(B1494,"*eu*")</f>
        <v>0</v>
      </c>
      <c r="R1494" s="1">
        <f>COUNTIF(B1494,"*ai*")</f>
        <v>0</v>
      </c>
      <c r="S1494" s="1">
        <f>COUNTIF(B1494,"*ae*")</f>
        <v>0</v>
      </c>
      <c r="T1494" s="1">
        <f>COUNTIF(B1494,"*ao*")</f>
        <v>0</v>
      </c>
      <c r="U1494" s="1">
        <f>COUNTIF(B1494,"*au*")</f>
        <v>0</v>
      </c>
      <c r="V1494" s="1">
        <f>COUNTIF(B1494,"*oi*")</f>
        <v>0</v>
      </c>
      <c r="W1494" s="1">
        <f>COUNTIF(B1494,"*oe*")</f>
        <v>0</v>
      </c>
      <c r="X1494" s="1">
        <f>COUNTIF(B1494,"*oa*")</f>
        <v>0</v>
      </c>
      <c r="Y1494" s="1">
        <f>COUNTIF(B1494,"*ou*")</f>
        <v>0</v>
      </c>
      <c r="Z1494" s="1">
        <f>COUNTIF(B1494,"*ui*")</f>
        <v>0</v>
      </c>
      <c r="AA1494" s="1">
        <f>COUNTIF(B1494,"*ua*")</f>
        <v>0</v>
      </c>
      <c r="AB1494">
        <f>SUM(G1494:AA1494)</f>
        <v>0</v>
      </c>
      <c r="AC1494">
        <v>2</v>
      </c>
      <c r="AD1494">
        <f>COUNTIF(AC1494,"2")</f>
        <v>1</v>
      </c>
      <c r="AE1494">
        <f>COUNTIF(AC1494,"3")</f>
        <v>0</v>
      </c>
      <c r="AF1494">
        <f>COUNTIF(AC1494,"4")</f>
        <v>0</v>
      </c>
      <c r="AG1494">
        <f>COUNTIF(AC1494,"5")</f>
        <v>0</v>
      </c>
      <c r="AH1494">
        <v>1</v>
      </c>
      <c r="AI1494">
        <v>0</v>
      </c>
      <c r="AM1494">
        <v>1</v>
      </c>
      <c r="AN1494" t="str">
        <f>RIGHT(B1494,1)</f>
        <v>s</v>
      </c>
      <c r="AO1494" s="1">
        <f>COUNTIF(F1494,"CVCV")+COUNTIF(F1494,"CVVCV")</f>
        <v>0</v>
      </c>
      <c r="AP1494" s="1">
        <f>COUNTIF(F1494,"CVCVC")+COUNTIF(F1494,"CVVCVC")</f>
        <v>1</v>
      </c>
      <c r="AQ1494" s="1">
        <f>COUNTIF(F1494,"VCV")+COUNTIF(F1494,"VVCV")</f>
        <v>0</v>
      </c>
      <c r="AR1494" s="1">
        <f>COUNTIF(F1494,"VCVC")+COUNTIF(F1494,"VVCVC")</f>
        <v>0</v>
      </c>
      <c r="AS1494" s="1">
        <f>COUNTIF(F1494,"CVV")</f>
        <v>0</v>
      </c>
      <c r="AT1494" s="1">
        <f>COUNTIF(F1494,"CVVC")</f>
        <v>0</v>
      </c>
      <c r="AU1494" s="1">
        <f>COUNTIF(F1494,"VV")</f>
        <v>0</v>
      </c>
      <c r="AV1494" s="1">
        <f>COUNTIF(F1494,"VVC")</f>
        <v>0</v>
      </c>
      <c r="AW1494" s="1">
        <f>COUNTIF(F1494,"CVVCVC")+COUNTIF(F1494,"VVCVC")+COUNTIF(F1494,"CVVCV")+COUNTIF(F1494,"VVCV")</f>
        <v>0</v>
      </c>
      <c r="AY1494" s="1">
        <f>COUNTIF(F1494,"CCVCV")</f>
        <v>0</v>
      </c>
      <c r="AZ1494" s="1">
        <f>COUNTIF(F1494,"CCVCVC")</f>
        <v>0</v>
      </c>
      <c r="BA1494" s="1">
        <f>COUNTIF(F1494,"CCVV")</f>
        <v>0</v>
      </c>
      <c r="BB1494" s="1">
        <f>COUNTIF(F1494,"CCVVC")</f>
        <v>0</v>
      </c>
      <c r="BF1494" s="1" t="str">
        <f>RIGHT(F1494,4)</f>
        <v>VCVC</v>
      </c>
      <c r="BG1494" s="1"/>
      <c r="BJ1494">
        <v>1</v>
      </c>
      <c r="BK1494">
        <v>1</v>
      </c>
      <c r="BP1494" s="1">
        <f>SUM(BG1494:BO1494)</f>
        <v>2</v>
      </c>
      <c r="BQ1494">
        <v>0</v>
      </c>
      <c r="BS1494" s="1" t="str">
        <f>LEFT(B1494,1)</f>
        <v>J</v>
      </c>
      <c r="BT1494" s="1" t="str">
        <f>LEFT(B1494,2)</f>
        <v>Ja</v>
      </c>
      <c r="BU1494" s="1" t="str">
        <f>RIGHT(B1494,1)</f>
        <v>s</v>
      </c>
      <c r="BX1494" s="10">
        <v>0</v>
      </c>
      <c r="BY1494" s="10" t="str">
        <f>LEFT(CA1494,1)</f>
        <v>a</v>
      </c>
      <c r="BZ1494" s="10" t="str">
        <f>LEFT(CC1494,1)</f>
        <v>a</v>
      </c>
      <c r="CA1494" s="10" t="str">
        <f>RIGHT(B1494,4)</f>
        <v>abas</v>
      </c>
      <c r="CB1494" s="10" t="str">
        <f>RIGHT(B1494,3)</f>
        <v>bas</v>
      </c>
      <c r="CC1494" s="10" t="str">
        <f>RIGHT(B1494,2)</f>
        <v>as</v>
      </c>
      <c r="CD1494" s="10" t="str">
        <f>RIGHT(B1494,1)</f>
        <v>s</v>
      </c>
    </row>
    <row r="1495" spans="1:82">
      <c r="A1495">
        <v>755</v>
      </c>
      <c r="B1495" s="30" t="s">
        <v>979</v>
      </c>
      <c r="C1495" t="s">
        <v>2565</v>
      </c>
      <c r="D1495" t="s">
        <v>1141</v>
      </c>
      <c r="E1495" t="s">
        <v>1141</v>
      </c>
      <c r="F1495" t="s">
        <v>2842</v>
      </c>
      <c r="G1495" s="1">
        <f>COUNTIF(B1495,"*ii*")</f>
        <v>0</v>
      </c>
      <c r="H1495" s="1">
        <f>COUNTIF(B1495,"*ee*")</f>
        <v>0</v>
      </c>
      <c r="I1495" s="1">
        <f>COUNTIF(B1495,"*aa*")</f>
        <v>0</v>
      </c>
      <c r="J1495" s="1">
        <f>COUNTIF(B1495,"*oo*")</f>
        <v>0</v>
      </c>
      <c r="K1495" s="1">
        <f>COUNTIF(B1495,"*uu*")</f>
        <v>0</v>
      </c>
      <c r="L1495" s="1">
        <f>COUNTIF(B1495,"*ia*")</f>
        <v>0</v>
      </c>
      <c r="M1495" s="1">
        <f>COUNTIF(B1495,"*iu*")</f>
        <v>0</v>
      </c>
      <c r="N1495" s="1">
        <f>COUNTIF(B1495,"*ei*")</f>
        <v>0</v>
      </c>
      <c r="O1495" s="1">
        <f>COUNTIF(B1495,"*ea*")</f>
        <v>0</v>
      </c>
      <c r="P1495" s="1">
        <f>COUNTIF(B1495,"*eo*")</f>
        <v>0</v>
      </c>
      <c r="Q1495" s="1">
        <f>COUNTIF(B1495,"*eu*")</f>
        <v>0</v>
      </c>
      <c r="R1495" s="1">
        <f>COUNTIF(B1495,"*ai*")</f>
        <v>0</v>
      </c>
      <c r="S1495" s="1">
        <f>COUNTIF(B1495,"*ae*")</f>
        <v>0</v>
      </c>
      <c r="T1495" s="1">
        <f>COUNTIF(B1495,"*ao*")</f>
        <v>0</v>
      </c>
      <c r="U1495" s="1">
        <f>COUNTIF(B1495,"*au*")</f>
        <v>0</v>
      </c>
      <c r="V1495" s="1">
        <f>COUNTIF(B1495,"*oi*")</f>
        <v>0</v>
      </c>
      <c r="W1495" s="1">
        <f>COUNTIF(B1495,"*oe*")</f>
        <v>0</v>
      </c>
      <c r="X1495" s="1">
        <f>COUNTIF(B1495,"*oa*")</f>
        <v>0</v>
      </c>
      <c r="Y1495" s="1">
        <f>COUNTIF(B1495,"*ou*")</f>
        <v>0</v>
      </c>
      <c r="Z1495" s="1">
        <f>COUNTIF(B1495,"*ui*")</f>
        <v>0</v>
      </c>
      <c r="AA1495" s="1">
        <f>COUNTIF(B1495,"*ua*")</f>
        <v>0</v>
      </c>
      <c r="AB1495">
        <f>SUM(G1495:AA1495)</f>
        <v>0</v>
      </c>
      <c r="AC1495">
        <v>2</v>
      </c>
      <c r="AD1495">
        <f>COUNTIF(AC1495,"2")</f>
        <v>1</v>
      </c>
      <c r="AE1495">
        <f>COUNTIF(AC1495,"3")</f>
        <v>0</v>
      </c>
      <c r="AF1495">
        <f>COUNTIF(AC1495,"4")</f>
        <v>0</v>
      </c>
      <c r="AG1495">
        <f>COUNTIF(AC1495,"5")</f>
        <v>0</v>
      </c>
      <c r="AH1495">
        <v>1</v>
      </c>
      <c r="AI1495">
        <v>0</v>
      </c>
      <c r="AM1495">
        <v>1</v>
      </c>
      <c r="AN1495" t="str">
        <f>RIGHT(B1495,1)</f>
        <v>s</v>
      </c>
      <c r="AO1495" s="1">
        <f>COUNTIF(F1495,"CVCV")+COUNTIF(F1495,"CVVCV")</f>
        <v>0</v>
      </c>
      <c r="AP1495" s="1">
        <f>COUNTIF(F1495,"CVCVC")+COUNTIF(F1495,"CVVCVC")</f>
        <v>1</v>
      </c>
      <c r="AQ1495" s="1">
        <f>COUNTIF(F1495,"VCV")+COUNTIF(F1495,"VVCV")</f>
        <v>0</v>
      </c>
      <c r="AR1495" s="1">
        <f>COUNTIF(F1495,"VCVC")+COUNTIF(F1495,"VVCVC")</f>
        <v>0</v>
      </c>
      <c r="AS1495" s="1">
        <f>COUNTIF(F1495,"CVV")</f>
        <v>0</v>
      </c>
      <c r="AT1495" s="1">
        <f>COUNTIF(F1495,"CVVC")</f>
        <v>0</v>
      </c>
      <c r="AU1495" s="1">
        <f>COUNTIF(F1495,"VV")</f>
        <v>0</v>
      </c>
      <c r="AV1495" s="1">
        <f>COUNTIF(F1495,"VVC")</f>
        <v>0</v>
      </c>
      <c r="AW1495" s="1">
        <f>COUNTIF(F1495,"CVVCVC")+COUNTIF(F1495,"VVCVC")+COUNTIF(F1495,"CVVCV")+COUNTIF(F1495,"VVCV")</f>
        <v>0</v>
      </c>
      <c r="AY1495" s="1">
        <f>COUNTIF(F1495,"CCVCV")</f>
        <v>0</v>
      </c>
      <c r="AZ1495" s="1">
        <f>COUNTIF(F1495,"CCVCVC")</f>
        <v>0</v>
      </c>
      <c r="BA1495" s="1">
        <f>COUNTIF(F1495,"CCVV")</f>
        <v>0</v>
      </c>
      <c r="BB1495" s="1">
        <f>COUNTIF(F1495,"CCVVC")</f>
        <v>0</v>
      </c>
      <c r="BF1495" s="1" t="str">
        <f>RIGHT(F1495,4)</f>
        <v>VCVC</v>
      </c>
      <c r="BG1495" s="1"/>
      <c r="BJ1495">
        <v>1</v>
      </c>
      <c r="BK1495">
        <v>1</v>
      </c>
      <c r="BP1495" s="1">
        <f>SUM(BG1495:BO1495)</f>
        <v>2</v>
      </c>
      <c r="BQ1495">
        <v>0</v>
      </c>
      <c r="BS1495" s="1" t="str">
        <f>LEFT(B1495,1)</f>
        <v>m</v>
      </c>
      <c r="BT1495" s="1" t="str">
        <f>LEFT(B1495,2)</f>
        <v>ma</v>
      </c>
      <c r="BU1495" s="1" t="str">
        <f>RIGHT(B1495,1)</f>
        <v>s</v>
      </c>
      <c r="BX1495" s="10">
        <v>0</v>
      </c>
      <c r="BY1495" s="10" t="str">
        <f>LEFT(CA1495,1)</f>
        <v>a</v>
      </c>
      <c r="BZ1495" s="10" t="str">
        <f>LEFT(CC1495,1)</f>
        <v>a</v>
      </c>
      <c r="CA1495" s="10" t="str">
        <f>RIGHT(B1495,4)</f>
        <v>anas</v>
      </c>
      <c r="CB1495" s="10" t="str">
        <f>RIGHT(B1495,3)</f>
        <v>nas</v>
      </c>
      <c r="CC1495" s="10" t="str">
        <f>RIGHT(B1495,2)</f>
        <v>as</v>
      </c>
      <c r="CD1495" s="10" t="str">
        <f>RIGHT(B1495,1)</f>
        <v>s</v>
      </c>
    </row>
    <row r="1496" spans="1:82">
      <c r="A1496">
        <v>1465</v>
      </c>
      <c r="B1496" s="30" t="s">
        <v>3706</v>
      </c>
      <c r="C1496" t="s">
        <v>1440</v>
      </c>
      <c r="D1496" t="s">
        <v>1150</v>
      </c>
      <c r="E1496" t="s">
        <v>2821</v>
      </c>
      <c r="F1496" s="1" t="s">
        <v>2842</v>
      </c>
      <c r="G1496" s="1">
        <f>COUNTIF(B1496,"*ii*")</f>
        <v>0</v>
      </c>
      <c r="H1496" s="1">
        <f>COUNTIF(B1496,"*ee*")</f>
        <v>0</v>
      </c>
      <c r="I1496" s="1">
        <f>COUNTIF(B1496,"*aa*")</f>
        <v>0</v>
      </c>
      <c r="J1496" s="1">
        <f>COUNTIF(B1496,"*oo*")</f>
        <v>0</v>
      </c>
      <c r="K1496" s="1">
        <f>COUNTIF(B1496,"*uu*")</f>
        <v>0</v>
      </c>
      <c r="L1496" s="1">
        <f>COUNTIF(B1496,"*ia*")</f>
        <v>0</v>
      </c>
      <c r="M1496" s="1">
        <f>COUNTIF(B1496,"*iu*")</f>
        <v>0</v>
      </c>
      <c r="N1496" s="1">
        <f>COUNTIF(B1496,"*ei*")</f>
        <v>0</v>
      </c>
      <c r="O1496" s="1">
        <f>COUNTIF(B1496,"*ea*")</f>
        <v>0</v>
      </c>
      <c r="P1496" s="1">
        <f>COUNTIF(B1496,"*eo*")</f>
        <v>0</v>
      </c>
      <c r="Q1496" s="1">
        <f>COUNTIF(B1496,"*eu*")</f>
        <v>0</v>
      </c>
      <c r="R1496" s="1">
        <f>COUNTIF(B1496,"*ai*")</f>
        <v>0</v>
      </c>
      <c r="S1496" s="1">
        <f>COUNTIF(B1496,"*ae*")</f>
        <v>0</v>
      </c>
      <c r="T1496" s="1">
        <f>COUNTIF(B1496,"*ao*")</f>
        <v>0</v>
      </c>
      <c r="U1496" s="1">
        <f>COUNTIF(B1496,"*au*")</f>
        <v>0</v>
      </c>
      <c r="V1496" s="1">
        <f>COUNTIF(B1496,"*oi*")</f>
        <v>0</v>
      </c>
      <c r="W1496" s="1">
        <f>COUNTIF(B1496,"*oe*")</f>
        <v>0</v>
      </c>
      <c r="X1496" s="1">
        <f>COUNTIF(B1496,"*oa*")</f>
        <v>0</v>
      </c>
      <c r="Y1496" s="1">
        <f>COUNTIF(B1496,"*ou*")</f>
        <v>0</v>
      </c>
      <c r="Z1496" s="1">
        <f>COUNTIF(B1496,"*ui*")</f>
        <v>0</v>
      </c>
      <c r="AA1496" s="1">
        <f>COUNTIF(B1496,"*ua*")</f>
        <v>0</v>
      </c>
      <c r="AB1496">
        <f>SUM(G1496:AA1496)</f>
        <v>0</v>
      </c>
      <c r="AC1496" s="1">
        <v>2</v>
      </c>
      <c r="AD1496">
        <f>COUNTIF(AC1496,"2")</f>
        <v>1</v>
      </c>
      <c r="AE1496">
        <f>COUNTIF(AC1496,"3")</f>
        <v>0</v>
      </c>
      <c r="AF1496">
        <f>COUNTIF(AC1496,"4")</f>
        <v>0</v>
      </c>
      <c r="AG1496">
        <f>COUNTIF(AC1496,"5")</f>
        <v>0</v>
      </c>
      <c r="AH1496">
        <v>1</v>
      </c>
      <c r="AI1496">
        <v>0</v>
      </c>
      <c r="AM1496">
        <v>1</v>
      </c>
      <c r="AN1496" t="str">
        <f>RIGHT(B1496,1)</f>
        <v>s</v>
      </c>
      <c r="AO1496" s="1">
        <f>COUNTIF(F1496,"CVCV")+COUNTIF(F1496,"CVVCV")</f>
        <v>0</v>
      </c>
      <c r="AP1496" s="1">
        <f>COUNTIF(F1496,"CVCVC")+COUNTIF(F1496,"CVVCVC")</f>
        <v>1</v>
      </c>
      <c r="AQ1496" s="1">
        <f>COUNTIF(F1496,"VCV")+COUNTIF(F1496,"VVCV")</f>
        <v>0</v>
      </c>
      <c r="AR1496" s="1">
        <f>COUNTIF(F1496,"VCVC")+COUNTIF(F1496,"VVCVC")</f>
        <v>0</v>
      </c>
      <c r="AS1496" s="1">
        <f>COUNTIF(F1496,"CVV")</f>
        <v>0</v>
      </c>
      <c r="AT1496" s="1">
        <f>COUNTIF(F1496,"CVVC")</f>
        <v>0</v>
      </c>
      <c r="AU1496" s="1">
        <f>COUNTIF(F1496,"VV")</f>
        <v>0</v>
      </c>
      <c r="AV1496" s="1">
        <f>COUNTIF(F1496,"VVC")</f>
        <v>0</v>
      </c>
      <c r="AW1496" s="1">
        <f>COUNTIF(F1496,"CVVCVC")+COUNTIF(F1496,"VVCVC")+COUNTIF(F1496,"CVVCV")+COUNTIF(F1496,"VVCV")</f>
        <v>0</v>
      </c>
      <c r="AY1496" s="1">
        <f>COUNTIF(F1496,"CCVCV")</f>
        <v>0</v>
      </c>
      <c r="AZ1496" s="1">
        <f>COUNTIF(F1496,"CCVCVC")</f>
        <v>0</v>
      </c>
      <c r="BA1496" s="1">
        <f>COUNTIF(F1496,"CCVV")</f>
        <v>0</v>
      </c>
      <c r="BB1496" s="1">
        <f>COUNTIF(F1496,"CCVVC")</f>
        <v>0</v>
      </c>
      <c r="BE1496" s="30" t="s">
        <v>217</v>
      </c>
      <c r="BF1496" s="1" t="str">
        <f>RIGHT(F1496,4)</f>
        <v>VCVC</v>
      </c>
      <c r="BG1496" s="1"/>
      <c r="BJ1496">
        <v>1</v>
      </c>
      <c r="BK1496">
        <v>1</v>
      </c>
      <c r="BP1496" s="1">
        <f>SUM(BG1496:BO1496)</f>
        <v>2</v>
      </c>
      <c r="BQ1496">
        <v>0</v>
      </c>
      <c r="BS1496" s="1" t="str">
        <f>LEFT(B1496,1)</f>
        <v>r</v>
      </c>
      <c r="BT1496" s="1" t="str">
        <f>LEFT(B1496,2)</f>
        <v>ra</v>
      </c>
      <c r="BU1496" s="1" t="str">
        <f>RIGHT(B1496,1)</f>
        <v>s</v>
      </c>
      <c r="BX1496" s="10">
        <v>0</v>
      </c>
      <c r="BY1496" s="10" t="str">
        <f>LEFT(CA1496,1)</f>
        <v>a</v>
      </c>
      <c r="BZ1496" s="10" t="str">
        <f>LEFT(CC1496,1)</f>
        <v>a</v>
      </c>
      <c r="CA1496" s="10" t="str">
        <f>RIGHT(B1496,4)</f>
        <v>akas</v>
      </c>
      <c r="CB1496" s="10" t="str">
        <f>RIGHT(B1496,3)</f>
        <v>kas</v>
      </c>
      <c r="CC1496" s="10" t="str">
        <f>RIGHT(B1496,2)</f>
        <v>as</v>
      </c>
      <c r="CD1496" s="10" t="str">
        <f>RIGHT(B1496,1)</f>
        <v>s</v>
      </c>
    </row>
    <row r="1497" spans="1:82">
      <c r="A1497">
        <v>1472</v>
      </c>
      <c r="B1497" s="30" t="s">
        <v>284</v>
      </c>
      <c r="C1497" t="s">
        <v>1535</v>
      </c>
      <c r="D1497" t="s">
        <v>1150</v>
      </c>
      <c r="E1497" t="s">
        <v>2821</v>
      </c>
      <c r="F1497" t="s">
        <v>2842</v>
      </c>
      <c r="G1497" s="1">
        <f>COUNTIF(B1497,"*ii*")</f>
        <v>0</v>
      </c>
      <c r="H1497" s="1">
        <f>COUNTIF(B1497,"*ee*")</f>
        <v>0</v>
      </c>
      <c r="I1497" s="1">
        <f>COUNTIF(B1497,"*aa*")</f>
        <v>0</v>
      </c>
      <c r="J1497" s="1">
        <f>COUNTIF(B1497,"*oo*")</f>
        <v>0</v>
      </c>
      <c r="K1497" s="1">
        <f>COUNTIF(B1497,"*uu*")</f>
        <v>0</v>
      </c>
      <c r="L1497" s="1">
        <f>COUNTIF(B1497,"*ia*")</f>
        <v>0</v>
      </c>
      <c r="M1497" s="1">
        <f>COUNTIF(B1497,"*iu*")</f>
        <v>0</v>
      </c>
      <c r="N1497" s="1">
        <f>COUNTIF(B1497,"*ei*")</f>
        <v>0</v>
      </c>
      <c r="O1497" s="1">
        <f>COUNTIF(B1497,"*ea*")</f>
        <v>0</v>
      </c>
      <c r="P1497" s="1">
        <f>COUNTIF(B1497,"*eo*")</f>
        <v>0</v>
      </c>
      <c r="Q1497" s="1">
        <f>COUNTIF(B1497,"*eu*")</f>
        <v>0</v>
      </c>
      <c r="R1497" s="1">
        <f>COUNTIF(B1497,"*ai*")</f>
        <v>0</v>
      </c>
      <c r="S1497" s="1">
        <f>COUNTIF(B1497,"*ae*")</f>
        <v>0</v>
      </c>
      <c r="T1497" s="1">
        <f>COUNTIF(B1497,"*ao*")</f>
        <v>0</v>
      </c>
      <c r="U1497" s="1">
        <f>COUNTIF(B1497,"*au*")</f>
        <v>0</v>
      </c>
      <c r="V1497" s="1">
        <f>COUNTIF(B1497,"*oi*")</f>
        <v>0</v>
      </c>
      <c r="W1497" s="1">
        <f>COUNTIF(B1497,"*oe*")</f>
        <v>0</v>
      </c>
      <c r="X1497" s="1">
        <f>COUNTIF(B1497,"*oa*")</f>
        <v>0</v>
      </c>
      <c r="Y1497" s="1">
        <f>COUNTIF(B1497,"*ou*")</f>
        <v>0</v>
      </c>
      <c r="Z1497" s="1">
        <f>COUNTIF(B1497,"*ui*")</f>
        <v>0</v>
      </c>
      <c r="AA1497" s="1">
        <f>COUNTIF(B1497,"*ua*")</f>
        <v>0</v>
      </c>
      <c r="AB1497">
        <f>SUM(G1497:AA1497)</f>
        <v>0</v>
      </c>
      <c r="AC1497">
        <v>2</v>
      </c>
      <c r="AD1497">
        <f>COUNTIF(AC1497,"2")</f>
        <v>1</v>
      </c>
      <c r="AE1497">
        <f>COUNTIF(AC1497,"3")</f>
        <v>0</v>
      </c>
      <c r="AF1497">
        <f>COUNTIF(AC1497,"4")</f>
        <v>0</v>
      </c>
      <c r="AG1497">
        <f>COUNTIF(AC1497,"5")</f>
        <v>0</v>
      </c>
      <c r="AH1497">
        <v>1</v>
      </c>
      <c r="AI1497">
        <v>0</v>
      </c>
      <c r="AM1497">
        <v>1</v>
      </c>
      <c r="AN1497" t="str">
        <f>RIGHT(B1497,1)</f>
        <v>s</v>
      </c>
      <c r="AO1497" s="1">
        <f>COUNTIF(F1497,"CVCV")+COUNTIF(F1497,"CVVCV")</f>
        <v>0</v>
      </c>
      <c r="AP1497" s="1">
        <f>COUNTIF(F1497,"CVCVC")+COUNTIF(F1497,"CVVCVC")</f>
        <v>1</v>
      </c>
      <c r="AQ1497" s="1">
        <f>COUNTIF(F1497,"VCV")+COUNTIF(F1497,"VVCV")</f>
        <v>0</v>
      </c>
      <c r="AR1497" s="1">
        <f>COUNTIF(F1497,"VCVC")+COUNTIF(F1497,"VVCVC")</f>
        <v>0</v>
      </c>
      <c r="AS1497" s="1">
        <f>COUNTIF(F1497,"CVV")</f>
        <v>0</v>
      </c>
      <c r="AT1497" s="1">
        <f>COUNTIF(F1497,"CVVC")</f>
        <v>0</v>
      </c>
      <c r="AU1497" s="1">
        <f>COUNTIF(F1497,"VV")</f>
        <v>0</v>
      </c>
      <c r="AV1497" s="1">
        <f>COUNTIF(F1497,"VVC")</f>
        <v>0</v>
      </c>
      <c r="AW1497" s="1">
        <f>COUNTIF(F1497,"CVVCVC")+COUNTIF(F1497,"VVCVC")+COUNTIF(F1497,"CVVCV")+COUNTIF(F1497,"VVCV")</f>
        <v>0</v>
      </c>
      <c r="AY1497" s="1">
        <f>COUNTIF(F1497,"CCVCV")</f>
        <v>0</v>
      </c>
      <c r="AZ1497" s="1">
        <f>COUNTIF(F1497,"CCVCVC")</f>
        <v>0</v>
      </c>
      <c r="BA1497" s="1">
        <f>COUNTIF(F1497,"CCVV")</f>
        <v>0</v>
      </c>
      <c r="BB1497" s="1">
        <f>COUNTIF(F1497,"CCVVC")</f>
        <v>0</v>
      </c>
      <c r="BF1497" s="1" t="str">
        <f>RIGHT(F1497,4)</f>
        <v>VCVC</v>
      </c>
      <c r="BG1497" s="1"/>
      <c r="BJ1497">
        <v>1</v>
      </c>
      <c r="BK1497">
        <v>1</v>
      </c>
      <c r="BP1497" s="1">
        <f>SUM(BG1497:BO1497)</f>
        <v>2</v>
      </c>
      <c r="BQ1497">
        <v>0</v>
      </c>
      <c r="BS1497" s="1" t="str">
        <f>LEFT(B1497,1)</f>
        <v>r</v>
      </c>
      <c r="BT1497" s="1" t="str">
        <f>LEFT(B1497,2)</f>
        <v>ra</v>
      </c>
      <c r="BU1497" s="1" t="str">
        <f>RIGHT(B1497,1)</f>
        <v>s</v>
      </c>
      <c r="BX1497" s="10">
        <v>0</v>
      </c>
      <c r="BY1497" s="10" t="str">
        <f>LEFT(CA1497,1)</f>
        <v>a</v>
      </c>
      <c r="BZ1497" s="10" t="str">
        <f>LEFT(CC1497,1)</f>
        <v>a</v>
      </c>
      <c r="CA1497" s="10" t="str">
        <f>RIGHT(B1497,4)</f>
        <v>anas</v>
      </c>
      <c r="CB1497" s="10" t="str">
        <f>RIGHT(B1497,3)</f>
        <v>nas</v>
      </c>
      <c r="CC1497" s="10" t="str">
        <f>RIGHT(B1497,2)</f>
        <v>as</v>
      </c>
      <c r="CD1497" s="10" t="str">
        <f>RIGHT(B1497,1)</f>
        <v>s</v>
      </c>
    </row>
    <row r="1498" spans="1:82">
      <c r="A1498">
        <v>141</v>
      </c>
      <c r="B1498" s="30" t="s">
        <v>624</v>
      </c>
      <c r="C1498" t="s">
        <v>2014</v>
      </c>
      <c r="D1498" t="s">
        <v>1141</v>
      </c>
      <c r="E1498" t="s">
        <v>1141</v>
      </c>
      <c r="F1498" t="s">
        <v>2842</v>
      </c>
      <c r="G1498" s="1">
        <f>COUNTIF(B1498,"*ii*")</f>
        <v>0</v>
      </c>
      <c r="H1498" s="1">
        <f>COUNTIF(B1498,"*ee*")</f>
        <v>0</v>
      </c>
      <c r="I1498" s="1">
        <f>COUNTIF(B1498,"*aa*")</f>
        <v>0</v>
      </c>
      <c r="J1498" s="1">
        <f>COUNTIF(B1498,"*oo*")</f>
        <v>0</v>
      </c>
      <c r="K1498" s="1">
        <f>COUNTIF(B1498,"*uu*")</f>
        <v>0</v>
      </c>
      <c r="L1498" s="1">
        <f>COUNTIF(B1498,"*ia*")</f>
        <v>0</v>
      </c>
      <c r="M1498" s="1">
        <f>COUNTIF(B1498,"*iu*")</f>
        <v>0</v>
      </c>
      <c r="N1498" s="1">
        <f>COUNTIF(B1498,"*ei*")</f>
        <v>0</v>
      </c>
      <c r="O1498" s="1">
        <f>COUNTIF(B1498,"*ea*")</f>
        <v>0</v>
      </c>
      <c r="P1498" s="1">
        <f>COUNTIF(B1498,"*eo*")</f>
        <v>0</v>
      </c>
      <c r="Q1498" s="1">
        <f>COUNTIF(B1498,"*eu*")</f>
        <v>0</v>
      </c>
      <c r="R1498" s="1">
        <f>COUNTIF(B1498,"*ai*")</f>
        <v>0</v>
      </c>
      <c r="S1498" s="1">
        <f>COUNTIF(B1498,"*ae*")</f>
        <v>0</v>
      </c>
      <c r="T1498" s="1">
        <f>COUNTIF(B1498,"*ao*")</f>
        <v>0</v>
      </c>
      <c r="U1498" s="1">
        <f>COUNTIF(B1498,"*au*")</f>
        <v>0</v>
      </c>
      <c r="V1498" s="1">
        <f>COUNTIF(B1498,"*oi*")</f>
        <v>0</v>
      </c>
      <c r="W1498" s="1">
        <f>COUNTIF(B1498,"*oe*")</f>
        <v>0</v>
      </c>
      <c r="X1498" s="1">
        <f>COUNTIF(B1498,"*oa*")</f>
        <v>0</v>
      </c>
      <c r="Y1498" s="1">
        <f>COUNTIF(B1498,"*ou*")</f>
        <v>0</v>
      </c>
      <c r="Z1498" s="1">
        <f>COUNTIF(B1498,"*ui*")</f>
        <v>0</v>
      </c>
      <c r="AA1498" s="1">
        <f>COUNTIF(B1498,"*ua*")</f>
        <v>0</v>
      </c>
      <c r="AB1498">
        <f>SUM(G1498:AA1498)</f>
        <v>0</v>
      </c>
      <c r="AC1498">
        <v>2</v>
      </c>
      <c r="AD1498">
        <f>COUNTIF(AC1498,"2")</f>
        <v>1</v>
      </c>
      <c r="AE1498">
        <f>COUNTIF(AC1498,"3")</f>
        <v>0</v>
      </c>
      <c r="AF1498">
        <f>COUNTIF(AC1498,"4")</f>
        <v>0</v>
      </c>
      <c r="AG1498">
        <f>COUNTIF(AC1498,"5")</f>
        <v>0</v>
      </c>
      <c r="AH1498">
        <v>1</v>
      </c>
      <c r="AI1498">
        <v>0</v>
      </c>
      <c r="AM1498">
        <v>1</v>
      </c>
      <c r="AN1498" t="str">
        <f>RIGHT(B1498,1)</f>
        <v>s</v>
      </c>
      <c r="AO1498" s="1">
        <f>COUNTIF(F1498,"CVCV")+COUNTIF(F1498,"CVVCV")</f>
        <v>0</v>
      </c>
      <c r="AP1498" s="1">
        <f>COUNTIF(F1498,"CVCVC")+COUNTIF(F1498,"CVVCVC")</f>
        <v>1</v>
      </c>
      <c r="AQ1498" s="1">
        <f>COUNTIF(F1498,"VCV")+COUNTIF(F1498,"VVCV")</f>
        <v>0</v>
      </c>
      <c r="AR1498" s="1">
        <f>COUNTIF(F1498,"VCVC")+COUNTIF(F1498,"VVCVC")</f>
        <v>0</v>
      </c>
      <c r="AS1498" s="1">
        <f>COUNTIF(F1498,"CVV")</f>
        <v>0</v>
      </c>
      <c r="AT1498" s="1">
        <f>COUNTIF(F1498,"CVVC")</f>
        <v>0</v>
      </c>
      <c r="AU1498" s="1">
        <f>COUNTIF(F1498,"VV")</f>
        <v>0</v>
      </c>
      <c r="AV1498" s="1">
        <f>COUNTIF(F1498,"VVC")</f>
        <v>0</v>
      </c>
      <c r="AW1498" s="1">
        <f>COUNTIF(F1498,"CVVCVC")+COUNTIF(F1498,"VVCVC")+COUNTIF(F1498,"CVVCV")+COUNTIF(F1498,"VVCV")</f>
        <v>0</v>
      </c>
      <c r="AY1498" s="1">
        <f>COUNTIF(F1498,"CCVCV")</f>
        <v>0</v>
      </c>
      <c r="AZ1498" s="1">
        <f>COUNTIF(F1498,"CCVCVC")</f>
        <v>0</v>
      </c>
      <c r="BA1498" s="1">
        <f>COUNTIF(F1498,"CCVV")</f>
        <v>0</v>
      </c>
      <c r="BB1498" s="1">
        <f>COUNTIF(F1498,"CCVVC")</f>
        <v>0</v>
      </c>
      <c r="BF1498" s="1" t="str">
        <f>RIGHT(F1498,4)</f>
        <v>VCVC</v>
      </c>
      <c r="BG1498" s="1"/>
      <c r="BJ1498">
        <v>1</v>
      </c>
      <c r="BK1498">
        <v>1</v>
      </c>
      <c r="BP1498" s="1">
        <f>SUM(BG1498:BO1498)</f>
        <v>2</v>
      </c>
      <c r="BQ1498">
        <v>0</v>
      </c>
      <c r="BS1498" s="1" t="str">
        <f>LEFT(B1498,1)</f>
        <v>b</v>
      </c>
      <c r="BT1498" s="1" t="str">
        <f>LEFT(B1498,2)</f>
        <v>be</v>
      </c>
      <c r="BU1498" s="1" t="str">
        <f>RIGHT(B1498,1)</f>
        <v>s</v>
      </c>
      <c r="BX1498" s="10">
        <v>0</v>
      </c>
      <c r="BY1498" s="10" t="str">
        <f>LEFT(CA1498,1)</f>
        <v>e</v>
      </c>
      <c r="BZ1498" s="10" t="str">
        <f>LEFT(CC1498,1)</f>
        <v>a</v>
      </c>
      <c r="CA1498" s="10" t="str">
        <f>RIGHT(B1498,4)</f>
        <v>enas</v>
      </c>
      <c r="CB1498" s="10" t="str">
        <f>RIGHT(B1498,3)</f>
        <v>nas</v>
      </c>
      <c r="CC1498" s="10" t="str">
        <f>RIGHT(B1498,2)</f>
        <v>as</v>
      </c>
      <c r="CD1498" s="10" t="str">
        <f>RIGHT(B1498,1)</f>
        <v>s</v>
      </c>
    </row>
    <row r="1499" spans="1:82">
      <c r="A1499">
        <v>267</v>
      </c>
      <c r="B1499" s="30" t="s">
        <v>3832</v>
      </c>
      <c r="C1499" t="s">
        <v>2009</v>
      </c>
      <c r="D1499" t="s">
        <v>1141</v>
      </c>
      <c r="E1499" t="s">
        <v>1141</v>
      </c>
      <c r="F1499" t="s">
        <v>2842</v>
      </c>
      <c r="G1499" s="1">
        <f>COUNTIF(B1499,"*ii*")</f>
        <v>0</v>
      </c>
      <c r="H1499" s="1">
        <f>COUNTIF(B1499,"*ee*")</f>
        <v>0</v>
      </c>
      <c r="I1499" s="1">
        <f>COUNTIF(B1499,"*aa*")</f>
        <v>0</v>
      </c>
      <c r="J1499" s="1">
        <f>COUNTIF(B1499,"*oo*")</f>
        <v>0</v>
      </c>
      <c r="K1499" s="1">
        <f>COUNTIF(B1499,"*uu*")</f>
        <v>0</v>
      </c>
      <c r="L1499" s="1">
        <f>COUNTIF(B1499,"*ia*")</f>
        <v>0</v>
      </c>
      <c r="M1499" s="1">
        <f>COUNTIF(B1499,"*iu*")</f>
        <v>0</v>
      </c>
      <c r="N1499" s="1">
        <f>COUNTIF(B1499,"*ei*")</f>
        <v>0</v>
      </c>
      <c r="O1499" s="1">
        <f>COUNTIF(B1499,"*ea*")</f>
        <v>0</v>
      </c>
      <c r="P1499" s="1">
        <f>COUNTIF(B1499,"*eo*")</f>
        <v>0</v>
      </c>
      <c r="Q1499" s="1">
        <f>COUNTIF(B1499,"*eu*")</f>
        <v>0</v>
      </c>
      <c r="R1499" s="1">
        <f>COUNTIF(B1499,"*ai*")</f>
        <v>0</v>
      </c>
      <c r="S1499" s="1">
        <f>COUNTIF(B1499,"*ae*")</f>
        <v>0</v>
      </c>
      <c r="T1499" s="1">
        <f>COUNTIF(B1499,"*ao*")</f>
        <v>0</v>
      </c>
      <c r="U1499" s="1">
        <f>COUNTIF(B1499,"*au*")</f>
        <v>0</v>
      </c>
      <c r="V1499" s="1">
        <f>COUNTIF(B1499,"*oi*")</f>
        <v>0</v>
      </c>
      <c r="W1499" s="1">
        <f>COUNTIF(B1499,"*oe*")</f>
        <v>0</v>
      </c>
      <c r="X1499" s="1">
        <f>COUNTIF(B1499,"*oa*")</f>
        <v>0</v>
      </c>
      <c r="Y1499" s="1">
        <f>COUNTIF(B1499,"*ou*")</f>
        <v>0</v>
      </c>
      <c r="Z1499" s="1">
        <f>COUNTIF(B1499,"*ui*")</f>
        <v>0</v>
      </c>
      <c r="AA1499" s="1">
        <f>COUNTIF(B1499,"*ua*")</f>
        <v>0</v>
      </c>
      <c r="AB1499">
        <f>SUM(G1499:AA1499)</f>
        <v>0</v>
      </c>
      <c r="AC1499">
        <v>2</v>
      </c>
      <c r="AD1499">
        <f>COUNTIF(AC1499,"2")</f>
        <v>1</v>
      </c>
      <c r="AE1499">
        <f>COUNTIF(AC1499,"3")</f>
        <v>0</v>
      </c>
      <c r="AF1499">
        <f>COUNTIF(AC1499,"4")</f>
        <v>0</v>
      </c>
      <c r="AG1499">
        <f>COUNTIF(AC1499,"5")</f>
        <v>0</v>
      </c>
      <c r="AH1499">
        <v>1</v>
      </c>
      <c r="AI1499">
        <v>0</v>
      </c>
      <c r="AM1499">
        <v>1</v>
      </c>
      <c r="AN1499" t="str">
        <f>RIGHT(B1499,1)</f>
        <v>s</v>
      </c>
      <c r="AO1499" s="1">
        <f>COUNTIF(F1499,"CVCV")+COUNTIF(F1499,"CVVCV")</f>
        <v>0</v>
      </c>
      <c r="AP1499" s="1">
        <f>COUNTIF(F1499,"CVCVC")+COUNTIF(F1499,"CVVCVC")</f>
        <v>1</v>
      </c>
      <c r="AQ1499" s="1">
        <f>COUNTIF(F1499,"VCV")+COUNTIF(F1499,"VVCV")</f>
        <v>0</v>
      </c>
      <c r="AR1499" s="1">
        <f>COUNTIF(F1499,"VCVC")+COUNTIF(F1499,"VVCVC")</f>
        <v>0</v>
      </c>
      <c r="AS1499" s="1">
        <f>COUNTIF(F1499,"CVV")</f>
        <v>0</v>
      </c>
      <c r="AT1499" s="1">
        <f>COUNTIF(F1499,"CVVC")</f>
        <v>0</v>
      </c>
      <c r="AU1499" s="1">
        <f>COUNTIF(F1499,"VV")</f>
        <v>0</v>
      </c>
      <c r="AV1499" s="1">
        <f>COUNTIF(F1499,"VVC")</f>
        <v>0</v>
      </c>
      <c r="AW1499" s="1">
        <f>COUNTIF(F1499,"CVVCVC")+COUNTIF(F1499,"VVCVC")+COUNTIF(F1499,"CVVCV")+COUNTIF(F1499,"VVCV")</f>
        <v>0</v>
      </c>
      <c r="AY1499" s="1">
        <f>COUNTIF(F1499,"CCVCV")</f>
        <v>0</v>
      </c>
      <c r="AZ1499" s="1">
        <f>COUNTIF(F1499,"CCVCVC")</f>
        <v>0</v>
      </c>
      <c r="BA1499" s="1">
        <f>COUNTIF(F1499,"CCVV")</f>
        <v>0</v>
      </c>
      <c r="BB1499" s="1">
        <f>COUNTIF(F1499,"CCVVC")</f>
        <v>0</v>
      </c>
      <c r="BF1499" s="1" t="str">
        <f>RIGHT(F1499,4)</f>
        <v>VCVC</v>
      </c>
      <c r="BG1499" s="1"/>
      <c r="BJ1499">
        <v>1</v>
      </c>
      <c r="BK1499">
        <v>1</v>
      </c>
      <c r="BP1499" s="1">
        <f>SUM(BG1499:BO1499)</f>
        <v>2</v>
      </c>
      <c r="BQ1499">
        <v>0</v>
      </c>
      <c r="BS1499" s="1" t="str">
        <f>LEFT(B1499,1)</f>
        <v>ʔ</v>
      </c>
      <c r="BT1499" s="1" t="str">
        <f>LEFT(B1499,2)</f>
        <v>ʔe</v>
      </c>
      <c r="BU1499" s="1" t="str">
        <f>RIGHT(B1499,1)</f>
        <v>s</v>
      </c>
      <c r="BX1499" s="10">
        <v>0</v>
      </c>
      <c r="BY1499" s="10" t="str">
        <f>LEFT(CA1499,1)</f>
        <v>e</v>
      </c>
      <c r="BZ1499" s="10" t="str">
        <f>LEFT(CC1499,1)</f>
        <v>a</v>
      </c>
      <c r="CA1499" s="10" t="str">
        <f>RIGHT(B1499,4)</f>
        <v>etas</v>
      </c>
      <c r="CB1499" s="10" t="str">
        <f>RIGHT(B1499,3)</f>
        <v>tas</v>
      </c>
      <c r="CC1499" s="10" t="str">
        <f>RIGHT(B1499,2)</f>
        <v>as</v>
      </c>
      <c r="CD1499" s="10" t="str">
        <f>RIGHT(B1499,1)</f>
        <v>s</v>
      </c>
    </row>
    <row r="1500" spans="1:82">
      <c r="A1500">
        <v>866</v>
      </c>
      <c r="B1500" s="30" t="s">
        <v>676</v>
      </c>
      <c r="C1500" t="s">
        <v>2088</v>
      </c>
      <c r="D1500" t="s">
        <v>1141</v>
      </c>
      <c r="E1500" t="s">
        <v>1141</v>
      </c>
      <c r="F1500" t="s">
        <v>2842</v>
      </c>
      <c r="G1500" s="1">
        <f>COUNTIF(B1500,"*ii*")</f>
        <v>0</v>
      </c>
      <c r="H1500" s="1">
        <f>COUNTIF(B1500,"*ee*")</f>
        <v>0</v>
      </c>
      <c r="I1500" s="1">
        <f>COUNTIF(B1500,"*aa*")</f>
        <v>0</v>
      </c>
      <c r="J1500" s="1">
        <f>COUNTIF(B1500,"*oo*")</f>
        <v>0</v>
      </c>
      <c r="K1500" s="1">
        <f>COUNTIF(B1500,"*uu*")</f>
        <v>0</v>
      </c>
      <c r="L1500" s="1">
        <f>COUNTIF(B1500,"*ia*")</f>
        <v>0</v>
      </c>
      <c r="M1500" s="1">
        <f>COUNTIF(B1500,"*iu*")</f>
        <v>0</v>
      </c>
      <c r="N1500" s="1">
        <f>COUNTIF(B1500,"*ei*")</f>
        <v>0</v>
      </c>
      <c r="O1500" s="1">
        <f>COUNTIF(B1500,"*ea*")</f>
        <v>0</v>
      </c>
      <c r="P1500" s="1">
        <f>COUNTIF(B1500,"*eo*")</f>
        <v>0</v>
      </c>
      <c r="Q1500" s="1">
        <f>COUNTIF(B1500,"*eu*")</f>
        <v>0</v>
      </c>
      <c r="R1500" s="1">
        <f>COUNTIF(B1500,"*ai*")</f>
        <v>0</v>
      </c>
      <c r="S1500" s="1">
        <f>COUNTIF(B1500,"*ae*")</f>
        <v>0</v>
      </c>
      <c r="T1500" s="1">
        <f>COUNTIF(B1500,"*ao*")</f>
        <v>0</v>
      </c>
      <c r="U1500" s="1">
        <f>COUNTIF(B1500,"*au*")</f>
        <v>0</v>
      </c>
      <c r="V1500" s="1">
        <f>COUNTIF(B1500,"*oi*")</f>
        <v>0</v>
      </c>
      <c r="W1500" s="1">
        <f>COUNTIF(B1500,"*oe*")</f>
        <v>0</v>
      </c>
      <c r="X1500" s="1">
        <f>COUNTIF(B1500,"*oa*")</f>
        <v>0</v>
      </c>
      <c r="Y1500" s="1">
        <f>COUNTIF(B1500,"*ou*")</f>
        <v>0</v>
      </c>
      <c r="Z1500" s="1">
        <f>COUNTIF(B1500,"*ui*")</f>
        <v>0</v>
      </c>
      <c r="AA1500" s="1">
        <f>COUNTIF(B1500,"*ua*")</f>
        <v>0</v>
      </c>
      <c r="AB1500">
        <f>SUM(G1500:AA1500)</f>
        <v>0</v>
      </c>
      <c r="AC1500">
        <v>2</v>
      </c>
      <c r="AD1500">
        <f>COUNTIF(AC1500,"2")</f>
        <v>1</v>
      </c>
      <c r="AE1500">
        <f>COUNTIF(AC1500,"3")</f>
        <v>0</v>
      </c>
      <c r="AF1500">
        <f>COUNTIF(AC1500,"4")</f>
        <v>0</v>
      </c>
      <c r="AG1500">
        <f>COUNTIF(AC1500,"5")</f>
        <v>0</v>
      </c>
      <c r="AH1500">
        <v>1</v>
      </c>
      <c r="AI1500">
        <v>0</v>
      </c>
      <c r="AM1500">
        <v>1</v>
      </c>
      <c r="AN1500" t="str">
        <f>RIGHT(B1500,1)</f>
        <v>s</v>
      </c>
      <c r="AO1500" s="1">
        <f>COUNTIF(F1500,"CVCV")+COUNTIF(F1500,"CVVCV")</f>
        <v>0</v>
      </c>
      <c r="AP1500" s="1">
        <f>COUNTIF(F1500,"CVCVC")+COUNTIF(F1500,"CVVCVC")</f>
        <v>1</v>
      </c>
      <c r="AQ1500" s="1">
        <f>COUNTIF(F1500,"VCV")+COUNTIF(F1500,"VVCV")</f>
        <v>0</v>
      </c>
      <c r="AR1500" s="1">
        <f>COUNTIF(F1500,"VCVC")+COUNTIF(F1500,"VVCVC")</f>
        <v>0</v>
      </c>
      <c r="AS1500" s="1">
        <f>COUNTIF(F1500,"CVV")</f>
        <v>0</v>
      </c>
      <c r="AT1500" s="1">
        <f>COUNTIF(F1500,"CVVC")</f>
        <v>0</v>
      </c>
      <c r="AU1500" s="1">
        <f>COUNTIF(F1500,"VV")</f>
        <v>0</v>
      </c>
      <c r="AV1500" s="1">
        <f>COUNTIF(F1500,"VVC")</f>
        <v>0</v>
      </c>
      <c r="AW1500" s="1">
        <f>COUNTIF(F1500,"CVVCVC")+COUNTIF(F1500,"VVCVC")+COUNTIF(F1500,"CVVCV")+COUNTIF(F1500,"VVCV")</f>
        <v>0</v>
      </c>
      <c r="AY1500" s="1">
        <f>COUNTIF(F1500,"CCVCV")</f>
        <v>0</v>
      </c>
      <c r="AZ1500" s="1">
        <f>COUNTIF(F1500,"CCVCVC")</f>
        <v>0</v>
      </c>
      <c r="BA1500" s="1">
        <f>COUNTIF(F1500,"CCVV")</f>
        <v>0</v>
      </c>
      <c r="BB1500" s="1">
        <f>COUNTIF(F1500,"CCVVC")</f>
        <v>0</v>
      </c>
      <c r="BF1500" s="1" t="str">
        <f>RIGHT(F1500,4)</f>
        <v>VCVC</v>
      </c>
      <c r="BG1500" s="1"/>
      <c r="BJ1500">
        <v>1</v>
      </c>
      <c r="BK1500">
        <v>1</v>
      </c>
      <c r="BP1500" s="1">
        <f>SUM(BG1500:BO1500)</f>
        <v>2</v>
      </c>
      <c r="BQ1500">
        <v>0</v>
      </c>
      <c r="BS1500" s="1" t="str">
        <f>LEFT(B1500,1)</f>
        <v>m</v>
      </c>
      <c r="BT1500" s="1" t="str">
        <f>LEFT(B1500,2)</f>
        <v>mo</v>
      </c>
      <c r="BU1500" s="1" t="str">
        <f>RIGHT(B1500,1)</f>
        <v>s</v>
      </c>
      <c r="BX1500" s="10">
        <v>0</v>
      </c>
      <c r="BY1500" s="10" t="str">
        <f>LEFT(CA1500,1)</f>
        <v>o</v>
      </c>
      <c r="BZ1500" s="10" t="str">
        <f>LEFT(CC1500,1)</f>
        <v>a</v>
      </c>
      <c r="CA1500" s="10" t="str">
        <f>RIGHT(B1500,4)</f>
        <v>onas</v>
      </c>
      <c r="CB1500" s="10" t="str">
        <f>RIGHT(B1500,3)</f>
        <v>nas</v>
      </c>
      <c r="CC1500" s="10" t="str">
        <f>RIGHT(B1500,2)</f>
        <v>as</v>
      </c>
      <c r="CD1500" s="10" t="str">
        <f>RIGHT(B1500,1)</f>
        <v>s</v>
      </c>
    </row>
    <row r="1501" spans="1:82">
      <c r="A1501">
        <v>919</v>
      </c>
      <c r="B1501" s="30" t="s">
        <v>149</v>
      </c>
      <c r="C1501" t="s">
        <v>1345</v>
      </c>
      <c r="D1501" t="s">
        <v>1141</v>
      </c>
      <c r="E1501" t="s">
        <v>1141</v>
      </c>
      <c r="F1501" t="s">
        <v>2842</v>
      </c>
      <c r="G1501" s="1">
        <f>COUNTIF(B1501,"*ii*")</f>
        <v>0</v>
      </c>
      <c r="H1501" s="1">
        <f>COUNTIF(B1501,"*ee*")</f>
        <v>0</v>
      </c>
      <c r="I1501" s="1">
        <f>COUNTIF(B1501,"*aa*")</f>
        <v>0</v>
      </c>
      <c r="J1501" s="1">
        <f>COUNTIF(B1501,"*oo*")</f>
        <v>0</v>
      </c>
      <c r="K1501" s="1">
        <f>COUNTIF(B1501,"*uu*")</f>
        <v>0</v>
      </c>
      <c r="L1501" s="1">
        <f>COUNTIF(B1501,"*ia*")</f>
        <v>0</v>
      </c>
      <c r="M1501" s="1">
        <f>COUNTIF(B1501,"*iu*")</f>
        <v>0</v>
      </c>
      <c r="N1501" s="1">
        <f>COUNTIF(B1501,"*ei*")</f>
        <v>0</v>
      </c>
      <c r="O1501" s="1">
        <f>COUNTIF(B1501,"*ea*")</f>
        <v>0</v>
      </c>
      <c r="P1501" s="1">
        <f>COUNTIF(B1501,"*eo*")</f>
        <v>0</v>
      </c>
      <c r="Q1501" s="1">
        <f>COUNTIF(B1501,"*eu*")</f>
        <v>0</v>
      </c>
      <c r="R1501" s="1">
        <f>COUNTIF(B1501,"*ai*")</f>
        <v>0</v>
      </c>
      <c r="S1501" s="1">
        <f>COUNTIF(B1501,"*ae*")</f>
        <v>0</v>
      </c>
      <c r="T1501" s="1">
        <f>COUNTIF(B1501,"*ao*")</f>
        <v>0</v>
      </c>
      <c r="U1501" s="1">
        <f>COUNTIF(B1501,"*au*")</f>
        <v>0</v>
      </c>
      <c r="V1501" s="1">
        <f>COUNTIF(B1501,"*oi*")</f>
        <v>0</v>
      </c>
      <c r="W1501" s="1">
        <f>COUNTIF(B1501,"*oe*")</f>
        <v>0</v>
      </c>
      <c r="X1501" s="1">
        <f>COUNTIF(B1501,"*oa*")</f>
        <v>0</v>
      </c>
      <c r="Y1501" s="1">
        <f>COUNTIF(B1501,"*ou*")</f>
        <v>0</v>
      </c>
      <c r="Z1501" s="1">
        <f>COUNTIF(B1501,"*ui*")</f>
        <v>0</v>
      </c>
      <c r="AA1501" s="1">
        <f>COUNTIF(B1501,"*ua*")</f>
        <v>0</v>
      </c>
      <c r="AB1501">
        <f>SUM(G1501:AA1501)</f>
        <v>0</v>
      </c>
      <c r="AC1501">
        <v>2</v>
      </c>
      <c r="AD1501">
        <f>COUNTIF(AC1501,"2")</f>
        <v>1</v>
      </c>
      <c r="AE1501">
        <f>COUNTIF(AC1501,"3")</f>
        <v>0</v>
      </c>
      <c r="AF1501">
        <f>COUNTIF(AC1501,"4")</f>
        <v>0</v>
      </c>
      <c r="AG1501">
        <f>COUNTIF(AC1501,"5")</f>
        <v>0</v>
      </c>
      <c r="AH1501">
        <v>1</v>
      </c>
      <c r="AI1501">
        <v>0</v>
      </c>
      <c r="AM1501">
        <v>1</v>
      </c>
      <c r="AN1501" t="str">
        <f>RIGHT(B1501,1)</f>
        <v>t</v>
      </c>
      <c r="AO1501" s="1">
        <f>COUNTIF(F1501,"CVCV")+COUNTIF(F1501,"CVVCV")</f>
        <v>0</v>
      </c>
      <c r="AP1501" s="1">
        <f>COUNTIF(F1501,"CVCVC")+COUNTIF(F1501,"CVVCVC")</f>
        <v>1</v>
      </c>
      <c r="AQ1501" s="1">
        <f>COUNTIF(F1501,"VCV")+COUNTIF(F1501,"VVCV")</f>
        <v>0</v>
      </c>
      <c r="AR1501" s="1">
        <f>COUNTIF(F1501,"VCVC")+COUNTIF(F1501,"VVCVC")</f>
        <v>0</v>
      </c>
      <c r="AS1501" s="1">
        <f>COUNTIF(F1501,"CVV")</f>
        <v>0</v>
      </c>
      <c r="AT1501" s="1">
        <f>COUNTIF(F1501,"CVVC")</f>
        <v>0</v>
      </c>
      <c r="AU1501" s="1">
        <f>COUNTIF(F1501,"VV")</f>
        <v>0</v>
      </c>
      <c r="AV1501" s="1">
        <f>COUNTIF(F1501,"VVC")</f>
        <v>0</v>
      </c>
      <c r="AW1501" s="1">
        <f>COUNTIF(F1501,"CVVCVC")+COUNTIF(F1501,"VVCVC")+COUNTIF(F1501,"CVVCV")+COUNTIF(F1501,"VVCV")</f>
        <v>0</v>
      </c>
      <c r="AY1501" s="1">
        <f>COUNTIF(F1501,"CCVCV")</f>
        <v>0</v>
      </c>
      <c r="AZ1501" s="1">
        <f>COUNTIF(F1501,"CCVCVC")</f>
        <v>0</v>
      </c>
      <c r="BA1501" s="1">
        <f>COUNTIF(F1501,"CCVV")</f>
        <v>0</v>
      </c>
      <c r="BB1501" s="1">
        <f>COUNTIF(F1501,"CCVVC")</f>
        <v>0</v>
      </c>
      <c r="BF1501" s="1" t="str">
        <f>RIGHT(F1501,4)</f>
        <v>VCVC</v>
      </c>
      <c r="BG1501" s="1"/>
      <c r="BJ1501">
        <v>1</v>
      </c>
      <c r="BK1501">
        <v>1</v>
      </c>
      <c r="BP1501" s="1">
        <f>SUM(BG1501:BO1501)</f>
        <v>2</v>
      </c>
      <c r="BQ1501">
        <v>0</v>
      </c>
      <c r="BS1501" s="1" t="str">
        <f>LEFT(B1501,1)</f>
        <v>n</v>
      </c>
      <c r="BT1501" s="1" t="str">
        <f>LEFT(B1501,2)</f>
        <v>na</v>
      </c>
      <c r="BU1501" s="1" t="str">
        <f>RIGHT(B1501,1)</f>
        <v>t</v>
      </c>
      <c r="BX1501" s="10">
        <v>0</v>
      </c>
      <c r="BY1501" s="10" t="str">
        <f>LEFT(CA1501,1)</f>
        <v>a</v>
      </c>
      <c r="BZ1501" s="10" t="str">
        <f>LEFT(CC1501,1)</f>
        <v>a</v>
      </c>
      <c r="CA1501" s="10" t="str">
        <f>RIGHT(B1501,4)</f>
        <v>akat</v>
      </c>
      <c r="CB1501" s="10" t="str">
        <f>RIGHT(B1501,3)</f>
        <v>kat</v>
      </c>
      <c r="CC1501" s="10" t="str">
        <f>RIGHT(B1501,2)</f>
        <v>at</v>
      </c>
      <c r="CD1501" s="10" t="str">
        <f>RIGHT(B1501,1)</f>
        <v>t</v>
      </c>
    </row>
    <row r="1502" spans="1:82">
      <c r="A1502">
        <v>380</v>
      </c>
      <c r="B1502" s="30" t="s">
        <v>277</v>
      </c>
      <c r="C1502" t="s">
        <v>1527</v>
      </c>
      <c r="D1502" t="s">
        <v>1141</v>
      </c>
      <c r="E1502" t="s">
        <v>1141</v>
      </c>
      <c r="F1502" t="s">
        <v>2842</v>
      </c>
      <c r="G1502" s="1">
        <f>COUNTIF(B1502,"*ii*")</f>
        <v>0</v>
      </c>
      <c r="H1502" s="1">
        <f>COUNTIF(B1502,"*ee*")</f>
        <v>0</v>
      </c>
      <c r="I1502" s="1">
        <f>COUNTIF(B1502,"*aa*")</f>
        <v>0</v>
      </c>
      <c r="J1502" s="1">
        <f>COUNTIF(B1502,"*oo*")</f>
        <v>0</v>
      </c>
      <c r="K1502" s="1">
        <f>COUNTIF(B1502,"*uu*")</f>
        <v>0</v>
      </c>
      <c r="L1502" s="1">
        <f>COUNTIF(B1502,"*ia*")</f>
        <v>0</v>
      </c>
      <c r="M1502" s="1">
        <f>COUNTIF(B1502,"*iu*")</f>
        <v>0</v>
      </c>
      <c r="N1502" s="1">
        <f>COUNTIF(B1502,"*ei*")</f>
        <v>0</v>
      </c>
      <c r="O1502" s="1">
        <f>COUNTIF(B1502,"*ea*")</f>
        <v>0</v>
      </c>
      <c r="P1502" s="1">
        <f>COUNTIF(B1502,"*eo*")</f>
        <v>0</v>
      </c>
      <c r="Q1502" s="1">
        <f>COUNTIF(B1502,"*eu*")</f>
        <v>0</v>
      </c>
      <c r="R1502" s="1">
        <f>COUNTIF(B1502,"*ai*")</f>
        <v>0</v>
      </c>
      <c r="S1502" s="1">
        <f>COUNTIF(B1502,"*ae*")</f>
        <v>0</v>
      </c>
      <c r="T1502" s="1">
        <f>COUNTIF(B1502,"*ao*")</f>
        <v>0</v>
      </c>
      <c r="U1502" s="1">
        <f>COUNTIF(B1502,"*au*")</f>
        <v>0</v>
      </c>
      <c r="V1502" s="1">
        <f>COUNTIF(B1502,"*oi*")</f>
        <v>0</v>
      </c>
      <c r="W1502" s="1">
        <f>COUNTIF(B1502,"*oe*")</f>
        <v>0</v>
      </c>
      <c r="X1502" s="1">
        <f>COUNTIF(B1502,"*oa*")</f>
        <v>0</v>
      </c>
      <c r="Y1502" s="1">
        <f>COUNTIF(B1502,"*ou*")</f>
        <v>0</v>
      </c>
      <c r="Z1502" s="1">
        <f>COUNTIF(B1502,"*ui*")</f>
        <v>0</v>
      </c>
      <c r="AA1502" s="1">
        <f>COUNTIF(B1502,"*ua*")</f>
        <v>0</v>
      </c>
      <c r="AB1502">
        <f>SUM(G1502:AA1502)</f>
        <v>0</v>
      </c>
      <c r="AC1502">
        <v>2</v>
      </c>
      <c r="AD1502">
        <f>COUNTIF(AC1502,"2")</f>
        <v>1</v>
      </c>
      <c r="AE1502">
        <f>COUNTIF(AC1502,"3")</f>
        <v>0</v>
      </c>
      <c r="AF1502">
        <f>COUNTIF(AC1502,"4")</f>
        <v>0</v>
      </c>
      <c r="AG1502">
        <f>COUNTIF(AC1502,"5")</f>
        <v>0</v>
      </c>
      <c r="AH1502">
        <v>1</v>
      </c>
      <c r="AI1502">
        <v>0</v>
      </c>
      <c r="AM1502">
        <v>1</v>
      </c>
      <c r="AN1502" t="str">
        <f>RIGHT(B1502,1)</f>
        <v>t</v>
      </c>
      <c r="AO1502" s="1">
        <f>COUNTIF(F1502,"CVCV")+COUNTIF(F1502,"CVVCV")</f>
        <v>0</v>
      </c>
      <c r="AP1502" s="1">
        <f>COUNTIF(F1502,"CVCVC")+COUNTIF(F1502,"CVVCVC")</f>
        <v>1</v>
      </c>
      <c r="AQ1502" s="1">
        <f>COUNTIF(F1502,"VCV")+COUNTIF(F1502,"VVCV")</f>
        <v>0</v>
      </c>
      <c r="AR1502" s="1">
        <f>COUNTIF(F1502,"VCVC")+COUNTIF(F1502,"VVCVC")</f>
        <v>0</v>
      </c>
      <c r="AS1502" s="1">
        <f>COUNTIF(F1502,"CVV")</f>
        <v>0</v>
      </c>
      <c r="AT1502" s="1">
        <f>COUNTIF(F1502,"CVVC")</f>
        <v>0</v>
      </c>
      <c r="AU1502" s="1">
        <f>COUNTIF(F1502,"VV")</f>
        <v>0</v>
      </c>
      <c r="AV1502" s="1">
        <f>COUNTIF(F1502,"VVC")</f>
        <v>0</v>
      </c>
      <c r="AW1502" s="1">
        <f>COUNTIF(F1502,"CVVCVC")+COUNTIF(F1502,"VVCVC")+COUNTIF(F1502,"CVVCV")+COUNTIF(F1502,"VVCV")</f>
        <v>0</v>
      </c>
      <c r="AY1502" s="1">
        <f>COUNTIF(F1502,"CCVCV")</f>
        <v>0</v>
      </c>
      <c r="AZ1502" s="1">
        <f>COUNTIF(F1502,"CCVCVC")</f>
        <v>0</v>
      </c>
      <c r="BA1502" s="1">
        <f>COUNTIF(F1502,"CCVV")</f>
        <v>0</v>
      </c>
      <c r="BB1502" s="1">
        <f>COUNTIF(F1502,"CCVVC")</f>
        <v>0</v>
      </c>
      <c r="BF1502" s="1" t="str">
        <f>RIGHT(F1502,4)</f>
        <v>VCVC</v>
      </c>
      <c r="BG1502" s="1"/>
      <c r="BJ1502">
        <v>1</v>
      </c>
      <c r="BK1502">
        <v>1</v>
      </c>
      <c r="BP1502" s="1">
        <f>SUM(BG1502:BO1502)</f>
        <v>2</v>
      </c>
      <c r="BQ1502">
        <v>0</v>
      </c>
      <c r="BS1502" s="1" t="str">
        <f>LEFT(B1502,1)</f>
        <v>h</v>
      </c>
      <c r="BT1502" s="1" t="str">
        <f>LEFT(B1502,2)</f>
        <v>ha</v>
      </c>
      <c r="BU1502" s="1" t="str">
        <f>RIGHT(B1502,1)</f>
        <v>t</v>
      </c>
      <c r="BX1502" s="10">
        <v>0</v>
      </c>
      <c r="BY1502" s="10" t="str">
        <f>LEFT(CA1502,1)</f>
        <v>a</v>
      </c>
      <c r="BZ1502" s="10" t="str">
        <f>LEFT(CC1502,1)</f>
        <v>a</v>
      </c>
      <c r="CA1502" s="10" t="str">
        <f>RIGHT(B1502,4)</f>
        <v>arat</v>
      </c>
      <c r="CB1502" s="10" t="str">
        <f>RIGHT(B1502,3)</f>
        <v>rat</v>
      </c>
      <c r="CC1502" s="10" t="str">
        <f>RIGHT(B1502,2)</f>
        <v>at</v>
      </c>
      <c r="CD1502" s="10" t="str">
        <f>RIGHT(B1502,1)</f>
        <v>t</v>
      </c>
    </row>
    <row r="1503" spans="1:82">
      <c r="A1503">
        <v>1599</v>
      </c>
      <c r="B1503" s="30" t="s">
        <v>556</v>
      </c>
      <c r="C1503" t="s">
        <v>1930</v>
      </c>
      <c r="D1503" t="s">
        <v>1151</v>
      </c>
      <c r="E1503" t="s">
        <v>2821</v>
      </c>
      <c r="F1503" t="s">
        <v>2842</v>
      </c>
      <c r="G1503" s="1">
        <f>COUNTIF(B1503,"*ii*")</f>
        <v>0</v>
      </c>
      <c r="H1503" s="1">
        <f>COUNTIF(B1503,"*ee*")</f>
        <v>0</v>
      </c>
      <c r="I1503" s="1">
        <f>COUNTIF(B1503,"*aa*")</f>
        <v>0</v>
      </c>
      <c r="J1503" s="1">
        <f>COUNTIF(B1503,"*oo*")</f>
        <v>0</v>
      </c>
      <c r="K1503" s="1">
        <f>COUNTIF(B1503,"*uu*")</f>
        <v>0</v>
      </c>
      <c r="L1503" s="1">
        <f>COUNTIF(B1503,"*ia*")</f>
        <v>0</v>
      </c>
      <c r="M1503" s="1">
        <f>COUNTIF(B1503,"*iu*")</f>
        <v>0</v>
      </c>
      <c r="N1503" s="1">
        <f>COUNTIF(B1503,"*ei*")</f>
        <v>0</v>
      </c>
      <c r="O1503" s="1">
        <f>COUNTIF(B1503,"*ea*")</f>
        <v>0</v>
      </c>
      <c r="P1503" s="1">
        <f>COUNTIF(B1503,"*eo*")</f>
        <v>0</v>
      </c>
      <c r="Q1503" s="1">
        <f>COUNTIF(B1503,"*eu*")</f>
        <v>0</v>
      </c>
      <c r="R1503" s="1">
        <f>COUNTIF(B1503,"*ai*")</f>
        <v>0</v>
      </c>
      <c r="S1503" s="1">
        <f>COUNTIF(B1503,"*ae*")</f>
        <v>0</v>
      </c>
      <c r="T1503" s="1">
        <f>COUNTIF(B1503,"*ao*")</f>
        <v>0</v>
      </c>
      <c r="U1503" s="1">
        <f>COUNTIF(B1503,"*au*")</f>
        <v>0</v>
      </c>
      <c r="V1503" s="1">
        <f>COUNTIF(B1503,"*oi*")</f>
        <v>0</v>
      </c>
      <c r="W1503" s="1">
        <f>COUNTIF(B1503,"*oe*")</f>
        <v>0</v>
      </c>
      <c r="X1503" s="1">
        <f>COUNTIF(B1503,"*oa*")</f>
        <v>0</v>
      </c>
      <c r="Y1503" s="1">
        <f>COUNTIF(B1503,"*ou*")</f>
        <v>0</v>
      </c>
      <c r="Z1503" s="1">
        <f>COUNTIF(B1503,"*ui*")</f>
        <v>0</v>
      </c>
      <c r="AA1503" s="1">
        <f>COUNTIF(B1503,"*ua*")</f>
        <v>0</v>
      </c>
      <c r="AB1503">
        <f>SUM(G1503:AA1503)</f>
        <v>0</v>
      </c>
      <c r="AC1503">
        <v>2</v>
      </c>
      <c r="AD1503">
        <f>COUNTIF(AC1503,"2")</f>
        <v>1</v>
      </c>
      <c r="AE1503">
        <f>COUNTIF(AC1503,"3")</f>
        <v>0</v>
      </c>
      <c r="AF1503">
        <f>COUNTIF(AC1503,"4")</f>
        <v>0</v>
      </c>
      <c r="AG1503">
        <f>COUNTIF(AC1503,"5")</f>
        <v>0</v>
      </c>
      <c r="AH1503">
        <v>1</v>
      </c>
      <c r="AI1503">
        <v>0</v>
      </c>
      <c r="AM1503">
        <v>1</v>
      </c>
      <c r="AN1503" t="str">
        <f>RIGHT(B1503,1)</f>
        <v>t</v>
      </c>
      <c r="AO1503" s="1">
        <f>COUNTIF(F1503,"CVCV")+COUNTIF(F1503,"CVVCV")</f>
        <v>0</v>
      </c>
      <c r="AP1503" s="1">
        <f>COUNTIF(F1503,"CVCVC")+COUNTIF(F1503,"CVVCVC")</f>
        <v>1</v>
      </c>
      <c r="AQ1503" s="1">
        <f>COUNTIF(F1503,"VCV")+COUNTIF(F1503,"VVCV")</f>
        <v>0</v>
      </c>
      <c r="AR1503" s="1">
        <f>COUNTIF(F1503,"VCVC")+COUNTIF(F1503,"VVCVC")</f>
        <v>0</v>
      </c>
      <c r="AS1503" s="1">
        <f>COUNTIF(F1503,"CVV")</f>
        <v>0</v>
      </c>
      <c r="AT1503" s="1">
        <f>COUNTIF(F1503,"CVVC")</f>
        <v>0</v>
      </c>
      <c r="AU1503" s="1">
        <f>COUNTIF(F1503,"VV")</f>
        <v>0</v>
      </c>
      <c r="AV1503" s="1">
        <f>COUNTIF(F1503,"VVC")</f>
        <v>0</v>
      </c>
      <c r="AW1503" s="1">
        <f>COUNTIF(F1503,"CVVCVC")+COUNTIF(F1503,"VVCVC")+COUNTIF(F1503,"CVVCV")+COUNTIF(F1503,"VVCV")</f>
        <v>0</v>
      </c>
      <c r="AY1503" s="1">
        <f>COUNTIF(F1503,"CCVCV")</f>
        <v>0</v>
      </c>
      <c r="AZ1503" s="1">
        <f>COUNTIF(F1503,"CCVCVC")</f>
        <v>0</v>
      </c>
      <c r="BA1503" s="1">
        <f>COUNTIF(F1503,"CCVV")</f>
        <v>0</v>
      </c>
      <c r="BB1503" s="1">
        <f>COUNTIF(F1503,"CCVVC")</f>
        <v>0</v>
      </c>
      <c r="BF1503" s="1" t="str">
        <f>RIGHT(F1503,4)</f>
        <v>VCVC</v>
      </c>
      <c r="BG1503" s="1"/>
      <c r="BJ1503">
        <v>1</v>
      </c>
      <c r="BK1503">
        <v>1</v>
      </c>
      <c r="BP1503" s="1">
        <f>SUM(BG1503:BO1503)</f>
        <v>2</v>
      </c>
      <c r="BQ1503">
        <v>0</v>
      </c>
      <c r="BS1503" s="1" t="str">
        <f>LEFT(B1503,1)</f>
        <v>s</v>
      </c>
      <c r="BT1503" s="1" t="str">
        <f>LEFT(B1503,2)</f>
        <v>sa</v>
      </c>
      <c r="BU1503" s="1" t="str">
        <f>RIGHT(B1503,1)</f>
        <v>t</v>
      </c>
      <c r="BX1503" s="10">
        <v>0</v>
      </c>
      <c r="BY1503" s="10" t="str">
        <f>LEFT(CA1503,1)</f>
        <v>a</v>
      </c>
      <c r="BZ1503" s="10" t="str">
        <f>LEFT(CC1503,1)</f>
        <v>a</v>
      </c>
      <c r="CA1503" s="10" t="str">
        <f>RIGHT(B1503,4)</f>
        <v>apat</v>
      </c>
      <c r="CB1503" s="10" t="str">
        <f>RIGHT(B1503,3)</f>
        <v>pat</v>
      </c>
      <c r="CC1503" s="10" t="str">
        <f>RIGHT(B1503,2)</f>
        <v>at</v>
      </c>
      <c r="CD1503" s="10" t="str">
        <f>RIGHT(B1503,1)</f>
        <v>t</v>
      </c>
    </row>
    <row r="1504" spans="1:82">
      <c r="A1504">
        <v>933</v>
      </c>
      <c r="B1504" s="30" t="s">
        <v>3164</v>
      </c>
      <c r="C1504" t="s">
        <v>1638</v>
      </c>
      <c r="D1504" t="s">
        <v>1151</v>
      </c>
      <c r="E1504" t="s">
        <v>2821</v>
      </c>
      <c r="F1504" t="s">
        <v>2842</v>
      </c>
      <c r="G1504" s="1">
        <f>COUNTIF(B1504,"*ii*")</f>
        <v>0</v>
      </c>
      <c r="H1504" s="1">
        <f>COUNTIF(B1504,"*ee*")</f>
        <v>0</v>
      </c>
      <c r="I1504" s="1">
        <f>COUNTIF(B1504,"*aa*")</f>
        <v>0</v>
      </c>
      <c r="J1504" s="1">
        <f>COUNTIF(B1504,"*oo*")</f>
        <v>0</v>
      </c>
      <c r="K1504" s="1">
        <f>COUNTIF(B1504,"*uu*")</f>
        <v>0</v>
      </c>
      <c r="L1504" s="1">
        <f>COUNTIF(B1504,"*ia*")</f>
        <v>0</v>
      </c>
      <c r="M1504" s="1">
        <f>COUNTIF(B1504,"*iu*")</f>
        <v>0</v>
      </c>
      <c r="N1504" s="1">
        <f>COUNTIF(B1504,"*ei*")</f>
        <v>0</v>
      </c>
      <c r="O1504" s="1">
        <f>COUNTIF(B1504,"*ea*")</f>
        <v>0</v>
      </c>
      <c r="P1504" s="1">
        <f>COUNTIF(B1504,"*eo*")</f>
        <v>0</v>
      </c>
      <c r="Q1504" s="1">
        <f>COUNTIF(B1504,"*eu*")</f>
        <v>0</v>
      </c>
      <c r="R1504" s="1">
        <f>COUNTIF(B1504,"*ai*")</f>
        <v>0</v>
      </c>
      <c r="S1504" s="1">
        <f>COUNTIF(B1504,"*ae*")</f>
        <v>0</v>
      </c>
      <c r="T1504" s="1">
        <f>COUNTIF(B1504,"*ao*")</f>
        <v>0</v>
      </c>
      <c r="U1504" s="1">
        <f>COUNTIF(B1504,"*au*")</f>
        <v>0</v>
      </c>
      <c r="V1504" s="1">
        <f>COUNTIF(B1504,"*oi*")</f>
        <v>0</v>
      </c>
      <c r="W1504" s="1">
        <f>COUNTIF(B1504,"*oe*")</f>
        <v>0</v>
      </c>
      <c r="X1504" s="1">
        <f>COUNTIF(B1504,"*oa*")</f>
        <v>0</v>
      </c>
      <c r="Y1504" s="1">
        <f>COUNTIF(B1504,"*ou*")</f>
        <v>0</v>
      </c>
      <c r="Z1504" s="1">
        <f>COUNTIF(B1504,"*ui*")</f>
        <v>0</v>
      </c>
      <c r="AA1504" s="1">
        <f>COUNTIF(B1504,"*ua*")</f>
        <v>0</v>
      </c>
      <c r="AB1504">
        <f>SUM(G1504:AA1504)</f>
        <v>0</v>
      </c>
      <c r="AC1504">
        <v>2</v>
      </c>
      <c r="AD1504">
        <f>COUNTIF(AC1504,"2")</f>
        <v>1</v>
      </c>
      <c r="AE1504">
        <f>COUNTIF(AC1504,"3")</f>
        <v>0</v>
      </c>
      <c r="AF1504">
        <f>COUNTIF(AC1504,"4")</f>
        <v>0</v>
      </c>
      <c r="AG1504">
        <f>COUNTIF(AC1504,"5")</f>
        <v>0</v>
      </c>
      <c r="AH1504">
        <v>1</v>
      </c>
      <c r="AI1504">
        <v>0</v>
      </c>
      <c r="AM1504">
        <v>1</v>
      </c>
      <c r="AN1504" t="str">
        <f>RIGHT(B1504,1)</f>
        <v>t</v>
      </c>
      <c r="AO1504" s="1">
        <f>COUNTIF(F1504,"CVCV")+COUNTIF(F1504,"CVVCV")</f>
        <v>0</v>
      </c>
      <c r="AP1504" s="1">
        <f>COUNTIF(F1504,"CVCVC")+COUNTIF(F1504,"CVVCVC")</f>
        <v>1</v>
      </c>
      <c r="AQ1504" s="1">
        <f>COUNTIF(F1504,"VCV")+COUNTIF(F1504,"VVCV")</f>
        <v>0</v>
      </c>
      <c r="AR1504" s="1">
        <f>COUNTIF(F1504,"VCVC")+COUNTIF(F1504,"VVCVC")</f>
        <v>0</v>
      </c>
      <c r="AS1504" s="1">
        <f>COUNTIF(F1504,"CVV")</f>
        <v>0</v>
      </c>
      <c r="AT1504" s="1">
        <f>COUNTIF(F1504,"CVVC")</f>
        <v>0</v>
      </c>
      <c r="AU1504" s="1">
        <f>COUNTIF(F1504,"VV")</f>
        <v>0</v>
      </c>
      <c r="AV1504" s="1">
        <f>COUNTIF(F1504,"VVC")</f>
        <v>0</v>
      </c>
      <c r="AW1504" s="1">
        <f>COUNTIF(F1504,"CVVCVC")+COUNTIF(F1504,"VVCVC")+COUNTIF(F1504,"CVVCV")+COUNTIF(F1504,"VVCV")</f>
        <v>0</v>
      </c>
      <c r="AY1504" s="1">
        <f>COUNTIF(F1504,"CCVCV")</f>
        <v>0</v>
      </c>
      <c r="AZ1504" s="1">
        <f>COUNTIF(F1504,"CCVCVC")</f>
        <v>0</v>
      </c>
      <c r="BA1504" s="1">
        <f>COUNTIF(F1504,"CCVV")</f>
        <v>0</v>
      </c>
      <c r="BB1504" s="1">
        <f>COUNTIF(F1504,"CCVVC")</f>
        <v>0</v>
      </c>
      <c r="BF1504" s="1" t="str">
        <f>RIGHT(F1504,4)</f>
        <v>VCVC</v>
      </c>
      <c r="BG1504" s="1"/>
      <c r="BJ1504">
        <v>1</v>
      </c>
      <c r="BK1504">
        <v>1</v>
      </c>
      <c r="BP1504" s="1">
        <f>SUM(BG1504:BO1504)</f>
        <v>2</v>
      </c>
      <c r="BQ1504">
        <v>0</v>
      </c>
      <c r="BS1504" s="1" t="str">
        <f>LEFT(B1504,1)</f>
        <v>n</v>
      </c>
      <c r="BT1504" s="1" t="str">
        <f>LEFT(B1504,2)</f>
        <v>na</v>
      </c>
      <c r="BU1504" s="1" t="str">
        <f>RIGHT(B1504,1)</f>
        <v>t</v>
      </c>
      <c r="BX1504" s="10">
        <v>0</v>
      </c>
      <c r="BY1504" s="10" t="str">
        <f>LEFT(CA1504,1)</f>
        <v>a</v>
      </c>
      <c r="BZ1504" s="10" t="str">
        <f>LEFT(CC1504,1)</f>
        <v>a</v>
      </c>
      <c r="CA1504" s="10" t="str">
        <f>RIGHT(B1504,4)</f>
        <v>aʔat</v>
      </c>
      <c r="CB1504" s="10" t="str">
        <f>RIGHT(B1504,3)</f>
        <v>ʔat</v>
      </c>
      <c r="CC1504" s="10" t="str">
        <f>RIGHT(B1504,2)</f>
        <v>at</v>
      </c>
      <c r="CD1504" s="10" t="str">
        <f>RIGHT(B1504,1)</f>
        <v>t</v>
      </c>
    </row>
    <row r="1505" spans="1:82">
      <c r="A1505">
        <v>1097</v>
      </c>
      <c r="B1505" s="30" t="s">
        <v>1097</v>
      </c>
      <c r="C1505" t="s">
        <v>2735</v>
      </c>
      <c r="D1505" t="s">
        <v>1150</v>
      </c>
      <c r="E1505" t="s">
        <v>2821</v>
      </c>
      <c r="F1505" t="s">
        <v>2842</v>
      </c>
      <c r="G1505" s="1">
        <f>COUNTIF(B1505,"*ii*")</f>
        <v>0</v>
      </c>
      <c r="H1505" s="1">
        <f>COUNTIF(B1505,"*ee*")</f>
        <v>0</v>
      </c>
      <c r="I1505" s="1">
        <f>COUNTIF(B1505,"*aa*")</f>
        <v>0</v>
      </c>
      <c r="J1505" s="1">
        <f>COUNTIF(B1505,"*oo*")</f>
        <v>0</v>
      </c>
      <c r="K1505" s="1">
        <f>COUNTIF(B1505,"*uu*")</f>
        <v>0</v>
      </c>
      <c r="L1505" s="1">
        <f>COUNTIF(B1505,"*ia*")</f>
        <v>0</v>
      </c>
      <c r="M1505" s="1">
        <f>COUNTIF(B1505,"*iu*")</f>
        <v>0</v>
      </c>
      <c r="N1505" s="1">
        <f>COUNTIF(B1505,"*ei*")</f>
        <v>0</v>
      </c>
      <c r="O1505" s="1">
        <f>COUNTIF(B1505,"*ea*")</f>
        <v>0</v>
      </c>
      <c r="P1505" s="1">
        <f>COUNTIF(B1505,"*eo*")</f>
        <v>0</v>
      </c>
      <c r="Q1505" s="1">
        <f>COUNTIF(B1505,"*eu*")</f>
        <v>0</v>
      </c>
      <c r="R1505" s="1">
        <f>COUNTIF(B1505,"*ai*")</f>
        <v>0</v>
      </c>
      <c r="S1505" s="1">
        <f>COUNTIF(B1505,"*ae*")</f>
        <v>0</v>
      </c>
      <c r="T1505" s="1">
        <f>COUNTIF(B1505,"*ao*")</f>
        <v>0</v>
      </c>
      <c r="U1505" s="1">
        <f>COUNTIF(B1505,"*au*")</f>
        <v>0</v>
      </c>
      <c r="V1505" s="1">
        <f>COUNTIF(B1505,"*oi*")</f>
        <v>0</v>
      </c>
      <c r="W1505" s="1">
        <f>COUNTIF(B1505,"*oe*")</f>
        <v>0</v>
      </c>
      <c r="X1505" s="1">
        <f>COUNTIF(B1505,"*oa*")</f>
        <v>0</v>
      </c>
      <c r="Y1505" s="1">
        <f>COUNTIF(B1505,"*ou*")</f>
        <v>0</v>
      </c>
      <c r="Z1505" s="1">
        <f>COUNTIF(B1505,"*ui*")</f>
        <v>0</v>
      </c>
      <c r="AA1505" s="1">
        <f>COUNTIF(B1505,"*ua*")</f>
        <v>0</v>
      </c>
      <c r="AB1505">
        <f>SUM(G1505:AA1505)</f>
        <v>0</v>
      </c>
      <c r="AC1505">
        <v>2</v>
      </c>
      <c r="AD1505">
        <f>COUNTIF(AC1505,"2")</f>
        <v>1</v>
      </c>
      <c r="AE1505">
        <f>COUNTIF(AC1505,"3")</f>
        <v>0</v>
      </c>
      <c r="AF1505">
        <f>COUNTIF(AC1505,"4")</f>
        <v>0</v>
      </c>
      <c r="AG1505">
        <f>COUNTIF(AC1505,"5")</f>
        <v>0</v>
      </c>
      <c r="AH1505">
        <v>1</v>
      </c>
      <c r="AI1505">
        <v>0</v>
      </c>
      <c r="AM1505">
        <v>1</v>
      </c>
      <c r="AN1505" t="str">
        <f>RIGHT(B1505,1)</f>
        <v>t</v>
      </c>
      <c r="AO1505" s="1">
        <f>COUNTIF(F1505,"CVCV")+COUNTIF(F1505,"CVVCV")</f>
        <v>0</v>
      </c>
      <c r="AP1505" s="1">
        <f>COUNTIF(F1505,"CVCVC")+COUNTIF(F1505,"CVVCVC")</f>
        <v>1</v>
      </c>
      <c r="AQ1505" s="1">
        <f>COUNTIF(F1505,"VCV")+COUNTIF(F1505,"VVCV")</f>
        <v>0</v>
      </c>
      <c r="AR1505" s="1">
        <f>COUNTIF(F1505,"VCVC")+COUNTIF(F1505,"VVCVC")</f>
        <v>0</v>
      </c>
      <c r="AS1505" s="1">
        <f>COUNTIF(F1505,"CVV")</f>
        <v>0</v>
      </c>
      <c r="AT1505" s="1">
        <f>COUNTIF(F1505,"CVVC")</f>
        <v>0</v>
      </c>
      <c r="AU1505" s="1">
        <f>COUNTIF(F1505,"VV")</f>
        <v>0</v>
      </c>
      <c r="AV1505" s="1">
        <f>COUNTIF(F1505,"VVC")</f>
        <v>0</v>
      </c>
      <c r="AW1505" s="1">
        <f>COUNTIF(F1505,"CVVCVC")+COUNTIF(F1505,"VVCVC")+COUNTIF(F1505,"CVVCV")+COUNTIF(F1505,"VVCV")</f>
        <v>0</v>
      </c>
      <c r="AY1505" s="1">
        <f>COUNTIF(F1505,"CCVCV")</f>
        <v>0</v>
      </c>
      <c r="AZ1505" s="1">
        <f>COUNTIF(F1505,"CCVCVC")</f>
        <v>0</v>
      </c>
      <c r="BA1505" s="1">
        <f>COUNTIF(F1505,"CCVV")</f>
        <v>0</v>
      </c>
      <c r="BB1505" s="1">
        <f>COUNTIF(F1505,"CCVVC")</f>
        <v>0</v>
      </c>
      <c r="BF1505" s="1" t="str">
        <f>RIGHT(F1505,4)</f>
        <v>VCVC</v>
      </c>
      <c r="BG1505" s="1"/>
      <c r="BJ1505">
        <v>1</v>
      </c>
      <c r="BK1505">
        <v>1</v>
      </c>
      <c r="BP1505" s="1">
        <f>SUM(BG1505:BO1505)</f>
        <v>2</v>
      </c>
      <c r="BQ1505">
        <v>0</v>
      </c>
      <c r="BS1505" s="1" t="str">
        <f>LEFT(B1505,1)</f>
        <v>p</v>
      </c>
      <c r="BT1505" s="1" t="str">
        <f>LEFT(B1505,2)</f>
        <v>pa</v>
      </c>
      <c r="BU1505" s="1" t="str">
        <f>RIGHT(B1505,1)</f>
        <v>t</v>
      </c>
      <c r="BX1505" s="10">
        <v>0</v>
      </c>
      <c r="BY1505" s="10" t="str">
        <f>LEFT(CA1505,1)</f>
        <v>a</v>
      </c>
      <c r="BZ1505" s="10" t="str">
        <f>LEFT(CC1505,1)</f>
        <v>a</v>
      </c>
      <c r="CA1505" s="10" t="str">
        <f>RIGHT(B1505,4)</f>
        <v>anat</v>
      </c>
      <c r="CB1505" s="10" t="str">
        <f>RIGHT(B1505,3)</f>
        <v>nat</v>
      </c>
      <c r="CC1505" s="10" t="str">
        <f>RIGHT(B1505,2)</f>
        <v>at</v>
      </c>
      <c r="CD1505" s="10" t="str">
        <f>RIGHT(B1505,1)</f>
        <v>t</v>
      </c>
    </row>
    <row r="1506" spans="1:82">
      <c r="A1506">
        <v>1118</v>
      </c>
      <c r="B1506" s="30" t="s">
        <v>358</v>
      </c>
      <c r="C1506" t="s">
        <v>1653</v>
      </c>
      <c r="D1506" t="s">
        <v>1150</v>
      </c>
      <c r="E1506" t="s">
        <v>2821</v>
      </c>
      <c r="F1506" t="s">
        <v>2842</v>
      </c>
      <c r="G1506" s="1">
        <f>COUNTIF(B1506,"*ii*")</f>
        <v>0</v>
      </c>
      <c r="H1506" s="1">
        <f>COUNTIF(B1506,"*ee*")</f>
        <v>0</v>
      </c>
      <c r="I1506" s="1">
        <f>COUNTIF(B1506,"*aa*")</f>
        <v>0</v>
      </c>
      <c r="J1506" s="1">
        <f>COUNTIF(B1506,"*oo*")</f>
        <v>0</v>
      </c>
      <c r="K1506" s="1">
        <f>COUNTIF(B1506,"*uu*")</f>
        <v>0</v>
      </c>
      <c r="L1506" s="1">
        <f>COUNTIF(B1506,"*ia*")</f>
        <v>0</v>
      </c>
      <c r="M1506" s="1">
        <f>COUNTIF(B1506,"*iu*")</f>
        <v>0</v>
      </c>
      <c r="N1506" s="1">
        <f>COUNTIF(B1506,"*ei*")</f>
        <v>0</v>
      </c>
      <c r="O1506" s="1">
        <f>COUNTIF(B1506,"*ea*")</f>
        <v>0</v>
      </c>
      <c r="P1506" s="1">
        <f>COUNTIF(B1506,"*eo*")</f>
        <v>0</v>
      </c>
      <c r="Q1506" s="1">
        <f>COUNTIF(B1506,"*eu*")</f>
        <v>0</v>
      </c>
      <c r="R1506" s="1">
        <f>COUNTIF(B1506,"*ai*")</f>
        <v>0</v>
      </c>
      <c r="S1506" s="1">
        <f>COUNTIF(B1506,"*ae*")</f>
        <v>0</v>
      </c>
      <c r="T1506" s="1">
        <f>COUNTIF(B1506,"*ao*")</f>
        <v>0</v>
      </c>
      <c r="U1506" s="1">
        <f>COUNTIF(B1506,"*au*")</f>
        <v>0</v>
      </c>
      <c r="V1506" s="1">
        <f>COUNTIF(B1506,"*oi*")</f>
        <v>0</v>
      </c>
      <c r="W1506" s="1">
        <f>COUNTIF(B1506,"*oe*")</f>
        <v>0</v>
      </c>
      <c r="X1506" s="1">
        <f>COUNTIF(B1506,"*oa*")</f>
        <v>0</v>
      </c>
      <c r="Y1506" s="1">
        <f>COUNTIF(B1506,"*ou*")</f>
        <v>0</v>
      </c>
      <c r="Z1506" s="1">
        <f>COUNTIF(B1506,"*ui*")</f>
        <v>0</v>
      </c>
      <c r="AA1506" s="1">
        <f>COUNTIF(B1506,"*ua*")</f>
        <v>0</v>
      </c>
      <c r="AB1506">
        <f>SUM(G1506:AA1506)</f>
        <v>0</v>
      </c>
      <c r="AC1506">
        <v>2</v>
      </c>
      <c r="AD1506">
        <f>COUNTIF(AC1506,"2")</f>
        <v>1</v>
      </c>
      <c r="AE1506">
        <f>COUNTIF(AC1506,"3")</f>
        <v>0</v>
      </c>
      <c r="AF1506">
        <f>COUNTIF(AC1506,"4")</f>
        <v>0</v>
      </c>
      <c r="AG1506">
        <f>COUNTIF(AC1506,"5")</f>
        <v>0</v>
      </c>
      <c r="AH1506">
        <v>1</v>
      </c>
      <c r="AI1506">
        <v>0</v>
      </c>
      <c r="AM1506">
        <v>1</v>
      </c>
      <c r="AN1506" t="str">
        <f>RIGHT(B1506,1)</f>
        <v>t</v>
      </c>
      <c r="AO1506" s="1">
        <f>COUNTIF(F1506,"CVCV")+COUNTIF(F1506,"CVVCV")</f>
        <v>0</v>
      </c>
      <c r="AP1506" s="1">
        <f>COUNTIF(F1506,"CVCVC")+COUNTIF(F1506,"CVVCVC")</f>
        <v>1</v>
      </c>
      <c r="AQ1506" s="1">
        <f>COUNTIF(F1506,"VCV")+COUNTIF(F1506,"VVCV")</f>
        <v>0</v>
      </c>
      <c r="AR1506" s="1">
        <f>COUNTIF(F1506,"VCVC")+COUNTIF(F1506,"VVCVC")</f>
        <v>0</v>
      </c>
      <c r="AS1506" s="1">
        <f>COUNTIF(F1506,"CVV")</f>
        <v>0</v>
      </c>
      <c r="AT1506" s="1">
        <f>COUNTIF(F1506,"CVVC")</f>
        <v>0</v>
      </c>
      <c r="AU1506" s="1">
        <f>COUNTIF(F1506,"VV")</f>
        <v>0</v>
      </c>
      <c r="AV1506" s="1">
        <f>COUNTIF(F1506,"VVC")</f>
        <v>0</v>
      </c>
      <c r="AW1506" s="1">
        <f>COUNTIF(F1506,"CVVCVC")+COUNTIF(F1506,"VVCVC")+COUNTIF(F1506,"CVVCV")+COUNTIF(F1506,"VVCV")</f>
        <v>0</v>
      </c>
      <c r="AY1506" s="1">
        <f>COUNTIF(F1506,"CCVCV")</f>
        <v>0</v>
      </c>
      <c r="AZ1506" s="1">
        <f>COUNTIF(F1506,"CCVCVC")</f>
        <v>0</v>
      </c>
      <c r="BA1506" s="1">
        <f>COUNTIF(F1506,"CCVV")</f>
        <v>0</v>
      </c>
      <c r="BB1506" s="1">
        <f>COUNTIF(F1506,"CCVVC")</f>
        <v>0</v>
      </c>
      <c r="BF1506" s="1" t="str">
        <f>RIGHT(F1506,4)</f>
        <v>VCVC</v>
      </c>
      <c r="BG1506" s="1"/>
      <c r="BJ1506">
        <v>1</v>
      </c>
      <c r="BK1506">
        <v>1</v>
      </c>
      <c r="BP1506" s="1">
        <f>SUM(BG1506:BO1506)</f>
        <v>2</v>
      </c>
      <c r="BQ1506">
        <v>0</v>
      </c>
      <c r="BS1506" s="1" t="str">
        <f>LEFT(B1506,1)</f>
        <v>p</v>
      </c>
      <c r="BT1506" s="1" t="str">
        <f>LEFT(B1506,2)</f>
        <v>pa</v>
      </c>
      <c r="BU1506" s="1" t="str">
        <f>RIGHT(B1506,1)</f>
        <v>t</v>
      </c>
      <c r="BX1506" s="10">
        <v>0</v>
      </c>
      <c r="BY1506" s="10" t="str">
        <f>LEFT(CA1506,1)</f>
        <v>a</v>
      </c>
      <c r="BZ1506" s="10" t="str">
        <f>LEFT(CC1506,1)</f>
        <v>a</v>
      </c>
      <c r="CA1506" s="10" t="str">
        <f>RIGHT(B1506,4)</f>
        <v>asat</v>
      </c>
      <c r="CB1506" s="10" t="str">
        <f>RIGHT(B1506,3)</f>
        <v>sat</v>
      </c>
      <c r="CC1506" s="10" t="str">
        <f>RIGHT(B1506,2)</f>
        <v>at</v>
      </c>
      <c r="CD1506" s="10" t="str">
        <f>RIGHT(B1506,1)</f>
        <v>t</v>
      </c>
    </row>
    <row r="1507" spans="1:82">
      <c r="A1507">
        <v>524</v>
      </c>
      <c r="B1507" s="30" t="s">
        <v>1103</v>
      </c>
      <c r="C1507" t="s">
        <v>2743</v>
      </c>
      <c r="D1507" t="s">
        <v>1141</v>
      </c>
      <c r="E1507" t="s">
        <v>1141</v>
      </c>
      <c r="F1507" t="s">
        <v>2842</v>
      </c>
      <c r="G1507" s="1">
        <f>COUNTIF(B1507,"*ii*")</f>
        <v>0</v>
      </c>
      <c r="H1507" s="1">
        <f>COUNTIF(B1507,"*ee*")</f>
        <v>0</v>
      </c>
      <c r="I1507" s="1">
        <f>COUNTIF(B1507,"*aa*")</f>
        <v>0</v>
      </c>
      <c r="J1507" s="1">
        <f>COUNTIF(B1507,"*oo*")</f>
        <v>0</v>
      </c>
      <c r="K1507" s="1">
        <f>COUNTIF(B1507,"*uu*")</f>
        <v>0</v>
      </c>
      <c r="L1507" s="1">
        <f>COUNTIF(B1507,"*ia*")</f>
        <v>0</v>
      </c>
      <c r="M1507" s="1">
        <f>COUNTIF(B1507,"*iu*")</f>
        <v>0</v>
      </c>
      <c r="N1507" s="1">
        <f>COUNTIF(B1507,"*ei*")</f>
        <v>0</v>
      </c>
      <c r="O1507" s="1">
        <f>COUNTIF(B1507,"*ea*")</f>
        <v>0</v>
      </c>
      <c r="P1507" s="1">
        <f>COUNTIF(B1507,"*eo*")</f>
        <v>0</v>
      </c>
      <c r="Q1507" s="1">
        <f>COUNTIF(B1507,"*eu*")</f>
        <v>0</v>
      </c>
      <c r="R1507" s="1">
        <f>COUNTIF(B1507,"*ai*")</f>
        <v>0</v>
      </c>
      <c r="S1507" s="1">
        <f>COUNTIF(B1507,"*ae*")</f>
        <v>0</v>
      </c>
      <c r="T1507" s="1">
        <f>COUNTIF(B1507,"*ao*")</f>
        <v>0</v>
      </c>
      <c r="U1507" s="1">
        <f>COUNTIF(B1507,"*au*")</f>
        <v>0</v>
      </c>
      <c r="V1507" s="1">
        <f>COUNTIF(B1507,"*oi*")</f>
        <v>0</v>
      </c>
      <c r="W1507" s="1">
        <f>COUNTIF(B1507,"*oe*")</f>
        <v>0</v>
      </c>
      <c r="X1507" s="1">
        <f>COUNTIF(B1507,"*oa*")</f>
        <v>0</v>
      </c>
      <c r="Y1507" s="1">
        <f>COUNTIF(B1507,"*ou*")</f>
        <v>0</v>
      </c>
      <c r="Z1507" s="1">
        <f>COUNTIF(B1507,"*ui*")</f>
        <v>0</v>
      </c>
      <c r="AA1507" s="1">
        <f>COUNTIF(B1507,"*ua*")</f>
        <v>0</v>
      </c>
      <c r="AB1507">
        <f>SUM(G1507:AA1507)</f>
        <v>0</v>
      </c>
      <c r="AC1507">
        <v>2</v>
      </c>
      <c r="AD1507">
        <f>COUNTIF(AC1507,"2")</f>
        <v>1</v>
      </c>
      <c r="AE1507">
        <f>COUNTIF(AC1507,"3")</f>
        <v>0</v>
      </c>
      <c r="AF1507">
        <f>COUNTIF(AC1507,"4")</f>
        <v>0</v>
      </c>
      <c r="AG1507">
        <f>COUNTIF(AC1507,"5")</f>
        <v>0</v>
      </c>
      <c r="AH1507">
        <v>1</v>
      </c>
      <c r="AI1507">
        <v>0</v>
      </c>
      <c r="AM1507">
        <v>1</v>
      </c>
      <c r="AN1507" t="str">
        <f>RIGHT(B1507,1)</f>
        <v>t</v>
      </c>
      <c r="AO1507" s="1">
        <f>COUNTIF(F1507,"CVCV")+COUNTIF(F1507,"CVVCV")</f>
        <v>0</v>
      </c>
      <c r="AP1507" s="1">
        <f>COUNTIF(F1507,"CVCVC")+COUNTIF(F1507,"CVVCVC")</f>
        <v>1</v>
      </c>
      <c r="AQ1507" s="1">
        <f>COUNTIF(F1507,"VCV")+COUNTIF(F1507,"VVCV")</f>
        <v>0</v>
      </c>
      <c r="AR1507" s="1">
        <f>COUNTIF(F1507,"VCVC")+COUNTIF(F1507,"VVCVC")</f>
        <v>0</v>
      </c>
      <c r="AS1507" s="1">
        <f>COUNTIF(F1507,"CVV")</f>
        <v>0</v>
      </c>
      <c r="AT1507" s="1">
        <f>COUNTIF(F1507,"CVVC")</f>
        <v>0</v>
      </c>
      <c r="AU1507" s="1">
        <f>COUNTIF(F1507,"VV")</f>
        <v>0</v>
      </c>
      <c r="AV1507" s="1">
        <f>COUNTIF(F1507,"VVC")</f>
        <v>0</v>
      </c>
      <c r="AW1507" s="1">
        <f>COUNTIF(F1507,"CVVCVC")+COUNTIF(F1507,"VVCVC")+COUNTIF(F1507,"CVVCV")+COUNTIF(F1507,"VVCV")</f>
        <v>0</v>
      </c>
      <c r="AY1507" s="1">
        <f>COUNTIF(F1507,"CCVCV")</f>
        <v>0</v>
      </c>
      <c r="AZ1507" s="1">
        <f>COUNTIF(F1507,"CCVCVC")</f>
        <v>0</v>
      </c>
      <c r="BA1507" s="1">
        <f>COUNTIF(F1507,"CCVV")</f>
        <v>0</v>
      </c>
      <c r="BB1507" s="1">
        <f>COUNTIF(F1507,"CCVVC")</f>
        <v>0</v>
      </c>
      <c r="BF1507" s="1" t="str">
        <f>RIGHT(F1507,4)</f>
        <v>VCVC</v>
      </c>
      <c r="BG1507" s="1"/>
      <c r="BJ1507">
        <v>1</v>
      </c>
      <c r="BK1507">
        <v>1</v>
      </c>
      <c r="BP1507" s="1">
        <f>SUM(BG1507:BO1507)</f>
        <v>2</v>
      </c>
      <c r="BQ1507">
        <v>0</v>
      </c>
      <c r="BS1507" s="1" t="str">
        <f>LEFT(B1507,1)</f>
        <v>k</v>
      </c>
      <c r="BT1507" s="1" t="str">
        <f>LEFT(B1507,2)</f>
        <v>ke</v>
      </c>
      <c r="BU1507" s="1" t="str">
        <f>RIGHT(B1507,1)</f>
        <v>t</v>
      </c>
      <c r="BX1507" s="10">
        <v>0</v>
      </c>
      <c r="BY1507" s="10" t="str">
        <f>LEFT(CA1507,1)</f>
        <v>e</v>
      </c>
      <c r="BZ1507" s="10" t="str">
        <f>LEFT(CC1507,1)</f>
        <v>a</v>
      </c>
      <c r="CA1507" s="10" t="str">
        <f>RIGHT(B1507,4)</f>
        <v>enat</v>
      </c>
      <c r="CB1507" s="10" t="str">
        <f>RIGHT(B1507,3)</f>
        <v>nat</v>
      </c>
      <c r="CC1507" s="10" t="str">
        <f>RIGHT(B1507,2)</f>
        <v>at</v>
      </c>
      <c r="CD1507" s="10" t="str">
        <f>RIGHT(B1507,1)</f>
        <v>t</v>
      </c>
    </row>
    <row r="1508" spans="1:82">
      <c r="A1508">
        <v>819</v>
      </c>
      <c r="B1508" s="30" t="s">
        <v>901</v>
      </c>
      <c r="C1508" t="s">
        <v>2415</v>
      </c>
      <c r="D1508" t="s">
        <v>1141</v>
      </c>
      <c r="E1508" t="s">
        <v>1141</v>
      </c>
      <c r="F1508" t="s">
        <v>2842</v>
      </c>
      <c r="G1508" s="1">
        <f>COUNTIF(B1508,"*ii*")</f>
        <v>0</v>
      </c>
      <c r="H1508" s="1">
        <f>COUNTIF(B1508,"*ee*")</f>
        <v>0</v>
      </c>
      <c r="I1508" s="1">
        <f>COUNTIF(B1508,"*aa*")</f>
        <v>0</v>
      </c>
      <c r="J1508" s="1">
        <f>COUNTIF(B1508,"*oo*")</f>
        <v>0</v>
      </c>
      <c r="K1508" s="1">
        <f>COUNTIF(B1508,"*uu*")</f>
        <v>0</v>
      </c>
      <c r="L1508" s="1">
        <f>COUNTIF(B1508,"*ia*")</f>
        <v>0</v>
      </c>
      <c r="M1508" s="1">
        <f>COUNTIF(B1508,"*iu*")</f>
        <v>0</v>
      </c>
      <c r="N1508" s="1">
        <f>COUNTIF(B1508,"*ei*")</f>
        <v>0</v>
      </c>
      <c r="O1508" s="1">
        <f>COUNTIF(B1508,"*ea*")</f>
        <v>0</v>
      </c>
      <c r="P1508" s="1">
        <f>COUNTIF(B1508,"*eo*")</f>
        <v>0</v>
      </c>
      <c r="Q1508" s="1">
        <f>COUNTIF(B1508,"*eu*")</f>
        <v>0</v>
      </c>
      <c r="R1508" s="1">
        <f>COUNTIF(B1508,"*ai*")</f>
        <v>0</v>
      </c>
      <c r="S1508" s="1">
        <f>COUNTIF(B1508,"*ae*")</f>
        <v>0</v>
      </c>
      <c r="T1508" s="1">
        <f>COUNTIF(B1508,"*ao*")</f>
        <v>0</v>
      </c>
      <c r="U1508" s="1">
        <f>COUNTIF(B1508,"*au*")</f>
        <v>0</v>
      </c>
      <c r="V1508" s="1">
        <f>COUNTIF(B1508,"*oi*")</f>
        <v>0</v>
      </c>
      <c r="W1508" s="1">
        <f>COUNTIF(B1508,"*oe*")</f>
        <v>0</v>
      </c>
      <c r="X1508" s="1">
        <f>COUNTIF(B1508,"*oa*")</f>
        <v>0</v>
      </c>
      <c r="Y1508" s="1">
        <f>COUNTIF(B1508,"*ou*")</f>
        <v>0</v>
      </c>
      <c r="Z1508" s="1">
        <f>COUNTIF(B1508,"*ui*")</f>
        <v>0</v>
      </c>
      <c r="AA1508" s="1">
        <f>COUNTIF(B1508,"*ua*")</f>
        <v>0</v>
      </c>
      <c r="AB1508">
        <f>SUM(G1508:AA1508)</f>
        <v>0</v>
      </c>
      <c r="AC1508">
        <v>2</v>
      </c>
      <c r="AD1508">
        <f>COUNTIF(AC1508,"2")</f>
        <v>1</v>
      </c>
      <c r="AE1508">
        <f>COUNTIF(AC1508,"3")</f>
        <v>0</v>
      </c>
      <c r="AF1508">
        <f>COUNTIF(AC1508,"4")</f>
        <v>0</v>
      </c>
      <c r="AG1508">
        <f>COUNTIF(AC1508,"5")</f>
        <v>0</v>
      </c>
      <c r="AH1508">
        <v>1</v>
      </c>
      <c r="AI1508">
        <v>0</v>
      </c>
      <c r="AM1508">
        <v>1</v>
      </c>
      <c r="AN1508" t="str">
        <f>RIGHT(B1508,1)</f>
        <v>t</v>
      </c>
      <c r="AO1508" s="1">
        <f>COUNTIF(F1508,"CVCV")+COUNTIF(F1508,"CVVCV")</f>
        <v>0</v>
      </c>
      <c r="AP1508" s="1">
        <f>COUNTIF(F1508,"CVCVC")+COUNTIF(F1508,"CVVCVC")</f>
        <v>1</v>
      </c>
      <c r="AQ1508" s="1">
        <f>COUNTIF(F1508,"VCV")+COUNTIF(F1508,"VVCV")</f>
        <v>0</v>
      </c>
      <c r="AR1508" s="1">
        <f>COUNTIF(F1508,"VCVC")+COUNTIF(F1508,"VVCVC")</f>
        <v>0</v>
      </c>
      <c r="AS1508" s="1">
        <f>COUNTIF(F1508,"CVV")</f>
        <v>0</v>
      </c>
      <c r="AT1508" s="1">
        <f>COUNTIF(F1508,"CVVC")</f>
        <v>0</v>
      </c>
      <c r="AU1508" s="1">
        <f>COUNTIF(F1508,"VV")</f>
        <v>0</v>
      </c>
      <c r="AV1508" s="1">
        <f>COUNTIF(F1508,"VVC")</f>
        <v>0</v>
      </c>
      <c r="AW1508" s="1">
        <f>COUNTIF(F1508,"CVVCVC")+COUNTIF(F1508,"VVCVC")+COUNTIF(F1508,"CVVCV")+COUNTIF(F1508,"VVCV")</f>
        <v>0</v>
      </c>
      <c r="AY1508" s="1">
        <f>COUNTIF(F1508,"CCVCV")</f>
        <v>0</v>
      </c>
      <c r="AZ1508" s="1">
        <f>COUNTIF(F1508,"CCVCVC")</f>
        <v>0</v>
      </c>
      <c r="BA1508" s="1">
        <f>COUNTIF(F1508,"CCVV")</f>
        <v>0</v>
      </c>
      <c r="BB1508" s="1">
        <f>COUNTIF(F1508,"CCVVC")</f>
        <v>0</v>
      </c>
      <c r="BF1508" s="1" t="str">
        <f>RIGHT(F1508,4)</f>
        <v>VCVC</v>
      </c>
      <c r="BG1508" s="1"/>
      <c r="BJ1508">
        <v>1</v>
      </c>
      <c r="BK1508">
        <v>1</v>
      </c>
      <c r="BP1508" s="1">
        <f>SUM(BG1508:BO1508)</f>
        <v>2</v>
      </c>
      <c r="BQ1508">
        <v>0</v>
      </c>
      <c r="BS1508" s="1" t="str">
        <f>LEFT(B1508,1)</f>
        <v>m</v>
      </c>
      <c r="BT1508" s="1" t="str">
        <f>LEFT(B1508,2)</f>
        <v>me</v>
      </c>
      <c r="BU1508" s="1" t="str">
        <f>RIGHT(B1508,1)</f>
        <v>t</v>
      </c>
      <c r="BX1508" s="10">
        <v>0</v>
      </c>
      <c r="BY1508" s="10" t="str">
        <f>LEFT(CA1508,1)</f>
        <v>e</v>
      </c>
      <c r="BZ1508" s="10" t="str">
        <f>LEFT(CC1508,1)</f>
        <v>a</v>
      </c>
      <c r="CA1508" s="10" t="str">
        <f>RIGHT(B1508,4)</f>
        <v>epat</v>
      </c>
      <c r="CB1508" s="10" t="str">
        <f>RIGHT(B1508,3)</f>
        <v>pat</v>
      </c>
      <c r="CC1508" s="10" t="str">
        <f>RIGHT(B1508,2)</f>
        <v>at</v>
      </c>
      <c r="CD1508" s="10" t="str">
        <f>RIGHT(B1508,1)</f>
        <v>t</v>
      </c>
    </row>
    <row r="1509" spans="1:82">
      <c r="A1509">
        <v>303</v>
      </c>
      <c r="B1509" s="30" t="s">
        <v>723</v>
      </c>
      <c r="C1509" t="s">
        <v>2153</v>
      </c>
      <c r="D1509" t="s">
        <v>1141</v>
      </c>
      <c r="E1509" t="s">
        <v>1141</v>
      </c>
      <c r="F1509" t="s">
        <v>2842</v>
      </c>
      <c r="G1509" s="1">
        <f>COUNTIF(B1509,"*ii*")</f>
        <v>0</v>
      </c>
      <c r="H1509" s="1">
        <f>COUNTIF(B1509,"*ee*")</f>
        <v>0</v>
      </c>
      <c r="I1509" s="1">
        <f>COUNTIF(B1509,"*aa*")</f>
        <v>0</v>
      </c>
      <c r="J1509" s="1">
        <f>COUNTIF(B1509,"*oo*")</f>
        <v>0</v>
      </c>
      <c r="K1509" s="1">
        <f>COUNTIF(B1509,"*uu*")</f>
        <v>0</v>
      </c>
      <c r="L1509" s="1">
        <f>COUNTIF(B1509,"*ia*")</f>
        <v>0</v>
      </c>
      <c r="M1509" s="1">
        <f>COUNTIF(B1509,"*iu*")</f>
        <v>0</v>
      </c>
      <c r="N1509" s="1">
        <f>COUNTIF(B1509,"*ei*")</f>
        <v>0</v>
      </c>
      <c r="O1509" s="1">
        <f>COUNTIF(B1509,"*ea*")</f>
        <v>0</v>
      </c>
      <c r="P1509" s="1">
        <f>COUNTIF(B1509,"*eo*")</f>
        <v>0</v>
      </c>
      <c r="Q1509" s="1">
        <f>COUNTIF(B1509,"*eu*")</f>
        <v>0</v>
      </c>
      <c r="R1509" s="1">
        <f>COUNTIF(B1509,"*ai*")</f>
        <v>0</v>
      </c>
      <c r="S1509" s="1">
        <f>COUNTIF(B1509,"*ae*")</f>
        <v>0</v>
      </c>
      <c r="T1509" s="1">
        <f>COUNTIF(B1509,"*ao*")</f>
        <v>0</v>
      </c>
      <c r="U1509" s="1">
        <f>COUNTIF(B1509,"*au*")</f>
        <v>0</v>
      </c>
      <c r="V1509" s="1">
        <f>COUNTIF(B1509,"*oi*")</f>
        <v>0</v>
      </c>
      <c r="W1509" s="1">
        <f>COUNTIF(B1509,"*oe*")</f>
        <v>0</v>
      </c>
      <c r="X1509" s="1">
        <f>COUNTIF(B1509,"*oa*")</f>
        <v>0</v>
      </c>
      <c r="Y1509" s="1">
        <f>COUNTIF(B1509,"*ou*")</f>
        <v>0</v>
      </c>
      <c r="Z1509" s="1">
        <f>COUNTIF(B1509,"*ui*")</f>
        <v>0</v>
      </c>
      <c r="AA1509" s="1">
        <f>COUNTIF(B1509,"*ua*")</f>
        <v>0</v>
      </c>
      <c r="AB1509">
        <f>SUM(G1509:AA1509)</f>
        <v>0</v>
      </c>
      <c r="AC1509">
        <v>2</v>
      </c>
      <c r="AD1509">
        <f>COUNTIF(AC1509,"2")</f>
        <v>1</v>
      </c>
      <c r="AE1509">
        <f>COUNTIF(AC1509,"3")</f>
        <v>0</v>
      </c>
      <c r="AF1509">
        <f>COUNTIF(AC1509,"4")</f>
        <v>0</v>
      </c>
      <c r="AG1509">
        <f>COUNTIF(AC1509,"5")</f>
        <v>0</v>
      </c>
      <c r="AH1509">
        <v>1</v>
      </c>
      <c r="AI1509">
        <v>0</v>
      </c>
      <c r="AM1509">
        <v>1</v>
      </c>
      <c r="AN1509" t="str">
        <f>RIGHT(B1509,1)</f>
        <v>t</v>
      </c>
      <c r="AO1509" s="1">
        <f>COUNTIF(F1509,"CVCV")+COUNTIF(F1509,"CVVCV")</f>
        <v>0</v>
      </c>
      <c r="AP1509" s="1">
        <f>COUNTIF(F1509,"CVCVC")+COUNTIF(F1509,"CVVCVC")</f>
        <v>1</v>
      </c>
      <c r="AQ1509" s="1">
        <f>COUNTIF(F1509,"VCV")+COUNTIF(F1509,"VVCV")</f>
        <v>0</v>
      </c>
      <c r="AR1509" s="1">
        <f>COUNTIF(F1509,"VCVC")+COUNTIF(F1509,"VVCVC")</f>
        <v>0</v>
      </c>
      <c r="AS1509" s="1">
        <f>COUNTIF(F1509,"CVV")</f>
        <v>0</v>
      </c>
      <c r="AT1509" s="1">
        <f>COUNTIF(F1509,"CVVC")</f>
        <v>0</v>
      </c>
      <c r="AU1509" s="1">
        <f>COUNTIF(F1509,"VV")</f>
        <v>0</v>
      </c>
      <c r="AV1509" s="1">
        <f>COUNTIF(F1509,"VVC")</f>
        <v>0</v>
      </c>
      <c r="AW1509" s="1">
        <f>COUNTIF(F1509,"CVVCVC")+COUNTIF(F1509,"VVCVC")+COUNTIF(F1509,"CVVCV")+COUNTIF(F1509,"VVCV")</f>
        <v>0</v>
      </c>
      <c r="AY1509" s="1">
        <f>COUNTIF(F1509,"CCVCV")</f>
        <v>0</v>
      </c>
      <c r="AZ1509" s="1">
        <f>COUNTIF(F1509,"CCVCVC")</f>
        <v>0</v>
      </c>
      <c r="BA1509" s="1">
        <f>COUNTIF(F1509,"CCVV")</f>
        <v>0</v>
      </c>
      <c r="BB1509" s="1">
        <f>COUNTIF(F1509,"CCVVC")</f>
        <v>0</v>
      </c>
      <c r="BF1509" s="1" t="str">
        <f>RIGHT(F1509,4)</f>
        <v>VCVC</v>
      </c>
      <c r="BG1509" s="1"/>
      <c r="BJ1509">
        <v>1</v>
      </c>
      <c r="BK1509">
        <v>1</v>
      </c>
      <c r="BP1509" s="1">
        <f>SUM(BG1509:BO1509)</f>
        <v>2</v>
      </c>
      <c r="BQ1509">
        <v>0</v>
      </c>
      <c r="BS1509" s="1" t="str">
        <f>LEFT(B1509,1)</f>
        <v>f</v>
      </c>
      <c r="BT1509" s="1" t="str">
        <f>LEFT(B1509,2)</f>
        <v>fe</v>
      </c>
      <c r="BU1509" s="1" t="str">
        <f>RIGHT(B1509,1)</f>
        <v>t</v>
      </c>
      <c r="BX1509" s="10">
        <v>0</v>
      </c>
      <c r="BY1509" s="10" t="str">
        <f>LEFT(CA1509,1)</f>
        <v>e</v>
      </c>
      <c r="BZ1509" s="10" t="str">
        <f>LEFT(CC1509,1)</f>
        <v>a</v>
      </c>
      <c r="CA1509" s="10" t="str">
        <f>RIGHT(B1509,4)</f>
        <v>esat</v>
      </c>
      <c r="CB1509" s="10" t="str">
        <f>RIGHT(B1509,3)</f>
        <v>sat</v>
      </c>
      <c r="CC1509" s="10" t="str">
        <f>RIGHT(B1509,2)</f>
        <v>at</v>
      </c>
      <c r="CD1509" s="10" t="str">
        <f>RIGHT(B1509,1)</f>
        <v>t</v>
      </c>
    </row>
    <row r="1510" spans="1:82">
      <c r="A1510">
        <v>329</v>
      </c>
      <c r="B1510" s="30" t="s">
        <v>708</v>
      </c>
      <c r="C1510" t="s">
        <v>2132</v>
      </c>
      <c r="D1510" t="s">
        <v>1150</v>
      </c>
      <c r="E1510" t="s">
        <v>2821</v>
      </c>
      <c r="F1510" t="s">
        <v>2842</v>
      </c>
      <c r="G1510" s="1">
        <f>COUNTIF(B1510,"*ii*")</f>
        <v>0</v>
      </c>
      <c r="H1510" s="1">
        <f>COUNTIF(B1510,"*ee*")</f>
        <v>0</v>
      </c>
      <c r="I1510" s="1">
        <f>COUNTIF(B1510,"*aa*")</f>
        <v>0</v>
      </c>
      <c r="J1510" s="1">
        <f>COUNTIF(B1510,"*oo*")</f>
        <v>0</v>
      </c>
      <c r="K1510" s="1">
        <f>COUNTIF(B1510,"*uu*")</f>
        <v>0</v>
      </c>
      <c r="L1510" s="1">
        <f>COUNTIF(B1510,"*ia*")</f>
        <v>0</v>
      </c>
      <c r="M1510" s="1">
        <f>COUNTIF(B1510,"*iu*")</f>
        <v>0</v>
      </c>
      <c r="N1510" s="1">
        <f>COUNTIF(B1510,"*ei*")</f>
        <v>0</v>
      </c>
      <c r="O1510" s="1">
        <f>COUNTIF(B1510,"*ea*")</f>
        <v>0</v>
      </c>
      <c r="P1510" s="1">
        <f>COUNTIF(B1510,"*eo*")</f>
        <v>0</v>
      </c>
      <c r="Q1510" s="1">
        <f>COUNTIF(B1510,"*eu*")</f>
        <v>0</v>
      </c>
      <c r="R1510" s="1">
        <f>COUNTIF(B1510,"*ai*")</f>
        <v>0</v>
      </c>
      <c r="S1510" s="1">
        <f>COUNTIF(B1510,"*ae*")</f>
        <v>0</v>
      </c>
      <c r="T1510" s="1">
        <f>COUNTIF(B1510,"*ao*")</f>
        <v>0</v>
      </c>
      <c r="U1510" s="1">
        <f>COUNTIF(B1510,"*au*")</f>
        <v>0</v>
      </c>
      <c r="V1510" s="1">
        <f>COUNTIF(B1510,"*oi*")</f>
        <v>0</v>
      </c>
      <c r="W1510" s="1">
        <f>COUNTIF(B1510,"*oe*")</f>
        <v>0</v>
      </c>
      <c r="X1510" s="1">
        <f>COUNTIF(B1510,"*oa*")</f>
        <v>0</v>
      </c>
      <c r="Y1510" s="1">
        <f>COUNTIF(B1510,"*ou*")</f>
        <v>0</v>
      </c>
      <c r="Z1510" s="1">
        <f>COUNTIF(B1510,"*ui*")</f>
        <v>0</v>
      </c>
      <c r="AA1510" s="1">
        <f>COUNTIF(B1510,"*ua*")</f>
        <v>0</v>
      </c>
      <c r="AB1510">
        <f>SUM(G1510:AA1510)</f>
        <v>0</v>
      </c>
      <c r="AC1510">
        <v>2</v>
      </c>
      <c r="AD1510">
        <f>COUNTIF(AC1510,"2")</f>
        <v>1</v>
      </c>
      <c r="AE1510">
        <f>COUNTIF(AC1510,"3")</f>
        <v>0</v>
      </c>
      <c r="AF1510">
        <f>COUNTIF(AC1510,"4")</f>
        <v>0</v>
      </c>
      <c r="AG1510">
        <f>COUNTIF(AC1510,"5")</f>
        <v>0</v>
      </c>
      <c r="AH1510">
        <v>1</v>
      </c>
      <c r="AI1510">
        <v>0</v>
      </c>
      <c r="AM1510">
        <v>1</v>
      </c>
      <c r="AN1510" t="str">
        <f>RIGHT(B1510,1)</f>
        <v>t</v>
      </c>
      <c r="AO1510" s="1">
        <f>COUNTIF(F1510,"CVCV")+COUNTIF(F1510,"CVVCV")</f>
        <v>0</v>
      </c>
      <c r="AP1510" s="1">
        <f>COUNTIF(F1510,"CVCVC")+COUNTIF(F1510,"CVVCVC")</f>
        <v>1</v>
      </c>
      <c r="AQ1510" s="1">
        <f>COUNTIF(F1510,"VCV")+COUNTIF(F1510,"VVCV")</f>
        <v>0</v>
      </c>
      <c r="AR1510" s="1">
        <f>COUNTIF(F1510,"VCVC")+COUNTIF(F1510,"VVCVC")</f>
        <v>0</v>
      </c>
      <c r="AS1510" s="1">
        <f>COUNTIF(F1510,"CVV")</f>
        <v>0</v>
      </c>
      <c r="AT1510" s="1">
        <f>COUNTIF(F1510,"CVVC")</f>
        <v>0</v>
      </c>
      <c r="AU1510" s="1">
        <f>COUNTIF(F1510,"VV")</f>
        <v>0</v>
      </c>
      <c r="AV1510" s="1">
        <f>COUNTIF(F1510,"VVC")</f>
        <v>0</v>
      </c>
      <c r="AW1510" s="1">
        <f>COUNTIF(F1510,"CVVCVC")+COUNTIF(F1510,"VVCVC")+COUNTIF(F1510,"CVVCV")+COUNTIF(F1510,"VVCV")</f>
        <v>0</v>
      </c>
      <c r="AY1510" s="1">
        <f>COUNTIF(F1510,"CCVCV")</f>
        <v>0</v>
      </c>
      <c r="AZ1510" s="1">
        <f>COUNTIF(F1510,"CCVCVC")</f>
        <v>0</v>
      </c>
      <c r="BA1510" s="1">
        <f>COUNTIF(F1510,"CCVV")</f>
        <v>0</v>
      </c>
      <c r="BB1510" s="1">
        <f>COUNTIF(F1510,"CCVVC")</f>
        <v>0</v>
      </c>
      <c r="BF1510" s="1" t="str">
        <f>RIGHT(F1510,4)</f>
        <v>VCVC</v>
      </c>
      <c r="BG1510" s="1"/>
      <c r="BJ1510">
        <v>1</v>
      </c>
      <c r="BK1510">
        <v>1</v>
      </c>
      <c r="BP1510" s="1">
        <f>SUM(BG1510:BO1510)</f>
        <v>2</v>
      </c>
      <c r="BQ1510">
        <v>0</v>
      </c>
      <c r="BS1510" s="1" t="str">
        <f>LEFT(B1510,1)</f>
        <v>f</v>
      </c>
      <c r="BT1510" s="1" t="str">
        <f>LEFT(B1510,2)</f>
        <v>fo</v>
      </c>
      <c r="BU1510" s="1" t="str">
        <f>RIGHT(B1510,1)</f>
        <v>t</v>
      </c>
      <c r="BX1510" s="10">
        <v>0</v>
      </c>
      <c r="BY1510" s="10" t="str">
        <f>LEFT(CA1510,1)</f>
        <v>o</v>
      </c>
      <c r="BZ1510" s="10" t="str">
        <f>LEFT(CC1510,1)</f>
        <v>a</v>
      </c>
      <c r="CA1510" s="10" t="str">
        <f>RIGHT(B1510,4)</f>
        <v>onat</v>
      </c>
      <c r="CB1510" s="10" t="str">
        <f>RIGHT(B1510,3)</f>
        <v>nat</v>
      </c>
      <c r="CC1510" s="10" t="str">
        <f>RIGHT(B1510,2)</f>
        <v>at</v>
      </c>
      <c r="CD1510" s="10" t="str">
        <f>RIGHT(B1510,1)</f>
        <v>t</v>
      </c>
    </row>
    <row r="1511" spans="1:82">
      <c r="A1511">
        <v>1757</v>
      </c>
      <c r="B1511" s="30" t="s">
        <v>719</v>
      </c>
      <c r="C1511" t="s">
        <v>2149</v>
      </c>
      <c r="D1511" t="s">
        <v>1141</v>
      </c>
      <c r="E1511" t="s">
        <v>1141</v>
      </c>
      <c r="F1511" t="s">
        <v>2842</v>
      </c>
      <c r="G1511" s="1">
        <f>COUNTIF(B1511,"*ii*")</f>
        <v>0</v>
      </c>
      <c r="H1511" s="1">
        <f>COUNTIF(B1511,"*ee*")</f>
        <v>0</v>
      </c>
      <c r="I1511" s="1">
        <f>COUNTIF(B1511,"*aa*")</f>
        <v>0</v>
      </c>
      <c r="J1511" s="1">
        <f>COUNTIF(B1511,"*oo*")</f>
        <v>0</v>
      </c>
      <c r="K1511" s="1">
        <f>COUNTIF(B1511,"*uu*")</f>
        <v>0</v>
      </c>
      <c r="L1511" s="1">
        <f>COUNTIF(B1511,"*ia*")</f>
        <v>0</v>
      </c>
      <c r="M1511" s="1">
        <f>COUNTIF(B1511,"*iu*")</f>
        <v>0</v>
      </c>
      <c r="N1511" s="1">
        <f>COUNTIF(B1511,"*ei*")</f>
        <v>0</v>
      </c>
      <c r="O1511" s="1">
        <f>COUNTIF(B1511,"*ea*")</f>
        <v>0</v>
      </c>
      <c r="P1511" s="1">
        <f>COUNTIF(B1511,"*eo*")</f>
        <v>0</v>
      </c>
      <c r="Q1511" s="1">
        <f>COUNTIF(B1511,"*eu*")</f>
        <v>0</v>
      </c>
      <c r="R1511" s="1">
        <f>COUNTIF(B1511,"*ai*")</f>
        <v>0</v>
      </c>
      <c r="S1511" s="1">
        <f>COUNTIF(B1511,"*ae*")</f>
        <v>0</v>
      </c>
      <c r="T1511" s="1">
        <f>COUNTIF(B1511,"*ao*")</f>
        <v>0</v>
      </c>
      <c r="U1511" s="1">
        <f>COUNTIF(B1511,"*au*")</f>
        <v>0</v>
      </c>
      <c r="V1511" s="1">
        <f>COUNTIF(B1511,"*oi*")</f>
        <v>0</v>
      </c>
      <c r="W1511" s="1">
        <f>COUNTIF(B1511,"*oe*")</f>
        <v>0</v>
      </c>
      <c r="X1511" s="1">
        <f>COUNTIF(B1511,"*oa*")</f>
        <v>0</v>
      </c>
      <c r="Y1511" s="1">
        <f>COUNTIF(B1511,"*ou*")</f>
        <v>0</v>
      </c>
      <c r="Z1511" s="1">
        <f>COUNTIF(B1511,"*ui*")</f>
        <v>0</v>
      </c>
      <c r="AA1511" s="1">
        <f>COUNTIF(B1511,"*ua*")</f>
        <v>0</v>
      </c>
      <c r="AB1511">
        <f>SUM(G1511:AA1511)</f>
        <v>0</v>
      </c>
      <c r="AC1511">
        <v>2</v>
      </c>
      <c r="AD1511">
        <f>COUNTIF(AC1511,"2")</f>
        <v>1</v>
      </c>
      <c r="AE1511">
        <f>COUNTIF(AC1511,"3")</f>
        <v>0</v>
      </c>
      <c r="AF1511">
        <f>COUNTIF(AC1511,"4")</f>
        <v>0</v>
      </c>
      <c r="AG1511">
        <f>COUNTIF(AC1511,"5")</f>
        <v>0</v>
      </c>
      <c r="AH1511">
        <v>1</v>
      </c>
      <c r="AI1511">
        <v>0</v>
      </c>
      <c r="AM1511">
        <v>1</v>
      </c>
      <c r="AN1511" t="str">
        <f>RIGHT(B1511,1)</f>
        <v>t</v>
      </c>
      <c r="AO1511" s="1">
        <f>COUNTIF(F1511,"CVCV")+COUNTIF(F1511,"CVVCV")</f>
        <v>0</v>
      </c>
      <c r="AP1511" s="1">
        <f>COUNTIF(F1511,"CVCVC")+COUNTIF(F1511,"CVVCVC")</f>
        <v>1</v>
      </c>
      <c r="AQ1511" s="1">
        <f>COUNTIF(F1511,"VCV")+COUNTIF(F1511,"VVCV")</f>
        <v>0</v>
      </c>
      <c r="AR1511" s="1">
        <f>COUNTIF(F1511,"VCVC")+COUNTIF(F1511,"VVCVC")</f>
        <v>0</v>
      </c>
      <c r="AS1511" s="1">
        <f>COUNTIF(F1511,"CVV")</f>
        <v>0</v>
      </c>
      <c r="AT1511" s="1">
        <f>COUNTIF(F1511,"CVVC")</f>
        <v>0</v>
      </c>
      <c r="AU1511" s="1">
        <f>COUNTIF(F1511,"VV")</f>
        <v>0</v>
      </c>
      <c r="AV1511" s="1">
        <f>COUNTIF(F1511,"VVC")</f>
        <v>0</v>
      </c>
      <c r="AW1511" s="1">
        <f>COUNTIF(F1511,"CVVCVC")+COUNTIF(F1511,"VVCVC")+COUNTIF(F1511,"CVVCV")+COUNTIF(F1511,"VVCV")</f>
        <v>0</v>
      </c>
      <c r="AY1511" s="1">
        <f>COUNTIF(F1511,"CCVCV")</f>
        <v>0</v>
      </c>
      <c r="AZ1511" s="1">
        <f>COUNTIF(F1511,"CCVCVC")</f>
        <v>0</v>
      </c>
      <c r="BA1511" s="1">
        <f>COUNTIF(F1511,"CCVV")</f>
        <v>0</v>
      </c>
      <c r="BB1511" s="1">
        <f>COUNTIF(F1511,"CCVVC")</f>
        <v>0</v>
      </c>
      <c r="BF1511" s="1" t="str">
        <f>RIGHT(F1511,4)</f>
        <v>VCVC</v>
      </c>
      <c r="BG1511" s="1"/>
      <c r="BJ1511">
        <v>1</v>
      </c>
      <c r="BK1511">
        <v>1</v>
      </c>
      <c r="BP1511" s="1">
        <f>SUM(BG1511:BO1511)</f>
        <v>2</v>
      </c>
      <c r="BQ1511">
        <v>0</v>
      </c>
      <c r="BS1511" s="1" t="str">
        <f>LEFT(B1511,1)</f>
        <v>s</v>
      </c>
      <c r="BT1511" s="1" t="str">
        <f>LEFT(B1511,2)</f>
        <v>su</v>
      </c>
      <c r="BU1511" s="1" t="str">
        <f>RIGHT(B1511,1)</f>
        <v>t</v>
      </c>
      <c r="BX1511" s="10">
        <v>0</v>
      </c>
      <c r="BY1511" s="10" t="str">
        <f>LEFT(CA1511,1)</f>
        <v>u</v>
      </c>
      <c r="BZ1511" s="10" t="str">
        <f>LEFT(CC1511,1)</f>
        <v>a</v>
      </c>
      <c r="CA1511" s="10" t="str">
        <f>RIGHT(B1511,4)</f>
        <v>urat</v>
      </c>
      <c r="CB1511" s="10" t="str">
        <f>RIGHT(B1511,3)</f>
        <v>rat</v>
      </c>
      <c r="CC1511" s="10" t="str">
        <f>RIGHT(B1511,2)</f>
        <v>at</v>
      </c>
      <c r="CD1511" s="10" t="str">
        <f>RIGHT(B1511,1)</f>
        <v>t</v>
      </c>
    </row>
    <row r="1512" spans="1:82">
      <c r="A1512">
        <v>701</v>
      </c>
      <c r="B1512" s="30" t="s">
        <v>675</v>
      </c>
      <c r="C1512" t="s">
        <v>2087</v>
      </c>
      <c r="D1512" t="s">
        <v>1141</v>
      </c>
      <c r="E1512" t="s">
        <v>1141</v>
      </c>
      <c r="F1512" t="s">
        <v>2842</v>
      </c>
      <c r="G1512" s="1">
        <f>COUNTIF(B1512,"*ii*")</f>
        <v>0</v>
      </c>
      <c r="H1512" s="1">
        <f>COUNTIF(B1512,"*ee*")</f>
        <v>0</v>
      </c>
      <c r="I1512" s="1">
        <f>COUNTIF(B1512,"*aa*")</f>
        <v>0</v>
      </c>
      <c r="J1512" s="1">
        <f>COUNTIF(B1512,"*oo*")</f>
        <v>0</v>
      </c>
      <c r="K1512" s="1">
        <f>COUNTIF(B1512,"*uu*")</f>
        <v>0</v>
      </c>
      <c r="L1512" s="1">
        <f>COUNTIF(B1512,"*ia*")</f>
        <v>0</v>
      </c>
      <c r="M1512" s="1">
        <f>COUNTIF(B1512,"*iu*")</f>
        <v>0</v>
      </c>
      <c r="N1512" s="1">
        <f>COUNTIF(B1512,"*ei*")</f>
        <v>0</v>
      </c>
      <c r="O1512" s="1">
        <f>COUNTIF(B1512,"*ea*")</f>
        <v>0</v>
      </c>
      <c r="P1512" s="1">
        <f>COUNTIF(B1512,"*eo*")</f>
        <v>0</v>
      </c>
      <c r="Q1512" s="1">
        <f>COUNTIF(B1512,"*eu*")</f>
        <v>0</v>
      </c>
      <c r="R1512" s="1">
        <f>COUNTIF(B1512,"*ai*")</f>
        <v>0</v>
      </c>
      <c r="S1512" s="1">
        <f>COUNTIF(B1512,"*ae*")</f>
        <v>0</v>
      </c>
      <c r="T1512" s="1">
        <f>COUNTIF(B1512,"*ao*")</f>
        <v>0</v>
      </c>
      <c r="U1512" s="1">
        <f>COUNTIF(B1512,"*au*")</f>
        <v>0</v>
      </c>
      <c r="V1512" s="1">
        <f>COUNTIF(B1512,"*oi*")</f>
        <v>0</v>
      </c>
      <c r="W1512" s="1">
        <f>COUNTIF(B1512,"*oe*")</f>
        <v>0</v>
      </c>
      <c r="X1512" s="1">
        <f>COUNTIF(B1512,"*oa*")</f>
        <v>0</v>
      </c>
      <c r="Y1512" s="1">
        <f>COUNTIF(B1512,"*ou*")</f>
        <v>0</v>
      </c>
      <c r="Z1512" s="1">
        <f>COUNTIF(B1512,"*ui*")</f>
        <v>0</v>
      </c>
      <c r="AA1512" s="1">
        <f>COUNTIF(B1512,"*ua*")</f>
        <v>0</v>
      </c>
      <c r="AB1512">
        <f>SUM(G1512:AA1512)</f>
        <v>0</v>
      </c>
      <c r="AC1512">
        <v>2</v>
      </c>
      <c r="AD1512">
        <f>COUNTIF(AC1512,"2")</f>
        <v>1</v>
      </c>
      <c r="AE1512">
        <f>COUNTIF(AC1512,"3")</f>
        <v>0</v>
      </c>
      <c r="AF1512">
        <f>COUNTIF(AC1512,"4")</f>
        <v>0</v>
      </c>
      <c r="AG1512">
        <f>COUNTIF(AC1512,"5")</f>
        <v>0</v>
      </c>
      <c r="AH1512">
        <v>1</v>
      </c>
      <c r="AI1512">
        <v>0</v>
      </c>
      <c r="AM1512">
        <v>1</v>
      </c>
      <c r="AN1512" t="str">
        <f>RIGHT(B1512,1)</f>
        <v>t</v>
      </c>
      <c r="AO1512" s="1">
        <f>COUNTIF(F1512,"CVCV")+COUNTIF(F1512,"CVVCV")</f>
        <v>0</v>
      </c>
      <c r="AP1512" s="1">
        <f>COUNTIF(F1512,"CVCVC")+COUNTIF(F1512,"CVVCVC")</f>
        <v>1</v>
      </c>
      <c r="AQ1512" s="1">
        <f>COUNTIF(F1512,"VCV")+COUNTIF(F1512,"VVCV")</f>
        <v>0</v>
      </c>
      <c r="AR1512" s="1">
        <f>COUNTIF(F1512,"VCVC")+COUNTIF(F1512,"VVCVC")</f>
        <v>0</v>
      </c>
      <c r="AS1512" s="1">
        <f>COUNTIF(F1512,"CVV")</f>
        <v>0</v>
      </c>
      <c r="AT1512" s="1">
        <f>COUNTIF(F1512,"CVVC")</f>
        <v>0</v>
      </c>
      <c r="AU1512" s="1">
        <f>COUNTIF(F1512,"VV")</f>
        <v>0</v>
      </c>
      <c r="AV1512" s="1">
        <f>COUNTIF(F1512,"VVC")</f>
        <v>0</v>
      </c>
      <c r="AW1512" s="1">
        <f>COUNTIF(F1512,"CVVCVC")+COUNTIF(F1512,"VVCVC")+COUNTIF(F1512,"CVVCV")+COUNTIF(F1512,"VVCV")</f>
        <v>0</v>
      </c>
      <c r="AY1512" s="1">
        <f>COUNTIF(F1512,"CCVCV")</f>
        <v>0</v>
      </c>
      <c r="AZ1512" s="1">
        <f>COUNTIF(F1512,"CCVCVC")</f>
        <v>0</v>
      </c>
      <c r="BA1512" s="1">
        <f>COUNTIF(F1512,"CCVV")</f>
        <v>0</v>
      </c>
      <c r="BB1512" s="1">
        <f>COUNTIF(F1512,"CCVVC")</f>
        <v>0</v>
      </c>
      <c r="BF1512" s="1" t="str">
        <f>RIGHT(F1512,4)</f>
        <v>VCVC</v>
      </c>
      <c r="BG1512" s="1"/>
      <c r="BJ1512">
        <v>1</v>
      </c>
      <c r="BK1512">
        <v>1</v>
      </c>
      <c r="BP1512" s="1">
        <f>SUM(BG1512:BO1512)</f>
        <v>2</v>
      </c>
      <c r="BQ1512">
        <v>0</v>
      </c>
      <c r="BS1512" s="1" t="str">
        <f>LEFT(B1512,1)</f>
        <v>k</v>
      </c>
      <c r="BT1512" s="1" t="str">
        <f>LEFT(B1512,2)</f>
        <v>ku</v>
      </c>
      <c r="BU1512" s="1" t="str">
        <f>RIGHT(B1512,1)</f>
        <v>t</v>
      </c>
      <c r="BX1512" s="10">
        <v>0</v>
      </c>
      <c r="BY1512" s="10" t="str">
        <f>LEFT(CA1512,1)</f>
        <v>u</v>
      </c>
      <c r="BZ1512" s="10" t="str">
        <f>LEFT(CC1512,1)</f>
        <v>a</v>
      </c>
      <c r="CA1512" s="10" t="str">
        <f>RIGHT(B1512,4)</f>
        <v>usat</v>
      </c>
      <c r="CB1512" s="10" t="str">
        <f>RIGHT(B1512,3)</f>
        <v>sat</v>
      </c>
      <c r="CC1512" s="10" t="str">
        <f>RIGHT(B1512,2)</f>
        <v>at</v>
      </c>
      <c r="CD1512" s="10" t="str">
        <f>RIGHT(B1512,1)</f>
        <v>t</v>
      </c>
    </row>
    <row r="1513" spans="1:82">
      <c r="A1513">
        <v>1454</v>
      </c>
      <c r="B1513" s="30" t="s">
        <v>3409</v>
      </c>
      <c r="C1513" t="s">
        <v>1485</v>
      </c>
      <c r="D1513" t="s">
        <v>1141</v>
      </c>
      <c r="E1513" t="s">
        <v>1141</v>
      </c>
      <c r="F1513" t="s">
        <v>2842</v>
      </c>
      <c r="G1513" s="1">
        <f>COUNTIF(B1513,"*ii*")</f>
        <v>0</v>
      </c>
      <c r="H1513" s="1">
        <f>COUNTIF(B1513,"*ee*")</f>
        <v>0</v>
      </c>
      <c r="I1513" s="1">
        <f>COUNTIF(B1513,"*aa*")</f>
        <v>0</v>
      </c>
      <c r="J1513" s="1">
        <f>COUNTIF(B1513,"*oo*")</f>
        <v>0</v>
      </c>
      <c r="K1513" s="1">
        <f>COUNTIF(B1513,"*uu*")</f>
        <v>0</v>
      </c>
      <c r="L1513" s="1">
        <f>COUNTIF(B1513,"*ia*")</f>
        <v>0</v>
      </c>
      <c r="M1513" s="1">
        <f>COUNTIF(B1513,"*iu*")</f>
        <v>0</v>
      </c>
      <c r="N1513" s="1">
        <f>COUNTIF(B1513,"*ei*")</f>
        <v>0</v>
      </c>
      <c r="O1513" s="1">
        <f>COUNTIF(B1513,"*ea*")</f>
        <v>0</v>
      </c>
      <c r="P1513" s="1">
        <f>COUNTIF(B1513,"*eo*")</f>
        <v>0</v>
      </c>
      <c r="Q1513" s="1">
        <f>COUNTIF(B1513,"*eu*")</f>
        <v>0</v>
      </c>
      <c r="R1513" s="1">
        <f>COUNTIF(B1513,"*ai*")</f>
        <v>0</v>
      </c>
      <c r="S1513" s="1">
        <f>COUNTIF(B1513,"*ae*")</f>
        <v>0</v>
      </c>
      <c r="T1513" s="1">
        <f>COUNTIF(B1513,"*ao*")</f>
        <v>0</v>
      </c>
      <c r="U1513" s="1">
        <f>COUNTIF(B1513,"*au*")</f>
        <v>0</v>
      </c>
      <c r="V1513" s="1">
        <f>COUNTIF(B1513,"*oi*")</f>
        <v>0</v>
      </c>
      <c r="W1513" s="1">
        <f>COUNTIF(B1513,"*oe*")</f>
        <v>0</v>
      </c>
      <c r="X1513" s="1">
        <f>COUNTIF(B1513,"*oa*")</f>
        <v>0</v>
      </c>
      <c r="Y1513" s="1">
        <f>COUNTIF(B1513,"*ou*")</f>
        <v>0</v>
      </c>
      <c r="Z1513" s="1">
        <f>COUNTIF(B1513,"*ui*")</f>
        <v>0</v>
      </c>
      <c r="AA1513" s="1">
        <f>COUNTIF(B1513,"*ua*")</f>
        <v>0</v>
      </c>
      <c r="AB1513">
        <f>SUM(G1513:AA1513)</f>
        <v>0</v>
      </c>
      <c r="AC1513">
        <v>2</v>
      </c>
      <c r="AD1513">
        <f>COUNTIF(AC1513,"2")</f>
        <v>1</v>
      </c>
      <c r="AE1513">
        <f>COUNTIF(AC1513,"3")</f>
        <v>0</v>
      </c>
      <c r="AF1513">
        <f>COUNTIF(AC1513,"4")</f>
        <v>0</v>
      </c>
      <c r="AG1513">
        <f>COUNTIF(AC1513,"5")</f>
        <v>0</v>
      </c>
      <c r="AH1513">
        <v>1</v>
      </c>
      <c r="AI1513">
        <v>0</v>
      </c>
      <c r="AM1513">
        <v>1</v>
      </c>
      <c r="AN1513" t="str">
        <f>RIGHT(B1513,1)</f>
        <v>ʔ</v>
      </c>
      <c r="AO1513" s="1">
        <f>COUNTIF(F1513,"CVCV")+COUNTIF(F1513,"CVVCV")</f>
        <v>0</v>
      </c>
      <c r="AP1513" s="1">
        <f>COUNTIF(F1513,"CVCVC")+COUNTIF(F1513,"CVVCVC")</f>
        <v>1</v>
      </c>
      <c r="AQ1513" s="1">
        <f>COUNTIF(F1513,"VCV")+COUNTIF(F1513,"VVCV")</f>
        <v>0</v>
      </c>
      <c r="AR1513" s="1">
        <f>COUNTIF(F1513,"VCVC")+COUNTIF(F1513,"VVCVC")</f>
        <v>0</v>
      </c>
      <c r="AS1513" s="1">
        <f>COUNTIF(F1513,"CVV")</f>
        <v>0</v>
      </c>
      <c r="AT1513" s="1">
        <f>COUNTIF(F1513,"CVVC")</f>
        <v>0</v>
      </c>
      <c r="AU1513" s="1">
        <f>COUNTIF(F1513,"VV")</f>
        <v>0</v>
      </c>
      <c r="AV1513" s="1">
        <f>COUNTIF(F1513,"VVC")</f>
        <v>0</v>
      </c>
      <c r="AW1513" s="1">
        <f>COUNTIF(F1513,"CVVCVC")+COUNTIF(F1513,"VVCVC")+COUNTIF(F1513,"CVVCV")+COUNTIF(F1513,"VVCV")</f>
        <v>0</v>
      </c>
      <c r="AY1513" s="1">
        <f>COUNTIF(F1513,"CCVCV")</f>
        <v>0</v>
      </c>
      <c r="AZ1513" s="1">
        <f>COUNTIF(F1513,"CCVCVC")</f>
        <v>0</v>
      </c>
      <c r="BA1513" s="1">
        <f>COUNTIF(F1513,"CCVV")</f>
        <v>0</v>
      </c>
      <c r="BB1513" s="1">
        <f>COUNTIF(F1513,"CCVVC")</f>
        <v>0</v>
      </c>
      <c r="BF1513" s="1" t="str">
        <f>RIGHT(F1513,4)</f>
        <v>VCVC</v>
      </c>
      <c r="BG1513" s="1"/>
      <c r="BJ1513">
        <v>1</v>
      </c>
      <c r="BK1513">
        <v>1</v>
      </c>
      <c r="BP1513" s="1">
        <f>SUM(BG1513:BO1513)</f>
        <v>2</v>
      </c>
      <c r="BQ1513">
        <v>0</v>
      </c>
      <c r="BS1513" s="1" t="str">
        <f>LEFT(B1513,1)</f>
        <v>r</v>
      </c>
      <c r="BT1513" s="1" t="str">
        <f>LEFT(B1513,2)</f>
        <v>ra</v>
      </c>
      <c r="BU1513" s="1" t="str">
        <f>RIGHT(B1513,1)</f>
        <v>ʔ</v>
      </c>
      <c r="BX1513" s="10">
        <v>0</v>
      </c>
      <c r="BY1513" s="10" t="str">
        <f>LEFT(CA1513,1)</f>
        <v>a</v>
      </c>
      <c r="BZ1513" s="10" t="str">
        <f>LEFT(CC1513,1)</f>
        <v>a</v>
      </c>
      <c r="CA1513" s="10" t="str">
        <f>RIGHT(B1513,4)</f>
        <v>abaʔ</v>
      </c>
      <c r="CB1513" s="10" t="str">
        <f>RIGHT(B1513,3)</f>
        <v>baʔ</v>
      </c>
      <c r="CC1513" s="10" t="str">
        <f>RIGHT(B1513,2)</f>
        <v>aʔ</v>
      </c>
      <c r="CD1513" s="10" t="str">
        <f>RIGHT(B1513,1)</f>
        <v>ʔ</v>
      </c>
    </row>
    <row r="1514" spans="1:82">
      <c r="A1514">
        <v>1779</v>
      </c>
      <c r="B1514" s="30" t="s">
        <v>3476</v>
      </c>
      <c r="C1514" t="s">
        <v>2444</v>
      </c>
      <c r="D1514" t="s">
        <v>1141</v>
      </c>
      <c r="E1514" t="s">
        <v>1141</v>
      </c>
      <c r="F1514" t="s">
        <v>2842</v>
      </c>
      <c r="G1514" s="1">
        <f>COUNTIF(B1514,"*ii*")</f>
        <v>0</v>
      </c>
      <c r="H1514" s="1">
        <f>COUNTIF(B1514,"*ee*")</f>
        <v>0</v>
      </c>
      <c r="I1514" s="1">
        <f>COUNTIF(B1514,"*aa*")</f>
        <v>0</v>
      </c>
      <c r="J1514" s="1">
        <f>COUNTIF(B1514,"*oo*")</f>
        <v>0</v>
      </c>
      <c r="K1514" s="1">
        <f>COUNTIF(B1514,"*uu*")</f>
        <v>0</v>
      </c>
      <c r="L1514" s="1">
        <f>COUNTIF(B1514,"*ia*")</f>
        <v>0</v>
      </c>
      <c r="M1514" s="1">
        <f>COUNTIF(B1514,"*iu*")</f>
        <v>0</v>
      </c>
      <c r="N1514" s="1">
        <f>COUNTIF(B1514,"*ei*")</f>
        <v>0</v>
      </c>
      <c r="O1514" s="1">
        <f>COUNTIF(B1514,"*ea*")</f>
        <v>0</v>
      </c>
      <c r="P1514" s="1">
        <f>COUNTIF(B1514,"*eo*")</f>
        <v>0</v>
      </c>
      <c r="Q1514" s="1">
        <f>COUNTIF(B1514,"*eu*")</f>
        <v>0</v>
      </c>
      <c r="R1514" s="1">
        <f>COUNTIF(B1514,"*ai*")</f>
        <v>0</v>
      </c>
      <c r="S1514" s="1">
        <f>COUNTIF(B1514,"*ae*")</f>
        <v>0</v>
      </c>
      <c r="T1514" s="1">
        <f>COUNTIF(B1514,"*ao*")</f>
        <v>0</v>
      </c>
      <c r="U1514" s="1">
        <f>COUNTIF(B1514,"*au*")</f>
        <v>0</v>
      </c>
      <c r="V1514" s="1">
        <f>COUNTIF(B1514,"*oi*")</f>
        <v>0</v>
      </c>
      <c r="W1514" s="1">
        <f>COUNTIF(B1514,"*oe*")</f>
        <v>0</v>
      </c>
      <c r="X1514" s="1">
        <f>COUNTIF(B1514,"*oa*")</f>
        <v>0</v>
      </c>
      <c r="Y1514" s="1">
        <f>COUNTIF(B1514,"*ou*")</f>
        <v>0</v>
      </c>
      <c r="Z1514" s="1">
        <f>COUNTIF(B1514,"*ui*")</f>
        <v>0</v>
      </c>
      <c r="AA1514" s="1">
        <f>COUNTIF(B1514,"*ua*")</f>
        <v>0</v>
      </c>
      <c r="AB1514">
        <f>SUM(G1514:AA1514)</f>
        <v>0</v>
      </c>
      <c r="AC1514">
        <v>2</v>
      </c>
      <c r="AD1514">
        <f>COUNTIF(AC1514,"2")</f>
        <v>1</v>
      </c>
      <c r="AE1514">
        <f>COUNTIF(AC1514,"3")</f>
        <v>0</v>
      </c>
      <c r="AF1514">
        <f>COUNTIF(AC1514,"4")</f>
        <v>0</v>
      </c>
      <c r="AG1514">
        <f>COUNTIF(AC1514,"5")</f>
        <v>0</v>
      </c>
      <c r="AH1514">
        <v>1</v>
      </c>
      <c r="AI1514">
        <v>0</v>
      </c>
      <c r="AM1514">
        <v>1</v>
      </c>
      <c r="AN1514" t="str">
        <f>RIGHT(B1514,1)</f>
        <v>ʔ</v>
      </c>
      <c r="AO1514" s="1">
        <f>COUNTIF(F1514,"CVCV")+COUNTIF(F1514,"CVVCV")</f>
        <v>0</v>
      </c>
      <c r="AP1514" s="1">
        <f>COUNTIF(F1514,"CVCVC")+COUNTIF(F1514,"CVVCVC")</f>
        <v>1</v>
      </c>
      <c r="AQ1514" s="1">
        <f>COUNTIF(F1514,"VCV")+COUNTIF(F1514,"VVCV")</f>
        <v>0</v>
      </c>
      <c r="AR1514" s="1">
        <f>COUNTIF(F1514,"VCVC")+COUNTIF(F1514,"VVCVC")</f>
        <v>0</v>
      </c>
      <c r="AS1514" s="1">
        <f>COUNTIF(F1514,"CVV")</f>
        <v>0</v>
      </c>
      <c r="AT1514" s="1">
        <f>COUNTIF(F1514,"CVVC")</f>
        <v>0</v>
      </c>
      <c r="AU1514" s="1">
        <f>COUNTIF(F1514,"VV")</f>
        <v>0</v>
      </c>
      <c r="AV1514" s="1">
        <f>COUNTIF(F1514,"VVC")</f>
        <v>0</v>
      </c>
      <c r="AW1514" s="1">
        <f>COUNTIF(F1514,"CVVCVC")+COUNTIF(F1514,"VVCVC")+COUNTIF(F1514,"CVVCV")+COUNTIF(F1514,"VVCV")</f>
        <v>0</v>
      </c>
      <c r="AY1514" s="1">
        <f>COUNTIF(F1514,"CCVCV")</f>
        <v>0</v>
      </c>
      <c r="AZ1514" s="1">
        <f>COUNTIF(F1514,"CCVCVC")</f>
        <v>0</v>
      </c>
      <c r="BA1514" s="1">
        <f>COUNTIF(F1514,"CCVV")</f>
        <v>0</v>
      </c>
      <c r="BB1514" s="1">
        <f>COUNTIF(F1514,"CCVVC")</f>
        <v>0</v>
      </c>
      <c r="BF1514" s="1" t="str">
        <f>RIGHT(F1514,4)</f>
        <v>VCVC</v>
      </c>
      <c r="BG1514" s="1"/>
      <c r="BJ1514">
        <v>1</v>
      </c>
      <c r="BK1514">
        <v>1</v>
      </c>
      <c r="BP1514" s="1">
        <f>SUM(BG1514:BO1514)</f>
        <v>2</v>
      </c>
      <c r="BQ1514">
        <v>0</v>
      </c>
      <c r="BS1514" s="1" t="str">
        <f>LEFT(B1514,1)</f>
        <v>t</v>
      </c>
      <c r="BT1514" s="1" t="str">
        <f>LEFT(B1514,2)</f>
        <v>ta</v>
      </c>
      <c r="BU1514" s="1" t="str">
        <f>RIGHT(B1514,1)</f>
        <v>ʔ</v>
      </c>
      <c r="BX1514" s="10">
        <v>0</v>
      </c>
      <c r="BY1514" s="10" t="str">
        <f>LEFT(CA1514,1)</f>
        <v>a</v>
      </c>
      <c r="BZ1514" s="10" t="str">
        <f>LEFT(CC1514,1)</f>
        <v>a</v>
      </c>
      <c r="CA1514" s="10" t="str">
        <f>RIGHT(B1514,4)</f>
        <v>afaʔ</v>
      </c>
      <c r="CB1514" s="10" t="str">
        <f>RIGHT(B1514,3)</f>
        <v>faʔ</v>
      </c>
      <c r="CC1514" s="10" t="str">
        <f>RIGHT(B1514,2)</f>
        <v>aʔ</v>
      </c>
      <c r="CD1514" s="10" t="str">
        <f>RIGHT(B1514,1)</f>
        <v>ʔ</v>
      </c>
    </row>
    <row r="1515" spans="1:82">
      <c r="A1515">
        <v>741</v>
      </c>
      <c r="B1515" s="30" t="s">
        <v>3128</v>
      </c>
      <c r="C1515" t="s">
        <v>2296</v>
      </c>
      <c r="D1515" t="s">
        <v>1141</v>
      </c>
      <c r="E1515" t="s">
        <v>1141</v>
      </c>
      <c r="F1515" t="s">
        <v>2842</v>
      </c>
      <c r="G1515" s="1">
        <f>COUNTIF(B1515,"*ii*")</f>
        <v>0</v>
      </c>
      <c r="H1515" s="1">
        <f>COUNTIF(B1515,"*ee*")</f>
        <v>0</v>
      </c>
      <c r="I1515" s="1">
        <f>COUNTIF(B1515,"*aa*")</f>
        <v>0</v>
      </c>
      <c r="J1515" s="1">
        <f>COUNTIF(B1515,"*oo*")</f>
        <v>0</v>
      </c>
      <c r="K1515" s="1">
        <f>COUNTIF(B1515,"*uu*")</f>
        <v>0</v>
      </c>
      <c r="L1515" s="1">
        <f>COUNTIF(B1515,"*ia*")</f>
        <v>0</v>
      </c>
      <c r="M1515" s="1">
        <f>COUNTIF(B1515,"*iu*")</f>
        <v>0</v>
      </c>
      <c r="N1515" s="1">
        <f>COUNTIF(B1515,"*ei*")</f>
        <v>0</v>
      </c>
      <c r="O1515" s="1">
        <f>COUNTIF(B1515,"*ea*")</f>
        <v>0</v>
      </c>
      <c r="P1515" s="1">
        <f>COUNTIF(B1515,"*eo*")</f>
        <v>0</v>
      </c>
      <c r="Q1515" s="1">
        <f>COUNTIF(B1515,"*eu*")</f>
        <v>0</v>
      </c>
      <c r="R1515" s="1">
        <f>COUNTIF(B1515,"*ai*")</f>
        <v>0</v>
      </c>
      <c r="S1515" s="1">
        <f>COUNTIF(B1515,"*ae*")</f>
        <v>0</v>
      </c>
      <c r="T1515" s="1">
        <f>COUNTIF(B1515,"*ao*")</f>
        <v>0</v>
      </c>
      <c r="U1515" s="1">
        <f>COUNTIF(B1515,"*au*")</f>
        <v>0</v>
      </c>
      <c r="V1515" s="1">
        <f>COUNTIF(B1515,"*oi*")</f>
        <v>0</v>
      </c>
      <c r="W1515" s="1">
        <f>COUNTIF(B1515,"*oe*")</f>
        <v>0</v>
      </c>
      <c r="X1515" s="1">
        <f>COUNTIF(B1515,"*oa*")</f>
        <v>0</v>
      </c>
      <c r="Y1515" s="1">
        <f>COUNTIF(B1515,"*ou*")</f>
        <v>0</v>
      </c>
      <c r="Z1515" s="1">
        <f>COUNTIF(B1515,"*ui*")</f>
        <v>0</v>
      </c>
      <c r="AA1515" s="1">
        <f>COUNTIF(B1515,"*ua*")</f>
        <v>0</v>
      </c>
      <c r="AB1515">
        <f>SUM(G1515:AA1515)</f>
        <v>0</v>
      </c>
      <c r="AC1515">
        <v>2</v>
      </c>
      <c r="AD1515">
        <f>COUNTIF(AC1515,"2")</f>
        <v>1</v>
      </c>
      <c r="AE1515">
        <f>COUNTIF(AC1515,"3")</f>
        <v>0</v>
      </c>
      <c r="AF1515">
        <f>COUNTIF(AC1515,"4")</f>
        <v>0</v>
      </c>
      <c r="AG1515">
        <f>COUNTIF(AC1515,"5")</f>
        <v>0</v>
      </c>
      <c r="AH1515">
        <v>1</v>
      </c>
      <c r="AI1515">
        <v>0</v>
      </c>
      <c r="AM1515">
        <v>1</v>
      </c>
      <c r="AN1515" t="str">
        <f>RIGHT(B1515,1)</f>
        <v>ʔ</v>
      </c>
      <c r="AO1515" s="1">
        <f>COUNTIF(F1515,"CVCV")+COUNTIF(F1515,"CVVCV")</f>
        <v>0</v>
      </c>
      <c r="AP1515" s="1">
        <f>COUNTIF(F1515,"CVCVC")+COUNTIF(F1515,"CVVCVC")</f>
        <v>1</v>
      </c>
      <c r="AQ1515" s="1">
        <f>COUNTIF(F1515,"VCV")+COUNTIF(F1515,"VVCV")</f>
        <v>0</v>
      </c>
      <c r="AR1515" s="1">
        <f>COUNTIF(F1515,"VCVC")+COUNTIF(F1515,"VVCVC")</f>
        <v>0</v>
      </c>
      <c r="AS1515" s="1">
        <f>COUNTIF(F1515,"CVV")</f>
        <v>0</v>
      </c>
      <c r="AT1515" s="1">
        <f>COUNTIF(F1515,"CVVC")</f>
        <v>0</v>
      </c>
      <c r="AU1515" s="1">
        <f>COUNTIF(F1515,"VV")</f>
        <v>0</v>
      </c>
      <c r="AV1515" s="1">
        <f>COUNTIF(F1515,"VVC")</f>
        <v>0</v>
      </c>
      <c r="AW1515" s="1">
        <f>COUNTIF(F1515,"CVVCVC")+COUNTIF(F1515,"VVCVC")+COUNTIF(F1515,"CVVCV")+COUNTIF(F1515,"VVCV")</f>
        <v>0</v>
      </c>
      <c r="AY1515" s="1">
        <f>COUNTIF(F1515,"CCVCV")</f>
        <v>0</v>
      </c>
      <c r="AZ1515" s="1">
        <f>COUNTIF(F1515,"CCVCVC")</f>
        <v>0</v>
      </c>
      <c r="BA1515" s="1">
        <f>COUNTIF(F1515,"CCVV")</f>
        <v>0</v>
      </c>
      <c r="BB1515" s="1">
        <f>COUNTIF(F1515,"CCVVC")</f>
        <v>0</v>
      </c>
      <c r="BF1515" s="1" t="str">
        <f>RIGHT(F1515,4)</f>
        <v>VCVC</v>
      </c>
      <c r="BG1515" s="1"/>
      <c r="BJ1515">
        <v>1</v>
      </c>
      <c r="BK1515">
        <v>1</v>
      </c>
      <c r="BP1515" s="1">
        <f>SUM(BG1515:BO1515)</f>
        <v>2</v>
      </c>
      <c r="BQ1515">
        <v>0</v>
      </c>
      <c r="BS1515" s="1" t="str">
        <f>LEFT(B1515,1)</f>
        <v>m</v>
      </c>
      <c r="BT1515" s="1" t="str">
        <f>LEFT(B1515,2)</f>
        <v>ma</v>
      </c>
      <c r="BU1515" s="1" t="str">
        <f>RIGHT(B1515,1)</f>
        <v>ʔ</v>
      </c>
      <c r="BX1515" s="10">
        <v>0</v>
      </c>
      <c r="BY1515" s="10" t="str">
        <f>LEFT(CA1515,1)</f>
        <v>a</v>
      </c>
      <c r="BZ1515" s="10" t="str">
        <f>LEFT(CC1515,1)</f>
        <v>a</v>
      </c>
      <c r="CA1515" s="10" t="str">
        <f>RIGHT(B1515,4)</f>
        <v>akaʔ</v>
      </c>
      <c r="CB1515" s="10" t="str">
        <f>RIGHT(B1515,3)</f>
        <v>kaʔ</v>
      </c>
      <c r="CC1515" s="10" t="str">
        <f>RIGHT(B1515,2)</f>
        <v>aʔ</v>
      </c>
      <c r="CD1515" s="10" t="str">
        <f>RIGHT(B1515,1)</f>
        <v>ʔ</v>
      </c>
    </row>
    <row r="1516" spans="1:82">
      <c r="A1516">
        <v>476</v>
      </c>
      <c r="B1516" s="30" t="s">
        <v>3067</v>
      </c>
      <c r="C1516" t="s">
        <v>2466</v>
      </c>
      <c r="D1516" t="s">
        <v>1141</v>
      </c>
      <c r="E1516" t="s">
        <v>1141</v>
      </c>
      <c r="F1516" t="s">
        <v>2842</v>
      </c>
      <c r="G1516" s="1">
        <f>COUNTIF(B1516,"*ii*")</f>
        <v>0</v>
      </c>
      <c r="H1516" s="1">
        <f>COUNTIF(B1516,"*ee*")</f>
        <v>0</v>
      </c>
      <c r="I1516" s="1">
        <f>COUNTIF(B1516,"*aa*")</f>
        <v>0</v>
      </c>
      <c r="J1516" s="1">
        <f>COUNTIF(B1516,"*oo*")</f>
        <v>0</v>
      </c>
      <c r="K1516" s="1">
        <f>COUNTIF(B1516,"*uu*")</f>
        <v>0</v>
      </c>
      <c r="L1516" s="1">
        <f>COUNTIF(B1516,"*ia*")</f>
        <v>0</v>
      </c>
      <c r="M1516" s="1">
        <f>COUNTIF(B1516,"*iu*")</f>
        <v>0</v>
      </c>
      <c r="N1516" s="1">
        <f>COUNTIF(B1516,"*ei*")</f>
        <v>0</v>
      </c>
      <c r="O1516" s="1">
        <f>COUNTIF(B1516,"*ea*")</f>
        <v>0</v>
      </c>
      <c r="P1516" s="1">
        <f>COUNTIF(B1516,"*eo*")</f>
        <v>0</v>
      </c>
      <c r="Q1516" s="1">
        <f>COUNTIF(B1516,"*eu*")</f>
        <v>0</v>
      </c>
      <c r="R1516" s="1">
        <f>COUNTIF(B1516,"*ai*")</f>
        <v>0</v>
      </c>
      <c r="S1516" s="1">
        <f>COUNTIF(B1516,"*ae*")</f>
        <v>0</v>
      </c>
      <c r="T1516" s="1">
        <f>COUNTIF(B1516,"*ao*")</f>
        <v>0</v>
      </c>
      <c r="U1516" s="1">
        <f>COUNTIF(B1516,"*au*")</f>
        <v>0</v>
      </c>
      <c r="V1516" s="1">
        <f>COUNTIF(B1516,"*oi*")</f>
        <v>0</v>
      </c>
      <c r="W1516" s="1">
        <f>COUNTIF(B1516,"*oe*")</f>
        <v>0</v>
      </c>
      <c r="X1516" s="1">
        <f>COUNTIF(B1516,"*oa*")</f>
        <v>0</v>
      </c>
      <c r="Y1516" s="1">
        <f>COUNTIF(B1516,"*ou*")</f>
        <v>0</v>
      </c>
      <c r="Z1516" s="1">
        <f>COUNTIF(B1516,"*ui*")</f>
        <v>0</v>
      </c>
      <c r="AA1516" s="1">
        <f>COUNTIF(B1516,"*ua*")</f>
        <v>0</v>
      </c>
      <c r="AB1516">
        <f>SUM(G1516:AA1516)</f>
        <v>0</v>
      </c>
      <c r="AC1516">
        <v>2</v>
      </c>
      <c r="AD1516">
        <f>COUNTIF(AC1516,"2")</f>
        <v>1</v>
      </c>
      <c r="AE1516">
        <f>COUNTIF(AC1516,"3")</f>
        <v>0</v>
      </c>
      <c r="AF1516">
        <f>COUNTIF(AC1516,"4")</f>
        <v>0</v>
      </c>
      <c r="AG1516">
        <f>COUNTIF(AC1516,"5")</f>
        <v>0</v>
      </c>
      <c r="AH1516">
        <v>1</v>
      </c>
      <c r="AI1516">
        <v>0</v>
      </c>
      <c r="AM1516">
        <v>1</v>
      </c>
      <c r="AN1516" t="str">
        <f>RIGHT(B1516,1)</f>
        <v>ʔ</v>
      </c>
      <c r="AO1516" s="1">
        <f>COUNTIF(F1516,"CVCV")+COUNTIF(F1516,"CVVCV")</f>
        <v>0</v>
      </c>
      <c r="AP1516" s="1">
        <f>COUNTIF(F1516,"CVCVC")+COUNTIF(F1516,"CVVCVC")</f>
        <v>1</v>
      </c>
      <c r="AQ1516" s="1">
        <f>COUNTIF(F1516,"VCV")+COUNTIF(F1516,"VVCV")</f>
        <v>0</v>
      </c>
      <c r="AR1516" s="1">
        <f>COUNTIF(F1516,"VCVC")+COUNTIF(F1516,"VVCVC")</f>
        <v>0</v>
      </c>
      <c r="AS1516" s="1">
        <f>COUNTIF(F1516,"CVV")</f>
        <v>0</v>
      </c>
      <c r="AT1516" s="1">
        <f>COUNTIF(F1516,"CVVC")</f>
        <v>0</v>
      </c>
      <c r="AU1516" s="1">
        <f>COUNTIF(F1516,"VV")</f>
        <v>0</v>
      </c>
      <c r="AV1516" s="1">
        <f>COUNTIF(F1516,"VVC")</f>
        <v>0</v>
      </c>
      <c r="AW1516" s="1">
        <f>COUNTIF(F1516,"CVVCVC")+COUNTIF(F1516,"VVCVC")+COUNTIF(F1516,"CVVCV")+COUNTIF(F1516,"VVCV")</f>
        <v>0</v>
      </c>
      <c r="AY1516" s="1">
        <f>COUNTIF(F1516,"CCVCV")</f>
        <v>0</v>
      </c>
      <c r="AZ1516" s="1">
        <f>COUNTIF(F1516,"CCVCVC")</f>
        <v>0</v>
      </c>
      <c r="BA1516" s="1">
        <f>COUNTIF(F1516,"CCVV")</f>
        <v>0</v>
      </c>
      <c r="BB1516" s="1">
        <f>COUNTIF(F1516,"CCVVC")</f>
        <v>0</v>
      </c>
      <c r="BF1516" s="1" t="str">
        <f>RIGHT(F1516,4)</f>
        <v>VCVC</v>
      </c>
      <c r="BG1516" s="1"/>
      <c r="BJ1516">
        <v>1</v>
      </c>
      <c r="BK1516">
        <v>1</v>
      </c>
      <c r="BP1516" s="1">
        <f>SUM(BG1516:BO1516)</f>
        <v>2</v>
      </c>
      <c r="BQ1516">
        <v>0</v>
      </c>
      <c r="BS1516" s="1" t="str">
        <f>LEFT(B1516,1)</f>
        <v>k</v>
      </c>
      <c r="BT1516" s="1" t="str">
        <f>LEFT(B1516,2)</f>
        <v>ka</v>
      </c>
      <c r="BU1516" s="1" t="str">
        <f>RIGHT(B1516,1)</f>
        <v>ʔ</v>
      </c>
      <c r="BX1516" s="10">
        <v>0</v>
      </c>
      <c r="BY1516" s="10" t="str">
        <f>LEFT(CA1516,1)</f>
        <v>a</v>
      </c>
      <c r="BZ1516" s="10" t="str">
        <f>LEFT(CC1516,1)</f>
        <v>a</v>
      </c>
      <c r="CA1516" s="10" t="str">
        <f>RIGHT(B1516,4)</f>
        <v>amaʔ</v>
      </c>
      <c r="CB1516" s="10" t="str">
        <f>RIGHT(B1516,3)</f>
        <v>maʔ</v>
      </c>
      <c r="CC1516" s="10" t="str">
        <f>RIGHT(B1516,2)</f>
        <v>aʔ</v>
      </c>
      <c r="CD1516" s="10" t="str">
        <f>RIGHT(B1516,1)</f>
        <v>ʔ</v>
      </c>
    </row>
    <row r="1517" spans="1:82">
      <c r="A1517">
        <v>754</v>
      </c>
      <c r="B1517" s="30" t="s">
        <v>3130</v>
      </c>
      <c r="C1517" t="s">
        <v>1498</v>
      </c>
      <c r="D1517" t="s">
        <v>1141</v>
      </c>
      <c r="E1517" t="s">
        <v>1141</v>
      </c>
      <c r="F1517" t="s">
        <v>2842</v>
      </c>
      <c r="G1517" s="1">
        <f>COUNTIF(B1517,"*ii*")</f>
        <v>0</v>
      </c>
      <c r="H1517" s="1">
        <f>COUNTIF(B1517,"*ee*")</f>
        <v>0</v>
      </c>
      <c r="I1517" s="1">
        <f>COUNTIF(B1517,"*aa*")</f>
        <v>0</v>
      </c>
      <c r="J1517" s="1">
        <f>COUNTIF(B1517,"*oo*")</f>
        <v>0</v>
      </c>
      <c r="K1517" s="1">
        <f>COUNTIF(B1517,"*uu*")</f>
        <v>0</v>
      </c>
      <c r="L1517" s="1">
        <f>COUNTIF(B1517,"*ia*")</f>
        <v>0</v>
      </c>
      <c r="M1517" s="1">
        <f>COUNTIF(B1517,"*iu*")</f>
        <v>0</v>
      </c>
      <c r="N1517" s="1">
        <f>COUNTIF(B1517,"*ei*")</f>
        <v>0</v>
      </c>
      <c r="O1517" s="1">
        <f>COUNTIF(B1517,"*ea*")</f>
        <v>0</v>
      </c>
      <c r="P1517" s="1">
        <f>COUNTIF(B1517,"*eo*")</f>
        <v>0</v>
      </c>
      <c r="Q1517" s="1">
        <f>COUNTIF(B1517,"*eu*")</f>
        <v>0</v>
      </c>
      <c r="R1517" s="1">
        <f>COUNTIF(B1517,"*ai*")</f>
        <v>0</v>
      </c>
      <c r="S1517" s="1">
        <f>COUNTIF(B1517,"*ae*")</f>
        <v>0</v>
      </c>
      <c r="T1517" s="1">
        <f>COUNTIF(B1517,"*ao*")</f>
        <v>0</v>
      </c>
      <c r="U1517" s="1">
        <f>COUNTIF(B1517,"*au*")</f>
        <v>0</v>
      </c>
      <c r="V1517" s="1">
        <f>COUNTIF(B1517,"*oi*")</f>
        <v>0</v>
      </c>
      <c r="W1517" s="1">
        <f>COUNTIF(B1517,"*oe*")</f>
        <v>0</v>
      </c>
      <c r="X1517" s="1">
        <f>COUNTIF(B1517,"*oa*")</f>
        <v>0</v>
      </c>
      <c r="Y1517" s="1">
        <f>COUNTIF(B1517,"*ou*")</f>
        <v>0</v>
      </c>
      <c r="Z1517" s="1">
        <f>COUNTIF(B1517,"*ui*")</f>
        <v>0</v>
      </c>
      <c r="AA1517" s="1">
        <f>COUNTIF(B1517,"*ua*")</f>
        <v>0</v>
      </c>
      <c r="AB1517">
        <f>SUM(G1517:AA1517)</f>
        <v>0</v>
      </c>
      <c r="AC1517">
        <v>2</v>
      </c>
      <c r="AD1517">
        <f>COUNTIF(AC1517,"2")</f>
        <v>1</v>
      </c>
      <c r="AE1517">
        <f>COUNTIF(AC1517,"3")</f>
        <v>0</v>
      </c>
      <c r="AF1517">
        <f>COUNTIF(AC1517,"4")</f>
        <v>0</v>
      </c>
      <c r="AG1517">
        <f>COUNTIF(AC1517,"5")</f>
        <v>0</v>
      </c>
      <c r="AH1517">
        <v>1</v>
      </c>
      <c r="AI1517">
        <v>0</v>
      </c>
      <c r="AM1517">
        <v>1</v>
      </c>
      <c r="AN1517" t="str">
        <f>RIGHT(B1517,1)</f>
        <v>ʔ</v>
      </c>
      <c r="AO1517" s="1">
        <f>COUNTIF(F1517,"CVCV")+COUNTIF(F1517,"CVVCV")</f>
        <v>0</v>
      </c>
      <c r="AP1517" s="1">
        <f>COUNTIF(F1517,"CVCVC")+COUNTIF(F1517,"CVVCVC")</f>
        <v>1</v>
      </c>
      <c r="AQ1517" s="1">
        <f>COUNTIF(F1517,"VCV")+COUNTIF(F1517,"VVCV")</f>
        <v>0</v>
      </c>
      <c r="AR1517" s="1">
        <f>COUNTIF(F1517,"VCVC")+COUNTIF(F1517,"VVCVC")</f>
        <v>0</v>
      </c>
      <c r="AS1517" s="1">
        <f>COUNTIF(F1517,"CVV")</f>
        <v>0</v>
      </c>
      <c r="AT1517" s="1">
        <f>COUNTIF(F1517,"CVVC")</f>
        <v>0</v>
      </c>
      <c r="AU1517" s="1">
        <f>COUNTIF(F1517,"VV")</f>
        <v>0</v>
      </c>
      <c r="AV1517" s="1">
        <f>COUNTIF(F1517,"VVC")</f>
        <v>0</v>
      </c>
      <c r="AW1517" s="1">
        <f>COUNTIF(F1517,"CVVCVC")+COUNTIF(F1517,"VVCVC")+COUNTIF(F1517,"CVVCV")+COUNTIF(F1517,"VVCV")</f>
        <v>0</v>
      </c>
      <c r="AY1517" s="1">
        <f>COUNTIF(F1517,"CCVCV")</f>
        <v>0</v>
      </c>
      <c r="AZ1517" s="1">
        <f>COUNTIF(F1517,"CCVCVC")</f>
        <v>0</v>
      </c>
      <c r="BA1517" s="1">
        <f>COUNTIF(F1517,"CCVV")</f>
        <v>0</v>
      </c>
      <c r="BB1517" s="1">
        <f>COUNTIF(F1517,"CCVVC")</f>
        <v>0</v>
      </c>
      <c r="BF1517" s="1" t="str">
        <f>RIGHT(F1517,4)</f>
        <v>VCVC</v>
      </c>
      <c r="BG1517" s="1"/>
      <c r="BJ1517">
        <v>1</v>
      </c>
      <c r="BK1517">
        <v>1</v>
      </c>
      <c r="BP1517" s="1">
        <f>SUM(BG1517:BO1517)</f>
        <v>2</v>
      </c>
      <c r="BQ1517">
        <v>0</v>
      </c>
      <c r="BS1517" s="1" t="str">
        <f>LEFT(B1517,1)</f>
        <v>m</v>
      </c>
      <c r="BT1517" s="1" t="str">
        <f>LEFT(B1517,2)</f>
        <v>ma</v>
      </c>
      <c r="BU1517" s="1" t="str">
        <f>RIGHT(B1517,1)</f>
        <v>ʔ</v>
      </c>
      <c r="BX1517" s="10">
        <v>0</v>
      </c>
      <c r="BY1517" s="10" t="str">
        <f>LEFT(CA1517,1)</f>
        <v>a</v>
      </c>
      <c r="BZ1517" s="10" t="str">
        <f>LEFT(CC1517,1)</f>
        <v>a</v>
      </c>
      <c r="CA1517" s="10" t="str">
        <f>RIGHT(B1517,4)</f>
        <v>anaʔ</v>
      </c>
      <c r="CB1517" s="10" t="str">
        <f>RIGHT(B1517,3)</f>
        <v>naʔ</v>
      </c>
      <c r="CC1517" s="10" t="str">
        <f>RIGHT(B1517,2)</f>
        <v>aʔ</v>
      </c>
      <c r="CD1517" s="10" t="str">
        <f>RIGHT(B1517,1)</f>
        <v>ʔ</v>
      </c>
    </row>
    <row r="1518" spans="1:82">
      <c r="A1518">
        <v>1107</v>
      </c>
      <c r="B1518" s="30" t="s">
        <v>3191</v>
      </c>
      <c r="C1518" t="s">
        <v>2796</v>
      </c>
      <c r="D1518" t="s">
        <v>1141</v>
      </c>
      <c r="E1518" t="s">
        <v>1141</v>
      </c>
      <c r="F1518" t="s">
        <v>2842</v>
      </c>
      <c r="G1518" s="1">
        <f>COUNTIF(B1518,"*ii*")</f>
        <v>0</v>
      </c>
      <c r="H1518" s="1">
        <f>COUNTIF(B1518,"*ee*")</f>
        <v>0</v>
      </c>
      <c r="I1518" s="1">
        <f>COUNTIF(B1518,"*aa*")</f>
        <v>0</v>
      </c>
      <c r="J1518" s="1">
        <f>COUNTIF(B1518,"*oo*")</f>
        <v>0</v>
      </c>
      <c r="K1518" s="1">
        <f>COUNTIF(B1518,"*uu*")</f>
        <v>0</v>
      </c>
      <c r="L1518" s="1">
        <f>COUNTIF(B1518,"*ia*")</f>
        <v>0</v>
      </c>
      <c r="M1518" s="1">
        <f>COUNTIF(B1518,"*iu*")</f>
        <v>0</v>
      </c>
      <c r="N1518" s="1">
        <f>COUNTIF(B1518,"*ei*")</f>
        <v>0</v>
      </c>
      <c r="O1518" s="1">
        <f>COUNTIF(B1518,"*ea*")</f>
        <v>0</v>
      </c>
      <c r="P1518" s="1">
        <f>COUNTIF(B1518,"*eo*")</f>
        <v>0</v>
      </c>
      <c r="Q1518" s="1">
        <f>COUNTIF(B1518,"*eu*")</f>
        <v>0</v>
      </c>
      <c r="R1518" s="1">
        <f>COUNTIF(B1518,"*ai*")</f>
        <v>0</v>
      </c>
      <c r="S1518" s="1">
        <f>COUNTIF(B1518,"*ae*")</f>
        <v>0</v>
      </c>
      <c r="T1518" s="1">
        <f>COUNTIF(B1518,"*ao*")</f>
        <v>0</v>
      </c>
      <c r="U1518" s="1">
        <f>COUNTIF(B1518,"*au*")</f>
        <v>0</v>
      </c>
      <c r="V1518" s="1">
        <f>COUNTIF(B1518,"*oi*")</f>
        <v>0</v>
      </c>
      <c r="W1518" s="1">
        <f>COUNTIF(B1518,"*oe*")</f>
        <v>0</v>
      </c>
      <c r="X1518" s="1">
        <f>COUNTIF(B1518,"*oa*")</f>
        <v>0</v>
      </c>
      <c r="Y1518" s="1">
        <f>COUNTIF(B1518,"*ou*")</f>
        <v>0</v>
      </c>
      <c r="Z1518" s="1">
        <f>COUNTIF(B1518,"*ui*")</f>
        <v>0</v>
      </c>
      <c r="AA1518" s="1">
        <f>COUNTIF(B1518,"*ua*")</f>
        <v>0</v>
      </c>
      <c r="AB1518">
        <f>SUM(G1518:AA1518)</f>
        <v>0</v>
      </c>
      <c r="AC1518">
        <v>2</v>
      </c>
      <c r="AD1518">
        <f>COUNTIF(AC1518,"2")</f>
        <v>1</v>
      </c>
      <c r="AE1518">
        <f>COUNTIF(AC1518,"3")</f>
        <v>0</v>
      </c>
      <c r="AF1518">
        <f>COUNTIF(AC1518,"4")</f>
        <v>0</v>
      </c>
      <c r="AG1518">
        <f>COUNTIF(AC1518,"5")</f>
        <v>0</v>
      </c>
      <c r="AH1518">
        <v>1</v>
      </c>
      <c r="AI1518">
        <v>0</v>
      </c>
      <c r="AM1518">
        <v>1</v>
      </c>
      <c r="AN1518" t="str">
        <f>RIGHT(B1518,1)</f>
        <v>ʔ</v>
      </c>
      <c r="AO1518" s="1">
        <f>COUNTIF(F1518,"CVCV")+COUNTIF(F1518,"CVVCV")</f>
        <v>0</v>
      </c>
      <c r="AP1518" s="1">
        <f>COUNTIF(F1518,"CVCVC")+COUNTIF(F1518,"CVVCVC")</f>
        <v>1</v>
      </c>
      <c r="AQ1518" s="1">
        <f>COUNTIF(F1518,"VCV")+COUNTIF(F1518,"VVCV")</f>
        <v>0</v>
      </c>
      <c r="AR1518" s="1">
        <f>COUNTIF(F1518,"VCVC")+COUNTIF(F1518,"VVCVC")</f>
        <v>0</v>
      </c>
      <c r="AS1518" s="1">
        <f>COUNTIF(F1518,"CVV")</f>
        <v>0</v>
      </c>
      <c r="AT1518" s="1">
        <f>COUNTIF(F1518,"CVVC")</f>
        <v>0</v>
      </c>
      <c r="AU1518" s="1">
        <f>COUNTIF(F1518,"VV")</f>
        <v>0</v>
      </c>
      <c r="AV1518" s="1">
        <f>COUNTIF(F1518,"VVC")</f>
        <v>0</v>
      </c>
      <c r="AW1518" s="1">
        <f>COUNTIF(F1518,"CVVCVC")+COUNTIF(F1518,"VVCVC")+COUNTIF(F1518,"CVVCV")+COUNTIF(F1518,"VVCV")</f>
        <v>0</v>
      </c>
      <c r="AY1518" s="1">
        <f>COUNTIF(F1518,"CCVCV")</f>
        <v>0</v>
      </c>
      <c r="AZ1518" s="1">
        <f>COUNTIF(F1518,"CCVCVC")</f>
        <v>0</v>
      </c>
      <c r="BA1518" s="1">
        <f>COUNTIF(F1518,"CCVV")</f>
        <v>0</v>
      </c>
      <c r="BB1518" s="1">
        <f>COUNTIF(F1518,"CCVVC")</f>
        <v>0</v>
      </c>
      <c r="BF1518" s="1" t="str">
        <f>RIGHT(F1518,4)</f>
        <v>VCVC</v>
      </c>
      <c r="BG1518" s="1"/>
      <c r="BJ1518">
        <v>1</v>
      </c>
      <c r="BK1518">
        <v>1</v>
      </c>
      <c r="BP1518" s="1">
        <f>SUM(BG1518:BO1518)</f>
        <v>2</v>
      </c>
      <c r="BQ1518">
        <v>0</v>
      </c>
      <c r="BS1518" s="1" t="str">
        <f>LEFT(B1518,1)</f>
        <v>p</v>
      </c>
      <c r="BT1518" s="1" t="str">
        <f>LEFT(B1518,2)</f>
        <v>pa</v>
      </c>
      <c r="BU1518" s="1" t="str">
        <f>RIGHT(B1518,1)</f>
        <v>ʔ</v>
      </c>
      <c r="BX1518" s="10">
        <v>0</v>
      </c>
      <c r="BY1518" s="10" t="str">
        <f>LEFT(CA1518,1)</f>
        <v>a</v>
      </c>
      <c r="BZ1518" s="10" t="str">
        <f>LEFT(CC1518,1)</f>
        <v>a</v>
      </c>
      <c r="CA1518" s="10" t="str">
        <f>RIGHT(B1518,4)</f>
        <v>apaʔ</v>
      </c>
      <c r="CB1518" s="10" t="str">
        <f>RIGHT(B1518,3)</f>
        <v>paʔ</v>
      </c>
      <c r="CC1518" s="10" t="str">
        <f>RIGHT(B1518,2)</f>
        <v>aʔ</v>
      </c>
      <c r="CD1518" s="10" t="str">
        <f>RIGHT(B1518,1)</f>
        <v>ʔ</v>
      </c>
    </row>
    <row r="1519" spans="1:82">
      <c r="A1519">
        <v>1110</v>
      </c>
      <c r="B1519" s="30" t="s">
        <v>3193</v>
      </c>
      <c r="C1519" t="s">
        <v>2404</v>
      </c>
      <c r="D1519" t="s">
        <v>1141</v>
      </c>
      <c r="E1519" t="s">
        <v>1141</v>
      </c>
      <c r="F1519" t="s">
        <v>2842</v>
      </c>
      <c r="G1519" s="1">
        <f>COUNTIF(B1519,"*ii*")</f>
        <v>0</v>
      </c>
      <c r="H1519" s="1">
        <f>COUNTIF(B1519,"*ee*")</f>
        <v>0</v>
      </c>
      <c r="I1519" s="1">
        <f>COUNTIF(B1519,"*aa*")</f>
        <v>0</v>
      </c>
      <c r="J1519" s="1">
        <f>COUNTIF(B1519,"*oo*")</f>
        <v>0</v>
      </c>
      <c r="K1519" s="1">
        <f>COUNTIF(B1519,"*uu*")</f>
        <v>0</v>
      </c>
      <c r="L1519" s="1">
        <f>COUNTIF(B1519,"*ia*")</f>
        <v>0</v>
      </c>
      <c r="M1519" s="1">
        <f>COUNTIF(B1519,"*iu*")</f>
        <v>0</v>
      </c>
      <c r="N1519" s="1">
        <f>COUNTIF(B1519,"*ei*")</f>
        <v>0</v>
      </c>
      <c r="O1519" s="1">
        <f>COUNTIF(B1519,"*ea*")</f>
        <v>0</v>
      </c>
      <c r="P1519" s="1">
        <f>COUNTIF(B1519,"*eo*")</f>
        <v>0</v>
      </c>
      <c r="Q1519" s="1">
        <f>COUNTIF(B1519,"*eu*")</f>
        <v>0</v>
      </c>
      <c r="R1519" s="1">
        <f>COUNTIF(B1519,"*ai*")</f>
        <v>0</v>
      </c>
      <c r="S1519" s="1">
        <f>COUNTIF(B1519,"*ae*")</f>
        <v>0</v>
      </c>
      <c r="T1519" s="1">
        <f>COUNTIF(B1519,"*ao*")</f>
        <v>0</v>
      </c>
      <c r="U1519" s="1">
        <f>COUNTIF(B1519,"*au*")</f>
        <v>0</v>
      </c>
      <c r="V1519" s="1">
        <f>COUNTIF(B1519,"*oi*")</f>
        <v>0</v>
      </c>
      <c r="W1519" s="1">
        <f>COUNTIF(B1519,"*oe*")</f>
        <v>0</v>
      </c>
      <c r="X1519" s="1">
        <f>COUNTIF(B1519,"*oa*")</f>
        <v>0</v>
      </c>
      <c r="Y1519" s="1">
        <f>COUNTIF(B1519,"*ou*")</f>
        <v>0</v>
      </c>
      <c r="Z1519" s="1">
        <f>COUNTIF(B1519,"*ui*")</f>
        <v>0</v>
      </c>
      <c r="AA1519" s="1">
        <f>COUNTIF(B1519,"*ua*")</f>
        <v>0</v>
      </c>
      <c r="AB1519">
        <f>SUM(G1519:AA1519)</f>
        <v>0</v>
      </c>
      <c r="AC1519">
        <v>2</v>
      </c>
      <c r="AD1519">
        <f>COUNTIF(AC1519,"2")</f>
        <v>1</v>
      </c>
      <c r="AE1519">
        <f>COUNTIF(AC1519,"3")</f>
        <v>0</v>
      </c>
      <c r="AF1519">
        <f>COUNTIF(AC1519,"4")</f>
        <v>0</v>
      </c>
      <c r="AG1519">
        <f>COUNTIF(AC1519,"5")</f>
        <v>0</v>
      </c>
      <c r="AH1519">
        <v>1</v>
      </c>
      <c r="AI1519">
        <v>0</v>
      </c>
      <c r="AM1519">
        <v>1</v>
      </c>
      <c r="AN1519" t="str">
        <f>RIGHT(B1519,1)</f>
        <v>ʔ</v>
      </c>
      <c r="AO1519" s="1">
        <f>COUNTIF(F1519,"CVCV")+COUNTIF(F1519,"CVVCV")</f>
        <v>0</v>
      </c>
      <c r="AP1519" s="1">
        <f>COUNTIF(F1519,"CVCVC")+COUNTIF(F1519,"CVVCVC")</f>
        <v>1</v>
      </c>
      <c r="AQ1519" s="1">
        <f>COUNTIF(F1519,"VCV")+COUNTIF(F1519,"VVCV")</f>
        <v>0</v>
      </c>
      <c r="AR1519" s="1">
        <f>COUNTIF(F1519,"VCVC")+COUNTIF(F1519,"VVCVC")</f>
        <v>0</v>
      </c>
      <c r="AS1519" s="1">
        <f>COUNTIF(F1519,"CVV")</f>
        <v>0</v>
      </c>
      <c r="AT1519" s="1">
        <f>COUNTIF(F1519,"CVVC")</f>
        <v>0</v>
      </c>
      <c r="AU1519" s="1">
        <f>COUNTIF(F1519,"VV")</f>
        <v>0</v>
      </c>
      <c r="AV1519" s="1">
        <f>COUNTIF(F1519,"VVC")</f>
        <v>0</v>
      </c>
      <c r="AW1519" s="1">
        <f>COUNTIF(F1519,"CVVCVC")+COUNTIF(F1519,"VVCVC")+COUNTIF(F1519,"CVVCV")+COUNTIF(F1519,"VVCV")</f>
        <v>0</v>
      </c>
      <c r="AY1519" s="1">
        <f>COUNTIF(F1519,"CCVCV")</f>
        <v>0</v>
      </c>
      <c r="AZ1519" s="1">
        <f>COUNTIF(F1519,"CCVCVC")</f>
        <v>0</v>
      </c>
      <c r="BA1519" s="1">
        <f>COUNTIF(F1519,"CCVV")</f>
        <v>0</v>
      </c>
      <c r="BB1519" s="1">
        <f>COUNTIF(F1519,"CCVVC")</f>
        <v>0</v>
      </c>
      <c r="BF1519" s="1" t="str">
        <f>RIGHT(F1519,4)</f>
        <v>VCVC</v>
      </c>
      <c r="BG1519" s="1"/>
      <c r="BJ1519">
        <v>1</v>
      </c>
      <c r="BK1519">
        <v>1</v>
      </c>
      <c r="BP1519" s="1">
        <f>SUM(BG1519:BO1519)</f>
        <v>2</v>
      </c>
      <c r="BQ1519">
        <v>0</v>
      </c>
      <c r="BS1519" s="1" t="str">
        <f>LEFT(B1519,1)</f>
        <v>p</v>
      </c>
      <c r="BT1519" s="1" t="str">
        <f>LEFT(B1519,2)</f>
        <v>pa</v>
      </c>
      <c r="BU1519" s="1" t="str">
        <f>RIGHT(B1519,1)</f>
        <v>ʔ</v>
      </c>
      <c r="BX1519" s="10">
        <v>0</v>
      </c>
      <c r="BY1519" s="10" t="str">
        <f>LEFT(CA1519,1)</f>
        <v>a</v>
      </c>
      <c r="BZ1519" s="10" t="str">
        <f>LEFT(CC1519,1)</f>
        <v>a</v>
      </c>
      <c r="CA1519" s="10" t="str">
        <f>RIGHT(B1519,4)</f>
        <v>araʔ</v>
      </c>
      <c r="CB1519" s="10" t="str">
        <f>RIGHT(B1519,3)</f>
        <v>raʔ</v>
      </c>
      <c r="CC1519" s="10" t="str">
        <f>RIGHT(B1519,2)</f>
        <v>aʔ</v>
      </c>
      <c r="CD1519" s="10" t="str">
        <f>RIGHT(B1519,1)</f>
        <v>ʔ</v>
      </c>
    </row>
    <row r="1520" spans="1:82">
      <c r="A1520">
        <v>59</v>
      </c>
      <c r="B1520" s="30" t="s">
        <v>3823</v>
      </c>
      <c r="C1520" t="s">
        <v>2290</v>
      </c>
      <c r="D1520" t="s">
        <v>1141</v>
      </c>
      <c r="E1520" t="s">
        <v>1141</v>
      </c>
      <c r="F1520" t="s">
        <v>2842</v>
      </c>
      <c r="G1520" s="1">
        <f>COUNTIF(B1520,"*ii*")</f>
        <v>0</v>
      </c>
      <c r="H1520" s="1">
        <f>COUNTIF(B1520,"*ee*")</f>
        <v>0</v>
      </c>
      <c r="I1520" s="1">
        <f>COUNTIF(B1520,"*aa*")</f>
        <v>0</v>
      </c>
      <c r="J1520" s="1">
        <f>COUNTIF(B1520,"*oo*")</f>
        <v>0</v>
      </c>
      <c r="K1520" s="1">
        <f>COUNTIF(B1520,"*uu*")</f>
        <v>0</v>
      </c>
      <c r="L1520" s="1">
        <f>COUNTIF(B1520,"*ia*")</f>
        <v>0</v>
      </c>
      <c r="M1520" s="1">
        <f>COUNTIF(B1520,"*iu*")</f>
        <v>0</v>
      </c>
      <c r="N1520" s="1">
        <f>COUNTIF(B1520,"*ei*")</f>
        <v>0</v>
      </c>
      <c r="O1520" s="1">
        <f>COUNTIF(B1520,"*ea*")</f>
        <v>0</v>
      </c>
      <c r="P1520" s="1">
        <f>COUNTIF(B1520,"*eo*")</f>
        <v>0</v>
      </c>
      <c r="Q1520" s="1">
        <f>COUNTIF(B1520,"*eu*")</f>
        <v>0</v>
      </c>
      <c r="R1520" s="1">
        <f>COUNTIF(B1520,"*ai*")</f>
        <v>0</v>
      </c>
      <c r="S1520" s="1">
        <f>COUNTIF(B1520,"*ae*")</f>
        <v>0</v>
      </c>
      <c r="T1520" s="1">
        <f>COUNTIF(B1520,"*ao*")</f>
        <v>0</v>
      </c>
      <c r="U1520" s="1">
        <f>COUNTIF(B1520,"*au*")</f>
        <v>0</v>
      </c>
      <c r="V1520" s="1">
        <f>COUNTIF(B1520,"*oi*")</f>
        <v>0</v>
      </c>
      <c r="W1520" s="1">
        <f>COUNTIF(B1520,"*oe*")</f>
        <v>0</v>
      </c>
      <c r="X1520" s="1">
        <f>COUNTIF(B1520,"*oa*")</f>
        <v>0</v>
      </c>
      <c r="Y1520" s="1">
        <f>COUNTIF(B1520,"*ou*")</f>
        <v>0</v>
      </c>
      <c r="Z1520" s="1">
        <f>COUNTIF(B1520,"*ui*")</f>
        <v>0</v>
      </c>
      <c r="AA1520" s="1">
        <f>COUNTIF(B1520,"*ua*")</f>
        <v>0</v>
      </c>
      <c r="AB1520">
        <f>SUM(G1520:AA1520)</f>
        <v>0</v>
      </c>
      <c r="AC1520">
        <v>2</v>
      </c>
      <c r="AD1520">
        <f>COUNTIF(AC1520,"2")</f>
        <v>1</v>
      </c>
      <c r="AE1520">
        <f>COUNTIF(AC1520,"3")</f>
        <v>0</v>
      </c>
      <c r="AF1520">
        <f>COUNTIF(AC1520,"4")</f>
        <v>0</v>
      </c>
      <c r="AG1520">
        <f>COUNTIF(AC1520,"5")</f>
        <v>0</v>
      </c>
      <c r="AH1520">
        <v>1</v>
      </c>
      <c r="AI1520">
        <v>0</v>
      </c>
      <c r="AM1520">
        <v>1</v>
      </c>
      <c r="AN1520" t="str">
        <f>RIGHT(B1520,1)</f>
        <v>ʔ</v>
      </c>
      <c r="AO1520" s="1">
        <f>COUNTIF(F1520,"CVCV")+COUNTIF(F1520,"CVVCV")</f>
        <v>0</v>
      </c>
      <c r="AP1520" s="1">
        <f>COUNTIF(F1520,"CVCVC")+COUNTIF(F1520,"CVVCVC")</f>
        <v>1</v>
      </c>
      <c r="AQ1520" s="1">
        <f>COUNTIF(F1520,"VCV")+COUNTIF(F1520,"VVCV")</f>
        <v>0</v>
      </c>
      <c r="AR1520" s="1">
        <f>COUNTIF(F1520,"VCVC")+COUNTIF(F1520,"VVCVC")</f>
        <v>0</v>
      </c>
      <c r="AS1520" s="1">
        <f>COUNTIF(F1520,"CVV")</f>
        <v>0</v>
      </c>
      <c r="AT1520" s="1">
        <f>COUNTIF(F1520,"CVVC")</f>
        <v>0</v>
      </c>
      <c r="AU1520" s="1">
        <f>COUNTIF(F1520,"VV")</f>
        <v>0</v>
      </c>
      <c r="AV1520" s="1">
        <f>COUNTIF(F1520,"VVC")</f>
        <v>0</v>
      </c>
      <c r="AW1520" s="1">
        <f>COUNTIF(F1520,"CVVCVC")+COUNTIF(F1520,"VVCVC")+COUNTIF(F1520,"CVVCV")+COUNTIF(F1520,"VVCV")</f>
        <v>0</v>
      </c>
      <c r="AY1520" s="1">
        <f>COUNTIF(F1520,"CCVCV")</f>
        <v>0</v>
      </c>
      <c r="AZ1520" s="1">
        <f>COUNTIF(F1520,"CCVCVC")</f>
        <v>0</v>
      </c>
      <c r="BA1520" s="1">
        <f>COUNTIF(F1520,"CCVV")</f>
        <v>0</v>
      </c>
      <c r="BB1520" s="1">
        <f>COUNTIF(F1520,"CCVVC")</f>
        <v>0</v>
      </c>
      <c r="BC1520">
        <v>1</v>
      </c>
      <c r="BF1520" s="1" t="str">
        <f>RIGHT(F1520,4)</f>
        <v>VCVC</v>
      </c>
      <c r="BG1520" s="1"/>
      <c r="BJ1520">
        <v>1</v>
      </c>
      <c r="BK1520">
        <v>1</v>
      </c>
      <c r="BP1520" s="1">
        <f>SUM(BG1520:BO1520)</f>
        <v>2</v>
      </c>
      <c r="BQ1520">
        <v>0</v>
      </c>
      <c r="BS1520" s="1" t="str">
        <f>LEFT(B1520,1)</f>
        <v>ʔ</v>
      </c>
      <c r="BT1520" s="1" t="str">
        <f>LEFT(B1520,2)</f>
        <v>ʔa</v>
      </c>
      <c r="BU1520" s="1" t="str">
        <f>RIGHT(B1520,1)</f>
        <v>ʔ</v>
      </c>
      <c r="BX1520" s="10">
        <v>0</v>
      </c>
      <c r="BY1520" s="10" t="str">
        <f>LEFT(CA1520,1)</f>
        <v>a</v>
      </c>
      <c r="BZ1520" s="10" t="str">
        <f>LEFT(CC1520,1)</f>
        <v>a</v>
      </c>
      <c r="CA1520" s="10" t="str">
        <f>RIGHT(B1520,4)</f>
        <v>araʔ</v>
      </c>
      <c r="CB1520" s="10" t="str">
        <f>RIGHT(B1520,3)</f>
        <v>raʔ</v>
      </c>
      <c r="CC1520" s="10" t="str">
        <f>RIGHT(B1520,2)</f>
        <v>aʔ</v>
      </c>
      <c r="CD1520" s="10" t="str">
        <f>RIGHT(B1520,1)</f>
        <v>ʔ</v>
      </c>
    </row>
    <row r="1521" spans="1:82">
      <c r="A1521">
        <v>1117</v>
      </c>
      <c r="B1521" s="30" t="s">
        <v>3194</v>
      </c>
      <c r="C1521" t="s">
        <v>1572</v>
      </c>
      <c r="D1521" t="s">
        <v>1141</v>
      </c>
      <c r="E1521" t="s">
        <v>1141</v>
      </c>
      <c r="F1521" t="s">
        <v>2842</v>
      </c>
      <c r="G1521" s="1">
        <f>COUNTIF(B1521,"*ii*")</f>
        <v>0</v>
      </c>
      <c r="H1521" s="1">
        <f>COUNTIF(B1521,"*ee*")</f>
        <v>0</v>
      </c>
      <c r="I1521" s="1">
        <f>COUNTIF(B1521,"*aa*")</f>
        <v>0</v>
      </c>
      <c r="J1521" s="1">
        <f>COUNTIF(B1521,"*oo*")</f>
        <v>0</v>
      </c>
      <c r="K1521" s="1">
        <f>COUNTIF(B1521,"*uu*")</f>
        <v>0</v>
      </c>
      <c r="L1521" s="1">
        <f>COUNTIF(B1521,"*ia*")</f>
        <v>0</v>
      </c>
      <c r="M1521" s="1">
        <f>COUNTIF(B1521,"*iu*")</f>
        <v>0</v>
      </c>
      <c r="N1521" s="1">
        <f>COUNTIF(B1521,"*ei*")</f>
        <v>0</v>
      </c>
      <c r="O1521" s="1">
        <f>COUNTIF(B1521,"*ea*")</f>
        <v>0</v>
      </c>
      <c r="P1521" s="1">
        <f>COUNTIF(B1521,"*eo*")</f>
        <v>0</v>
      </c>
      <c r="Q1521" s="1">
        <f>COUNTIF(B1521,"*eu*")</f>
        <v>0</v>
      </c>
      <c r="R1521" s="1">
        <f>COUNTIF(B1521,"*ai*")</f>
        <v>0</v>
      </c>
      <c r="S1521" s="1">
        <f>COUNTIF(B1521,"*ae*")</f>
        <v>0</v>
      </c>
      <c r="T1521" s="1">
        <f>COUNTIF(B1521,"*ao*")</f>
        <v>0</v>
      </c>
      <c r="U1521" s="1">
        <f>COUNTIF(B1521,"*au*")</f>
        <v>0</v>
      </c>
      <c r="V1521" s="1">
        <f>COUNTIF(B1521,"*oi*")</f>
        <v>0</v>
      </c>
      <c r="W1521" s="1">
        <f>COUNTIF(B1521,"*oe*")</f>
        <v>0</v>
      </c>
      <c r="X1521" s="1">
        <f>COUNTIF(B1521,"*oa*")</f>
        <v>0</v>
      </c>
      <c r="Y1521" s="1">
        <f>COUNTIF(B1521,"*ou*")</f>
        <v>0</v>
      </c>
      <c r="Z1521" s="1">
        <f>COUNTIF(B1521,"*ui*")</f>
        <v>0</v>
      </c>
      <c r="AA1521" s="1">
        <f>COUNTIF(B1521,"*ua*")</f>
        <v>0</v>
      </c>
      <c r="AB1521">
        <f>SUM(G1521:AA1521)</f>
        <v>0</v>
      </c>
      <c r="AC1521">
        <v>2</v>
      </c>
      <c r="AD1521">
        <f>COUNTIF(AC1521,"2")</f>
        <v>1</v>
      </c>
      <c r="AE1521">
        <f>COUNTIF(AC1521,"3")</f>
        <v>0</v>
      </c>
      <c r="AF1521">
        <f>COUNTIF(AC1521,"4")</f>
        <v>0</v>
      </c>
      <c r="AG1521">
        <f>COUNTIF(AC1521,"5")</f>
        <v>0</v>
      </c>
      <c r="AH1521">
        <v>1</v>
      </c>
      <c r="AI1521">
        <v>0</v>
      </c>
      <c r="AM1521">
        <v>1</v>
      </c>
      <c r="AN1521" t="str">
        <f>RIGHT(B1521,1)</f>
        <v>ʔ</v>
      </c>
      <c r="AO1521" s="1">
        <f>COUNTIF(F1521,"CVCV")+COUNTIF(F1521,"CVVCV")</f>
        <v>0</v>
      </c>
      <c r="AP1521" s="1">
        <f>COUNTIF(F1521,"CVCVC")+COUNTIF(F1521,"CVVCVC")</f>
        <v>1</v>
      </c>
      <c r="AQ1521" s="1">
        <f>COUNTIF(F1521,"VCV")+COUNTIF(F1521,"VVCV")</f>
        <v>0</v>
      </c>
      <c r="AR1521" s="1">
        <f>COUNTIF(F1521,"VCVC")+COUNTIF(F1521,"VVCVC")</f>
        <v>0</v>
      </c>
      <c r="AS1521" s="1">
        <f>COUNTIF(F1521,"CVV")</f>
        <v>0</v>
      </c>
      <c r="AT1521" s="1">
        <f>COUNTIF(F1521,"CVVC")</f>
        <v>0</v>
      </c>
      <c r="AU1521" s="1">
        <f>COUNTIF(F1521,"VV")</f>
        <v>0</v>
      </c>
      <c r="AV1521" s="1">
        <f>COUNTIF(F1521,"VVC")</f>
        <v>0</v>
      </c>
      <c r="AW1521" s="1">
        <f>COUNTIF(F1521,"CVVCVC")+COUNTIF(F1521,"VVCVC")+COUNTIF(F1521,"CVVCV")+COUNTIF(F1521,"VVCV")</f>
        <v>0</v>
      </c>
      <c r="AY1521" s="1">
        <f>COUNTIF(F1521,"CCVCV")</f>
        <v>0</v>
      </c>
      <c r="AZ1521" s="1">
        <f>COUNTIF(F1521,"CCVCVC")</f>
        <v>0</v>
      </c>
      <c r="BA1521" s="1">
        <f>COUNTIF(F1521,"CCVV")</f>
        <v>0</v>
      </c>
      <c r="BB1521" s="1">
        <f>COUNTIF(F1521,"CCVVC")</f>
        <v>0</v>
      </c>
      <c r="BF1521" s="1" t="str">
        <f>RIGHT(F1521,4)</f>
        <v>VCVC</v>
      </c>
      <c r="BG1521" s="1"/>
      <c r="BJ1521">
        <v>1</v>
      </c>
      <c r="BK1521">
        <v>1</v>
      </c>
      <c r="BP1521" s="1">
        <f>SUM(BG1521:BO1521)</f>
        <v>2</v>
      </c>
      <c r="BQ1521">
        <v>0</v>
      </c>
      <c r="BS1521" s="1" t="str">
        <f>LEFT(B1521,1)</f>
        <v>p</v>
      </c>
      <c r="BT1521" s="1" t="str">
        <f>LEFT(B1521,2)</f>
        <v>pa</v>
      </c>
      <c r="BU1521" s="1" t="str">
        <f>RIGHT(B1521,1)</f>
        <v>ʔ</v>
      </c>
      <c r="BX1521" s="10">
        <v>0</v>
      </c>
      <c r="BY1521" s="10" t="str">
        <f>LEFT(CA1521,1)</f>
        <v>a</v>
      </c>
      <c r="BZ1521" s="10" t="str">
        <f>LEFT(CC1521,1)</f>
        <v>a</v>
      </c>
      <c r="CA1521" s="10" t="str">
        <f>RIGHT(B1521,4)</f>
        <v>asaʔ</v>
      </c>
      <c r="CB1521" s="10" t="str">
        <f>RIGHT(B1521,3)</f>
        <v>saʔ</v>
      </c>
      <c r="CC1521" s="10" t="str">
        <f>RIGHT(B1521,2)</f>
        <v>aʔ</v>
      </c>
      <c r="CD1521" s="10" t="str">
        <f>RIGHT(B1521,1)</f>
        <v>ʔ</v>
      </c>
    </row>
    <row r="1522" spans="1:82">
      <c r="A1522">
        <v>128</v>
      </c>
      <c r="B1522" s="30" t="s">
        <v>3019</v>
      </c>
      <c r="C1522" t="s">
        <v>2525</v>
      </c>
      <c r="D1522" t="s">
        <v>1141</v>
      </c>
      <c r="E1522" t="s">
        <v>1141</v>
      </c>
      <c r="F1522" t="s">
        <v>2842</v>
      </c>
      <c r="G1522" s="1">
        <f>COUNTIF(B1522,"*ii*")</f>
        <v>0</v>
      </c>
      <c r="H1522" s="1">
        <f>COUNTIF(B1522,"*ee*")</f>
        <v>0</v>
      </c>
      <c r="I1522" s="1">
        <f>COUNTIF(B1522,"*aa*")</f>
        <v>0</v>
      </c>
      <c r="J1522" s="1">
        <f>COUNTIF(B1522,"*oo*")</f>
        <v>0</v>
      </c>
      <c r="K1522" s="1">
        <f>COUNTIF(B1522,"*uu*")</f>
        <v>0</v>
      </c>
      <c r="L1522" s="1">
        <f>COUNTIF(B1522,"*ia*")</f>
        <v>0</v>
      </c>
      <c r="M1522" s="1">
        <f>COUNTIF(B1522,"*iu*")</f>
        <v>0</v>
      </c>
      <c r="N1522" s="1">
        <f>COUNTIF(B1522,"*ei*")</f>
        <v>0</v>
      </c>
      <c r="O1522" s="1">
        <f>COUNTIF(B1522,"*ea*")</f>
        <v>0</v>
      </c>
      <c r="P1522" s="1">
        <f>COUNTIF(B1522,"*eo*")</f>
        <v>0</v>
      </c>
      <c r="Q1522" s="1">
        <f>COUNTIF(B1522,"*eu*")</f>
        <v>0</v>
      </c>
      <c r="R1522" s="1">
        <f>COUNTIF(B1522,"*ai*")</f>
        <v>0</v>
      </c>
      <c r="S1522" s="1">
        <f>COUNTIF(B1522,"*ae*")</f>
        <v>0</v>
      </c>
      <c r="T1522" s="1">
        <f>COUNTIF(B1522,"*ao*")</f>
        <v>0</v>
      </c>
      <c r="U1522" s="1">
        <f>COUNTIF(B1522,"*au*")</f>
        <v>0</v>
      </c>
      <c r="V1522" s="1">
        <f>COUNTIF(B1522,"*oi*")</f>
        <v>0</v>
      </c>
      <c r="W1522" s="1">
        <f>COUNTIF(B1522,"*oe*")</f>
        <v>0</v>
      </c>
      <c r="X1522" s="1">
        <f>COUNTIF(B1522,"*oa*")</f>
        <v>0</v>
      </c>
      <c r="Y1522" s="1">
        <f>COUNTIF(B1522,"*ou*")</f>
        <v>0</v>
      </c>
      <c r="Z1522" s="1">
        <f>COUNTIF(B1522,"*ui*")</f>
        <v>0</v>
      </c>
      <c r="AA1522" s="1">
        <f>COUNTIF(B1522,"*ua*")</f>
        <v>0</v>
      </c>
      <c r="AB1522">
        <f>SUM(G1522:AA1522)</f>
        <v>0</v>
      </c>
      <c r="AC1522">
        <v>2</v>
      </c>
      <c r="AD1522">
        <f>COUNTIF(AC1522,"2")</f>
        <v>1</v>
      </c>
      <c r="AE1522">
        <f>COUNTIF(AC1522,"3")</f>
        <v>0</v>
      </c>
      <c r="AF1522">
        <f>COUNTIF(AC1522,"4")</f>
        <v>0</v>
      </c>
      <c r="AG1522">
        <f>COUNTIF(AC1522,"5")</f>
        <v>0</v>
      </c>
      <c r="AH1522">
        <v>1</v>
      </c>
      <c r="AI1522">
        <v>0</v>
      </c>
      <c r="AM1522">
        <v>1</v>
      </c>
      <c r="AN1522" t="str">
        <f>RIGHT(B1522,1)</f>
        <v>ʔ</v>
      </c>
      <c r="AO1522" s="1">
        <f>COUNTIF(F1522,"CVCV")+COUNTIF(F1522,"CVVCV")</f>
        <v>0</v>
      </c>
      <c r="AP1522" s="1">
        <f>COUNTIF(F1522,"CVCVC")+COUNTIF(F1522,"CVVCVC")</f>
        <v>1</v>
      </c>
      <c r="AQ1522" s="1">
        <f>COUNTIF(F1522,"VCV")+COUNTIF(F1522,"VVCV")</f>
        <v>0</v>
      </c>
      <c r="AR1522" s="1">
        <f>COUNTIF(F1522,"VCVC")+COUNTIF(F1522,"VVCVC")</f>
        <v>0</v>
      </c>
      <c r="AS1522" s="1">
        <f>COUNTIF(F1522,"CVV")</f>
        <v>0</v>
      </c>
      <c r="AT1522" s="1">
        <f>COUNTIF(F1522,"CVVC")</f>
        <v>0</v>
      </c>
      <c r="AU1522" s="1">
        <f>COUNTIF(F1522,"VV")</f>
        <v>0</v>
      </c>
      <c r="AV1522" s="1">
        <f>COUNTIF(F1522,"VVC")</f>
        <v>0</v>
      </c>
      <c r="AW1522" s="1">
        <f>COUNTIF(F1522,"CVVCVC")+COUNTIF(F1522,"VVCVC")+COUNTIF(F1522,"CVVCV")+COUNTIF(F1522,"VVCV")</f>
        <v>0</v>
      </c>
      <c r="AY1522" s="1">
        <f>COUNTIF(F1522,"CCVCV")</f>
        <v>0</v>
      </c>
      <c r="AZ1522" s="1">
        <f>COUNTIF(F1522,"CCVCVC")</f>
        <v>0</v>
      </c>
      <c r="BA1522" s="1">
        <f>COUNTIF(F1522,"CCVV")</f>
        <v>0</v>
      </c>
      <c r="BB1522" s="1">
        <f>COUNTIF(F1522,"CCVVC")</f>
        <v>0</v>
      </c>
      <c r="BF1522" s="1" t="str">
        <f>RIGHT(F1522,4)</f>
        <v>VCVC</v>
      </c>
      <c r="BG1522" s="1"/>
      <c r="BJ1522">
        <v>1</v>
      </c>
      <c r="BK1522">
        <v>1</v>
      </c>
      <c r="BP1522" s="1">
        <f>SUM(BG1522:BO1522)</f>
        <v>2</v>
      </c>
      <c r="BQ1522">
        <v>0</v>
      </c>
      <c r="BS1522" s="1" t="str">
        <f>LEFT(B1522,1)</f>
        <v>b</v>
      </c>
      <c r="BT1522" s="1" t="str">
        <f>LEFT(B1522,2)</f>
        <v>ba</v>
      </c>
      <c r="BU1522" s="1" t="str">
        <f>RIGHT(B1522,1)</f>
        <v>ʔ</v>
      </c>
      <c r="BX1522" s="10">
        <v>0</v>
      </c>
      <c r="BY1522" s="10" t="str">
        <f>LEFT(CA1522,1)</f>
        <v>a</v>
      </c>
      <c r="BZ1522" s="10" t="str">
        <f>LEFT(CC1522,1)</f>
        <v>a</v>
      </c>
      <c r="CA1522" s="10" t="str">
        <f>RIGHT(B1522,4)</f>
        <v>ataʔ</v>
      </c>
      <c r="CB1522" s="10" t="str">
        <f>RIGHT(B1522,3)</f>
        <v>taʔ</v>
      </c>
      <c r="CC1522" s="10" t="str">
        <f>RIGHT(B1522,2)</f>
        <v>aʔ</v>
      </c>
      <c r="CD1522" s="10" t="str">
        <f>RIGHT(B1522,1)</f>
        <v>ʔ</v>
      </c>
    </row>
    <row r="1523" spans="1:82">
      <c r="A1523">
        <v>91</v>
      </c>
      <c r="B1523" s="30" t="s">
        <v>3013</v>
      </c>
      <c r="C1523" t="s">
        <v>1755</v>
      </c>
      <c r="D1523" t="s">
        <v>1159</v>
      </c>
      <c r="E1523" t="s">
        <v>1141</v>
      </c>
      <c r="F1523" t="s">
        <v>2842</v>
      </c>
      <c r="G1523" s="1">
        <f>COUNTIF(B1523,"*ii*")</f>
        <v>0</v>
      </c>
      <c r="H1523" s="1">
        <f>COUNTIF(B1523,"*ee*")</f>
        <v>0</v>
      </c>
      <c r="I1523" s="1">
        <f>COUNTIF(B1523,"*aa*")</f>
        <v>0</v>
      </c>
      <c r="J1523" s="1">
        <f>COUNTIF(B1523,"*oo*")</f>
        <v>0</v>
      </c>
      <c r="K1523" s="1">
        <f>COUNTIF(B1523,"*uu*")</f>
        <v>0</v>
      </c>
      <c r="L1523" s="1">
        <f>COUNTIF(B1523,"*ia*")</f>
        <v>0</v>
      </c>
      <c r="M1523" s="1">
        <f>COUNTIF(B1523,"*iu*")</f>
        <v>0</v>
      </c>
      <c r="N1523" s="1">
        <f>COUNTIF(B1523,"*ei*")</f>
        <v>0</v>
      </c>
      <c r="O1523" s="1">
        <f>COUNTIF(B1523,"*ea*")</f>
        <v>0</v>
      </c>
      <c r="P1523" s="1">
        <f>COUNTIF(B1523,"*eo*")</f>
        <v>0</v>
      </c>
      <c r="Q1523" s="1">
        <f>COUNTIF(B1523,"*eu*")</f>
        <v>0</v>
      </c>
      <c r="R1523" s="1">
        <f>COUNTIF(B1523,"*ai*")</f>
        <v>0</v>
      </c>
      <c r="S1523" s="1">
        <f>COUNTIF(B1523,"*ae*")</f>
        <v>0</v>
      </c>
      <c r="T1523" s="1">
        <f>COUNTIF(B1523,"*ao*")</f>
        <v>0</v>
      </c>
      <c r="U1523" s="1">
        <f>COUNTIF(B1523,"*au*")</f>
        <v>0</v>
      </c>
      <c r="V1523" s="1">
        <f>COUNTIF(B1523,"*oi*")</f>
        <v>0</v>
      </c>
      <c r="W1523" s="1">
        <f>COUNTIF(B1523,"*oe*")</f>
        <v>0</v>
      </c>
      <c r="X1523" s="1">
        <f>COUNTIF(B1523,"*oa*")</f>
        <v>0</v>
      </c>
      <c r="Y1523" s="1">
        <f>COUNTIF(B1523,"*ou*")</f>
        <v>0</v>
      </c>
      <c r="Z1523" s="1">
        <f>COUNTIF(B1523,"*ui*")</f>
        <v>0</v>
      </c>
      <c r="AA1523" s="1">
        <f>COUNTIF(B1523,"*ua*")</f>
        <v>0</v>
      </c>
      <c r="AB1523">
        <f>SUM(G1523:AA1523)</f>
        <v>0</v>
      </c>
      <c r="AC1523">
        <v>2</v>
      </c>
      <c r="AD1523">
        <f>COUNTIF(AC1523,"2")</f>
        <v>1</v>
      </c>
      <c r="AE1523">
        <f>COUNTIF(AC1523,"3")</f>
        <v>0</v>
      </c>
      <c r="AF1523">
        <f>COUNTIF(AC1523,"4")</f>
        <v>0</v>
      </c>
      <c r="AG1523">
        <f>COUNTIF(AC1523,"5")</f>
        <v>0</v>
      </c>
      <c r="AH1523">
        <v>1</v>
      </c>
      <c r="AI1523">
        <v>0</v>
      </c>
      <c r="AM1523">
        <v>1</v>
      </c>
      <c r="AN1523" t="str">
        <f>RIGHT(B1523,1)</f>
        <v>ʔ</v>
      </c>
      <c r="AO1523" s="1">
        <f>COUNTIF(F1523,"CVCV")+COUNTIF(F1523,"CVVCV")</f>
        <v>0</v>
      </c>
      <c r="AP1523" s="1">
        <f>COUNTIF(F1523,"CVCVC")+COUNTIF(F1523,"CVVCVC")</f>
        <v>1</v>
      </c>
      <c r="AQ1523" s="1">
        <f>COUNTIF(F1523,"VCV")+COUNTIF(F1523,"VVCV")</f>
        <v>0</v>
      </c>
      <c r="AR1523" s="1">
        <f>COUNTIF(F1523,"VCVC")+COUNTIF(F1523,"VVCVC")</f>
        <v>0</v>
      </c>
      <c r="AS1523" s="1">
        <f>COUNTIF(F1523,"CVV")</f>
        <v>0</v>
      </c>
      <c r="AT1523" s="1">
        <f>COUNTIF(F1523,"CVVC")</f>
        <v>0</v>
      </c>
      <c r="AU1523" s="1">
        <f>COUNTIF(F1523,"VV")</f>
        <v>0</v>
      </c>
      <c r="AV1523" s="1">
        <f>COUNTIF(F1523,"VVC")</f>
        <v>0</v>
      </c>
      <c r="AW1523" s="1">
        <f>COUNTIF(F1523,"CVVCVC")+COUNTIF(F1523,"VVCVC")+COUNTIF(F1523,"CVVCV")+COUNTIF(F1523,"VVCV")</f>
        <v>0</v>
      </c>
      <c r="AY1523" s="1">
        <f>COUNTIF(F1523,"CCVCV")</f>
        <v>0</v>
      </c>
      <c r="AZ1523" s="1">
        <f>COUNTIF(F1523,"CCVCVC")</f>
        <v>0</v>
      </c>
      <c r="BA1523" s="1">
        <f>COUNTIF(F1523,"CCVV")</f>
        <v>0</v>
      </c>
      <c r="BB1523" s="1">
        <f>COUNTIF(F1523,"CCVVC")</f>
        <v>0</v>
      </c>
      <c r="BF1523" s="1" t="str">
        <f>RIGHT(F1523,4)</f>
        <v>VCVC</v>
      </c>
      <c r="BG1523" s="1"/>
      <c r="BJ1523">
        <v>1</v>
      </c>
      <c r="BK1523">
        <v>1</v>
      </c>
      <c r="BP1523" s="1">
        <f>SUM(BG1523:BO1523)</f>
        <v>2</v>
      </c>
      <c r="BQ1523">
        <v>0</v>
      </c>
      <c r="BS1523" s="1" t="str">
        <f>LEFT(B1523,1)</f>
        <v>b</v>
      </c>
      <c r="BT1523" s="1" t="str">
        <f>LEFT(B1523,2)</f>
        <v>ba</v>
      </c>
      <c r="BU1523" s="1" t="str">
        <f>RIGHT(B1523,1)</f>
        <v>ʔ</v>
      </c>
      <c r="BX1523" s="10">
        <v>0</v>
      </c>
      <c r="BY1523" s="10" t="str">
        <f>LEFT(CA1523,1)</f>
        <v>a</v>
      </c>
      <c r="BZ1523" s="10" t="str">
        <f>LEFT(CC1523,1)</f>
        <v>a</v>
      </c>
      <c r="CA1523" s="10" t="str">
        <f>RIGHT(B1523,4)</f>
        <v>abaʔ</v>
      </c>
      <c r="CB1523" s="10" t="str">
        <f>RIGHT(B1523,3)</f>
        <v>baʔ</v>
      </c>
      <c r="CC1523" s="10" t="str">
        <f>RIGHT(B1523,2)</f>
        <v>aʔ</v>
      </c>
      <c r="CD1523" s="10" t="str">
        <f>RIGHT(B1523,1)</f>
        <v>ʔ</v>
      </c>
    </row>
    <row r="1524" spans="1:82">
      <c r="A1524">
        <v>35</v>
      </c>
      <c r="B1524" s="30" t="s">
        <v>3821</v>
      </c>
      <c r="C1524" t="s">
        <v>1674</v>
      </c>
      <c r="D1524" t="s">
        <v>1159</v>
      </c>
      <c r="E1524" t="s">
        <v>1141</v>
      </c>
      <c r="F1524" t="s">
        <v>2842</v>
      </c>
      <c r="G1524" s="1">
        <f>COUNTIF(B1524,"*ii*")</f>
        <v>0</v>
      </c>
      <c r="H1524" s="1">
        <f>COUNTIF(B1524,"*ee*")</f>
        <v>0</v>
      </c>
      <c r="I1524" s="1">
        <f>COUNTIF(B1524,"*aa*")</f>
        <v>0</v>
      </c>
      <c r="J1524" s="1">
        <f>COUNTIF(B1524,"*oo*")</f>
        <v>0</v>
      </c>
      <c r="K1524" s="1">
        <f>COUNTIF(B1524,"*uu*")</f>
        <v>0</v>
      </c>
      <c r="L1524" s="1">
        <f>COUNTIF(B1524,"*ia*")</f>
        <v>0</v>
      </c>
      <c r="M1524" s="1">
        <f>COUNTIF(B1524,"*iu*")</f>
        <v>0</v>
      </c>
      <c r="N1524" s="1">
        <f>COUNTIF(B1524,"*ei*")</f>
        <v>0</v>
      </c>
      <c r="O1524" s="1">
        <f>COUNTIF(B1524,"*ea*")</f>
        <v>0</v>
      </c>
      <c r="P1524" s="1">
        <f>COUNTIF(B1524,"*eo*")</f>
        <v>0</v>
      </c>
      <c r="Q1524" s="1">
        <f>COUNTIF(B1524,"*eu*")</f>
        <v>0</v>
      </c>
      <c r="R1524" s="1">
        <f>COUNTIF(B1524,"*ai*")</f>
        <v>0</v>
      </c>
      <c r="S1524" s="1">
        <f>COUNTIF(B1524,"*ae*")</f>
        <v>0</v>
      </c>
      <c r="T1524" s="1">
        <f>COUNTIF(B1524,"*ao*")</f>
        <v>0</v>
      </c>
      <c r="U1524" s="1">
        <f>COUNTIF(B1524,"*au*")</f>
        <v>0</v>
      </c>
      <c r="V1524" s="1">
        <f>COUNTIF(B1524,"*oi*")</f>
        <v>0</v>
      </c>
      <c r="W1524" s="1">
        <f>COUNTIF(B1524,"*oe*")</f>
        <v>0</v>
      </c>
      <c r="X1524" s="1">
        <f>COUNTIF(B1524,"*oa*")</f>
        <v>0</v>
      </c>
      <c r="Y1524" s="1">
        <f>COUNTIF(B1524,"*ou*")</f>
        <v>0</v>
      </c>
      <c r="Z1524" s="1">
        <f>COUNTIF(B1524,"*ui*")</f>
        <v>0</v>
      </c>
      <c r="AA1524" s="1">
        <f>COUNTIF(B1524,"*ua*")</f>
        <v>0</v>
      </c>
      <c r="AB1524">
        <f>SUM(G1524:AA1524)</f>
        <v>0</v>
      </c>
      <c r="AC1524">
        <v>2</v>
      </c>
      <c r="AD1524">
        <f>COUNTIF(AC1524,"2")</f>
        <v>1</v>
      </c>
      <c r="AE1524">
        <f>COUNTIF(AC1524,"3")</f>
        <v>0</v>
      </c>
      <c r="AF1524">
        <f>COUNTIF(AC1524,"4")</f>
        <v>0</v>
      </c>
      <c r="AG1524">
        <f>COUNTIF(AC1524,"5")</f>
        <v>0</v>
      </c>
      <c r="AH1524">
        <v>1</v>
      </c>
      <c r="AI1524">
        <v>0</v>
      </c>
      <c r="AM1524">
        <v>1</v>
      </c>
      <c r="AN1524" t="str">
        <f>RIGHT(B1524,1)</f>
        <v>ʔ</v>
      </c>
      <c r="AO1524" s="1">
        <f>COUNTIF(F1524,"CVCV")+COUNTIF(F1524,"CVVCV")</f>
        <v>0</v>
      </c>
      <c r="AP1524" s="1">
        <f>COUNTIF(F1524,"CVCVC")+COUNTIF(F1524,"CVVCVC")</f>
        <v>1</v>
      </c>
      <c r="AQ1524" s="1">
        <f>COUNTIF(F1524,"VCV")+COUNTIF(F1524,"VVCV")</f>
        <v>0</v>
      </c>
      <c r="AR1524" s="1">
        <f>COUNTIF(F1524,"VCVC")+COUNTIF(F1524,"VVCVC")</f>
        <v>0</v>
      </c>
      <c r="AS1524" s="1">
        <f>COUNTIF(F1524,"CVV")</f>
        <v>0</v>
      </c>
      <c r="AT1524" s="1">
        <f>COUNTIF(F1524,"CVVC")</f>
        <v>0</v>
      </c>
      <c r="AU1524" s="1">
        <f>COUNTIF(F1524,"VV")</f>
        <v>0</v>
      </c>
      <c r="AV1524" s="1">
        <f>COUNTIF(F1524,"VVC")</f>
        <v>0</v>
      </c>
      <c r="AW1524" s="1">
        <f>COUNTIF(F1524,"CVVCVC")+COUNTIF(F1524,"VVCVC")+COUNTIF(F1524,"CVVCV")+COUNTIF(F1524,"VVCV")</f>
        <v>0</v>
      </c>
      <c r="AY1524" s="1">
        <f>COUNTIF(F1524,"CCVCV")</f>
        <v>0</v>
      </c>
      <c r="AZ1524" s="1">
        <f>COUNTIF(F1524,"CCVCVC")</f>
        <v>0</v>
      </c>
      <c r="BA1524" s="1">
        <f>COUNTIF(F1524,"CCVV")</f>
        <v>0</v>
      </c>
      <c r="BB1524" s="1">
        <f>COUNTIF(F1524,"CCVVC")</f>
        <v>0</v>
      </c>
      <c r="BC1524">
        <v>1</v>
      </c>
      <c r="BF1524" s="1" t="str">
        <f>RIGHT(F1524,4)</f>
        <v>VCVC</v>
      </c>
      <c r="BG1524" s="1"/>
      <c r="BJ1524">
        <v>1</v>
      </c>
      <c r="BK1524">
        <v>1</v>
      </c>
      <c r="BP1524" s="1">
        <f>SUM(BG1524:BO1524)</f>
        <v>2</v>
      </c>
      <c r="BQ1524">
        <v>0</v>
      </c>
      <c r="BS1524" s="1" t="str">
        <f>LEFT(B1524,1)</f>
        <v>ʔ</v>
      </c>
      <c r="BT1524" s="1" t="str">
        <f>LEFT(B1524,2)</f>
        <v>ʔa</v>
      </c>
      <c r="BU1524" s="1" t="str">
        <f>RIGHT(B1524,1)</f>
        <v>ʔ</v>
      </c>
      <c r="BX1524" s="10">
        <v>0</v>
      </c>
      <c r="BY1524" s="10" t="str">
        <f>LEFT(CA1524,1)</f>
        <v>a</v>
      </c>
      <c r="BZ1524" s="10" t="str">
        <f>LEFT(CC1524,1)</f>
        <v>a</v>
      </c>
      <c r="CA1524" s="10" t="str">
        <f>RIGHT(B1524,4)</f>
        <v>amaʔ</v>
      </c>
      <c r="CB1524" s="10" t="str">
        <f>RIGHT(B1524,3)</f>
        <v>maʔ</v>
      </c>
      <c r="CC1524" s="10" t="str">
        <f>RIGHT(B1524,2)</f>
        <v>aʔ</v>
      </c>
      <c r="CD1524" s="10" t="str">
        <f>RIGHT(B1524,1)</f>
        <v>ʔ</v>
      </c>
    </row>
    <row r="1525" spans="1:82">
      <c r="A1525">
        <v>1822</v>
      </c>
      <c r="B1525" s="30" t="s">
        <v>3482</v>
      </c>
      <c r="C1525" t="s">
        <v>1641</v>
      </c>
      <c r="D1525" t="s">
        <v>1159</v>
      </c>
      <c r="E1525" t="s">
        <v>1141</v>
      </c>
      <c r="F1525" t="s">
        <v>2842</v>
      </c>
      <c r="G1525" s="1">
        <f>COUNTIF(B1525,"*ii*")</f>
        <v>0</v>
      </c>
      <c r="H1525" s="1">
        <f>COUNTIF(B1525,"*ee*")</f>
        <v>0</v>
      </c>
      <c r="I1525" s="1">
        <f>COUNTIF(B1525,"*aa*")</f>
        <v>0</v>
      </c>
      <c r="J1525" s="1">
        <f>COUNTIF(B1525,"*oo*")</f>
        <v>0</v>
      </c>
      <c r="K1525" s="1">
        <f>COUNTIF(B1525,"*uu*")</f>
        <v>0</v>
      </c>
      <c r="L1525" s="1">
        <f>COUNTIF(B1525,"*ia*")</f>
        <v>0</v>
      </c>
      <c r="M1525" s="1">
        <f>COUNTIF(B1525,"*iu*")</f>
        <v>0</v>
      </c>
      <c r="N1525" s="1">
        <f>COUNTIF(B1525,"*ei*")</f>
        <v>0</v>
      </c>
      <c r="O1525" s="1">
        <f>COUNTIF(B1525,"*ea*")</f>
        <v>0</v>
      </c>
      <c r="P1525" s="1">
        <f>COUNTIF(B1525,"*eo*")</f>
        <v>0</v>
      </c>
      <c r="Q1525" s="1">
        <f>COUNTIF(B1525,"*eu*")</f>
        <v>0</v>
      </c>
      <c r="R1525" s="1">
        <f>COUNTIF(B1525,"*ai*")</f>
        <v>0</v>
      </c>
      <c r="S1525" s="1">
        <f>COUNTIF(B1525,"*ae*")</f>
        <v>0</v>
      </c>
      <c r="T1525" s="1">
        <f>COUNTIF(B1525,"*ao*")</f>
        <v>0</v>
      </c>
      <c r="U1525" s="1">
        <f>COUNTIF(B1525,"*au*")</f>
        <v>0</v>
      </c>
      <c r="V1525" s="1">
        <f>COUNTIF(B1525,"*oi*")</f>
        <v>0</v>
      </c>
      <c r="W1525" s="1">
        <f>COUNTIF(B1525,"*oe*")</f>
        <v>0</v>
      </c>
      <c r="X1525" s="1">
        <f>COUNTIF(B1525,"*oa*")</f>
        <v>0</v>
      </c>
      <c r="Y1525" s="1">
        <f>COUNTIF(B1525,"*ou*")</f>
        <v>0</v>
      </c>
      <c r="Z1525" s="1">
        <f>COUNTIF(B1525,"*ui*")</f>
        <v>0</v>
      </c>
      <c r="AA1525" s="1">
        <f>COUNTIF(B1525,"*ua*")</f>
        <v>0</v>
      </c>
      <c r="AB1525">
        <f>SUM(G1525:AA1525)</f>
        <v>0</v>
      </c>
      <c r="AC1525">
        <v>2</v>
      </c>
      <c r="AD1525">
        <f>COUNTIF(AC1525,"2")</f>
        <v>1</v>
      </c>
      <c r="AE1525">
        <f>COUNTIF(AC1525,"3")</f>
        <v>0</v>
      </c>
      <c r="AF1525">
        <f>COUNTIF(AC1525,"4")</f>
        <v>0</v>
      </c>
      <c r="AG1525">
        <f>COUNTIF(AC1525,"5")</f>
        <v>0</v>
      </c>
      <c r="AH1525">
        <v>1</v>
      </c>
      <c r="AI1525">
        <v>0</v>
      </c>
      <c r="AM1525">
        <v>1</v>
      </c>
      <c r="AN1525" t="str">
        <f>RIGHT(B1525,1)</f>
        <v>ʔ</v>
      </c>
      <c r="AO1525" s="1">
        <f>COUNTIF(F1525,"CVCV")+COUNTIF(F1525,"CVVCV")</f>
        <v>0</v>
      </c>
      <c r="AP1525" s="1">
        <f>COUNTIF(F1525,"CVCVC")+COUNTIF(F1525,"CVVCVC")</f>
        <v>1</v>
      </c>
      <c r="AQ1525" s="1">
        <f>COUNTIF(F1525,"VCV")+COUNTIF(F1525,"VVCV")</f>
        <v>0</v>
      </c>
      <c r="AR1525" s="1">
        <f>COUNTIF(F1525,"VCVC")+COUNTIF(F1525,"VVCVC")</f>
        <v>0</v>
      </c>
      <c r="AS1525" s="1">
        <f>COUNTIF(F1525,"CVV")</f>
        <v>0</v>
      </c>
      <c r="AT1525" s="1">
        <f>COUNTIF(F1525,"CVVC")</f>
        <v>0</v>
      </c>
      <c r="AU1525" s="1">
        <f>COUNTIF(F1525,"VV")</f>
        <v>0</v>
      </c>
      <c r="AV1525" s="1">
        <f>COUNTIF(F1525,"VVC")</f>
        <v>0</v>
      </c>
      <c r="AW1525" s="1">
        <f>COUNTIF(F1525,"CVVCVC")+COUNTIF(F1525,"VVCVC")+COUNTIF(F1525,"CVVCV")+COUNTIF(F1525,"VVCV")</f>
        <v>0</v>
      </c>
      <c r="AY1525" s="1">
        <f>COUNTIF(F1525,"CCVCV")</f>
        <v>0</v>
      </c>
      <c r="AZ1525" s="1">
        <f>COUNTIF(F1525,"CCVCVC")</f>
        <v>0</v>
      </c>
      <c r="BA1525" s="1">
        <f>COUNTIF(F1525,"CCVV")</f>
        <v>0</v>
      </c>
      <c r="BB1525" s="1">
        <f>COUNTIF(F1525,"CCVVC")</f>
        <v>0</v>
      </c>
      <c r="BF1525" s="1" t="str">
        <f>RIGHT(F1525,4)</f>
        <v>VCVC</v>
      </c>
      <c r="BG1525" s="1"/>
      <c r="BJ1525">
        <v>1</v>
      </c>
      <c r="BK1525">
        <v>1</v>
      </c>
      <c r="BP1525" s="1">
        <f>SUM(BG1525:BO1525)</f>
        <v>2</v>
      </c>
      <c r="BQ1525">
        <v>0</v>
      </c>
      <c r="BS1525" s="1" t="str">
        <f>LEFT(B1525,1)</f>
        <v>t</v>
      </c>
      <c r="BT1525" s="1" t="str">
        <f>LEFT(B1525,2)</f>
        <v>ta</v>
      </c>
      <c r="BU1525" s="1" t="str">
        <f>RIGHT(B1525,1)</f>
        <v>ʔ</v>
      </c>
      <c r="BX1525" s="10">
        <v>0</v>
      </c>
      <c r="BY1525" s="10" t="str">
        <f>LEFT(CA1525,1)</f>
        <v>a</v>
      </c>
      <c r="BZ1525" s="10" t="str">
        <f>LEFT(CC1525,1)</f>
        <v>a</v>
      </c>
      <c r="CA1525" s="10" t="str">
        <f>RIGHT(B1525,4)</f>
        <v>ataʔ</v>
      </c>
      <c r="CB1525" s="10" t="str">
        <f>RIGHT(B1525,3)</f>
        <v>taʔ</v>
      </c>
      <c r="CC1525" s="10" t="str">
        <f>RIGHT(B1525,2)</f>
        <v>aʔ</v>
      </c>
      <c r="CD1525" s="10" t="str">
        <f>RIGHT(B1525,1)</f>
        <v>ʔ</v>
      </c>
    </row>
    <row r="1526" spans="1:82">
      <c r="A1526">
        <v>1803</v>
      </c>
      <c r="B1526" s="30" t="s">
        <v>3478</v>
      </c>
      <c r="C1526" t="s">
        <v>1438</v>
      </c>
      <c r="D1526" t="s">
        <v>1151</v>
      </c>
      <c r="E1526" t="s">
        <v>2821</v>
      </c>
      <c r="F1526" t="s">
        <v>2842</v>
      </c>
      <c r="G1526" s="1">
        <f>COUNTIF(B1526,"*ii*")</f>
        <v>0</v>
      </c>
      <c r="H1526" s="1">
        <f>COUNTIF(B1526,"*ee*")</f>
        <v>0</v>
      </c>
      <c r="I1526" s="1">
        <f>COUNTIF(B1526,"*aa*")</f>
        <v>0</v>
      </c>
      <c r="J1526" s="1">
        <f>COUNTIF(B1526,"*oo*")</f>
        <v>0</v>
      </c>
      <c r="K1526" s="1">
        <f>COUNTIF(B1526,"*uu*")</f>
        <v>0</v>
      </c>
      <c r="L1526" s="1">
        <f>COUNTIF(B1526,"*ia*")</f>
        <v>0</v>
      </c>
      <c r="M1526" s="1">
        <f>COUNTIF(B1526,"*iu*")</f>
        <v>0</v>
      </c>
      <c r="N1526" s="1">
        <f>COUNTIF(B1526,"*ei*")</f>
        <v>0</v>
      </c>
      <c r="O1526" s="1">
        <f>COUNTIF(B1526,"*ea*")</f>
        <v>0</v>
      </c>
      <c r="P1526" s="1">
        <f>COUNTIF(B1526,"*eo*")</f>
        <v>0</v>
      </c>
      <c r="Q1526" s="1">
        <f>COUNTIF(B1526,"*eu*")</f>
        <v>0</v>
      </c>
      <c r="R1526" s="1">
        <f>COUNTIF(B1526,"*ai*")</f>
        <v>0</v>
      </c>
      <c r="S1526" s="1">
        <f>COUNTIF(B1526,"*ae*")</f>
        <v>0</v>
      </c>
      <c r="T1526" s="1">
        <f>COUNTIF(B1526,"*ao*")</f>
        <v>0</v>
      </c>
      <c r="U1526" s="1">
        <f>COUNTIF(B1526,"*au*")</f>
        <v>0</v>
      </c>
      <c r="V1526" s="1">
        <f>COUNTIF(B1526,"*oi*")</f>
        <v>0</v>
      </c>
      <c r="W1526" s="1">
        <f>COUNTIF(B1526,"*oe*")</f>
        <v>0</v>
      </c>
      <c r="X1526" s="1">
        <f>COUNTIF(B1526,"*oa*")</f>
        <v>0</v>
      </c>
      <c r="Y1526" s="1">
        <f>COUNTIF(B1526,"*ou*")</f>
        <v>0</v>
      </c>
      <c r="Z1526" s="1">
        <f>COUNTIF(B1526,"*ui*")</f>
        <v>0</v>
      </c>
      <c r="AA1526" s="1">
        <f>COUNTIF(B1526,"*ua*")</f>
        <v>0</v>
      </c>
      <c r="AB1526">
        <f>SUM(G1526:AA1526)</f>
        <v>0</v>
      </c>
      <c r="AC1526">
        <v>2</v>
      </c>
      <c r="AD1526">
        <f>COUNTIF(AC1526,"2")</f>
        <v>1</v>
      </c>
      <c r="AE1526">
        <f>COUNTIF(AC1526,"3")</f>
        <v>0</v>
      </c>
      <c r="AF1526">
        <f>COUNTIF(AC1526,"4")</f>
        <v>0</v>
      </c>
      <c r="AG1526">
        <f>COUNTIF(AC1526,"5")</f>
        <v>0</v>
      </c>
      <c r="AH1526">
        <v>1</v>
      </c>
      <c r="AI1526">
        <v>0</v>
      </c>
      <c r="AM1526">
        <v>1</v>
      </c>
      <c r="AN1526" t="str">
        <f>RIGHT(B1526,1)</f>
        <v>ʔ</v>
      </c>
      <c r="AO1526" s="1">
        <f>COUNTIF(F1526,"CVCV")+COUNTIF(F1526,"CVVCV")</f>
        <v>0</v>
      </c>
      <c r="AP1526" s="1">
        <f>COUNTIF(F1526,"CVCVC")+COUNTIF(F1526,"CVVCVC")</f>
        <v>1</v>
      </c>
      <c r="AQ1526" s="1">
        <f>COUNTIF(F1526,"VCV")+COUNTIF(F1526,"VVCV")</f>
        <v>0</v>
      </c>
      <c r="AR1526" s="1">
        <f>COUNTIF(F1526,"VCVC")+COUNTIF(F1526,"VVCVC")</f>
        <v>0</v>
      </c>
      <c r="AS1526" s="1">
        <f>COUNTIF(F1526,"CVV")</f>
        <v>0</v>
      </c>
      <c r="AT1526" s="1">
        <f>COUNTIF(F1526,"CVVC")</f>
        <v>0</v>
      </c>
      <c r="AU1526" s="1">
        <f>COUNTIF(F1526,"VV")</f>
        <v>0</v>
      </c>
      <c r="AV1526" s="1">
        <f>COUNTIF(F1526,"VVC")</f>
        <v>0</v>
      </c>
      <c r="AW1526" s="1">
        <f>COUNTIF(F1526,"CVVCVC")+COUNTIF(F1526,"VVCVC")+COUNTIF(F1526,"CVVCV")+COUNTIF(F1526,"VVCV")</f>
        <v>0</v>
      </c>
      <c r="AY1526" s="1">
        <f>COUNTIF(F1526,"CCVCV")</f>
        <v>0</v>
      </c>
      <c r="AZ1526" s="1">
        <f>COUNTIF(F1526,"CCVCVC")</f>
        <v>0</v>
      </c>
      <c r="BA1526" s="1">
        <f>COUNTIF(F1526,"CCVV")</f>
        <v>0</v>
      </c>
      <c r="BB1526" s="1">
        <f>COUNTIF(F1526,"CCVVC")</f>
        <v>0</v>
      </c>
      <c r="BF1526" s="1" t="str">
        <f>RIGHT(F1526,4)</f>
        <v>VCVC</v>
      </c>
      <c r="BG1526" s="1"/>
      <c r="BJ1526">
        <v>1</v>
      </c>
      <c r="BK1526">
        <v>1</v>
      </c>
      <c r="BP1526" s="1">
        <f>SUM(BG1526:BO1526)</f>
        <v>2</v>
      </c>
      <c r="BQ1526">
        <v>0</v>
      </c>
      <c r="BS1526" s="1" t="str">
        <f>LEFT(B1526,1)</f>
        <v>t</v>
      </c>
      <c r="BT1526" s="1" t="str">
        <f>LEFT(B1526,2)</f>
        <v>ta</v>
      </c>
      <c r="BU1526" s="1" t="str">
        <f>RIGHT(B1526,1)</f>
        <v>ʔ</v>
      </c>
      <c r="BX1526" s="10">
        <v>0</v>
      </c>
      <c r="BY1526" s="10" t="str">
        <f>LEFT(CA1526,1)</f>
        <v>a</v>
      </c>
      <c r="BZ1526" s="10" t="str">
        <f>LEFT(CC1526,1)</f>
        <v>a</v>
      </c>
      <c r="CA1526" s="10" t="str">
        <f>RIGHT(B1526,4)</f>
        <v>anaʔ</v>
      </c>
      <c r="CB1526" s="10" t="str">
        <f>RIGHT(B1526,3)</f>
        <v>naʔ</v>
      </c>
      <c r="CC1526" s="10" t="str">
        <f>RIGHT(B1526,2)</f>
        <v>aʔ</v>
      </c>
      <c r="CD1526" s="10" t="str">
        <f>RIGHT(B1526,1)</f>
        <v>ʔ</v>
      </c>
    </row>
    <row r="1527" spans="1:82">
      <c r="A1527">
        <v>929</v>
      </c>
      <c r="B1527" s="30" t="s">
        <v>3162</v>
      </c>
      <c r="C1527" t="s">
        <v>2241</v>
      </c>
      <c r="D1527" t="s">
        <v>1151</v>
      </c>
      <c r="E1527" t="s">
        <v>2821</v>
      </c>
      <c r="F1527" t="s">
        <v>2842</v>
      </c>
      <c r="G1527" s="1">
        <f>COUNTIF(B1527,"*ii*")</f>
        <v>0</v>
      </c>
      <c r="H1527" s="1">
        <f>COUNTIF(B1527,"*ee*")</f>
        <v>0</v>
      </c>
      <c r="I1527" s="1">
        <f>COUNTIF(B1527,"*aa*")</f>
        <v>0</v>
      </c>
      <c r="J1527" s="1">
        <f>COUNTIF(B1527,"*oo*")</f>
        <v>0</v>
      </c>
      <c r="K1527" s="1">
        <f>COUNTIF(B1527,"*uu*")</f>
        <v>0</v>
      </c>
      <c r="L1527" s="1">
        <f>COUNTIF(B1527,"*ia*")</f>
        <v>0</v>
      </c>
      <c r="M1527" s="1">
        <f>COUNTIF(B1527,"*iu*")</f>
        <v>0</v>
      </c>
      <c r="N1527" s="1">
        <f>COUNTIF(B1527,"*ei*")</f>
        <v>0</v>
      </c>
      <c r="O1527" s="1">
        <f>COUNTIF(B1527,"*ea*")</f>
        <v>0</v>
      </c>
      <c r="P1527" s="1">
        <f>COUNTIF(B1527,"*eo*")</f>
        <v>0</v>
      </c>
      <c r="Q1527" s="1">
        <f>COUNTIF(B1527,"*eu*")</f>
        <v>0</v>
      </c>
      <c r="R1527" s="1">
        <f>COUNTIF(B1527,"*ai*")</f>
        <v>0</v>
      </c>
      <c r="S1527" s="1">
        <f>COUNTIF(B1527,"*ae*")</f>
        <v>0</v>
      </c>
      <c r="T1527" s="1">
        <f>COUNTIF(B1527,"*ao*")</f>
        <v>0</v>
      </c>
      <c r="U1527" s="1">
        <f>COUNTIF(B1527,"*au*")</f>
        <v>0</v>
      </c>
      <c r="V1527" s="1">
        <f>COUNTIF(B1527,"*oi*")</f>
        <v>0</v>
      </c>
      <c r="W1527" s="1">
        <f>COUNTIF(B1527,"*oe*")</f>
        <v>0</v>
      </c>
      <c r="X1527" s="1">
        <f>COUNTIF(B1527,"*oa*")</f>
        <v>0</v>
      </c>
      <c r="Y1527" s="1">
        <f>COUNTIF(B1527,"*ou*")</f>
        <v>0</v>
      </c>
      <c r="Z1527" s="1">
        <f>COUNTIF(B1527,"*ui*")</f>
        <v>0</v>
      </c>
      <c r="AA1527" s="1">
        <f>COUNTIF(B1527,"*ua*")</f>
        <v>0</v>
      </c>
      <c r="AB1527">
        <f>SUM(G1527:AA1527)</f>
        <v>0</v>
      </c>
      <c r="AC1527">
        <v>2</v>
      </c>
      <c r="AD1527">
        <f>COUNTIF(AC1527,"2")</f>
        <v>1</v>
      </c>
      <c r="AE1527">
        <f>COUNTIF(AC1527,"3")</f>
        <v>0</v>
      </c>
      <c r="AF1527">
        <f>COUNTIF(AC1527,"4")</f>
        <v>0</v>
      </c>
      <c r="AG1527">
        <f>COUNTIF(AC1527,"5")</f>
        <v>0</v>
      </c>
      <c r="AH1527">
        <v>1</v>
      </c>
      <c r="AI1527">
        <v>0</v>
      </c>
      <c r="AM1527">
        <v>1</v>
      </c>
      <c r="AN1527" t="str">
        <f>RIGHT(B1527,1)</f>
        <v>ʔ</v>
      </c>
      <c r="AO1527" s="1">
        <f>COUNTIF(F1527,"CVCV")+COUNTIF(F1527,"CVVCV")</f>
        <v>0</v>
      </c>
      <c r="AP1527" s="1">
        <f>COUNTIF(F1527,"CVCVC")+COUNTIF(F1527,"CVVCVC")</f>
        <v>1</v>
      </c>
      <c r="AQ1527" s="1">
        <f>COUNTIF(F1527,"VCV")+COUNTIF(F1527,"VVCV")</f>
        <v>0</v>
      </c>
      <c r="AR1527" s="1">
        <f>COUNTIF(F1527,"VCVC")+COUNTIF(F1527,"VVCVC")</f>
        <v>0</v>
      </c>
      <c r="AS1527" s="1">
        <f>COUNTIF(F1527,"CVV")</f>
        <v>0</v>
      </c>
      <c r="AT1527" s="1">
        <f>COUNTIF(F1527,"CVVC")</f>
        <v>0</v>
      </c>
      <c r="AU1527" s="1">
        <f>COUNTIF(F1527,"VV")</f>
        <v>0</v>
      </c>
      <c r="AV1527" s="1">
        <f>COUNTIF(F1527,"VVC")</f>
        <v>0</v>
      </c>
      <c r="AW1527" s="1">
        <f>COUNTIF(F1527,"CVVCVC")+COUNTIF(F1527,"VVCVC")+COUNTIF(F1527,"CVVCV")+COUNTIF(F1527,"VVCV")</f>
        <v>0</v>
      </c>
      <c r="AY1527" s="1">
        <f>COUNTIF(F1527,"CCVCV")</f>
        <v>0</v>
      </c>
      <c r="AZ1527" s="1">
        <f>COUNTIF(F1527,"CCVCVC")</f>
        <v>0</v>
      </c>
      <c r="BA1527" s="1">
        <f>COUNTIF(F1527,"CCVV")</f>
        <v>0</v>
      </c>
      <c r="BB1527" s="1">
        <f>COUNTIF(F1527,"CCVVC")</f>
        <v>0</v>
      </c>
      <c r="BF1527" s="1" t="str">
        <f>RIGHT(F1527,4)</f>
        <v>VCVC</v>
      </c>
      <c r="BG1527" s="1"/>
      <c r="BJ1527">
        <v>1</v>
      </c>
      <c r="BK1527">
        <v>1</v>
      </c>
      <c r="BP1527" s="1">
        <f>SUM(BG1527:BO1527)</f>
        <v>2</v>
      </c>
      <c r="BQ1527">
        <v>0</v>
      </c>
      <c r="BS1527" s="1" t="str">
        <f>LEFT(B1527,1)</f>
        <v>n</v>
      </c>
      <c r="BT1527" s="1" t="str">
        <f>LEFT(B1527,2)</f>
        <v>na</v>
      </c>
      <c r="BU1527" s="1" t="str">
        <f>RIGHT(B1527,1)</f>
        <v>ʔ</v>
      </c>
      <c r="BX1527" s="10">
        <v>0</v>
      </c>
      <c r="BY1527" s="10" t="str">
        <f>LEFT(CA1527,1)</f>
        <v>a</v>
      </c>
      <c r="BZ1527" s="10" t="str">
        <f>LEFT(CC1527,1)</f>
        <v>a</v>
      </c>
      <c r="CA1527" s="10" t="str">
        <f>RIGHT(B1527,4)</f>
        <v>apaʔ</v>
      </c>
      <c r="CB1527" s="10" t="str">
        <f>RIGHT(B1527,3)</f>
        <v>paʔ</v>
      </c>
      <c r="CC1527" s="10" t="str">
        <f>RIGHT(B1527,2)</f>
        <v>aʔ</v>
      </c>
      <c r="CD1527" s="10" t="str">
        <f>RIGHT(B1527,1)</f>
        <v>ʔ</v>
      </c>
    </row>
    <row r="1528" spans="1:82">
      <c r="A1528">
        <v>1111</v>
      </c>
      <c r="B1528" s="30" t="s">
        <v>3193</v>
      </c>
      <c r="C1528" t="s">
        <v>1557</v>
      </c>
      <c r="D1528" t="s">
        <v>1151</v>
      </c>
      <c r="E1528" t="s">
        <v>2821</v>
      </c>
      <c r="F1528" t="s">
        <v>2842</v>
      </c>
      <c r="G1528" s="1">
        <f>COUNTIF(B1528,"*ii*")</f>
        <v>0</v>
      </c>
      <c r="H1528" s="1">
        <f>COUNTIF(B1528,"*ee*")</f>
        <v>0</v>
      </c>
      <c r="I1528" s="1">
        <f>COUNTIF(B1528,"*aa*")</f>
        <v>0</v>
      </c>
      <c r="J1528" s="1">
        <f>COUNTIF(B1528,"*oo*")</f>
        <v>0</v>
      </c>
      <c r="K1528" s="1">
        <f>COUNTIF(B1528,"*uu*")</f>
        <v>0</v>
      </c>
      <c r="L1528" s="1">
        <f>COUNTIF(B1528,"*ia*")</f>
        <v>0</v>
      </c>
      <c r="M1528" s="1">
        <f>COUNTIF(B1528,"*iu*")</f>
        <v>0</v>
      </c>
      <c r="N1528" s="1">
        <f>COUNTIF(B1528,"*ei*")</f>
        <v>0</v>
      </c>
      <c r="O1528" s="1">
        <f>COUNTIF(B1528,"*ea*")</f>
        <v>0</v>
      </c>
      <c r="P1528" s="1">
        <f>COUNTIF(B1528,"*eo*")</f>
        <v>0</v>
      </c>
      <c r="Q1528" s="1">
        <f>COUNTIF(B1528,"*eu*")</f>
        <v>0</v>
      </c>
      <c r="R1528" s="1">
        <f>COUNTIF(B1528,"*ai*")</f>
        <v>0</v>
      </c>
      <c r="S1528" s="1">
        <f>COUNTIF(B1528,"*ae*")</f>
        <v>0</v>
      </c>
      <c r="T1528" s="1">
        <f>COUNTIF(B1528,"*ao*")</f>
        <v>0</v>
      </c>
      <c r="U1528" s="1">
        <f>COUNTIF(B1528,"*au*")</f>
        <v>0</v>
      </c>
      <c r="V1528" s="1">
        <f>COUNTIF(B1528,"*oi*")</f>
        <v>0</v>
      </c>
      <c r="W1528" s="1">
        <f>COUNTIF(B1528,"*oe*")</f>
        <v>0</v>
      </c>
      <c r="X1528" s="1">
        <f>COUNTIF(B1528,"*oa*")</f>
        <v>0</v>
      </c>
      <c r="Y1528" s="1">
        <f>COUNTIF(B1528,"*ou*")</f>
        <v>0</v>
      </c>
      <c r="Z1528" s="1">
        <f>COUNTIF(B1528,"*ui*")</f>
        <v>0</v>
      </c>
      <c r="AA1528" s="1">
        <f>COUNTIF(B1528,"*ua*")</f>
        <v>0</v>
      </c>
      <c r="AB1528">
        <f>SUM(G1528:AA1528)</f>
        <v>0</v>
      </c>
      <c r="AC1528">
        <v>2</v>
      </c>
      <c r="AD1528">
        <f>COUNTIF(AC1528,"2")</f>
        <v>1</v>
      </c>
      <c r="AE1528">
        <f>COUNTIF(AC1528,"3")</f>
        <v>0</v>
      </c>
      <c r="AF1528">
        <f>COUNTIF(AC1528,"4")</f>
        <v>0</v>
      </c>
      <c r="AG1528">
        <f>COUNTIF(AC1528,"5")</f>
        <v>0</v>
      </c>
      <c r="AH1528">
        <v>1</v>
      </c>
      <c r="AI1528">
        <v>0</v>
      </c>
      <c r="AM1528">
        <v>1</v>
      </c>
      <c r="AN1528" t="str">
        <f>RIGHT(B1528,1)</f>
        <v>ʔ</v>
      </c>
      <c r="AO1528" s="1">
        <f>COUNTIF(F1528,"CVCV")+COUNTIF(F1528,"CVVCV")</f>
        <v>0</v>
      </c>
      <c r="AP1528" s="1">
        <f>COUNTIF(F1528,"CVCVC")+COUNTIF(F1528,"CVVCVC")</f>
        <v>1</v>
      </c>
      <c r="AQ1528" s="1">
        <f>COUNTIF(F1528,"VCV")+COUNTIF(F1528,"VVCV")</f>
        <v>0</v>
      </c>
      <c r="AR1528" s="1">
        <f>COUNTIF(F1528,"VCVC")+COUNTIF(F1528,"VVCVC")</f>
        <v>0</v>
      </c>
      <c r="AS1528" s="1">
        <f>COUNTIF(F1528,"CVV")</f>
        <v>0</v>
      </c>
      <c r="AT1528" s="1">
        <f>COUNTIF(F1528,"CVVC")</f>
        <v>0</v>
      </c>
      <c r="AU1528" s="1">
        <f>COUNTIF(F1528,"VV")</f>
        <v>0</v>
      </c>
      <c r="AV1528" s="1">
        <f>COUNTIF(F1528,"VVC")</f>
        <v>0</v>
      </c>
      <c r="AW1528" s="1">
        <f>COUNTIF(F1528,"CVVCVC")+COUNTIF(F1528,"VVCVC")+COUNTIF(F1528,"CVVCV")+COUNTIF(F1528,"VVCV")</f>
        <v>0</v>
      </c>
      <c r="AY1528" s="1">
        <f>COUNTIF(F1528,"CCVCV")</f>
        <v>0</v>
      </c>
      <c r="AZ1528" s="1">
        <f>COUNTIF(F1528,"CCVCVC")</f>
        <v>0</v>
      </c>
      <c r="BA1528" s="1">
        <f>COUNTIF(F1528,"CCVV")</f>
        <v>0</v>
      </c>
      <c r="BB1528" s="1">
        <f>COUNTIF(F1528,"CCVVC")</f>
        <v>0</v>
      </c>
      <c r="BF1528" s="1" t="str">
        <f>RIGHT(F1528,4)</f>
        <v>VCVC</v>
      </c>
      <c r="BG1528" s="1"/>
      <c r="BJ1528">
        <v>1</v>
      </c>
      <c r="BK1528">
        <v>1</v>
      </c>
      <c r="BP1528" s="1">
        <f>SUM(BG1528:BO1528)</f>
        <v>2</v>
      </c>
      <c r="BQ1528">
        <v>0</v>
      </c>
      <c r="BS1528" s="1" t="str">
        <f>LEFT(B1528,1)</f>
        <v>p</v>
      </c>
      <c r="BT1528" s="1" t="str">
        <f>LEFT(B1528,2)</f>
        <v>pa</v>
      </c>
      <c r="BU1528" s="1" t="str">
        <f>RIGHT(B1528,1)</f>
        <v>ʔ</v>
      </c>
      <c r="BX1528" s="10">
        <v>0</v>
      </c>
      <c r="BY1528" s="10" t="str">
        <f>LEFT(CA1528,1)</f>
        <v>a</v>
      </c>
      <c r="BZ1528" s="10" t="str">
        <f>LEFT(CC1528,1)</f>
        <v>a</v>
      </c>
      <c r="CA1528" s="10" t="str">
        <f>RIGHT(B1528,4)</f>
        <v>araʔ</v>
      </c>
      <c r="CB1528" s="10" t="str">
        <f>RIGHT(B1528,3)</f>
        <v>raʔ</v>
      </c>
      <c r="CC1528" s="10" t="str">
        <f>RIGHT(B1528,2)</f>
        <v>aʔ</v>
      </c>
      <c r="CD1528" s="10" t="str">
        <f>RIGHT(B1528,1)</f>
        <v>ʔ</v>
      </c>
    </row>
    <row r="1529" spans="1:82">
      <c r="A1529">
        <v>1084</v>
      </c>
      <c r="B1529" s="30" t="s">
        <v>3190</v>
      </c>
      <c r="C1529" t="s">
        <v>2229</v>
      </c>
      <c r="D1529" t="s">
        <v>1150</v>
      </c>
      <c r="E1529" t="s">
        <v>2821</v>
      </c>
      <c r="F1529" t="s">
        <v>2842</v>
      </c>
      <c r="G1529" s="1">
        <f>COUNTIF(B1529,"*ii*")</f>
        <v>0</v>
      </c>
      <c r="H1529" s="1">
        <f>COUNTIF(B1529,"*ee*")</f>
        <v>0</v>
      </c>
      <c r="I1529" s="1">
        <f>COUNTIF(B1529,"*aa*")</f>
        <v>0</v>
      </c>
      <c r="J1529" s="1">
        <f>COUNTIF(B1529,"*oo*")</f>
        <v>0</v>
      </c>
      <c r="K1529" s="1">
        <f>COUNTIF(B1529,"*uu*")</f>
        <v>0</v>
      </c>
      <c r="L1529" s="1">
        <f>COUNTIF(B1529,"*ia*")</f>
        <v>0</v>
      </c>
      <c r="M1529" s="1">
        <f>COUNTIF(B1529,"*iu*")</f>
        <v>0</v>
      </c>
      <c r="N1529" s="1">
        <f>COUNTIF(B1529,"*ei*")</f>
        <v>0</v>
      </c>
      <c r="O1529" s="1">
        <f>COUNTIF(B1529,"*ea*")</f>
        <v>0</v>
      </c>
      <c r="P1529" s="1">
        <f>COUNTIF(B1529,"*eo*")</f>
        <v>0</v>
      </c>
      <c r="Q1529" s="1">
        <f>COUNTIF(B1529,"*eu*")</f>
        <v>0</v>
      </c>
      <c r="R1529" s="1">
        <f>COUNTIF(B1529,"*ai*")</f>
        <v>0</v>
      </c>
      <c r="S1529" s="1">
        <f>COUNTIF(B1529,"*ae*")</f>
        <v>0</v>
      </c>
      <c r="T1529" s="1">
        <f>COUNTIF(B1529,"*ao*")</f>
        <v>0</v>
      </c>
      <c r="U1529" s="1">
        <f>COUNTIF(B1529,"*au*")</f>
        <v>0</v>
      </c>
      <c r="V1529" s="1">
        <f>COUNTIF(B1529,"*oi*")</f>
        <v>0</v>
      </c>
      <c r="W1529" s="1">
        <f>COUNTIF(B1529,"*oe*")</f>
        <v>0</v>
      </c>
      <c r="X1529" s="1">
        <f>COUNTIF(B1529,"*oa*")</f>
        <v>0</v>
      </c>
      <c r="Y1529" s="1">
        <f>COUNTIF(B1529,"*ou*")</f>
        <v>0</v>
      </c>
      <c r="Z1529" s="1">
        <f>COUNTIF(B1529,"*ui*")</f>
        <v>0</v>
      </c>
      <c r="AA1529" s="1">
        <f>COUNTIF(B1529,"*ua*")</f>
        <v>0</v>
      </c>
      <c r="AB1529">
        <f>SUM(G1529:AA1529)</f>
        <v>0</v>
      </c>
      <c r="AC1529">
        <v>2</v>
      </c>
      <c r="AD1529">
        <f>COUNTIF(AC1529,"2")</f>
        <v>1</v>
      </c>
      <c r="AE1529">
        <f>COUNTIF(AC1529,"3")</f>
        <v>0</v>
      </c>
      <c r="AF1529">
        <f>COUNTIF(AC1529,"4")</f>
        <v>0</v>
      </c>
      <c r="AG1529">
        <f>COUNTIF(AC1529,"5")</f>
        <v>0</v>
      </c>
      <c r="AH1529">
        <v>1</v>
      </c>
      <c r="AI1529">
        <v>0</v>
      </c>
      <c r="AM1529">
        <v>1</v>
      </c>
      <c r="AN1529" t="str">
        <f>RIGHT(B1529,1)</f>
        <v>ʔ</v>
      </c>
      <c r="AO1529" s="1">
        <f>COUNTIF(F1529,"CVCV")+COUNTIF(F1529,"CVVCV")</f>
        <v>0</v>
      </c>
      <c r="AP1529" s="1">
        <f>COUNTIF(F1529,"CVCVC")+COUNTIF(F1529,"CVVCVC")</f>
        <v>1</v>
      </c>
      <c r="AQ1529" s="1">
        <f>COUNTIF(F1529,"VCV")+COUNTIF(F1529,"VVCV")</f>
        <v>0</v>
      </c>
      <c r="AR1529" s="1">
        <f>COUNTIF(F1529,"VCVC")+COUNTIF(F1529,"VVCVC")</f>
        <v>0</v>
      </c>
      <c r="AS1529" s="1">
        <f>COUNTIF(F1529,"CVV")</f>
        <v>0</v>
      </c>
      <c r="AT1529" s="1">
        <f>COUNTIF(F1529,"CVVC")</f>
        <v>0</v>
      </c>
      <c r="AU1529" s="1">
        <f>COUNTIF(F1529,"VV")</f>
        <v>0</v>
      </c>
      <c r="AV1529" s="1">
        <f>COUNTIF(F1529,"VVC")</f>
        <v>0</v>
      </c>
      <c r="AW1529" s="1">
        <f>COUNTIF(F1529,"CVVCVC")+COUNTIF(F1529,"VVCVC")+COUNTIF(F1529,"CVVCV")+COUNTIF(F1529,"VVCV")</f>
        <v>0</v>
      </c>
      <c r="AY1529" s="1">
        <f>COUNTIF(F1529,"CCVCV")</f>
        <v>0</v>
      </c>
      <c r="AZ1529" s="1">
        <f>COUNTIF(F1529,"CCVCVC")</f>
        <v>0</v>
      </c>
      <c r="BA1529" s="1">
        <f>COUNTIF(F1529,"CCVV")</f>
        <v>0</v>
      </c>
      <c r="BB1529" s="1">
        <f>COUNTIF(F1529,"CCVVC")</f>
        <v>0</v>
      </c>
      <c r="BF1529" s="1" t="str">
        <f>RIGHT(F1529,4)</f>
        <v>VCVC</v>
      </c>
      <c r="BG1529" s="1"/>
      <c r="BJ1529">
        <v>1</v>
      </c>
      <c r="BK1529">
        <v>1</v>
      </c>
      <c r="BP1529" s="1">
        <f>SUM(BG1529:BO1529)</f>
        <v>2</v>
      </c>
      <c r="BQ1529">
        <v>0</v>
      </c>
      <c r="BS1529" s="1" t="str">
        <f>LEFT(B1529,1)</f>
        <v>p</v>
      </c>
      <c r="BT1529" s="1" t="str">
        <f>LEFT(B1529,2)</f>
        <v>pa</v>
      </c>
      <c r="BU1529" s="1" t="str">
        <f>RIGHT(B1529,1)</f>
        <v>ʔ</v>
      </c>
      <c r="BX1529" s="10">
        <v>0</v>
      </c>
      <c r="BY1529" s="10" t="str">
        <f>LEFT(CA1529,1)</f>
        <v>a</v>
      </c>
      <c r="BZ1529" s="10" t="str">
        <f>LEFT(CC1529,1)</f>
        <v>a</v>
      </c>
      <c r="CA1529" s="10" t="str">
        <f>RIGHT(B1529,4)</f>
        <v>afaʔ</v>
      </c>
      <c r="CB1529" s="10" t="str">
        <f>RIGHT(B1529,3)</f>
        <v>faʔ</v>
      </c>
      <c r="CC1529" s="10" t="str">
        <f>RIGHT(B1529,2)</f>
        <v>aʔ</v>
      </c>
      <c r="CD1529" s="10" t="str">
        <f>RIGHT(B1529,1)</f>
        <v>ʔ</v>
      </c>
    </row>
    <row r="1530" spans="1:82">
      <c r="A1530">
        <v>1228</v>
      </c>
      <c r="B1530" s="30" t="s">
        <v>3215</v>
      </c>
      <c r="C1530" t="s">
        <v>2089</v>
      </c>
      <c r="D1530" t="s">
        <v>1150</v>
      </c>
      <c r="E1530" t="s">
        <v>2821</v>
      </c>
      <c r="F1530" t="s">
        <v>2842</v>
      </c>
      <c r="G1530" s="1">
        <f>COUNTIF(B1530,"*ii*")</f>
        <v>0</v>
      </c>
      <c r="H1530" s="1">
        <f>COUNTIF(B1530,"*ee*")</f>
        <v>0</v>
      </c>
      <c r="I1530" s="1">
        <f>COUNTIF(B1530,"*aa*")</f>
        <v>0</v>
      </c>
      <c r="J1530" s="1">
        <f>COUNTIF(B1530,"*oo*")</f>
        <v>0</v>
      </c>
      <c r="K1530" s="1">
        <f>COUNTIF(B1530,"*uu*")</f>
        <v>0</v>
      </c>
      <c r="L1530" s="1">
        <f>COUNTIF(B1530,"*ia*")</f>
        <v>0</v>
      </c>
      <c r="M1530" s="1">
        <f>COUNTIF(B1530,"*iu*")</f>
        <v>0</v>
      </c>
      <c r="N1530" s="1">
        <f>COUNTIF(B1530,"*ei*")</f>
        <v>0</v>
      </c>
      <c r="O1530" s="1">
        <f>COUNTIF(B1530,"*ea*")</f>
        <v>0</v>
      </c>
      <c r="P1530" s="1">
        <f>COUNTIF(B1530,"*eo*")</f>
        <v>0</v>
      </c>
      <c r="Q1530" s="1">
        <f>COUNTIF(B1530,"*eu*")</f>
        <v>0</v>
      </c>
      <c r="R1530" s="1">
        <f>COUNTIF(B1530,"*ai*")</f>
        <v>0</v>
      </c>
      <c r="S1530" s="1">
        <f>COUNTIF(B1530,"*ae*")</f>
        <v>0</v>
      </c>
      <c r="T1530" s="1">
        <f>COUNTIF(B1530,"*ao*")</f>
        <v>0</v>
      </c>
      <c r="U1530" s="1">
        <f>COUNTIF(B1530,"*au*")</f>
        <v>0</v>
      </c>
      <c r="V1530" s="1">
        <f>COUNTIF(B1530,"*oi*")</f>
        <v>0</v>
      </c>
      <c r="W1530" s="1">
        <f>COUNTIF(B1530,"*oe*")</f>
        <v>0</v>
      </c>
      <c r="X1530" s="1">
        <f>COUNTIF(B1530,"*oa*")</f>
        <v>0</v>
      </c>
      <c r="Y1530" s="1">
        <f>COUNTIF(B1530,"*ou*")</f>
        <v>0</v>
      </c>
      <c r="Z1530" s="1">
        <f>COUNTIF(B1530,"*ui*")</f>
        <v>0</v>
      </c>
      <c r="AA1530" s="1">
        <f>COUNTIF(B1530,"*ua*")</f>
        <v>0</v>
      </c>
      <c r="AB1530">
        <f>SUM(G1530:AA1530)</f>
        <v>0</v>
      </c>
      <c r="AC1530">
        <v>2</v>
      </c>
      <c r="AD1530">
        <f>COUNTIF(AC1530,"2")</f>
        <v>1</v>
      </c>
      <c r="AE1530">
        <f>COUNTIF(AC1530,"3")</f>
        <v>0</v>
      </c>
      <c r="AF1530">
        <f>COUNTIF(AC1530,"4")</f>
        <v>0</v>
      </c>
      <c r="AG1530">
        <f>COUNTIF(AC1530,"5")</f>
        <v>0</v>
      </c>
      <c r="AH1530">
        <v>1</v>
      </c>
      <c r="AI1530">
        <v>0</v>
      </c>
      <c r="AM1530">
        <v>1</v>
      </c>
      <c r="AN1530" t="str">
        <f>RIGHT(B1530,1)</f>
        <v>ʔ</v>
      </c>
      <c r="AO1530" s="1">
        <f>COUNTIF(F1530,"CVCV")+COUNTIF(F1530,"CVVCV")</f>
        <v>0</v>
      </c>
      <c r="AP1530" s="1">
        <f>COUNTIF(F1530,"CVCVC")+COUNTIF(F1530,"CVVCVC")</f>
        <v>1</v>
      </c>
      <c r="AQ1530" s="1">
        <f>COUNTIF(F1530,"VCV")+COUNTIF(F1530,"VVCV")</f>
        <v>0</v>
      </c>
      <c r="AR1530" s="1">
        <f>COUNTIF(F1530,"VCVC")+COUNTIF(F1530,"VVCVC")</f>
        <v>0</v>
      </c>
      <c r="AS1530" s="1">
        <f>COUNTIF(F1530,"CVV")</f>
        <v>0</v>
      </c>
      <c r="AT1530" s="1">
        <f>COUNTIF(F1530,"CVVC")</f>
        <v>0</v>
      </c>
      <c r="AU1530" s="1">
        <f>COUNTIF(F1530,"VV")</f>
        <v>0</v>
      </c>
      <c r="AV1530" s="1">
        <f>COUNTIF(F1530,"VVC")</f>
        <v>0</v>
      </c>
      <c r="AW1530" s="1">
        <f>COUNTIF(F1530,"CVVCVC")+COUNTIF(F1530,"VVCVC")+COUNTIF(F1530,"CVVCV")+COUNTIF(F1530,"VVCV")</f>
        <v>0</v>
      </c>
      <c r="AY1530" s="1">
        <f>COUNTIF(F1530,"CCVCV")</f>
        <v>0</v>
      </c>
      <c r="AZ1530" s="1">
        <f>COUNTIF(F1530,"CCVCVC")</f>
        <v>0</v>
      </c>
      <c r="BA1530" s="1">
        <f>COUNTIF(F1530,"CCVV")</f>
        <v>0</v>
      </c>
      <c r="BB1530" s="1">
        <f>COUNTIF(F1530,"CCVVC")</f>
        <v>0</v>
      </c>
      <c r="BC1530">
        <v>1</v>
      </c>
      <c r="BF1530" s="1" t="str">
        <f>RIGHT(F1530,4)</f>
        <v>VCVC</v>
      </c>
      <c r="BG1530" s="1"/>
      <c r="BJ1530">
        <v>1</v>
      </c>
      <c r="BK1530">
        <v>1</v>
      </c>
      <c r="BP1530" s="1">
        <f>SUM(BG1530:BO1530)</f>
        <v>2</v>
      </c>
      <c r="BQ1530">
        <v>0</v>
      </c>
      <c r="BS1530" s="1" t="str">
        <f>LEFT(B1530,1)</f>
        <v>ʔ</v>
      </c>
      <c r="BT1530" s="1" t="str">
        <f>LEFT(B1530,2)</f>
        <v>ʔa</v>
      </c>
      <c r="BU1530" s="1" t="str">
        <f>RIGHT(B1530,1)</f>
        <v>ʔ</v>
      </c>
      <c r="BX1530" s="10">
        <v>0</v>
      </c>
      <c r="BY1530" s="10" t="str">
        <f>LEFT(CA1530,1)</f>
        <v>a</v>
      </c>
      <c r="BZ1530" s="10" t="str">
        <f>LEFT(CC1530,1)</f>
        <v>a</v>
      </c>
      <c r="CA1530" s="10" t="str">
        <f>RIGHT(B1530,4)</f>
        <v>afaʔ</v>
      </c>
      <c r="CB1530" s="10" t="str">
        <f>RIGHT(B1530,3)</f>
        <v>faʔ</v>
      </c>
      <c r="CC1530" s="10" t="str">
        <f>RIGHT(B1530,2)</f>
        <v>aʔ</v>
      </c>
      <c r="CD1530" s="10" t="str">
        <f>RIGHT(B1530,1)</f>
        <v>ʔ</v>
      </c>
    </row>
    <row r="1531" spans="1:82">
      <c r="A1531">
        <v>1491</v>
      </c>
      <c r="B1531" s="30" t="s">
        <v>3414</v>
      </c>
      <c r="C1531" t="s">
        <v>2753</v>
      </c>
      <c r="D1531" t="s">
        <v>1163</v>
      </c>
      <c r="E1531" t="s">
        <v>1163</v>
      </c>
      <c r="F1531" t="s">
        <v>2842</v>
      </c>
      <c r="G1531" s="1">
        <f>COUNTIF(B1531,"*ii*")</f>
        <v>0</v>
      </c>
      <c r="H1531" s="1">
        <f>COUNTIF(B1531,"*ee*")</f>
        <v>0</v>
      </c>
      <c r="I1531" s="1">
        <f>COUNTIF(B1531,"*aa*")</f>
        <v>0</v>
      </c>
      <c r="J1531" s="1">
        <f>COUNTIF(B1531,"*oo*")</f>
        <v>0</v>
      </c>
      <c r="K1531" s="1">
        <f>COUNTIF(B1531,"*uu*")</f>
        <v>0</v>
      </c>
      <c r="L1531" s="1">
        <f>COUNTIF(B1531,"*ia*")</f>
        <v>0</v>
      </c>
      <c r="M1531" s="1">
        <f>COUNTIF(B1531,"*iu*")</f>
        <v>0</v>
      </c>
      <c r="N1531" s="1">
        <f>COUNTIF(B1531,"*ei*")</f>
        <v>0</v>
      </c>
      <c r="O1531" s="1">
        <f>COUNTIF(B1531,"*ea*")</f>
        <v>0</v>
      </c>
      <c r="P1531" s="1">
        <f>COUNTIF(B1531,"*eo*")</f>
        <v>0</v>
      </c>
      <c r="Q1531" s="1">
        <f>COUNTIF(B1531,"*eu*")</f>
        <v>0</v>
      </c>
      <c r="R1531" s="1">
        <f>COUNTIF(B1531,"*ai*")</f>
        <v>0</v>
      </c>
      <c r="S1531" s="1">
        <f>COUNTIF(B1531,"*ae*")</f>
        <v>0</v>
      </c>
      <c r="T1531" s="1">
        <f>COUNTIF(B1531,"*ao*")</f>
        <v>0</v>
      </c>
      <c r="U1531" s="1">
        <f>COUNTIF(B1531,"*au*")</f>
        <v>0</v>
      </c>
      <c r="V1531" s="1">
        <f>COUNTIF(B1531,"*oi*")</f>
        <v>0</v>
      </c>
      <c r="W1531" s="1">
        <f>COUNTIF(B1531,"*oe*")</f>
        <v>0</v>
      </c>
      <c r="X1531" s="1">
        <f>COUNTIF(B1531,"*oa*")</f>
        <v>0</v>
      </c>
      <c r="Y1531" s="1">
        <f>COUNTIF(B1531,"*ou*")</f>
        <v>0</v>
      </c>
      <c r="Z1531" s="1">
        <f>COUNTIF(B1531,"*ui*")</f>
        <v>0</v>
      </c>
      <c r="AA1531" s="1">
        <f>COUNTIF(B1531,"*ua*")</f>
        <v>0</v>
      </c>
      <c r="AB1531">
        <f>SUM(G1531:AA1531)</f>
        <v>0</v>
      </c>
      <c r="AC1531">
        <v>2</v>
      </c>
      <c r="AD1531">
        <f>COUNTIF(AC1531,"2")</f>
        <v>1</v>
      </c>
      <c r="AE1531">
        <f>COUNTIF(AC1531,"3")</f>
        <v>0</v>
      </c>
      <c r="AF1531">
        <f>COUNTIF(AC1531,"4")</f>
        <v>0</v>
      </c>
      <c r="AG1531">
        <f>COUNTIF(AC1531,"5")</f>
        <v>0</v>
      </c>
      <c r="AH1531">
        <v>1</v>
      </c>
      <c r="AI1531">
        <v>0</v>
      </c>
      <c r="AM1531">
        <v>1</v>
      </c>
      <c r="AN1531" t="str">
        <f>RIGHT(B1531,1)</f>
        <v>ʔ</v>
      </c>
      <c r="AO1531" s="1">
        <f>COUNTIF(F1531,"CVCV")+COUNTIF(F1531,"CVVCV")</f>
        <v>0</v>
      </c>
      <c r="AP1531" s="1">
        <f>COUNTIF(F1531,"CVCVC")+COUNTIF(F1531,"CVVCVC")</f>
        <v>1</v>
      </c>
      <c r="AQ1531" s="1">
        <f>COUNTIF(F1531,"VCV")+COUNTIF(F1531,"VVCV")</f>
        <v>0</v>
      </c>
      <c r="AR1531" s="1">
        <f>COUNTIF(F1531,"VCVC")+COUNTIF(F1531,"VVCVC")</f>
        <v>0</v>
      </c>
      <c r="AS1531" s="1">
        <f>COUNTIF(F1531,"CVV")</f>
        <v>0</v>
      </c>
      <c r="AT1531" s="1">
        <f>COUNTIF(F1531,"CVVC")</f>
        <v>0</v>
      </c>
      <c r="AU1531" s="1">
        <f>COUNTIF(F1531,"VV")</f>
        <v>0</v>
      </c>
      <c r="AV1531" s="1">
        <f>COUNTIF(F1531,"VVC")</f>
        <v>0</v>
      </c>
      <c r="AW1531" s="1">
        <f>COUNTIF(F1531,"CVVCVC")+COUNTIF(F1531,"VVCVC")+COUNTIF(F1531,"CVVCV")+COUNTIF(F1531,"VVCV")</f>
        <v>0</v>
      </c>
      <c r="AY1531" s="1">
        <f>COUNTIF(F1531,"CCVCV")</f>
        <v>0</v>
      </c>
      <c r="AZ1531" s="1">
        <f>COUNTIF(F1531,"CCVCVC")</f>
        <v>0</v>
      </c>
      <c r="BA1531" s="1">
        <f>COUNTIF(F1531,"CCVV")</f>
        <v>0</v>
      </c>
      <c r="BB1531" s="1">
        <f>COUNTIF(F1531,"CCVVC")</f>
        <v>0</v>
      </c>
      <c r="BF1531" s="1" t="str">
        <f>RIGHT(F1531,4)</f>
        <v>VCVC</v>
      </c>
      <c r="BG1531" s="1"/>
      <c r="BJ1531">
        <v>1</v>
      </c>
      <c r="BK1531">
        <v>1</v>
      </c>
      <c r="BP1531" s="1">
        <f>SUM(BG1531:BO1531)</f>
        <v>2</v>
      </c>
      <c r="BQ1531">
        <v>0</v>
      </c>
      <c r="BS1531" s="1" t="str">
        <f>LEFT(B1531,1)</f>
        <v>r</v>
      </c>
      <c r="BT1531" s="1" t="str">
        <f>LEFT(B1531,2)</f>
        <v>re</v>
      </c>
      <c r="BU1531" s="1" t="str">
        <f>RIGHT(B1531,1)</f>
        <v>ʔ</v>
      </c>
      <c r="BX1531" s="10">
        <v>0</v>
      </c>
      <c r="BY1531" s="10" t="str">
        <f>LEFT(CA1531,1)</f>
        <v>e</v>
      </c>
      <c r="BZ1531" s="10" t="str">
        <f>LEFT(CC1531,1)</f>
        <v>a</v>
      </c>
      <c r="CA1531" s="10" t="str">
        <f>RIGHT(B1531,4)</f>
        <v>ekaʔ</v>
      </c>
      <c r="CB1531" s="10" t="str">
        <f>RIGHT(B1531,3)</f>
        <v>kaʔ</v>
      </c>
      <c r="CC1531" s="10" t="str">
        <f>RIGHT(B1531,2)</f>
        <v>aʔ</v>
      </c>
      <c r="CD1531" s="10" t="str">
        <f>RIGHT(B1531,1)</f>
        <v>ʔ</v>
      </c>
    </row>
    <row r="1532" spans="1:82">
      <c r="A1532">
        <v>1132</v>
      </c>
      <c r="B1532" s="30" t="s">
        <v>3196</v>
      </c>
      <c r="C1532" t="s">
        <v>1492</v>
      </c>
      <c r="D1532" t="s">
        <v>1141</v>
      </c>
      <c r="E1532" t="s">
        <v>1141</v>
      </c>
      <c r="F1532" t="s">
        <v>2842</v>
      </c>
      <c r="G1532" s="1">
        <f>COUNTIF(B1532,"*ii*")</f>
        <v>0</v>
      </c>
      <c r="H1532" s="1">
        <f>COUNTIF(B1532,"*ee*")</f>
        <v>0</v>
      </c>
      <c r="I1532" s="1">
        <f>COUNTIF(B1532,"*aa*")</f>
        <v>0</v>
      </c>
      <c r="J1532" s="1">
        <f>COUNTIF(B1532,"*oo*")</f>
        <v>0</v>
      </c>
      <c r="K1532" s="1">
        <f>COUNTIF(B1532,"*uu*")</f>
        <v>0</v>
      </c>
      <c r="L1532" s="1">
        <f>COUNTIF(B1532,"*ia*")</f>
        <v>0</v>
      </c>
      <c r="M1532" s="1">
        <f>COUNTIF(B1532,"*iu*")</f>
        <v>0</v>
      </c>
      <c r="N1532" s="1">
        <f>COUNTIF(B1532,"*ei*")</f>
        <v>0</v>
      </c>
      <c r="O1532" s="1">
        <f>COUNTIF(B1532,"*ea*")</f>
        <v>0</v>
      </c>
      <c r="P1532" s="1">
        <f>COUNTIF(B1532,"*eo*")</f>
        <v>0</v>
      </c>
      <c r="Q1532" s="1">
        <f>COUNTIF(B1532,"*eu*")</f>
        <v>0</v>
      </c>
      <c r="R1532" s="1">
        <f>COUNTIF(B1532,"*ai*")</f>
        <v>0</v>
      </c>
      <c r="S1532" s="1">
        <f>COUNTIF(B1532,"*ae*")</f>
        <v>0</v>
      </c>
      <c r="T1532" s="1">
        <f>COUNTIF(B1532,"*ao*")</f>
        <v>0</v>
      </c>
      <c r="U1532" s="1">
        <f>COUNTIF(B1532,"*au*")</f>
        <v>0</v>
      </c>
      <c r="V1532" s="1">
        <f>COUNTIF(B1532,"*oi*")</f>
        <v>0</v>
      </c>
      <c r="W1532" s="1">
        <f>COUNTIF(B1532,"*oe*")</f>
        <v>0</v>
      </c>
      <c r="X1532" s="1">
        <f>COUNTIF(B1532,"*oa*")</f>
        <v>0</v>
      </c>
      <c r="Y1532" s="1">
        <f>COUNTIF(B1532,"*ou*")</f>
        <v>0</v>
      </c>
      <c r="Z1532" s="1">
        <f>COUNTIF(B1532,"*ui*")</f>
        <v>0</v>
      </c>
      <c r="AA1532" s="1">
        <f>COUNTIF(B1532,"*ua*")</f>
        <v>0</v>
      </c>
      <c r="AB1532">
        <f>SUM(G1532:AA1532)</f>
        <v>0</v>
      </c>
      <c r="AC1532">
        <v>2</v>
      </c>
      <c r="AD1532">
        <f>COUNTIF(AC1532,"2")</f>
        <v>1</v>
      </c>
      <c r="AE1532">
        <f>COUNTIF(AC1532,"3")</f>
        <v>0</v>
      </c>
      <c r="AF1532">
        <f>COUNTIF(AC1532,"4")</f>
        <v>0</v>
      </c>
      <c r="AG1532">
        <f>COUNTIF(AC1532,"5")</f>
        <v>0</v>
      </c>
      <c r="AH1532">
        <v>1</v>
      </c>
      <c r="AI1532">
        <v>0</v>
      </c>
      <c r="AM1532">
        <v>1</v>
      </c>
      <c r="AN1532" t="str">
        <f>RIGHT(B1532,1)</f>
        <v>ʔ</v>
      </c>
      <c r="AO1532" s="1">
        <f>COUNTIF(F1532,"CVCV")+COUNTIF(F1532,"CVVCV")</f>
        <v>0</v>
      </c>
      <c r="AP1532" s="1">
        <f>COUNTIF(F1532,"CVCVC")+COUNTIF(F1532,"CVVCVC")</f>
        <v>1</v>
      </c>
      <c r="AQ1532" s="1">
        <f>COUNTIF(F1532,"VCV")+COUNTIF(F1532,"VVCV")</f>
        <v>0</v>
      </c>
      <c r="AR1532" s="1">
        <f>COUNTIF(F1532,"VCVC")+COUNTIF(F1532,"VVCVC")</f>
        <v>0</v>
      </c>
      <c r="AS1532" s="1">
        <f>COUNTIF(F1532,"CVV")</f>
        <v>0</v>
      </c>
      <c r="AT1532" s="1">
        <f>COUNTIF(F1532,"CVVC")</f>
        <v>0</v>
      </c>
      <c r="AU1532" s="1">
        <f>COUNTIF(F1532,"VV")</f>
        <v>0</v>
      </c>
      <c r="AV1532" s="1">
        <f>COUNTIF(F1532,"VVC")</f>
        <v>0</v>
      </c>
      <c r="AW1532" s="1">
        <f>COUNTIF(F1532,"CVVCVC")+COUNTIF(F1532,"VVCVC")+COUNTIF(F1532,"CVVCV")+COUNTIF(F1532,"VVCV")</f>
        <v>0</v>
      </c>
      <c r="AY1532" s="1">
        <f>COUNTIF(F1532,"CCVCV")</f>
        <v>0</v>
      </c>
      <c r="AZ1532" s="1">
        <f>COUNTIF(F1532,"CCVCVC")</f>
        <v>0</v>
      </c>
      <c r="BA1532" s="1">
        <f>COUNTIF(F1532,"CCVV")</f>
        <v>0</v>
      </c>
      <c r="BB1532" s="1">
        <f>COUNTIF(F1532,"CCVVC")</f>
        <v>0</v>
      </c>
      <c r="BF1532" s="1" t="str">
        <f>RIGHT(F1532,4)</f>
        <v>VCVC</v>
      </c>
      <c r="BG1532" s="1"/>
      <c r="BJ1532">
        <v>1</v>
      </c>
      <c r="BK1532">
        <v>1</v>
      </c>
      <c r="BP1532" s="1">
        <f>SUM(BG1532:BO1532)</f>
        <v>2</v>
      </c>
      <c r="BQ1532">
        <v>0</v>
      </c>
      <c r="BS1532" s="1" t="str">
        <f>LEFT(B1532,1)</f>
        <v>p</v>
      </c>
      <c r="BT1532" s="1" t="str">
        <f>LEFT(B1532,2)</f>
        <v>pe</v>
      </c>
      <c r="BU1532" s="1" t="str">
        <f>RIGHT(B1532,1)</f>
        <v>ʔ</v>
      </c>
      <c r="BX1532" s="10">
        <v>0</v>
      </c>
      <c r="BY1532" s="10" t="str">
        <f>LEFT(CA1532,1)</f>
        <v>e</v>
      </c>
      <c r="BZ1532" s="10" t="str">
        <f>LEFT(CC1532,1)</f>
        <v>a</v>
      </c>
      <c r="CA1532" s="10" t="str">
        <f>RIGHT(B1532,4)</f>
        <v>enaʔ</v>
      </c>
      <c r="CB1532" s="10" t="str">
        <f>RIGHT(B1532,3)</f>
        <v>naʔ</v>
      </c>
      <c r="CC1532" s="10" t="str">
        <f>RIGHT(B1532,2)</f>
        <v>aʔ</v>
      </c>
      <c r="CD1532" s="10" t="str">
        <f>RIGHT(B1532,1)</f>
        <v>ʔ</v>
      </c>
    </row>
    <row r="1533" spans="1:82">
      <c r="A1533">
        <v>971</v>
      </c>
      <c r="B1533" s="30" t="s">
        <v>3167</v>
      </c>
      <c r="C1533" t="s">
        <v>2528</v>
      </c>
      <c r="D1533" t="s">
        <v>1141</v>
      </c>
      <c r="E1533" t="s">
        <v>1141</v>
      </c>
      <c r="F1533" t="s">
        <v>2842</v>
      </c>
      <c r="G1533" s="1">
        <f>COUNTIF(B1533,"*ii*")</f>
        <v>0</v>
      </c>
      <c r="H1533" s="1">
        <f>COUNTIF(B1533,"*ee*")</f>
        <v>0</v>
      </c>
      <c r="I1533" s="1">
        <f>COUNTIF(B1533,"*aa*")</f>
        <v>0</v>
      </c>
      <c r="J1533" s="1">
        <f>COUNTIF(B1533,"*oo*")</f>
        <v>0</v>
      </c>
      <c r="K1533" s="1">
        <f>COUNTIF(B1533,"*uu*")</f>
        <v>0</v>
      </c>
      <c r="L1533" s="1">
        <f>COUNTIF(B1533,"*ia*")</f>
        <v>0</v>
      </c>
      <c r="M1533" s="1">
        <f>COUNTIF(B1533,"*iu*")</f>
        <v>0</v>
      </c>
      <c r="N1533" s="1">
        <f>COUNTIF(B1533,"*ei*")</f>
        <v>0</v>
      </c>
      <c r="O1533" s="1">
        <f>COUNTIF(B1533,"*ea*")</f>
        <v>0</v>
      </c>
      <c r="P1533" s="1">
        <f>COUNTIF(B1533,"*eo*")</f>
        <v>0</v>
      </c>
      <c r="Q1533" s="1">
        <f>COUNTIF(B1533,"*eu*")</f>
        <v>0</v>
      </c>
      <c r="R1533" s="1">
        <f>COUNTIF(B1533,"*ai*")</f>
        <v>0</v>
      </c>
      <c r="S1533" s="1">
        <f>COUNTIF(B1533,"*ae*")</f>
        <v>0</v>
      </c>
      <c r="T1533" s="1">
        <f>COUNTIF(B1533,"*ao*")</f>
        <v>0</v>
      </c>
      <c r="U1533" s="1">
        <f>COUNTIF(B1533,"*au*")</f>
        <v>0</v>
      </c>
      <c r="V1533" s="1">
        <f>COUNTIF(B1533,"*oi*")</f>
        <v>0</v>
      </c>
      <c r="W1533" s="1">
        <f>COUNTIF(B1533,"*oe*")</f>
        <v>0</v>
      </c>
      <c r="X1533" s="1">
        <f>COUNTIF(B1533,"*oa*")</f>
        <v>0</v>
      </c>
      <c r="Y1533" s="1">
        <f>COUNTIF(B1533,"*ou*")</f>
        <v>0</v>
      </c>
      <c r="Z1533" s="1">
        <f>COUNTIF(B1533,"*ui*")</f>
        <v>0</v>
      </c>
      <c r="AA1533" s="1">
        <f>COUNTIF(B1533,"*ua*")</f>
        <v>0</v>
      </c>
      <c r="AB1533">
        <f>SUM(G1533:AA1533)</f>
        <v>0</v>
      </c>
      <c r="AC1533">
        <v>2</v>
      </c>
      <c r="AD1533">
        <f>COUNTIF(AC1533,"2")</f>
        <v>1</v>
      </c>
      <c r="AE1533">
        <f>COUNTIF(AC1533,"3")</f>
        <v>0</v>
      </c>
      <c r="AF1533">
        <f>COUNTIF(AC1533,"4")</f>
        <v>0</v>
      </c>
      <c r="AG1533">
        <f>COUNTIF(AC1533,"5")</f>
        <v>0</v>
      </c>
      <c r="AH1533">
        <v>1</v>
      </c>
      <c r="AI1533">
        <v>0</v>
      </c>
      <c r="AM1533">
        <v>1</v>
      </c>
      <c r="AN1533" t="str">
        <f>RIGHT(B1533,1)</f>
        <v>ʔ</v>
      </c>
      <c r="AO1533" s="1">
        <f>COUNTIF(F1533,"CVCV")+COUNTIF(F1533,"CVVCV")</f>
        <v>0</v>
      </c>
      <c r="AP1533" s="1">
        <f>COUNTIF(F1533,"CVCVC")+COUNTIF(F1533,"CVVCVC")</f>
        <v>1</v>
      </c>
      <c r="AQ1533" s="1">
        <f>COUNTIF(F1533,"VCV")+COUNTIF(F1533,"VVCV")</f>
        <v>0</v>
      </c>
      <c r="AR1533" s="1">
        <f>COUNTIF(F1533,"VCVC")+COUNTIF(F1533,"VVCVC")</f>
        <v>0</v>
      </c>
      <c r="AS1533" s="1">
        <f>COUNTIF(F1533,"CVV")</f>
        <v>0</v>
      </c>
      <c r="AT1533" s="1">
        <f>COUNTIF(F1533,"CVVC")</f>
        <v>0</v>
      </c>
      <c r="AU1533" s="1">
        <f>COUNTIF(F1533,"VV")</f>
        <v>0</v>
      </c>
      <c r="AV1533" s="1">
        <f>COUNTIF(F1533,"VVC")</f>
        <v>0</v>
      </c>
      <c r="AW1533" s="1">
        <f>COUNTIF(F1533,"CVVCVC")+COUNTIF(F1533,"VVCVC")+COUNTIF(F1533,"CVVCV")+COUNTIF(F1533,"VVCV")</f>
        <v>0</v>
      </c>
      <c r="AY1533" s="1">
        <f>COUNTIF(F1533,"CCVCV")</f>
        <v>0</v>
      </c>
      <c r="AZ1533" s="1">
        <f>COUNTIF(F1533,"CCVCVC")</f>
        <v>0</v>
      </c>
      <c r="BA1533" s="1">
        <f>COUNTIF(F1533,"CCVV")</f>
        <v>0</v>
      </c>
      <c r="BB1533" s="1">
        <f>COUNTIF(F1533,"CCVVC")</f>
        <v>0</v>
      </c>
      <c r="BF1533" s="1" t="str">
        <f>RIGHT(F1533,4)</f>
        <v>VCVC</v>
      </c>
      <c r="BG1533" s="1"/>
      <c r="BJ1533">
        <v>1</v>
      </c>
      <c r="BK1533">
        <v>1</v>
      </c>
      <c r="BP1533" s="1">
        <f>SUM(BG1533:BO1533)</f>
        <v>2</v>
      </c>
      <c r="BQ1533">
        <v>0</v>
      </c>
      <c r="BS1533" s="1" t="str">
        <f>LEFT(B1533,1)</f>
        <v>n</v>
      </c>
      <c r="BT1533" s="1" t="str">
        <f>LEFT(B1533,2)</f>
        <v>ne</v>
      </c>
      <c r="BU1533" s="1" t="str">
        <f>RIGHT(B1533,1)</f>
        <v>ʔ</v>
      </c>
      <c r="BX1533" s="10">
        <v>0</v>
      </c>
      <c r="BY1533" s="10" t="str">
        <f>LEFT(CA1533,1)</f>
        <v>e</v>
      </c>
      <c r="BZ1533" s="10" t="str">
        <f>LEFT(CC1533,1)</f>
        <v>a</v>
      </c>
      <c r="CA1533" s="10" t="str">
        <f>RIGHT(B1533,4)</f>
        <v>epaʔ</v>
      </c>
      <c r="CB1533" s="10" t="str">
        <f>RIGHT(B1533,3)</f>
        <v>paʔ</v>
      </c>
      <c r="CC1533" s="10" t="str">
        <f>RIGHT(B1533,2)</f>
        <v>aʔ</v>
      </c>
      <c r="CD1533" s="10" t="str">
        <f>RIGHT(B1533,1)</f>
        <v>ʔ</v>
      </c>
    </row>
    <row r="1534" spans="1:82">
      <c r="A1534">
        <v>533</v>
      </c>
      <c r="B1534" s="30" t="s">
        <v>3079</v>
      </c>
      <c r="C1534" t="s">
        <v>2267</v>
      </c>
      <c r="D1534" t="s">
        <v>1141</v>
      </c>
      <c r="E1534" t="s">
        <v>1141</v>
      </c>
      <c r="F1534" t="s">
        <v>2842</v>
      </c>
      <c r="G1534" s="1">
        <f>COUNTIF(B1534,"*ii*")</f>
        <v>0</v>
      </c>
      <c r="H1534" s="1">
        <f>COUNTIF(B1534,"*ee*")</f>
        <v>0</v>
      </c>
      <c r="I1534" s="1">
        <f>COUNTIF(B1534,"*aa*")</f>
        <v>0</v>
      </c>
      <c r="J1534" s="1">
        <f>COUNTIF(B1534,"*oo*")</f>
        <v>0</v>
      </c>
      <c r="K1534" s="1">
        <f>COUNTIF(B1534,"*uu*")</f>
        <v>0</v>
      </c>
      <c r="L1534" s="1">
        <f>COUNTIF(B1534,"*ia*")</f>
        <v>0</v>
      </c>
      <c r="M1534" s="1">
        <f>COUNTIF(B1534,"*iu*")</f>
        <v>0</v>
      </c>
      <c r="N1534" s="1">
        <f>COUNTIF(B1534,"*ei*")</f>
        <v>0</v>
      </c>
      <c r="O1534" s="1">
        <f>COUNTIF(B1534,"*ea*")</f>
        <v>0</v>
      </c>
      <c r="P1534" s="1">
        <f>COUNTIF(B1534,"*eo*")</f>
        <v>0</v>
      </c>
      <c r="Q1534" s="1">
        <f>COUNTIF(B1534,"*eu*")</f>
        <v>0</v>
      </c>
      <c r="R1534" s="1">
        <f>COUNTIF(B1534,"*ai*")</f>
        <v>0</v>
      </c>
      <c r="S1534" s="1">
        <f>COUNTIF(B1534,"*ae*")</f>
        <v>0</v>
      </c>
      <c r="T1534" s="1">
        <f>COUNTIF(B1534,"*ao*")</f>
        <v>0</v>
      </c>
      <c r="U1534" s="1">
        <f>COUNTIF(B1534,"*au*")</f>
        <v>0</v>
      </c>
      <c r="V1534" s="1">
        <f>COUNTIF(B1534,"*oi*")</f>
        <v>0</v>
      </c>
      <c r="W1534" s="1">
        <f>COUNTIF(B1534,"*oe*")</f>
        <v>0</v>
      </c>
      <c r="X1534" s="1">
        <f>COUNTIF(B1534,"*oa*")</f>
        <v>0</v>
      </c>
      <c r="Y1534" s="1">
        <f>COUNTIF(B1534,"*ou*")</f>
        <v>0</v>
      </c>
      <c r="Z1534" s="1">
        <f>COUNTIF(B1534,"*ui*")</f>
        <v>0</v>
      </c>
      <c r="AA1534" s="1">
        <f>COUNTIF(B1534,"*ua*")</f>
        <v>0</v>
      </c>
      <c r="AB1534">
        <f>SUM(G1534:AA1534)</f>
        <v>0</v>
      </c>
      <c r="AC1534">
        <v>2</v>
      </c>
      <c r="AD1534">
        <f>COUNTIF(AC1534,"2")</f>
        <v>1</v>
      </c>
      <c r="AE1534">
        <f>COUNTIF(AC1534,"3")</f>
        <v>0</v>
      </c>
      <c r="AF1534">
        <f>COUNTIF(AC1534,"4")</f>
        <v>0</v>
      </c>
      <c r="AG1534">
        <f>COUNTIF(AC1534,"5")</f>
        <v>0</v>
      </c>
      <c r="AH1534">
        <v>1</v>
      </c>
      <c r="AI1534">
        <v>0</v>
      </c>
      <c r="AM1534">
        <v>1</v>
      </c>
      <c r="AN1534" t="str">
        <f>RIGHT(B1534,1)</f>
        <v>ʔ</v>
      </c>
      <c r="AO1534" s="1">
        <f>COUNTIF(F1534,"CVCV")+COUNTIF(F1534,"CVVCV")</f>
        <v>0</v>
      </c>
      <c r="AP1534" s="1">
        <f>COUNTIF(F1534,"CVCVC")+COUNTIF(F1534,"CVVCVC")</f>
        <v>1</v>
      </c>
      <c r="AQ1534" s="1">
        <f>COUNTIF(F1534,"VCV")+COUNTIF(F1534,"VVCV")</f>
        <v>0</v>
      </c>
      <c r="AR1534" s="1">
        <f>COUNTIF(F1534,"VCVC")+COUNTIF(F1534,"VVCVC")</f>
        <v>0</v>
      </c>
      <c r="AS1534" s="1">
        <f>COUNTIF(F1534,"CVV")</f>
        <v>0</v>
      </c>
      <c r="AT1534" s="1">
        <f>COUNTIF(F1534,"CVVC")</f>
        <v>0</v>
      </c>
      <c r="AU1534" s="1">
        <f>COUNTIF(F1534,"VV")</f>
        <v>0</v>
      </c>
      <c r="AV1534" s="1">
        <f>COUNTIF(F1534,"VVC")</f>
        <v>0</v>
      </c>
      <c r="AW1534" s="1">
        <f>COUNTIF(F1534,"CVVCVC")+COUNTIF(F1534,"VVCVC")+COUNTIF(F1534,"CVVCV")+COUNTIF(F1534,"VVCV")</f>
        <v>0</v>
      </c>
      <c r="AY1534" s="1">
        <f>COUNTIF(F1534,"CCVCV")</f>
        <v>0</v>
      </c>
      <c r="AZ1534" s="1">
        <f>COUNTIF(F1534,"CCVCVC")</f>
        <v>0</v>
      </c>
      <c r="BA1534" s="1">
        <f>COUNTIF(F1534,"CCVV")</f>
        <v>0</v>
      </c>
      <c r="BB1534" s="1">
        <f>COUNTIF(F1534,"CCVVC")</f>
        <v>0</v>
      </c>
      <c r="BF1534" s="1" t="str">
        <f>RIGHT(F1534,4)</f>
        <v>VCVC</v>
      </c>
      <c r="BG1534" s="1"/>
      <c r="BJ1534">
        <v>1</v>
      </c>
      <c r="BK1534">
        <v>1</v>
      </c>
      <c r="BP1534" s="1">
        <f>SUM(BG1534:BO1534)</f>
        <v>2</v>
      </c>
      <c r="BQ1534">
        <v>0</v>
      </c>
      <c r="BS1534" s="1" t="str">
        <f>LEFT(B1534,1)</f>
        <v>k</v>
      </c>
      <c r="BT1534" s="1" t="str">
        <f>LEFT(B1534,2)</f>
        <v>ke</v>
      </c>
      <c r="BU1534" s="1" t="str">
        <f>RIGHT(B1534,1)</f>
        <v>ʔ</v>
      </c>
      <c r="BX1534" s="10">
        <v>0</v>
      </c>
      <c r="BY1534" s="10" t="str">
        <f>LEFT(CA1534,1)</f>
        <v>e</v>
      </c>
      <c r="BZ1534" s="10" t="str">
        <f>LEFT(CC1534,1)</f>
        <v>a</v>
      </c>
      <c r="CA1534" s="10" t="str">
        <f>RIGHT(B1534,4)</f>
        <v>etaʔ</v>
      </c>
      <c r="CB1534" s="10" t="str">
        <f>RIGHT(B1534,3)</f>
        <v>taʔ</v>
      </c>
      <c r="CC1534" s="10" t="str">
        <f>RIGHT(B1534,2)</f>
        <v>aʔ</v>
      </c>
      <c r="CD1534" s="10" t="str">
        <f>RIGHT(B1534,1)</f>
        <v>ʔ</v>
      </c>
    </row>
    <row r="1535" spans="1:82">
      <c r="A1535">
        <v>1514</v>
      </c>
      <c r="B1535" s="30" t="s">
        <v>3420</v>
      </c>
      <c r="C1535" t="s">
        <v>2539</v>
      </c>
      <c r="D1535" t="s">
        <v>1141</v>
      </c>
      <c r="E1535" t="s">
        <v>1141</v>
      </c>
      <c r="F1535" t="s">
        <v>2842</v>
      </c>
      <c r="G1535" s="1">
        <f>COUNTIF(B1535,"*ii*")</f>
        <v>0</v>
      </c>
      <c r="H1535" s="1">
        <f>COUNTIF(B1535,"*ee*")</f>
        <v>0</v>
      </c>
      <c r="I1535" s="1">
        <f>COUNTIF(B1535,"*aa*")</f>
        <v>0</v>
      </c>
      <c r="J1535" s="1">
        <f>COUNTIF(B1535,"*oo*")</f>
        <v>0</v>
      </c>
      <c r="K1535" s="1">
        <f>COUNTIF(B1535,"*uu*")</f>
        <v>0</v>
      </c>
      <c r="L1535" s="1">
        <f>COUNTIF(B1535,"*ia*")</f>
        <v>0</v>
      </c>
      <c r="M1535" s="1">
        <f>COUNTIF(B1535,"*iu*")</f>
        <v>0</v>
      </c>
      <c r="N1535" s="1">
        <f>COUNTIF(B1535,"*ei*")</f>
        <v>0</v>
      </c>
      <c r="O1535" s="1">
        <f>COUNTIF(B1535,"*ea*")</f>
        <v>0</v>
      </c>
      <c r="P1535" s="1">
        <f>COUNTIF(B1535,"*eo*")</f>
        <v>0</v>
      </c>
      <c r="Q1535" s="1">
        <f>COUNTIF(B1535,"*eu*")</f>
        <v>0</v>
      </c>
      <c r="R1535" s="1">
        <f>COUNTIF(B1535,"*ai*")</f>
        <v>0</v>
      </c>
      <c r="S1535" s="1">
        <f>COUNTIF(B1535,"*ae*")</f>
        <v>0</v>
      </c>
      <c r="T1535" s="1">
        <f>COUNTIF(B1535,"*ao*")</f>
        <v>0</v>
      </c>
      <c r="U1535" s="1">
        <f>COUNTIF(B1535,"*au*")</f>
        <v>0</v>
      </c>
      <c r="V1535" s="1">
        <f>COUNTIF(B1535,"*oi*")</f>
        <v>0</v>
      </c>
      <c r="W1535" s="1">
        <f>COUNTIF(B1535,"*oe*")</f>
        <v>0</v>
      </c>
      <c r="X1535" s="1">
        <f>COUNTIF(B1535,"*oa*")</f>
        <v>0</v>
      </c>
      <c r="Y1535" s="1">
        <f>COUNTIF(B1535,"*ou*")</f>
        <v>0</v>
      </c>
      <c r="Z1535" s="1">
        <f>COUNTIF(B1535,"*ui*")</f>
        <v>0</v>
      </c>
      <c r="AA1535" s="1">
        <f>COUNTIF(B1535,"*ua*")</f>
        <v>0</v>
      </c>
      <c r="AB1535">
        <f>SUM(G1535:AA1535)</f>
        <v>0</v>
      </c>
      <c r="AC1535">
        <v>2</v>
      </c>
      <c r="AD1535">
        <f>COUNTIF(AC1535,"2")</f>
        <v>1</v>
      </c>
      <c r="AE1535">
        <f>COUNTIF(AC1535,"3")</f>
        <v>0</v>
      </c>
      <c r="AF1535">
        <f>COUNTIF(AC1535,"4")</f>
        <v>0</v>
      </c>
      <c r="AG1535">
        <f>COUNTIF(AC1535,"5")</f>
        <v>0</v>
      </c>
      <c r="AH1535">
        <v>1</v>
      </c>
      <c r="AI1535">
        <v>0</v>
      </c>
      <c r="AM1535">
        <v>1</v>
      </c>
      <c r="AN1535" t="str">
        <f>RIGHT(B1535,1)</f>
        <v>ʔ</v>
      </c>
      <c r="AO1535" s="1">
        <f>COUNTIF(F1535,"CVCV")+COUNTIF(F1535,"CVVCV")</f>
        <v>0</v>
      </c>
      <c r="AP1535" s="1">
        <f>COUNTIF(F1535,"CVCVC")+COUNTIF(F1535,"CVVCVC")</f>
        <v>1</v>
      </c>
      <c r="AQ1535" s="1">
        <f>COUNTIF(F1535,"VCV")+COUNTIF(F1535,"VVCV")</f>
        <v>0</v>
      </c>
      <c r="AR1535" s="1">
        <f>COUNTIF(F1535,"VCVC")+COUNTIF(F1535,"VVCVC")</f>
        <v>0</v>
      </c>
      <c r="AS1535" s="1">
        <f>COUNTIF(F1535,"CVV")</f>
        <v>0</v>
      </c>
      <c r="AT1535" s="1">
        <f>COUNTIF(F1535,"CVVC")</f>
        <v>0</v>
      </c>
      <c r="AU1535" s="1">
        <f>COUNTIF(F1535,"VV")</f>
        <v>0</v>
      </c>
      <c r="AV1535" s="1">
        <f>COUNTIF(F1535,"VVC")</f>
        <v>0</v>
      </c>
      <c r="AW1535" s="1">
        <f>COUNTIF(F1535,"CVVCVC")+COUNTIF(F1535,"VVCVC")+COUNTIF(F1535,"CVVCV")+COUNTIF(F1535,"VVCV")</f>
        <v>0</v>
      </c>
      <c r="AY1535" s="1">
        <f>COUNTIF(F1535,"CCVCV")</f>
        <v>0</v>
      </c>
      <c r="AZ1535" s="1">
        <f>COUNTIF(F1535,"CCVCVC")</f>
        <v>0</v>
      </c>
      <c r="BA1535" s="1">
        <f>COUNTIF(F1535,"CCVV")</f>
        <v>0</v>
      </c>
      <c r="BB1535" s="1">
        <f>COUNTIF(F1535,"CCVVC")</f>
        <v>0</v>
      </c>
      <c r="BF1535" s="1" t="str">
        <f>RIGHT(F1535,4)</f>
        <v>VCVC</v>
      </c>
      <c r="BG1535" s="1"/>
      <c r="BJ1535">
        <v>1</v>
      </c>
      <c r="BK1535">
        <v>1</v>
      </c>
      <c r="BP1535" s="1">
        <f>SUM(BG1535:BO1535)</f>
        <v>2</v>
      </c>
      <c r="BQ1535">
        <v>0</v>
      </c>
      <c r="BS1535" s="1" t="str">
        <f>LEFT(B1535,1)</f>
        <v>r</v>
      </c>
      <c r="BT1535" s="1" t="str">
        <f>LEFT(B1535,2)</f>
        <v>re</v>
      </c>
      <c r="BU1535" s="1" t="str">
        <f>RIGHT(B1535,1)</f>
        <v>ʔ</v>
      </c>
      <c r="BX1535" s="10">
        <v>0</v>
      </c>
      <c r="BY1535" s="10" t="str">
        <f>LEFT(CA1535,1)</f>
        <v>e</v>
      </c>
      <c r="BZ1535" s="10" t="str">
        <f>LEFT(CC1535,1)</f>
        <v>a</v>
      </c>
      <c r="CA1535" s="10" t="str">
        <f>RIGHT(B1535,4)</f>
        <v>etaʔ</v>
      </c>
      <c r="CB1535" s="10" t="str">
        <f>RIGHT(B1535,3)</f>
        <v>taʔ</v>
      </c>
      <c r="CC1535" s="10" t="str">
        <f>RIGHT(B1535,2)</f>
        <v>aʔ</v>
      </c>
      <c r="CD1535" s="10" t="str">
        <f>RIGHT(B1535,1)</f>
        <v>ʔ</v>
      </c>
    </row>
    <row r="1536" spans="1:82">
      <c r="A1536">
        <v>1505</v>
      </c>
      <c r="B1536" s="30" t="s">
        <v>3415</v>
      </c>
      <c r="C1536" t="s">
        <v>1571</v>
      </c>
      <c r="D1536" t="s">
        <v>1151</v>
      </c>
      <c r="E1536" t="s">
        <v>2821</v>
      </c>
      <c r="F1536" t="s">
        <v>2842</v>
      </c>
      <c r="G1536" s="1">
        <f>COUNTIF(B1536,"*ii*")</f>
        <v>0</v>
      </c>
      <c r="H1536" s="1">
        <f>COUNTIF(B1536,"*ee*")</f>
        <v>0</v>
      </c>
      <c r="I1536" s="1">
        <f>COUNTIF(B1536,"*aa*")</f>
        <v>0</v>
      </c>
      <c r="J1536" s="1">
        <f>COUNTIF(B1536,"*oo*")</f>
        <v>0</v>
      </c>
      <c r="K1536" s="1">
        <f>COUNTIF(B1536,"*uu*")</f>
        <v>0</v>
      </c>
      <c r="L1536" s="1">
        <f>COUNTIF(B1536,"*ia*")</f>
        <v>0</v>
      </c>
      <c r="M1536" s="1">
        <f>COUNTIF(B1536,"*iu*")</f>
        <v>0</v>
      </c>
      <c r="N1536" s="1">
        <f>COUNTIF(B1536,"*ei*")</f>
        <v>0</v>
      </c>
      <c r="O1536" s="1">
        <f>COUNTIF(B1536,"*ea*")</f>
        <v>0</v>
      </c>
      <c r="P1536" s="1">
        <f>COUNTIF(B1536,"*eo*")</f>
        <v>0</v>
      </c>
      <c r="Q1536" s="1">
        <f>COUNTIF(B1536,"*eu*")</f>
        <v>0</v>
      </c>
      <c r="R1536" s="1">
        <f>COUNTIF(B1536,"*ai*")</f>
        <v>0</v>
      </c>
      <c r="S1536" s="1">
        <f>COUNTIF(B1536,"*ae*")</f>
        <v>0</v>
      </c>
      <c r="T1536" s="1">
        <f>COUNTIF(B1536,"*ao*")</f>
        <v>0</v>
      </c>
      <c r="U1536" s="1">
        <f>COUNTIF(B1536,"*au*")</f>
        <v>0</v>
      </c>
      <c r="V1536" s="1">
        <f>COUNTIF(B1536,"*oi*")</f>
        <v>0</v>
      </c>
      <c r="W1536" s="1">
        <f>COUNTIF(B1536,"*oe*")</f>
        <v>0</v>
      </c>
      <c r="X1536" s="1">
        <f>COUNTIF(B1536,"*oa*")</f>
        <v>0</v>
      </c>
      <c r="Y1536" s="1">
        <f>COUNTIF(B1536,"*ou*")</f>
        <v>0</v>
      </c>
      <c r="Z1536" s="1">
        <f>COUNTIF(B1536,"*ui*")</f>
        <v>0</v>
      </c>
      <c r="AA1536" s="1">
        <f>COUNTIF(B1536,"*ua*")</f>
        <v>0</v>
      </c>
      <c r="AB1536">
        <f>SUM(G1536:AA1536)</f>
        <v>0</v>
      </c>
      <c r="AC1536">
        <v>2</v>
      </c>
      <c r="AD1536">
        <f>COUNTIF(AC1536,"2")</f>
        <v>1</v>
      </c>
      <c r="AE1536">
        <f>COUNTIF(AC1536,"3")</f>
        <v>0</v>
      </c>
      <c r="AF1536">
        <f>COUNTIF(AC1536,"4")</f>
        <v>0</v>
      </c>
      <c r="AG1536">
        <f>COUNTIF(AC1536,"5")</f>
        <v>0</v>
      </c>
      <c r="AH1536">
        <v>1</v>
      </c>
      <c r="AI1536">
        <v>0</v>
      </c>
      <c r="AM1536">
        <v>1</v>
      </c>
      <c r="AN1536" t="str">
        <f>RIGHT(B1536,1)</f>
        <v>ʔ</v>
      </c>
      <c r="AO1536" s="1">
        <f>COUNTIF(F1536,"CVCV")+COUNTIF(F1536,"CVVCV")</f>
        <v>0</v>
      </c>
      <c r="AP1536" s="1">
        <f>COUNTIF(F1536,"CVCVC")+COUNTIF(F1536,"CVVCVC")</f>
        <v>1</v>
      </c>
      <c r="AQ1536" s="1">
        <f>COUNTIF(F1536,"VCV")+COUNTIF(F1536,"VVCV")</f>
        <v>0</v>
      </c>
      <c r="AR1536" s="1">
        <f>COUNTIF(F1536,"VCVC")+COUNTIF(F1536,"VVCVC")</f>
        <v>0</v>
      </c>
      <c r="AS1536" s="1">
        <f>COUNTIF(F1536,"CVV")</f>
        <v>0</v>
      </c>
      <c r="AT1536" s="1">
        <f>COUNTIF(F1536,"CVVC")</f>
        <v>0</v>
      </c>
      <c r="AU1536" s="1">
        <f>COUNTIF(F1536,"VV")</f>
        <v>0</v>
      </c>
      <c r="AV1536" s="1">
        <f>COUNTIF(F1536,"VVC")</f>
        <v>0</v>
      </c>
      <c r="AW1536" s="1">
        <f>COUNTIF(F1536,"CVVCVC")+COUNTIF(F1536,"VVCVC")+COUNTIF(F1536,"CVVCV")+COUNTIF(F1536,"VVCV")</f>
        <v>0</v>
      </c>
      <c r="AY1536" s="1">
        <f>COUNTIF(F1536,"CCVCV")</f>
        <v>0</v>
      </c>
      <c r="AZ1536" s="1">
        <f>COUNTIF(F1536,"CCVCVC")</f>
        <v>0</v>
      </c>
      <c r="BA1536" s="1">
        <f>COUNTIF(F1536,"CCVV")</f>
        <v>0</v>
      </c>
      <c r="BB1536" s="1">
        <f>COUNTIF(F1536,"CCVVC")</f>
        <v>0</v>
      </c>
      <c r="BF1536" s="1" t="str">
        <f>RIGHT(F1536,4)</f>
        <v>VCVC</v>
      </c>
      <c r="BG1536" s="1"/>
      <c r="BJ1536">
        <v>1</v>
      </c>
      <c r="BK1536">
        <v>1</v>
      </c>
      <c r="BP1536" s="1">
        <f>SUM(BG1536:BO1536)</f>
        <v>2</v>
      </c>
      <c r="BQ1536">
        <v>0</v>
      </c>
      <c r="BS1536" s="1" t="str">
        <f>LEFT(B1536,1)</f>
        <v>r</v>
      </c>
      <c r="BT1536" s="1" t="str">
        <f>LEFT(B1536,2)</f>
        <v>re</v>
      </c>
      <c r="BU1536" s="1" t="str">
        <f>RIGHT(B1536,1)</f>
        <v>ʔ</v>
      </c>
      <c r="BX1536" s="10">
        <v>0</v>
      </c>
      <c r="BY1536" s="10" t="str">
        <f>LEFT(CA1536,1)</f>
        <v>e</v>
      </c>
      <c r="BZ1536" s="10" t="str">
        <f>LEFT(CC1536,1)</f>
        <v>a</v>
      </c>
      <c r="CA1536" s="10" t="str">
        <f>RIGHT(B1536,4)</f>
        <v>epaʔ</v>
      </c>
      <c r="CB1536" s="10" t="str">
        <f>RIGHT(B1536,3)</f>
        <v>paʔ</v>
      </c>
      <c r="CC1536" s="10" t="str">
        <f>RIGHT(B1536,2)</f>
        <v>aʔ</v>
      </c>
      <c r="CD1536" s="10" t="str">
        <f>RIGHT(B1536,1)</f>
        <v>ʔ</v>
      </c>
    </row>
    <row r="1537" spans="1:82">
      <c r="A1537">
        <v>975</v>
      </c>
      <c r="B1537" s="30" t="s">
        <v>3169</v>
      </c>
      <c r="C1537" t="s">
        <v>1472</v>
      </c>
      <c r="D1537" t="s">
        <v>1151</v>
      </c>
      <c r="E1537" t="s">
        <v>2821</v>
      </c>
      <c r="F1537" t="s">
        <v>2842</v>
      </c>
      <c r="G1537" s="1">
        <f>COUNTIF(B1537,"*ii*")</f>
        <v>0</v>
      </c>
      <c r="H1537" s="1">
        <f>COUNTIF(B1537,"*ee*")</f>
        <v>0</v>
      </c>
      <c r="I1537" s="1">
        <f>COUNTIF(B1537,"*aa*")</f>
        <v>0</v>
      </c>
      <c r="J1537" s="1">
        <f>COUNTIF(B1537,"*oo*")</f>
        <v>0</v>
      </c>
      <c r="K1537" s="1">
        <f>COUNTIF(B1537,"*uu*")</f>
        <v>0</v>
      </c>
      <c r="L1537" s="1">
        <f>COUNTIF(B1537,"*ia*")</f>
        <v>0</v>
      </c>
      <c r="M1537" s="1">
        <f>COUNTIF(B1537,"*iu*")</f>
        <v>0</v>
      </c>
      <c r="N1537" s="1">
        <f>COUNTIF(B1537,"*ei*")</f>
        <v>0</v>
      </c>
      <c r="O1537" s="1">
        <f>COUNTIF(B1537,"*ea*")</f>
        <v>0</v>
      </c>
      <c r="P1537" s="1">
        <f>COUNTIF(B1537,"*eo*")</f>
        <v>0</v>
      </c>
      <c r="Q1537" s="1">
        <f>COUNTIF(B1537,"*eu*")</f>
        <v>0</v>
      </c>
      <c r="R1537" s="1">
        <f>COUNTIF(B1537,"*ai*")</f>
        <v>0</v>
      </c>
      <c r="S1537" s="1">
        <f>COUNTIF(B1537,"*ae*")</f>
        <v>0</v>
      </c>
      <c r="T1537" s="1">
        <f>COUNTIF(B1537,"*ao*")</f>
        <v>0</v>
      </c>
      <c r="U1537" s="1">
        <f>COUNTIF(B1537,"*au*")</f>
        <v>0</v>
      </c>
      <c r="V1537" s="1">
        <f>COUNTIF(B1537,"*oi*")</f>
        <v>0</v>
      </c>
      <c r="W1537" s="1">
        <f>COUNTIF(B1537,"*oe*")</f>
        <v>0</v>
      </c>
      <c r="X1537" s="1">
        <f>COUNTIF(B1537,"*oa*")</f>
        <v>0</v>
      </c>
      <c r="Y1537" s="1">
        <f>COUNTIF(B1537,"*ou*")</f>
        <v>0</v>
      </c>
      <c r="Z1537" s="1">
        <f>COUNTIF(B1537,"*ui*")</f>
        <v>0</v>
      </c>
      <c r="AA1537" s="1">
        <f>COUNTIF(B1537,"*ua*")</f>
        <v>0</v>
      </c>
      <c r="AB1537">
        <f>SUM(G1537:AA1537)</f>
        <v>0</v>
      </c>
      <c r="AC1537">
        <v>2</v>
      </c>
      <c r="AD1537">
        <f>COUNTIF(AC1537,"2")</f>
        <v>1</v>
      </c>
      <c r="AE1537">
        <f>COUNTIF(AC1537,"3")</f>
        <v>0</v>
      </c>
      <c r="AF1537">
        <f>COUNTIF(AC1537,"4")</f>
        <v>0</v>
      </c>
      <c r="AG1537">
        <f>COUNTIF(AC1537,"5")</f>
        <v>0</v>
      </c>
      <c r="AH1537">
        <v>1</v>
      </c>
      <c r="AI1537">
        <v>0</v>
      </c>
      <c r="AM1537">
        <v>1</v>
      </c>
      <c r="AN1537" t="str">
        <f>RIGHT(B1537,1)</f>
        <v>ʔ</v>
      </c>
      <c r="AO1537" s="1">
        <f>COUNTIF(F1537,"CVCV")+COUNTIF(F1537,"CVVCV")</f>
        <v>0</v>
      </c>
      <c r="AP1537" s="1">
        <f>COUNTIF(F1537,"CVCVC")+COUNTIF(F1537,"CVVCVC")</f>
        <v>1</v>
      </c>
      <c r="AQ1537" s="1">
        <f>COUNTIF(F1537,"VCV")+COUNTIF(F1537,"VVCV")</f>
        <v>0</v>
      </c>
      <c r="AR1537" s="1">
        <f>COUNTIF(F1537,"VCVC")+COUNTIF(F1537,"VVCVC")</f>
        <v>0</v>
      </c>
      <c r="AS1537" s="1">
        <f>COUNTIF(F1537,"CVV")</f>
        <v>0</v>
      </c>
      <c r="AT1537" s="1">
        <f>COUNTIF(F1537,"CVVC")</f>
        <v>0</v>
      </c>
      <c r="AU1537" s="1">
        <f>COUNTIF(F1537,"VV")</f>
        <v>0</v>
      </c>
      <c r="AV1537" s="1">
        <f>COUNTIF(F1537,"VVC")</f>
        <v>0</v>
      </c>
      <c r="AW1537" s="1">
        <f>COUNTIF(F1537,"CVVCVC")+COUNTIF(F1537,"VVCVC")+COUNTIF(F1537,"CVVCV")+COUNTIF(F1537,"VVCV")</f>
        <v>0</v>
      </c>
      <c r="AY1537" s="1">
        <f>COUNTIF(F1537,"CCVCV")</f>
        <v>0</v>
      </c>
      <c r="AZ1537" s="1">
        <f>COUNTIF(F1537,"CCVCVC")</f>
        <v>0</v>
      </c>
      <c r="BA1537" s="1">
        <f>COUNTIF(F1537,"CCVV")</f>
        <v>0</v>
      </c>
      <c r="BB1537" s="1">
        <f>COUNTIF(F1537,"CCVVC")</f>
        <v>0</v>
      </c>
      <c r="BF1537" s="1" t="str">
        <f>RIGHT(F1537,4)</f>
        <v>VCVC</v>
      </c>
      <c r="BG1537" s="1"/>
      <c r="BJ1537">
        <v>1</v>
      </c>
      <c r="BK1537">
        <v>1</v>
      </c>
      <c r="BP1537" s="1">
        <f>SUM(BG1537:BO1537)</f>
        <v>2</v>
      </c>
      <c r="BQ1537">
        <v>0</v>
      </c>
      <c r="BS1537" s="1" t="str">
        <f>LEFT(B1537,1)</f>
        <v>n</v>
      </c>
      <c r="BT1537" s="1" t="str">
        <f>LEFT(B1537,2)</f>
        <v>ne</v>
      </c>
      <c r="BU1537" s="1" t="str">
        <f>RIGHT(B1537,1)</f>
        <v>ʔ</v>
      </c>
      <c r="BX1537" s="10">
        <v>0</v>
      </c>
      <c r="BY1537" s="10" t="str">
        <f>LEFT(CA1537,1)</f>
        <v>e</v>
      </c>
      <c r="BZ1537" s="10" t="str">
        <f>LEFT(CC1537,1)</f>
        <v>a</v>
      </c>
      <c r="CA1537" s="10" t="str">
        <f>RIGHT(B1537,4)</f>
        <v>esaʔ</v>
      </c>
      <c r="CB1537" s="10" t="str">
        <f>RIGHT(B1537,3)</f>
        <v>saʔ</v>
      </c>
      <c r="CC1537" s="10" t="str">
        <f>RIGHT(B1537,2)</f>
        <v>aʔ</v>
      </c>
      <c r="CD1537" s="10" t="str">
        <f>RIGHT(B1537,1)</f>
        <v>ʔ</v>
      </c>
    </row>
    <row r="1538" spans="1:82">
      <c r="A1538">
        <v>1492</v>
      </c>
      <c r="B1538" s="30" t="s">
        <v>3414</v>
      </c>
      <c r="C1538" t="s">
        <v>2135</v>
      </c>
      <c r="D1538" t="s">
        <v>1150</v>
      </c>
      <c r="E1538" t="s">
        <v>2821</v>
      </c>
      <c r="F1538" t="s">
        <v>2842</v>
      </c>
      <c r="G1538" s="1">
        <f>COUNTIF(B1538,"*ii*")</f>
        <v>0</v>
      </c>
      <c r="H1538" s="1">
        <f>COUNTIF(B1538,"*ee*")</f>
        <v>0</v>
      </c>
      <c r="I1538" s="1">
        <f>COUNTIF(B1538,"*aa*")</f>
        <v>0</v>
      </c>
      <c r="J1538" s="1">
        <f>COUNTIF(B1538,"*oo*")</f>
        <v>0</v>
      </c>
      <c r="K1538" s="1">
        <f>COUNTIF(B1538,"*uu*")</f>
        <v>0</v>
      </c>
      <c r="L1538" s="1">
        <f>COUNTIF(B1538,"*ia*")</f>
        <v>0</v>
      </c>
      <c r="M1538" s="1">
        <f>COUNTIF(B1538,"*iu*")</f>
        <v>0</v>
      </c>
      <c r="N1538" s="1">
        <f>COUNTIF(B1538,"*ei*")</f>
        <v>0</v>
      </c>
      <c r="O1538" s="1">
        <f>COUNTIF(B1538,"*ea*")</f>
        <v>0</v>
      </c>
      <c r="P1538" s="1">
        <f>COUNTIF(B1538,"*eo*")</f>
        <v>0</v>
      </c>
      <c r="Q1538" s="1">
        <f>COUNTIF(B1538,"*eu*")</f>
        <v>0</v>
      </c>
      <c r="R1538" s="1">
        <f>COUNTIF(B1538,"*ai*")</f>
        <v>0</v>
      </c>
      <c r="S1538" s="1">
        <f>COUNTIF(B1538,"*ae*")</f>
        <v>0</v>
      </c>
      <c r="T1538" s="1">
        <f>COUNTIF(B1538,"*ao*")</f>
        <v>0</v>
      </c>
      <c r="U1538" s="1">
        <f>COUNTIF(B1538,"*au*")</f>
        <v>0</v>
      </c>
      <c r="V1538" s="1">
        <f>COUNTIF(B1538,"*oi*")</f>
        <v>0</v>
      </c>
      <c r="W1538" s="1">
        <f>COUNTIF(B1538,"*oe*")</f>
        <v>0</v>
      </c>
      <c r="X1538" s="1">
        <f>COUNTIF(B1538,"*oa*")</f>
        <v>0</v>
      </c>
      <c r="Y1538" s="1">
        <f>COUNTIF(B1538,"*ou*")</f>
        <v>0</v>
      </c>
      <c r="Z1538" s="1">
        <f>COUNTIF(B1538,"*ui*")</f>
        <v>0</v>
      </c>
      <c r="AA1538" s="1">
        <f>COUNTIF(B1538,"*ua*")</f>
        <v>0</v>
      </c>
      <c r="AB1538">
        <f>SUM(G1538:AA1538)</f>
        <v>0</v>
      </c>
      <c r="AC1538">
        <v>2</v>
      </c>
      <c r="AD1538">
        <f>COUNTIF(AC1538,"2")</f>
        <v>1</v>
      </c>
      <c r="AE1538">
        <f>COUNTIF(AC1538,"3")</f>
        <v>0</v>
      </c>
      <c r="AF1538">
        <f>COUNTIF(AC1538,"4")</f>
        <v>0</v>
      </c>
      <c r="AG1538">
        <f>COUNTIF(AC1538,"5")</f>
        <v>0</v>
      </c>
      <c r="AH1538">
        <v>1</v>
      </c>
      <c r="AI1538">
        <v>0</v>
      </c>
      <c r="AM1538">
        <v>1</v>
      </c>
      <c r="AN1538" t="str">
        <f>RIGHT(B1538,1)</f>
        <v>ʔ</v>
      </c>
      <c r="AO1538" s="1">
        <f>COUNTIF(F1538,"CVCV")+COUNTIF(F1538,"CVVCV")</f>
        <v>0</v>
      </c>
      <c r="AP1538" s="1">
        <f>COUNTIF(F1538,"CVCVC")+COUNTIF(F1538,"CVVCVC")</f>
        <v>1</v>
      </c>
      <c r="AQ1538" s="1">
        <f>COUNTIF(F1538,"VCV")+COUNTIF(F1538,"VVCV")</f>
        <v>0</v>
      </c>
      <c r="AR1538" s="1">
        <f>COUNTIF(F1538,"VCVC")+COUNTIF(F1538,"VVCVC")</f>
        <v>0</v>
      </c>
      <c r="AS1538" s="1">
        <f>COUNTIF(F1538,"CVV")</f>
        <v>0</v>
      </c>
      <c r="AT1538" s="1">
        <f>COUNTIF(F1538,"CVVC")</f>
        <v>0</v>
      </c>
      <c r="AU1538" s="1">
        <f>COUNTIF(F1538,"VV")</f>
        <v>0</v>
      </c>
      <c r="AV1538" s="1">
        <f>COUNTIF(F1538,"VVC")</f>
        <v>0</v>
      </c>
      <c r="AW1538" s="1">
        <f>COUNTIF(F1538,"CVVCVC")+COUNTIF(F1538,"VVCVC")+COUNTIF(F1538,"CVVCV")+COUNTIF(F1538,"VVCV")</f>
        <v>0</v>
      </c>
      <c r="AY1538" s="1">
        <f>COUNTIF(F1538,"CCVCV")</f>
        <v>0</v>
      </c>
      <c r="AZ1538" s="1">
        <f>COUNTIF(F1538,"CCVCVC")</f>
        <v>0</v>
      </c>
      <c r="BA1538" s="1">
        <f>COUNTIF(F1538,"CCVV")</f>
        <v>0</v>
      </c>
      <c r="BB1538" s="1">
        <f>COUNTIF(F1538,"CCVVC")</f>
        <v>0</v>
      </c>
      <c r="BF1538" s="1" t="str">
        <f>RIGHT(F1538,4)</f>
        <v>VCVC</v>
      </c>
      <c r="BG1538" s="1"/>
      <c r="BJ1538">
        <v>1</v>
      </c>
      <c r="BK1538">
        <v>1</v>
      </c>
      <c r="BP1538" s="1">
        <f>SUM(BG1538:BO1538)</f>
        <v>2</v>
      </c>
      <c r="BQ1538">
        <v>0</v>
      </c>
      <c r="BS1538" s="1" t="str">
        <f>LEFT(B1538,1)</f>
        <v>r</v>
      </c>
      <c r="BT1538" s="1" t="str">
        <f>LEFT(B1538,2)</f>
        <v>re</v>
      </c>
      <c r="BU1538" s="1" t="str">
        <f>RIGHT(B1538,1)</f>
        <v>ʔ</v>
      </c>
      <c r="BX1538" s="10">
        <v>0</v>
      </c>
      <c r="BY1538" s="10" t="str">
        <f>LEFT(CA1538,1)</f>
        <v>e</v>
      </c>
      <c r="BZ1538" s="10" t="str">
        <f>LEFT(CC1538,1)</f>
        <v>a</v>
      </c>
      <c r="CA1538" s="10" t="str">
        <f>RIGHT(B1538,4)</f>
        <v>ekaʔ</v>
      </c>
      <c r="CB1538" s="10" t="str">
        <f>RIGHT(B1538,3)</f>
        <v>kaʔ</v>
      </c>
      <c r="CC1538" s="10" t="str">
        <f>RIGHT(B1538,2)</f>
        <v>aʔ</v>
      </c>
      <c r="CD1538" s="10" t="str">
        <f>RIGHT(B1538,1)</f>
        <v>ʔ</v>
      </c>
    </row>
    <row r="1539" spans="1:82">
      <c r="A1539">
        <v>1623</v>
      </c>
      <c r="B1539" s="30" t="s">
        <v>3438</v>
      </c>
      <c r="C1539" t="s">
        <v>2286</v>
      </c>
      <c r="D1539" t="s">
        <v>1150</v>
      </c>
      <c r="E1539" t="s">
        <v>2821</v>
      </c>
      <c r="F1539" t="s">
        <v>2842</v>
      </c>
      <c r="G1539" s="1">
        <f>COUNTIF(B1539,"*ii*")</f>
        <v>0</v>
      </c>
      <c r="H1539" s="1">
        <f>COUNTIF(B1539,"*ee*")</f>
        <v>0</v>
      </c>
      <c r="I1539" s="1">
        <f>COUNTIF(B1539,"*aa*")</f>
        <v>0</v>
      </c>
      <c r="J1539" s="1">
        <f>COUNTIF(B1539,"*oo*")</f>
        <v>0</v>
      </c>
      <c r="K1539" s="1">
        <f>COUNTIF(B1539,"*uu*")</f>
        <v>0</v>
      </c>
      <c r="L1539" s="1">
        <f>COUNTIF(B1539,"*ia*")</f>
        <v>0</v>
      </c>
      <c r="M1539" s="1">
        <f>COUNTIF(B1539,"*iu*")</f>
        <v>0</v>
      </c>
      <c r="N1539" s="1">
        <f>COUNTIF(B1539,"*ei*")</f>
        <v>0</v>
      </c>
      <c r="O1539" s="1">
        <f>COUNTIF(B1539,"*ea*")</f>
        <v>0</v>
      </c>
      <c r="P1539" s="1">
        <f>COUNTIF(B1539,"*eo*")</f>
        <v>0</v>
      </c>
      <c r="Q1539" s="1">
        <f>COUNTIF(B1539,"*eu*")</f>
        <v>0</v>
      </c>
      <c r="R1539" s="1">
        <f>COUNTIF(B1539,"*ai*")</f>
        <v>0</v>
      </c>
      <c r="S1539" s="1">
        <f>COUNTIF(B1539,"*ae*")</f>
        <v>0</v>
      </c>
      <c r="T1539" s="1">
        <f>COUNTIF(B1539,"*ao*")</f>
        <v>0</v>
      </c>
      <c r="U1539" s="1">
        <f>COUNTIF(B1539,"*au*")</f>
        <v>0</v>
      </c>
      <c r="V1539" s="1">
        <f>COUNTIF(B1539,"*oi*")</f>
        <v>0</v>
      </c>
      <c r="W1539" s="1">
        <f>COUNTIF(B1539,"*oe*")</f>
        <v>0</v>
      </c>
      <c r="X1539" s="1">
        <f>COUNTIF(B1539,"*oa*")</f>
        <v>0</v>
      </c>
      <c r="Y1539" s="1">
        <f>COUNTIF(B1539,"*ou*")</f>
        <v>0</v>
      </c>
      <c r="Z1539" s="1">
        <f>COUNTIF(B1539,"*ui*")</f>
        <v>0</v>
      </c>
      <c r="AA1539" s="1">
        <f>COUNTIF(B1539,"*ua*")</f>
        <v>0</v>
      </c>
      <c r="AB1539">
        <f>SUM(G1539:AA1539)</f>
        <v>0</v>
      </c>
      <c r="AC1539">
        <v>2</v>
      </c>
      <c r="AD1539">
        <f>COUNTIF(AC1539,"2")</f>
        <v>1</v>
      </c>
      <c r="AE1539">
        <f>COUNTIF(AC1539,"3")</f>
        <v>0</v>
      </c>
      <c r="AF1539">
        <f>COUNTIF(AC1539,"4")</f>
        <v>0</v>
      </c>
      <c r="AG1539">
        <f>COUNTIF(AC1539,"5")</f>
        <v>0</v>
      </c>
      <c r="AH1539">
        <v>1</v>
      </c>
      <c r="AI1539">
        <v>0</v>
      </c>
      <c r="AM1539">
        <v>1</v>
      </c>
      <c r="AN1539" t="str">
        <f>RIGHT(B1539,1)</f>
        <v>ʔ</v>
      </c>
      <c r="AO1539" s="1">
        <f>COUNTIF(F1539,"CVCV")+COUNTIF(F1539,"CVVCV")</f>
        <v>0</v>
      </c>
      <c r="AP1539" s="1">
        <f>COUNTIF(F1539,"CVCVC")+COUNTIF(F1539,"CVVCVC")</f>
        <v>1</v>
      </c>
      <c r="AQ1539" s="1">
        <f>COUNTIF(F1539,"VCV")+COUNTIF(F1539,"VVCV")</f>
        <v>0</v>
      </c>
      <c r="AR1539" s="1">
        <f>COUNTIF(F1539,"VCVC")+COUNTIF(F1539,"VVCVC")</f>
        <v>0</v>
      </c>
      <c r="AS1539" s="1">
        <f>COUNTIF(F1539,"CVV")</f>
        <v>0</v>
      </c>
      <c r="AT1539" s="1">
        <f>COUNTIF(F1539,"CVVC")</f>
        <v>0</v>
      </c>
      <c r="AU1539" s="1">
        <f>COUNTIF(F1539,"VV")</f>
        <v>0</v>
      </c>
      <c r="AV1539" s="1">
        <f>COUNTIF(F1539,"VVC")</f>
        <v>0</v>
      </c>
      <c r="AW1539" s="1">
        <f>COUNTIF(F1539,"CVVCVC")+COUNTIF(F1539,"VVCVC")+COUNTIF(F1539,"CVVCV")+COUNTIF(F1539,"VVCV")</f>
        <v>0</v>
      </c>
      <c r="AY1539" s="1">
        <f>COUNTIF(F1539,"CCVCV")</f>
        <v>0</v>
      </c>
      <c r="AZ1539" s="1">
        <f>COUNTIF(F1539,"CCVCVC")</f>
        <v>0</v>
      </c>
      <c r="BA1539" s="1">
        <f>COUNTIF(F1539,"CCVV")</f>
        <v>0</v>
      </c>
      <c r="BB1539" s="1">
        <f>COUNTIF(F1539,"CCVVC")</f>
        <v>0</v>
      </c>
      <c r="BF1539" s="1" t="str">
        <f>RIGHT(F1539,4)</f>
        <v>VCVC</v>
      </c>
      <c r="BG1539" s="1"/>
      <c r="BJ1539">
        <v>1</v>
      </c>
      <c r="BK1539">
        <v>1</v>
      </c>
      <c r="BP1539" s="1">
        <f>SUM(BG1539:BO1539)</f>
        <v>2</v>
      </c>
      <c r="BQ1539">
        <v>0</v>
      </c>
      <c r="BS1539" s="1" t="str">
        <f>LEFT(B1539,1)</f>
        <v>s</v>
      </c>
      <c r="BT1539" s="1" t="str">
        <f>LEFT(B1539,2)</f>
        <v>se</v>
      </c>
      <c r="BU1539" s="1" t="str">
        <f>RIGHT(B1539,1)</f>
        <v>ʔ</v>
      </c>
      <c r="BX1539" s="10">
        <v>0</v>
      </c>
      <c r="BY1539" s="10" t="str">
        <f>LEFT(CA1539,1)</f>
        <v>e</v>
      </c>
      <c r="BZ1539" s="10" t="str">
        <f>LEFT(CC1539,1)</f>
        <v>a</v>
      </c>
      <c r="CA1539" s="10" t="str">
        <f>RIGHT(B1539,4)</f>
        <v>ekaʔ</v>
      </c>
      <c r="CB1539" s="10" t="str">
        <f>RIGHT(B1539,3)</f>
        <v>kaʔ</v>
      </c>
      <c r="CC1539" s="10" t="str">
        <f>RIGHT(B1539,2)</f>
        <v>aʔ</v>
      </c>
      <c r="CD1539" s="10" t="str">
        <f>RIGHT(B1539,1)</f>
        <v>ʔ</v>
      </c>
    </row>
    <row r="1540" spans="1:82">
      <c r="A1540">
        <v>1646</v>
      </c>
      <c r="B1540" s="30" t="s">
        <v>3446</v>
      </c>
      <c r="C1540" t="s">
        <v>2436</v>
      </c>
      <c r="D1540" t="s">
        <v>1150</v>
      </c>
      <c r="E1540" t="s">
        <v>2821</v>
      </c>
      <c r="F1540" t="s">
        <v>2842</v>
      </c>
      <c r="G1540" s="1">
        <f>COUNTIF(B1540,"*ii*")</f>
        <v>0</v>
      </c>
      <c r="H1540" s="1">
        <f>COUNTIF(B1540,"*ee*")</f>
        <v>0</v>
      </c>
      <c r="I1540" s="1">
        <f>COUNTIF(B1540,"*aa*")</f>
        <v>0</v>
      </c>
      <c r="J1540" s="1">
        <f>COUNTIF(B1540,"*oo*")</f>
        <v>0</v>
      </c>
      <c r="K1540" s="1">
        <f>COUNTIF(B1540,"*uu*")</f>
        <v>0</v>
      </c>
      <c r="L1540" s="1">
        <f>COUNTIF(B1540,"*ia*")</f>
        <v>0</v>
      </c>
      <c r="M1540" s="1">
        <f>COUNTIF(B1540,"*iu*")</f>
        <v>0</v>
      </c>
      <c r="N1540" s="1">
        <f>COUNTIF(B1540,"*ei*")</f>
        <v>0</v>
      </c>
      <c r="O1540" s="1">
        <f>COUNTIF(B1540,"*ea*")</f>
        <v>0</v>
      </c>
      <c r="P1540" s="1">
        <f>COUNTIF(B1540,"*eo*")</f>
        <v>0</v>
      </c>
      <c r="Q1540" s="1">
        <f>COUNTIF(B1540,"*eu*")</f>
        <v>0</v>
      </c>
      <c r="R1540" s="1">
        <f>COUNTIF(B1540,"*ai*")</f>
        <v>0</v>
      </c>
      <c r="S1540" s="1">
        <f>COUNTIF(B1540,"*ae*")</f>
        <v>0</v>
      </c>
      <c r="T1540" s="1">
        <f>COUNTIF(B1540,"*ao*")</f>
        <v>0</v>
      </c>
      <c r="U1540" s="1">
        <f>COUNTIF(B1540,"*au*")</f>
        <v>0</v>
      </c>
      <c r="V1540" s="1">
        <f>COUNTIF(B1540,"*oi*")</f>
        <v>0</v>
      </c>
      <c r="W1540" s="1">
        <f>COUNTIF(B1540,"*oe*")</f>
        <v>0</v>
      </c>
      <c r="X1540" s="1">
        <f>COUNTIF(B1540,"*oa*")</f>
        <v>0</v>
      </c>
      <c r="Y1540" s="1">
        <f>COUNTIF(B1540,"*ou*")</f>
        <v>0</v>
      </c>
      <c r="Z1540" s="1">
        <f>COUNTIF(B1540,"*ui*")</f>
        <v>0</v>
      </c>
      <c r="AA1540" s="1">
        <f>COUNTIF(B1540,"*ua*")</f>
        <v>0</v>
      </c>
      <c r="AB1540">
        <f>SUM(G1540:AA1540)</f>
        <v>0</v>
      </c>
      <c r="AC1540">
        <v>2</v>
      </c>
      <c r="AD1540">
        <f>COUNTIF(AC1540,"2")</f>
        <v>1</v>
      </c>
      <c r="AE1540">
        <f>COUNTIF(AC1540,"3")</f>
        <v>0</v>
      </c>
      <c r="AF1540">
        <f>COUNTIF(AC1540,"4")</f>
        <v>0</v>
      </c>
      <c r="AG1540">
        <f>COUNTIF(AC1540,"5")</f>
        <v>0</v>
      </c>
      <c r="AH1540">
        <v>1</v>
      </c>
      <c r="AI1540">
        <v>0</v>
      </c>
      <c r="AM1540">
        <v>1</v>
      </c>
      <c r="AN1540" t="str">
        <f>RIGHT(B1540,1)</f>
        <v>ʔ</v>
      </c>
      <c r="AO1540" s="1">
        <f>COUNTIF(F1540,"CVCV")+COUNTIF(F1540,"CVVCV")</f>
        <v>0</v>
      </c>
      <c r="AP1540" s="1">
        <f>COUNTIF(F1540,"CVCVC")+COUNTIF(F1540,"CVVCVC")</f>
        <v>1</v>
      </c>
      <c r="AQ1540" s="1">
        <f>COUNTIF(F1540,"VCV")+COUNTIF(F1540,"VVCV")</f>
        <v>0</v>
      </c>
      <c r="AR1540" s="1">
        <f>COUNTIF(F1540,"VCVC")+COUNTIF(F1540,"VVCVC")</f>
        <v>0</v>
      </c>
      <c r="AS1540" s="1">
        <f>COUNTIF(F1540,"CVV")</f>
        <v>0</v>
      </c>
      <c r="AT1540" s="1">
        <f>COUNTIF(F1540,"CVVC")</f>
        <v>0</v>
      </c>
      <c r="AU1540" s="1">
        <f>COUNTIF(F1540,"VV")</f>
        <v>0</v>
      </c>
      <c r="AV1540" s="1">
        <f>COUNTIF(F1540,"VVC")</f>
        <v>0</v>
      </c>
      <c r="AW1540" s="1">
        <f>COUNTIF(F1540,"CVVCVC")+COUNTIF(F1540,"VVCVC")+COUNTIF(F1540,"CVVCV")+COUNTIF(F1540,"VVCV")</f>
        <v>0</v>
      </c>
      <c r="AY1540" s="1">
        <f>COUNTIF(F1540,"CCVCV")</f>
        <v>0</v>
      </c>
      <c r="AZ1540" s="1">
        <f>COUNTIF(F1540,"CCVCVC")</f>
        <v>0</v>
      </c>
      <c r="BA1540" s="1">
        <f>COUNTIF(F1540,"CCVV")</f>
        <v>0</v>
      </c>
      <c r="BB1540" s="1">
        <f>COUNTIF(F1540,"CCVVC")</f>
        <v>0</v>
      </c>
      <c r="BF1540" s="1" t="str">
        <f>RIGHT(F1540,4)</f>
        <v>VCVC</v>
      </c>
      <c r="BG1540" s="1"/>
      <c r="BJ1540">
        <v>1</v>
      </c>
      <c r="BK1540">
        <v>1</v>
      </c>
      <c r="BP1540" s="1">
        <f>SUM(BG1540:BO1540)</f>
        <v>2</v>
      </c>
      <c r="BQ1540">
        <v>0</v>
      </c>
      <c r="BS1540" s="1" t="str">
        <f>LEFT(B1540,1)</f>
        <v>s</v>
      </c>
      <c r="BT1540" s="1" t="str">
        <f>LEFT(B1540,2)</f>
        <v>se</v>
      </c>
      <c r="BU1540" s="1" t="str">
        <f>RIGHT(B1540,1)</f>
        <v>ʔ</v>
      </c>
      <c r="BX1540" s="10">
        <v>0</v>
      </c>
      <c r="BY1540" s="10" t="str">
        <f>LEFT(CA1540,1)</f>
        <v>e</v>
      </c>
      <c r="BZ1540" s="10" t="str">
        <f>LEFT(CC1540,1)</f>
        <v>a</v>
      </c>
      <c r="CA1540" s="10" t="str">
        <f>RIGHT(B1540,4)</f>
        <v>esaʔ</v>
      </c>
      <c r="CB1540" s="10" t="str">
        <f>RIGHT(B1540,3)</f>
        <v>saʔ</v>
      </c>
      <c r="CC1540" s="10" t="str">
        <f>RIGHT(B1540,2)</f>
        <v>aʔ</v>
      </c>
      <c r="CD1540" s="10" t="str">
        <f>RIGHT(B1540,1)</f>
        <v>ʔ</v>
      </c>
    </row>
    <row r="1541" spans="1:82">
      <c r="A1541">
        <v>546</v>
      </c>
      <c r="B1541" s="30" t="s">
        <v>3081</v>
      </c>
      <c r="C1541" t="s">
        <v>1233</v>
      </c>
      <c r="D1541" t="s">
        <v>1141</v>
      </c>
      <c r="E1541" t="s">
        <v>1141</v>
      </c>
      <c r="F1541" t="s">
        <v>2842</v>
      </c>
      <c r="G1541" s="1">
        <f>COUNTIF(B1541,"*ii*")</f>
        <v>0</v>
      </c>
      <c r="H1541" s="1">
        <f>COUNTIF(B1541,"*ee*")</f>
        <v>0</v>
      </c>
      <c r="I1541" s="1">
        <f>COUNTIF(B1541,"*aa*")</f>
        <v>0</v>
      </c>
      <c r="J1541" s="1">
        <f>COUNTIF(B1541,"*oo*")</f>
        <v>0</v>
      </c>
      <c r="K1541" s="1">
        <f>COUNTIF(B1541,"*uu*")</f>
        <v>0</v>
      </c>
      <c r="L1541" s="1">
        <f>COUNTIF(B1541,"*ia*")</f>
        <v>0</v>
      </c>
      <c r="M1541" s="1">
        <f>COUNTIF(B1541,"*iu*")</f>
        <v>0</v>
      </c>
      <c r="N1541" s="1">
        <f>COUNTIF(B1541,"*ei*")</f>
        <v>0</v>
      </c>
      <c r="O1541" s="1">
        <f>COUNTIF(B1541,"*ea*")</f>
        <v>0</v>
      </c>
      <c r="P1541" s="1">
        <f>COUNTIF(B1541,"*eo*")</f>
        <v>0</v>
      </c>
      <c r="Q1541" s="1">
        <f>COUNTIF(B1541,"*eu*")</f>
        <v>0</v>
      </c>
      <c r="R1541" s="1">
        <f>COUNTIF(B1541,"*ai*")</f>
        <v>0</v>
      </c>
      <c r="S1541" s="1">
        <f>COUNTIF(B1541,"*ae*")</f>
        <v>0</v>
      </c>
      <c r="T1541" s="1">
        <f>COUNTIF(B1541,"*ao*")</f>
        <v>0</v>
      </c>
      <c r="U1541" s="1">
        <f>COUNTIF(B1541,"*au*")</f>
        <v>0</v>
      </c>
      <c r="V1541" s="1">
        <f>COUNTIF(B1541,"*oi*")</f>
        <v>0</v>
      </c>
      <c r="W1541" s="1">
        <f>COUNTIF(B1541,"*oe*")</f>
        <v>0</v>
      </c>
      <c r="X1541" s="1">
        <f>COUNTIF(B1541,"*oa*")</f>
        <v>0</v>
      </c>
      <c r="Y1541" s="1">
        <f>COUNTIF(B1541,"*ou*")</f>
        <v>0</v>
      </c>
      <c r="Z1541" s="1">
        <f>COUNTIF(B1541,"*ui*")</f>
        <v>0</v>
      </c>
      <c r="AA1541" s="1">
        <f>COUNTIF(B1541,"*ua*")</f>
        <v>0</v>
      </c>
      <c r="AB1541">
        <f>SUM(G1541:AA1541)</f>
        <v>0</v>
      </c>
      <c r="AC1541">
        <v>2</v>
      </c>
      <c r="AD1541">
        <f>COUNTIF(AC1541,"2")</f>
        <v>1</v>
      </c>
      <c r="AE1541">
        <f>COUNTIF(AC1541,"3")</f>
        <v>0</v>
      </c>
      <c r="AF1541">
        <f>COUNTIF(AC1541,"4")</f>
        <v>0</v>
      </c>
      <c r="AG1541">
        <f>COUNTIF(AC1541,"5")</f>
        <v>0</v>
      </c>
      <c r="AH1541">
        <v>1</v>
      </c>
      <c r="AI1541">
        <v>0</v>
      </c>
      <c r="AM1541">
        <v>1</v>
      </c>
      <c r="AN1541" t="str">
        <f>RIGHT(B1541,1)</f>
        <v>ʔ</v>
      </c>
      <c r="AO1541" s="1">
        <f>COUNTIF(F1541,"CVCV")+COUNTIF(F1541,"CVVCV")</f>
        <v>0</v>
      </c>
      <c r="AP1541" s="1">
        <f>COUNTIF(F1541,"CVCVC")+COUNTIF(F1541,"CVVCVC")</f>
        <v>1</v>
      </c>
      <c r="AQ1541" s="1">
        <f>COUNTIF(F1541,"VCV")+COUNTIF(F1541,"VVCV")</f>
        <v>0</v>
      </c>
      <c r="AR1541" s="1">
        <f>COUNTIF(F1541,"VCVC")+COUNTIF(F1541,"VVCVC")</f>
        <v>0</v>
      </c>
      <c r="AS1541" s="1">
        <f>COUNTIF(F1541,"CVV")</f>
        <v>0</v>
      </c>
      <c r="AT1541" s="1">
        <f>COUNTIF(F1541,"CVVC")</f>
        <v>0</v>
      </c>
      <c r="AU1541" s="1">
        <f>COUNTIF(F1541,"VV")</f>
        <v>0</v>
      </c>
      <c r="AV1541" s="1">
        <f>COUNTIF(F1541,"VVC")</f>
        <v>0</v>
      </c>
      <c r="AW1541" s="1">
        <f>COUNTIF(F1541,"CVVCVC")+COUNTIF(F1541,"VVCVC")+COUNTIF(F1541,"CVVCV")+COUNTIF(F1541,"VVCV")</f>
        <v>0</v>
      </c>
      <c r="AY1541" s="1">
        <f>COUNTIF(F1541,"CCVCV")</f>
        <v>0</v>
      </c>
      <c r="AZ1541" s="1">
        <f>COUNTIF(F1541,"CCVCVC")</f>
        <v>0</v>
      </c>
      <c r="BA1541" s="1">
        <f>COUNTIF(F1541,"CCVV")</f>
        <v>0</v>
      </c>
      <c r="BB1541" s="1">
        <f>COUNTIF(F1541,"CCVVC")</f>
        <v>0</v>
      </c>
      <c r="BF1541" s="1" t="str">
        <f>RIGHT(F1541,4)</f>
        <v>VCVC</v>
      </c>
      <c r="BG1541" s="1"/>
      <c r="BJ1541">
        <v>1</v>
      </c>
      <c r="BK1541">
        <v>1</v>
      </c>
      <c r="BP1541" s="1">
        <f>SUM(BG1541:BO1541)</f>
        <v>2</v>
      </c>
      <c r="BQ1541">
        <v>0</v>
      </c>
      <c r="BS1541" s="1" t="str">
        <f>LEFT(B1541,1)</f>
        <v>k</v>
      </c>
      <c r="BT1541" s="1" t="str">
        <f>LEFT(B1541,2)</f>
        <v>ki</v>
      </c>
      <c r="BU1541" s="1" t="str">
        <f>RIGHT(B1541,1)</f>
        <v>ʔ</v>
      </c>
      <c r="BX1541" s="10">
        <v>0</v>
      </c>
      <c r="BY1541" s="10" t="str">
        <f>LEFT(CA1541,1)</f>
        <v>i</v>
      </c>
      <c r="BZ1541" s="10" t="str">
        <f>LEFT(CC1541,1)</f>
        <v>a</v>
      </c>
      <c r="CA1541" s="10" t="str">
        <f>RIGHT(B1541,4)</f>
        <v>ibaʔ</v>
      </c>
      <c r="CB1541" s="10" t="str">
        <f>RIGHT(B1541,3)</f>
        <v>baʔ</v>
      </c>
      <c r="CC1541" s="10" t="str">
        <f>RIGHT(B1541,2)</f>
        <v>aʔ</v>
      </c>
      <c r="CD1541" s="10" t="str">
        <f>RIGHT(B1541,1)</f>
        <v>ʔ</v>
      </c>
    </row>
    <row r="1542" spans="1:82">
      <c r="A1542">
        <v>553</v>
      </c>
      <c r="B1542" s="30" t="s">
        <v>3083</v>
      </c>
      <c r="C1542" t="s">
        <v>1575</v>
      </c>
      <c r="D1542" t="s">
        <v>1141</v>
      </c>
      <c r="E1542" t="s">
        <v>1141</v>
      </c>
      <c r="F1542" t="s">
        <v>2842</v>
      </c>
      <c r="G1542" s="1">
        <f>COUNTIF(B1542,"*ii*")</f>
        <v>0</v>
      </c>
      <c r="H1542" s="1">
        <f>COUNTIF(B1542,"*ee*")</f>
        <v>0</v>
      </c>
      <c r="I1542" s="1">
        <f>COUNTIF(B1542,"*aa*")</f>
        <v>0</v>
      </c>
      <c r="J1542" s="1">
        <f>COUNTIF(B1542,"*oo*")</f>
        <v>0</v>
      </c>
      <c r="K1542" s="1">
        <f>COUNTIF(B1542,"*uu*")</f>
        <v>0</v>
      </c>
      <c r="L1542" s="1">
        <f>COUNTIF(B1542,"*ia*")</f>
        <v>0</v>
      </c>
      <c r="M1542" s="1">
        <f>COUNTIF(B1542,"*iu*")</f>
        <v>0</v>
      </c>
      <c r="N1542" s="1">
        <f>COUNTIF(B1542,"*ei*")</f>
        <v>0</v>
      </c>
      <c r="O1542" s="1">
        <f>COUNTIF(B1542,"*ea*")</f>
        <v>0</v>
      </c>
      <c r="P1542" s="1">
        <f>COUNTIF(B1542,"*eo*")</f>
        <v>0</v>
      </c>
      <c r="Q1542" s="1">
        <f>COUNTIF(B1542,"*eu*")</f>
        <v>0</v>
      </c>
      <c r="R1542" s="1">
        <f>COUNTIF(B1542,"*ai*")</f>
        <v>0</v>
      </c>
      <c r="S1542" s="1">
        <f>COUNTIF(B1542,"*ae*")</f>
        <v>0</v>
      </c>
      <c r="T1542" s="1">
        <f>COUNTIF(B1542,"*ao*")</f>
        <v>0</v>
      </c>
      <c r="U1542" s="1">
        <f>COUNTIF(B1542,"*au*")</f>
        <v>0</v>
      </c>
      <c r="V1542" s="1">
        <f>COUNTIF(B1542,"*oi*")</f>
        <v>0</v>
      </c>
      <c r="W1542" s="1">
        <f>COUNTIF(B1542,"*oe*")</f>
        <v>0</v>
      </c>
      <c r="X1542" s="1">
        <f>COUNTIF(B1542,"*oa*")</f>
        <v>0</v>
      </c>
      <c r="Y1542" s="1">
        <f>COUNTIF(B1542,"*ou*")</f>
        <v>0</v>
      </c>
      <c r="Z1542" s="1">
        <f>COUNTIF(B1542,"*ui*")</f>
        <v>0</v>
      </c>
      <c r="AA1542" s="1">
        <f>COUNTIF(B1542,"*ua*")</f>
        <v>0</v>
      </c>
      <c r="AB1542">
        <f>SUM(G1542:AA1542)</f>
        <v>0</v>
      </c>
      <c r="AC1542">
        <v>2</v>
      </c>
      <c r="AD1542">
        <f>COUNTIF(AC1542,"2")</f>
        <v>1</v>
      </c>
      <c r="AE1542">
        <f>COUNTIF(AC1542,"3")</f>
        <v>0</v>
      </c>
      <c r="AF1542">
        <f>COUNTIF(AC1542,"4")</f>
        <v>0</v>
      </c>
      <c r="AG1542">
        <f>COUNTIF(AC1542,"5")</f>
        <v>0</v>
      </c>
      <c r="AH1542">
        <v>1</v>
      </c>
      <c r="AI1542">
        <v>0</v>
      </c>
      <c r="AM1542">
        <v>1</v>
      </c>
      <c r="AN1542" t="str">
        <f>RIGHT(B1542,1)</f>
        <v>ʔ</v>
      </c>
      <c r="AO1542" s="1">
        <f>COUNTIF(F1542,"CVCV")+COUNTIF(F1542,"CVVCV")</f>
        <v>0</v>
      </c>
      <c r="AP1542" s="1">
        <f>COUNTIF(F1542,"CVCVC")+COUNTIF(F1542,"CVVCVC")</f>
        <v>1</v>
      </c>
      <c r="AQ1542" s="1">
        <f>COUNTIF(F1542,"VCV")+COUNTIF(F1542,"VVCV")</f>
        <v>0</v>
      </c>
      <c r="AR1542" s="1">
        <f>COUNTIF(F1542,"VCVC")+COUNTIF(F1542,"VVCVC")</f>
        <v>0</v>
      </c>
      <c r="AS1542" s="1">
        <f>COUNTIF(F1542,"CVV")</f>
        <v>0</v>
      </c>
      <c r="AT1542" s="1">
        <f>COUNTIF(F1542,"CVVC")</f>
        <v>0</v>
      </c>
      <c r="AU1542" s="1">
        <f>COUNTIF(F1542,"VV")</f>
        <v>0</v>
      </c>
      <c r="AV1542" s="1">
        <f>COUNTIF(F1542,"VVC")</f>
        <v>0</v>
      </c>
      <c r="AW1542" s="1">
        <f>COUNTIF(F1542,"CVVCVC")+COUNTIF(F1542,"VVCVC")+COUNTIF(F1542,"CVVCV")+COUNTIF(F1542,"VVCV")</f>
        <v>0</v>
      </c>
      <c r="AY1542" s="1">
        <f>COUNTIF(F1542,"CCVCV")</f>
        <v>0</v>
      </c>
      <c r="AZ1542" s="1">
        <f>COUNTIF(F1542,"CCVCVC")</f>
        <v>0</v>
      </c>
      <c r="BA1542" s="1">
        <f>COUNTIF(F1542,"CCVV")</f>
        <v>0</v>
      </c>
      <c r="BB1542" s="1">
        <f>COUNTIF(F1542,"CCVVC")</f>
        <v>0</v>
      </c>
      <c r="BF1542" s="1" t="str">
        <f>RIGHT(F1542,4)</f>
        <v>VCVC</v>
      </c>
      <c r="BG1542" s="1"/>
      <c r="BJ1542">
        <v>1</v>
      </c>
      <c r="BK1542">
        <v>1</v>
      </c>
      <c r="BP1542" s="1">
        <f>SUM(BG1542:BO1542)</f>
        <v>2</v>
      </c>
      <c r="BQ1542">
        <v>0</v>
      </c>
      <c r="BS1542" s="1" t="str">
        <f>LEFT(B1542,1)</f>
        <v>k</v>
      </c>
      <c r="BT1542" s="1" t="str">
        <f>LEFT(B1542,2)</f>
        <v>ki</v>
      </c>
      <c r="BU1542" s="1" t="str">
        <f>RIGHT(B1542,1)</f>
        <v>ʔ</v>
      </c>
      <c r="BX1542" s="10">
        <v>0</v>
      </c>
      <c r="BY1542" s="10" t="str">
        <f>LEFT(CA1542,1)</f>
        <v>i</v>
      </c>
      <c r="BZ1542" s="10" t="str">
        <f>LEFT(CC1542,1)</f>
        <v>a</v>
      </c>
      <c r="CA1542" s="10" t="str">
        <f>RIGHT(B1542,4)</f>
        <v>imaʔ</v>
      </c>
      <c r="CB1542" s="10" t="str">
        <f>RIGHT(B1542,3)</f>
        <v>maʔ</v>
      </c>
      <c r="CC1542" s="10" t="str">
        <f>RIGHT(B1542,2)</f>
        <v>aʔ</v>
      </c>
      <c r="CD1542" s="10" t="str">
        <f>RIGHT(B1542,1)</f>
        <v>ʔ</v>
      </c>
    </row>
    <row r="1543" spans="1:82">
      <c r="A1543">
        <v>839</v>
      </c>
      <c r="B1543" s="30" t="s">
        <v>3140</v>
      </c>
      <c r="C1543" t="s">
        <v>2124</v>
      </c>
      <c r="D1543" t="s">
        <v>1141</v>
      </c>
      <c r="E1543" t="s">
        <v>1141</v>
      </c>
      <c r="F1543" t="s">
        <v>2842</v>
      </c>
      <c r="G1543" s="1">
        <f>COUNTIF(B1543,"*ii*")</f>
        <v>0</v>
      </c>
      <c r="H1543" s="1">
        <f>COUNTIF(B1543,"*ee*")</f>
        <v>0</v>
      </c>
      <c r="I1543" s="1">
        <f>COUNTIF(B1543,"*aa*")</f>
        <v>0</v>
      </c>
      <c r="J1543" s="1">
        <f>COUNTIF(B1543,"*oo*")</f>
        <v>0</v>
      </c>
      <c r="K1543" s="1">
        <f>COUNTIF(B1543,"*uu*")</f>
        <v>0</v>
      </c>
      <c r="L1543" s="1">
        <f>COUNTIF(B1543,"*ia*")</f>
        <v>0</v>
      </c>
      <c r="M1543" s="1">
        <f>COUNTIF(B1543,"*iu*")</f>
        <v>0</v>
      </c>
      <c r="N1543" s="1">
        <f>COUNTIF(B1543,"*ei*")</f>
        <v>0</v>
      </c>
      <c r="O1543" s="1">
        <f>COUNTIF(B1543,"*ea*")</f>
        <v>0</v>
      </c>
      <c r="P1543" s="1">
        <f>COUNTIF(B1543,"*eo*")</f>
        <v>0</v>
      </c>
      <c r="Q1543" s="1">
        <f>COUNTIF(B1543,"*eu*")</f>
        <v>0</v>
      </c>
      <c r="R1543" s="1">
        <f>COUNTIF(B1543,"*ai*")</f>
        <v>0</v>
      </c>
      <c r="S1543" s="1">
        <f>COUNTIF(B1543,"*ae*")</f>
        <v>0</v>
      </c>
      <c r="T1543" s="1">
        <f>COUNTIF(B1543,"*ao*")</f>
        <v>0</v>
      </c>
      <c r="U1543" s="1">
        <f>COUNTIF(B1543,"*au*")</f>
        <v>0</v>
      </c>
      <c r="V1543" s="1">
        <f>COUNTIF(B1543,"*oi*")</f>
        <v>0</v>
      </c>
      <c r="W1543" s="1">
        <f>COUNTIF(B1543,"*oe*")</f>
        <v>0</v>
      </c>
      <c r="X1543" s="1">
        <f>COUNTIF(B1543,"*oa*")</f>
        <v>0</v>
      </c>
      <c r="Y1543" s="1">
        <f>COUNTIF(B1543,"*ou*")</f>
        <v>0</v>
      </c>
      <c r="Z1543" s="1">
        <f>COUNTIF(B1543,"*ui*")</f>
        <v>0</v>
      </c>
      <c r="AA1543" s="1">
        <f>COUNTIF(B1543,"*ua*")</f>
        <v>0</v>
      </c>
      <c r="AB1543">
        <f>SUM(G1543:AA1543)</f>
        <v>0</v>
      </c>
      <c r="AC1543">
        <v>2</v>
      </c>
      <c r="AD1543">
        <f>COUNTIF(AC1543,"2")</f>
        <v>1</v>
      </c>
      <c r="AE1543">
        <f>COUNTIF(AC1543,"3")</f>
        <v>0</v>
      </c>
      <c r="AF1543">
        <f>COUNTIF(AC1543,"4")</f>
        <v>0</v>
      </c>
      <c r="AG1543">
        <f>COUNTIF(AC1543,"5")</f>
        <v>0</v>
      </c>
      <c r="AH1543">
        <v>1</v>
      </c>
      <c r="AI1543">
        <v>0</v>
      </c>
      <c r="AM1543">
        <v>1</v>
      </c>
      <c r="AN1543" t="str">
        <f>RIGHT(B1543,1)</f>
        <v>ʔ</v>
      </c>
      <c r="AO1543" s="1">
        <f>COUNTIF(F1543,"CVCV")+COUNTIF(F1543,"CVVCV")</f>
        <v>0</v>
      </c>
      <c r="AP1543" s="1">
        <f>COUNTIF(F1543,"CVCVC")+COUNTIF(F1543,"CVVCVC")</f>
        <v>1</v>
      </c>
      <c r="AQ1543" s="1">
        <f>COUNTIF(F1543,"VCV")+COUNTIF(F1543,"VVCV")</f>
        <v>0</v>
      </c>
      <c r="AR1543" s="1">
        <f>COUNTIF(F1543,"VCVC")+COUNTIF(F1543,"VVCVC")</f>
        <v>0</v>
      </c>
      <c r="AS1543" s="1">
        <f>COUNTIF(F1543,"CVV")</f>
        <v>0</v>
      </c>
      <c r="AT1543" s="1">
        <f>COUNTIF(F1543,"CVVC")</f>
        <v>0</v>
      </c>
      <c r="AU1543" s="1">
        <f>COUNTIF(F1543,"VV")</f>
        <v>0</v>
      </c>
      <c r="AV1543" s="1">
        <f>COUNTIF(F1543,"VVC")</f>
        <v>0</v>
      </c>
      <c r="AW1543" s="1">
        <f>COUNTIF(F1543,"CVVCVC")+COUNTIF(F1543,"VVCVC")+COUNTIF(F1543,"CVVCV")+COUNTIF(F1543,"VVCV")</f>
        <v>0</v>
      </c>
      <c r="AY1543" s="1">
        <f>COUNTIF(F1543,"CCVCV")</f>
        <v>0</v>
      </c>
      <c r="AZ1543" s="1">
        <f>COUNTIF(F1543,"CCVCVC")</f>
        <v>0</v>
      </c>
      <c r="BA1543" s="1">
        <f>COUNTIF(F1543,"CCVV")</f>
        <v>0</v>
      </c>
      <c r="BB1543" s="1">
        <f>COUNTIF(F1543,"CCVVC")</f>
        <v>0</v>
      </c>
      <c r="BF1543" s="1" t="str">
        <f>RIGHT(F1543,4)</f>
        <v>VCVC</v>
      </c>
      <c r="BG1543" s="1"/>
      <c r="BJ1543">
        <v>1</v>
      </c>
      <c r="BK1543">
        <v>1</v>
      </c>
      <c r="BP1543" s="1">
        <f>SUM(BG1543:BO1543)</f>
        <v>2</v>
      </c>
      <c r="BQ1543">
        <v>0</v>
      </c>
      <c r="BS1543" s="1" t="str">
        <f>LEFT(B1543,1)</f>
        <v>m</v>
      </c>
      <c r="BT1543" s="1" t="str">
        <f>LEFT(B1543,2)</f>
        <v>mi</v>
      </c>
      <c r="BU1543" s="1" t="str">
        <f>RIGHT(B1543,1)</f>
        <v>ʔ</v>
      </c>
      <c r="BX1543" s="10">
        <v>0</v>
      </c>
      <c r="BY1543" s="10" t="str">
        <f>LEFT(CA1543,1)</f>
        <v>i</v>
      </c>
      <c r="BZ1543" s="10" t="str">
        <f>LEFT(CC1543,1)</f>
        <v>a</v>
      </c>
      <c r="CA1543" s="10" t="str">
        <f>RIGHT(B1543,4)</f>
        <v>inaʔ</v>
      </c>
      <c r="CB1543" s="10" t="str">
        <f>RIGHT(B1543,3)</f>
        <v>naʔ</v>
      </c>
      <c r="CC1543" s="10" t="str">
        <f>RIGHT(B1543,2)</f>
        <v>aʔ</v>
      </c>
      <c r="CD1543" s="10" t="str">
        <f>RIGHT(B1543,1)</f>
        <v>ʔ</v>
      </c>
    </row>
    <row r="1544" spans="1:82">
      <c r="A1544">
        <v>1523</v>
      </c>
      <c r="B1544" s="30" t="s">
        <v>3422</v>
      </c>
      <c r="C1544" t="s">
        <v>2745</v>
      </c>
      <c r="D1544" t="s">
        <v>1141</v>
      </c>
      <c r="E1544" t="s">
        <v>1141</v>
      </c>
      <c r="F1544" t="s">
        <v>2842</v>
      </c>
      <c r="G1544" s="1">
        <f>COUNTIF(B1544,"*ii*")</f>
        <v>0</v>
      </c>
      <c r="H1544" s="1">
        <f>COUNTIF(B1544,"*ee*")</f>
        <v>0</v>
      </c>
      <c r="I1544" s="1">
        <f>COUNTIF(B1544,"*aa*")</f>
        <v>0</v>
      </c>
      <c r="J1544" s="1">
        <f>COUNTIF(B1544,"*oo*")</f>
        <v>0</v>
      </c>
      <c r="K1544" s="1">
        <f>COUNTIF(B1544,"*uu*")</f>
        <v>0</v>
      </c>
      <c r="L1544" s="1">
        <f>COUNTIF(B1544,"*ia*")</f>
        <v>0</v>
      </c>
      <c r="M1544" s="1">
        <f>COUNTIF(B1544,"*iu*")</f>
        <v>0</v>
      </c>
      <c r="N1544" s="1">
        <f>COUNTIF(B1544,"*ei*")</f>
        <v>0</v>
      </c>
      <c r="O1544" s="1">
        <f>COUNTIF(B1544,"*ea*")</f>
        <v>0</v>
      </c>
      <c r="P1544" s="1">
        <f>COUNTIF(B1544,"*eo*")</f>
        <v>0</v>
      </c>
      <c r="Q1544" s="1">
        <f>COUNTIF(B1544,"*eu*")</f>
        <v>0</v>
      </c>
      <c r="R1544" s="1">
        <f>COUNTIF(B1544,"*ai*")</f>
        <v>0</v>
      </c>
      <c r="S1544" s="1">
        <f>COUNTIF(B1544,"*ae*")</f>
        <v>0</v>
      </c>
      <c r="T1544" s="1">
        <f>COUNTIF(B1544,"*ao*")</f>
        <v>0</v>
      </c>
      <c r="U1544" s="1">
        <f>COUNTIF(B1544,"*au*")</f>
        <v>0</v>
      </c>
      <c r="V1544" s="1">
        <f>COUNTIF(B1544,"*oi*")</f>
        <v>0</v>
      </c>
      <c r="W1544" s="1">
        <f>COUNTIF(B1544,"*oe*")</f>
        <v>0</v>
      </c>
      <c r="X1544" s="1">
        <f>COUNTIF(B1544,"*oa*")</f>
        <v>0</v>
      </c>
      <c r="Y1544" s="1">
        <f>COUNTIF(B1544,"*ou*")</f>
        <v>0</v>
      </c>
      <c r="Z1544" s="1">
        <f>COUNTIF(B1544,"*ui*")</f>
        <v>0</v>
      </c>
      <c r="AA1544" s="1">
        <f>COUNTIF(B1544,"*ua*")</f>
        <v>0</v>
      </c>
      <c r="AB1544">
        <f>SUM(G1544:AA1544)</f>
        <v>0</v>
      </c>
      <c r="AC1544">
        <v>2</v>
      </c>
      <c r="AD1544">
        <f>COUNTIF(AC1544,"2")</f>
        <v>1</v>
      </c>
      <c r="AE1544">
        <f>COUNTIF(AC1544,"3")</f>
        <v>0</v>
      </c>
      <c r="AF1544">
        <f>COUNTIF(AC1544,"4")</f>
        <v>0</v>
      </c>
      <c r="AG1544">
        <f>COUNTIF(AC1544,"5")</f>
        <v>0</v>
      </c>
      <c r="AH1544">
        <v>1</v>
      </c>
      <c r="AI1544">
        <v>0</v>
      </c>
      <c r="AM1544">
        <v>1</v>
      </c>
      <c r="AN1544" t="str">
        <f>RIGHT(B1544,1)</f>
        <v>ʔ</v>
      </c>
      <c r="AO1544" s="1">
        <f>COUNTIF(F1544,"CVCV")+COUNTIF(F1544,"CVVCV")</f>
        <v>0</v>
      </c>
      <c r="AP1544" s="1">
        <f>COUNTIF(F1544,"CVCVC")+COUNTIF(F1544,"CVVCVC")</f>
        <v>1</v>
      </c>
      <c r="AQ1544" s="1">
        <f>COUNTIF(F1544,"VCV")+COUNTIF(F1544,"VVCV")</f>
        <v>0</v>
      </c>
      <c r="AR1544" s="1">
        <f>COUNTIF(F1544,"VCVC")+COUNTIF(F1544,"VVCVC")</f>
        <v>0</v>
      </c>
      <c r="AS1544" s="1">
        <f>COUNTIF(F1544,"CVV")</f>
        <v>0</v>
      </c>
      <c r="AT1544" s="1">
        <f>COUNTIF(F1544,"CVVC")</f>
        <v>0</v>
      </c>
      <c r="AU1544" s="1">
        <f>COUNTIF(F1544,"VV")</f>
        <v>0</v>
      </c>
      <c r="AV1544" s="1">
        <f>COUNTIF(F1544,"VVC")</f>
        <v>0</v>
      </c>
      <c r="AW1544" s="1">
        <f>COUNTIF(F1544,"CVVCVC")+COUNTIF(F1544,"VVCVC")+COUNTIF(F1544,"CVVCV")+COUNTIF(F1544,"VVCV")</f>
        <v>0</v>
      </c>
      <c r="AY1544" s="1">
        <f>COUNTIF(F1544,"CCVCV")</f>
        <v>0</v>
      </c>
      <c r="AZ1544" s="1">
        <f>COUNTIF(F1544,"CCVCVC")</f>
        <v>0</v>
      </c>
      <c r="BA1544" s="1">
        <f>COUNTIF(F1544,"CCVV")</f>
        <v>0</v>
      </c>
      <c r="BB1544" s="1">
        <f>COUNTIF(F1544,"CCVVC")</f>
        <v>0</v>
      </c>
      <c r="BF1544" s="1" t="str">
        <f>RIGHT(F1544,4)</f>
        <v>VCVC</v>
      </c>
      <c r="BG1544" s="1"/>
      <c r="BJ1544">
        <v>1</v>
      </c>
      <c r="BK1544">
        <v>1</v>
      </c>
      <c r="BP1544" s="1">
        <f>SUM(BG1544:BO1544)</f>
        <v>2</v>
      </c>
      <c r="BQ1544">
        <v>0</v>
      </c>
      <c r="BS1544" s="1" t="str">
        <f>LEFT(B1544,1)</f>
        <v>r</v>
      </c>
      <c r="BT1544" s="1" t="str">
        <f>LEFT(B1544,2)</f>
        <v>ri</v>
      </c>
      <c r="BU1544" s="1" t="str">
        <f>RIGHT(B1544,1)</f>
        <v>ʔ</v>
      </c>
      <c r="BX1544" s="10">
        <v>0</v>
      </c>
      <c r="BY1544" s="10" t="str">
        <f>LEFT(CA1544,1)</f>
        <v>i</v>
      </c>
      <c r="BZ1544" s="10" t="str">
        <f>LEFT(CC1544,1)</f>
        <v>a</v>
      </c>
      <c r="CA1544" s="10" t="str">
        <f>RIGHT(B1544,4)</f>
        <v>ipaʔ</v>
      </c>
      <c r="CB1544" s="10" t="str">
        <f>RIGHT(B1544,3)</f>
        <v>paʔ</v>
      </c>
      <c r="CC1544" s="10" t="str">
        <f>RIGHT(B1544,2)</f>
        <v>aʔ</v>
      </c>
      <c r="CD1544" s="10" t="str">
        <f>RIGHT(B1544,1)</f>
        <v>ʔ</v>
      </c>
    </row>
    <row r="1545" spans="1:82">
      <c r="A1545">
        <v>1663</v>
      </c>
      <c r="B1545" s="30" t="s">
        <v>3448</v>
      </c>
      <c r="C1545" t="s">
        <v>1230</v>
      </c>
      <c r="D1545" t="s">
        <v>1141</v>
      </c>
      <c r="E1545" t="s">
        <v>1141</v>
      </c>
      <c r="F1545" t="s">
        <v>2842</v>
      </c>
      <c r="G1545" s="1">
        <f>COUNTIF(B1545,"*ii*")</f>
        <v>0</v>
      </c>
      <c r="H1545" s="1">
        <f>COUNTIF(B1545,"*ee*")</f>
        <v>0</v>
      </c>
      <c r="I1545" s="1">
        <f>COUNTIF(B1545,"*aa*")</f>
        <v>0</v>
      </c>
      <c r="J1545" s="1">
        <f>COUNTIF(B1545,"*oo*")</f>
        <v>0</v>
      </c>
      <c r="K1545" s="1">
        <f>COUNTIF(B1545,"*uu*")</f>
        <v>0</v>
      </c>
      <c r="L1545" s="1">
        <f>COUNTIF(B1545,"*ia*")</f>
        <v>0</v>
      </c>
      <c r="M1545" s="1">
        <f>COUNTIF(B1545,"*iu*")</f>
        <v>0</v>
      </c>
      <c r="N1545" s="1">
        <f>COUNTIF(B1545,"*ei*")</f>
        <v>0</v>
      </c>
      <c r="O1545" s="1">
        <f>COUNTIF(B1545,"*ea*")</f>
        <v>0</v>
      </c>
      <c r="P1545" s="1">
        <f>COUNTIF(B1545,"*eo*")</f>
        <v>0</v>
      </c>
      <c r="Q1545" s="1">
        <f>COUNTIF(B1545,"*eu*")</f>
        <v>0</v>
      </c>
      <c r="R1545" s="1">
        <f>COUNTIF(B1545,"*ai*")</f>
        <v>0</v>
      </c>
      <c r="S1545" s="1">
        <f>COUNTIF(B1545,"*ae*")</f>
        <v>0</v>
      </c>
      <c r="T1545" s="1">
        <f>COUNTIF(B1545,"*ao*")</f>
        <v>0</v>
      </c>
      <c r="U1545" s="1">
        <f>COUNTIF(B1545,"*au*")</f>
        <v>0</v>
      </c>
      <c r="V1545" s="1">
        <f>COUNTIF(B1545,"*oi*")</f>
        <v>0</v>
      </c>
      <c r="W1545" s="1">
        <f>COUNTIF(B1545,"*oe*")</f>
        <v>0</v>
      </c>
      <c r="X1545" s="1">
        <f>COUNTIF(B1545,"*oa*")</f>
        <v>0</v>
      </c>
      <c r="Y1545" s="1">
        <f>COUNTIF(B1545,"*ou*")</f>
        <v>0</v>
      </c>
      <c r="Z1545" s="1">
        <f>COUNTIF(B1545,"*ui*")</f>
        <v>0</v>
      </c>
      <c r="AA1545" s="1">
        <f>COUNTIF(B1545,"*ua*")</f>
        <v>0</v>
      </c>
      <c r="AB1545">
        <f>SUM(G1545:AA1545)</f>
        <v>0</v>
      </c>
      <c r="AC1545">
        <v>2</v>
      </c>
      <c r="AD1545">
        <f>COUNTIF(AC1545,"2")</f>
        <v>1</v>
      </c>
      <c r="AE1545">
        <f>COUNTIF(AC1545,"3")</f>
        <v>0</v>
      </c>
      <c r="AF1545">
        <f>COUNTIF(AC1545,"4")</f>
        <v>0</v>
      </c>
      <c r="AG1545">
        <f>COUNTIF(AC1545,"5")</f>
        <v>0</v>
      </c>
      <c r="AH1545">
        <v>1</v>
      </c>
      <c r="AI1545">
        <v>0</v>
      </c>
      <c r="AM1545">
        <v>1</v>
      </c>
      <c r="AN1545" t="str">
        <f>RIGHT(B1545,1)</f>
        <v>ʔ</v>
      </c>
      <c r="AO1545" s="1">
        <f>COUNTIF(F1545,"CVCV")+COUNTIF(F1545,"CVVCV")</f>
        <v>0</v>
      </c>
      <c r="AP1545" s="1">
        <f>COUNTIF(F1545,"CVCVC")+COUNTIF(F1545,"CVVCVC")</f>
        <v>1</v>
      </c>
      <c r="AQ1545" s="1">
        <f>COUNTIF(F1545,"VCV")+COUNTIF(F1545,"VVCV")</f>
        <v>0</v>
      </c>
      <c r="AR1545" s="1">
        <f>COUNTIF(F1545,"VCVC")+COUNTIF(F1545,"VVCVC")</f>
        <v>0</v>
      </c>
      <c r="AS1545" s="1">
        <f>COUNTIF(F1545,"CVV")</f>
        <v>0</v>
      </c>
      <c r="AT1545" s="1">
        <f>COUNTIF(F1545,"CVVC")</f>
        <v>0</v>
      </c>
      <c r="AU1545" s="1">
        <f>COUNTIF(F1545,"VV")</f>
        <v>0</v>
      </c>
      <c r="AV1545" s="1">
        <f>COUNTIF(F1545,"VVC")</f>
        <v>0</v>
      </c>
      <c r="AW1545" s="1">
        <f>COUNTIF(F1545,"CVVCVC")+COUNTIF(F1545,"VVCVC")+COUNTIF(F1545,"CVVCV")+COUNTIF(F1545,"VVCV")</f>
        <v>0</v>
      </c>
      <c r="AY1545" s="1">
        <f>COUNTIF(F1545,"CCVCV")</f>
        <v>0</v>
      </c>
      <c r="AZ1545" s="1">
        <f>COUNTIF(F1545,"CCVCVC")</f>
        <v>0</v>
      </c>
      <c r="BA1545" s="1">
        <f>COUNTIF(F1545,"CCVV")</f>
        <v>0</v>
      </c>
      <c r="BB1545" s="1">
        <f>COUNTIF(F1545,"CCVVC")</f>
        <v>0</v>
      </c>
      <c r="BF1545" s="1" t="str">
        <f>RIGHT(F1545,4)</f>
        <v>VCVC</v>
      </c>
      <c r="BG1545" s="1"/>
      <c r="BJ1545">
        <v>1</v>
      </c>
      <c r="BK1545">
        <v>1</v>
      </c>
      <c r="BP1545" s="1">
        <f>SUM(BG1545:BO1545)</f>
        <v>2</v>
      </c>
      <c r="BQ1545">
        <v>0</v>
      </c>
      <c r="BS1545" s="1" t="str">
        <f>LEFT(B1545,1)</f>
        <v>s</v>
      </c>
      <c r="BT1545" s="1" t="str">
        <f>LEFT(B1545,2)</f>
        <v>si</v>
      </c>
      <c r="BU1545" s="1" t="str">
        <f>RIGHT(B1545,1)</f>
        <v>ʔ</v>
      </c>
      <c r="BX1545" s="10">
        <v>0</v>
      </c>
      <c r="BY1545" s="10" t="str">
        <f>LEFT(CA1545,1)</f>
        <v>i</v>
      </c>
      <c r="BZ1545" s="10" t="str">
        <f>LEFT(CC1545,1)</f>
        <v>a</v>
      </c>
      <c r="CA1545" s="10" t="str">
        <f>RIGHT(B1545,4)</f>
        <v>ipaʔ</v>
      </c>
      <c r="CB1545" s="10" t="str">
        <f>RIGHT(B1545,3)</f>
        <v>paʔ</v>
      </c>
      <c r="CC1545" s="10" t="str">
        <f>RIGHT(B1545,2)</f>
        <v>aʔ</v>
      </c>
      <c r="CD1545" s="10" t="str">
        <f>RIGHT(B1545,1)</f>
        <v>ʔ</v>
      </c>
    </row>
    <row r="1546" spans="1:82">
      <c r="A1546">
        <v>1159</v>
      </c>
      <c r="B1546" s="30" t="s">
        <v>3202</v>
      </c>
      <c r="C1546" t="s">
        <v>2170</v>
      </c>
      <c r="D1546" t="s">
        <v>1141</v>
      </c>
      <c r="E1546" t="s">
        <v>1141</v>
      </c>
      <c r="F1546" t="s">
        <v>2842</v>
      </c>
      <c r="G1546" s="1">
        <f>COUNTIF(B1546,"*ii*")</f>
        <v>0</v>
      </c>
      <c r="H1546" s="1">
        <f>COUNTIF(B1546,"*ee*")</f>
        <v>0</v>
      </c>
      <c r="I1546" s="1">
        <f>COUNTIF(B1546,"*aa*")</f>
        <v>0</v>
      </c>
      <c r="J1546" s="1">
        <f>COUNTIF(B1546,"*oo*")</f>
        <v>0</v>
      </c>
      <c r="K1546" s="1">
        <f>COUNTIF(B1546,"*uu*")</f>
        <v>0</v>
      </c>
      <c r="L1546" s="1">
        <f>COUNTIF(B1546,"*ia*")</f>
        <v>0</v>
      </c>
      <c r="M1546" s="1">
        <f>COUNTIF(B1546,"*iu*")</f>
        <v>0</v>
      </c>
      <c r="N1546" s="1">
        <f>COUNTIF(B1546,"*ei*")</f>
        <v>0</v>
      </c>
      <c r="O1546" s="1">
        <f>COUNTIF(B1546,"*ea*")</f>
        <v>0</v>
      </c>
      <c r="P1546" s="1">
        <f>COUNTIF(B1546,"*eo*")</f>
        <v>0</v>
      </c>
      <c r="Q1546" s="1">
        <f>COUNTIF(B1546,"*eu*")</f>
        <v>0</v>
      </c>
      <c r="R1546" s="1">
        <f>COUNTIF(B1546,"*ai*")</f>
        <v>0</v>
      </c>
      <c r="S1546" s="1">
        <f>COUNTIF(B1546,"*ae*")</f>
        <v>0</v>
      </c>
      <c r="T1546" s="1">
        <f>COUNTIF(B1546,"*ao*")</f>
        <v>0</v>
      </c>
      <c r="U1546" s="1">
        <f>COUNTIF(B1546,"*au*")</f>
        <v>0</v>
      </c>
      <c r="V1546" s="1">
        <f>COUNTIF(B1546,"*oi*")</f>
        <v>0</v>
      </c>
      <c r="W1546" s="1">
        <f>COUNTIF(B1546,"*oe*")</f>
        <v>0</v>
      </c>
      <c r="X1546" s="1">
        <f>COUNTIF(B1546,"*oa*")</f>
        <v>0</v>
      </c>
      <c r="Y1546" s="1">
        <f>COUNTIF(B1546,"*ou*")</f>
        <v>0</v>
      </c>
      <c r="Z1546" s="1">
        <f>COUNTIF(B1546,"*ui*")</f>
        <v>0</v>
      </c>
      <c r="AA1546" s="1">
        <f>COUNTIF(B1546,"*ua*")</f>
        <v>0</v>
      </c>
      <c r="AB1546">
        <f>SUM(G1546:AA1546)</f>
        <v>0</v>
      </c>
      <c r="AC1546">
        <v>2</v>
      </c>
      <c r="AD1546">
        <f>COUNTIF(AC1546,"2")</f>
        <v>1</v>
      </c>
      <c r="AE1546">
        <f>COUNTIF(AC1546,"3")</f>
        <v>0</v>
      </c>
      <c r="AF1546">
        <f>COUNTIF(AC1546,"4")</f>
        <v>0</v>
      </c>
      <c r="AG1546">
        <f>COUNTIF(AC1546,"5")</f>
        <v>0</v>
      </c>
      <c r="AH1546">
        <v>1</v>
      </c>
      <c r="AI1546">
        <v>0</v>
      </c>
      <c r="AM1546">
        <v>1</v>
      </c>
      <c r="AN1546" t="str">
        <f>RIGHT(B1546,1)</f>
        <v>ʔ</v>
      </c>
      <c r="AO1546" s="1">
        <f>COUNTIF(F1546,"CVCV")+COUNTIF(F1546,"CVVCV")</f>
        <v>0</v>
      </c>
      <c r="AP1546" s="1">
        <f>COUNTIF(F1546,"CVCVC")+COUNTIF(F1546,"CVVCVC")</f>
        <v>1</v>
      </c>
      <c r="AQ1546" s="1">
        <f>COUNTIF(F1546,"VCV")+COUNTIF(F1546,"VVCV")</f>
        <v>0</v>
      </c>
      <c r="AR1546" s="1">
        <f>COUNTIF(F1546,"VCVC")+COUNTIF(F1546,"VVCVC")</f>
        <v>0</v>
      </c>
      <c r="AS1546" s="1">
        <f>COUNTIF(F1546,"CVV")</f>
        <v>0</v>
      </c>
      <c r="AT1546" s="1">
        <f>COUNTIF(F1546,"CVVC")</f>
        <v>0</v>
      </c>
      <c r="AU1546" s="1">
        <f>COUNTIF(F1546,"VV")</f>
        <v>0</v>
      </c>
      <c r="AV1546" s="1">
        <f>COUNTIF(F1546,"VVC")</f>
        <v>0</v>
      </c>
      <c r="AW1546" s="1">
        <f>COUNTIF(F1546,"CVVCVC")+COUNTIF(F1546,"VVCVC")+COUNTIF(F1546,"CVVCV")+COUNTIF(F1546,"VVCV")</f>
        <v>0</v>
      </c>
      <c r="AY1546" s="1">
        <f>COUNTIF(F1546,"CCVCV")</f>
        <v>0</v>
      </c>
      <c r="AZ1546" s="1">
        <f>COUNTIF(F1546,"CCVCVC")</f>
        <v>0</v>
      </c>
      <c r="BA1546" s="1">
        <f>COUNTIF(F1546,"CCVV")</f>
        <v>0</v>
      </c>
      <c r="BB1546" s="1">
        <f>COUNTIF(F1546,"CCVVC")</f>
        <v>0</v>
      </c>
      <c r="BF1546" s="1" t="str">
        <f>RIGHT(F1546,4)</f>
        <v>VCVC</v>
      </c>
      <c r="BG1546" s="1"/>
      <c r="BJ1546">
        <v>1</v>
      </c>
      <c r="BK1546">
        <v>1</v>
      </c>
      <c r="BP1546" s="1">
        <f>SUM(BG1546:BO1546)</f>
        <v>2</v>
      </c>
      <c r="BQ1546">
        <v>0</v>
      </c>
      <c r="BS1546" s="1" t="str">
        <f>LEFT(B1546,1)</f>
        <v>p</v>
      </c>
      <c r="BT1546" s="1" t="str">
        <f>LEFT(B1546,2)</f>
        <v>pi</v>
      </c>
      <c r="BU1546" s="1" t="str">
        <f>RIGHT(B1546,1)</f>
        <v>ʔ</v>
      </c>
      <c r="BX1546" s="10">
        <v>0</v>
      </c>
      <c r="BY1546" s="10" t="str">
        <f>LEFT(CA1546,1)</f>
        <v>i</v>
      </c>
      <c r="BZ1546" s="10" t="str">
        <f>LEFT(CC1546,1)</f>
        <v>a</v>
      </c>
      <c r="CA1546" s="10" t="str">
        <f>RIGHT(B1546,4)</f>
        <v>isaʔ</v>
      </c>
      <c r="CB1546" s="10" t="str">
        <f>RIGHT(B1546,3)</f>
        <v>saʔ</v>
      </c>
      <c r="CC1546" s="10" t="str">
        <f>RIGHT(B1546,2)</f>
        <v>aʔ</v>
      </c>
      <c r="CD1546" s="10" t="str">
        <f>RIGHT(B1546,1)</f>
        <v>ʔ</v>
      </c>
    </row>
    <row r="1547" spans="1:82">
      <c r="A1547">
        <v>989</v>
      </c>
      <c r="B1547" s="30" t="s">
        <v>3319</v>
      </c>
      <c r="C1547" t="s">
        <v>1939</v>
      </c>
      <c r="D1547" t="s">
        <v>1141</v>
      </c>
      <c r="E1547" t="s">
        <v>1141</v>
      </c>
      <c r="F1547" t="s">
        <v>2842</v>
      </c>
      <c r="G1547" s="1">
        <f>COUNTIF(B1547,"*ii*")</f>
        <v>0</v>
      </c>
      <c r="H1547" s="1">
        <f>COUNTIF(B1547,"*ee*")</f>
        <v>0</v>
      </c>
      <c r="I1547" s="1">
        <f>COUNTIF(B1547,"*aa*")</f>
        <v>0</v>
      </c>
      <c r="J1547" s="1">
        <f>COUNTIF(B1547,"*oo*")</f>
        <v>0</v>
      </c>
      <c r="K1547" s="1">
        <f>COUNTIF(B1547,"*uu*")</f>
        <v>0</v>
      </c>
      <c r="L1547" s="1">
        <f>COUNTIF(B1547,"*ia*")</f>
        <v>0</v>
      </c>
      <c r="M1547" s="1">
        <f>COUNTIF(B1547,"*iu*")</f>
        <v>0</v>
      </c>
      <c r="N1547" s="1">
        <f>COUNTIF(B1547,"*ei*")</f>
        <v>0</v>
      </c>
      <c r="O1547" s="1">
        <f>COUNTIF(B1547,"*ea*")</f>
        <v>0</v>
      </c>
      <c r="P1547" s="1">
        <f>COUNTIF(B1547,"*eo*")</f>
        <v>0</v>
      </c>
      <c r="Q1547" s="1">
        <f>COUNTIF(B1547,"*eu*")</f>
        <v>0</v>
      </c>
      <c r="R1547" s="1">
        <f>COUNTIF(B1547,"*ai*")</f>
        <v>0</v>
      </c>
      <c r="S1547" s="1">
        <f>COUNTIF(B1547,"*ae*")</f>
        <v>0</v>
      </c>
      <c r="T1547" s="1">
        <f>COUNTIF(B1547,"*ao*")</f>
        <v>0</v>
      </c>
      <c r="U1547" s="1">
        <f>COUNTIF(B1547,"*au*")</f>
        <v>0</v>
      </c>
      <c r="V1547" s="1">
        <f>COUNTIF(B1547,"*oi*")</f>
        <v>0</v>
      </c>
      <c r="W1547" s="1">
        <f>COUNTIF(B1547,"*oe*")</f>
        <v>0</v>
      </c>
      <c r="X1547" s="1">
        <f>COUNTIF(B1547,"*oa*")</f>
        <v>0</v>
      </c>
      <c r="Y1547" s="1">
        <f>COUNTIF(B1547,"*ou*")</f>
        <v>0</v>
      </c>
      <c r="Z1547" s="1">
        <f>COUNTIF(B1547,"*ui*")</f>
        <v>0</v>
      </c>
      <c r="AA1547" s="1">
        <f>COUNTIF(B1547,"*ua*")</f>
        <v>0</v>
      </c>
      <c r="AB1547">
        <f>SUM(G1547:AA1547)</f>
        <v>0</v>
      </c>
      <c r="AC1547">
        <v>2</v>
      </c>
      <c r="AD1547">
        <f>COUNTIF(AC1547,"2")</f>
        <v>1</v>
      </c>
      <c r="AE1547">
        <f>COUNTIF(AC1547,"3")</f>
        <v>0</v>
      </c>
      <c r="AF1547">
        <f>COUNTIF(AC1547,"4")</f>
        <v>0</v>
      </c>
      <c r="AG1547">
        <f>COUNTIF(AC1547,"5")</f>
        <v>0</v>
      </c>
      <c r="AH1547">
        <v>1</v>
      </c>
      <c r="AI1547">
        <v>0</v>
      </c>
      <c r="AM1547">
        <v>1</v>
      </c>
      <c r="AN1547" t="str">
        <f>RIGHT(B1547,1)</f>
        <v>ʔ</v>
      </c>
      <c r="AO1547" s="1">
        <f>COUNTIF(F1547,"CVCV")+COUNTIF(F1547,"CVVCV")</f>
        <v>0</v>
      </c>
      <c r="AP1547" s="1">
        <f>COUNTIF(F1547,"CVCVC")+COUNTIF(F1547,"CVVCVC")</f>
        <v>1</v>
      </c>
      <c r="AQ1547" s="1">
        <f>COUNTIF(F1547,"VCV")+COUNTIF(F1547,"VVCV")</f>
        <v>0</v>
      </c>
      <c r="AR1547" s="1">
        <f>COUNTIF(F1547,"VCVC")+COUNTIF(F1547,"VVCVC")</f>
        <v>0</v>
      </c>
      <c r="AS1547" s="1">
        <f>COUNTIF(F1547,"CVV")</f>
        <v>0</v>
      </c>
      <c r="AT1547" s="1">
        <f>COUNTIF(F1547,"CVVC")</f>
        <v>0</v>
      </c>
      <c r="AU1547" s="1">
        <f>COUNTIF(F1547,"VV")</f>
        <v>0</v>
      </c>
      <c r="AV1547" s="1">
        <f>COUNTIF(F1547,"VVC")</f>
        <v>0</v>
      </c>
      <c r="AW1547" s="1">
        <f>COUNTIF(F1547,"CVVCVC")+COUNTIF(F1547,"VVCVC")+COUNTIF(F1547,"CVVCV")+COUNTIF(F1547,"VVCV")</f>
        <v>0</v>
      </c>
      <c r="AY1547" s="1">
        <f>COUNTIF(F1547,"CCVCV")</f>
        <v>0</v>
      </c>
      <c r="AZ1547" s="1">
        <f>COUNTIF(F1547,"CCVCVC")</f>
        <v>0</v>
      </c>
      <c r="BA1547" s="1">
        <f>COUNTIF(F1547,"CCVV")</f>
        <v>0</v>
      </c>
      <c r="BB1547" s="1">
        <f>COUNTIF(F1547,"CCVVC")</f>
        <v>0</v>
      </c>
      <c r="BF1547" s="1" t="str">
        <f>RIGHT(F1547,4)</f>
        <v>VCVC</v>
      </c>
      <c r="BG1547" s="1"/>
      <c r="BJ1547">
        <v>1</v>
      </c>
      <c r="BK1547">
        <v>1</v>
      </c>
      <c r="BP1547" s="1">
        <f>SUM(BG1547:BO1547)</f>
        <v>2</v>
      </c>
      <c r="BQ1547">
        <v>0</v>
      </c>
      <c r="BS1547" s="1" t="str">
        <f>LEFT(B1547,1)</f>
        <v>ʔ</v>
      </c>
      <c r="BT1547" s="1" t="str">
        <f>LEFT(B1547,2)</f>
        <v>ʔn</v>
      </c>
      <c r="BU1547" s="1" t="str">
        <f>RIGHT(B1547,1)</f>
        <v>ʔ</v>
      </c>
      <c r="BX1547" s="10">
        <v>0</v>
      </c>
      <c r="BY1547" s="10" t="str">
        <f>LEFT(CA1547,1)</f>
        <v>i</v>
      </c>
      <c r="BZ1547" s="10" t="str">
        <f>LEFT(CC1547,1)</f>
        <v>a</v>
      </c>
      <c r="CA1547" s="10" t="str">
        <f>RIGHT(B1547,4)</f>
        <v>isaʔ</v>
      </c>
      <c r="CB1547" s="10" t="str">
        <f>RIGHT(B1547,3)</f>
        <v>saʔ</v>
      </c>
      <c r="CC1547" s="10" t="str">
        <f>RIGHT(B1547,2)</f>
        <v>aʔ</v>
      </c>
      <c r="CD1547" s="10" t="str">
        <f>RIGHT(B1547,1)</f>
        <v>ʔ</v>
      </c>
    </row>
    <row r="1548" spans="1:82">
      <c r="A1548">
        <v>1155</v>
      </c>
      <c r="B1548" s="30" t="s">
        <v>3201</v>
      </c>
      <c r="C1548" t="s">
        <v>2693</v>
      </c>
      <c r="D1548" t="s">
        <v>1150</v>
      </c>
      <c r="E1548" t="s">
        <v>2821</v>
      </c>
      <c r="F1548" t="s">
        <v>2842</v>
      </c>
      <c r="G1548" s="1">
        <f>COUNTIF(B1548,"*ii*")</f>
        <v>0</v>
      </c>
      <c r="H1548" s="1">
        <f>COUNTIF(B1548,"*ee*")</f>
        <v>0</v>
      </c>
      <c r="I1548" s="1">
        <f>COUNTIF(B1548,"*aa*")</f>
        <v>0</v>
      </c>
      <c r="J1548" s="1">
        <f>COUNTIF(B1548,"*oo*")</f>
        <v>0</v>
      </c>
      <c r="K1548" s="1">
        <f>COUNTIF(B1548,"*uu*")</f>
        <v>0</v>
      </c>
      <c r="L1548" s="1">
        <f>COUNTIF(B1548,"*ia*")</f>
        <v>0</v>
      </c>
      <c r="M1548" s="1">
        <f>COUNTIF(B1548,"*iu*")</f>
        <v>0</v>
      </c>
      <c r="N1548" s="1">
        <f>COUNTIF(B1548,"*ei*")</f>
        <v>0</v>
      </c>
      <c r="O1548" s="1">
        <f>COUNTIF(B1548,"*ea*")</f>
        <v>0</v>
      </c>
      <c r="P1548" s="1">
        <f>COUNTIF(B1548,"*eo*")</f>
        <v>0</v>
      </c>
      <c r="Q1548" s="1">
        <f>COUNTIF(B1548,"*eu*")</f>
        <v>0</v>
      </c>
      <c r="R1548" s="1">
        <f>COUNTIF(B1548,"*ai*")</f>
        <v>0</v>
      </c>
      <c r="S1548" s="1">
        <f>COUNTIF(B1548,"*ae*")</f>
        <v>0</v>
      </c>
      <c r="T1548" s="1">
        <f>COUNTIF(B1548,"*ao*")</f>
        <v>0</v>
      </c>
      <c r="U1548" s="1">
        <f>COUNTIF(B1548,"*au*")</f>
        <v>0</v>
      </c>
      <c r="V1548" s="1">
        <f>COUNTIF(B1548,"*oi*")</f>
        <v>0</v>
      </c>
      <c r="W1548" s="1">
        <f>COUNTIF(B1548,"*oe*")</f>
        <v>0</v>
      </c>
      <c r="X1548" s="1">
        <f>COUNTIF(B1548,"*oa*")</f>
        <v>0</v>
      </c>
      <c r="Y1548" s="1">
        <f>COUNTIF(B1548,"*ou*")</f>
        <v>0</v>
      </c>
      <c r="Z1548" s="1">
        <f>COUNTIF(B1548,"*ui*")</f>
        <v>0</v>
      </c>
      <c r="AA1548" s="1">
        <f>COUNTIF(B1548,"*ua*")</f>
        <v>0</v>
      </c>
      <c r="AB1548">
        <f>SUM(G1548:AA1548)</f>
        <v>0</v>
      </c>
      <c r="AC1548">
        <v>2</v>
      </c>
      <c r="AD1548">
        <f>COUNTIF(AC1548,"2")</f>
        <v>1</v>
      </c>
      <c r="AE1548">
        <f>COUNTIF(AC1548,"3")</f>
        <v>0</v>
      </c>
      <c r="AF1548">
        <f>COUNTIF(AC1548,"4")</f>
        <v>0</v>
      </c>
      <c r="AG1548">
        <f>COUNTIF(AC1548,"5")</f>
        <v>0</v>
      </c>
      <c r="AH1548">
        <v>1</v>
      </c>
      <c r="AI1548">
        <v>0</v>
      </c>
      <c r="AM1548">
        <v>1</v>
      </c>
      <c r="AN1548" t="str">
        <f>RIGHT(B1548,1)</f>
        <v>ʔ</v>
      </c>
      <c r="AO1548" s="1">
        <f>COUNTIF(F1548,"CVCV")+COUNTIF(F1548,"CVVCV")</f>
        <v>0</v>
      </c>
      <c r="AP1548" s="1">
        <f>COUNTIF(F1548,"CVCVC")+COUNTIF(F1548,"CVVCVC")</f>
        <v>1</v>
      </c>
      <c r="AQ1548" s="1">
        <f>COUNTIF(F1548,"VCV")+COUNTIF(F1548,"VVCV")</f>
        <v>0</v>
      </c>
      <c r="AR1548" s="1">
        <f>COUNTIF(F1548,"VCVC")+COUNTIF(F1548,"VVCVC")</f>
        <v>0</v>
      </c>
      <c r="AS1548" s="1">
        <f>COUNTIF(F1548,"CVV")</f>
        <v>0</v>
      </c>
      <c r="AT1548" s="1">
        <f>COUNTIF(F1548,"CVVC")</f>
        <v>0</v>
      </c>
      <c r="AU1548" s="1">
        <f>COUNTIF(F1548,"VV")</f>
        <v>0</v>
      </c>
      <c r="AV1548" s="1">
        <f>COUNTIF(F1548,"VVC")</f>
        <v>0</v>
      </c>
      <c r="AW1548" s="1">
        <f>COUNTIF(F1548,"CVVCVC")+COUNTIF(F1548,"VVCVC")+COUNTIF(F1548,"CVVCV")+COUNTIF(F1548,"VVCV")</f>
        <v>0</v>
      </c>
      <c r="AY1548" s="1">
        <f>COUNTIF(F1548,"CCVCV")</f>
        <v>0</v>
      </c>
      <c r="AZ1548" s="1">
        <f>COUNTIF(F1548,"CCVCVC")</f>
        <v>0</v>
      </c>
      <c r="BA1548" s="1">
        <f>COUNTIF(F1548,"CCVV")</f>
        <v>0</v>
      </c>
      <c r="BB1548" s="1">
        <f>COUNTIF(F1548,"CCVVC")</f>
        <v>0</v>
      </c>
      <c r="BF1548" s="1" t="str">
        <f>RIGHT(F1548,4)</f>
        <v>VCVC</v>
      </c>
      <c r="BG1548" s="1"/>
      <c r="BJ1548">
        <v>1</v>
      </c>
      <c r="BK1548">
        <v>1</v>
      </c>
      <c r="BP1548" s="1">
        <f>SUM(BG1548:BO1548)</f>
        <v>2</v>
      </c>
      <c r="BQ1548">
        <v>0</v>
      </c>
      <c r="BS1548" s="1" t="str">
        <f>LEFT(B1548,1)</f>
        <v>p</v>
      </c>
      <c r="BT1548" s="1" t="str">
        <f>LEFT(B1548,2)</f>
        <v>pi</v>
      </c>
      <c r="BU1548" s="1" t="str">
        <f>RIGHT(B1548,1)</f>
        <v>ʔ</v>
      </c>
      <c r="BX1548" s="10">
        <v>0</v>
      </c>
      <c r="BY1548" s="10" t="str">
        <f>LEFT(CA1548,1)</f>
        <v>i</v>
      </c>
      <c r="BZ1548" s="10" t="str">
        <f>LEFT(CC1548,1)</f>
        <v>a</v>
      </c>
      <c r="CA1548" s="10" t="str">
        <f>RIGHT(B1548,4)</f>
        <v>iraʔ</v>
      </c>
      <c r="CB1548" s="10" t="str">
        <f>RIGHT(B1548,3)</f>
        <v>raʔ</v>
      </c>
      <c r="CC1548" s="10" t="str">
        <f>RIGHT(B1548,2)</f>
        <v>aʔ</v>
      </c>
      <c r="CD1548" s="10" t="str">
        <f>RIGHT(B1548,1)</f>
        <v>ʔ</v>
      </c>
    </row>
    <row r="1549" spans="1:82">
      <c r="A1549">
        <v>605</v>
      </c>
      <c r="B1549" s="30" t="s">
        <v>3096</v>
      </c>
      <c r="C1549" t="s">
        <v>1332</v>
      </c>
      <c r="D1549" t="s">
        <v>1141</v>
      </c>
      <c r="E1549" t="s">
        <v>1141</v>
      </c>
      <c r="F1549" t="s">
        <v>2842</v>
      </c>
      <c r="G1549" s="1">
        <f>COUNTIF(B1549,"*ii*")</f>
        <v>0</v>
      </c>
      <c r="H1549" s="1">
        <f>COUNTIF(B1549,"*ee*")</f>
        <v>0</v>
      </c>
      <c r="I1549" s="1">
        <f>COUNTIF(B1549,"*aa*")</f>
        <v>0</v>
      </c>
      <c r="J1549" s="1">
        <f>COUNTIF(B1549,"*oo*")</f>
        <v>0</v>
      </c>
      <c r="K1549" s="1">
        <f>COUNTIF(B1549,"*uu*")</f>
        <v>0</v>
      </c>
      <c r="L1549" s="1">
        <f>COUNTIF(B1549,"*ia*")</f>
        <v>0</v>
      </c>
      <c r="M1549" s="1">
        <f>COUNTIF(B1549,"*iu*")</f>
        <v>0</v>
      </c>
      <c r="N1549" s="1">
        <f>COUNTIF(B1549,"*ei*")</f>
        <v>0</v>
      </c>
      <c r="O1549" s="1">
        <f>COUNTIF(B1549,"*ea*")</f>
        <v>0</v>
      </c>
      <c r="P1549" s="1">
        <f>COUNTIF(B1549,"*eo*")</f>
        <v>0</v>
      </c>
      <c r="Q1549" s="1">
        <f>COUNTIF(B1549,"*eu*")</f>
        <v>0</v>
      </c>
      <c r="R1549" s="1">
        <f>COUNTIF(B1549,"*ai*")</f>
        <v>0</v>
      </c>
      <c r="S1549" s="1">
        <f>COUNTIF(B1549,"*ae*")</f>
        <v>0</v>
      </c>
      <c r="T1549" s="1">
        <f>COUNTIF(B1549,"*ao*")</f>
        <v>0</v>
      </c>
      <c r="U1549" s="1">
        <f>COUNTIF(B1549,"*au*")</f>
        <v>0</v>
      </c>
      <c r="V1549" s="1">
        <f>COUNTIF(B1549,"*oi*")</f>
        <v>0</v>
      </c>
      <c r="W1549" s="1">
        <f>COUNTIF(B1549,"*oe*")</f>
        <v>0</v>
      </c>
      <c r="X1549" s="1">
        <f>COUNTIF(B1549,"*oa*")</f>
        <v>0</v>
      </c>
      <c r="Y1549" s="1">
        <f>COUNTIF(B1549,"*ou*")</f>
        <v>0</v>
      </c>
      <c r="Z1549" s="1">
        <f>COUNTIF(B1549,"*ui*")</f>
        <v>0</v>
      </c>
      <c r="AA1549" s="1">
        <f>COUNTIF(B1549,"*ua*")</f>
        <v>0</v>
      </c>
      <c r="AB1549">
        <f>SUM(G1549:AA1549)</f>
        <v>0</v>
      </c>
      <c r="AC1549">
        <v>2</v>
      </c>
      <c r="AD1549">
        <f>COUNTIF(AC1549,"2")</f>
        <v>1</v>
      </c>
      <c r="AE1549">
        <f>COUNTIF(AC1549,"3")</f>
        <v>0</v>
      </c>
      <c r="AF1549">
        <f>COUNTIF(AC1549,"4")</f>
        <v>0</v>
      </c>
      <c r="AG1549">
        <f>COUNTIF(AC1549,"5")</f>
        <v>0</v>
      </c>
      <c r="AH1549">
        <v>1</v>
      </c>
      <c r="AI1549">
        <v>0</v>
      </c>
      <c r="AM1549">
        <v>1</v>
      </c>
      <c r="AN1549" t="str">
        <f>RIGHT(B1549,1)</f>
        <v>ʔ</v>
      </c>
      <c r="AO1549" s="1">
        <f>COUNTIF(F1549,"CVCV")+COUNTIF(F1549,"CVVCV")</f>
        <v>0</v>
      </c>
      <c r="AP1549" s="1">
        <f>COUNTIF(F1549,"CVCVC")+COUNTIF(F1549,"CVVCVC")</f>
        <v>1</v>
      </c>
      <c r="AQ1549" s="1">
        <f>COUNTIF(F1549,"VCV")+COUNTIF(F1549,"VVCV")</f>
        <v>0</v>
      </c>
      <c r="AR1549" s="1">
        <f>COUNTIF(F1549,"VCVC")+COUNTIF(F1549,"VVCVC")</f>
        <v>0</v>
      </c>
      <c r="AS1549" s="1">
        <f>COUNTIF(F1549,"CVV")</f>
        <v>0</v>
      </c>
      <c r="AT1549" s="1">
        <f>COUNTIF(F1549,"CVVC")</f>
        <v>0</v>
      </c>
      <c r="AU1549" s="1">
        <f>COUNTIF(F1549,"VV")</f>
        <v>0</v>
      </c>
      <c r="AV1549" s="1">
        <f>COUNTIF(F1549,"VVC")</f>
        <v>0</v>
      </c>
      <c r="AW1549" s="1">
        <f>COUNTIF(F1549,"CVVCVC")+COUNTIF(F1549,"VVCVC")+COUNTIF(F1549,"CVVCV")+COUNTIF(F1549,"VVCV")</f>
        <v>0</v>
      </c>
      <c r="AY1549" s="1">
        <f>COUNTIF(F1549,"CCVCV")</f>
        <v>0</v>
      </c>
      <c r="AZ1549" s="1">
        <f>COUNTIF(F1549,"CCVCVC")</f>
        <v>0</v>
      </c>
      <c r="BA1549" s="1">
        <f>COUNTIF(F1549,"CCVV")</f>
        <v>0</v>
      </c>
      <c r="BB1549" s="1">
        <f>COUNTIF(F1549,"CCVVC")</f>
        <v>0</v>
      </c>
      <c r="BF1549" s="1" t="str">
        <f>RIGHT(F1549,4)</f>
        <v>VCVC</v>
      </c>
      <c r="BG1549" s="1"/>
      <c r="BJ1549">
        <v>1</v>
      </c>
      <c r="BK1549">
        <v>1</v>
      </c>
      <c r="BP1549" s="1">
        <f>SUM(BG1549:BO1549)</f>
        <v>2</v>
      </c>
      <c r="BQ1549">
        <v>0</v>
      </c>
      <c r="BS1549" s="1" t="str">
        <f>LEFT(B1549,1)</f>
        <v>k</v>
      </c>
      <c r="BT1549" s="1" t="str">
        <f>LEFT(B1549,2)</f>
        <v>ko</v>
      </c>
      <c r="BU1549" s="1" t="str">
        <f>RIGHT(B1549,1)</f>
        <v>ʔ</v>
      </c>
      <c r="BX1549" s="10">
        <v>0</v>
      </c>
      <c r="BY1549" s="10" t="str">
        <f>LEFT(CA1549,1)</f>
        <v>o</v>
      </c>
      <c r="BZ1549" s="10" t="str">
        <f>LEFT(CC1549,1)</f>
        <v>a</v>
      </c>
      <c r="CA1549" s="10" t="str">
        <f>RIGHT(B1549,4)</f>
        <v>ofaʔ</v>
      </c>
      <c r="CB1549" s="10" t="str">
        <f>RIGHT(B1549,3)</f>
        <v>faʔ</v>
      </c>
      <c r="CC1549" s="10" t="str">
        <f>RIGHT(B1549,2)</f>
        <v>aʔ</v>
      </c>
      <c r="CD1549" s="10" t="str">
        <f>RIGHT(B1549,1)</f>
        <v>ʔ</v>
      </c>
    </row>
    <row r="1550" spans="1:82">
      <c r="A1550">
        <v>1002</v>
      </c>
      <c r="B1550" s="30" t="s">
        <v>3174</v>
      </c>
      <c r="C1550" t="s">
        <v>2656</v>
      </c>
      <c r="D1550" t="s">
        <v>1141</v>
      </c>
      <c r="E1550" t="s">
        <v>1141</v>
      </c>
      <c r="F1550" t="s">
        <v>2842</v>
      </c>
      <c r="G1550" s="1">
        <f>COUNTIF(B1550,"*ii*")</f>
        <v>0</v>
      </c>
      <c r="H1550" s="1">
        <f>COUNTIF(B1550,"*ee*")</f>
        <v>0</v>
      </c>
      <c r="I1550" s="1">
        <f>COUNTIF(B1550,"*aa*")</f>
        <v>0</v>
      </c>
      <c r="J1550" s="1">
        <f>COUNTIF(B1550,"*oo*")</f>
        <v>0</v>
      </c>
      <c r="K1550" s="1">
        <f>COUNTIF(B1550,"*uu*")</f>
        <v>0</v>
      </c>
      <c r="L1550" s="1">
        <f>COUNTIF(B1550,"*ia*")</f>
        <v>0</v>
      </c>
      <c r="M1550" s="1">
        <f>COUNTIF(B1550,"*iu*")</f>
        <v>0</v>
      </c>
      <c r="N1550" s="1">
        <f>COUNTIF(B1550,"*ei*")</f>
        <v>0</v>
      </c>
      <c r="O1550" s="1">
        <f>COUNTIF(B1550,"*ea*")</f>
        <v>0</v>
      </c>
      <c r="P1550" s="1">
        <f>COUNTIF(B1550,"*eo*")</f>
        <v>0</v>
      </c>
      <c r="Q1550" s="1">
        <f>COUNTIF(B1550,"*eu*")</f>
        <v>0</v>
      </c>
      <c r="R1550" s="1">
        <f>COUNTIF(B1550,"*ai*")</f>
        <v>0</v>
      </c>
      <c r="S1550" s="1">
        <f>COUNTIF(B1550,"*ae*")</f>
        <v>0</v>
      </c>
      <c r="T1550" s="1">
        <f>COUNTIF(B1550,"*ao*")</f>
        <v>0</v>
      </c>
      <c r="U1550" s="1">
        <f>COUNTIF(B1550,"*au*")</f>
        <v>0</v>
      </c>
      <c r="V1550" s="1">
        <f>COUNTIF(B1550,"*oi*")</f>
        <v>0</v>
      </c>
      <c r="W1550" s="1">
        <f>COUNTIF(B1550,"*oe*")</f>
        <v>0</v>
      </c>
      <c r="X1550" s="1">
        <f>COUNTIF(B1550,"*oa*")</f>
        <v>0</v>
      </c>
      <c r="Y1550" s="1">
        <f>COUNTIF(B1550,"*ou*")</f>
        <v>0</v>
      </c>
      <c r="Z1550" s="1">
        <f>COUNTIF(B1550,"*ui*")</f>
        <v>0</v>
      </c>
      <c r="AA1550" s="1">
        <f>COUNTIF(B1550,"*ua*")</f>
        <v>0</v>
      </c>
      <c r="AB1550">
        <f>SUM(G1550:AA1550)</f>
        <v>0</v>
      </c>
      <c r="AC1550">
        <v>2</v>
      </c>
      <c r="AD1550">
        <f>COUNTIF(AC1550,"2")</f>
        <v>1</v>
      </c>
      <c r="AE1550">
        <f>COUNTIF(AC1550,"3")</f>
        <v>0</v>
      </c>
      <c r="AF1550">
        <f>COUNTIF(AC1550,"4")</f>
        <v>0</v>
      </c>
      <c r="AG1550">
        <f>COUNTIF(AC1550,"5")</f>
        <v>0</v>
      </c>
      <c r="AH1550">
        <v>1</v>
      </c>
      <c r="AI1550">
        <v>0</v>
      </c>
      <c r="AM1550">
        <v>1</v>
      </c>
      <c r="AN1550" t="str">
        <f>RIGHT(B1550,1)</f>
        <v>ʔ</v>
      </c>
      <c r="AO1550" s="1">
        <f>COUNTIF(F1550,"CVCV")+COUNTIF(F1550,"CVVCV")</f>
        <v>0</v>
      </c>
      <c r="AP1550" s="1">
        <f>COUNTIF(F1550,"CVCVC")+COUNTIF(F1550,"CVVCVC")</f>
        <v>1</v>
      </c>
      <c r="AQ1550" s="1">
        <f>COUNTIF(F1550,"VCV")+COUNTIF(F1550,"VVCV")</f>
        <v>0</v>
      </c>
      <c r="AR1550" s="1">
        <f>COUNTIF(F1550,"VCVC")+COUNTIF(F1550,"VVCVC")</f>
        <v>0</v>
      </c>
      <c r="AS1550" s="1">
        <f>COUNTIF(F1550,"CVV")</f>
        <v>0</v>
      </c>
      <c r="AT1550" s="1">
        <f>COUNTIF(F1550,"CVVC")</f>
        <v>0</v>
      </c>
      <c r="AU1550" s="1">
        <f>COUNTIF(F1550,"VV")</f>
        <v>0</v>
      </c>
      <c r="AV1550" s="1">
        <f>COUNTIF(F1550,"VVC")</f>
        <v>0</v>
      </c>
      <c r="AW1550" s="1">
        <f>COUNTIF(F1550,"CVVCVC")+COUNTIF(F1550,"VVCVC")+COUNTIF(F1550,"CVVCV")+COUNTIF(F1550,"VVCV")</f>
        <v>0</v>
      </c>
      <c r="AY1550" s="1">
        <f>COUNTIF(F1550,"CCVCV")</f>
        <v>0</v>
      </c>
      <c r="AZ1550" s="1">
        <f>COUNTIF(F1550,"CCVCVC")</f>
        <v>0</v>
      </c>
      <c r="BA1550" s="1">
        <f>COUNTIF(F1550,"CCVV")</f>
        <v>0</v>
      </c>
      <c r="BB1550" s="1">
        <f>COUNTIF(F1550,"CCVVC")</f>
        <v>0</v>
      </c>
      <c r="BF1550" s="1" t="str">
        <f>RIGHT(F1550,4)</f>
        <v>VCVC</v>
      </c>
      <c r="BG1550" s="1"/>
      <c r="BJ1550">
        <v>1</v>
      </c>
      <c r="BK1550">
        <v>1</v>
      </c>
      <c r="BP1550" s="1">
        <f>SUM(BG1550:BO1550)</f>
        <v>2</v>
      </c>
      <c r="BQ1550">
        <v>0</v>
      </c>
      <c r="BS1550" s="1" t="str">
        <f>LEFT(B1550,1)</f>
        <v>n</v>
      </c>
      <c r="BT1550" s="1" t="str">
        <f>LEFT(B1550,2)</f>
        <v>no</v>
      </c>
      <c r="BU1550" s="1" t="str">
        <f>RIGHT(B1550,1)</f>
        <v>ʔ</v>
      </c>
      <c r="BX1550" s="10">
        <v>0</v>
      </c>
      <c r="BY1550" s="10" t="str">
        <f>LEFT(CA1550,1)</f>
        <v>o</v>
      </c>
      <c r="BZ1550" s="10" t="str">
        <f>LEFT(CC1550,1)</f>
        <v>a</v>
      </c>
      <c r="CA1550" s="10" t="str">
        <f>RIGHT(B1550,4)</f>
        <v>okaʔ</v>
      </c>
      <c r="CB1550" s="10" t="str">
        <f>RIGHT(B1550,3)</f>
        <v>kaʔ</v>
      </c>
      <c r="CC1550" s="10" t="str">
        <f>RIGHT(B1550,2)</f>
        <v>aʔ</v>
      </c>
      <c r="CD1550" s="10" t="str">
        <f>RIGHT(B1550,1)</f>
        <v>ʔ</v>
      </c>
    </row>
    <row r="1551" spans="1:82">
      <c r="A1551">
        <v>612</v>
      </c>
      <c r="B1551" s="30" t="s">
        <v>3098</v>
      </c>
      <c r="C1551" t="s">
        <v>1867</v>
      </c>
      <c r="D1551" t="s">
        <v>1141</v>
      </c>
      <c r="E1551" t="s">
        <v>1141</v>
      </c>
      <c r="F1551" t="s">
        <v>2842</v>
      </c>
      <c r="G1551" s="1">
        <f>COUNTIF(B1551,"*ii*")</f>
        <v>0</v>
      </c>
      <c r="H1551" s="1">
        <f>COUNTIF(B1551,"*ee*")</f>
        <v>0</v>
      </c>
      <c r="I1551" s="1">
        <f>COUNTIF(B1551,"*aa*")</f>
        <v>0</v>
      </c>
      <c r="J1551" s="1">
        <f>COUNTIF(B1551,"*oo*")</f>
        <v>0</v>
      </c>
      <c r="K1551" s="1">
        <f>COUNTIF(B1551,"*uu*")</f>
        <v>0</v>
      </c>
      <c r="L1551" s="1">
        <f>COUNTIF(B1551,"*ia*")</f>
        <v>0</v>
      </c>
      <c r="M1551" s="1">
        <f>COUNTIF(B1551,"*iu*")</f>
        <v>0</v>
      </c>
      <c r="N1551" s="1">
        <f>COUNTIF(B1551,"*ei*")</f>
        <v>0</v>
      </c>
      <c r="O1551" s="1">
        <f>COUNTIF(B1551,"*ea*")</f>
        <v>0</v>
      </c>
      <c r="P1551" s="1">
        <f>COUNTIF(B1551,"*eo*")</f>
        <v>0</v>
      </c>
      <c r="Q1551" s="1">
        <f>COUNTIF(B1551,"*eu*")</f>
        <v>0</v>
      </c>
      <c r="R1551" s="1">
        <f>COUNTIF(B1551,"*ai*")</f>
        <v>0</v>
      </c>
      <c r="S1551" s="1">
        <f>COUNTIF(B1551,"*ae*")</f>
        <v>0</v>
      </c>
      <c r="T1551" s="1">
        <f>COUNTIF(B1551,"*ao*")</f>
        <v>0</v>
      </c>
      <c r="U1551" s="1">
        <f>COUNTIF(B1551,"*au*")</f>
        <v>0</v>
      </c>
      <c r="V1551" s="1">
        <f>COUNTIF(B1551,"*oi*")</f>
        <v>0</v>
      </c>
      <c r="W1551" s="1">
        <f>COUNTIF(B1551,"*oe*")</f>
        <v>0</v>
      </c>
      <c r="X1551" s="1">
        <f>COUNTIF(B1551,"*oa*")</f>
        <v>0</v>
      </c>
      <c r="Y1551" s="1">
        <f>COUNTIF(B1551,"*ou*")</f>
        <v>0</v>
      </c>
      <c r="Z1551" s="1">
        <f>COUNTIF(B1551,"*ui*")</f>
        <v>0</v>
      </c>
      <c r="AA1551" s="1">
        <f>COUNTIF(B1551,"*ua*")</f>
        <v>0</v>
      </c>
      <c r="AB1551">
        <f>SUM(G1551:AA1551)</f>
        <v>0</v>
      </c>
      <c r="AC1551">
        <v>2</v>
      </c>
      <c r="AD1551">
        <f>COUNTIF(AC1551,"2")</f>
        <v>1</v>
      </c>
      <c r="AE1551">
        <f>COUNTIF(AC1551,"3")</f>
        <v>0</v>
      </c>
      <c r="AF1551">
        <f>COUNTIF(AC1551,"4")</f>
        <v>0</v>
      </c>
      <c r="AG1551">
        <f>COUNTIF(AC1551,"5")</f>
        <v>0</v>
      </c>
      <c r="AH1551">
        <v>1</v>
      </c>
      <c r="AI1551">
        <v>0</v>
      </c>
      <c r="AM1551">
        <v>1</v>
      </c>
      <c r="AN1551" t="str">
        <f>RIGHT(B1551,1)</f>
        <v>ʔ</v>
      </c>
      <c r="AO1551" s="1">
        <f>COUNTIF(F1551,"CVCV")+COUNTIF(F1551,"CVVCV")</f>
        <v>0</v>
      </c>
      <c r="AP1551" s="1">
        <f>COUNTIF(F1551,"CVCVC")+COUNTIF(F1551,"CVVCVC")</f>
        <v>1</v>
      </c>
      <c r="AQ1551" s="1">
        <f>COUNTIF(F1551,"VCV")+COUNTIF(F1551,"VVCV")</f>
        <v>0</v>
      </c>
      <c r="AR1551" s="1">
        <f>COUNTIF(F1551,"VCVC")+COUNTIF(F1551,"VVCVC")</f>
        <v>0</v>
      </c>
      <c r="AS1551" s="1">
        <f>COUNTIF(F1551,"CVV")</f>
        <v>0</v>
      </c>
      <c r="AT1551" s="1">
        <f>COUNTIF(F1551,"CVVC")</f>
        <v>0</v>
      </c>
      <c r="AU1551" s="1">
        <f>COUNTIF(F1551,"VV")</f>
        <v>0</v>
      </c>
      <c r="AV1551" s="1">
        <f>COUNTIF(F1551,"VVC")</f>
        <v>0</v>
      </c>
      <c r="AW1551" s="1">
        <f>COUNTIF(F1551,"CVVCVC")+COUNTIF(F1551,"VVCVC")+COUNTIF(F1551,"CVVCV")+COUNTIF(F1551,"VVCV")</f>
        <v>0</v>
      </c>
      <c r="AY1551" s="1">
        <f>COUNTIF(F1551,"CCVCV")</f>
        <v>0</v>
      </c>
      <c r="AZ1551" s="1">
        <f>COUNTIF(F1551,"CCVCVC")</f>
        <v>0</v>
      </c>
      <c r="BA1551" s="1">
        <f>COUNTIF(F1551,"CCVV")</f>
        <v>0</v>
      </c>
      <c r="BB1551" s="1">
        <f>COUNTIF(F1551,"CCVVC")</f>
        <v>0</v>
      </c>
      <c r="BF1551" s="1" t="str">
        <f>RIGHT(F1551,4)</f>
        <v>VCVC</v>
      </c>
      <c r="BG1551" s="1"/>
      <c r="BJ1551">
        <v>1</v>
      </c>
      <c r="BK1551">
        <v>1</v>
      </c>
      <c r="BP1551" s="1">
        <f>SUM(BG1551:BO1551)</f>
        <v>2</v>
      </c>
      <c r="BQ1551">
        <v>0</v>
      </c>
      <c r="BS1551" s="1" t="str">
        <f>LEFT(B1551,1)</f>
        <v>k</v>
      </c>
      <c r="BT1551" s="1" t="str">
        <f>LEFT(B1551,2)</f>
        <v>ko</v>
      </c>
      <c r="BU1551" s="1" t="str">
        <f>RIGHT(B1551,1)</f>
        <v>ʔ</v>
      </c>
      <c r="BX1551" s="10">
        <v>0</v>
      </c>
      <c r="BY1551" s="10" t="str">
        <f>LEFT(CA1551,1)</f>
        <v>o</v>
      </c>
      <c r="BZ1551" s="10" t="str">
        <f>LEFT(CC1551,1)</f>
        <v>a</v>
      </c>
      <c r="CA1551" s="10" t="str">
        <f>RIGHT(B1551,4)</f>
        <v>onaʔ</v>
      </c>
      <c r="CB1551" s="10" t="str">
        <f>RIGHT(B1551,3)</f>
        <v>naʔ</v>
      </c>
      <c r="CC1551" s="10" t="str">
        <f>RIGHT(B1551,2)</f>
        <v>aʔ</v>
      </c>
      <c r="CD1551" s="10" t="str">
        <f>RIGHT(B1551,1)</f>
        <v>ʔ</v>
      </c>
    </row>
    <row r="1552" spans="1:82">
      <c r="A1552">
        <v>1709</v>
      </c>
      <c r="B1552" s="30" t="s">
        <v>3462</v>
      </c>
      <c r="C1552" t="s">
        <v>1231</v>
      </c>
      <c r="D1552" t="s">
        <v>1141</v>
      </c>
      <c r="E1552" t="s">
        <v>1141</v>
      </c>
      <c r="F1552" t="s">
        <v>2842</v>
      </c>
      <c r="G1552" s="1">
        <f>COUNTIF(B1552,"*ii*")</f>
        <v>0</v>
      </c>
      <c r="H1552" s="1">
        <f>COUNTIF(B1552,"*ee*")</f>
        <v>0</v>
      </c>
      <c r="I1552" s="1">
        <f>COUNTIF(B1552,"*aa*")</f>
        <v>0</v>
      </c>
      <c r="J1552" s="1">
        <f>COUNTIF(B1552,"*oo*")</f>
        <v>0</v>
      </c>
      <c r="K1552" s="1">
        <f>COUNTIF(B1552,"*uu*")</f>
        <v>0</v>
      </c>
      <c r="L1552" s="1">
        <f>COUNTIF(B1552,"*ia*")</f>
        <v>0</v>
      </c>
      <c r="M1552" s="1">
        <f>COUNTIF(B1552,"*iu*")</f>
        <v>0</v>
      </c>
      <c r="N1552" s="1">
        <f>COUNTIF(B1552,"*ei*")</f>
        <v>0</v>
      </c>
      <c r="O1552" s="1">
        <f>COUNTIF(B1552,"*ea*")</f>
        <v>0</v>
      </c>
      <c r="P1552" s="1">
        <f>COUNTIF(B1552,"*eo*")</f>
        <v>0</v>
      </c>
      <c r="Q1552" s="1">
        <f>COUNTIF(B1552,"*eu*")</f>
        <v>0</v>
      </c>
      <c r="R1552" s="1">
        <f>COUNTIF(B1552,"*ai*")</f>
        <v>0</v>
      </c>
      <c r="S1552" s="1">
        <f>COUNTIF(B1552,"*ae*")</f>
        <v>0</v>
      </c>
      <c r="T1552" s="1">
        <f>COUNTIF(B1552,"*ao*")</f>
        <v>0</v>
      </c>
      <c r="U1552" s="1">
        <f>COUNTIF(B1552,"*au*")</f>
        <v>0</v>
      </c>
      <c r="V1552" s="1">
        <f>COUNTIF(B1552,"*oi*")</f>
        <v>0</v>
      </c>
      <c r="W1552" s="1">
        <f>COUNTIF(B1552,"*oe*")</f>
        <v>0</v>
      </c>
      <c r="X1552" s="1">
        <f>COUNTIF(B1552,"*oa*")</f>
        <v>0</v>
      </c>
      <c r="Y1552" s="1">
        <f>COUNTIF(B1552,"*ou*")</f>
        <v>0</v>
      </c>
      <c r="Z1552" s="1">
        <f>COUNTIF(B1552,"*ui*")</f>
        <v>0</v>
      </c>
      <c r="AA1552" s="1">
        <f>COUNTIF(B1552,"*ua*")</f>
        <v>0</v>
      </c>
      <c r="AB1552">
        <f>SUM(G1552:AA1552)</f>
        <v>0</v>
      </c>
      <c r="AC1552">
        <v>2</v>
      </c>
      <c r="AD1552">
        <f>COUNTIF(AC1552,"2")</f>
        <v>1</v>
      </c>
      <c r="AE1552">
        <f>COUNTIF(AC1552,"3")</f>
        <v>0</v>
      </c>
      <c r="AF1552">
        <f>COUNTIF(AC1552,"4")</f>
        <v>0</v>
      </c>
      <c r="AG1552">
        <f>COUNTIF(AC1552,"5")</f>
        <v>0</v>
      </c>
      <c r="AH1552">
        <v>1</v>
      </c>
      <c r="AI1552">
        <v>0</v>
      </c>
      <c r="AM1552">
        <v>1</v>
      </c>
      <c r="AN1552" t="str">
        <f>RIGHT(B1552,1)</f>
        <v>ʔ</v>
      </c>
      <c r="AO1552" s="1">
        <f>COUNTIF(F1552,"CVCV")+COUNTIF(F1552,"CVVCV")</f>
        <v>0</v>
      </c>
      <c r="AP1552" s="1">
        <f>COUNTIF(F1552,"CVCVC")+COUNTIF(F1552,"CVVCVC")</f>
        <v>1</v>
      </c>
      <c r="AQ1552" s="1">
        <f>COUNTIF(F1552,"VCV")+COUNTIF(F1552,"VVCV")</f>
        <v>0</v>
      </c>
      <c r="AR1552" s="1">
        <f>COUNTIF(F1552,"VCVC")+COUNTIF(F1552,"VVCVC")</f>
        <v>0</v>
      </c>
      <c r="AS1552" s="1">
        <f>COUNTIF(F1552,"CVV")</f>
        <v>0</v>
      </c>
      <c r="AT1552" s="1">
        <f>COUNTIF(F1552,"CVVC")</f>
        <v>0</v>
      </c>
      <c r="AU1552" s="1">
        <f>COUNTIF(F1552,"VV")</f>
        <v>0</v>
      </c>
      <c r="AV1552" s="1">
        <f>COUNTIF(F1552,"VVC")</f>
        <v>0</v>
      </c>
      <c r="AW1552" s="1">
        <f>COUNTIF(F1552,"CVVCVC")+COUNTIF(F1552,"VVCVC")+COUNTIF(F1552,"CVVCV")+COUNTIF(F1552,"VVCV")</f>
        <v>0</v>
      </c>
      <c r="AY1552" s="1">
        <f>COUNTIF(F1552,"CCVCV")</f>
        <v>0</v>
      </c>
      <c r="AZ1552" s="1">
        <f>COUNTIF(F1552,"CCVCVC")</f>
        <v>0</v>
      </c>
      <c r="BA1552" s="1">
        <f>COUNTIF(F1552,"CCVV")</f>
        <v>0</v>
      </c>
      <c r="BB1552" s="1">
        <f>COUNTIF(F1552,"CCVVC")</f>
        <v>0</v>
      </c>
      <c r="BF1552" s="1" t="str">
        <f>RIGHT(F1552,4)</f>
        <v>VCVC</v>
      </c>
      <c r="BG1552" s="1"/>
      <c r="BJ1552">
        <v>1</v>
      </c>
      <c r="BK1552">
        <v>1</v>
      </c>
      <c r="BP1552" s="1">
        <f>SUM(BG1552:BO1552)</f>
        <v>2</v>
      </c>
      <c r="BQ1552">
        <v>0</v>
      </c>
      <c r="BS1552" s="1" t="str">
        <f>LEFT(B1552,1)</f>
        <v>s</v>
      </c>
      <c r="BT1552" s="1" t="str">
        <f>LEFT(B1552,2)</f>
        <v>so</v>
      </c>
      <c r="BU1552" s="1" t="str">
        <f>RIGHT(B1552,1)</f>
        <v>ʔ</v>
      </c>
      <c r="BX1552" s="10">
        <v>0</v>
      </c>
      <c r="BY1552" s="10" t="str">
        <f>LEFT(CA1552,1)</f>
        <v>o</v>
      </c>
      <c r="BZ1552" s="10" t="str">
        <f>LEFT(CC1552,1)</f>
        <v>a</v>
      </c>
      <c r="CA1552" s="10" t="str">
        <f>RIGHT(B1552,4)</f>
        <v>onaʔ</v>
      </c>
      <c r="CB1552" s="10" t="str">
        <f>RIGHT(B1552,3)</f>
        <v>naʔ</v>
      </c>
      <c r="CC1552" s="10" t="str">
        <f>RIGHT(B1552,2)</f>
        <v>aʔ</v>
      </c>
      <c r="CD1552" s="10" t="str">
        <f>RIGHT(B1552,1)</f>
        <v>ʔ</v>
      </c>
    </row>
    <row r="1553" spans="1:82">
      <c r="A1553">
        <v>997</v>
      </c>
      <c r="B1553" s="30" t="s">
        <v>3173</v>
      </c>
      <c r="C1553" t="s">
        <v>1507</v>
      </c>
      <c r="D1553" t="s">
        <v>1150</v>
      </c>
      <c r="E1553" t="s">
        <v>2821</v>
      </c>
      <c r="F1553" t="s">
        <v>2842</v>
      </c>
      <c r="G1553" s="1">
        <f>COUNTIF(B1553,"*ii*")</f>
        <v>0</v>
      </c>
      <c r="H1553" s="1">
        <f>COUNTIF(B1553,"*ee*")</f>
        <v>0</v>
      </c>
      <c r="I1553" s="1">
        <f>COUNTIF(B1553,"*aa*")</f>
        <v>0</v>
      </c>
      <c r="J1553" s="1">
        <f>COUNTIF(B1553,"*oo*")</f>
        <v>0</v>
      </c>
      <c r="K1553" s="1">
        <f>COUNTIF(B1553,"*uu*")</f>
        <v>0</v>
      </c>
      <c r="L1553" s="1">
        <f>COUNTIF(B1553,"*ia*")</f>
        <v>0</v>
      </c>
      <c r="M1553" s="1">
        <f>COUNTIF(B1553,"*iu*")</f>
        <v>0</v>
      </c>
      <c r="N1553" s="1">
        <f>COUNTIF(B1553,"*ei*")</f>
        <v>0</v>
      </c>
      <c r="O1553" s="1">
        <f>COUNTIF(B1553,"*ea*")</f>
        <v>0</v>
      </c>
      <c r="P1553" s="1">
        <f>COUNTIF(B1553,"*eo*")</f>
        <v>0</v>
      </c>
      <c r="Q1553" s="1">
        <f>COUNTIF(B1553,"*eu*")</f>
        <v>0</v>
      </c>
      <c r="R1553" s="1">
        <f>COUNTIF(B1553,"*ai*")</f>
        <v>0</v>
      </c>
      <c r="S1553" s="1">
        <f>COUNTIF(B1553,"*ae*")</f>
        <v>0</v>
      </c>
      <c r="T1553" s="1">
        <f>COUNTIF(B1553,"*ao*")</f>
        <v>0</v>
      </c>
      <c r="U1553" s="1">
        <f>COUNTIF(B1553,"*au*")</f>
        <v>0</v>
      </c>
      <c r="V1553" s="1">
        <f>COUNTIF(B1553,"*oi*")</f>
        <v>0</v>
      </c>
      <c r="W1553" s="1">
        <f>COUNTIF(B1553,"*oe*")</f>
        <v>0</v>
      </c>
      <c r="X1553" s="1">
        <f>COUNTIF(B1553,"*oa*")</f>
        <v>0</v>
      </c>
      <c r="Y1553" s="1">
        <f>COUNTIF(B1553,"*ou*")</f>
        <v>0</v>
      </c>
      <c r="Z1553" s="1">
        <f>COUNTIF(B1553,"*ui*")</f>
        <v>0</v>
      </c>
      <c r="AA1553" s="1">
        <f>COUNTIF(B1553,"*ua*")</f>
        <v>0</v>
      </c>
      <c r="AB1553">
        <f>SUM(G1553:AA1553)</f>
        <v>0</v>
      </c>
      <c r="AC1553">
        <v>2</v>
      </c>
      <c r="AD1553">
        <f>COUNTIF(AC1553,"2")</f>
        <v>1</v>
      </c>
      <c r="AE1553">
        <f>COUNTIF(AC1553,"3")</f>
        <v>0</v>
      </c>
      <c r="AF1553">
        <f>COUNTIF(AC1553,"4")</f>
        <v>0</v>
      </c>
      <c r="AG1553">
        <f>COUNTIF(AC1553,"5")</f>
        <v>0</v>
      </c>
      <c r="AH1553">
        <v>1</v>
      </c>
      <c r="AI1553">
        <v>0</v>
      </c>
      <c r="AM1553">
        <v>1</v>
      </c>
      <c r="AN1553" t="str">
        <f>RIGHT(B1553,1)</f>
        <v>ʔ</v>
      </c>
      <c r="AO1553" s="1">
        <f>COUNTIF(F1553,"CVCV")+COUNTIF(F1553,"CVVCV")</f>
        <v>0</v>
      </c>
      <c r="AP1553" s="1">
        <f>COUNTIF(F1553,"CVCVC")+COUNTIF(F1553,"CVVCVC")</f>
        <v>1</v>
      </c>
      <c r="AQ1553" s="1">
        <f>COUNTIF(F1553,"VCV")+COUNTIF(F1553,"VVCV")</f>
        <v>0</v>
      </c>
      <c r="AR1553" s="1">
        <f>COUNTIF(F1553,"VCVC")+COUNTIF(F1553,"VVCVC")</f>
        <v>0</v>
      </c>
      <c r="AS1553" s="1">
        <f>COUNTIF(F1553,"CVV")</f>
        <v>0</v>
      </c>
      <c r="AT1553" s="1">
        <f>COUNTIF(F1553,"CVVC")</f>
        <v>0</v>
      </c>
      <c r="AU1553" s="1">
        <f>COUNTIF(F1553,"VV")</f>
        <v>0</v>
      </c>
      <c r="AV1553" s="1">
        <f>COUNTIF(F1553,"VVC")</f>
        <v>0</v>
      </c>
      <c r="AW1553" s="1">
        <f>COUNTIF(F1553,"CVVCVC")+COUNTIF(F1553,"VVCVC")+COUNTIF(F1553,"CVVCV")+COUNTIF(F1553,"VVCV")</f>
        <v>0</v>
      </c>
      <c r="AY1553" s="1">
        <f>COUNTIF(F1553,"CCVCV")</f>
        <v>0</v>
      </c>
      <c r="AZ1553" s="1">
        <f>COUNTIF(F1553,"CCVCVC")</f>
        <v>0</v>
      </c>
      <c r="BA1553" s="1">
        <f>COUNTIF(F1553,"CCVV")</f>
        <v>0</v>
      </c>
      <c r="BB1553" s="1">
        <f>COUNTIF(F1553,"CCVVC")</f>
        <v>0</v>
      </c>
      <c r="BF1553" s="1" t="str">
        <f>RIGHT(F1553,4)</f>
        <v>VCVC</v>
      </c>
      <c r="BG1553" s="1"/>
      <c r="BJ1553">
        <v>1</v>
      </c>
      <c r="BK1553">
        <v>1</v>
      </c>
      <c r="BP1553" s="1">
        <f>SUM(BG1553:BO1553)</f>
        <v>2</v>
      </c>
      <c r="BQ1553">
        <v>0</v>
      </c>
      <c r="BS1553" s="1" t="str">
        <f>LEFT(B1553,1)</f>
        <v>n</v>
      </c>
      <c r="BT1553" s="1" t="str">
        <f>LEFT(B1553,2)</f>
        <v>no</v>
      </c>
      <c r="BU1553" s="1" t="str">
        <f>RIGHT(B1553,1)</f>
        <v>ʔ</v>
      </c>
      <c r="BX1553" s="10">
        <v>0</v>
      </c>
      <c r="BY1553" s="10" t="str">
        <f>LEFT(CA1553,1)</f>
        <v>o</v>
      </c>
      <c r="BZ1553" s="10" t="str">
        <f>LEFT(CC1553,1)</f>
        <v>a</v>
      </c>
      <c r="CA1553" s="10" t="str">
        <f>RIGHT(B1553,4)</f>
        <v>obaʔ</v>
      </c>
      <c r="CB1553" s="10" t="str">
        <f>RIGHT(B1553,3)</f>
        <v>baʔ</v>
      </c>
      <c r="CC1553" s="10" t="str">
        <f>RIGHT(B1553,2)</f>
        <v>aʔ</v>
      </c>
      <c r="CD1553" s="10" t="str">
        <f>RIGHT(B1553,1)</f>
        <v>ʔ</v>
      </c>
    </row>
    <row r="1554" spans="1:82">
      <c r="A1554">
        <v>1701</v>
      </c>
      <c r="B1554" s="30" t="s">
        <v>3460</v>
      </c>
      <c r="C1554" t="s">
        <v>2677</v>
      </c>
      <c r="D1554" t="s">
        <v>1150</v>
      </c>
      <c r="E1554" t="s">
        <v>2821</v>
      </c>
      <c r="F1554" t="s">
        <v>2842</v>
      </c>
      <c r="G1554" s="1">
        <f>COUNTIF(B1554,"*ii*")</f>
        <v>0</v>
      </c>
      <c r="H1554" s="1">
        <f>COUNTIF(B1554,"*ee*")</f>
        <v>0</v>
      </c>
      <c r="I1554" s="1">
        <f>COUNTIF(B1554,"*aa*")</f>
        <v>0</v>
      </c>
      <c r="J1554" s="1">
        <f>COUNTIF(B1554,"*oo*")</f>
        <v>0</v>
      </c>
      <c r="K1554" s="1">
        <f>COUNTIF(B1554,"*uu*")</f>
        <v>0</v>
      </c>
      <c r="L1554" s="1">
        <f>COUNTIF(B1554,"*ia*")</f>
        <v>0</v>
      </c>
      <c r="M1554" s="1">
        <f>COUNTIF(B1554,"*iu*")</f>
        <v>0</v>
      </c>
      <c r="N1554" s="1">
        <f>COUNTIF(B1554,"*ei*")</f>
        <v>0</v>
      </c>
      <c r="O1554" s="1">
        <f>COUNTIF(B1554,"*ea*")</f>
        <v>0</v>
      </c>
      <c r="P1554" s="1">
        <f>COUNTIF(B1554,"*eo*")</f>
        <v>0</v>
      </c>
      <c r="Q1554" s="1">
        <f>COUNTIF(B1554,"*eu*")</f>
        <v>0</v>
      </c>
      <c r="R1554" s="1">
        <f>COUNTIF(B1554,"*ai*")</f>
        <v>0</v>
      </c>
      <c r="S1554" s="1">
        <f>COUNTIF(B1554,"*ae*")</f>
        <v>0</v>
      </c>
      <c r="T1554" s="1">
        <f>COUNTIF(B1554,"*ao*")</f>
        <v>0</v>
      </c>
      <c r="U1554" s="1">
        <f>COUNTIF(B1554,"*au*")</f>
        <v>0</v>
      </c>
      <c r="V1554" s="1">
        <f>COUNTIF(B1554,"*oi*")</f>
        <v>0</v>
      </c>
      <c r="W1554" s="1">
        <f>COUNTIF(B1554,"*oe*")</f>
        <v>0</v>
      </c>
      <c r="X1554" s="1">
        <f>COUNTIF(B1554,"*oa*")</f>
        <v>0</v>
      </c>
      <c r="Y1554" s="1">
        <f>COUNTIF(B1554,"*ou*")</f>
        <v>0</v>
      </c>
      <c r="Z1554" s="1">
        <f>COUNTIF(B1554,"*ui*")</f>
        <v>0</v>
      </c>
      <c r="AA1554" s="1">
        <f>COUNTIF(B1554,"*ua*")</f>
        <v>0</v>
      </c>
      <c r="AB1554">
        <f>SUM(G1554:AA1554)</f>
        <v>0</v>
      </c>
      <c r="AC1554">
        <v>2</v>
      </c>
      <c r="AD1554">
        <f>COUNTIF(AC1554,"2")</f>
        <v>1</v>
      </c>
      <c r="AE1554">
        <f>COUNTIF(AC1554,"3")</f>
        <v>0</v>
      </c>
      <c r="AF1554">
        <f>COUNTIF(AC1554,"4")</f>
        <v>0</v>
      </c>
      <c r="AG1554">
        <f>COUNTIF(AC1554,"5")</f>
        <v>0</v>
      </c>
      <c r="AH1554">
        <v>1</v>
      </c>
      <c r="AI1554">
        <v>0</v>
      </c>
      <c r="AM1554">
        <v>1</v>
      </c>
      <c r="AN1554" t="str">
        <f>RIGHT(B1554,1)</f>
        <v>ʔ</v>
      </c>
      <c r="AO1554" s="1">
        <f>COUNTIF(F1554,"CVCV")+COUNTIF(F1554,"CVVCV")</f>
        <v>0</v>
      </c>
      <c r="AP1554" s="1">
        <f>COUNTIF(F1554,"CVCVC")+COUNTIF(F1554,"CVVCVC")</f>
        <v>1</v>
      </c>
      <c r="AQ1554" s="1">
        <f>COUNTIF(F1554,"VCV")+COUNTIF(F1554,"VVCV")</f>
        <v>0</v>
      </c>
      <c r="AR1554" s="1">
        <f>COUNTIF(F1554,"VCVC")+COUNTIF(F1554,"VVCVC")</f>
        <v>0</v>
      </c>
      <c r="AS1554" s="1">
        <f>COUNTIF(F1554,"CVV")</f>
        <v>0</v>
      </c>
      <c r="AT1554" s="1">
        <f>COUNTIF(F1554,"CVVC")</f>
        <v>0</v>
      </c>
      <c r="AU1554" s="1">
        <f>COUNTIF(F1554,"VV")</f>
        <v>0</v>
      </c>
      <c r="AV1554" s="1">
        <f>COUNTIF(F1554,"VVC")</f>
        <v>0</v>
      </c>
      <c r="AW1554" s="1">
        <f>COUNTIF(F1554,"CVVCVC")+COUNTIF(F1554,"VVCVC")+COUNTIF(F1554,"CVVCV")+COUNTIF(F1554,"VVCV")</f>
        <v>0</v>
      </c>
      <c r="AY1554" s="1">
        <f>COUNTIF(F1554,"CCVCV")</f>
        <v>0</v>
      </c>
      <c r="AZ1554" s="1">
        <f>COUNTIF(F1554,"CCVCVC")</f>
        <v>0</v>
      </c>
      <c r="BA1554" s="1">
        <f>COUNTIF(F1554,"CCVV")</f>
        <v>0</v>
      </c>
      <c r="BB1554" s="1">
        <f>COUNTIF(F1554,"CCVVC")</f>
        <v>0</v>
      </c>
      <c r="BF1554" s="1" t="str">
        <f>RIGHT(F1554,4)</f>
        <v>VCVC</v>
      </c>
      <c r="BG1554" s="1"/>
      <c r="BJ1554">
        <v>1</v>
      </c>
      <c r="BK1554">
        <v>1</v>
      </c>
      <c r="BP1554" s="1">
        <f>SUM(BG1554:BO1554)</f>
        <v>2</v>
      </c>
      <c r="BQ1554">
        <v>0</v>
      </c>
      <c r="BS1554" s="1" t="str">
        <f>LEFT(B1554,1)</f>
        <v>s</v>
      </c>
      <c r="BT1554" s="1" t="str">
        <f>LEFT(B1554,2)</f>
        <v>so</v>
      </c>
      <c r="BU1554" s="1" t="str">
        <f>RIGHT(B1554,1)</f>
        <v>ʔ</v>
      </c>
      <c r="BX1554" s="10">
        <v>0</v>
      </c>
      <c r="BY1554" s="10" t="str">
        <f>LEFT(CA1554,1)</f>
        <v>o</v>
      </c>
      <c r="BZ1554" s="10" t="str">
        <f>LEFT(CC1554,1)</f>
        <v>a</v>
      </c>
      <c r="CA1554" s="10" t="str">
        <f>RIGHT(B1554,4)</f>
        <v>obaʔ</v>
      </c>
      <c r="CB1554" s="10" t="str">
        <f>RIGHT(B1554,3)</f>
        <v>baʔ</v>
      </c>
      <c r="CC1554" s="10" t="str">
        <f>RIGHT(B1554,2)</f>
        <v>aʔ</v>
      </c>
      <c r="CD1554" s="10" t="str">
        <f>RIGHT(B1554,1)</f>
        <v>ʔ</v>
      </c>
    </row>
    <row r="1555" spans="1:82">
      <c r="A1555">
        <v>1704</v>
      </c>
      <c r="B1555" s="30" t="s">
        <v>3461</v>
      </c>
      <c r="C1555" t="s">
        <v>1661</v>
      </c>
      <c r="D1555" t="s">
        <v>1150</v>
      </c>
      <c r="E1555" t="s">
        <v>2821</v>
      </c>
      <c r="F1555" t="s">
        <v>2842</v>
      </c>
      <c r="G1555" s="1">
        <f>COUNTIF(B1555,"*ii*")</f>
        <v>0</v>
      </c>
      <c r="H1555" s="1">
        <f>COUNTIF(B1555,"*ee*")</f>
        <v>0</v>
      </c>
      <c r="I1555" s="1">
        <f>COUNTIF(B1555,"*aa*")</f>
        <v>0</v>
      </c>
      <c r="J1555" s="1">
        <f>COUNTIF(B1555,"*oo*")</f>
        <v>0</v>
      </c>
      <c r="K1555" s="1">
        <f>COUNTIF(B1555,"*uu*")</f>
        <v>0</v>
      </c>
      <c r="L1555" s="1">
        <f>COUNTIF(B1555,"*ia*")</f>
        <v>0</v>
      </c>
      <c r="M1555" s="1">
        <f>COUNTIF(B1555,"*iu*")</f>
        <v>0</v>
      </c>
      <c r="N1555" s="1">
        <f>COUNTIF(B1555,"*ei*")</f>
        <v>0</v>
      </c>
      <c r="O1555" s="1">
        <f>COUNTIF(B1555,"*ea*")</f>
        <v>0</v>
      </c>
      <c r="P1555" s="1">
        <f>COUNTIF(B1555,"*eo*")</f>
        <v>0</v>
      </c>
      <c r="Q1555" s="1">
        <f>COUNTIF(B1555,"*eu*")</f>
        <v>0</v>
      </c>
      <c r="R1555" s="1">
        <f>COUNTIF(B1555,"*ai*")</f>
        <v>0</v>
      </c>
      <c r="S1555" s="1">
        <f>COUNTIF(B1555,"*ae*")</f>
        <v>0</v>
      </c>
      <c r="T1555" s="1">
        <f>COUNTIF(B1555,"*ao*")</f>
        <v>0</v>
      </c>
      <c r="U1555" s="1">
        <f>COUNTIF(B1555,"*au*")</f>
        <v>0</v>
      </c>
      <c r="V1555" s="1">
        <f>COUNTIF(B1555,"*oi*")</f>
        <v>0</v>
      </c>
      <c r="W1555" s="1">
        <f>COUNTIF(B1555,"*oe*")</f>
        <v>0</v>
      </c>
      <c r="X1555" s="1">
        <f>COUNTIF(B1555,"*oa*")</f>
        <v>0</v>
      </c>
      <c r="Y1555" s="1">
        <f>COUNTIF(B1555,"*ou*")</f>
        <v>0</v>
      </c>
      <c r="Z1555" s="1">
        <f>COUNTIF(B1555,"*ui*")</f>
        <v>0</v>
      </c>
      <c r="AA1555" s="1">
        <f>COUNTIF(B1555,"*ua*")</f>
        <v>0</v>
      </c>
      <c r="AB1555">
        <f>SUM(G1555:AA1555)</f>
        <v>0</v>
      </c>
      <c r="AC1555">
        <v>2</v>
      </c>
      <c r="AD1555">
        <f>COUNTIF(AC1555,"2")</f>
        <v>1</v>
      </c>
      <c r="AE1555">
        <f>COUNTIF(AC1555,"3")</f>
        <v>0</v>
      </c>
      <c r="AF1555">
        <f>COUNTIF(AC1555,"4")</f>
        <v>0</v>
      </c>
      <c r="AG1555">
        <f>COUNTIF(AC1555,"5")</f>
        <v>0</v>
      </c>
      <c r="AH1555">
        <v>1</v>
      </c>
      <c r="AI1555">
        <v>0</v>
      </c>
      <c r="AM1555">
        <v>1</v>
      </c>
      <c r="AN1555" t="str">
        <f>RIGHT(B1555,1)</f>
        <v>ʔ</v>
      </c>
      <c r="AO1555" s="1">
        <f>COUNTIF(F1555,"CVCV")+COUNTIF(F1555,"CVVCV")</f>
        <v>0</v>
      </c>
      <c r="AP1555" s="1">
        <f>COUNTIF(F1555,"CVCVC")+COUNTIF(F1555,"CVVCVC")</f>
        <v>1</v>
      </c>
      <c r="AQ1555" s="1">
        <f>COUNTIF(F1555,"VCV")+COUNTIF(F1555,"VVCV")</f>
        <v>0</v>
      </c>
      <c r="AR1555" s="1">
        <f>COUNTIF(F1555,"VCVC")+COUNTIF(F1555,"VVCVC")</f>
        <v>0</v>
      </c>
      <c r="AS1555" s="1">
        <f>COUNTIF(F1555,"CVV")</f>
        <v>0</v>
      </c>
      <c r="AT1555" s="1">
        <f>COUNTIF(F1555,"CVVC")</f>
        <v>0</v>
      </c>
      <c r="AU1555" s="1">
        <f>COUNTIF(F1555,"VV")</f>
        <v>0</v>
      </c>
      <c r="AV1555" s="1">
        <f>COUNTIF(F1555,"VVC")</f>
        <v>0</v>
      </c>
      <c r="AW1555" s="1">
        <f>COUNTIF(F1555,"CVVCVC")+COUNTIF(F1555,"VVCVC")+COUNTIF(F1555,"CVVCV")+COUNTIF(F1555,"VVCV")</f>
        <v>0</v>
      </c>
      <c r="AY1555" s="1">
        <f>COUNTIF(F1555,"CCVCV")</f>
        <v>0</v>
      </c>
      <c r="AZ1555" s="1">
        <f>COUNTIF(F1555,"CCVCVC")</f>
        <v>0</v>
      </c>
      <c r="BA1555" s="1">
        <f>COUNTIF(F1555,"CCVV")</f>
        <v>0</v>
      </c>
      <c r="BB1555" s="1">
        <f>COUNTIF(F1555,"CCVVC")</f>
        <v>0</v>
      </c>
      <c r="BF1555" s="1" t="str">
        <f>RIGHT(F1555,4)</f>
        <v>VCVC</v>
      </c>
      <c r="BG1555" s="1"/>
      <c r="BJ1555">
        <v>1</v>
      </c>
      <c r="BK1555">
        <v>1</v>
      </c>
      <c r="BP1555" s="1">
        <f>SUM(BG1555:BO1555)</f>
        <v>2</v>
      </c>
      <c r="BQ1555">
        <v>0</v>
      </c>
      <c r="BS1555" s="1" t="str">
        <f>LEFT(B1555,1)</f>
        <v>s</v>
      </c>
      <c r="BT1555" s="1" t="str">
        <f>LEFT(B1555,2)</f>
        <v>so</v>
      </c>
      <c r="BU1555" s="1" t="str">
        <f>RIGHT(B1555,1)</f>
        <v>ʔ</v>
      </c>
      <c r="BX1555" s="10">
        <v>0</v>
      </c>
      <c r="BY1555" s="10" t="str">
        <f>LEFT(CA1555,1)</f>
        <v>o</v>
      </c>
      <c r="BZ1555" s="10" t="str">
        <f>LEFT(CC1555,1)</f>
        <v>a</v>
      </c>
      <c r="CA1555" s="10" t="str">
        <f>RIGHT(B1555,4)</f>
        <v>ofaʔ</v>
      </c>
      <c r="CB1555" s="10" t="str">
        <f>RIGHT(B1555,3)</f>
        <v>faʔ</v>
      </c>
      <c r="CC1555" s="10" t="str">
        <f>RIGHT(B1555,2)</f>
        <v>aʔ</v>
      </c>
      <c r="CD1555" s="10" t="str">
        <f>RIGHT(B1555,1)</f>
        <v>ʔ</v>
      </c>
    </row>
    <row r="1556" spans="1:82">
      <c r="A1556">
        <v>610</v>
      </c>
      <c r="B1556" s="30" t="s">
        <v>3097</v>
      </c>
      <c r="C1556" t="s">
        <v>1528</v>
      </c>
      <c r="D1556" t="s">
        <v>1150</v>
      </c>
      <c r="E1556" t="s">
        <v>2821</v>
      </c>
      <c r="F1556" t="s">
        <v>2842</v>
      </c>
      <c r="G1556" s="1">
        <f>COUNTIF(B1556,"*ii*")</f>
        <v>0</v>
      </c>
      <c r="H1556" s="1">
        <f>COUNTIF(B1556,"*ee*")</f>
        <v>0</v>
      </c>
      <c r="I1556" s="1">
        <f>COUNTIF(B1556,"*aa*")</f>
        <v>0</v>
      </c>
      <c r="J1556" s="1">
        <f>COUNTIF(B1556,"*oo*")</f>
        <v>0</v>
      </c>
      <c r="K1556" s="1">
        <f>COUNTIF(B1556,"*uu*")</f>
        <v>0</v>
      </c>
      <c r="L1556" s="1">
        <f>COUNTIF(B1556,"*ia*")</f>
        <v>0</v>
      </c>
      <c r="M1556" s="1">
        <f>COUNTIF(B1556,"*iu*")</f>
        <v>0</v>
      </c>
      <c r="N1556" s="1">
        <f>COUNTIF(B1556,"*ei*")</f>
        <v>0</v>
      </c>
      <c r="O1556" s="1">
        <f>COUNTIF(B1556,"*ea*")</f>
        <v>0</v>
      </c>
      <c r="P1556" s="1">
        <f>COUNTIF(B1556,"*eo*")</f>
        <v>0</v>
      </c>
      <c r="Q1556" s="1">
        <f>COUNTIF(B1556,"*eu*")</f>
        <v>0</v>
      </c>
      <c r="R1556" s="1">
        <f>COUNTIF(B1556,"*ai*")</f>
        <v>0</v>
      </c>
      <c r="S1556" s="1">
        <f>COUNTIF(B1556,"*ae*")</f>
        <v>0</v>
      </c>
      <c r="T1556" s="1">
        <f>COUNTIF(B1556,"*ao*")</f>
        <v>0</v>
      </c>
      <c r="U1556" s="1">
        <f>COUNTIF(B1556,"*au*")</f>
        <v>0</v>
      </c>
      <c r="V1556" s="1">
        <f>COUNTIF(B1556,"*oi*")</f>
        <v>0</v>
      </c>
      <c r="W1556" s="1">
        <f>COUNTIF(B1556,"*oe*")</f>
        <v>0</v>
      </c>
      <c r="X1556" s="1">
        <f>COUNTIF(B1556,"*oa*")</f>
        <v>0</v>
      </c>
      <c r="Y1556" s="1">
        <f>COUNTIF(B1556,"*ou*")</f>
        <v>0</v>
      </c>
      <c r="Z1556" s="1">
        <f>COUNTIF(B1556,"*ui*")</f>
        <v>0</v>
      </c>
      <c r="AA1556" s="1">
        <f>COUNTIF(B1556,"*ua*")</f>
        <v>0</v>
      </c>
      <c r="AB1556">
        <f>SUM(G1556:AA1556)</f>
        <v>0</v>
      </c>
      <c r="AC1556">
        <v>2</v>
      </c>
      <c r="AD1556">
        <f>COUNTIF(AC1556,"2")</f>
        <v>1</v>
      </c>
      <c r="AE1556">
        <f>COUNTIF(AC1556,"3")</f>
        <v>0</v>
      </c>
      <c r="AF1556">
        <f>COUNTIF(AC1556,"4")</f>
        <v>0</v>
      </c>
      <c r="AG1556">
        <f>COUNTIF(AC1556,"5")</f>
        <v>0</v>
      </c>
      <c r="AH1556">
        <v>1</v>
      </c>
      <c r="AI1556">
        <v>0</v>
      </c>
      <c r="AM1556">
        <v>1</v>
      </c>
      <c r="AN1556" t="str">
        <f>RIGHT(B1556,1)</f>
        <v>ʔ</v>
      </c>
      <c r="AO1556" s="1">
        <f>COUNTIF(F1556,"CVCV")+COUNTIF(F1556,"CVVCV")</f>
        <v>0</v>
      </c>
      <c r="AP1556" s="1">
        <f>COUNTIF(F1556,"CVCVC")+COUNTIF(F1556,"CVVCVC")</f>
        <v>1</v>
      </c>
      <c r="AQ1556" s="1">
        <f>COUNTIF(F1556,"VCV")+COUNTIF(F1556,"VVCV")</f>
        <v>0</v>
      </c>
      <c r="AR1556" s="1">
        <f>COUNTIF(F1556,"VCVC")+COUNTIF(F1556,"VVCVC")</f>
        <v>0</v>
      </c>
      <c r="AS1556" s="1">
        <f>COUNTIF(F1556,"CVV")</f>
        <v>0</v>
      </c>
      <c r="AT1556" s="1">
        <f>COUNTIF(F1556,"CVVC")</f>
        <v>0</v>
      </c>
      <c r="AU1556" s="1">
        <f>COUNTIF(F1556,"VV")</f>
        <v>0</v>
      </c>
      <c r="AV1556" s="1">
        <f>COUNTIF(F1556,"VVC")</f>
        <v>0</v>
      </c>
      <c r="AW1556" s="1">
        <f>COUNTIF(F1556,"CVVCVC")+COUNTIF(F1556,"VVCVC")+COUNTIF(F1556,"CVVCV")+COUNTIF(F1556,"VVCV")</f>
        <v>0</v>
      </c>
      <c r="AY1556" s="1">
        <f>COUNTIF(F1556,"CCVCV")</f>
        <v>0</v>
      </c>
      <c r="AZ1556" s="1">
        <f>COUNTIF(F1556,"CCVCVC")</f>
        <v>0</v>
      </c>
      <c r="BA1556" s="1">
        <f>COUNTIF(F1556,"CCVV")</f>
        <v>0</v>
      </c>
      <c r="BB1556" s="1">
        <f>COUNTIF(F1556,"CCVVC")</f>
        <v>0</v>
      </c>
      <c r="BF1556" s="1" t="str">
        <f>RIGHT(F1556,4)</f>
        <v>VCVC</v>
      </c>
      <c r="BG1556" s="1"/>
      <c r="BJ1556">
        <v>1</v>
      </c>
      <c r="BK1556">
        <v>1</v>
      </c>
      <c r="BP1556" s="1">
        <f>SUM(BG1556:BO1556)</f>
        <v>2</v>
      </c>
      <c r="BQ1556">
        <v>0</v>
      </c>
      <c r="BS1556" s="1" t="str">
        <f>LEFT(B1556,1)</f>
        <v>k</v>
      </c>
      <c r="BT1556" s="1" t="str">
        <f>LEFT(B1556,2)</f>
        <v>ko</v>
      </c>
      <c r="BU1556" s="1" t="str">
        <f>RIGHT(B1556,1)</f>
        <v>ʔ</v>
      </c>
      <c r="BX1556" s="10">
        <v>0</v>
      </c>
      <c r="BY1556" s="10" t="str">
        <f>LEFT(CA1556,1)</f>
        <v>o</v>
      </c>
      <c r="BZ1556" s="10" t="str">
        <f>LEFT(CC1556,1)</f>
        <v>a</v>
      </c>
      <c r="CA1556" s="10" t="str">
        <f>RIGHT(B1556,4)</f>
        <v>omaʔ</v>
      </c>
      <c r="CB1556" s="10" t="str">
        <f>RIGHT(B1556,3)</f>
        <v>maʔ</v>
      </c>
      <c r="CC1556" s="10" t="str">
        <f>RIGHT(B1556,2)</f>
        <v>aʔ</v>
      </c>
      <c r="CD1556" s="10" t="str">
        <f>RIGHT(B1556,1)</f>
        <v>ʔ</v>
      </c>
    </row>
    <row r="1557" spans="1:82">
      <c r="A1557">
        <v>1005</v>
      </c>
      <c r="B1557" s="30" t="s">
        <v>3175</v>
      </c>
      <c r="C1557" t="s">
        <v>1825</v>
      </c>
      <c r="D1557" t="s">
        <v>1150</v>
      </c>
      <c r="E1557" t="s">
        <v>2821</v>
      </c>
      <c r="F1557" t="s">
        <v>2842</v>
      </c>
      <c r="G1557" s="1">
        <f>COUNTIF(B1557,"*ii*")</f>
        <v>0</v>
      </c>
      <c r="H1557" s="1">
        <f>COUNTIF(B1557,"*ee*")</f>
        <v>0</v>
      </c>
      <c r="I1557" s="1">
        <f>COUNTIF(B1557,"*aa*")</f>
        <v>0</v>
      </c>
      <c r="J1557" s="1">
        <f>COUNTIF(B1557,"*oo*")</f>
        <v>0</v>
      </c>
      <c r="K1557" s="1">
        <f>COUNTIF(B1557,"*uu*")</f>
        <v>0</v>
      </c>
      <c r="L1557" s="1">
        <f>COUNTIF(B1557,"*ia*")</f>
        <v>0</v>
      </c>
      <c r="M1557" s="1">
        <f>COUNTIF(B1557,"*iu*")</f>
        <v>0</v>
      </c>
      <c r="N1557" s="1">
        <f>COUNTIF(B1557,"*ei*")</f>
        <v>0</v>
      </c>
      <c r="O1557" s="1">
        <f>COUNTIF(B1557,"*ea*")</f>
        <v>0</v>
      </c>
      <c r="P1557" s="1">
        <f>COUNTIF(B1557,"*eo*")</f>
        <v>0</v>
      </c>
      <c r="Q1557" s="1">
        <f>COUNTIF(B1557,"*eu*")</f>
        <v>0</v>
      </c>
      <c r="R1557" s="1">
        <f>COUNTIF(B1557,"*ai*")</f>
        <v>0</v>
      </c>
      <c r="S1557" s="1">
        <f>COUNTIF(B1557,"*ae*")</f>
        <v>0</v>
      </c>
      <c r="T1557" s="1">
        <f>COUNTIF(B1557,"*ao*")</f>
        <v>0</v>
      </c>
      <c r="U1557" s="1">
        <f>COUNTIF(B1557,"*au*")</f>
        <v>0</v>
      </c>
      <c r="V1557" s="1">
        <f>COUNTIF(B1557,"*oi*")</f>
        <v>0</v>
      </c>
      <c r="W1557" s="1">
        <f>COUNTIF(B1557,"*oe*")</f>
        <v>0</v>
      </c>
      <c r="X1557" s="1">
        <f>COUNTIF(B1557,"*oa*")</f>
        <v>0</v>
      </c>
      <c r="Y1557" s="1">
        <f>COUNTIF(B1557,"*ou*")</f>
        <v>0</v>
      </c>
      <c r="Z1557" s="1">
        <f>COUNTIF(B1557,"*ui*")</f>
        <v>0</v>
      </c>
      <c r="AA1557" s="1">
        <f>COUNTIF(B1557,"*ua*")</f>
        <v>0</v>
      </c>
      <c r="AB1557">
        <f>SUM(G1557:AA1557)</f>
        <v>0</v>
      </c>
      <c r="AC1557">
        <v>2</v>
      </c>
      <c r="AD1557">
        <f>COUNTIF(AC1557,"2")</f>
        <v>1</v>
      </c>
      <c r="AE1557">
        <f>COUNTIF(AC1557,"3")</f>
        <v>0</v>
      </c>
      <c r="AF1557">
        <f>COUNTIF(AC1557,"4")</f>
        <v>0</v>
      </c>
      <c r="AG1557">
        <f>COUNTIF(AC1557,"5")</f>
        <v>0</v>
      </c>
      <c r="AH1557">
        <v>1</v>
      </c>
      <c r="AI1557">
        <v>0</v>
      </c>
      <c r="AM1557">
        <v>1</v>
      </c>
      <c r="AN1557" t="str">
        <f>RIGHT(B1557,1)</f>
        <v>ʔ</v>
      </c>
      <c r="AO1557" s="1">
        <f>COUNTIF(F1557,"CVCV")+COUNTIF(F1557,"CVVCV")</f>
        <v>0</v>
      </c>
      <c r="AP1557" s="1">
        <f>COUNTIF(F1557,"CVCVC")+COUNTIF(F1557,"CVVCVC")</f>
        <v>1</v>
      </c>
      <c r="AQ1557" s="1">
        <f>COUNTIF(F1557,"VCV")+COUNTIF(F1557,"VVCV")</f>
        <v>0</v>
      </c>
      <c r="AR1557" s="1">
        <f>COUNTIF(F1557,"VCVC")+COUNTIF(F1557,"VVCVC")</f>
        <v>0</v>
      </c>
      <c r="AS1557" s="1">
        <f>COUNTIF(F1557,"CVV")</f>
        <v>0</v>
      </c>
      <c r="AT1557" s="1">
        <f>COUNTIF(F1557,"CVVC")</f>
        <v>0</v>
      </c>
      <c r="AU1557" s="1">
        <f>COUNTIF(F1557,"VV")</f>
        <v>0</v>
      </c>
      <c r="AV1557" s="1">
        <f>COUNTIF(F1557,"VVC")</f>
        <v>0</v>
      </c>
      <c r="AW1557" s="1">
        <f>COUNTIF(F1557,"CVVCVC")+COUNTIF(F1557,"VVCVC")+COUNTIF(F1557,"CVVCV")+COUNTIF(F1557,"VVCV")</f>
        <v>0</v>
      </c>
      <c r="AY1557" s="1">
        <f>COUNTIF(F1557,"CCVCV")</f>
        <v>0</v>
      </c>
      <c r="AZ1557" s="1">
        <f>COUNTIF(F1557,"CCVCVC")</f>
        <v>0</v>
      </c>
      <c r="BA1557" s="1">
        <f>COUNTIF(F1557,"CCVV")</f>
        <v>0</v>
      </c>
      <c r="BB1557" s="1">
        <f>COUNTIF(F1557,"CCVVC")</f>
        <v>0</v>
      </c>
      <c r="BF1557" s="1" t="str">
        <f>RIGHT(F1557,4)</f>
        <v>VCVC</v>
      </c>
      <c r="BG1557" s="1"/>
      <c r="BJ1557">
        <v>1</v>
      </c>
      <c r="BK1557">
        <v>1</v>
      </c>
      <c r="BP1557" s="1">
        <f>SUM(BG1557:BO1557)</f>
        <v>2</v>
      </c>
      <c r="BQ1557">
        <v>0</v>
      </c>
      <c r="BS1557" s="1" t="str">
        <f>LEFT(B1557,1)</f>
        <v>n</v>
      </c>
      <c r="BT1557" s="1" t="str">
        <f>LEFT(B1557,2)</f>
        <v>no</v>
      </c>
      <c r="BU1557" s="1" t="str">
        <f>RIGHT(B1557,1)</f>
        <v>ʔ</v>
      </c>
      <c r="BX1557" s="10">
        <v>0</v>
      </c>
      <c r="BY1557" s="10" t="str">
        <f>LEFT(CA1557,1)</f>
        <v>o</v>
      </c>
      <c r="BZ1557" s="10" t="str">
        <f>LEFT(CC1557,1)</f>
        <v>a</v>
      </c>
      <c r="CA1557" s="10" t="str">
        <f>RIGHT(B1557,4)</f>
        <v>onaʔ</v>
      </c>
      <c r="CB1557" s="10" t="str">
        <f>RIGHT(B1557,3)</f>
        <v>naʔ</v>
      </c>
      <c r="CC1557" s="10" t="str">
        <f>RIGHT(B1557,2)</f>
        <v>aʔ</v>
      </c>
      <c r="CD1557" s="10" t="str">
        <f>RIGHT(B1557,1)</f>
        <v>ʔ</v>
      </c>
    </row>
    <row r="1558" spans="1:82">
      <c r="A1558">
        <v>1370</v>
      </c>
      <c r="B1558" s="30" t="s">
        <v>3330</v>
      </c>
      <c r="C1558" t="s">
        <v>2211</v>
      </c>
      <c r="D1558" t="s">
        <v>1150</v>
      </c>
      <c r="E1558" t="s">
        <v>2821</v>
      </c>
      <c r="F1558" t="s">
        <v>2842</v>
      </c>
      <c r="G1558" s="1">
        <f>COUNTIF(B1558,"*ii*")</f>
        <v>0</v>
      </c>
      <c r="H1558" s="1">
        <f>COUNTIF(B1558,"*ee*")</f>
        <v>0</v>
      </c>
      <c r="I1558" s="1">
        <f>COUNTIF(B1558,"*aa*")</f>
        <v>0</v>
      </c>
      <c r="J1558" s="1">
        <f>COUNTIF(B1558,"*oo*")</f>
        <v>0</v>
      </c>
      <c r="K1558" s="1">
        <f>COUNTIF(B1558,"*uu*")</f>
        <v>0</v>
      </c>
      <c r="L1558" s="1">
        <f>COUNTIF(B1558,"*ia*")</f>
        <v>0</v>
      </c>
      <c r="M1558" s="1">
        <f>COUNTIF(B1558,"*iu*")</f>
        <v>0</v>
      </c>
      <c r="N1558" s="1">
        <f>COUNTIF(B1558,"*ei*")</f>
        <v>0</v>
      </c>
      <c r="O1558" s="1">
        <f>COUNTIF(B1558,"*ea*")</f>
        <v>0</v>
      </c>
      <c r="P1558" s="1">
        <f>COUNTIF(B1558,"*eo*")</f>
        <v>0</v>
      </c>
      <c r="Q1558" s="1">
        <f>COUNTIF(B1558,"*eu*")</f>
        <v>0</v>
      </c>
      <c r="R1558" s="1">
        <f>COUNTIF(B1558,"*ai*")</f>
        <v>0</v>
      </c>
      <c r="S1558" s="1">
        <f>COUNTIF(B1558,"*ae*")</f>
        <v>0</v>
      </c>
      <c r="T1558" s="1">
        <f>COUNTIF(B1558,"*ao*")</f>
        <v>0</v>
      </c>
      <c r="U1558" s="1">
        <f>COUNTIF(B1558,"*au*")</f>
        <v>0</v>
      </c>
      <c r="V1558" s="1">
        <f>COUNTIF(B1558,"*oi*")</f>
        <v>0</v>
      </c>
      <c r="W1558" s="1">
        <f>COUNTIF(B1558,"*oe*")</f>
        <v>0</v>
      </c>
      <c r="X1558" s="1">
        <f>COUNTIF(B1558,"*oa*")</f>
        <v>0</v>
      </c>
      <c r="Y1558" s="1">
        <f>COUNTIF(B1558,"*ou*")</f>
        <v>0</v>
      </c>
      <c r="Z1558" s="1">
        <f>COUNTIF(B1558,"*ui*")</f>
        <v>0</v>
      </c>
      <c r="AA1558" s="1">
        <f>COUNTIF(B1558,"*ua*")</f>
        <v>0</v>
      </c>
      <c r="AB1558">
        <f>SUM(G1558:AA1558)</f>
        <v>0</v>
      </c>
      <c r="AC1558">
        <v>2</v>
      </c>
      <c r="AD1558">
        <f>COUNTIF(AC1558,"2")</f>
        <v>1</v>
      </c>
      <c r="AE1558">
        <f>COUNTIF(AC1558,"3")</f>
        <v>0</v>
      </c>
      <c r="AF1558">
        <f>COUNTIF(AC1558,"4")</f>
        <v>0</v>
      </c>
      <c r="AG1558">
        <f>COUNTIF(AC1558,"5")</f>
        <v>0</v>
      </c>
      <c r="AH1558">
        <v>1</v>
      </c>
      <c r="AI1558">
        <v>0</v>
      </c>
      <c r="AM1558">
        <v>1</v>
      </c>
      <c r="AN1558" t="str">
        <f>RIGHT(B1558,1)</f>
        <v>ʔ</v>
      </c>
      <c r="AO1558" s="1">
        <f>COUNTIF(F1558,"CVCV")+COUNTIF(F1558,"CVVCV")</f>
        <v>0</v>
      </c>
      <c r="AP1558" s="1">
        <f>COUNTIF(F1558,"CVCVC")+COUNTIF(F1558,"CVVCVC")</f>
        <v>1</v>
      </c>
      <c r="AQ1558" s="1">
        <f>COUNTIF(F1558,"VCV")+COUNTIF(F1558,"VVCV")</f>
        <v>0</v>
      </c>
      <c r="AR1558" s="1">
        <f>COUNTIF(F1558,"VCVC")+COUNTIF(F1558,"VVCVC")</f>
        <v>0</v>
      </c>
      <c r="AS1558" s="1">
        <f>COUNTIF(F1558,"CVV")</f>
        <v>0</v>
      </c>
      <c r="AT1558" s="1">
        <f>COUNTIF(F1558,"CVVC")</f>
        <v>0</v>
      </c>
      <c r="AU1558" s="1">
        <f>COUNTIF(F1558,"VV")</f>
        <v>0</v>
      </c>
      <c r="AV1558" s="1">
        <f>COUNTIF(F1558,"VVC")</f>
        <v>0</v>
      </c>
      <c r="AW1558" s="1">
        <f>COUNTIF(F1558,"CVVCVC")+COUNTIF(F1558,"VVCVC")+COUNTIF(F1558,"CVVCV")+COUNTIF(F1558,"VVCV")</f>
        <v>0</v>
      </c>
      <c r="AY1558" s="1">
        <f>COUNTIF(F1558,"CCVCV")</f>
        <v>0</v>
      </c>
      <c r="AZ1558" s="1">
        <f>COUNTIF(F1558,"CCVCVC")</f>
        <v>0</v>
      </c>
      <c r="BA1558" s="1">
        <f>COUNTIF(F1558,"CCVV")</f>
        <v>0</v>
      </c>
      <c r="BB1558" s="1">
        <f>COUNTIF(F1558,"CCVVC")</f>
        <v>0</v>
      </c>
      <c r="BC1558">
        <v>1</v>
      </c>
      <c r="BF1558" s="1" t="str">
        <f>RIGHT(F1558,4)</f>
        <v>VCVC</v>
      </c>
      <c r="BG1558" s="1"/>
      <c r="BJ1558">
        <v>1</v>
      </c>
      <c r="BK1558">
        <v>1</v>
      </c>
      <c r="BP1558" s="1">
        <f>SUM(BG1558:BO1558)</f>
        <v>2</v>
      </c>
      <c r="BQ1558">
        <v>0</v>
      </c>
      <c r="BS1558" s="1" t="str">
        <f>LEFT(B1558,1)</f>
        <v>ʔ</v>
      </c>
      <c r="BT1558" s="1" t="str">
        <f>LEFT(B1558,2)</f>
        <v>ʔo</v>
      </c>
      <c r="BU1558" s="1" t="str">
        <f>RIGHT(B1558,1)</f>
        <v>ʔ</v>
      </c>
      <c r="BX1558" s="10">
        <v>0</v>
      </c>
      <c r="BY1558" s="10" t="str">
        <f>LEFT(CA1558,1)</f>
        <v>o</v>
      </c>
      <c r="BZ1558" s="10" t="str">
        <f>LEFT(CC1558,1)</f>
        <v>a</v>
      </c>
      <c r="CA1558" s="10" t="str">
        <f>RIGHT(B1558,4)</f>
        <v>opaʔ</v>
      </c>
      <c r="CB1558" s="10" t="str">
        <f>RIGHT(B1558,3)</f>
        <v>paʔ</v>
      </c>
      <c r="CC1558" s="10" t="str">
        <f>RIGHT(B1558,2)</f>
        <v>aʔ</v>
      </c>
      <c r="CD1558" s="10" t="str">
        <f>RIGHT(B1558,1)</f>
        <v>ʔ</v>
      </c>
    </row>
    <row r="1559" spans="1:82">
      <c r="A1559">
        <v>687</v>
      </c>
      <c r="B1559" s="30" t="s">
        <v>3124</v>
      </c>
      <c r="C1559" t="s">
        <v>2322</v>
      </c>
      <c r="D1559" t="s">
        <v>1141</v>
      </c>
      <c r="E1559" t="s">
        <v>1141</v>
      </c>
      <c r="F1559" t="s">
        <v>2842</v>
      </c>
      <c r="G1559" s="1">
        <f>COUNTIF(B1559,"*ii*")</f>
        <v>0</v>
      </c>
      <c r="H1559" s="1">
        <f>COUNTIF(B1559,"*ee*")</f>
        <v>0</v>
      </c>
      <c r="I1559" s="1">
        <f>COUNTIF(B1559,"*aa*")</f>
        <v>0</v>
      </c>
      <c r="J1559" s="1">
        <f>COUNTIF(B1559,"*oo*")</f>
        <v>0</v>
      </c>
      <c r="K1559" s="1">
        <f>COUNTIF(B1559,"*uu*")</f>
        <v>0</v>
      </c>
      <c r="L1559" s="1">
        <f>COUNTIF(B1559,"*ia*")</f>
        <v>0</v>
      </c>
      <c r="M1559" s="1">
        <f>COUNTIF(B1559,"*iu*")</f>
        <v>0</v>
      </c>
      <c r="N1559" s="1">
        <f>COUNTIF(B1559,"*ei*")</f>
        <v>0</v>
      </c>
      <c r="O1559" s="1">
        <f>COUNTIF(B1559,"*ea*")</f>
        <v>0</v>
      </c>
      <c r="P1559" s="1">
        <f>COUNTIF(B1559,"*eo*")</f>
        <v>0</v>
      </c>
      <c r="Q1559" s="1">
        <f>COUNTIF(B1559,"*eu*")</f>
        <v>0</v>
      </c>
      <c r="R1559" s="1">
        <f>COUNTIF(B1559,"*ai*")</f>
        <v>0</v>
      </c>
      <c r="S1559" s="1">
        <f>COUNTIF(B1559,"*ae*")</f>
        <v>0</v>
      </c>
      <c r="T1559" s="1">
        <f>COUNTIF(B1559,"*ao*")</f>
        <v>0</v>
      </c>
      <c r="U1559" s="1">
        <f>COUNTIF(B1559,"*au*")</f>
        <v>0</v>
      </c>
      <c r="V1559" s="1">
        <f>COUNTIF(B1559,"*oi*")</f>
        <v>0</v>
      </c>
      <c r="W1559" s="1">
        <f>COUNTIF(B1559,"*oe*")</f>
        <v>0</v>
      </c>
      <c r="X1559" s="1">
        <f>COUNTIF(B1559,"*oa*")</f>
        <v>0</v>
      </c>
      <c r="Y1559" s="1">
        <f>COUNTIF(B1559,"*ou*")</f>
        <v>0</v>
      </c>
      <c r="Z1559" s="1">
        <f>COUNTIF(B1559,"*ui*")</f>
        <v>0</v>
      </c>
      <c r="AA1559" s="1">
        <f>COUNTIF(B1559,"*ua*")</f>
        <v>0</v>
      </c>
      <c r="AB1559">
        <f>SUM(G1559:AA1559)</f>
        <v>0</v>
      </c>
      <c r="AC1559">
        <v>2</v>
      </c>
      <c r="AD1559">
        <f>COUNTIF(AC1559,"2")</f>
        <v>1</v>
      </c>
      <c r="AE1559">
        <f>COUNTIF(AC1559,"3")</f>
        <v>0</v>
      </c>
      <c r="AF1559">
        <f>COUNTIF(AC1559,"4")</f>
        <v>0</v>
      </c>
      <c r="AG1559">
        <f>COUNTIF(AC1559,"5")</f>
        <v>0</v>
      </c>
      <c r="AH1559">
        <v>1</v>
      </c>
      <c r="AI1559">
        <v>0</v>
      </c>
      <c r="AM1559">
        <v>1</v>
      </c>
      <c r="AN1559" t="str">
        <f>RIGHT(B1559,1)</f>
        <v>ʔ</v>
      </c>
      <c r="AO1559" s="1">
        <f>COUNTIF(F1559,"CVCV")+COUNTIF(F1559,"CVVCV")</f>
        <v>0</v>
      </c>
      <c r="AP1559" s="1">
        <f>COUNTIF(F1559,"CVCVC")+COUNTIF(F1559,"CVVCVC")</f>
        <v>1</v>
      </c>
      <c r="AQ1559" s="1">
        <f>COUNTIF(F1559,"VCV")+COUNTIF(F1559,"VVCV")</f>
        <v>0</v>
      </c>
      <c r="AR1559" s="1">
        <f>COUNTIF(F1559,"VCVC")+COUNTIF(F1559,"VVCVC")</f>
        <v>0</v>
      </c>
      <c r="AS1559" s="1">
        <f>COUNTIF(F1559,"CVV")</f>
        <v>0</v>
      </c>
      <c r="AT1559" s="1">
        <f>COUNTIF(F1559,"CVVC")</f>
        <v>0</v>
      </c>
      <c r="AU1559" s="1">
        <f>COUNTIF(F1559,"VV")</f>
        <v>0</v>
      </c>
      <c r="AV1559" s="1">
        <f>COUNTIF(F1559,"VVC")</f>
        <v>0</v>
      </c>
      <c r="AW1559" s="1">
        <f>COUNTIF(F1559,"CVVCVC")+COUNTIF(F1559,"VVCVC")+COUNTIF(F1559,"CVVCV")+COUNTIF(F1559,"VVCV")</f>
        <v>0</v>
      </c>
      <c r="AY1559" s="1">
        <f>COUNTIF(F1559,"CCVCV")</f>
        <v>0</v>
      </c>
      <c r="AZ1559" s="1">
        <f>COUNTIF(F1559,"CCVCVC")</f>
        <v>0</v>
      </c>
      <c r="BA1559" s="1">
        <f>COUNTIF(F1559,"CCVV")</f>
        <v>0</v>
      </c>
      <c r="BB1559" s="1">
        <f>COUNTIF(F1559,"CCVVC")</f>
        <v>0</v>
      </c>
      <c r="BF1559" s="1" t="str">
        <f>RIGHT(F1559,4)</f>
        <v>VCVC</v>
      </c>
      <c r="BG1559" s="1"/>
      <c r="BJ1559">
        <v>1</v>
      </c>
      <c r="BK1559">
        <v>1</v>
      </c>
      <c r="BP1559" s="1">
        <f>SUM(BG1559:BO1559)</f>
        <v>2</v>
      </c>
      <c r="BQ1559">
        <v>0</v>
      </c>
      <c r="BS1559" s="1" t="str">
        <f>LEFT(B1559,1)</f>
        <v>k</v>
      </c>
      <c r="BT1559" s="1" t="str">
        <f>LEFT(B1559,2)</f>
        <v>ku</v>
      </c>
      <c r="BU1559" s="1" t="str">
        <f>RIGHT(B1559,1)</f>
        <v>ʔ</v>
      </c>
      <c r="BX1559" s="10">
        <v>0</v>
      </c>
      <c r="BY1559" s="10" t="str">
        <f>LEFT(CA1559,1)</f>
        <v>u</v>
      </c>
      <c r="BZ1559" s="10" t="str">
        <f>LEFT(CC1559,1)</f>
        <v>a</v>
      </c>
      <c r="CA1559" s="10" t="str">
        <f>RIGHT(B1559,4)</f>
        <v>ufaʔ</v>
      </c>
      <c r="CB1559" s="10" t="str">
        <f>RIGHT(B1559,3)</f>
        <v>faʔ</v>
      </c>
      <c r="CC1559" s="10" t="str">
        <f>RIGHT(B1559,2)</f>
        <v>aʔ</v>
      </c>
      <c r="CD1559" s="10" t="str">
        <f>RIGHT(B1559,1)</f>
        <v>ʔ</v>
      </c>
    </row>
    <row r="1560" spans="1:82">
      <c r="A1560">
        <v>1935</v>
      </c>
      <c r="B1560" s="30" t="s">
        <v>3498</v>
      </c>
      <c r="C1560" t="s">
        <v>2404</v>
      </c>
      <c r="D1560" t="s">
        <v>1141</v>
      </c>
      <c r="E1560" t="s">
        <v>1141</v>
      </c>
      <c r="F1560" t="s">
        <v>2842</v>
      </c>
      <c r="G1560" s="1">
        <f>COUNTIF(B1560,"*ii*")</f>
        <v>0</v>
      </c>
      <c r="H1560" s="1">
        <f>COUNTIF(B1560,"*ee*")</f>
        <v>0</v>
      </c>
      <c r="I1560" s="1">
        <f>COUNTIF(B1560,"*aa*")</f>
        <v>0</v>
      </c>
      <c r="J1560" s="1">
        <f>COUNTIF(B1560,"*oo*")</f>
        <v>0</v>
      </c>
      <c r="K1560" s="1">
        <f>COUNTIF(B1560,"*uu*")</f>
        <v>0</v>
      </c>
      <c r="L1560" s="1">
        <f>COUNTIF(B1560,"*ia*")</f>
        <v>0</v>
      </c>
      <c r="M1560" s="1">
        <f>COUNTIF(B1560,"*iu*")</f>
        <v>0</v>
      </c>
      <c r="N1560" s="1">
        <f>COUNTIF(B1560,"*ei*")</f>
        <v>0</v>
      </c>
      <c r="O1560" s="1">
        <f>COUNTIF(B1560,"*ea*")</f>
        <v>0</v>
      </c>
      <c r="P1560" s="1">
        <f>COUNTIF(B1560,"*eo*")</f>
        <v>0</v>
      </c>
      <c r="Q1560" s="1">
        <f>COUNTIF(B1560,"*eu*")</f>
        <v>0</v>
      </c>
      <c r="R1560" s="1">
        <f>COUNTIF(B1560,"*ai*")</f>
        <v>0</v>
      </c>
      <c r="S1560" s="1">
        <f>COUNTIF(B1560,"*ae*")</f>
        <v>0</v>
      </c>
      <c r="T1560" s="1">
        <f>COUNTIF(B1560,"*ao*")</f>
        <v>0</v>
      </c>
      <c r="U1560" s="1">
        <f>COUNTIF(B1560,"*au*")</f>
        <v>0</v>
      </c>
      <c r="V1560" s="1">
        <f>COUNTIF(B1560,"*oi*")</f>
        <v>0</v>
      </c>
      <c r="W1560" s="1">
        <f>COUNTIF(B1560,"*oe*")</f>
        <v>0</v>
      </c>
      <c r="X1560" s="1">
        <f>COUNTIF(B1560,"*oa*")</f>
        <v>0</v>
      </c>
      <c r="Y1560" s="1">
        <f>COUNTIF(B1560,"*ou*")</f>
        <v>0</v>
      </c>
      <c r="Z1560" s="1">
        <f>COUNTIF(B1560,"*ui*")</f>
        <v>0</v>
      </c>
      <c r="AA1560" s="1">
        <f>COUNTIF(B1560,"*ua*")</f>
        <v>0</v>
      </c>
      <c r="AB1560">
        <f>SUM(G1560:AA1560)</f>
        <v>0</v>
      </c>
      <c r="AC1560">
        <v>2</v>
      </c>
      <c r="AD1560">
        <f>COUNTIF(AC1560,"2")</f>
        <v>1</v>
      </c>
      <c r="AE1560">
        <f>COUNTIF(AC1560,"3")</f>
        <v>0</v>
      </c>
      <c r="AF1560">
        <f>COUNTIF(AC1560,"4")</f>
        <v>0</v>
      </c>
      <c r="AG1560">
        <f>COUNTIF(AC1560,"5")</f>
        <v>0</v>
      </c>
      <c r="AH1560">
        <v>1</v>
      </c>
      <c r="AI1560">
        <v>0</v>
      </c>
      <c r="AM1560">
        <v>1</v>
      </c>
      <c r="AN1560" t="str">
        <f>RIGHT(B1560,1)</f>
        <v>ʔ</v>
      </c>
      <c r="AO1560" s="1">
        <f>COUNTIF(F1560,"CVCV")+COUNTIF(F1560,"CVVCV")</f>
        <v>0</v>
      </c>
      <c r="AP1560" s="1">
        <f>COUNTIF(F1560,"CVCVC")+COUNTIF(F1560,"CVVCVC")</f>
        <v>1</v>
      </c>
      <c r="AQ1560" s="1">
        <f>COUNTIF(F1560,"VCV")+COUNTIF(F1560,"VVCV")</f>
        <v>0</v>
      </c>
      <c r="AR1560" s="1">
        <f>COUNTIF(F1560,"VCVC")+COUNTIF(F1560,"VVCVC")</f>
        <v>0</v>
      </c>
      <c r="AS1560" s="1">
        <f>COUNTIF(F1560,"CVV")</f>
        <v>0</v>
      </c>
      <c r="AT1560" s="1">
        <f>COUNTIF(F1560,"CVVC")</f>
        <v>0</v>
      </c>
      <c r="AU1560" s="1">
        <f>COUNTIF(F1560,"VV")</f>
        <v>0</v>
      </c>
      <c r="AV1560" s="1">
        <f>COUNTIF(F1560,"VVC")</f>
        <v>0</v>
      </c>
      <c r="AW1560" s="1">
        <f>COUNTIF(F1560,"CVVCVC")+COUNTIF(F1560,"VVCVC")+COUNTIF(F1560,"CVVCV")+COUNTIF(F1560,"VVCV")</f>
        <v>0</v>
      </c>
      <c r="AY1560" s="1">
        <f>COUNTIF(F1560,"CCVCV")</f>
        <v>0</v>
      </c>
      <c r="AZ1560" s="1">
        <f>COUNTIF(F1560,"CCVCVC")</f>
        <v>0</v>
      </c>
      <c r="BA1560" s="1">
        <f>COUNTIF(F1560,"CCVV")</f>
        <v>0</v>
      </c>
      <c r="BB1560" s="1">
        <f>COUNTIF(F1560,"CCVVC")</f>
        <v>0</v>
      </c>
      <c r="BF1560" s="1" t="str">
        <f>RIGHT(F1560,4)</f>
        <v>VCVC</v>
      </c>
      <c r="BG1560" s="1"/>
      <c r="BJ1560">
        <v>1</v>
      </c>
      <c r="BK1560">
        <v>1</v>
      </c>
      <c r="BP1560" s="1">
        <f>SUM(BG1560:BO1560)</f>
        <v>2</v>
      </c>
      <c r="BQ1560">
        <v>0</v>
      </c>
      <c r="BS1560" s="1" t="str">
        <f>LEFT(B1560,1)</f>
        <v>t</v>
      </c>
      <c r="BT1560" s="1" t="str">
        <f>LEFT(B1560,2)</f>
        <v>tu</v>
      </c>
      <c r="BU1560" s="1" t="str">
        <f>RIGHT(B1560,1)</f>
        <v>ʔ</v>
      </c>
      <c r="BX1560" s="10">
        <v>0</v>
      </c>
      <c r="BY1560" s="10" t="str">
        <f>LEFT(CA1560,1)</f>
        <v>u</v>
      </c>
      <c r="BZ1560" s="10" t="str">
        <f>LEFT(CC1560,1)</f>
        <v>a</v>
      </c>
      <c r="CA1560" s="10" t="str">
        <f>RIGHT(B1560,4)</f>
        <v>ukaʔ</v>
      </c>
      <c r="CB1560" s="10" t="str">
        <f>RIGHT(B1560,3)</f>
        <v>kaʔ</v>
      </c>
      <c r="CC1560" s="10" t="str">
        <f>RIGHT(B1560,2)</f>
        <v>aʔ</v>
      </c>
      <c r="CD1560" s="10" t="str">
        <f>RIGHT(B1560,1)</f>
        <v>ʔ</v>
      </c>
    </row>
    <row r="1561" spans="1:82">
      <c r="A1561">
        <v>1749</v>
      </c>
      <c r="B1561" s="30" t="s">
        <v>3473</v>
      </c>
      <c r="C1561" t="s">
        <v>2523</v>
      </c>
      <c r="D1561" t="s">
        <v>1141</v>
      </c>
      <c r="E1561" t="s">
        <v>1141</v>
      </c>
      <c r="F1561" t="s">
        <v>2842</v>
      </c>
      <c r="G1561" s="1">
        <f>COUNTIF(B1561,"*ii*")</f>
        <v>0</v>
      </c>
      <c r="H1561" s="1">
        <f>COUNTIF(B1561,"*ee*")</f>
        <v>0</v>
      </c>
      <c r="I1561" s="1">
        <f>COUNTIF(B1561,"*aa*")</f>
        <v>0</v>
      </c>
      <c r="J1561" s="1">
        <f>COUNTIF(B1561,"*oo*")</f>
        <v>0</v>
      </c>
      <c r="K1561" s="1">
        <f>COUNTIF(B1561,"*uu*")</f>
        <v>0</v>
      </c>
      <c r="L1561" s="1">
        <f>COUNTIF(B1561,"*ia*")</f>
        <v>0</v>
      </c>
      <c r="M1561" s="1">
        <f>COUNTIF(B1561,"*iu*")</f>
        <v>0</v>
      </c>
      <c r="N1561" s="1">
        <f>COUNTIF(B1561,"*ei*")</f>
        <v>0</v>
      </c>
      <c r="O1561" s="1">
        <f>COUNTIF(B1561,"*ea*")</f>
        <v>0</v>
      </c>
      <c r="P1561" s="1">
        <f>COUNTIF(B1561,"*eo*")</f>
        <v>0</v>
      </c>
      <c r="Q1561" s="1">
        <f>COUNTIF(B1561,"*eu*")</f>
        <v>0</v>
      </c>
      <c r="R1561" s="1">
        <f>COUNTIF(B1561,"*ai*")</f>
        <v>0</v>
      </c>
      <c r="S1561" s="1">
        <f>COUNTIF(B1561,"*ae*")</f>
        <v>0</v>
      </c>
      <c r="T1561" s="1">
        <f>COUNTIF(B1561,"*ao*")</f>
        <v>0</v>
      </c>
      <c r="U1561" s="1">
        <f>COUNTIF(B1561,"*au*")</f>
        <v>0</v>
      </c>
      <c r="V1561" s="1">
        <f>COUNTIF(B1561,"*oi*")</f>
        <v>0</v>
      </c>
      <c r="W1561" s="1">
        <f>COUNTIF(B1561,"*oe*")</f>
        <v>0</v>
      </c>
      <c r="X1561" s="1">
        <f>COUNTIF(B1561,"*oa*")</f>
        <v>0</v>
      </c>
      <c r="Y1561" s="1">
        <f>COUNTIF(B1561,"*ou*")</f>
        <v>0</v>
      </c>
      <c r="Z1561" s="1">
        <f>COUNTIF(B1561,"*ui*")</f>
        <v>0</v>
      </c>
      <c r="AA1561" s="1">
        <f>COUNTIF(B1561,"*ua*")</f>
        <v>0</v>
      </c>
      <c r="AB1561">
        <f>SUM(G1561:AA1561)</f>
        <v>0</v>
      </c>
      <c r="AC1561">
        <v>2</v>
      </c>
      <c r="AD1561">
        <f>COUNTIF(AC1561,"2")</f>
        <v>1</v>
      </c>
      <c r="AE1561">
        <f>COUNTIF(AC1561,"3")</f>
        <v>0</v>
      </c>
      <c r="AF1561">
        <f>COUNTIF(AC1561,"4")</f>
        <v>0</v>
      </c>
      <c r="AG1561">
        <f>COUNTIF(AC1561,"5")</f>
        <v>0</v>
      </c>
      <c r="AH1561">
        <v>1</v>
      </c>
      <c r="AI1561">
        <v>0</v>
      </c>
      <c r="AM1561">
        <v>1</v>
      </c>
      <c r="AN1561" t="str">
        <f>RIGHT(B1561,1)</f>
        <v>ʔ</v>
      </c>
      <c r="AO1561" s="1">
        <f>COUNTIF(F1561,"CVCV")+COUNTIF(F1561,"CVVCV")</f>
        <v>0</v>
      </c>
      <c r="AP1561" s="1">
        <f>COUNTIF(F1561,"CVCVC")+COUNTIF(F1561,"CVVCVC")</f>
        <v>1</v>
      </c>
      <c r="AQ1561" s="1">
        <f>COUNTIF(F1561,"VCV")+COUNTIF(F1561,"VVCV")</f>
        <v>0</v>
      </c>
      <c r="AR1561" s="1">
        <f>COUNTIF(F1561,"VCVC")+COUNTIF(F1561,"VVCVC")</f>
        <v>0</v>
      </c>
      <c r="AS1561" s="1">
        <f>COUNTIF(F1561,"CVV")</f>
        <v>0</v>
      </c>
      <c r="AT1561" s="1">
        <f>COUNTIF(F1561,"CVVC")</f>
        <v>0</v>
      </c>
      <c r="AU1561" s="1">
        <f>COUNTIF(F1561,"VV")</f>
        <v>0</v>
      </c>
      <c r="AV1561" s="1">
        <f>COUNTIF(F1561,"VVC")</f>
        <v>0</v>
      </c>
      <c r="AW1561" s="1">
        <f>COUNTIF(F1561,"CVVCVC")+COUNTIF(F1561,"VVCVC")+COUNTIF(F1561,"CVVCV")+COUNTIF(F1561,"VVCV")</f>
        <v>0</v>
      </c>
      <c r="AY1561" s="1">
        <f>COUNTIF(F1561,"CCVCV")</f>
        <v>0</v>
      </c>
      <c r="AZ1561" s="1">
        <f>COUNTIF(F1561,"CCVCVC")</f>
        <v>0</v>
      </c>
      <c r="BA1561" s="1">
        <f>COUNTIF(F1561,"CCVV")</f>
        <v>0</v>
      </c>
      <c r="BB1561" s="1">
        <f>COUNTIF(F1561,"CCVVC")</f>
        <v>0</v>
      </c>
      <c r="BF1561" s="1" t="str">
        <f>RIGHT(F1561,4)</f>
        <v>VCVC</v>
      </c>
      <c r="BG1561" s="1"/>
      <c r="BJ1561">
        <v>1</v>
      </c>
      <c r="BK1561">
        <v>1</v>
      </c>
      <c r="BP1561" s="1">
        <f>SUM(BG1561:BO1561)</f>
        <v>2</v>
      </c>
      <c r="BQ1561">
        <v>0</v>
      </c>
      <c r="BS1561" s="1" t="str">
        <f>LEFT(B1561,1)</f>
        <v>s</v>
      </c>
      <c r="BT1561" s="1" t="str">
        <f>LEFT(B1561,2)</f>
        <v>su</v>
      </c>
      <c r="BU1561" s="1" t="str">
        <f>RIGHT(B1561,1)</f>
        <v>ʔ</v>
      </c>
      <c r="BX1561" s="10">
        <v>0</v>
      </c>
      <c r="BY1561" s="10" t="str">
        <f>LEFT(CA1561,1)</f>
        <v>u</v>
      </c>
      <c r="BZ1561" s="10" t="str">
        <f>LEFT(CC1561,1)</f>
        <v>a</v>
      </c>
      <c r="CA1561" s="10" t="str">
        <f>RIGHT(B1561,4)</f>
        <v>umaʔ</v>
      </c>
      <c r="CB1561" s="10" t="str">
        <f>RIGHT(B1561,3)</f>
        <v>maʔ</v>
      </c>
      <c r="CC1561" s="10" t="str">
        <f>RIGHT(B1561,2)</f>
        <v>aʔ</v>
      </c>
      <c r="CD1561" s="10" t="str">
        <f>RIGHT(B1561,1)</f>
        <v>ʔ</v>
      </c>
    </row>
    <row r="1562" spans="1:82">
      <c r="A1562">
        <v>1942</v>
      </c>
      <c r="B1562" s="30" t="s">
        <v>3499</v>
      </c>
      <c r="C1562" t="s">
        <v>2661</v>
      </c>
      <c r="D1562" t="s">
        <v>1141</v>
      </c>
      <c r="E1562" t="s">
        <v>1141</v>
      </c>
      <c r="F1562" t="s">
        <v>2842</v>
      </c>
      <c r="G1562" s="1">
        <f>COUNTIF(B1562,"*ii*")</f>
        <v>0</v>
      </c>
      <c r="H1562" s="1">
        <f>COUNTIF(B1562,"*ee*")</f>
        <v>0</v>
      </c>
      <c r="I1562" s="1">
        <f>COUNTIF(B1562,"*aa*")</f>
        <v>0</v>
      </c>
      <c r="J1562" s="1">
        <f>COUNTIF(B1562,"*oo*")</f>
        <v>0</v>
      </c>
      <c r="K1562" s="1">
        <f>COUNTIF(B1562,"*uu*")</f>
        <v>0</v>
      </c>
      <c r="L1562" s="1">
        <f>COUNTIF(B1562,"*ia*")</f>
        <v>0</v>
      </c>
      <c r="M1562" s="1">
        <f>COUNTIF(B1562,"*iu*")</f>
        <v>0</v>
      </c>
      <c r="N1562" s="1">
        <f>COUNTIF(B1562,"*ei*")</f>
        <v>0</v>
      </c>
      <c r="O1562" s="1">
        <f>COUNTIF(B1562,"*ea*")</f>
        <v>0</v>
      </c>
      <c r="P1562" s="1">
        <f>COUNTIF(B1562,"*eo*")</f>
        <v>0</v>
      </c>
      <c r="Q1562" s="1">
        <f>COUNTIF(B1562,"*eu*")</f>
        <v>0</v>
      </c>
      <c r="R1562" s="1">
        <f>COUNTIF(B1562,"*ai*")</f>
        <v>0</v>
      </c>
      <c r="S1562" s="1">
        <f>COUNTIF(B1562,"*ae*")</f>
        <v>0</v>
      </c>
      <c r="T1562" s="1">
        <f>COUNTIF(B1562,"*ao*")</f>
        <v>0</v>
      </c>
      <c r="U1562" s="1">
        <f>COUNTIF(B1562,"*au*")</f>
        <v>0</v>
      </c>
      <c r="V1562" s="1">
        <f>COUNTIF(B1562,"*oi*")</f>
        <v>0</v>
      </c>
      <c r="W1562" s="1">
        <f>COUNTIF(B1562,"*oe*")</f>
        <v>0</v>
      </c>
      <c r="X1562" s="1">
        <f>COUNTIF(B1562,"*oa*")</f>
        <v>0</v>
      </c>
      <c r="Y1562" s="1">
        <f>COUNTIF(B1562,"*ou*")</f>
        <v>0</v>
      </c>
      <c r="Z1562" s="1">
        <f>COUNTIF(B1562,"*ui*")</f>
        <v>0</v>
      </c>
      <c r="AA1562" s="1">
        <f>COUNTIF(B1562,"*ua*")</f>
        <v>0</v>
      </c>
      <c r="AB1562">
        <f>SUM(G1562:AA1562)</f>
        <v>0</v>
      </c>
      <c r="AC1562">
        <v>2</v>
      </c>
      <c r="AD1562">
        <f>COUNTIF(AC1562,"2")</f>
        <v>1</v>
      </c>
      <c r="AE1562">
        <f>COUNTIF(AC1562,"3")</f>
        <v>0</v>
      </c>
      <c r="AF1562">
        <f>COUNTIF(AC1562,"4")</f>
        <v>0</v>
      </c>
      <c r="AG1562">
        <f>COUNTIF(AC1562,"5")</f>
        <v>0</v>
      </c>
      <c r="AH1562">
        <v>1</v>
      </c>
      <c r="AI1562">
        <v>0</v>
      </c>
      <c r="AM1562">
        <v>1</v>
      </c>
      <c r="AN1562" t="str">
        <f>RIGHT(B1562,1)</f>
        <v>ʔ</v>
      </c>
      <c r="AO1562" s="1">
        <f>COUNTIF(F1562,"CVCV")+COUNTIF(F1562,"CVVCV")</f>
        <v>0</v>
      </c>
      <c r="AP1562" s="1">
        <f>COUNTIF(F1562,"CVCVC")+COUNTIF(F1562,"CVVCVC")</f>
        <v>1</v>
      </c>
      <c r="AQ1562" s="1">
        <f>COUNTIF(F1562,"VCV")+COUNTIF(F1562,"VVCV")</f>
        <v>0</v>
      </c>
      <c r="AR1562" s="1">
        <f>COUNTIF(F1562,"VCVC")+COUNTIF(F1562,"VVCVC")</f>
        <v>0</v>
      </c>
      <c r="AS1562" s="1">
        <f>COUNTIF(F1562,"CVV")</f>
        <v>0</v>
      </c>
      <c r="AT1562" s="1">
        <f>COUNTIF(F1562,"CVVC")</f>
        <v>0</v>
      </c>
      <c r="AU1562" s="1">
        <f>COUNTIF(F1562,"VV")</f>
        <v>0</v>
      </c>
      <c r="AV1562" s="1">
        <f>COUNTIF(F1562,"VVC")</f>
        <v>0</v>
      </c>
      <c r="AW1562" s="1">
        <f>COUNTIF(F1562,"CVVCVC")+COUNTIF(F1562,"VVCVC")+COUNTIF(F1562,"CVVCV")+COUNTIF(F1562,"VVCV")</f>
        <v>0</v>
      </c>
      <c r="AY1562" s="1">
        <f>COUNTIF(F1562,"CCVCV")</f>
        <v>0</v>
      </c>
      <c r="AZ1562" s="1">
        <f>COUNTIF(F1562,"CCVCVC")</f>
        <v>0</v>
      </c>
      <c r="BA1562" s="1">
        <f>COUNTIF(F1562,"CCVV")</f>
        <v>0</v>
      </c>
      <c r="BB1562" s="1">
        <f>COUNTIF(F1562,"CCVVC")</f>
        <v>0</v>
      </c>
      <c r="BF1562" s="1" t="str">
        <f>RIGHT(F1562,4)</f>
        <v>VCVC</v>
      </c>
      <c r="BG1562" s="1"/>
      <c r="BJ1562">
        <v>1</v>
      </c>
      <c r="BK1562">
        <v>1</v>
      </c>
      <c r="BP1562" s="1">
        <f>SUM(BG1562:BO1562)</f>
        <v>2</v>
      </c>
      <c r="BQ1562">
        <v>0</v>
      </c>
      <c r="BS1562" s="1" t="str">
        <f>LEFT(B1562,1)</f>
        <v>t</v>
      </c>
      <c r="BT1562" s="1" t="str">
        <f>LEFT(B1562,2)</f>
        <v>tu</v>
      </c>
      <c r="BU1562" s="1" t="str">
        <f>RIGHT(B1562,1)</f>
        <v>ʔ</v>
      </c>
      <c r="BX1562" s="10">
        <v>0</v>
      </c>
      <c r="BY1562" s="10" t="str">
        <f>LEFT(CA1562,1)</f>
        <v>u</v>
      </c>
      <c r="BZ1562" s="10" t="str">
        <f>LEFT(CC1562,1)</f>
        <v>a</v>
      </c>
      <c r="CA1562" s="10" t="str">
        <f>RIGHT(B1562,4)</f>
        <v>unaʔ</v>
      </c>
      <c r="CB1562" s="10" t="str">
        <f>RIGHT(B1562,3)</f>
        <v>naʔ</v>
      </c>
      <c r="CC1562" s="10" t="str">
        <f>RIGHT(B1562,2)</f>
        <v>aʔ</v>
      </c>
      <c r="CD1562" s="10" t="str">
        <f>RIGHT(B1562,1)</f>
        <v>ʔ</v>
      </c>
    </row>
    <row r="1563" spans="1:82">
      <c r="A1563">
        <v>1957</v>
      </c>
      <c r="B1563" s="30" t="s">
        <v>3503</v>
      </c>
      <c r="C1563" t="s">
        <v>1545</v>
      </c>
      <c r="D1563" t="s">
        <v>1141</v>
      </c>
      <c r="E1563" t="s">
        <v>1141</v>
      </c>
      <c r="F1563" t="s">
        <v>2842</v>
      </c>
      <c r="G1563" s="1">
        <f>COUNTIF(B1563,"*ii*")</f>
        <v>0</v>
      </c>
      <c r="H1563" s="1">
        <f>COUNTIF(B1563,"*ee*")</f>
        <v>0</v>
      </c>
      <c r="I1563" s="1">
        <f>COUNTIF(B1563,"*aa*")</f>
        <v>0</v>
      </c>
      <c r="J1563" s="1">
        <f>COUNTIF(B1563,"*oo*")</f>
        <v>0</v>
      </c>
      <c r="K1563" s="1">
        <f>COUNTIF(B1563,"*uu*")</f>
        <v>0</v>
      </c>
      <c r="L1563" s="1">
        <f>COUNTIF(B1563,"*ia*")</f>
        <v>0</v>
      </c>
      <c r="M1563" s="1">
        <f>COUNTIF(B1563,"*iu*")</f>
        <v>0</v>
      </c>
      <c r="N1563" s="1">
        <f>COUNTIF(B1563,"*ei*")</f>
        <v>0</v>
      </c>
      <c r="O1563" s="1">
        <f>COUNTIF(B1563,"*ea*")</f>
        <v>0</v>
      </c>
      <c r="P1563" s="1">
        <f>COUNTIF(B1563,"*eo*")</f>
        <v>0</v>
      </c>
      <c r="Q1563" s="1">
        <f>COUNTIF(B1563,"*eu*")</f>
        <v>0</v>
      </c>
      <c r="R1563" s="1">
        <f>COUNTIF(B1563,"*ai*")</f>
        <v>0</v>
      </c>
      <c r="S1563" s="1">
        <f>COUNTIF(B1563,"*ae*")</f>
        <v>0</v>
      </c>
      <c r="T1563" s="1">
        <f>COUNTIF(B1563,"*ao*")</f>
        <v>0</v>
      </c>
      <c r="U1563" s="1">
        <f>COUNTIF(B1563,"*au*")</f>
        <v>0</v>
      </c>
      <c r="V1563" s="1">
        <f>COUNTIF(B1563,"*oi*")</f>
        <v>0</v>
      </c>
      <c r="W1563" s="1">
        <f>COUNTIF(B1563,"*oe*")</f>
        <v>0</v>
      </c>
      <c r="X1563" s="1">
        <f>COUNTIF(B1563,"*oa*")</f>
        <v>0</v>
      </c>
      <c r="Y1563" s="1">
        <f>COUNTIF(B1563,"*ou*")</f>
        <v>0</v>
      </c>
      <c r="Z1563" s="1">
        <f>COUNTIF(B1563,"*ui*")</f>
        <v>0</v>
      </c>
      <c r="AA1563" s="1">
        <f>COUNTIF(B1563,"*ua*")</f>
        <v>0</v>
      </c>
      <c r="AB1563">
        <f>SUM(G1563:AA1563)</f>
        <v>0</v>
      </c>
      <c r="AC1563">
        <v>2</v>
      </c>
      <c r="AD1563">
        <f>COUNTIF(AC1563,"2")</f>
        <v>1</v>
      </c>
      <c r="AE1563">
        <f>COUNTIF(AC1563,"3")</f>
        <v>0</v>
      </c>
      <c r="AF1563">
        <f>COUNTIF(AC1563,"4")</f>
        <v>0</v>
      </c>
      <c r="AG1563">
        <f>COUNTIF(AC1563,"5")</f>
        <v>0</v>
      </c>
      <c r="AH1563">
        <v>1</v>
      </c>
      <c r="AI1563">
        <v>0</v>
      </c>
      <c r="AM1563">
        <v>1</v>
      </c>
      <c r="AN1563" t="str">
        <f>RIGHT(B1563,1)</f>
        <v>ʔ</v>
      </c>
      <c r="AO1563" s="1">
        <f>COUNTIF(F1563,"CVCV")+COUNTIF(F1563,"CVVCV")</f>
        <v>0</v>
      </c>
      <c r="AP1563" s="1">
        <f>COUNTIF(F1563,"CVCVC")+COUNTIF(F1563,"CVVCVC")</f>
        <v>1</v>
      </c>
      <c r="AQ1563" s="1">
        <f>COUNTIF(F1563,"VCV")+COUNTIF(F1563,"VVCV")</f>
        <v>0</v>
      </c>
      <c r="AR1563" s="1">
        <f>COUNTIF(F1563,"VCVC")+COUNTIF(F1563,"VVCVC")</f>
        <v>0</v>
      </c>
      <c r="AS1563" s="1">
        <f>COUNTIF(F1563,"CVV")</f>
        <v>0</v>
      </c>
      <c r="AT1563" s="1">
        <f>COUNTIF(F1563,"CVVC")</f>
        <v>0</v>
      </c>
      <c r="AU1563" s="1">
        <f>COUNTIF(F1563,"VV")</f>
        <v>0</v>
      </c>
      <c r="AV1563" s="1">
        <f>COUNTIF(F1563,"VVC")</f>
        <v>0</v>
      </c>
      <c r="AW1563" s="1">
        <f>COUNTIF(F1563,"CVVCVC")+COUNTIF(F1563,"VVCVC")+COUNTIF(F1563,"CVVCV")+COUNTIF(F1563,"VVCV")</f>
        <v>0</v>
      </c>
      <c r="AY1563" s="1">
        <f>COUNTIF(F1563,"CCVCV")</f>
        <v>0</v>
      </c>
      <c r="AZ1563" s="1">
        <f>COUNTIF(F1563,"CCVCVC")</f>
        <v>0</v>
      </c>
      <c r="BA1563" s="1">
        <f>COUNTIF(F1563,"CCVV")</f>
        <v>0</v>
      </c>
      <c r="BB1563" s="1">
        <f>COUNTIF(F1563,"CCVVC")</f>
        <v>0</v>
      </c>
      <c r="BF1563" s="1" t="str">
        <f>RIGHT(F1563,4)</f>
        <v>VCVC</v>
      </c>
      <c r="BG1563" s="1"/>
      <c r="BJ1563">
        <v>1</v>
      </c>
      <c r="BK1563">
        <v>1</v>
      </c>
      <c r="BP1563" s="1">
        <f>SUM(BG1563:BO1563)</f>
        <v>2</v>
      </c>
      <c r="BQ1563">
        <v>0</v>
      </c>
      <c r="BS1563" s="1" t="str">
        <f>LEFT(B1563,1)</f>
        <v>t</v>
      </c>
      <c r="BT1563" s="1" t="str">
        <f>LEFT(B1563,2)</f>
        <v>tu</v>
      </c>
      <c r="BU1563" s="1" t="str">
        <f>RIGHT(B1563,1)</f>
        <v>ʔ</v>
      </c>
      <c r="BX1563" s="10">
        <v>0</v>
      </c>
      <c r="BY1563" s="10" t="str">
        <f>LEFT(CA1563,1)</f>
        <v>u</v>
      </c>
      <c r="BZ1563" s="10" t="str">
        <f>LEFT(CC1563,1)</f>
        <v>a</v>
      </c>
      <c r="CA1563" s="10" t="str">
        <f>RIGHT(B1563,4)</f>
        <v>usaʔ</v>
      </c>
      <c r="CB1563" s="10" t="str">
        <f>RIGHT(B1563,3)</f>
        <v>saʔ</v>
      </c>
      <c r="CC1563" s="10" t="str">
        <f>RIGHT(B1563,2)</f>
        <v>aʔ</v>
      </c>
      <c r="CD1563" s="10" t="str">
        <f>RIGHT(B1563,1)</f>
        <v>ʔ</v>
      </c>
    </row>
    <row r="1564" spans="1:82">
      <c r="A1564">
        <v>1041</v>
      </c>
      <c r="B1564" s="30" t="s">
        <v>3181</v>
      </c>
      <c r="C1564" t="s">
        <v>1698</v>
      </c>
      <c r="D1564" t="s">
        <v>1141</v>
      </c>
      <c r="E1564" t="s">
        <v>1141</v>
      </c>
      <c r="F1564" t="s">
        <v>2842</v>
      </c>
      <c r="G1564" s="1">
        <f>COUNTIF(B1564,"*ii*")</f>
        <v>0</v>
      </c>
      <c r="H1564" s="1">
        <f>COUNTIF(B1564,"*ee*")</f>
        <v>0</v>
      </c>
      <c r="I1564" s="1">
        <f>COUNTIF(B1564,"*aa*")</f>
        <v>0</v>
      </c>
      <c r="J1564" s="1">
        <f>COUNTIF(B1564,"*oo*")</f>
        <v>0</v>
      </c>
      <c r="K1564" s="1">
        <f>COUNTIF(B1564,"*uu*")</f>
        <v>0</v>
      </c>
      <c r="L1564" s="1">
        <f>COUNTIF(B1564,"*ia*")</f>
        <v>0</v>
      </c>
      <c r="M1564" s="1">
        <f>COUNTIF(B1564,"*iu*")</f>
        <v>0</v>
      </c>
      <c r="N1564" s="1">
        <f>COUNTIF(B1564,"*ei*")</f>
        <v>0</v>
      </c>
      <c r="O1564" s="1">
        <f>COUNTIF(B1564,"*ea*")</f>
        <v>0</v>
      </c>
      <c r="P1564" s="1">
        <f>COUNTIF(B1564,"*eo*")</f>
        <v>0</v>
      </c>
      <c r="Q1564" s="1">
        <f>COUNTIF(B1564,"*eu*")</f>
        <v>0</v>
      </c>
      <c r="R1564" s="1">
        <f>COUNTIF(B1564,"*ai*")</f>
        <v>0</v>
      </c>
      <c r="S1564" s="1">
        <f>COUNTIF(B1564,"*ae*")</f>
        <v>0</v>
      </c>
      <c r="T1564" s="1">
        <f>COUNTIF(B1564,"*ao*")</f>
        <v>0</v>
      </c>
      <c r="U1564" s="1">
        <f>COUNTIF(B1564,"*au*")</f>
        <v>0</v>
      </c>
      <c r="V1564" s="1">
        <f>COUNTIF(B1564,"*oi*")</f>
        <v>0</v>
      </c>
      <c r="W1564" s="1">
        <f>COUNTIF(B1564,"*oe*")</f>
        <v>0</v>
      </c>
      <c r="X1564" s="1">
        <f>COUNTIF(B1564,"*oa*")</f>
        <v>0</v>
      </c>
      <c r="Y1564" s="1">
        <f>COUNTIF(B1564,"*ou*")</f>
        <v>0</v>
      </c>
      <c r="Z1564" s="1">
        <f>COUNTIF(B1564,"*ui*")</f>
        <v>0</v>
      </c>
      <c r="AA1564" s="1">
        <f>COUNTIF(B1564,"*ua*")</f>
        <v>0</v>
      </c>
      <c r="AB1564">
        <f>SUM(G1564:AA1564)</f>
        <v>0</v>
      </c>
      <c r="AC1564">
        <v>2</v>
      </c>
      <c r="AD1564">
        <f>COUNTIF(AC1564,"2")</f>
        <v>1</v>
      </c>
      <c r="AE1564">
        <f>COUNTIF(AC1564,"3")</f>
        <v>0</v>
      </c>
      <c r="AF1564">
        <f>COUNTIF(AC1564,"4")</f>
        <v>0</v>
      </c>
      <c r="AG1564">
        <f>COUNTIF(AC1564,"5")</f>
        <v>0</v>
      </c>
      <c r="AH1564">
        <v>1</v>
      </c>
      <c r="AI1564">
        <v>0</v>
      </c>
      <c r="AM1564">
        <v>1</v>
      </c>
      <c r="AN1564" t="str">
        <f>RIGHT(B1564,1)</f>
        <v>ʔ</v>
      </c>
      <c r="AO1564" s="1">
        <f>COUNTIF(F1564,"CVCV")+COUNTIF(F1564,"CVVCV")</f>
        <v>0</v>
      </c>
      <c r="AP1564" s="1">
        <f>COUNTIF(F1564,"CVCVC")+COUNTIF(F1564,"CVVCVC")</f>
        <v>1</v>
      </c>
      <c r="AQ1564" s="1">
        <f>COUNTIF(F1564,"VCV")+COUNTIF(F1564,"VVCV")</f>
        <v>0</v>
      </c>
      <c r="AR1564" s="1">
        <f>COUNTIF(F1564,"VCVC")+COUNTIF(F1564,"VVCVC")</f>
        <v>0</v>
      </c>
      <c r="AS1564" s="1">
        <f>COUNTIF(F1564,"CVV")</f>
        <v>0</v>
      </c>
      <c r="AT1564" s="1">
        <f>COUNTIF(F1564,"CVVC")</f>
        <v>0</v>
      </c>
      <c r="AU1564" s="1">
        <f>COUNTIF(F1564,"VV")</f>
        <v>0</v>
      </c>
      <c r="AV1564" s="1">
        <f>COUNTIF(F1564,"VVC")</f>
        <v>0</v>
      </c>
      <c r="AW1564" s="1">
        <f>COUNTIF(F1564,"CVVCVC")+COUNTIF(F1564,"VVCVC")+COUNTIF(F1564,"CVVCV")+COUNTIF(F1564,"VVCV")</f>
        <v>0</v>
      </c>
      <c r="AY1564" s="1">
        <f>COUNTIF(F1564,"CCVCV")</f>
        <v>0</v>
      </c>
      <c r="AZ1564" s="1">
        <f>COUNTIF(F1564,"CCVCVC")</f>
        <v>0</v>
      </c>
      <c r="BA1564" s="1">
        <f>COUNTIF(F1564,"CCVV")</f>
        <v>0</v>
      </c>
      <c r="BB1564" s="1">
        <f>COUNTIF(F1564,"CCVVC")</f>
        <v>0</v>
      </c>
      <c r="BF1564" s="1" t="str">
        <f>RIGHT(F1564,4)</f>
        <v>VCVC</v>
      </c>
      <c r="BG1564" s="1"/>
      <c r="BJ1564">
        <v>1</v>
      </c>
      <c r="BK1564">
        <v>1</v>
      </c>
      <c r="BP1564" s="1">
        <f>SUM(BG1564:BO1564)</f>
        <v>2</v>
      </c>
      <c r="BQ1564">
        <v>0</v>
      </c>
      <c r="BS1564" s="1" t="str">
        <f>LEFT(B1564,1)</f>
        <v>n</v>
      </c>
      <c r="BT1564" s="1" t="str">
        <f>LEFT(B1564,2)</f>
        <v>nu</v>
      </c>
      <c r="BU1564" s="1" t="str">
        <f>RIGHT(B1564,1)</f>
        <v>ʔ</v>
      </c>
      <c r="BX1564" s="10">
        <v>0</v>
      </c>
      <c r="BY1564" s="10" t="str">
        <f>LEFT(CA1564,1)</f>
        <v>u</v>
      </c>
      <c r="BZ1564" s="10" t="str">
        <f>LEFT(CC1564,1)</f>
        <v>a</v>
      </c>
      <c r="CA1564" s="10" t="str">
        <f>RIGHT(B1564,4)</f>
        <v>utaʔ</v>
      </c>
      <c r="CB1564" s="10" t="str">
        <f>RIGHT(B1564,3)</f>
        <v>taʔ</v>
      </c>
      <c r="CC1564" s="10" t="str">
        <f>RIGHT(B1564,2)</f>
        <v>aʔ</v>
      </c>
      <c r="CD1564" s="10" t="str">
        <f>RIGHT(B1564,1)</f>
        <v>ʔ</v>
      </c>
    </row>
    <row r="1565" spans="1:82">
      <c r="A1565">
        <v>1743</v>
      </c>
      <c r="B1565" s="30" t="s">
        <v>3471</v>
      </c>
      <c r="C1565" t="s">
        <v>1748</v>
      </c>
      <c r="D1565" t="s">
        <v>1152</v>
      </c>
      <c r="E1565" t="s">
        <v>1141</v>
      </c>
      <c r="F1565" t="s">
        <v>2842</v>
      </c>
      <c r="G1565" s="1">
        <f>COUNTIF(B1565,"*ii*")</f>
        <v>0</v>
      </c>
      <c r="H1565" s="1">
        <f>COUNTIF(B1565,"*ee*")</f>
        <v>0</v>
      </c>
      <c r="I1565" s="1">
        <f>COUNTIF(B1565,"*aa*")</f>
        <v>0</v>
      </c>
      <c r="J1565" s="1">
        <f>COUNTIF(B1565,"*oo*")</f>
        <v>0</v>
      </c>
      <c r="K1565" s="1">
        <f>COUNTIF(B1565,"*uu*")</f>
        <v>0</v>
      </c>
      <c r="L1565" s="1">
        <f>COUNTIF(B1565,"*ia*")</f>
        <v>0</v>
      </c>
      <c r="M1565" s="1">
        <f>COUNTIF(B1565,"*iu*")</f>
        <v>0</v>
      </c>
      <c r="N1565" s="1">
        <f>COUNTIF(B1565,"*ei*")</f>
        <v>0</v>
      </c>
      <c r="O1565" s="1">
        <f>COUNTIF(B1565,"*ea*")</f>
        <v>0</v>
      </c>
      <c r="P1565" s="1">
        <f>COUNTIF(B1565,"*eo*")</f>
        <v>0</v>
      </c>
      <c r="Q1565" s="1">
        <f>COUNTIF(B1565,"*eu*")</f>
        <v>0</v>
      </c>
      <c r="R1565" s="1">
        <f>COUNTIF(B1565,"*ai*")</f>
        <v>0</v>
      </c>
      <c r="S1565" s="1">
        <f>COUNTIF(B1565,"*ae*")</f>
        <v>0</v>
      </c>
      <c r="T1565" s="1">
        <f>COUNTIF(B1565,"*ao*")</f>
        <v>0</v>
      </c>
      <c r="U1565" s="1">
        <f>COUNTIF(B1565,"*au*")</f>
        <v>0</v>
      </c>
      <c r="V1565" s="1">
        <f>COUNTIF(B1565,"*oi*")</f>
        <v>0</v>
      </c>
      <c r="W1565" s="1">
        <f>COUNTIF(B1565,"*oe*")</f>
        <v>0</v>
      </c>
      <c r="X1565" s="1">
        <f>COUNTIF(B1565,"*oa*")</f>
        <v>0</v>
      </c>
      <c r="Y1565" s="1">
        <f>COUNTIF(B1565,"*ou*")</f>
        <v>0</v>
      </c>
      <c r="Z1565" s="1">
        <f>COUNTIF(B1565,"*ui*")</f>
        <v>0</v>
      </c>
      <c r="AA1565" s="1">
        <f>COUNTIF(B1565,"*ua*")</f>
        <v>0</v>
      </c>
      <c r="AB1565">
        <f>SUM(G1565:AA1565)</f>
        <v>0</v>
      </c>
      <c r="AC1565">
        <v>2</v>
      </c>
      <c r="AD1565">
        <f>COUNTIF(AC1565,"2")</f>
        <v>1</v>
      </c>
      <c r="AE1565">
        <f>COUNTIF(AC1565,"3")</f>
        <v>0</v>
      </c>
      <c r="AF1565">
        <f>COUNTIF(AC1565,"4")</f>
        <v>0</v>
      </c>
      <c r="AG1565">
        <f>COUNTIF(AC1565,"5")</f>
        <v>0</v>
      </c>
      <c r="AH1565">
        <v>1</v>
      </c>
      <c r="AI1565">
        <v>0</v>
      </c>
      <c r="AM1565">
        <v>1</v>
      </c>
      <c r="AN1565" t="str">
        <f>RIGHT(B1565,1)</f>
        <v>ʔ</v>
      </c>
      <c r="AO1565" s="1">
        <f>COUNTIF(F1565,"CVCV")+COUNTIF(F1565,"CVVCV")</f>
        <v>0</v>
      </c>
      <c r="AP1565" s="1">
        <f>COUNTIF(F1565,"CVCVC")+COUNTIF(F1565,"CVVCVC")</f>
        <v>1</v>
      </c>
      <c r="AQ1565" s="1">
        <f>COUNTIF(F1565,"VCV")+COUNTIF(F1565,"VVCV")</f>
        <v>0</v>
      </c>
      <c r="AR1565" s="1">
        <f>COUNTIF(F1565,"VCVC")+COUNTIF(F1565,"VVCVC")</f>
        <v>0</v>
      </c>
      <c r="AS1565" s="1">
        <f>COUNTIF(F1565,"CVV")</f>
        <v>0</v>
      </c>
      <c r="AT1565" s="1">
        <f>COUNTIF(F1565,"CVVC")</f>
        <v>0</v>
      </c>
      <c r="AU1565" s="1">
        <f>COUNTIF(F1565,"VV")</f>
        <v>0</v>
      </c>
      <c r="AV1565" s="1">
        <f>COUNTIF(F1565,"VVC")</f>
        <v>0</v>
      </c>
      <c r="AW1565" s="1">
        <f>COUNTIF(F1565,"CVVCVC")+COUNTIF(F1565,"VVCVC")+COUNTIF(F1565,"CVVCV")+COUNTIF(F1565,"VVCV")</f>
        <v>0</v>
      </c>
      <c r="AY1565" s="1">
        <f>COUNTIF(F1565,"CCVCV")</f>
        <v>0</v>
      </c>
      <c r="AZ1565" s="1">
        <f>COUNTIF(F1565,"CCVCVC")</f>
        <v>0</v>
      </c>
      <c r="BA1565" s="1">
        <f>COUNTIF(F1565,"CCVV")</f>
        <v>0</v>
      </c>
      <c r="BB1565" s="1">
        <f>COUNTIF(F1565,"CCVVC")</f>
        <v>0</v>
      </c>
      <c r="BF1565" s="1" t="str">
        <f>RIGHT(F1565,4)</f>
        <v>VCVC</v>
      </c>
      <c r="BG1565" s="1"/>
      <c r="BJ1565">
        <v>1</v>
      </c>
      <c r="BK1565">
        <v>1</v>
      </c>
      <c r="BP1565" s="1">
        <f>SUM(BG1565:BO1565)</f>
        <v>2</v>
      </c>
      <c r="BQ1565">
        <v>0</v>
      </c>
      <c r="BS1565" s="1" t="str">
        <f>LEFT(B1565,1)</f>
        <v>s</v>
      </c>
      <c r="BT1565" s="1" t="str">
        <f>LEFT(B1565,2)</f>
        <v>su</v>
      </c>
      <c r="BU1565" s="1" t="str">
        <f>RIGHT(B1565,1)</f>
        <v>ʔ</v>
      </c>
      <c r="BX1565" s="10">
        <v>0</v>
      </c>
      <c r="BY1565" s="10" t="str">
        <f>LEFT(CA1565,1)</f>
        <v>u</v>
      </c>
      <c r="BZ1565" s="10" t="str">
        <f>LEFT(CC1565,1)</f>
        <v>a</v>
      </c>
      <c r="CA1565" s="10" t="str">
        <f>RIGHT(B1565,4)</f>
        <v>ufaʔ</v>
      </c>
      <c r="CB1565" s="10" t="str">
        <f>RIGHT(B1565,3)</f>
        <v>faʔ</v>
      </c>
      <c r="CC1565" s="10" t="str">
        <f>RIGHT(B1565,2)</f>
        <v>aʔ</v>
      </c>
      <c r="CD1565" s="10" t="str">
        <f>RIGHT(B1565,1)</f>
        <v>ʔ</v>
      </c>
    </row>
    <row r="1566" spans="1:82">
      <c r="A1566">
        <v>423</v>
      </c>
      <c r="B1566" s="30" t="s">
        <v>3061</v>
      </c>
      <c r="C1566" t="s">
        <v>1656</v>
      </c>
      <c r="D1566" t="s">
        <v>1152</v>
      </c>
      <c r="E1566" t="s">
        <v>1141</v>
      </c>
      <c r="F1566" t="s">
        <v>2842</v>
      </c>
      <c r="G1566" s="1">
        <f>COUNTIF(B1566,"*ii*")</f>
        <v>0</v>
      </c>
      <c r="H1566" s="1">
        <f>COUNTIF(B1566,"*ee*")</f>
        <v>0</v>
      </c>
      <c r="I1566" s="1">
        <f>COUNTIF(B1566,"*aa*")</f>
        <v>0</v>
      </c>
      <c r="J1566" s="1">
        <f>COUNTIF(B1566,"*oo*")</f>
        <v>0</v>
      </c>
      <c r="K1566" s="1">
        <f>COUNTIF(B1566,"*uu*")</f>
        <v>0</v>
      </c>
      <c r="L1566" s="1">
        <f>COUNTIF(B1566,"*ia*")</f>
        <v>0</v>
      </c>
      <c r="M1566" s="1">
        <f>COUNTIF(B1566,"*iu*")</f>
        <v>0</v>
      </c>
      <c r="N1566" s="1">
        <f>COUNTIF(B1566,"*ei*")</f>
        <v>0</v>
      </c>
      <c r="O1566" s="1">
        <f>COUNTIF(B1566,"*ea*")</f>
        <v>0</v>
      </c>
      <c r="P1566" s="1">
        <f>COUNTIF(B1566,"*eo*")</f>
        <v>0</v>
      </c>
      <c r="Q1566" s="1">
        <f>COUNTIF(B1566,"*eu*")</f>
        <v>0</v>
      </c>
      <c r="R1566" s="1">
        <f>COUNTIF(B1566,"*ai*")</f>
        <v>0</v>
      </c>
      <c r="S1566" s="1">
        <f>COUNTIF(B1566,"*ae*")</f>
        <v>0</v>
      </c>
      <c r="T1566" s="1">
        <f>COUNTIF(B1566,"*ao*")</f>
        <v>0</v>
      </c>
      <c r="U1566" s="1">
        <f>COUNTIF(B1566,"*au*")</f>
        <v>0</v>
      </c>
      <c r="V1566" s="1">
        <f>COUNTIF(B1566,"*oi*")</f>
        <v>0</v>
      </c>
      <c r="W1566" s="1">
        <f>COUNTIF(B1566,"*oe*")</f>
        <v>0</v>
      </c>
      <c r="X1566" s="1">
        <f>COUNTIF(B1566,"*oa*")</f>
        <v>0</v>
      </c>
      <c r="Y1566" s="1">
        <f>COUNTIF(B1566,"*ou*")</f>
        <v>0</v>
      </c>
      <c r="Z1566" s="1">
        <f>COUNTIF(B1566,"*ui*")</f>
        <v>0</v>
      </c>
      <c r="AA1566" s="1">
        <f>COUNTIF(B1566,"*ua*")</f>
        <v>0</v>
      </c>
      <c r="AB1566">
        <f>SUM(G1566:AA1566)</f>
        <v>0</v>
      </c>
      <c r="AC1566">
        <v>2</v>
      </c>
      <c r="AD1566">
        <f>COUNTIF(AC1566,"2")</f>
        <v>1</v>
      </c>
      <c r="AE1566">
        <f>COUNTIF(AC1566,"3")</f>
        <v>0</v>
      </c>
      <c r="AF1566">
        <f>COUNTIF(AC1566,"4")</f>
        <v>0</v>
      </c>
      <c r="AG1566">
        <f>COUNTIF(AC1566,"5")</f>
        <v>0</v>
      </c>
      <c r="AH1566">
        <v>1</v>
      </c>
      <c r="AI1566">
        <v>0</v>
      </c>
      <c r="AM1566">
        <v>1</v>
      </c>
      <c r="AN1566" t="str">
        <f>RIGHT(B1566,1)</f>
        <v>ʔ</v>
      </c>
      <c r="AO1566" s="1">
        <f>COUNTIF(F1566,"CVCV")+COUNTIF(F1566,"CVVCV")</f>
        <v>0</v>
      </c>
      <c r="AP1566" s="1">
        <f>COUNTIF(F1566,"CVCVC")+COUNTIF(F1566,"CVVCVC")</f>
        <v>1</v>
      </c>
      <c r="AQ1566" s="1">
        <f>COUNTIF(F1566,"VCV")+COUNTIF(F1566,"VVCV")</f>
        <v>0</v>
      </c>
      <c r="AR1566" s="1">
        <f>COUNTIF(F1566,"VCVC")+COUNTIF(F1566,"VVCVC")</f>
        <v>0</v>
      </c>
      <c r="AS1566" s="1">
        <f>COUNTIF(F1566,"CVV")</f>
        <v>0</v>
      </c>
      <c r="AT1566" s="1">
        <f>COUNTIF(F1566,"CVVC")</f>
        <v>0</v>
      </c>
      <c r="AU1566" s="1">
        <f>COUNTIF(F1566,"VV")</f>
        <v>0</v>
      </c>
      <c r="AV1566" s="1">
        <f>COUNTIF(F1566,"VVC")</f>
        <v>0</v>
      </c>
      <c r="AW1566" s="1">
        <f>COUNTIF(F1566,"CVVCVC")+COUNTIF(F1566,"VVCVC")+COUNTIF(F1566,"CVVCV")+COUNTIF(F1566,"VVCV")</f>
        <v>0</v>
      </c>
      <c r="AY1566" s="1">
        <f>COUNTIF(F1566,"CCVCV")</f>
        <v>0</v>
      </c>
      <c r="AZ1566" s="1">
        <f>COUNTIF(F1566,"CCVCVC")</f>
        <v>0</v>
      </c>
      <c r="BA1566" s="1">
        <f>COUNTIF(F1566,"CCVV")</f>
        <v>0</v>
      </c>
      <c r="BB1566" s="1">
        <f>COUNTIF(F1566,"CCVVC")</f>
        <v>0</v>
      </c>
      <c r="BF1566" s="1" t="str">
        <f>RIGHT(F1566,4)</f>
        <v>VCVC</v>
      </c>
      <c r="BG1566" s="1"/>
      <c r="BJ1566">
        <v>1</v>
      </c>
      <c r="BK1566">
        <v>1</v>
      </c>
      <c r="BP1566" s="1">
        <f>SUM(BG1566:BO1566)</f>
        <v>2</v>
      </c>
      <c r="BQ1566">
        <v>0</v>
      </c>
      <c r="BS1566" s="1" t="str">
        <f>LEFT(B1566,1)</f>
        <v>h</v>
      </c>
      <c r="BT1566" s="1" t="str">
        <f>LEFT(B1566,2)</f>
        <v>hu</v>
      </c>
      <c r="BU1566" s="1" t="str">
        <f>RIGHT(B1566,1)</f>
        <v>ʔ</v>
      </c>
      <c r="BX1566" s="10">
        <v>0</v>
      </c>
      <c r="BY1566" s="10" t="str">
        <f>LEFT(CA1566,1)</f>
        <v>u</v>
      </c>
      <c r="BZ1566" s="10" t="str">
        <f>LEFT(CC1566,1)</f>
        <v>a</v>
      </c>
      <c r="CA1566" s="10" t="str">
        <f>RIGHT(B1566,4)</f>
        <v>umaʔ</v>
      </c>
      <c r="CB1566" s="10" t="str">
        <f>RIGHT(B1566,3)</f>
        <v>maʔ</v>
      </c>
      <c r="CC1566" s="10" t="str">
        <f>RIGHT(B1566,2)</f>
        <v>aʔ</v>
      </c>
      <c r="CD1566" s="10" t="str">
        <f>RIGHT(B1566,1)</f>
        <v>ʔ</v>
      </c>
    </row>
    <row r="1567" spans="1:82">
      <c r="A1567">
        <v>1745</v>
      </c>
      <c r="B1567" s="30" t="s">
        <v>3472</v>
      </c>
      <c r="C1567" t="s">
        <v>2814</v>
      </c>
      <c r="D1567" t="s">
        <v>1150</v>
      </c>
      <c r="E1567" t="s">
        <v>2821</v>
      </c>
      <c r="F1567" t="s">
        <v>2842</v>
      </c>
      <c r="G1567" s="1">
        <f>COUNTIF(B1567,"*ii*")</f>
        <v>0</v>
      </c>
      <c r="H1567" s="1">
        <f>COUNTIF(B1567,"*ee*")</f>
        <v>0</v>
      </c>
      <c r="I1567" s="1">
        <f>COUNTIF(B1567,"*aa*")</f>
        <v>0</v>
      </c>
      <c r="J1567" s="1">
        <f>COUNTIF(B1567,"*oo*")</f>
        <v>0</v>
      </c>
      <c r="K1567" s="1">
        <f>COUNTIF(B1567,"*uu*")</f>
        <v>0</v>
      </c>
      <c r="L1567" s="1">
        <f>COUNTIF(B1567,"*ia*")</f>
        <v>0</v>
      </c>
      <c r="M1567" s="1">
        <f>COUNTIF(B1567,"*iu*")</f>
        <v>0</v>
      </c>
      <c r="N1567" s="1">
        <f>COUNTIF(B1567,"*ei*")</f>
        <v>0</v>
      </c>
      <c r="O1567" s="1">
        <f>COUNTIF(B1567,"*ea*")</f>
        <v>0</v>
      </c>
      <c r="P1567" s="1">
        <f>COUNTIF(B1567,"*eo*")</f>
        <v>0</v>
      </c>
      <c r="Q1567" s="1">
        <f>COUNTIF(B1567,"*eu*")</f>
        <v>0</v>
      </c>
      <c r="R1567" s="1">
        <f>COUNTIF(B1567,"*ai*")</f>
        <v>0</v>
      </c>
      <c r="S1567" s="1">
        <f>COUNTIF(B1567,"*ae*")</f>
        <v>0</v>
      </c>
      <c r="T1567" s="1">
        <f>COUNTIF(B1567,"*ao*")</f>
        <v>0</v>
      </c>
      <c r="U1567" s="1">
        <f>COUNTIF(B1567,"*au*")</f>
        <v>0</v>
      </c>
      <c r="V1567" s="1">
        <f>COUNTIF(B1567,"*oi*")</f>
        <v>0</v>
      </c>
      <c r="W1567" s="1">
        <f>COUNTIF(B1567,"*oe*")</f>
        <v>0</v>
      </c>
      <c r="X1567" s="1">
        <f>COUNTIF(B1567,"*oa*")</f>
        <v>0</v>
      </c>
      <c r="Y1567" s="1">
        <f>COUNTIF(B1567,"*ou*")</f>
        <v>0</v>
      </c>
      <c r="Z1567" s="1">
        <f>COUNTIF(B1567,"*ui*")</f>
        <v>0</v>
      </c>
      <c r="AA1567" s="1">
        <f>COUNTIF(B1567,"*ua*")</f>
        <v>0</v>
      </c>
      <c r="AB1567">
        <f>SUM(G1567:AA1567)</f>
        <v>0</v>
      </c>
      <c r="AC1567">
        <v>2</v>
      </c>
      <c r="AD1567">
        <f>COUNTIF(AC1567,"2")</f>
        <v>1</v>
      </c>
      <c r="AE1567">
        <f>COUNTIF(AC1567,"3")</f>
        <v>0</v>
      </c>
      <c r="AF1567">
        <f>COUNTIF(AC1567,"4")</f>
        <v>0</v>
      </c>
      <c r="AG1567">
        <f>COUNTIF(AC1567,"5")</f>
        <v>0</v>
      </c>
      <c r="AH1567">
        <v>1</v>
      </c>
      <c r="AI1567">
        <v>0</v>
      </c>
      <c r="AM1567">
        <v>1</v>
      </c>
      <c r="AN1567" t="str">
        <f>RIGHT(B1567,1)</f>
        <v>ʔ</v>
      </c>
      <c r="AO1567" s="1">
        <f>COUNTIF(F1567,"CVCV")+COUNTIF(F1567,"CVVCV")</f>
        <v>0</v>
      </c>
      <c r="AP1567" s="1">
        <f>COUNTIF(F1567,"CVCVC")+COUNTIF(F1567,"CVVCVC")</f>
        <v>1</v>
      </c>
      <c r="AQ1567" s="1">
        <f>COUNTIF(F1567,"VCV")+COUNTIF(F1567,"VVCV")</f>
        <v>0</v>
      </c>
      <c r="AR1567" s="1">
        <f>COUNTIF(F1567,"VCVC")+COUNTIF(F1567,"VVCVC")</f>
        <v>0</v>
      </c>
      <c r="AS1567" s="1">
        <f>COUNTIF(F1567,"CVV")</f>
        <v>0</v>
      </c>
      <c r="AT1567" s="1">
        <f>COUNTIF(F1567,"CVVC")</f>
        <v>0</v>
      </c>
      <c r="AU1567" s="1">
        <f>COUNTIF(F1567,"VV")</f>
        <v>0</v>
      </c>
      <c r="AV1567" s="1">
        <f>COUNTIF(F1567,"VVC")</f>
        <v>0</v>
      </c>
      <c r="AW1567" s="1">
        <f>COUNTIF(F1567,"CVVCVC")+COUNTIF(F1567,"VVCVC")+COUNTIF(F1567,"CVVCV")+COUNTIF(F1567,"VVCV")</f>
        <v>0</v>
      </c>
      <c r="AY1567" s="1">
        <f>COUNTIF(F1567,"CCVCV")</f>
        <v>0</v>
      </c>
      <c r="AZ1567" s="1">
        <f>COUNTIF(F1567,"CCVCVC")</f>
        <v>0</v>
      </c>
      <c r="BA1567" s="1">
        <f>COUNTIF(F1567,"CCVV")</f>
        <v>0</v>
      </c>
      <c r="BB1567" s="1">
        <f>COUNTIF(F1567,"CCVVC")</f>
        <v>0</v>
      </c>
      <c r="BF1567" s="1" t="str">
        <f>RIGHT(F1567,4)</f>
        <v>VCVC</v>
      </c>
      <c r="BG1567" s="1"/>
      <c r="BJ1567">
        <v>1</v>
      </c>
      <c r="BK1567">
        <v>1</v>
      </c>
      <c r="BP1567" s="1">
        <f>SUM(BG1567:BO1567)</f>
        <v>2</v>
      </c>
      <c r="BQ1567">
        <v>0</v>
      </c>
      <c r="BS1567" s="1" t="str">
        <f>LEFT(B1567,1)</f>
        <v>s</v>
      </c>
      <c r="BT1567" s="1" t="str">
        <f>LEFT(B1567,2)</f>
        <v>su</v>
      </c>
      <c r="BU1567" s="1" t="str">
        <f>RIGHT(B1567,1)</f>
        <v>ʔ</v>
      </c>
      <c r="BX1567" s="10">
        <v>0</v>
      </c>
      <c r="BY1567" s="10" t="str">
        <f>LEFT(CA1567,1)</f>
        <v>u</v>
      </c>
      <c r="BZ1567" s="10" t="str">
        <f>LEFT(CC1567,1)</f>
        <v>a</v>
      </c>
      <c r="CA1567" s="10" t="str">
        <f>RIGHT(B1567,4)</f>
        <v>ukaʔ</v>
      </c>
      <c r="CB1567" s="10" t="str">
        <f>RIGHT(B1567,3)</f>
        <v>kaʔ</v>
      </c>
      <c r="CC1567" s="10" t="str">
        <f>RIGHT(B1567,2)</f>
        <v>aʔ</v>
      </c>
      <c r="CD1567" s="10" t="str">
        <f>RIGHT(B1567,1)</f>
        <v>ʔ</v>
      </c>
    </row>
    <row r="1568" spans="1:82">
      <c r="A1568">
        <v>1122</v>
      </c>
      <c r="B1568" s="30" t="s">
        <v>1036</v>
      </c>
      <c r="C1568" t="s">
        <v>2646</v>
      </c>
      <c r="D1568" t="s">
        <v>1151</v>
      </c>
      <c r="E1568" t="s">
        <v>2821</v>
      </c>
      <c r="F1568" t="s">
        <v>2842</v>
      </c>
      <c r="G1568" s="1">
        <f>COUNTIF(B1568,"*ii*")</f>
        <v>0</v>
      </c>
      <c r="H1568" s="1">
        <f>COUNTIF(B1568,"*ee*")</f>
        <v>0</v>
      </c>
      <c r="I1568" s="1">
        <f>COUNTIF(B1568,"*aa*")</f>
        <v>0</v>
      </c>
      <c r="J1568" s="1">
        <f>COUNTIF(B1568,"*oo*")</f>
        <v>0</v>
      </c>
      <c r="K1568" s="1">
        <f>COUNTIF(B1568,"*uu*")</f>
        <v>0</v>
      </c>
      <c r="L1568" s="1">
        <f>COUNTIF(B1568,"*ia*")</f>
        <v>0</v>
      </c>
      <c r="M1568" s="1">
        <f>COUNTIF(B1568,"*iu*")</f>
        <v>0</v>
      </c>
      <c r="N1568" s="1">
        <f>COUNTIF(B1568,"*ei*")</f>
        <v>0</v>
      </c>
      <c r="O1568" s="1">
        <f>COUNTIF(B1568,"*ea*")</f>
        <v>0</v>
      </c>
      <c r="P1568" s="1">
        <f>COUNTIF(B1568,"*eo*")</f>
        <v>0</v>
      </c>
      <c r="Q1568" s="1">
        <f>COUNTIF(B1568,"*eu*")</f>
        <v>0</v>
      </c>
      <c r="R1568" s="1">
        <f>COUNTIF(B1568,"*ai*")</f>
        <v>0</v>
      </c>
      <c r="S1568" s="1">
        <f>COUNTIF(B1568,"*ae*")</f>
        <v>0</v>
      </c>
      <c r="T1568" s="1">
        <f>COUNTIF(B1568,"*ao*")</f>
        <v>0</v>
      </c>
      <c r="U1568" s="1">
        <f>COUNTIF(B1568,"*au*")</f>
        <v>0</v>
      </c>
      <c r="V1568" s="1">
        <f>COUNTIF(B1568,"*oi*")</f>
        <v>0</v>
      </c>
      <c r="W1568" s="1">
        <f>COUNTIF(B1568,"*oe*")</f>
        <v>0</v>
      </c>
      <c r="X1568" s="1">
        <f>COUNTIF(B1568,"*oa*")</f>
        <v>0</v>
      </c>
      <c r="Y1568" s="1">
        <f>COUNTIF(B1568,"*ou*")</f>
        <v>0</v>
      </c>
      <c r="Z1568" s="1">
        <f>COUNTIF(B1568,"*ui*")</f>
        <v>0</v>
      </c>
      <c r="AA1568" s="1">
        <f>COUNTIF(B1568,"*ua*")</f>
        <v>0</v>
      </c>
      <c r="AB1568">
        <f>SUM(G1568:AA1568)</f>
        <v>0</v>
      </c>
      <c r="AC1568">
        <v>2</v>
      </c>
      <c r="AD1568">
        <f>COUNTIF(AC1568,"2")</f>
        <v>1</v>
      </c>
      <c r="AE1568">
        <f>COUNTIF(AC1568,"3")</f>
        <v>0</v>
      </c>
      <c r="AF1568">
        <f>COUNTIF(AC1568,"4")</f>
        <v>0</v>
      </c>
      <c r="AG1568">
        <f>COUNTIF(AC1568,"5")</f>
        <v>0</v>
      </c>
      <c r="AH1568">
        <v>1</v>
      </c>
      <c r="AI1568">
        <v>0</v>
      </c>
      <c r="AM1568">
        <v>1</v>
      </c>
      <c r="AN1568" t="str">
        <f>RIGHT(B1568,1)</f>
        <v>k</v>
      </c>
      <c r="AO1568" s="1">
        <f>COUNTIF(F1568,"CVCV")+COUNTIF(F1568,"CVVCV")</f>
        <v>0</v>
      </c>
      <c r="AP1568" s="1">
        <f>COUNTIF(F1568,"CVCVC")+COUNTIF(F1568,"CVVCVC")</f>
        <v>1</v>
      </c>
      <c r="AQ1568" s="1">
        <f>COUNTIF(F1568,"VCV")+COUNTIF(F1568,"VVCV")</f>
        <v>0</v>
      </c>
      <c r="AR1568" s="1">
        <f>COUNTIF(F1568,"VCVC")+COUNTIF(F1568,"VVCVC")</f>
        <v>0</v>
      </c>
      <c r="AS1568" s="1">
        <f>COUNTIF(F1568,"CVV")</f>
        <v>0</v>
      </c>
      <c r="AT1568" s="1">
        <f>COUNTIF(F1568,"CVVC")</f>
        <v>0</v>
      </c>
      <c r="AU1568" s="1">
        <f>COUNTIF(F1568,"VV")</f>
        <v>0</v>
      </c>
      <c r="AV1568" s="1">
        <f>COUNTIF(F1568,"VVC")</f>
        <v>0</v>
      </c>
      <c r="AW1568" s="1">
        <f>COUNTIF(F1568,"CVVCVC")+COUNTIF(F1568,"VVCVC")+COUNTIF(F1568,"CVVCV")+COUNTIF(F1568,"VVCV")</f>
        <v>0</v>
      </c>
      <c r="AY1568" s="1">
        <f>COUNTIF(F1568,"CCVCV")</f>
        <v>0</v>
      </c>
      <c r="AZ1568" s="1">
        <f>COUNTIF(F1568,"CCVCVC")</f>
        <v>0</v>
      </c>
      <c r="BA1568" s="1">
        <f>COUNTIF(F1568,"CCVV")</f>
        <v>0</v>
      </c>
      <c r="BB1568" s="1">
        <f>COUNTIF(F1568,"CCVVC")</f>
        <v>0</v>
      </c>
      <c r="BF1568" s="1" t="str">
        <f>RIGHT(F1568,4)</f>
        <v>VCVC</v>
      </c>
      <c r="BG1568" s="1"/>
      <c r="BJ1568">
        <v>1</v>
      </c>
      <c r="BP1568" s="1">
        <f>SUM(BG1568:BO1568)</f>
        <v>1</v>
      </c>
      <c r="BQ1568">
        <v>0</v>
      </c>
      <c r="BS1568" s="1" t="str">
        <f>LEFT(B1568,1)</f>
        <v>p</v>
      </c>
      <c r="BT1568" s="1" t="str">
        <f>LEFT(B1568,2)</f>
        <v>pa</v>
      </c>
      <c r="BU1568" s="1" t="str">
        <f>RIGHT(B1568,1)</f>
        <v>k</v>
      </c>
      <c r="BX1568" s="10">
        <v>0</v>
      </c>
      <c r="BY1568" s="10" t="str">
        <f>LEFT(CA1568,1)</f>
        <v>a</v>
      </c>
      <c r="BZ1568" s="10" t="str">
        <f>LEFT(CC1568,1)</f>
        <v>e</v>
      </c>
      <c r="CA1568" s="10" t="str">
        <f>RIGHT(B1568,4)</f>
        <v>atek</v>
      </c>
      <c r="CB1568" s="10" t="str">
        <f>RIGHT(B1568,3)</f>
        <v>tek</v>
      </c>
      <c r="CC1568" s="10" t="str">
        <f>RIGHT(B1568,2)</f>
        <v>ek</v>
      </c>
      <c r="CD1568" s="10" t="str">
        <f>RIGHT(B1568,1)</f>
        <v>k</v>
      </c>
    </row>
    <row r="1569" spans="1:82">
      <c r="A1569">
        <v>800</v>
      </c>
      <c r="B1569" s="30" t="s">
        <v>695</v>
      </c>
      <c r="C1569" t="s">
        <v>2116</v>
      </c>
      <c r="D1569" t="s">
        <v>1150</v>
      </c>
      <c r="E1569" t="s">
        <v>2821</v>
      </c>
      <c r="F1569" t="s">
        <v>2842</v>
      </c>
      <c r="G1569" s="1">
        <f>COUNTIF(B1569,"*ii*")</f>
        <v>0</v>
      </c>
      <c r="H1569" s="1">
        <f>COUNTIF(B1569,"*ee*")</f>
        <v>0</v>
      </c>
      <c r="I1569" s="1">
        <f>COUNTIF(B1569,"*aa*")</f>
        <v>0</v>
      </c>
      <c r="J1569" s="1">
        <f>COUNTIF(B1569,"*oo*")</f>
        <v>0</v>
      </c>
      <c r="K1569" s="1">
        <f>COUNTIF(B1569,"*uu*")</f>
        <v>0</v>
      </c>
      <c r="L1569" s="1">
        <f>COUNTIF(B1569,"*ia*")</f>
        <v>0</v>
      </c>
      <c r="M1569" s="1">
        <f>COUNTIF(B1569,"*iu*")</f>
        <v>0</v>
      </c>
      <c r="N1569" s="1">
        <f>COUNTIF(B1569,"*ei*")</f>
        <v>0</v>
      </c>
      <c r="O1569" s="1">
        <f>COUNTIF(B1569,"*ea*")</f>
        <v>0</v>
      </c>
      <c r="P1569" s="1">
        <f>COUNTIF(B1569,"*eo*")</f>
        <v>0</v>
      </c>
      <c r="Q1569" s="1">
        <f>COUNTIF(B1569,"*eu*")</f>
        <v>0</v>
      </c>
      <c r="R1569" s="1">
        <f>COUNTIF(B1569,"*ai*")</f>
        <v>0</v>
      </c>
      <c r="S1569" s="1">
        <f>COUNTIF(B1569,"*ae*")</f>
        <v>0</v>
      </c>
      <c r="T1569" s="1">
        <f>COUNTIF(B1569,"*ao*")</f>
        <v>0</v>
      </c>
      <c r="U1569" s="1">
        <f>COUNTIF(B1569,"*au*")</f>
        <v>0</v>
      </c>
      <c r="V1569" s="1">
        <f>COUNTIF(B1569,"*oi*")</f>
        <v>0</v>
      </c>
      <c r="W1569" s="1">
        <f>COUNTIF(B1569,"*oe*")</f>
        <v>0</v>
      </c>
      <c r="X1569" s="1">
        <f>COUNTIF(B1569,"*oa*")</f>
        <v>0</v>
      </c>
      <c r="Y1569" s="1">
        <f>COUNTIF(B1569,"*ou*")</f>
        <v>0</v>
      </c>
      <c r="Z1569" s="1">
        <f>COUNTIF(B1569,"*ui*")</f>
        <v>0</v>
      </c>
      <c r="AA1569" s="1">
        <f>COUNTIF(B1569,"*ua*")</f>
        <v>0</v>
      </c>
      <c r="AB1569">
        <f>SUM(G1569:AA1569)</f>
        <v>0</v>
      </c>
      <c r="AC1569">
        <v>2</v>
      </c>
      <c r="AD1569">
        <f>COUNTIF(AC1569,"2")</f>
        <v>1</v>
      </c>
      <c r="AE1569">
        <f>COUNTIF(AC1569,"3")</f>
        <v>0</v>
      </c>
      <c r="AF1569">
        <f>COUNTIF(AC1569,"4")</f>
        <v>0</v>
      </c>
      <c r="AG1569">
        <f>COUNTIF(AC1569,"5")</f>
        <v>0</v>
      </c>
      <c r="AH1569">
        <v>1</v>
      </c>
      <c r="AI1569">
        <v>0</v>
      </c>
      <c r="AM1569">
        <v>1</v>
      </c>
      <c r="AN1569" t="str">
        <f>RIGHT(B1569,1)</f>
        <v>k</v>
      </c>
      <c r="AO1569" s="1">
        <f>COUNTIF(F1569,"CVCV")+COUNTIF(F1569,"CVVCV")</f>
        <v>0</v>
      </c>
      <c r="AP1569" s="1">
        <f>COUNTIF(F1569,"CVCVC")+COUNTIF(F1569,"CVVCVC")</f>
        <v>1</v>
      </c>
      <c r="AQ1569" s="1">
        <f>COUNTIF(F1569,"VCV")+COUNTIF(F1569,"VVCV")</f>
        <v>0</v>
      </c>
      <c r="AR1569" s="1">
        <f>COUNTIF(F1569,"VCVC")+COUNTIF(F1569,"VVCVC")</f>
        <v>0</v>
      </c>
      <c r="AS1569" s="1">
        <f>COUNTIF(F1569,"CVV")</f>
        <v>0</v>
      </c>
      <c r="AT1569" s="1">
        <f>COUNTIF(F1569,"CVVC")</f>
        <v>0</v>
      </c>
      <c r="AU1569" s="1">
        <f>COUNTIF(F1569,"VV")</f>
        <v>0</v>
      </c>
      <c r="AV1569" s="1">
        <f>COUNTIF(F1569,"VVC")</f>
        <v>0</v>
      </c>
      <c r="AW1569" s="1">
        <f>COUNTIF(F1569,"CVVCVC")+COUNTIF(F1569,"VVCVC")+COUNTIF(F1569,"CVVCV")+COUNTIF(F1569,"VVCV")</f>
        <v>0</v>
      </c>
      <c r="AY1569" s="1">
        <f>COUNTIF(F1569,"CCVCV")</f>
        <v>0</v>
      </c>
      <c r="AZ1569" s="1">
        <f>COUNTIF(F1569,"CCVCVC")</f>
        <v>0</v>
      </c>
      <c r="BA1569" s="1">
        <f>COUNTIF(F1569,"CCVV")</f>
        <v>0</v>
      </c>
      <c r="BB1569" s="1">
        <f>COUNTIF(F1569,"CCVVC")</f>
        <v>0</v>
      </c>
      <c r="BF1569" s="1" t="str">
        <f>RIGHT(F1569,4)</f>
        <v>VCVC</v>
      </c>
      <c r="BG1569" s="1"/>
      <c r="BJ1569">
        <v>1</v>
      </c>
      <c r="BP1569" s="1">
        <f>SUM(BG1569:BO1569)</f>
        <v>1</v>
      </c>
      <c r="BQ1569">
        <v>0</v>
      </c>
      <c r="BS1569" s="1" t="str">
        <f>LEFT(B1569,1)</f>
        <v>m</v>
      </c>
      <c r="BT1569" s="1" t="str">
        <f>LEFT(B1569,2)</f>
        <v>ma</v>
      </c>
      <c r="BU1569" s="1" t="str">
        <f>RIGHT(B1569,1)</f>
        <v>k</v>
      </c>
      <c r="BX1569" s="10">
        <v>0</v>
      </c>
      <c r="BY1569" s="10" t="str">
        <f>LEFT(CA1569,1)</f>
        <v>a</v>
      </c>
      <c r="BZ1569" s="10" t="str">
        <f>LEFT(CC1569,1)</f>
        <v>e</v>
      </c>
      <c r="CA1569" s="10" t="str">
        <f>RIGHT(B1569,4)</f>
        <v>atek</v>
      </c>
      <c r="CB1569" s="10" t="str">
        <f>RIGHT(B1569,3)</f>
        <v>tek</v>
      </c>
      <c r="CC1569" s="10" t="str">
        <f>RIGHT(B1569,2)</f>
        <v>ek</v>
      </c>
      <c r="CD1569" s="10" t="str">
        <f>RIGHT(B1569,1)</f>
        <v>k</v>
      </c>
    </row>
    <row r="1570" spans="1:82">
      <c r="A1570">
        <v>1147</v>
      </c>
      <c r="B1570" s="30" t="s">
        <v>607</v>
      </c>
      <c r="C1570" t="s">
        <v>1982</v>
      </c>
      <c r="D1570" t="s">
        <v>1141</v>
      </c>
      <c r="E1570" t="s">
        <v>1141</v>
      </c>
      <c r="F1570" t="s">
        <v>2842</v>
      </c>
      <c r="G1570" s="1">
        <f>COUNTIF(B1570,"*ii*")</f>
        <v>0</v>
      </c>
      <c r="H1570" s="1">
        <f>COUNTIF(B1570,"*ee*")</f>
        <v>0</v>
      </c>
      <c r="I1570" s="1">
        <f>COUNTIF(B1570,"*aa*")</f>
        <v>0</v>
      </c>
      <c r="J1570" s="1">
        <f>COUNTIF(B1570,"*oo*")</f>
        <v>0</v>
      </c>
      <c r="K1570" s="1">
        <f>COUNTIF(B1570,"*uu*")</f>
        <v>0</v>
      </c>
      <c r="L1570" s="1">
        <f>COUNTIF(B1570,"*ia*")</f>
        <v>0</v>
      </c>
      <c r="M1570" s="1">
        <f>COUNTIF(B1570,"*iu*")</f>
        <v>0</v>
      </c>
      <c r="N1570" s="1">
        <f>COUNTIF(B1570,"*ei*")</f>
        <v>0</v>
      </c>
      <c r="O1570" s="1">
        <f>COUNTIF(B1570,"*ea*")</f>
        <v>0</v>
      </c>
      <c r="P1570" s="1">
        <f>COUNTIF(B1570,"*eo*")</f>
        <v>0</v>
      </c>
      <c r="Q1570" s="1">
        <f>COUNTIF(B1570,"*eu*")</f>
        <v>0</v>
      </c>
      <c r="R1570" s="1">
        <f>COUNTIF(B1570,"*ai*")</f>
        <v>0</v>
      </c>
      <c r="S1570" s="1">
        <f>COUNTIF(B1570,"*ae*")</f>
        <v>0</v>
      </c>
      <c r="T1570" s="1">
        <f>COUNTIF(B1570,"*ao*")</f>
        <v>0</v>
      </c>
      <c r="U1570" s="1">
        <f>COUNTIF(B1570,"*au*")</f>
        <v>0</v>
      </c>
      <c r="V1570" s="1">
        <f>COUNTIF(B1570,"*oi*")</f>
        <v>0</v>
      </c>
      <c r="W1570" s="1">
        <f>COUNTIF(B1570,"*oe*")</f>
        <v>0</v>
      </c>
      <c r="X1570" s="1">
        <f>COUNTIF(B1570,"*oa*")</f>
        <v>0</v>
      </c>
      <c r="Y1570" s="1">
        <f>COUNTIF(B1570,"*ou*")</f>
        <v>0</v>
      </c>
      <c r="Z1570" s="1">
        <f>COUNTIF(B1570,"*ui*")</f>
        <v>0</v>
      </c>
      <c r="AA1570" s="1">
        <f>COUNTIF(B1570,"*ua*")</f>
        <v>0</v>
      </c>
      <c r="AB1570">
        <f>SUM(G1570:AA1570)</f>
        <v>0</v>
      </c>
      <c r="AC1570">
        <v>2</v>
      </c>
      <c r="AD1570">
        <f>COUNTIF(AC1570,"2")</f>
        <v>1</v>
      </c>
      <c r="AE1570">
        <f>COUNTIF(AC1570,"3")</f>
        <v>0</v>
      </c>
      <c r="AF1570">
        <f>COUNTIF(AC1570,"4")</f>
        <v>0</v>
      </c>
      <c r="AG1570">
        <f>COUNTIF(AC1570,"5")</f>
        <v>0</v>
      </c>
      <c r="AH1570">
        <v>1</v>
      </c>
      <c r="AI1570">
        <v>0</v>
      </c>
      <c r="AM1570">
        <v>1</v>
      </c>
      <c r="AN1570" t="str">
        <f>RIGHT(B1570,1)</f>
        <v>k</v>
      </c>
      <c r="AO1570" s="1">
        <f>COUNTIF(F1570,"CVCV")+COUNTIF(F1570,"CVVCV")</f>
        <v>0</v>
      </c>
      <c r="AP1570" s="1">
        <f>COUNTIF(F1570,"CVCVC")+COUNTIF(F1570,"CVVCVC")</f>
        <v>1</v>
      </c>
      <c r="AQ1570" s="1">
        <f>COUNTIF(F1570,"VCV")+COUNTIF(F1570,"VVCV")</f>
        <v>0</v>
      </c>
      <c r="AR1570" s="1">
        <f>COUNTIF(F1570,"VCVC")+COUNTIF(F1570,"VVCVC")</f>
        <v>0</v>
      </c>
      <c r="AS1570" s="1">
        <f>COUNTIF(F1570,"CVV")</f>
        <v>0</v>
      </c>
      <c r="AT1570" s="1">
        <f>COUNTIF(F1570,"CVVC")</f>
        <v>0</v>
      </c>
      <c r="AU1570" s="1">
        <f>COUNTIF(F1570,"VV")</f>
        <v>0</v>
      </c>
      <c r="AV1570" s="1">
        <f>COUNTIF(F1570,"VVC")</f>
        <v>0</v>
      </c>
      <c r="AW1570" s="1">
        <f>COUNTIF(F1570,"CVVCVC")+COUNTIF(F1570,"VVCVC")+COUNTIF(F1570,"CVVCV")+COUNTIF(F1570,"VVCV")</f>
        <v>0</v>
      </c>
      <c r="AY1570" s="1">
        <f>COUNTIF(F1570,"CCVCV")</f>
        <v>0</v>
      </c>
      <c r="AZ1570" s="1">
        <f>COUNTIF(F1570,"CCVCVC")</f>
        <v>0</v>
      </c>
      <c r="BA1570" s="1">
        <f>COUNTIF(F1570,"CCVV")</f>
        <v>0</v>
      </c>
      <c r="BB1570" s="1">
        <f>COUNTIF(F1570,"CCVVC")</f>
        <v>0</v>
      </c>
      <c r="BF1570" s="1" t="str">
        <f>RIGHT(F1570,4)</f>
        <v>VCVC</v>
      </c>
      <c r="BG1570" s="1"/>
      <c r="BJ1570">
        <v>1</v>
      </c>
      <c r="BP1570" s="1">
        <f>SUM(BG1570:BO1570)</f>
        <v>1</v>
      </c>
      <c r="BQ1570">
        <v>0</v>
      </c>
      <c r="BS1570" s="1" t="str">
        <f>LEFT(B1570,1)</f>
        <v>p</v>
      </c>
      <c r="BT1570" s="1" t="str">
        <f>LEFT(B1570,2)</f>
        <v>pe</v>
      </c>
      <c r="BU1570" s="1" t="str">
        <f>RIGHT(B1570,1)</f>
        <v>k</v>
      </c>
      <c r="BX1570" s="10">
        <v>0</v>
      </c>
      <c r="BY1570" s="10" t="str">
        <f>LEFT(CA1570,1)</f>
        <v>e</v>
      </c>
      <c r="BZ1570" s="10" t="str">
        <f>LEFT(CC1570,1)</f>
        <v>e</v>
      </c>
      <c r="CA1570" s="10" t="str">
        <f>RIGHT(B1570,4)</f>
        <v>etek</v>
      </c>
      <c r="CB1570" s="10" t="str">
        <f>RIGHT(B1570,3)</f>
        <v>tek</v>
      </c>
      <c r="CC1570" s="10" t="str">
        <f>RIGHT(B1570,2)</f>
        <v>ek</v>
      </c>
      <c r="CD1570" s="10" t="str">
        <f>RIGHT(B1570,1)</f>
        <v>k</v>
      </c>
    </row>
    <row r="1571" spans="1:82">
      <c r="A1571">
        <v>1146</v>
      </c>
      <c r="B1571" s="30" t="s">
        <v>1022</v>
      </c>
      <c r="C1571" t="s">
        <v>2628</v>
      </c>
      <c r="D1571" t="s">
        <v>1150</v>
      </c>
      <c r="E1571" t="s">
        <v>2821</v>
      </c>
      <c r="F1571" t="s">
        <v>2842</v>
      </c>
      <c r="G1571" s="1">
        <f>COUNTIF(B1571,"*ii*")</f>
        <v>0</v>
      </c>
      <c r="H1571" s="1">
        <f>COUNTIF(B1571,"*ee*")</f>
        <v>0</v>
      </c>
      <c r="I1571" s="1">
        <f>COUNTIF(B1571,"*aa*")</f>
        <v>0</v>
      </c>
      <c r="J1571" s="1">
        <f>COUNTIF(B1571,"*oo*")</f>
        <v>0</v>
      </c>
      <c r="K1571" s="1">
        <f>COUNTIF(B1571,"*uu*")</f>
        <v>0</v>
      </c>
      <c r="L1571" s="1">
        <f>COUNTIF(B1571,"*ia*")</f>
        <v>0</v>
      </c>
      <c r="M1571" s="1">
        <f>COUNTIF(B1571,"*iu*")</f>
        <v>0</v>
      </c>
      <c r="N1571" s="1">
        <f>COUNTIF(B1571,"*ei*")</f>
        <v>0</v>
      </c>
      <c r="O1571" s="1">
        <f>COUNTIF(B1571,"*ea*")</f>
        <v>0</v>
      </c>
      <c r="P1571" s="1">
        <f>COUNTIF(B1571,"*eo*")</f>
        <v>0</v>
      </c>
      <c r="Q1571" s="1">
        <f>COUNTIF(B1571,"*eu*")</f>
        <v>0</v>
      </c>
      <c r="R1571" s="1">
        <f>COUNTIF(B1571,"*ai*")</f>
        <v>0</v>
      </c>
      <c r="S1571" s="1">
        <f>COUNTIF(B1571,"*ae*")</f>
        <v>0</v>
      </c>
      <c r="T1571" s="1">
        <f>COUNTIF(B1571,"*ao*")</f>
        <v>0</v>
      </c>
      <c r="U1571" s="1">
        <f>COUNTIF(B1571,"*au*")</f>
        <v>0</v>
      </c>
      <c r="V1571" s="1">
        <f>COUNTIF(B1571,"*oi*")</f>
        <v>0</v>
      </c>
      <c r="W1571" s="1">
        <f>COUNTIF(B1571,"*oe*")</f>
        <v>0</v>
      </c>
      <c r="X1571" s="1">
        <f>COUNTIF(B1571,"*oa*")</f>
        <v>0</v>
      </c>
      <c r="Y1571" s="1">
        <f>COUNTIF(B1571,"*ou*")</f>
        <v>0</v>
      </c>
      <c r="Z1571" s="1">
        <f>COUNTIF(B1571,"*ui*")</f>
        <v>0</v>
      </c>
      <c r="AA1571" s="1">
        <f>COUNTIF(B1571,"*ua*")</f>
        <v>0</v>
      </c>
      <c r="AB1571">
        <f>SUM(G1571:AA1571)</f>
        <v>0</v>
      </c>
      <c r="AC1571">
        <v>2</v>
      </c>
      <c r="AD1571">
        <f>COUNTIF(AC1571,"2")</f>
        <v>1</v>
      </c>
      <c r="AE1571">
        <f>COUNTIF(AC1571,"3")</f>
        <v>0</v>
      </c>
      <c r="AF1571">
        <f>COUNTIF(AC1571,"4")</f>
        <v>0</v>
      </c>
      <c r="AG1571">
        <f>COUNTIF(AC1571,"5")</f>
        <v>0</v>
      </c>
      <c r="AH1571">
        <v>1</v>
      </c>
      <c r="AI1571">
        <v>0</v>
      </c>
      <c r="AM1571">
        <v>1</v>
      </c>
      <c r="AN1571" t="str">
        <f>RIGHT(B1571,1)</f>
        <v>k</v>
      </c>
      <c r="AO1571" s="1">
        <f>COUNTIF(F1571,"CVCV")+COUNTIF(F1571,"CVVCV")</f>
        <v>0</v>
      </c>
      <c r="AP1571" s="1">
        <f>COUNTIF(F1571,"CVCVC")+COUNTIF(F1571,"CVVCVC")</f>
        <v>1</v>
      </c>
      <c r="AQ1571" s="1">
        <f>COUNTIF(F1571,"VCV")+COUNTIF(F1571,"VVCV")</f>
        <v>0</v>
      </c>
      <c r="AR1571" s="1">
        <f>COUNTIF(F1571,"VCVC")+COUNTIF(F1571,"VVCVC")</f>
        <v>0</v>
      </c>
      <c r="AS1571" s="1">
        <f>COUNTIF(F1571,"CVV")</f>
        <v>0</v>
      </c>
      <c r="AT1571" s="1">
        <f>COUNTIF(F1571,"CVVC")</f>
        <v>0</v>
      </c>
      <c r="AU1571" s="1">
        <f>COUNTIF(F1571,"VV")</f>
        <v>0</v>
      </c>
      <c r="AV1571" s="1">
        <f>COUNTIF(F1571,"VVC")</f>
        <v>0</v>
      </c>
      <c r="AW1571" s="1">
        <f>COUNTIF(F1571,"CVVCVC")+COUNTIF(F1571,"VVCVC")+COUNTIF(F1571,"CVVCV")+COUNTIF(F1571,"VVCV")</f>
        <v>0</v>
      </c>
      <c r="AY1571" s="1">
        <f>COUNTIF(F1571,"CCVCV")</f>
        <v>0</v>
      </c>
      <c r="AZ1571" s="1">
        <f>COUNTIF(F1571,"CCVCVC")</f>
        <v>0</v>
      </c>
      <c r="BA1571" s="1">
        <f>COUNTIF(F1571,"CCVV")</f>
        <v>0</v>
      </c>
      <c r="BB1571" s="1">
        <f>COUNTIF(F1571,"CCVVC")</f>
        <v>0</v>
      </c>
      <c r="BF1571" s="1" t="str">
        <f>RIGHT(F1571,4)</f>
        <v>VCVC</v>
      </c>
      <c r="BG1571" s="1"/>
      <c r="BJ1571">
        <v>1</v>
      </c>
      <c r="BP1571" s="1">
        <f>SUM(BG1571:BO1571)</f>
        <v>1</v>
      </c>
      <c r="BQ1571">
        <v>0</v>
      </c>
      <c r="BS1571" s="1" t="str">
        <f>LEFT(B1571,1)</f>
        <v>p</v>
      </c>
      <c r="BT1571" s="1" t="str">
        <f>LEFT(B1571,2)</f>
        <v>pe</v>
      </c>
      <c r="BU1571" s="1" t="str">
        <f>RIGHT(B1571,1)</f>
        <v>k</v>
      </c>
      <c r="BX1571" s="10">
        <v>0</v>
      </c>
      <c r="BY1571" s="10" t="str">
        <f>LEFT(CA1571,1)</f>
        <v>e</v>
      </c>
      <c r="BZ1571" s="10" t="str">
        <f>LEFT(CC1571,1)</f>
        <v>e</v>
      </c>
      <c r="CA1571" s="10" t="str">
        <f>RIGHT(B1571,4)</f>
        <v>esek</v>
      </c>
      <c r="CB1571" s="10" t="str">
        <f>RIGHT(B1571,3)</f>
        <v>sek</v>
      </c>
      <c r="CC1571" s="10" t="str">
        <f>RIGHT(B1571,2)</f>
        <v>ek</v>
      </c>
      <c r="CD1571" s="10" t="str">
        <f>RIGHT(B1571,1)</f>
        <v>k</v>
      </c>
    </row>
    <row r="1572" spans="1:82">
      <c r="A1572">
        <v>905</v>
      </c>
      <c r="B1572" s="30" t="s">
        <v>376</v>
      </c>
      <c r="C1572" t="s">
        <v>1678</v>
      </c>
      <c r="D1572" t="s">
        <v>1150</v>
      </c>
      <c r="E1572" t="s">
        <v>2821</v>
      </c>
      <c r="F1572" t="s">
        <v>2842</v>
      </c>
      <c r="G1572" s="1">
        <f>COUNTIF(B1572,"*ii*")</f>
        <v>0</v>
      </c>
      <c r="H1572" s="1">
        <f>COUNTIF(B1572,"*ee*")</f>
        <v>0</v>
      </c>
      <c r="I1572" s="1">
        <f>COUNTIF(B1572,"*aa*")</f>
        <v>0</v>
      </c>
      <c r="J1572" s="1">
        <f>COUNTIF(B1572,"*oo*")</f>
        <v>0</v>
      </c>
      <c r="K1572" s="1">
        <f>COUNTIF(B1572,"*uu*")</f>
        <v>0</v>
      </c>
      <c r="L1572" s="1">
        <f>COUNTIF(B1572,"*ia*")</f>
        <v>0</v>
      </c>
      <c r="M1572" s="1">
        <f>COUNTIF(B1572,"*iu*")</f>
        <v>0</v>
      </c>
      <c r="N1572" s="1">
        <f>COUNTIF(B1572,"*ei*")</f>
        <v>0</v>
      </c>
      <c r="O1572" s="1">
        <f>COUNTIF(B1572,"*ea*")</f>
        <v>0</v>
      </c>
      <c r="P1572" s="1">
        <f>COUNTIF(B1572,"*eo*")</f>
        <v>0</v>
      </c>
      <c r="Q1572" s="1">
        <f>COUNTIF(B1572,"*eu*")</f>
        <v>0</v>
      </c>
      <c r="R1572" s="1">
        <f>COUNTIF(B1572,"*ai*")</f>
        <v>0</v>
      </c>
      <c r="S1572" s="1">
        <f>COUNTIF(B1572,"*ae*")</f>
        <v>0</v>
      </c>
      <c r="T1572" s="1">
        <f>COUNTIF(B1572,"*ao*")</f>
        <v>0</v>
      </c>
      <c r="U1572" s="1">
        <f>COUNTIF(B1572,"*au*")</f>
        <v>0</v>
      </c>
      <c r="V1572" s="1">
        <f>COUNTIF(B1572,"*oi*")</f>
        <v>0</v>
      </c>
      <c r="W1572" s="1">
        <f>COUNTIF(B1572,"*oe*")</f>
        <v>0</v>
      </c>
      <c r="X1572" s="1">
        <f>COUNTIF(B1572,"*oa*")</f>
        <v>0</v>
      </c>
      <c r="Y1572" s="1">
        <f>COUNTIF(B1572,"*ou*")</f>
        <v>0</v>
      </c>
      <c r="Z1572" s="1">
        <f>COUNTIF(B1572,"*ui*")</f>
        <v>0</v>
      </c>
      <c r="AA1572" s="1">
        <f>COUNTIF(B1572,"*ua*")</f>
        <v>0</v>
      </c>
      <c r="AB1572">
        <f>SUM(G1572:AA1572)</f>
        <v>0</v>
      </c>
      <c r="AC1572">
        <v>2</v>
      </c>
      <c r="AD1572">
        <f>COUNTIF(AC1572,"2")</f>
        <v>1</v>
      </c>
      <c r="AE1572">
        <f>COUNTIF(AC1572,"3")</f>
        <v>0</v>
      </c>
      <c r="AF1572">
        <f>COUNTIF(AC1572,"4")</f>
        <v>0</v>
      </c>
      <c r="AG1572">
        <f>COUNTIF(AC1572,"5")</f>
        <v>0</v>
      </c>
      <c r="AH1572">
        <v>1</v>
      </c>
      <c r="AI1572">
        <v>0</v>
      </c>
      <c r="AM1572">
        <v>1</v>
      </c>
      <c r="AN1572" t="str">
        <f>RIGHT(B1572,1)</f>
        <v>n</v>
      </c>
      <c r="AO1572" s="1">
        <f>COUNTIF(F1572,"CVCV")+COUNTIF(F1572,"CVVCV")</f>
        <v>0</v>
      </c>
      <c r="AP1572" s="1">
        <f>COUNTIF(F1572,"CVCVC")+COUNTIF(F1572,"CVVCVC")</f>
        <v>1</v>
      </c>
      <c r="AQ1572" s="1">
        <f>COUNTIF(F1572,"VCV")+COUNTIF(F1572,"VVCV")</f>
        <v>0</v>
      </c>
      <c r="AR1572" s="1">
        <f>COUNTIF(F1572,"VCVC")+COUNTIF(F1572,"VVCVC")</f>
        <v>0</v>
      </c>
      <c r="AS1572" s="1">
        <f>COUNTIF(F1572,"CVV")</f>
        <v>0</v>
      </c>
      <c r="AT1572" s="1">
        <f>COUNTIF(F1572,"CVVC")</f>
        <v>0</v>
      </c>
      <c r="AU1572" s="1">
        <f>COUNTIF(F1572,"VV")</f>
        <v>0</v>
      </c>
      <c r="AV1572" s="1">
        <f>COUNTIF(F1572,"VVC")</f>
        <v>0</v>
      </c>
      <c r="AW1572" s="1">
        <f>COUNTIF(F1572,"CVVCVC")+COUNTIF(F1572,"VVCVC")+COUNTIF(F1572,"CVVCV")+COUNTIF(F1572,"VVCV")</f>
        <v>0</v>
      </c>
      <c r="AY1572" s="1">
        <f>COUNTIF(F1572,"CCVCV")</f>
        <v>0</v>
      </c>
      <c r="AZ1572" s="1">
        <f>COUNTIF(F1572,"CCVCVC")</f>
        <v>0</v>
      </c>
      <c r="BA1572" s="1">
        <f>COUNTIF(F1572,"CCVV")</f>
        <v>0</v>
      </c>
      <c r="BB1572" s="1">
        <f>COUNTIF(F1572,"CCVVC")</f>
        <v>0</v>
      </c>
      <c r="BF1572" s="1" t="str">
        <f>RIGHT(F1572,4)</f>
        <v>VCVC</v>
      </c>
      <c r="BG1572" s="1"/>
      <c r="BJ1572">
        <v>1</v>
      </c>
      <c r="BP1572" s="1">
        <f>SUM(BG1572:BO1572)</f>
        <v>1</v>
      </c>
      <c r="BQ1572">
        <v>0</v>
      </c>
      <c r="BS1572" s="1" t="str">
        <f>LEFT(B1572,1)</f>
        <v>n</v>
      </c>
      <c r="BT1572" s="1" t="str">
        <f>LEFT(B1572,2)</f>
        <v>na</v>
      </c>
      <c r="BU1572" s="1" t="str">
        <f>RIGHT(B1572,1)</f>
        <v>n</v>
      </c>
      <c r="BX1572" s="10">
        <v>0</v>
      </c>
      <c r="BY1572" s="10" t="str">
        <f>LEFT(CA1572,1)</f>
        <v>a</v>
      </c>
      <c r="BZ1572" s="10" t="str">
        <f>LEFT(CC1572,1)</f>
        <v>e</v>
      </c>
      <c r="CA1572" s="10" t="str">
        <f>RIGHT(B1572,4)</f>
        <v>aben</v>
      </c>
      <c r="CB1572" s="10" t="str">
        <f>RIGHT(B1572,3)</f>
        <v>ben</v>
      </c>
      <c r="CC1572" s="10" t="str">
        <f>RIGHT(B1572,2)</f>
        <v>en</v>
      </c>
      <c r="CD1572" s="10" t="str">
        <f>RIGHT(B1572,1)</f>
        <v>n</v>
      </c>
    </row>
    <row r="1573" spans="1:82">
      <c r="A1573">
        <v>930</v>
      </c>
      <c r="B1573" s="30" t="s">
        <v>103</v>
      </c>
      <c r="C1573" t="s">
        <v>1287</v>
      </c>
      <c r="D1573" t="s">
        <v>1150</v>
      </c>
      <c r="E1573" t="s">
        <v>2821</v>
      </c>
      <c r="F1573" t="s">
        <v>2842</v>
      </c>
      <c r="G1573" s="1">
        <f>COUNTIF(B1573,"*ii*")</f>
        <v>0</v>
      </c>
      <c r="H1573" s="1">
        <f>COUNTIF(B1573,"*ee*")</f>
        <v>0</v>
      </c>
      <c r="I1573" s="1">
        <f>COUNTIF(B1573,"*aa*")</f>
        <v>0</v>
      </c>
      <c r="J1573" s="1">
        <f>COUNTIF(B1573,"*oo*")</f>
        <v>0</v>
      </c>
      <c r="K1573" s="1">
        <f>COUNTIF(B1573,"*uu*")</f>
        <v>0</v>
      </c>
      <c r="L1573" s="1">
        <f>COUNTIF(B1573,"*ia*")</f>
        <v>0</v>
      </c>
      <c r="M1573" s="1">
        <f>COUNTIF(B1573,"*iu*")</f>
        <v>0</v>
      </c>
      <c r="N1573" s="1">
        <f>COUNTIF(B1573,"*ei*")</f>
        <v>0</v>
      </c>
      <c r="O1573" s="1">
        <f>COUNTIF(B1573,"*ea*")</f>
        <v>0</v>
      </c>
      <c r="P1573" s="1">
        <f>COUNTIF(B1573,"*eo*")</f>
        <v>0</v>
      </c>
      <c r="Q1573" s="1">
        <f>COUNTIF(B1573,"*eu*")</f>
        <v>0</v>
      </c>
      <c r="R1573" s="1">
        <f>COUNTIF(B1573,"*ai*")</f>
        <v>0</v>
      </c>
      <c r="S1573" s="1">
        <f>COUNTIF(B1573,"*ae*")</f>
        <v>0</v>
      </c>
      <c r="T1573" s="1">
        <f>COUNTIF(B1573,"*ao*")</f>
        <v>0</v>
      </c>
      <c r="U1573" s="1">
        <f>COUNTIF(B1573,"*au*")</f>
        <v>0</v>
      </c>
      <c r="V1573" s="1">
        <f>COUNTIF(B1573,"*oi*")</f>
        <v>0</v>
      </c>
      <c r="W1573" s="1">
        <f>COUNTIF(B1573,"*oe*")</f>
        <v>0</v>
      </c>
      <c r="X1573" s="1">
        <f>COUNTIF(B1573,"*oa*")</f>
        <v>0</v>
      </c>
      <c r="Y1573" s="1">
        <f>COUNTIF(B1573,"*ou*")</f>
        <v>0</v>
      </c>
      <c r="Z1573" s="1">
        <f>COUNTIF(B1573,"*ui*")</f>
        <v>0</v>
      </c>
      <c r="AA1573" s="1">
        <f>COUNTIF(B1573,"*ua*")</f>
        <v>0</v>
      </c>
      <c r="AB1573">
        <f>SUM(G1573:AA1573)</f>
        <v>0</v>
      </c>
      <c r="AC1573">
        <v>2</v>
      </c>
      <c r="AD1573">
        <f>COUNTIF(AC1573,"2")</f>
        <v>1</v>
      </c>
      <c r="AE1573">
        <f>COUNTIF(AC1573,"3")</f>
        <v>0</v>
      </c>
      <c r="AF1573">
        <f>COUNTIF(AC1573,"4")</f>
        <v>0</v>
      </c>
      <c r="AG1573">
        <f>COUNTIF(AC1573,"5")</f>
        <v>0</v>
      </c>
      <c r="AH1573">
        <v>1</v>
      </c>
      <c r="AI1573">
        <v>0</v>
      </c>
      <c r="AM1573">
        <v>1</v>
      </c>
      <c r="AN1573" t="str">
        <f>RIGHT(B1573,1)</f>
        <v>n</v>
      </c>
      <c r="AO1573" s="1">
        <f>COUNTIF(F1573,"CVCV")+COUNTIF(F1573,"CVVCV")</f>
        <v>0</v>
      </c>
      <c r="AP1573" s="1">
        <f>COUNTIF(F1573,"CVCVC")+COUNTIF(F1573,"CVVCVC")</f>
        <v>1</v>
      </c>
      <c r="AQ1573" s="1">
        <f>COUNTIF(F1573,"VCV")+COUNTIF(F1573,"VVCV")</f>
        <v>0</v>
      </c>
      <c r="AR1573" s="1">
        <f>COUNTIF(F1573,"VCVC")+COUNTIF(F1573,"VVCVC")</f>
        <v>0</v>
      </c>
      <c r="AS1573" s="1">
        <f>COUNTIF(F1573,"CVV")</f>
        <v>0</v>
      </c>
      <c r="AT1573" s="1">
        <f>COUNTIF(F1573,"CVVC")</f>
        <v>0</v>
      </c>
      <c r="AU1573" s="1">
        <f>COUNTIF(F1573,"VV")</f>
        <v>0</v>
      </c>
      <c r="AV1573" s="1">
        <f>COUNTIF(F1573,"VVC")</f>
        <v>0</v>
      </c>
      <c r="AW1573" s="1">
        <f>COUNTIF(F1573,"CVVCVC")+COUNTIF(F1573,"VVCVC")+COUNTIF(F1573,"CVVCV")+COUNTIF(F1573,"VVCV")</f>
        <v>0</v>
      </c>
      <c r="AY1573" s="1">
        <f>COUNTIF(F1573,"CCVCV")</f>
        <v>0</v>
      </c>
      <c r="AZ1573" s="1">
        <f>COUNTIF(F1573,"CCVCVC")</f>
        <v>0</v>
      </c>
      <c r="BA1573" s="1">
        <f>COUNTIF(F1573,"CCVV")</f>
        <v>0</v>
      </c>
      <c r="BB1573" s="1">
        <f>COUNTIF(F1573,"CCVVC")</f>
        <v>0</v>
      </c>
      <c r="BF1573" s="1" t="str">
        <f>RIGHT(F1573,4)</f>
        <v>VCVC</v>
      </c>
      <c r="BG1573" s="1"/>
      <c r="BJ1573">
        <v>1</v>
      </c>
      <c r="BP1573" s="1">
        <f>SUM(BG1573:BO1573)</f>
        <v>1</v>
      </c>
      <c r="BQ1573">
        <v>0</v>
      </c>
      <c r="BS1573" s="1" t="str">
        <f>LEFT(B1573,1)</f>
        <v>n</v>
      </c>
      <c r="BT1573" s="1" t="str">
        <f>LEFT(B1573,2)</f>
        <v>na</v>
      </c>
      <c r="BU1573" s="1" t="str">
        <f>RIGHT(B1573,1)</f>
        <v>n</v>
      </c>
      <c r="BX1573" s="10">
        <v>0</v>
      </c>
      <c r="BY1573" s="10" t="str">
        <f>LEFT(CA1573,1)</f>
        <v>a</v>
      </c>
      <c r="BZ1573" s="10" t="str">
        <f>LEFT(CC1573,1)</f>
        <v>e</v>
      </c>
      <c r="CA1573" s="10" t="str">
        <f>RIGHT(B1573,4)</f>
        <v>apen</v>
      </c>
      <c r="CB1573" s="10" t="str">
        <f>RIGHT(B1573,3)</f>
        <v>pen</v>
      </c>
      <c r="CC1573" s="10" t="str">
        <f>RIGHT(B1573,2)</f>
        <v>en</v>
      </c>
      <c r="CD1573" s="10" t="str">
        <f>RIGHT(B1573,1)</f>
        <v>n</v>
      </c>
    </row>
    <row r="1574" spans="1:82">
      <c r="A1574">
        <v>1842</v>
      </c>
      <c r="B1574" s="30" t="s">
        <v>634</v>
      </c>
      <c r="C1574" t="s">
        <v>2027</v>
      </c>
      <c r="D1574" t="s">
        <v>1141</v>
      </c>
      <c r="E1574" t="s">
        <v>1141</v>
      </c>
      <c r="F1574" t="s">
        <v>2842</v>
      </c>
      <c r="G1574" s="1">
        <f>COUNTIF(B1574,"*ii*")</f>
        <v>0</v>
      </c>
      <c r="H1574" s="1">
        <f>COUNTIF(B1574,"*ee*")</f>
        <v>0</v>
      </c>
      <c r="I1574" s="1">
        <f>COUNTIF(B1574,"*aa*")</f>
        <v>0</v>
      </c>
      <c r="J1574" s="1">
        <f>COUNTIF(B1574,"*oo*")</f>
        <v>0</v>
      </c>
      <c r="K1574" s="1">
        <f>COUNTIF(B1574,"*uu*")</f>
        <v>0</v>
      </c>
      <c r="L1574" s="1">
        <f>COUNTIF(B1574,"*ia*")</f>
        <v>0</v>
      </c>
      <c r="M1574" s="1">
        <f>COUNTIF(B1574,"*iu*")</f>
        <v>0</v>
      </c>
      <c r="N1574" s="1">
        <f>COUNTIF(B1574,"*ei*")</f>
        <v>0</v>
      </c>
      <c r="O1574" s="1">
        <f>COUNTIF(B1574,"*ea*")</f>
        <v>0</v>
      </c>
      <c r="P1574" s="1">
        <f>COUNTIF(B1574,"*eo*")</f>
        <v>0</v>
      </c>
      <c r="Q1574" s="1">
        <f>COUNTIF(B1574,"*eu*")</f>
        <v>0</v>
      </c>
      <c r="R1574" s="1">
        <f>COUNTIF(B1574,"*ai*")</f>
        <v>0</v>
      </c>
      <c r="S1574" s="1">
        <f>COUNTIF(B1574,"*ae*")</f>
        <v>0</v>
      </c>
      <c r="T1574" s="1">
        <f>COUNTIF(B1574,"*ao*")</f>
        <v>0</v>
      </c>
      <c r="U1574" s="1">
        <f>COUNTIF(B1574,"*au*")</f>
        <v>0</v>
      </c>
      <c r="V1574" s="1">
        <f>COUNTIF(B1574,"*oi*")</f>
        <v>0</v>
      </c>
      <c r="W1574" s="1">
        <f>COUNTIF(B1574,"*oe*")</f>
        <v>0</v>
      </c>
      <c r="X1574" s="1">
        <f>COUNTIF(B1574,"*oa*")</f>
        <v>0</v>
      </c>
      <c r="Y1574" s="1">
        <f>COUNTIF(B1574,"*ou*")</f>
        <v>0</v>
      </c>
      <c r="Z1574" s="1">
        <f>COUNTIF(B1574,"*ui*")</f>
        <v>0</v>
      </c>
      <c r="AA1574" s="1">
        <f>COUNTIF(B1574,"*ua*")</f>
        <v>0</v>
      </c>
      <c r="AB1574">
        <f>SUM(G1574:AA1574)</f>
        <v>0</v>
      </c>
      <c r="AC1574">
        <v>2</v>
      </c>
      <c r="AD1574">
        <f>COUNTIF(AC1574,"2")</f>
        <v>1</v>
      </c>
      <c r="AE1574">
        <f>COUNTIF(AC1574,"3")</f>
        <v>0</v>
      </c>
      <c r="AF1574">
        <f>COUNTIF(AC1574,"4")</f>
        <v>0</v>
      </c>
      <c r="AG1574">
        <f>COUNTIF(AC1574,"5")</f>
        <v>0</v>
      </c>
      <c r="AH1574">
        <v>1</v>
      </c>
      <c r="AI1574">
        <v>0</v>
      </c>
      <c r="AM1574">
        <v>1</v>
      </c>
      <c r="AN1574" t="str">
        <f>RIGHT(B1574,1)</f>
        <v>n</v>
      </c>
      <c r="AO1574" s="1">
        <f>COUNTIF(F1574,"CVCV")+COUNTIF(F1574,"CVVCV")</f>
        <v>0</v>
      </c>
      <c r="AP1574" s="1">
        <f>COUNTIF(F1574,"CVCVC")+COUNTIF(F1574,"CVVCVC")</f>
        <v>1</v>
      </c>
      <c r="AQ1574" s="1">
        <f>COUNTIF(F1574,"VCV")+COUNTIF(F1574,"VVCV")</f>
        <v>0</v>
      </c>
      <c r="AR1574" s="1">
        <f>COUNTIF(F1574,"VCVC")+COUNTIF(F1574,"VVCVC")</f>
        <v>0</v>
      </c>
      <c r="AS1574" s="1">
        <f>COUNTIF(F1574,"CVV")</f>
        <v>0</v>
      </c>
      <c r="AT1574" s="1">
        <f>COUNTIF(F1574,"CVVC")</f>
        <v>0</v>
      </c>
      <c r="AU1574" s="1">
        <f>COUNTIF(F1574,"VV")</f>
        <v>0</v>
      </c>
      <c r="AV1574" s="1">
        <f>COUNTIF(F1574,"VVC")</f>
        <v>0</v>
      </c>
      <c r="AW1574" s="1">
        <f>COUNTIF(F1574,"CVVCVC")+COUNTIF(F1574,"VVCVC")+COUNTIF(F1574,"CVVCV")+COUNTIF(F1574,"VVCV")</f>
        <v>0</v>
      </c>
      <c r="AY1574" s="1">
        <f>COUNTIF(F1574,"CCVCV")</f>
        <v>0</v>
      </c>
      <c r="AZ1574" s="1">
        <f>COUNTIF(F1574,"CCVCVC")</f>
        <v>0</v>
      </c>
      <c r="BA1574" s="1">
        <f>COUNTIF(F1574,"CCVV")</f>
        <v>0</v>
      </c>
      <c r="BB1574" s="1">
        <f>COUNTIF(F1574,"CCVVC")</f>
        <v>0</v>
      </c>
      <c r="BF1574" s="1" t="str">
        <f>RIGHT(F1574,4)</f>
        <v>VCVC</v>
      </c>
      <c r="BG1574" s="1"/>
      <c r="BJ1574">
        <v>1</v>
      </c>
      <c r="BP1574" s="1">
        <f>SUM(BG1574:BO1574)</f>
        <v>1</v>
      </c>
      <c r="BQ1574">
        <v>0</v>
      </c>
      <c r="BS1574" s="1" t="str">
        <f>LEFT(B1574,1)</f>
        <v>t</v>
      </c>
      <c r="BT1574" s="1" t="str">
        <f>LEFT(B1574,2)</f>
        <v>te</v>
      </c>
      <c r="BU1574" s="1" t="str">
        <f>RIGHT(B1574,1)</f>
        <v>n</v>
      </c>
      <c r="BX1574" s="10">
        <v>0</v>
      </c>
      <c r="BY1574" s="10" t="str">
        <f>LEFT(CA1574,1)</f>
        <v>e</v>
      </c>
      <c r="BZ1574" s="10" t="str">
        <f>LEFT(CC1574,1)</f>
        <v>e</v>
      </c>
      <c r="CA1574" s="10" t="str">
        <f>RIGHT(B1574,4)</f>
        <v>eken</v>
      </c>
      <c r="CB1574" s="10" t="str">
        <f>RIGHT(B1574,3)</f>
        <v>ken</v>
      </c>
      <c r="CC1574" s="10" t="str">
        <f>RIGHT(B1574,2)</f>
        <v>en</v>
      </c>
      <c r="CD1574" s="10" t="str">
        <f>RIGHT(B1574,1)</f>
        <v>n</v>
      </c>
    </row>
    <row r="1575" spans="1:82">
      <c r="A1575">
        <v>529</v>
      </c>
      <c r="B1575" s="30" t="s">
        <v>3078</v>
      </c>
      <c r="C1575" t="s">
        <v>2319</v>
      </c>
      <c r="D1575" t="s">
        <v>1141</v>
      </c>
      <c r="E1575" t="s">
        <v>1141</v>
      </c>
      <c r="F1575" t="s">
        <v>2842</v>
      </c>
      <c r="G1575" s="1">
        <f>COUNTIF(B1575,"*ii*")</f>
        <v>0</v>
      </c>
      <c r="H1575" s="1">
        <f>COUNTIF(B1575,"*ee*")</f>
        <v>0</v>
      </c>
      <c r="I1575" s="1">
        <f>COUNTIF(B1575,"*aa*")</f>
        <v>0</v>
      </c>
      <c r="J1575" s="1">
        <f>COUNTIF(B1575,"*oo*")</f>
        <v>0</v>
      </c>
      <c r="K1575" s="1">
        <f>COUNTIF(B1575,"*uu*")</f>
        <v>0</v>
      </c>
      <c r="L1575" s="1">
        <f>COUNTIF(B1575,"*ia*")</f>
        <v>0</v>
      </c>
      <c r="M1575" s="1">
        <f>COUNTIF(B1575,"*iu*")</f>
        <v>0</v>
      </c>
      <c r="N1575" s="1">
        <f>COUNTIF(B1575,"*ei*")</f>
        <v>0</v>
      </c>
      <c r="O1575" s="1">
        <f>COUNTIF(B1575,"*ea*")</f>
        <v>0</v>
      </c>
      <c r="P1575" s="1">
        <f>COUNTIF(B1575,"*eo*")</f>
        <v>0</v>
      </c>
      <c r="Q1575" s="1">
        <f>COUNTIF(B1575,"*eu*")</f>
        <v>0</v>
      </c>
      <c r="R1575" s="1">
        <f>COUNTIF(B1575,"*ai*")</f>
        <v>0</v>
      </c>
      <c r="S1575" s="1">
        <f>COUNTIF(B1575,"*ae*")</f>
        <v>0</v>
      </c>
      <c r="T1575" s="1">
        <f>COUNTIF(B1575,"*ao*")</f>
        <v>0</v>
      </c>
      <c r="U1575" s="1">
        <f>COUNTIF(B1575,"*au*")</f>
        <v>0</v>
      </c>
      <c r="V1575" s="1">
        <f>COUNTIF(B1575,"*oi*")</f>
        <v>0</v>
      </c>
      <c r="W1575" s="1">
        <f>COUNTIF(B1575,"*oe*")</f>
        <v>0</v>
      </c>
      <c r="X1575" s="1">
        <f>COUNTIF(B1575,"*oa*")</f>
        <v>0</v>
      </c>
      <c r="Y1575" s="1">
        <f>COUNTIF(B1575,"*ou*")</f>
        <v>0</v>
      </c>
      <c r="Z1575" s="1">
        <f>COUNTIF(B1575,"*ui*")</f>
        <v>0</v>
      </c>
      <c r="AA1575" s="1">
        <f>COUNTIF(B1575,"*ua*")</f>
        <v>0</v>
      </c>
      <c r="AB1575">
        <f>SUM(G1575:AA1575)</f>
        <v>0</v>
      </c>
      <c r="AC1575">
        <v>2</v>
      </c>
      <c r="AD1575">
        <f>COUNTIF(AC1575,"2")</f>
        <v>1</v>
      </c>
      <c r="AE1575">
        <f>COUNTIF(AC1575,"3")</f>
        <v>0</v>
      </c>
      <c r="AF1575">
        <f>COUNTIF(AC1575,"4")</f>
        <v>0</v>
      </c>
      <c r="AG1575">
        <f>COUNTIF(AC1575,"5")</f>
        <v>0</v>
      </c>
      <c r="AH1575">
        <v>1</v>
      </c>
      <c r="AI1575">
        <v>0</v>
      </c>
      <c r="AM1575">
        <v>1</v>
      </c>
      <c r="AN1575" t="str">
        <f>RIGHT(B1575,1)</f>
        <v>n</v>
      </c>
      <c r="AO1575" s="1">
        <f>COUNTIF(F1575,"CVCV")+COUNTIF(F1575,"CVVCV")</f>
        <v>0</v>
      </c>
      <c r="AP1575" s="1">
        <f>COUNTIF(F1575,"CVCVC")+COUNTIF(F1575,"CVVCVC")</f>
        <v>1</v>
      </c>
      <c r="AQ1575" s="1">
        <f>COUNTIF(F1575,"VCV")+COUNTIF(F1575,"VVCV")</f>
        <v>0</v>
      </c>
      <c r="AR1575" s="1">
        <f>COUNTIF(F1575,"VCVC")+COUNTIF(F1575,"VVCVC")</f>
        <v>0</v>
      </c>
      <c r="AS1575" s="1">
        <f>COUNTIF(F1575,"CVV")</f>
        <v>0</v>
      </c>
      <c r="AT1575" s="1">
        <f>COUNTIF(F1575,"CVVC")</f>
        <v>0</v>
      </c>
      <c r="AU1575" s="1">
        <f>COUNTIF(F1575,"VV")</f>
        <v>0</v>
      </c>
      <c r="AV1575" s="1">
        <f>COUNTIF(F1575,"VVC")</f>
        <v>0</v>
      </c>
      <c r="AW1575" s="1">
        <f>COUNTIF(F1575,"CVVCVC")+COUNTIF(F1575,"VVCVC")+COUNTIF(F1575,"CVVCV")+COUNTIF(F1575,"VVCV")</f>
        <v>0</v>
      </c>
      <c r="AY1575" s="1">
        <f>COUNTIF(F1575,"CCVCV")</f>
        <v>0</v>
      </c>
      <c r="AZ1575" s="1">
        <f>COUNTIF(F1575,"CCVCVC")</f>
        <v>0</v>
      </c>
      <c r="BA1575" s="1">
        <f>COUNTIF(F1575,"CCVV")</f>
        <v>0</v>
      </c>
      <c r="BB1575" s="1">
        <f>COUNTIF(F1575,"CCVVC")</f>
        <v>0</v>
      </c>
      <c r="BF1575" s="1" t="str">
        <f>RIGHT(F1575,4)</f>
        <v>VCVC</v>
      </c>
      <c r="BG1575" s="1"/>
      <c r="BJ1575">
        <v>1</v>
      </c>
      <c r="BP1575" s="1">
        <f>SUM(BG1575:BO1575)</f>
        <v>1</v>
      </c>
      <c r="BQ1575">
        <v>0</v>
      </c>
      <c r="BS1575" s="1" t="str">
        <f>LEFT(B1575,1)</f>
        <v>k</v>
      </c>
      <c r="BT1575" s="1" t="str">
        <f>LEFT(B1575,2)</f>
        <v>ke</v>
      </c>
      <c r="BU1575" s="1" t="str">
        <f>RIGHT(B1575,1)</f>
        <v>n</v>
      </c>
      <c r="BX1575" s="10">
        <v>0</v>
      </c>
      <c r="BY1575" s="10" t="str">
        <f>LEFT(CA1575,1)</f>
        <v>e</v>
      </c>
      <c r="BZ1575" s="10" t="str">
        <f>LEFT(CC1575,1)</f>
        <v>e</v>
      </c>
      <c r="CA1575" s="10" t="str">
        <f>RIGHT(B1575,4)</f>
        <v>eʔen</v>
      </c>
      <c r="CB1575" s="10" t="str">
        <f>RIGHT(B1575,3)</f>
        <v>ʔen</v>
      </c>
      <c r="CC1575" s="10" t="str">
        <f>RIGHT(B1575,2)</f>
        <v>en</v>
      </c>
      <c r="CD1575" s="10" t="str">
        <f>RIGHT(B1575,1)</f>
        <v>n</v>
      </c>
    </row>
    <row r="1576" spans="1:82">
      <c r="A1576">
        <v>1025</v>
      </c>
      <c r="B1576" s="30" t="s">
        <v>3709</v>
      </c>
      <c r="C1576" t="s">
        <v>2591</v>
      </c>
      <c r="D1576" t="s">
        <v>1141</v>
      </c>
      <c r="E1576" t="s">
        <v>1141</v>
      </c>
      <c r="F1576" s="1" t="s">
        <v>2842</v>
      </c>
      <c r="G1576" s="1">
        <f>COUNTIF(B1576,"*ii*")</f>
        <v>0</v>
      </c>
      <c r="H1576" s="1">
        <f>COUNTIF(B1576,"*ee*")</f>
        <v>0</v>
      </c>
      <c r="I1576" s="1">
        <f>COUNTIF(B1576,"*aa*")</f>
        <v>0</v>
      </c>
      <c r="J1576" s="1">
        <f>COUNTIF(B1576,"*oo*")</f>
        <v>0</v>
      </c>
      <c r="K1576" s="1">
        <f>COUNTIF(B1576,"*uu*")</f>
        <v>0</v>
      </c>
      <c r="L1576" s="1">
        <f>COUNTIF(B1576,"*ia*")</f>
        <v>0</v>
      </c>
      <c r="M1576" s="1">
        <f>COUNTIF(B1576,"*iu*")</f>
        <v>0</v>
      </c>
      <c r="N1576" s="1">
        <f>COUNTIF(B1576,"*ei*")</f>
        <v>0</v>
      </c>
      <c r="O1576" s="1">
        <f>COUNTIF(B1576,"*ea*")</f>
        <v>0</v>
      </c>
      <c r="P1576" s="1">
        <f>COUNTIF(B1576,"*eo*")</f>
        <v>0</v>
      </c>
      <c r="Q1576" s="1">
        <f>COUNTIF(B1576,"*eu*")</f>
        <v>0</v>
      </c>
      <c r="R1576" s="1">
        <f>COUNTIF(B1576,"*ai*")</f>
        <v>0</v>
      </c>
      <c r="S1576" s="1">
        <f>COUNTIF(B1576,"*ae*")</f>
        <v>0</v>
      </c>
      <c r="T1576" s="1">
        <f>COUNTIF(B1576,"*ao*")</f>
        <v>0</v>
      </c>
      <c r="U1576" s="1">
        <f>COUNTIF(B1576,"*au*")</f>
        <v>0</v>
      </c>
      <c r="V1576" s="1">
        <f>COUNTIF(B1576,"*oi*")</f>
        <v>0</v>
      </c>
      <c r="W1576" s="1">
        <f>COUNTIF(B1576,"*oe*")</f>
        <v>0</v>
      </c>
      <c r="X1576" s="1">
        <f>COUNTIF(B1576,"*oa*")</f>
        <v>0</v>
      </c>
      <c r="Y1576" s="1">
        <f>COUNTIF(B1576,"*ou*")</f>
        <v>0</v>
      </c>
      <c r="Z1576" s="1">
        <f>COUNTIF(B1576,"*ui*")</f>
        <v>0</v>
      </c>
      <c r="AA1576" s="1">
        <f>COUNTIF(B1576,"*ua*")</f>
        <v>0</v>
      </c>
      <c r="AB1576">
        <f>SUM(G1576:AA1576)</f>
        <v>0</v>
      </c>
      <c r="AC1576" s="1">
        <v>2</v>
      </c>
      <c r="AD1576">
        <f>COUNTIF(AC1576,"2")</f>
        <v>1</v>
      </c>
      <c r="AE1576">
        <f>COUNTIF(AC1576,"3")</f>
        <v>0</v>
      </c>
      <c r="AF1576">
        <f>COUNTIF(AC1576,"4")</f>
        <v>0</v>
      </c>
      <c r="AG1576">
        <f>COUNTIF(AC1576,"5")</f>
        <v>0</v>
      </c>
      <c r="AH1576">
        <v>1</v>
      </c>
      <c r="AI1576">
        <v>0</v>
      </c>
      <c r="AM1576">
        <v>1</v>
      </c>
      <c r="AN1576" t="str">
        <f>RIGHT(B1576,1)</f>
        <v>n</v>
      </c>
      <c r="AO1576" s="1">
        <f>COUNTIF(F1576,"CVCV")+COUNTIF(F1576,"CVVCV")</f>
        <v>0</v>
      </c>
      <c r="AP1576" s="1">
        <f>COUNTIF(F1576,"CVCVC")+COUNTIF(F1576,"CVVCVC")</f>
        <v>1</v>
      </c>
      <c r="AQ1576" s="1">
        <f>COUNTIF(F1576,"VCV")+COUNTIF(F1576,"VVCV")</f>
        <v>0</v>
      </c>
      <c r="AR1576" s="1">
        <f>COUNTIF(F1576,"VCVC")+COUNTIF(F1576,"VVCVC")</f>
        <v>0</v>
      </c>
      <c r="AS1576" s="1">
        <f>COUNTIF(F1576,"CVV")</f>
        <v>0</v>
      </c>
      <c r="AT1576" s="1">
        <f>COUNTIF(F1576,"CVVC")</f>
        <v>0</v>
      </c>
      <c r="AU1576" s="1">
        <f>COUNTIF(F1576,"VV")</f>
        <v>0</v>
      </c>
      <c r="AV1576" s="1">
        <f>COUNTIF(F1576,"VVC")</f>
        <v>0</v>
      </c>
      <c r="AW1576" s="1">
        <f>COUNTIF(F1576,"CVVCVC")+COUNTIF(F1576,"VVCVC")+COUNTIF(F1576,"CVVCV")+COUNTIF(F1576,"VVCV")</f>
        <v>0</v>
      </c>
      <c r="AY1576" s="1">
        <f>COUNTIF(F1576,"CCVCV")</f>
        <v>0</v>
      </c>
      <c r="AZ1576" s="1">
        <f>COUNTIF(F1576,"CCVCVC")</f>
        <v>0</v>
      </c>
      <c r="BA1576" s="1">
        <f>COUNTIF(F1576,"CCVV")</f>
        <v>0</v>
      </c>
      <c r="BB1576" s="1">
        <f>COUNTIF(F1576,"CCVVC")</f>
        <v>0</v>
      </c>
      <c r="BE1576" s="30" t="s">
        <v>996</v>
      </c>
      <c r="BF1576" s="1" t="str">
        <f>RIGHT(F1576,4)</f>
        <v>VCVC</v>
      </c>
      <c r="BG1576" s="1"/>
      <c r="BJ1576">
        <v>1</v>
      </c>
      <c r="BP1576" s="1">
        <f>SUM(BG1576:BO1576)</f>
        <v>1</v>
      </c>
      <c r="BQ1576">
        <v>0</v>
      </c>
      <c r="BS1576" s="1" t="str">
        <f>LEFT(B1576,1)</f>
        <v>n</v>
      </c>
      <c r="BT1576" s="1" t="str">
        <f>LEFT(B1576,2)</f>
        <v>no</v>
      </c>
      <c r="BU1576" s="1" t="str">
        <f>RIGHT(B1576,1)</f>
        <v>n</v>
      </c>
      <c r="BX1576" s="10">
        <v>0</v>
      </c>
      <c r="BY1576" s="10" t="str">
        <f>LEFT(CA1576,1)</f>
        <v>o</v>
      </c>
      <c r="BZ1576" s="10" t="str">
        <f>LEFT(CC1576,1)</f>
        <v>e</v>
      </c>
      <c r="CA1576" s="10" t="str">
        <f>RIGHT(B1576,4)</f>
        <v>oten</v>
      </c>
      <c r="CB1576" s="10" t="str">
        <f>RIGHT(B1576,3)</f>
        <v>ten</v>
      </c>
      <c r="CC1576" s="10" t="str">
        <f>RIGHT(B1576,2)</f>
        <v>en</v>
      </c>
      <c r="CD1576" s="10" t="str">
        <f>RIGHT(B1576,1)</f>
        <v>n</v>
      </c>
    </row>
    <row r="1577" spans="1:82">
      <c r="A1577">
        <v>1368</v>
      </c>
      <c r="B1577" s="30" t="s">
        <v>3328</v>
      </c>
      <c r="C1577" t="s">
        <v>2217</v>
      </c>
      <c r="D1577" t="s">
        <v>1150</v>
      </c>
      <c r="E1577" t="s">
        <v>2821</v>
      </c>
      <c r="F1577" t="s">
        <v>2842</v>
      </c>
      <c r="G1577" s="1">
        <f>COUNTIF(B1577,"*ii*")</f>
        <v>0</v>
      </c>
      <c r="H1577" s="1">
        <f>COUNTIF(B1577,"*ee*")</f>
        <v>0</v>
      </c>
      <c r="I1577" s="1">
        <f>COUNTIF(B1577,"*aa*")</f>
        <v>0</v>
      </c>
      <c r="J1577" s="1">
        <f>COUNTIF(B1577,"*oo*")</f>
        <v>0</v>
      </c>
      <c r="K1577" s="1">
        <f>COUNTIF(B1577,"*uu*")</f>
        <v>0</v>
      </c>
      <c r="L1577" s="1">
        <f>COUNTIF(B1577,"*ia*")</f>
        <v>0</v>
      </c>
      <c r="M1577" s="1">
        <f>COUNTIF(B1577,"*iu*")</f>
        <v>0</v>
      </c>
      <c r="N1577" s="1">
        <f>COUNTIF(B1577,"*ei*")</f>
        <v>0</v>
      </c>
      <c r="O1577" s="1">
        <f>COUNTIF(B1577,"*ea*")</f>
        <v>0</v>
      </c>
      <c r="P1577" s="1">
        <f>COUNTIF(B1577,"*eo*")</f>
        <v>0</v>
      </c>
      <c r="Q1577" s="1">
        <f>COUNTIF(B1577,"*eu*")</f>
        <v>0</v>
      </c>
      <c r="R1577" s="1">
        <f>COUNTIF(B1577,"*ai*")</f>
        <v>0</v>
      </c>
      <c r="S1577" s="1">
        <f>COUNTIF(B1577,"*ae*")</f>
        <v>0</v>
      </c>
      <c r="T1577" s="1">
        <f>COUNTIF(B1577,"*ao*")</f>
        <v>0</v>
      </c>
      <c r="U1577" s="1">
        <f>COUNTIF(B1577,"*au*")</f>
        <v>0</v>
      </c>
      <c r="V1577" s="1">
        <f>COUNTIF(B1577,"*oi*")</f>
        <v>0</v>
      </c>
      <c r="W1577" s="1">
        <f>COUNTIF(B1577,"*oe*")</f>
        <v>0</v>
      </c>
      <c r="X1577" s="1">
        <f>COUNTIF(B1577,"*oa*")</f>
        <v>0</v>
      </c>
      <c r="Y1577" s="1">
        <f>COUNTIF(B1577,"*ou*")</f>
        <v>0</v>
      </c>
      <c r="Z1577" s="1">
        <f>COUNTIF(B1577,"*ui*")</f>
        <v>0</v>
      </c>
      <c r="AA1577" s="1">
        <f>COUNTIF(B1577,"*ua*")</f>
        <v>0</v>
      </c>
      <c r="AB1577">
        <f>SUM(G1577:AA1577)</f>
        <v>0</v>
      </c>
      <c r="AC1577">
        <v>2</v>
      </c>
      <c r="AD1577">
        <f>COUNTIF(AC1577,"2")</f>
        <v>1</v>
      </c>
      <c r="AE1577">
        <f>COUNTIF(AC1577,"3")</f>
        <v>0</v>
      </c>
      <c r="AF1577">
        <f>COUNTIF(AC1577,"4")</f>
        <v>0</v>
      </c>
      <c r="AG1577">
        <f>COUNTIF(AC1577,"5")</f>
        <v>0</v>
      </c>
      <c r="AH1577">
        <v>1</v>
      </c>
      <c r="AI1577">
        <v>0</v>
      </c>
      <c r="AM1577">
        <v>1</v>
      </c>
      <c r="AN1577" t="str">
        <f>RIGHT(B1577,1)</f>
        <v>n</v>
      </c>
      <c r="AO1577" s="1">
        <f>COUNTIF(F1577,"CVCV")+COUNTIF(F1577,"CVVCV")</f>
        <v>0</v>
      </c>
      <c r="AP1577" s="1">
        <f>COUNTIF(F1577,"CVCVC")+COUNTIF(F1577,"CVVCVC")</f>
        <v>1</v>
      </c>
      <c r="AQ1577" s="1">
        <f>COUNTIF(F1577,"VCV")+COUNTIF(F1577,"VVCV")</f>
        <v>0</v>
      </c>
      <c r="AR1577" s="1">
        <f>COUNTIF(F1577,"VCVC")+COUNTIF(F1577,"VVCVC")</f>
        <v>0</v>
      </c>
      <c r="AS1577" s="1">
        <f>COUNTIF(F1577,"CVV")</f>
        <v>0</v>
      </c>
      <c r="AT1577" s="1">
        <f>COUNTIF(F1577,"CVVC")</f>
        <v>0</v>
      </c>
      <c r="AU1577" s="1">
        <f>COUNTIF(F1577,"VV")</f>
        <v>0</v>
      </c>
      <c r="AV1577" s="1">
        <f>COUNTIF(F1577,"VVC")</f>
        <v>0</v>
      </c>
      <c r="AW1577" s="1">
        <f>COUNTIF(F1577,"CVVCVC")+COUNTIF(F1577,"VVCVC")+COUNTIF(F1577,"CVVCV")+COUNTIF(F1577,"VVCV")</f>
        <v>0</v>
      </c>
      <c r="AY1577" s="1">
        <f>COUNTIF(F1577,"CCVCV")</f>
        <v>0</v>
      </c>
      <c r="AZ1577" s="1">
        <f>COUNTIF(F1577,"CCVCVC")</f>
        <v>0</v>
      </c>
      <c r="BA1577" s="1">
        <f>COUNTIF(F1577,"CCVV")</f>
        <v>0</v>
      </c>
      <c r="BB1577" s="1">
        <f>COUNTIF(F1577,"CCVVC")</f>
        <v>0</v>
      </c>
      <c r="BF1577" s="1" t="str">
        <f>RIGHT(F1577,4)</f>
        <v>VCVC</v>
      </c>
      <c r="BG1577" s="1"/>
      <c r="BJ1577">
        <v>1</v>
      </c>
      <c r="BP1577" s="1">
        <f>SUM(BG1577:BO1577)</f>
        <v>1</v>
      </c>
      <c r="BQ1577">
        <v>0</v>
      </c>
      <c r="BS1577" s="1" t="str">
        <f>LEFT(B1577,1)</f>
        <v>ʔ</v>
      </c>
      <c r="BT1577" s="1" t="str">
        <f>LEFT(B1577,2)</f>
        <v>ʔo</v>
      </c>
      <c r="BU1577" s="1" t="str">
        <f>RIGHT(B1577,1)</f>
        <v>n</v>
      </c>
      <c r="BX1577" s="10">
        <v>0</v>
      </c>
      <c r="BY1577" s="10" t="str">
        <f>LEFT(CA1577,1)</f>
        <v>o</v>
      </c>
      <c r="BZ1577" s="10" t="str">
        <f>LEFT(CC1577,1)</f>
        <v>e</v>
      </c>
      <c r="CA1577" s="10" t="str">
        <f>RIGHT(B1577,4)</f>
        <v>onen</v>
      </c>
      <c r="CB1577" s="10" t="str">
        <f>RIGHT(B1577,3)</f>
        <v>nen</v>
      </c>
      <c r="CC1577" s="10" t="str">
        <f>RIGHT(B1577,2)</f>
        <v>en</v>
      </c>
      <c r="CD1577" s="10" t="str">
        <f>RIGHT(B1577,1)</f>
        <v>n</v>
      </c>
    </row>
    <row r="1578" spans="1:82">
      <c r="A1578">
        <v>830</v>
      </c>
      <c r="B1578" s="30" t="s">
        <v>650</v>
      </c>
      <c r="C1578" t="s">
        <v>2045</v>
      </c>
      <c r="D1578" t="s">
        <v>1141</v>
      </c>
      <c r="E1578" t="s">
        <v>1141</v>
      </c>
      <c r="F1578" t="s">
        <v>2842</v>
      </c>
      <c r="G1578" s="1">
        <f>COUNTIF(B1578,"*ii*")</f>
        <v>0</v>
      </c>
      <c r="H1578" s="1">
        <f>COUNTIF(B1578,"*ee*")</f>
        <v>0</v>
      </c>
      <c r="I1578" s="1">
        <f>COUNTIF(B1578,"*aa*")</f>
        <v>0</v>
      </c>
      <c r="J1578" s="1">
        <f>COUNTIF(B1578,"*oo*")</f>
        <v>0</v>
      </c>
      <c r="K1578" s="1">
        <f>COUNTIF(B1578,"*uu*")</f>
        <v>0</v>
      </c>
      <c r="L1578" s="1">
        <f>COUNTIF(B1578,"*ia*")</f>
        <v>0</v>
      </c>
      <c r="M1578" s="1">
        <f>COUNTIF(B1578,"*iu*")</f>
        <v>0</v>
      </c>
      <c r="N1578" s="1">
        <f>COUNTIF(B1578,"*ei*")</f>
        <v>0</v>
      </c>
      <c r="O1578" s="1">
        <f>COUNTIF(B1578,"*ea*")</f>
        <v>0</v>
      </c>
      <c r="P1578" s="1">
        <f>COUNTIF(B1578,"*eo*")</f>
        <v>0</v>
      </c>
      <c r="Q1578" s="1">
        <f>COUNTIF(B1578,"*eu*")</f>
        <v>0</v>
      </c>
      <c r="R1578" s="1">
        <f>COUNTIF(B1578,"*ai*")</f>
        <v>0</v>
      </c>
      <c r="S1578" s="1">
        <f>COUNTIF(B1578,"*ae*")</f>
        <v>0</v>
      </c>
      <c r="T1578" s="1">
        <f>COUNTIF(B1578,"*ao*")</f>
        <v>0</v>
      </c>
      <c r="U1578" s="1">
        <f>COUNTIF(B1578,"*au*")</f>
        <v>0</v>
      </c>
      <c r="V1578" s="1">
        <f>COUNTIF(B1578,"*oi*")</f>
        <v>0</v>
      </c>
      <c r="W1578" s="1">
        <f>COUNTIF(B1578,"*oe*")</f>
        <v>0</v>
      </c>
      <c r="X1578" s="1">
        <f>COUNTIF(B1578,"*oa*")</f>
        <v>0</v>
      </c>
      <c r="Y1578" s="1">
        <f>COUNTIF(B1578,"*ou*")</f>
        <v>0</v>
      </c>
      <c r="Z1578" s="1">
        <f>COUNTIF(B1578,"*ui*")</f>
        <v>0</v>
      </c>
      <c r="AA1578" s="1">
        <f>COUNTIF(B1578,"*ua*")</f>
        <v>0</v>
      </c>
      <c r="AB1578">
        <f>SUM(G1578:AA1578)</f>
        <v>0</v>
      </c>
      <c r="AC1578">
        <v>2</v>
      </c>
      <c r="AD1578">
        <f>COUNTIF(AC1578,"2")</f>
        <v>1</v>
      </c>
      <c r="AE1578">
        <f>COUNTIF(AC1578,"3")</f>
        <v>0</v>
      </c>
      <c r="AF1578">
        <f>COUNTIF(AC1578,"4")</f>
        <v>0</v>
      </c>
      <c r="AG1578">
        <f>COUNTIF(AC1578,"5")</f>
        <v>0</v>
      </c>
      <c r="AH1578">
        <v>1</v>
      </c>
      <c r="AI1578">
        <v>0</v>
      </c>
      <c r="AM1578">
        <v>1</v>
      </c>
      <c r="AN1578" t="str">
        <f>RIGHT(B1578,1)</f>
        <v>r</v>
      </c>
      <c r="AO1578" s="1">
        <f>COUNTIF(F1578,"CVCV")+COUNTIF(F1578,"CVVCV")</f>
        <v>0</v>
      </c>
      <c r="AP1578" s="1">
        <f>COUNTIF(F1578,"CVCVC")+COUNTIF(F1578,"CVVCVC")</f>
        <v>1</v>
      </c>
      <c r="AQ1578" s="1">
        <f>COUNTIF(F1578,"VCV")+COUNTIF(F1578,"VVCV")</f>
        <v>0</v>
      </c>
      <c r="AR1578" s="1">
        <f>COUNTIF(F1578,"VCVC")+COUNTIF(F1578,"VVCVC")</f>
        <v>0</v>
      </c>
      <c r="AS1578" s="1">
        <f>COUNTIF(F1578,"CVV")</f>
        <v>0</v>
      </c>
      <c r="AT1578" s="1">
        <f>COUNTIF(F1578,"CVVC")</f>
        <v>0</v>
      </c>
      <c r="AU1578" s="1">
        <f>COUNTIF(F1578,"VV")</f>
        <v>0</v>
      </c>
      <c r="AV1578" s="1">
        <f>COUNTIF(F1578,"VVC")</f>
        <v>0</v>
      </c>
      <c r="AW1578" s="1">
        <f>COUNTIF(F1578,"CVVCVC")+COUNTIF(F1578,"VVCVC")+COUNTIF(F1578,"CVVCV")+COUNTIF(F1578,"VVCV")</f>
        <v>0</v>
      </c>
      <c r="AY1578" s="1">
        <f>COUNTIF(F1578,"CCVCV")</f>
        <v>0</v>
      </c>
      <c r="AZ1578" s="1">
        <f>COUNTIF(F1578,"CCVCVC")</f>
        <v>0</v>
      </c>
      <c r="BA1578" s="1">
        <f>COUNTIF(F1578,"CCVV")</f>
        <v>0</v>
      </c>
      <c r="BB1578" s="1">
        <f>COUNTIF(F1578,"CCVVC")</f>
        <v>0</v>
      </c>
      <c r="BF1578" s="1" t="str">
        <f>RIGHT(F1578,4)</f>
        <v>VCVC</v>
      </c>
      <c r="BG1578" s="1"/>
      <c r="BJ1578">
        <v>1</v>
      </c>
      <c r="BP1578" s="1">
        <f>SUM(BG1578:BO1578)</f>
        <v>1</v>
      </c>
      <c r="BQ1578">
        <v>0</v>
      </c>
      <c r="BS1578" s="1" t="str">
        <f>LEFT(B1578,1)</f>
        <v>m</v>
      </c>
      <c r="BT1578" s="1" t="str">
        <f>LEFT(B1578,2)</f>
        <v>me</v>
      </c>
      <c r="BU1578" s="1" t="str">
        <f>RIGHT(B1578,1)</f>
        <v>r</v>
      </c>
      <c r="BX1578" s="10">
        <v>0</v>
      </c>
      <c r="BY1578" s="10" t="str">
        <f>LEFT(CA1578,1)</f>
        <v>e</v>
      </c>
      <c r="BZ1578" s="10" t="str">
        <f>LEFT(CC1578,1)</f>
        <v>e</v>
      </c>
      <c r="CA1578" s="10" t="str">
        <f>RIGHT(B1578,4)</f>
        <v>eter</v>
      </c>
      <c r="CB1578" s="10" t="str">
        <f>RIGHT(B1578,3)</f>
        <v>ter</v>
      </c>
      <c r="CC1578" s="10" t="str">
        <f>RIGHT(B1578,2)</f>
        <v>er</v>
      </c>
      <c r="CD1578" s="10" t="str">
        <f>RIGHT(B1578,1)</f>
        <v>r</v>
      </c>
    </row>
    <row r="1579" spans="1:82">
      <c r="A1579">
        <v>1004</v>
      </c>
      <c r="B1579" s="30" t="s">
        <v>696</v>
      </c>
      <c r="C1579" t="s">
        <v>2117</v>
      </c>
      <c r="D1579" t="s">
        <v>1141</v>
      </c>
      <c r="E1579" t="s">
        <v>1141</v>
      </c>
      <c r="F1579" t="s">
        <v>2842</v>
      </c>
      <c r="G1579" s="1">
        <f>COUNTIF(B1579,"*ii*")</f>
        <v>0</v>
      </c>
      <c r="H1579" s="1">
        <f>COUNTIF(B1579,"*ee*")</f>
        <v>0</v>
      </c>
      <c r="I1579" s="1">
        <f>COUNTIF(B1579,"*aa*")</f>
        <v>0</v>
      </c>
      <c r="J1579" s="1">
        <f>COUNTIF(B1579,"*oo*")</f>
        <v>0</v>
      </c>
      <c r="K1579" s="1">
        <f>COUNTIF(B1579,"*uu*")</f>
        <v>0</v>
      </c>
      <c r="L1579" s="1">
        <f>COUNTIF(B1579,"*ia*")</f>
        <v>0</v>
      </c>
      <c r="M1579" s="1">
        <f>COUNTIF(B1579,"*iu*")</f>
        <v>0</v>
      </c>
      <c r="N1579" s="1">
        <f>COUNTIF(B1579,"*ei*")</f>
        <v>0</v>
      </c>
      <c r="O1579" s="1">
        <f>COUNTIF(B1579,"*ea*")</f>
        <v>0</v>
      </c>
      <c r="P1579" s="1">
        <f>COUNTIF(B1579,"*eo*")</f>
        <v>0</v>
      </c>
      <c r="Q1579" s="1">
        <f>COUNTIF(B1579,"*eu*")</f>
        <v>0</v>
      </c>
      <c r="R1579" s="1">
        <f>COUNTIF(B1579,"*ai*")</f>
        <v>0</v>
      </c>
      <c r="S1579" s="1">
        <f>COUNTIF(B1579,"*ae*")</f>
        <v>0</v>
      </c>
      <c r="T1579" s="1">
        <f>COUNTIF(B1579,"*ao*")</f>
        <v>0</v>
      </c>
      <c r="U1579" s="1">
        <f>COUNTIF(B1579,"*au*")</f>
        <v>0</v>
      </c>
      <c r="V1579" s="1">
        <f>COUNTIF(B1579,"*oi*")</f>
        <v>0</v>
      </c>
      <c r="W1579" s="1">
        <f>COUNTIF(B1579,"*oe*")</f>
        <v>0</v>
      </c>
      <c r="X1579" s="1">
        <f>COUNTIF(B1579,"*oa*")</f>
        <v>0</v>
      </c>
      <c r="Y1579" s="1">
        <f>COUNTIF(B1579,"*ou*")</f>
        <v>0</v>
      </c>
      <c r="Z1579" s="1">
        <f>COUNTIF(B1579,"*ui*")</f>
        <v>0</v>
      </c>
      <c r="AA1579" s="1">
        <f>COUNTIF(B1579,"*ua*")</f>
        <v>0</v>
      </c>
      <c r="AB1579">
        <f>SUM(G1579:AA1579)</f>
        <v>0</v>
      </c>
      <c r="AC1579">
        <v>2</v>
      </c>
      <c r="AD1579">
        <f>COUNTIF(AC1579,"2")</f>
        <v>1</v>
      </c>
      <c r="AE1579">
        <f>COUNTIF(AC1579,"3")</f>
        <v>0</v>
      </c>
      <c r="AF1579">
        <f>COUNTIF(AC1579,"4")</f>
        <v>0</v>
      </c>
      <c r="AG1579">
        <f>COUNTIF(AC1579,"5")</f>
        <v>0</v>
      </c>
      <c r="AH1579">
        <v>1</v>
      </c>
      <c r="AI1579">
        <v>0</v>
      </c>
      <c r="AM1579">
        <v>1</v>
      </c>
      <c r="AN1579" t="str">
        <f>RIGHT(B1579,1)</f>
        <v>r</v>
      </c>
      <c r="AO1579" s="1">
        <f>COUNTIF(F1579,"CVCV")+COUNTIF(F1579,"CVVCV")</f>
        <v>0</v>
      </c>
      <c r="AP1579" s="1">
        <f>COUNTIF(F1579,"CVCVC")+COUNTIF(F1579,"CVVCVC")</f>
        <v>1</v>
      </c>
      <c r="AQ1579" s="1">
        <f>COUNTIF(F1579,"VCV")+COUNTIF(F1579,"VVCV")</f>
        <v>0</v>
      </c>
      <c r="AR1579" s="1">
        <f>COUNTIF(F1579,"VCVC")+COUNTIF(F1579,"VVCVC")</f>
        <v>0</v>
      </c>
      <c r="AS1579" s="1">
        <f>COUNTIF(F1579,"CVV")</f>
        <v>0</v>
      </c>
      <c r="AT1579" s="1">
        <f>COUNTIF(F1579,"CVVC")</f>
        <v>0</v>
      </c>
      <c r="AU1579" s="1">
        <f>COUNTIF(F1579,"VV")</f>
        <v>0</v>
      </c>
      <c r="AV1579" s="1">
        <f>COUNTIF(F1579,"VVC")</f>
        <v>0</v>
      </c>
      <c r="AW1579" s="1">
        <f>COUNTIF(F1579,"CVVCVC")+COUNTIF(F1579,"VVCVC")+COUNTIF(F1579,"CVVCV")+COUNTIF(F1579,"VVCV")</f>
        <v>0</v>
      </c>
      <c r="AY1579" s="1">
        <f>COUNTIF(F1579,"CCVCV")</f>
        <v>0</v>
      </c>
      <c r="AZ1579" s="1">
        <f>COUNTIF(F1579,"CCVCVC")</f>
        <v>0</v>
      </c>
      <c r="BA1579" s="1">
        <f>COUNTIF(F1579,"CCVV")</f>
        <v>0</v>
      </c>
      <c r="BB1579" s="1">
        <f>COUNTIF(F1579,"CCVVC")</f>
        <v>0</v>
      </c>
      <c r="BF1579" s="1" t="str">
        <f>RIGHT(F1579,4)</f>
        <v>VCVC</v>
      </c>
      <c r="BG1579" s="1"/>
      <c r="BJ1579">
        <v>1</v>
      </c>
      <c r="BP1579" s="1">
        <f>SUM(BG1579:BO1579)</f>
        <v>1</v>
      </c>
      <c r="BQ1579">
        <v>0</v>
      </c>
      <c r="BS1579" s="1" t="str">
        <f>LEFT(B1579,1)</f>
        <v>n</v>
      </c>
      <c r="BT1579" s="1" t="str">
        <f>LEFT(B1579,2)</f>
        <v>no</v>
      </c>
      <c r="BU1579" s="1" t="str">
        <f>RIGHT(B1579,1)</f>
        <v>r</v>
      </c>
      <c r="BX1579" s="10">
        <v>0</v>
      </c>
      <c r="BY1579" s="10" t="str">
        <f>LEFT(CA1579,1)</f>
        <v>o</v>
      </c>
      <c r="BZ1579" s="10" t="str">
        <f>LEFT(CC1579,1)</f>
        <v>e</v>
      </c>
      <c r="CA1579" s="10" t="str">
        <f>RIGHT(B1579,4)</f>
        <v>omer</v>
      </c>
      <c r="CB1579" s="10" t="str">
        <f>RIGHT(B1579,3)</f>
        <v>mer</v>
      </c>
      <c r="CC1579" s="10" t="str">
        <f>RIGHT(B1579,2)</f>
        <v>er</v>
      </c>
      <c r="CD1579" s="10" t="str">
        <f>RIGHT(B1579,1)</f>
        <v>r</v>
      </c>
    </row>
    <row r="1580" spans="1:82">
      <c r="A1580">
        <v>1211</v>
      </c>
      <c r="B1580" s="30" t="s">
        <v>770</v>
      </c>
      <c r="C1580" t="s">
        <v>2215</v>
      </c>
      <c r="D1580" t="s">
        <v>1150</v>
      </c>
      <c r="E1580" t="s">
        <v>2821</v>
      </c>
      <c r="F1580" t="s">
        <v>2842</v>
      </c>
      <c r="G1580" s="1">
        <f>COUNTIF(B1580,"*ii*")</f>
        <v>0</v>
      </c>
      <c r="H1580" s="1">
        <f>COUNTIF(B1580,"*ee*")</f>
        <v>0</v>
      </c>
      <c r="I1580" s="1">
        <f>COUNTIF(B1580,"*aa*")</f>
        <v>0</v>
      </c>
      <c r="J1580" s="1">
        <f>COUNTIF(B1580,"*oo*")</f>
        <v>0</v>
      </c>
      <c r="K1580" s="1">
        <f>COUNTIF(B1580,"*uu*")</f>
        <v>0</v>
      </c>
      <c r="L1580" s="1">
        <f>COUNTIF(B1580,"*ia*")</f>
        <v>0</v>
      </c>
      <c r="M1580" s="1">
        <f>COUNTIF(B1580,"*iu*")</f>
        <v>0</v>
      </c>
      <c r="N1580" s="1">
        <f>COUNTIF(B1580,"*ei*")</f>
        <v>0</v>
      </c>
      <c r="O1580" s="1">
        <f>COUNTIF(B1580,"*ea*")</f>
        <v>0</v>
      </c>
      <c r="P1580" s="1">
        <f>COUNTIF(B1580,"*eo*")</f>
        <v>0</v>
      </c>
      <c r="Q1580" s="1">
        <f>COUNTIF(B1580,"*eu*")</f>
        <v>0</v>
      </c>
      <c r="R1580" s="1">
        <f>COUNTIF(B1580,"*ai*")</f>
        <v>0</v>
      </c>
      <c r="S1580" s="1">
        <f>COUNTIF(B1580,"*ae*")</f>
        <v>0</v>
      </c>
      <c r="T1580" s="1">
        <f>COUNTIF(B1580,"*ao*")</f>
        <v>0</v>
      </c>
      <c r="U1580" s="1">
        <f>COUNTIF(B1580,"*au*")</f>
        <v>0</v>
      </c>
      <c r="V1580" s="1">
        <f>COUNTIF(B1580,"*oi*")</f>
        <v>0</v>
      </c>
      <c r="W1580" s="1">
        <f>COUNTIF(B1580,"*oe*")</f>
        <v>0</v>
      </c>
      <c r="X1580" s="1">
        <f>COUNTIF(B1580,"*oa*")</f>
        <v>0</v>
      </c>
      <c r="Y1580" s="1">
        <f>COUNTIF(B1580,"*ou*")</f>
        <v>0</v>
      </c>
      <c r="Z1580" s="1">
        <f>COUNTIF(B1580,"*ui*")</f>
        <v>0</v>
      </c>
      <c r="AA1580" s="1">
        <f>COUNTIF(B1580,"*ua*")</f>
        <v>0</v>
      </c>
      <c r="AB1580">
        <f>SUM(G1580:AA1580)</f>
        <v>0</v>
      </c>
      <c r="AC1580">
        <v>2</v>
      </c>
      <c r="AD1580">
        <f>COUNTIF(AC1580,"2")</f>
        <v>1</v>
      </c>
      <c r="AE1580">
        <f>COUNTIF(AC1580,"3")</f>
        <v>0</v>
      </c>
      <c r="AF1580">
        <f>COUNTIF(AC1580,"4")</f>
        <v>0</v>
      </c>
      <c r="AG1580">
        <f>COUNTIF(AC1580,"5")</f>
        <v>0</v>
      </c>
      <c r="AH1580">
        <v>1</v>
      </c>
      <c r="AI1580">
        <v>0</v>
      </c>
      <c r="AM1580">
        <v>1</v>
      </c>
      <c r="AN1580" t="str">
        <f>RIGHT(B1580,1)</f>
        <v>s</v>
      </c>
      <c r="AO1580" s="1">
        <f>COUNTIF(F1580,"CVCV")+COUNTIF(F1580,"CVVCV")</f>
        <v>0</v>
      </c>
      <c r="AP1580" s="1">
        <f>COUNTIF(F1580,"CVCVC")+COUNTIF(F1580,"CVVCVC")</f>
        <v>1</v>
      </c>
      <c r="AQ1580" s="1">
        <f>COUNTIF(F1580,"VCV")+COUNTIF(F1580,"VVCV")</f>
        <v>0</v>
      </c>
      <c r="AR1580" s="1">
        <f>COUNTIF(F1580,"VCVC")+COUNTIF(F1580,"VVCVC")</f>
        <v>0</v>
      </c>
      <c r="AS1580" s="1">
        <f>COUNTIF(F1580,"CVV")</f>
        <v>0</v>
      </c>
      <c r="AT1580" s="1">
        <f>COUNTIF(F1580,"CVVC")</f>
        <v>0</v>
      </c>
      <c r="AU1580" s="1">
        <f>COUNTIF(F1580,"VV")</f>
        <v>0</v>
      </c>
      <c r="AV1580" s="1">
        <f>COUNTIF(F1580,"VVC")</f>
        <v>0</v>
      </c>
      <c r="AW1580" s="1">
        <f>COUNTIF(F1580,"CVVCVC")+COUNTIF(F1580,"VVCVC")+COUNTIF(F1580,"CVVCV")+COUNTIF(F1580,"VVCV")</f>
        <v>0</v>
      </c>
      <c r="AY1580" s="1">
        <f>COUNTIF(F1580,"CCVCV")</f>
        <v>0</v>
      </c>
      <c r="AZ1580" s="1">
        <f>COUNTIF(F1580,"CCVCVC")</f>
        <v>0</v>
      </c>
      <c r="BA1580" s="1">
        <f>COUNTIF(F1580,"CCVV")</f>
        <v>0</v>
      </c>
      <c r="BB1580" s="1">
        <f>COUNTIF(F1580,"CCVVC")</f>
        <v>0</v>
      </c>
      <c r="BF1580" s="1" t="str">
        <f>RIGHT(F1580,4)</f>
        <v>VCVC</v>
      </c>
      <c r="BG1580" s="1"/>
      <c r="BI1580">
        <f>COUNTIFS(BY1580,"i",BZ1580,"e")+COUNTIFS(BY1580,"i",BZ1580,"o")+COUNTIFS(BY1580,"u",BZ1580,"e")+COUNTIFS(BY1580,"u",BZ1580,"o")</f>
        <v>1</v>
      </c>
      <c r="BJ1580">
        <v>1</v>
      </c>
      <c r="BP1580" s="1">
        <f>SUM(BG1580:BO1580)</f>
        <v>2</v>
      </c>
      <c r="BQ1580">
        <v>0</v>
      </c>
      <c r="BS1580" s="1" t="str">
        <f>LEFT(B1580,1)</f>
        <v>p</v>
      </c>
      <c r="BT1580" s="1" t="str">
        <f>LEFT(B1580,2)</f>
        <v>pu</v>
      </c>
      <c r="BU1580" s="1" t="str">
        <f>RIGHT(B1580,1)</f>
        <v>s</v>
      </c>
      <c r="BX1580" s="10">
        <v>0</v>
      </c>
      <c r="BY1580" s="10" t="str">
        <f>LEFT(CA1580,1)</f>
        <v>u</v>
      </c>
      <c r="BZ1580" s="10" t="str">
        <f>LEFT(CC1580,1)</f>
        <v>e</v>
      </c>
      <c r="CA1580" s="10" t="str">
        <f>RIGHT(B1580,4)</f>
        <v>ures</v>
      </c>
      <c r="CB1580" s="10" t="str">
        <f>RIGHT(B1580,3)</f>
        <v>res</v>
      </c>
      <c r="CC1580" s="10" t="str">
        <f>RIGHT(B1580,2)</f>
        <v>es</v>
      </c>
      <c r="CD1580" s="10" t="str">
        <f>RIGHT(B1580,1)</f>
        <v>s</v>
      </c>
    </row>
    <row r="1581" spans="1:82">
      <c r="A1581">
        <v>452</v>
      </c>
      <c r="B1581" s="30" t="s">
        <v>545</v>
      </c>
      <c r="C1581" t="s">
        <v>1916</v>
      </c>
      <c r="D1581" t="s">
        <v>1141</v>
      </c>
      <c r="E1581" t="s">
        <v>1141</v>
      </c>
      <c r="F1581" t="s">
        <v>2842</v>
      </c>
      <c r="G1581" s="1">
        <f>COUNTIF(B1581,"*ii*")</f>
        <v>0</v>
      </c>
      <c r="H1581" s="1">
        <f>COUNTIF(B1581,"*ee*")</f>
        <v>0</v>
      </c>
      <c r="I1581" s="1">
        <f>COUNTIF(B1581,"*aa*")</f>
        <v>0</v>
      </c>
      <c r="J1581" s="1">
        <f>COUNTIF(B1581,"*oo*")</f>
        <v>0</v>
      </c>
      <c r="K1581" s="1">
        <f>COUNTIF(B1581,"*uu*")</f>
        <v>0</v>
      </c>
      <c r="L1581" s="1">
        <f>COUNTIF(B1581,"*ia*")</f>
        <v>0</v>
      </c>
      <c r="M1581" s="1">
        <f>COUNTIF(B1581,"*iu*")</f>
        <v>0</v>
      </c>
      <c r="N1581" s="1">
        <f>COUNTIF(B1581,"*ei*")</f>
        <v>0</v>
      </c>
      <c r="O1581" s="1">
        <f>COUNTIF(B1581,"*ea*")</f>
        <v>0</v>
      </c>
      <c r="P1581" s="1">
        <f>COUNTIF(B1581,"*eo*")</f>
        <v>0</v>
      </c>
      <c r="Q1581" s="1">
        <f>COUNTIF(B1581,"*eu*")</f>
        <v>0</v>
      </c>
      <c r="R1581" s="1">
        <f>COUNTIF(B1581,"*ai*")</f>
        <v>0</v>
      </c>
      <c r="S1581" s="1">
        <f>COUNTIF(B1581,"*ae*")</f>
        <v>0</v>
      </c>
      <c r="T1581" s="1">
        <f>COUNTIF(B1581,"*ao*")</f>
        <v>0</v>
      </c>
      <c r="U1581" s="1">
        <f>COUNTIF(B1581,"*au*")</f>
        <v>0</v>
      </c>
      <c r="V1581" s="1">
        <f>COUNTIF(B1581,"*oi*")</f>
        <v>0</v>
      </c>
      <c r="W1581" s="1">
        <f>COUNTIF(B1581,"*oe*")</f>
        <v>0</v>
      </c>
      <c r="X1581" s="1">
        <f>COUNTIF(B1581,"*oa*")</f>
        <v>0</v>
      </c>
      <c r="Y1581" s="1">
        <f>COUNTIF(B1581,"*ou*")</f>
        <v>0</v>
      </c>
      <c r="Z1581" s="1">
        <f>COUNTIF(B1581,"*ui*")</f>
        <v>0</v>
      </c>
      <c r="AA1581" s="1">
        <f>COUNTIF(B1581,"*ua*")</f>
        <v>0</v>
      </c>
      <c r="AB1581">
        <f>SUM(G1581:AA1581)</f>
        <v>0</v>
      </c>
      <c r="AC1581">
        <v>2</v>
      </c>
      <c r="AD1581">
        <f>COUNTIF(AC1581,"2")</f>
        <v>1</v>
      </c>
      <c r="AE1581">
        <f>COUNTIF(AC1581,"3")</f>
        <v>0</v>
      </c>
      <c r="AF1581">
        <f>COUNTIF(AC1581,"4")</f>
        <v>0</v>
      </c>
      <c r="AG1581">
        <f>COUNTIF(AC1581,"5")</f>
        <v>0</v>
      </c>
      <c r="AH1581">
        <v>1</v>
      </c>
      <c r="AI1581">
        <v>0</v>
      </c>
      <c r="AM1581">
        <v>1</v>
      </c>
      <c r="AN1581" t="str">
        <f>RIGHT(B1581,1)</f>
        <v>t</v>
      </c>
      <c r="AO1581" s="1">
        <f>COUNTIF(F1581,"CVCV")+COUNTIF(F1581,"CVVCV")</f>
        <v>0</v>
      </c>
      <c r="AP1581" s="1">
        <f>COUNTIF(F1581,"CVCVC")+COUNTIF(F1581,"CVVCVC")</f>
        <v>1</v>
      </c>
      <c r="AQ1581" s="1">
        <f>COUNTIF(F1581,"VCV")+COUNTIF(F1581,"VVCV")</f>
        <v>0</v>
      </c>
      <c r="AR1581" s="1">
        <f>COUNTIF(F1581,"VCVC")+COUNTIF(F1581,"VVCVC")</f>
        <v>0</v>
      </c>
      <c r="AS1581" s="1">
        <f>COUNTIF(F1581,"CVV")</f>
        <v>0</v>
      </c>
      <c r="AT1581" s="1">
        <f>COUNTIF(F1581,"CVVC")</f>
        <v>0</v>
      </c>
      <c r="AU1581" s="1">
        <f>COUNTIF(F1581,"VV")</f>
        <v>0</v>
      </c>
      <c r="AV1581" s="1">
        <f>COUNTIF(F1581,"VVC")</f>
        <v>0</v>
      </c>
      <c r="AW1581" s="1">
        <f>COUNTIF(F1581,"CVVCVC")+COUNTIF(F1581,"VVCVC")+COUNTIF(F1581,"CVVCV")+COUNTIF(F1581,"VVCV")</f>
        <v>0</v>
      </c>
      <c r="AY1581" s="1">
        <f>COUNTIF(F1581,"CCVCV")</f>
        <v>0</v>
      </c>
      <c r="AZ1581" s="1">
        <f>COUNTIF(F1581,"CCVCVC")</f>
        <v>0</v>
      </c>
      <c r="BA1581" s="1">
        <f>COUNTIF(F1581,"CCVV")</f>
        <v>0</v>
      </c>
      <c r="BB1581" s="1">
        <f>COUNTIF(F1581,"CCVVC")</f>
        <v>0</v>
      </c>
      <c r="BF1581" s="1" t="str">
        <f>RIGHT(F1581,4)</f>
        <v>VCVC</v>
      </c>
      <c r="BG1581" s="1"/>
      <c r="BJ1581">
        <v>1</v>
      </c>
      <c r="BP1581" s="1">
        <f>SUM(BG1581:BO1581)</f>
        <v>1</v>
      </c>
      <c r="BQ1581">
        <v>0</v>
      </c>
      <c r="BS1581" s="1" t="str">
        <f>LEFT(B1581,1)</f>
        <v>j</v>
      </c>
      <c r="BT1581" s="1" t="str">
        <f>LEFT(B1581,2)</f>
        <v>je</v>
      </c>
      <c r="BU1581" s="1" t="str">
        <f>RIGHT(B1581,1)</f>
        <v>t</v>
      </c>
      <c r="BX1581" s="10">
        <v>0</v>
      </c>
      <c r="BY1581" s="10" t="str">
        <f>LEFT(CA1581,1)</f>
        <v>e</v>
      </c>
      <c r="BZ1581" s="10" t="str">
        <f>LEFT(CC1581,1)</f>
        <v>e</v>
      </c>
      <c r="CA1581" s="10" t="str">
        <f>RIGHT(B1581,4)</f>
        <v>eket</v>
      </c>
      <c r="CB1581" s="10" t="str">
        <f>RIGHT(B1581,3)</f>
        <v>ket</v>
      </c>
      <c r="CC1581" s="10" t="str">
        <f>RIGHT(B1581,2)</f>
        <v>et</v>
      </c>
      <c r="CD1581" s="10" t="str">
        <f>RIGHT(B1581,1)</f>
        <v>t</v>
      </c>
    </row>
    <row r="1582" spans="1:82">
      <c r="A1582">
        <v>624</v>
      </c>
      <c r="B1582" s="30" t="s">
        <v>3714</v>
      </c>
      <c r="C1582" t="s">
        <v>2443</v>
      </c>
      <c r="D1582" t="s">
        <v>1141</v>
      </c>
      <c r="E1582" t="s">
        <v>1141</v>
      </c>
      <c r="F1582" s="1" t="s">
        <v>2842</v>
      </c>
      <c r="G1582" s="1">
        <f>COUNTIF(B1582,"*ii*")</f>
        <v>0</v>
      </c>
      <c r="H1582" s="1">
        <f>COUNTIF(B1582,"*ee*")</f>
        <v>0</v>
      </c>
      <c r="I1582" s="1">
        <f>COUNTIF(B1582,"*aa*")</f>
        <v>0</v>
      </c>
      <c r="J1582" s="1">
        <f>COUNTIF(B1582,"*oo*")</f>
        <v>0</v>
      </c>
      <c r="K1582" s="1">
        <f>COUNTIF(B1582,"*uu*")</f>
        <v>0</v>
      </c>
      <c r="L1582" s="1">
        <f>COUNTIF(B1582,"*ia*")</f>
        <v>0</v>
      </c>
      <c r="M1582" s="1">
        <f>COUNTIF(B1582,"*iu*")</f>
        <v>0</v>
      </c>
      <c r="N1582" s="1">
        <f>COUNTIF(B1582,"*ei*")</f>
        <v>0</v>
      </c>
      <c r="O1582" s="1">
        <f>COUNTIF(B1582,"*ea*")</f>
        <v>0</v>
      </c>
      <c r="P1582" s="1">
        <f>COUNTIF(B1582,"*eo*")</f>
        <v>0</v>
      </c>
      <c r="Q1582" s="1">
        <f>COUNTIF(B1582,"*eu*")</f>
        <v>0</v>
      </c>
      <c r="R1582" s="1">
        <f>COUNTIF(B1582,"*ai*")</f>
        <v>0</v>
      </c>
      <c r="S1582" s="1">
        <f>COUNTIF(B1582,"*ae*")</f>
        <v>0</v>
      </c>
      <c r="T1582" s="1">
        <f>COUNTIF(B1582,"*ao*")</f>
        <v>0</v>
      </c>
      <c r="U1582" s="1">
        <f>COUNTIF(B1582,"*au*")</f>
        <v>0</v>
      </c>
      <c r="V1582" s="1">
        <f>COUNTIF(B1582,"*oi*")</f>
        <v>0</v>
      </c>
      <c r="W1582" s="1">
        <f>COUNTIF(B1582,"*oe*")</f>
        <v>0</v>
      </c>
      <c r="X1582" s="1">
        <f>COUNTIF(B1582,"*oa*")</f>
        <v>0</v>
      </c>
      <c r="Y1582" s="1">
        <f>COUNTIF(B1582,"*ou*")</f>
        <v>0</v>
      </c>
      <c r="Z1582" s="1">
        <f>COUNTIF(B1582,"*ui*")</f>
        <v>0</v>
      </c>
      <c r="AA1582" s="1">
        <f>COUNTIF(B1582,"*ua*")</f>
        <v>0</v>
      </c>
      <c r="AB1582">
        <f>SUM(G1582:AA1582)</f>
        <v>0</v>
      </c>
      <c r="AC1582" s="1">
        <v>2</v>
      </c>
      <c r="AD1582">
        <f>COUNTIF(AC1582,"2")</f>
        <v>1</v>
      </c>
      <c r="AE1582">
        <f>COUNTIF(AC1582,"3")</f>
        <v>0</v>
      </c>
      <c r="AF1582">
        <f>COUNTIF(AC1582,"4")</f>
        <v>0</v>
      </c>
      <c r="AG1582">
        <f>COUNTIF(AC1582,"5")</f>
        <v>0</v>
      </c>
      <c r="AH1582">
        <v>1</v>
      </c>
      <c r="AI1582">
        <v>0</v>
      </c>
      <c r="AM1582">
        <v>1</v>
      </c>
      <c r="AN1582" t="str">
        <f>RIGHT(B1582,1)</f>
        <v>t</v>
      </c>
      <c r="AO1582" s="1">
        <f>COUNTIF(F1582,"CVCV")+COUNTIF(F1582,"CVVCV")</f>
        <v>0</v>
      </c>
      <c r="AP1582" s="1">
        <f>COUNTIF(F1582,"CVCVC")+COUNTIF(F1582,"CVVCVC")</f>
        <v>1</v>
      </c>
      <c r="AQ1582" s="1">
        <f>COUNTIF(F1582,"VCV")+COUNTIF(F1582,"VVCV")</f>
        <v>0</v>
      </c>
      <c r="AR1582" s="1">
        <f>COUNTIF(F1582,"VCVC")+COUNTIF(F1582,"VVCVC")</f>
        <v>0</v>
      </c>
      <c r="AS1582" s="1">
        <f>COUNTIF(F1582,"CVV")</f>
        <v>0</v>
      </c>
      <c r="AT1582" s="1">
        <f>COUNTIF(F1582,"CVVC")</f>
        <v>0</v>
      </c>
      <c r="AU1582" s="1">
        <f>COUNTIF(F1582,"VV")</f>
        <v>0</v>
      </c>
      <c r="AV1582" s="1">
        <f>COUNTIF(F1582,"VVC")</f>
        <v>0</v>
      </c>
      <c r="AW1582" s="1">
        <f>COUNTIF(F1582,"CVVCVC")+COUNTIF(F1582,"VVCVC")+COUNTIF(F1582,"CVVCV")+COUNTIF(F1582,"VVCV")</f>
        <v>0</v>
      </c>
      <c r="AY1582" s="1">
        <f>COUNTIF(F1582,"CCVCV")</f>
        <v>0</v>
      </c>
      <c r="AZ1582" s="1">
        <f>COUNTIF(F1582,"CCVCVC")</f>
        <v>0</v>
      </c>
      <c r="BA1582" s="1">
        <f>COUNTIF(F1582,"CCVV")</f>
        <v>0</v>
      </c>
      <c r="BB1582" s="1">
        <f>COUNTIF(F1582,"CCVVC")</f>
        <v>0</v>
      </c>
      <c r="BE1582" s="30" t="s">
        <v>3521</v>
      </c>
      <c r="BF1582" s="1" t="str">
        <f>RIGHT(F1582,4)</f>
        <v>VCVC</v>
      </c>
      <c r="BG1582" s="1"/>
      <c r="BJ1582">
        <v>1</v>
      </c>
      <c r="BP1582" s="1">
        <f>SUM(BG1582:BO1582)</f>
        <v>1</v>
      </c>
      <c r="BQ1582">
        <v>0</v>
      </c>
      <c r="BS1582" s="1" t="str">
        <f>LEFT(B1582,1)</f>
        <v>k</v>
      </c>
      <c r="BT1582" s="1" t="str">
        <f>LEFT(B1582,2)</f>
        <v>ko</v>
      </c>
      <c r="BU1582" s="1" t="str">
        <f>RIGHT(B1582,1)</f>
        <v>t</v>
      </c>
      <c r="BX1582" s="10">
        <v>0</v>
      </c>
      <c r="BY1582" s="10" t="str">
        <f>LEFT(CA1582,1)</f>
        <v>o</v>
      </c>
      <c r="BZ1582" s="10" t="str">
        <f>LEFT(CC1582,1)</f>
        <v>e</v>
      </c>
      <c r="CA1582" s="10" t="str">
        <f>RIGHT(B1582,4)</f>
        <v>oʔet</v>
      </c>
      <c r="CB1582" s="10" t="str">
        <f>RIGHT(B1582,3)</f>
        <v>ʔet</v>
      </c>
      <c r="CC1582" s="10" t="str">
        <f>RIGHT(B1582,2)</f>
        <v>et</v>
      </c>
      <c r="CD1582" s="10" t="str">
        <f>RIGHT(B1582,1)</f>
        <v>t</v>
      </c>
    </row>
    <row r="1583" spans="1:82">
      <c r="A1583">
        <v>720</v>
      </c>
      <c r="B1583" s="30" t="s">
        <v>3126</v>
      </c>
      <c r="C1583" t="s">
        <v>1210</v>
      </c>
      <c r="D1583" t="s">
        <v>1141</v>
      </c>
      <c r="E1583" t="s">
        <v>1141</v>
      </c>
      <c r="F1583" t="s">
        <v>2842</v>
      </c>
      <c r="G1583" s="1">
        <f>COUNTIF(B1583,"*ii*")</f>
        <v>0</v>
      </c>
      <c r="H1583" s="1">
        <f>COUNTIF(B1583,"*ee*")</f>
        <v>0</v>
      </c>
      <c r="I1583" s="1">
        <f>COUNTIF(B1583,"*aa*")</f>
        <v>0</v>
      </c>
      <c r="J1583" s="1">
        <f>COUNTIF(B1583,"*oo*")</f>
        <v>0</v>
      </c>
      <c r="K1583" s="1">
        <f>COUNTIF(B1583,"*uu*")</f>
        <v>0</v>
      </c>
      <c r="L1583" s="1">
        <f>COUNTIF(B1583,"*ia*")</f>
        <v>0</v>
      </c>
      <c r="M1583" s="1">
        <f>COUNTIF(B1583,"*iu*")</f>
        <v>0</v>
      </c>
      <c r="N1583" s="1">
        <f>COUNTIF(B1583,"*ei*")</f>
        <v>0</v>
      </c>
      <c r="O1583" s="1">
        <f>COUNTIF(B1583,"*ea*")</f>
        <v>0</v>
      </c>
      <c r="P1583" s="1">
        <f>COUNTIF(B1583,"*eo*")</f>
        <v>0</v>
      </c>
      <c r="Q1583" s="1">
        <f>COUNTIF(B1583,"*eu*")</f>
        <v>0</v>
      </c>
      <c r="R1583" s="1">
        <f>COUNTIF(B1583,"*ai*")</f>
        <v>0</v>
      </c>
      <c r="S1583" s="1">
        <f>COUNTIF(B1583,"*ae*")</f>
        <v>0</v>
      </c>
      <c r="T1583" s="1">
        <f>COUNTIF(B1583,"*ao*")</f>
        <v>0</v>
      </c>
      <c r="U1583" s="1">
        <f>COUNTIF(B1583,"*au*")</f>
        <v>0</v>
      </c>
      <c r="V1583" s="1">
        <f>COUNTIF(B1583,"*oi*")</f>
        <v>0</v>
      </c>
      <c r="W1583" s="1">
        <f>COUNTIF(B1583,"*oe*")</f>
        <v>0</v>
      </c>
      <c r="X1583" s="1">
        <f>COUNTIF(B1583,"*oa*")</f>
        <v>0</v>
      </c>
      <c r="Y1583" s="1">
        <f>COUNTIF(B1583,"*ou*")</f>
        <v>0</v>
      </c>
      <c r="Z1583" s="1">
        <f>COUNTIF(B1583,"*ui*")</f>
        <v>0</v>
      </c>
      <c r="AA1583" s="1">
        <f>COUNTIF(B1583,"*ua*")</f>
        <v>0</v>
      </c>
      <c r="AB1583">
        <f>SUM(G1583:AA1583)</f>
        <v>0</v>
      </c>
      <c r="AC1583">
        <v>2</v>
      </c>
      <c r="AD1583">
        <f>COUNTIF(AC1583,"2")</f>
        <v>1</v>
      </c>
      <c r="AE1583">
        <f>COUNTIF(AC1583,"3")</f>
        <v>0</v>
      </c>
      <c r="AF1583">
        <f>COUNTIF(AC1583,"4")</f>
        <v>0</v>
      </c>
      <c r="AG1583">
        <f>COUNTIF(AC1583,"5")</f>
        <v>0</v>
      </c>
      <c r="AH1583">
        <v>1</v>
      </c>
      <c r="AI1583">
        <v>0</v>
      </c>
      <c r="AM1583">
        <v>1</v>
      </c>
      <c r="AN1583" t="str">
        <f>RIGHT(B1583,1)</f>
        <v>ʔ</v>
      </c>
      <c r="AO1583" s="1">
        <f>COUNTIF(F1583,"CVCV")+COUNTIF(F1583,"CVVCV")</f>
        <v>0</v>
      </c>
      <c r="AP1583" s="1">
        <f>COUNTIF(F1583,"CVCVC")+COUNTIF(F1583,"CVVCVC")</f>
        <v>1</v>
      </c>
      <c r="AQ1583" s="1">
        <f>COUNTIF(F1583,"VCV")+COUNTIF(F1583,"VVCV")</f>
        <v>0</v>
      </c>
      <c r="AR1583" s="1">
        <f>COUNTIF(F1583,"VCVC")+COUNTIF(F1583,"VVCVC")</f>
        <v>0</v>
      </c>
      <c r="AS1583" s="1">
        <f>COUNTIF(F1583,"CVV")</f>
        <v>0</v>
      </c>
      <c r="AT1583" s="1">
        <f>COUNTIF(F1583,"CVVC")</f>
        <v>0</v>
      </c>
      <c r="AU1583" s="1">
        <f>COUNTIF(F1583,"VV")</f>
        <v>0</v>
      </c>
      <c r="AV1583" s="1">
        <f>COUNTIF(F1583,"VVC")</f>
        <v>0</v>
      </c>
      <c r="AW1583" s="1">
        <f>COUNTIF(F1583,"CVVCVC")+COUNTIF(F1583,"VVCVC")+COUNTIF(F1583,"CVVCV")+COUNTIF(F1583,"VVCV")</f>
        <v>0</v>
      </c>
      <c r="AY1583" s="1">
        <f>COUNTIF(F1583,"CCVCV")</f>
        <v>0</v>
      </c>
      <c r="AZ1583" s="1">
        <f>COUNTIF(F1583,"CCVCVC")</f>
        <v>0</v>
      </c>
      <c r="BA1583" s="1">
        <f>COUNTIF(F1583,"CCVV")</f>
        <v>0</v>
      </c>
      <c r="BB1583" s="1">
        <f>COUNTIF(F1583,"CCVVC")</f>
        <v>0</v>
      </c>
      <c r="BF1583" s="1" t="str">
        <f>RIGHT(F1583,4)</f>
        <v>VCVC</v>
      </c>
      <c r="BG1583" s="1"/>
      <c r="BJ1583">
        <v>1</v>
      </c>
      <c r="BP1583" s="1">
        <f>SUM(BG1583:BO1583)</f>
        <v>1</v>
      </c>
      <c r="BQ1583">
        <v>0</v>
      </c>
      <c r="BS1583" s="1" t="str">
        <f>LEFT(B1583,1)</f>
        <v>m</v>
      </c>
      <c r="BT1583" s="1" t="str">
        <f>LEFT(B1583,2)</f>
        <v>ma</v>
      </c>
      <c r="BU1583" s="1" t="str">
        <f>RIGHT(B1583,1)</f>
        <v>ʔ</v>
      </c>
      <c r="BX1583" s="10">
        <v>0</v>
      </c>
      <c r="BY1583" s="10" t="str">
        <f>LEFT(CA1583,1)</f>
        <v>a</v>
      </c>
      <c r="BZ1583" s="10" t="str">
        <f>LEFT(CC1583,1)</f>
        <v>e</v>
      </c>
      <c r="CA1583" s="10" t="str">
        <f>RIGHT(B1583,4)</f>
        <v>abeʔ</v>
      </c>
      <c r="CB1583" s="10" t="str">
        <f>RIGHT(B1583,3)</f>
        <v>beʔ</v>
      </c>
      <c r="CC1583" s="10" t="str">
        <f>RIGHT(B1583,2)</f>
        <v>eʔ</v>
      </c>
      <c r="CD1583" s="10" t="str">
        <f>RIGHT(B1583,1)</f>
        <v>ʔ</v>
      </c>
    </row>
    <row r="1584" spans="1:82">
      <c r="A1584">
        <v>1467</v>
      </c>
      <c r="B1584" s="30" t="s">
        <v>3411</v>
      </c>
      <c r="C1584" t="s">
        <v>1475</v>
      </c>
      <c r="D1584" t="s">
        <v>1141</v>
      </c>
      <c r="E1584" t="s">
        <v>1141</v>
      </c>
      <c r="F1584" t="s">
        <v>2842</v>
      </c>
      <c r="G1584" s="1">
        <f>COUNTIF(B1584,"*ii*")</f>
        <v>0</v>
      </c>
      <c r="H1584" s="1">
        <f>COUNTIF(B1584,"*ee*")</f>
        <v>0</v>
      </c>
      <c r="I1584" s="1">
        <f>COUNTIF(B1584,"*aa*")</f>
        <v>0</v>
      </c>
      <c r="J1584" s="1">
        <f>COUNTIF(B1584,"*oo*")</f>
        <v>0</v>
      </c>
      <c r="K1584" s="1">
        <f>COUNTIF(B1584,"*uu*")</f>
        <v>0</v>
      </c>
      <c r="L1584" s="1">
        <f>COUNTIF(B1584,"*ia*")</f>
        <v>0</v>
      </c>
      <c r="M1584" s="1">
        <f>COUNTIF(B1584,"*iu*")</f>
        <v>0</v>
      </c>
      <c r="N1584" s="1">
        <f>COUNTIF(B1584,"*ei*")</f>
        <v>0</v>
      </c>
      <c r="O1584" s="1">
        <f>COUNTIF(B1584,"*ea*")</f>
        <v>0</v>
      </c>
      <c r="P1584" s="1">
        <f>COUNTIF(B1584,"*eo*")</f>
        <v>0</v>
      </c>
      <c r="Q1584" s="1">
        <f>COUNTIF(B1584,"*eu*")</f>
        <v>0</v>
      </c>
      <c r="R1584" s="1">
        <f>COUNTIF(B1584,"*ai*")</f>
        <v>0</v>
      </c>
      <c r="S1584" s="1">
        <f>COUNTIF(B1584,"*ae*")</f>
        <v>0</v>
      </c>
      <c r="T1584" s="1">
        <f>COUNTIF(B1584,"*ao*")</f>
        <v>0</v>
      </c>
      <c r="U1584" s="1">
        <f>COUNTIF(B1584,"*au*")</f>
        <v>0</v>
      </c>
      <c r="V1584" s="1">
        <f>COUNTIF(B1584,"*oi*")</f>
        <v>0</v>
      </c>
      <c r="W1584" s="1">
        <f>COUNTIF(B1584,"*oe*")</f>
        <v>0</v>
      </c>
      <c r="X1584" s="1">
        <f>COUNTIF(B1584,"*oa*")</f>
        <v>0</v>
      </c>
      <c r="Y1584" s="1">
        <f>COUNTIF(B1584,"*ou*")</f>
        <v>0</v>
      </c>
      <c r="Z1584" s="1">
        <f>COUNTIF(B1584,"*ui*")</f>
        <v>0</v>
      </c>
      <c r="AA1584" s="1">
        <f>COUNTIF(B1584,"*ua*")</f>
        <v>0</v>
      </c>
      <c r="AB1584">
        <f>SUM(G1584:AA1584)</f>
        <v>0</v>
      </c>
      <c r="AC1584">
        <v>2</v>
      </c>
      <c r="AD1584">
        <f>COUNTIF(AC1584,"2")</f>
        <v>1</v>
      </c>
      <c r="AE1584">
        <f>COUNTIF(AC1584,"3")</f>
        <v>0</v>
      </c>
      <c r="AF1584">
        <f>COUNTIF(AC1584,"4")</f>
        <v>0</v>
      </c>
      <c r="AG1584">
        <f>COUNTIF(AC1584,"5")</f>
        <v>0</v>
      </c>
      <c r="AH1584">
        <v>1</v>
      </c>
      <c r="AI1584">
        <v>0</v>
      </c>
      <c r="AM1584">
        <v>1</v>
      </c>
      <c r="AN1584" t="str">
        <f>RIGHT(B1584,1)</f>
        <v>ʔ</v>
      </c>
      <c r="AO1584" s="1">
        <f>COUNTIF(F1584,"CVCV")+COUNTIF(F1584,"CVVCV")</f>
        <v>0</v>
      </c>
      <c r="AP1584" s="1">
        <f>COUNTIF(F1584,"CVCVC")+COUNTIF(F1584,"CVVCVC")</f>
        <v>1</v>
      </c>
      <c r="AQ1584" s="1">
        <f>COUNTIF(F1584,"VCV")+COUNTIF(F1584,"VVCV")</f>
        <v>0</v>
      </c>
      <c r="AR1584" s="1">
        <f>COUNTIF(F1584,"VCVC")+COUNTIF(F1584,"VVCVC")</f>
        <v>0</v>
      </c>
      <c r="AS1584" s="1">
        <f>COUNTIF(F1584,"CVV")</f>
        <v>0</v>
      </c>
      <c r="AT1584" s="1">
        <f>COUNTIF(F1584,"CVVC")</f>
        <v>0</v>
      </c>
      <c r="AU1584" s="1">
        <f>COUNTIF(F1584,"VV")</f>
        <v>0</v>
      </c>
      <c r="AV1584" s="1">
        <f>COUNTIF(F1584,"VVC")</f>
        <v>0</v>
      </c>
      <c r="AW1584" s="1">
        <f>COUNTIF(F1584,"CVVCVC")+COUNTIF(F1584,"VVCVC")+COUNTIF(F1584,"CVVCV")+COUNTIF(F1584,"VVCV")</f>
        <v>0</v>
      </c>
      <c r="AY1584" s="1">
        <f>COUNTIF(F1584,"CCVCV")</f>
        <v>0</v>
      </c>
      <c r="AZ1584" s="1">
        <f>COUNTIF(F1584,"CCVCVC")</f>
        <v>0</v>
      </c>
      <c r="BA1584" s="1">
        <f>COUNTIF(F1584,"CCVV")</f>
        <v>0</v>
      </c>
      <c r="BB1584" s="1">
        <f>COUNTIF(F1584,"CCVVC")</f>
        <v>0</v>
      </c>
      <c r="BF1584" s="1" t="str">
        <f>RIGHT(F1584,4)</f>
        <v>VCVC</v>
      </c>
      <c r="BG1584" s="1"/>
      <c r="BJ1584">
        <v>1</v>
      </c>
      <c r="BP1584" s="1">
        <f>SUM(BG1584:BO1584)</f>
        <v>1</v>
      </c>
      <c r="BQ1584">
        <v>0</v>
      </c>
      <c r="BS1584" s="1" t="str">
        <f>LEFT(B1584,1)</f>
        <v>r</v>
      </c>
      <c r="BT1584" s="1" t="str">
        <f>LEFT(B1584,2)</f>
        <v>ra</v>
      </c>
      <c r="BU1584" s="1" t="str">
        <f>RIGHT(B1584,1)</f>
        <v>ʔ</v>
      </c>
      <c r="BX1584" s="10">
        <v>0</v>
      </c>
      <c r="BY1584" s="10" t="str">
        <f>LEFT(CA1584,1)</f>
        <v>a</v>
      </c>
      <c r="BZ1584" s="10" t="str">
        <f>LEFT(CC1584,1)</f>
        <v>e</v>
      </c>
      <c r="CA1584" s="10" t="str">
        <f>RIGHT(B1584,4)</f>
        <v>ameʔ</v>
      </c>
      <c r="CB1584" s="10" t="str">
        <f>RIGHT(B1584,3)</f>
        <v>meʔ</v>
      </c>
      <c r="CC1584" s="10" t="str">
        <f>RIGHT(B1584,2)</f>
        <v>eʔ</v>
      </c>
      <c r="CD1584" s="10" t="str">
        <f>RIGHT(B1584,1)</f>
        <v>ʔ</v>
      </c>
    </row>
    <row r="1585" spans="1:82">
      <c r="A1585">
        <v>120</v>
      </c>
      <c r="B1585" s="30" t="s">
        <v>3018</v>
      </c>
      <c r="C1585" t="s">
        <v>2553</v>
      </c>
      <c r="D1585" t="s">
        <v>1141</v>
      </c>
      <c r="E1585" t="s">
        <v>1141</v>
      </c>
      <c r="F1585" t="s">
        <v>2842</v>
      </c>
      <c r="G1585" s="1">
        <f>COUNTIF(B1585,"*ii*")</f>
        <v>0</v>
      </c>
      <c r="H1585" s="1">
        <f>COUNTIF(B1585,"*ee*")</f>
        <v>0</v>
      </c>
      <c r="I1585" s="1">
        <f>COUNTIF(B1585,"*aa*")</f>
        <v>0</v>
      </c>
      <c r="J1585" s="1">
        <f>COUNTIF(B1585,"*oo*")</f>
        <v>0</v>
      </c>
      <c r="K1585" s="1">
        <f>COUNTIF(B1585,"*uu*")</f>
        <v>0</v>
      </c>
      <c r="L1585" s="1">
        <f>COUNTIF(B1585,"*ia*")</f>
        <v>0</v>
      </c>
      <c r="M1585" s="1">
        <f>COUNTIF(B1585,"*iu*")</f>
        <v>0</v>
      </c>
      <c r="N1585" s="1">
        <f>COUNTIF(B1585,"*ei*")</f>
        <v>0</v>
      </c>
      <c r="O1585" s="1">
        <f>COUNTIF(B1585,"*ea*")</f>
        <v>0</v>
      </c>
      <c r="P1585" s="1">
        <f>COUNTIF(B1585,"*eo*")</f>
        <v>0</v>
      </c>
      <c r="Q1585" s="1">
        <f>COUNTIF(B1585,"*eu*")</f>
        <v>0</v>
      </c>
      <c r="R1585" s="1">
        <f>COUNTIF(B1585,"*ai*")</f>
        <v>0</v>
      </c>
      <c r="S1585" s="1">
        <f>COUNTIF(B1585,"*ae*")</f>
        <v>0</v>
      </c>
      <c r="T1585" s="1">
        <f>COUNTIF(B1585,"*ao*")</f>
        <v>0</v>
      </c>
      <c r="U1585" s="1">
        <f>COUNTIF(B1585,"*au*")</f>
        <v>0</v>
      </c>
      <c r="V1585" s="1">
        <f>COUNTIF(B1585,"*oi*")</f>
        <v>0</v>
      </c>
      <c r="W1585" s="1">
        <f>COUNTIF(B1585,"*oe*")</f>
        <v>0</v>
      </c>
      <c r="X1585" s="1">
        <f>COUNTIF(B1585,"*oa*")</f>
        <v>0</v>
      </c>
      <c r="Y1585" s="1">
        <f>COUNTIF(B1585,"*ou*")</f>
        <v>0</v>
      </c>
      <c r="Z1585" s="1">
        <f>COUNTIF(B1585,"*ui*")</f>
        <v>0</v>
      </c>
      <c r="AA1585" s="1">
        <f>COUNTIF(B1585,"*ua*")</f>
        <v>0</v>
      </c>
      <c r="AB1585">
        <f>SUM(G1585:AA1585)</f>
        <v>0</v>
      </c>
      <c r="AC1585">
        <v>2</v>
      </c>
      <c r="AD1585">
        <f>COUNTIF(AC1585,"2")</f>
        <v>1</v>
      </c>
      <c r="AE1585">
        <f>COUNTIF(AC1585,"3")</f>
        <v>0</v>
      </c>
      <c r="AF1585">
        <f>COUNTIF(AC1585,"4")</f>
        <v>0</v>
      </c>
      <c r="AG1585">
        <f>COUNTIF(AC1585,"5")</f>
        <v>0</v>
      </c>
      <c r="AH1585">
        <v>1</v>
      </c>
      <c r="AI1585">
        <v>0</v>
      </c>
      <c r="AM1585">
        <v>1</v>
      </c>
      <c r="AN1585" t="str">
        <f>RIGHT(B1585,1)</f>
        <v>ʔ</v>
      </c>
      <c r="AO1585" s="1">
        <f>COUNTIF(F1585,"CVCV")+COUNTIF(F1585,"CVVCV")</f>
        <v>0</v>
      </c>
      <c r="AP1585" s="1">
        <f>COUNTIF(F1585,"CVCVC")+COUNTIF(F1585,"CVVCVC")</f>
        <v>1</v>
      </c>
      <c r="AQ1585" s="1">
        <f>COUNTIF(F1585,"VCV")+COUNTIF(F1585,"VVCV")</f>
        <v>0</v>
      </c>
      <c r="AR1585" s="1">
        <f>COUNTIF(F1585,"VCVC")+COUNTIF(F1585,"VVCVC")</f>
        <v>0</v>
      </c>
      <c r="AS1585" s="1">
        <f>COUNTIF(F1585,"CVV")</f>
        <v>0</v>
      </c>
      <c r="AT1585" s="1">
        <f>COUNTIF(F1585,"CVVC")</f>
        <v>0</v>
      </c>
      <c r="AU1585" s="1">
        <f>COUNTIF(F1585,"VV")</f>
        <v>0</v>
      </c>
      <c r="AV1585" s="1">
        <f>COUNTIF(F1585,"VVC")</f>
        <v>0</v>
      </c>
      <c r="AW1585" s="1">
        <f>COUNTIF(F1585,"CVVCVC")+COUNTIF(F1585,"VVCVC")+COUNTIF(F1585,"CVVCV")+COUNTIF(F1585,"VVCV")</f>
        <v>0</v>
      </c>
      <c r="AY1585" s="1">
        <f>COUNTIF(F1585,"CCVCV")</f>
        <v>0</v>
      </c>
      <c r="AZ1585" s="1">
        <f>COUNTIF(F1585,"CCVCVC")</f>
        <v>0</v>
      </c>
      <c r="BA1585" s="1">
        <f>COUNTIF(F1585,"CCVV")</f>
        <v>0</v>
      </c>
      <c r="BB1585" s="1">
        <f>COUNTIF(F1585,"CCVVC")</f>
        <v>0</v>
      </c>
      <c r="BF1585" s="1" t="str">
        <f>RIGHT(F1585,4)</f>
        <v>VCVC</v>
      </c>
      <c r="BG1585" s="1"/>
      <c r="BJ1585">
        <v>1</v>
      </c>
      <c r="BP1585" s="1">
        <f>SUM(BG1585:BO1585)</f>
        <v>1</v>
      </c>
      <c r="BQ1585">
        <v>0</v>
      </c>
      <c r="BS1585" s="1" t="str">
        <f>LEFT(B1585,1)</f>
        <v>b</v>
      </c>
      <c r="BT1585" s="1" t="str">
        <f>LEFT(B1585,2)</f>
        <v>ba</v>
      </c>
      <c r="BU1585" s="1" t="str">
        <f>RIGHT(B1585,1)</f>
        <v>ʔ</v>
      </c>
      <c r="BX1585" s="10">
        <v>0</v>
      </c>
      <c r="BY1585" s="10" t="str">
        <f>LEFT(CA1585,1)</f>
        <v>a</v>
      </c>
      <c r="BZ1585" s="10" t="str">
        <f>LEFT(CC1585,1)</f>
        <v>e</v>
      </c>
      <c r="CA1585" s="10" t="str">
        <f>RIGHT(B1585,4)</f>
        <v>areʔ</v>
      </c>
      <c r="CB1585" s="10" t="str">
        <f>RIGHT(B1585,3)</f>
        <v>reʔ</v>
      </c>
      <c r="CC1585" s="10" t="str">
        <f>RIGHT(B1585,2)</f>
        <v>eʔ</v>
      </c>
      <c r="CD1585" s="10" t="str">
        <f>RIGHT(B1585,1)</f>
        <v>ʔ</v>
      </c>
    </row>
    <row r="1586" spans="1:82">
      <c r="A1586">
        <v>288</v>
      </c>
      <c r="B1586" s="30" t="s">
        <v>3043</v>
      </c>
      <c r="C1586" t="s">
        <v>2299</v>
      </c>
      <c r="D1586" t="s">
        <v>1150</v>
      </c>
      <c r="E1586" t="s">
        <v>2821</v>
      </c>
      <c r="F1586" t="s">
        <v>2842</v>
      </c>
      <c r="G1586" s="1">
        <f>COUNTIF(B1586,"*ii*")</f>
        <v>0</v>
      </c>
      <c r="H1586" s="1">
        <f>COUNTIF(B1586,"*ee*")</f>
        <v>0</v>
      </c>
      <c r="I1586" s="1">
        <f>COUNTIF(B1586,"*aa*")</f>
        <v>0</v>
      </c>
      <c r="J1586" s="1">
        <f>COUNTIF(B1586,"*oo*")</f>
        <v>0</v>
      </c>
      <c r="K1586" s="1">
        <f>COUNTIF(B1586,"*uu*")</f>
        <v>0</v>
      </c>
      <c r="L1586" s="1">
        <f>COUNTIF(B1586,"*ia*")</f>
        <v>0</v>
      </c>
      <c r="M1586" s="1">
        <f>COUNTIF(B1586,"*iu*")</f>
        <v>0</v>
      </c>
      <c r="N1586" s="1">
        <f>COUNTIF(B1586,"*ei*")</f>
        <v>0</v>
      </c>
      <c r="O1586" s="1">
        <f>COUNTIF(B1586,"*ea*")</f>
        <v>0</v>
      </c>
      <c r="P1586" s="1">
        <f>COUNTIF(B1586,"*eo*")</f>
        <v>0</v>
      </c>
      <c r="Q1586" s="1">
        <f>COUNTIF(B1586,"*eu*")</f>
        <v>0</v>
      </c>
      <c r="R1586" s="1">
        <f>COUNTIF(B1586,"*ai*")</f>
        <v>0</v>
      </c>
      <c r="S1586" s="1">
        <f>COUNTIF(B1586,"*ae*")</f>
        <v>0</v>
      </c>
      <c r="T1586" s="1">
        <f>COUNTIF(B1586,"*ao*")</f>
        <v>0</v>
      </c>
      <c r="U1586" s="1">
        <f>COUNTIF(B1586,"*au*")</f>
        <v>0</v>
      </c>
      <c r="V1586" s="1">
        <f>COUNTIF(B1586,"*oi*")</f>
        <v>0</v>
      </c>
      <c r="W1586" s="1">
        <f>COUNTIF(B1586,"*oe*")</f>
        <v>0</v>
      </c>
      <c r="X1586" s="1">
        <f>COUNTIF(B1586,"*oa*")</f>
        <v>0</v>
      </c>
      <c r="Y1586" s="1">
        <f>COUNTIF(B1586,"*ou*")</f>
        <v>0</v>
      </c>
      <c r="Z1586" s="1">
        <f>COUNTIF(B1586,"*ui*")</f>
        <v>0</v>
      </c>
      <c r="AA1586" s="1">
        <f>COUNTIF(B1586,"*ua*")</f>
        <v>0</v>
      </c>
      <c r="AB1586">
        <f>SUM(G1586:AA1586)</f>
        <v>0</v>
      </c>
      <c r="AC1586">
        <v>2</v>
      </c>
      <c r="AD1586">
        <f>COUNTIF(AC1586,"2")</f>
        <v>1</v>
      </c>
      <c r="AE1586">
        <f>COUNTIF(AC1586,"3")</f>
        <v>0</v>
      </c>
      <c r="AF1586">
        <f>COUNTIF(AC1586,"4")</f>
        <v>0</v>
      </c>
      <c r="AG1586">
        <f>COUNTIF(AC1586,"5")</f>
        <v>0</v>
      </c>
      <c r="AH1586">
        <v>1</v>
      </c>
      <c r="AI1586">
        <v>0</v>
      </c>
      <c r="AM1586">
        <v>1</v>
      </c>
      <c r="AN1586" t="str">
        <f>RIGHT(B1586,1)</f>
        <v>ʔ</v>
      </c>
      <c r="AO1586" s="1">
        <f>COUNTIF(F1586,"CVCV")+COUNTIF(F1586,"CVVCV")</f>
        <v>0</v>
      </c>
      <c r="AP1586" s="1">
        <f>COUNTIF(F1586,"CVCVC")+COUNTIF(F1586,"CVVCVC")</f>
        <v>1</v>
      </c>
      <c r="AQ1586" s="1">
        <f>COUNTIF(F1586,"VCV")+COUNTIF(F1586,"VVCV")</f>
        <v>0</v>
      </c>
      <c r="AR1586" s="1">
        <f>COUNTIF(F1586,"VCVC")+COUNTIF(F1586,"VVCVC")</f>
        <v>0</v>
      </c>
      <c r="AS1586" s="1">
        <f>COUNTIF(F1586,"CVV")</f>
        <v>0</v>
      </c>
      <c r="AT1586" s="1">
        <f>COUNTIF(F1586,"CVVC")</f>
        <v>0</v>
      </c>
      <c r="AU1586" s="1">
        <f>COUNTIF(F1586,"VV")</f>
        <v>0</v>
      </c>
      <c r="AV1586" s="1">
        <f>COUNTIF(F1586,"VVC")</f>
        <v>0</v>
      </c>
      <c r="AW1586" s="1">
        <f>COUNTIF(F1586,"CVVCVC")+COUNTIF(F1586,"VVCVC")+COUNTIF(F1586,"CVVCV")+COUNTIF(F1586,"VVCV")</f>
        <v>0</v>
      </c>
      <c r="AY1586" s="1">
        <f>COUNTIF(F1586,"CCVCV")</f>
        <v>0</v>
      </c>
      <c r="AZ1586" s="1">
        <f>COUNTIF(F1586,"CCVCVC")</f>
        <v>0</v>
      </c>
      <c r="BA1586" s="1">
        <f>COUNTIF(F1586,"CCVV")</f>
        <v>0</v>
      </c>
      <c r="BB1586" s="1">
        <f>COUNTIF(F1586,"CCVVC")</f>
        <v>0</v>
      </c>
      <c r="BF1586" s="1" t="str">
        <f>RIGHT(F1586,4)</f>
        <v>VCVC</v>
      </c>
      <c r="BG1586" s="1"/>
      <c r="BJ1586">
        <v>1</v>
      </c>
      <c r="BP1586" s="1">
        <f>SUM(BG1586:BO1586)</f>
        <v>1</v>
      </c>
      <c r="BQ1586">
        <v>0</v>
      </c>
      <c r="BS1586" s="1" t="str">
        <f>LEFT(B1586,1)</f>
        <v>f</v>
      </c>
      <c r="BT1586" s="1" t="str">
        <f>LEFT(B1586,2)</f>
        <v>fa</v>
      </c>
      <c r="BU1586" s="1" t="str">
        <f>RIGHT(B1586,1)</f>
        <v>ʔ</v>
      </c>
      <c r="BX1586" s="10">
        <v>0</v>
      </c>
      <c r="BY1586" s="10" t="str">
        <f>LEFT(CA1586,1)</f>
        <v>a</v>
      </c>
      <c r="BZ1586" s="10" t="str">
        <f>LEFT(CC1586,1)</f>
        <v>e</v>
      </c>
      <c r="CA1586" s="10" t="str">
        <f>RIGHT(B1586,4)</f>
        <v>areʔ</v>
      </c>
      <c r="CB1586" s="10" t="str">
        <f>RIGHT(B1586,3)</f>
        <v>reʔ</v>
      </c>
      <c r="CC1586" s="10" t="str">
        <f>RIGHT(B1586,2)</f>
        <v>eʔ</v>
      </c>
      <c r="CD1586" s="10" t="str">
        <f>RIGHT(B1586,1)</f>
        <v>ʔ</v>
      </c>
    </row>
    <row r="1587" spans="1:82">
      <c r="A1587">
        <v>1478</v>
      </c>
      <c r="B1587" s="30" t="s">
        <v>3413</v>
      </c>
      <c r="C1587" t="s">
        <v>1250</v>
      </c>
      <c r="D1587" t="s">
        <v>1150</v>
      </c>
      <c r="E1587" t="s">
        <v>2821</v>
      </c>
      <c r="F1587" t="s">
        <v>2842</v>
      </c>
      <c r="G1587" s="1">
        <f>COUNTIF(B1587,"*ii*")</f>
        <v>0</v>
      </c>
      <c r="H1587" s="1">
        <f>COUNTIF(B1587,"*ee*")</f>
        <v>0</v>
      </c>
      <c r="I1587" s="1">
        <f>COUNTIF(B1587,"*aa*")</f>
        <v>0</v>
      </c>
      <c r="J1587" s="1">
        <f>COUNTIF(B1587,"*oo*")</f>
        <v>0</v>
      </c>
      <c r="K1587" s="1">
        <f>COUNTIF(B1587,"*uu*")</f>
        <v>0</v>
      </c>
      <c r="L1587" s="1">
        <f>COUNTIF(B1587,"*ia*")</f>
        <v>0</v>
      </c>
      <c r="M1587" s="1">
        <f>COUNTIF(B1587,"*iu*")</f>
        <v>0</v>
      </c>
      <c r="N1587" s="1">
        <f>COUNTIF(B1587,"*ei*")</f>
        <v>0</v>
      </c>
      <c r="O1587" s="1">
        <f>COUNTIF(B1587,"*ea*")</f>
        <v>0</v>
      </c>
      <c r="P1587" s="1">
        <f>COUNTIF(B1587,"*eo*")</f>
        <v>0</v>
      </c>
      <c r="Q1587" s="1">
        <f>COUNTIF(B1587,"*eu*")</f>
        <v>0</v>
      </c>
      <c r="R1587" s="1">
        <f>COUNTIF(B1587,"*ai*")</f>
        <v>0</v>
      </c>
      <c r="S1587" s="1">
        <f>COUNTIF(B1587,"*ae*")</f>
        <v>0</v>
      </c>
      <c r="T1587" s="1">
        <f>COUNTIF(B1587,"*ao*")</f>
        <v>0</v>
      </c>
      <c r="U1587" s="1">
        <f>COUNTIF(B1587,"*au*")</f>
        <v>0</v>
      </c>
      <c r="V1587" s="1">
        <f>COUNTIF(B1587,"*oi*")</f>
        <v>0</v>
      </c>
      <c r="W1587" s="1">
        <f>COUNTIF(B1587,"*oe*")</f>
        <v>0</v>
      </c>
      <c r="X1587" s="1">
        <f>COUNTIF(B1587,"*oa*")</f>
        <v>0</v>
      </c>
      <c r="Y1587" s="1">
        <f>COUNTIF(B1587,"*ou*")</f>
        <v>0</v>
      </c>
      <c r="Z1587" s="1">
        <f>COUNTIF(B1587,"*ui*")</f>
        <v>0</v>
      </c>
      <c r="AA1587" s="1">
        <f>COUNTIF(B1587,"*ua*")</f>
        <v>0</v>
      </c>
      <c r="AB1587">
        <f>SUM(G1587:AA1587)</f>
        <v>0</v>
      </c>
      <c r="AC1587">
        <v>2</v>
      </c>
      <c r="AD1587">
        <f>COUNTIF(AC1587,"2")</f>
        <v>1</v>
      </c>
      <c r="AE1587">
        <f>COUNTIF(AC1587,"3")</f>
        <v>0</v>
      </c>
      <c r="AF1587">
        <f>COUNTIF(AC1587,"4")</f>
        <v>0</v>
      </c>
      <c r="AG1587">
        <f>COUNTIF(AC1587,"5")</f>
        <v>0</v>
      </c>
      <c r="AH1587">
        <v>1</v>
      </c>
      <c r="AI1587">
        <v>0</v>
      </c>
      <c r="AM1587">
        <v>1</v>
      </c>
      <c r="AN1587" t="str">
        <f>RIGHT(B1587,1)</f>
        <v>ʔ</v>
      </c>
      <c r="AO1587" s="1">
        <f>COUNTIF(F1587,"CVCV")+COUNTIF(F1587,"CVVCV")</f>
        <v>0</v>
      </c>
      <c r="AP1587" s="1">
        <f>COUNTIF(F1587,"CVCVC")+COUNTIF(F1587,"CVVCVC")</f>
        <v>1</v>
      </c>
      <c r="AQ1587" s="1">
        <f>COUNTIF(F1587,"VCV")+COUNTIF(F1587,"VVCV")</f>
        <v>0</v>
      </c>
      <c r="AR1587" s="1">
        <f>COUNTIF(F1587,"VCVC")+COUNTIF(F1587,"VVCVC")</f>
        <v>0</v>
      </c>
      <c r="AS1587" s="1">
        <f>COUNTIF(F1587,"CVV")</f>
        <v>0</v>
      </c>
      <c r="AT1587" s="1">
        <f>COUNTIF(F1587,"CVVC")</f>
        <v>0</v>
      </c>
      <c r="AU1587" s="1">
        <f>COUNTIF(F1587,"VV")</f>
        <v>0</v>
      </c>
      <c r="AV1587" s="1">
        <f>COUNTIF(F1587,"VVC")</f>
        <v>0</v>
      </c>
      <c r="AW1587" s="1">
        <f>COUNTIF(F1587,"CVVCVC")+COUNTIF(F1587,"VVCVC")+COUNTIF(F1587,"CVVCV")+COUNTIF(F1587,"VVCV")</f>
        <v>0</v>
      </c>
      <c r="AY1587" s="1">
        <f>COUNTIF(F1587,"CCVCV")</f>
        <v>0</v>
      </c>
      <c r="AZ1587" s="1">
        <f>COUNTIF(F1587,"CCVCVC")</f>
        <v>0</v>
      </c>
      <c r="BA1587" s="1">
        <f>COUNTIF(F1587,"CCVV")</f>
        <v>0</v>
      </c>
      <c r="BB1587" s="1">
        <f>COUNTIF(F1587,"CCVVC")</f>
        <v>0</v>
      </c>
      <c r="BF1587" s="1" t="str">
        <f>RIGHT(F1587,4)</f>
        <v>VCVC</v>
      </c>
      <c r="BG1587" s="1"/>
      <c r="BJ1587">
        <v>1</v>
      </c>
      <c r="BP1587" s="1">
        <f>SUM(BG1587:BO1587)</f>
        <v>1</v>
      </c>
      <c r="BQ1587">
        <v>0</v>
      </c>
      <c r="BS1587" s="1" t="str">
        <f>LEFT(B1587,1)</f>
        <v>r</v>
      </c>
      <c r="BT1587" s="1" t="str">
        <f>LEFT(B1587,2)</f>
        <v>ra</v>
      </c>
      <c r="BU1587" s="1" t="str">
        <f>RIGHT(B1587,1)</f>
        <v>ʔ</v>
      </c>
      <c r="BX1587" s="10">
        <v>0</v>
      </c>
      <c r="BY1587" s="10" t="str">
        <f>LEFT(CA1587,1)</f>
        <v>a</v>
      </c>
      <c r="BZ1587" s="10" t="str">
        <f>LEFT(CC1587,1)</f>
        <v>e</v>
      </c>
      <c r="CA1587" s="10" t="str">
        <f>RIGHT(B1587,4)</f>
        <v>areʔ</v>
      </c>
      <c r="CB1587" s="10" t="str">
        <f>RIGHT(B1587,3)</f>
        <v>reʔ</v>
      </c>
      <c r="CC1587" s="10" t="str">
        <f>RIGHT(B1587,2)</f>
        <v>eʔ</v>
      </c>
      <c r="CD1587" s="10" t="str">
        <f>RIGHT(B1587,1)</f>
        <v>ʔ</v>
      </c>
    </row>
    <row r="1588" spans="1:82">
      <c r="A1588">
        <v>535</v>
      </c>
      <c r="B1588" s="30" t="s">
        <v>3716</v>
      </c>
      <c r="C1588" t="s">
        <v>2350</v>
      </c>
      <c r="D1588" t="s">
        <v>1141</v>
      </c>
      <c r="E1588" t="s">
        <v>1141</v>
      </c>
      <c r="F1588" s="1" t="s">
        <v>2842</v>
      </c>
      <c r="G1588" s="1">
        <f>COUNTIF(B1588,"*ii*")</f>
        <v>0</v>
      </c>
      <c r="H1588" s="1">
        <f>COUNTIF(B1588,"*ee*")</f>
        <v>0</v>
      </c>
      <c r="I1588" s="1">
        <f>COUNTIF(B1588,"*aa*")</f>
        <v>0</v>
      </c>
      <c r="J1588" s="1">
        <f>COUNTIF(B1588,"*oo*")</f>
        <v>0</v>
      </c>
      <c r="K1588" s="1">
        <f>COUNTIF(B1588,"*uu*")</f>
        <v>0</v>
      </c>
      <c r="L1588" s="1">
        <f>COUNTIF(B1588,"*ia*")</f>
        <v>0</v>
      </c>
      <c r="M1588" s="1">
        <f>COUNTIF(B1588,"*iu*")</f>
        <v>0</v>
      </c>
      <c r="N1588" s="1">
        <f>COUNTIF(B1588,"*ei*")</f>
        <v>0</v>
      </c>
      <c r="O1588" s="1">
        <f>COUNTIF(B1588,"*ea*")</f>
        <v>0</v>
      </c>
      <c r="P1588" s="1">
        <f>COUNTIF(B1588,"*eo*")</f>
        <v>0</v>
      </c>
      <c r="Q1588" s="1">
        <f>COUNTIF(B1588,"*eu*")</f>
        <v>0</v>
      </c>
      <c r="R1588" s="1">
        <f>COUNTIF(B1588,"*ai*")</f>
        <v>0</v>
      </c>
      <c r="S1588" s="1">
        <f>COUNTIF(B1588,"*ae*")</f>
        <v>0</v>
      </c>
      <c r="T1588" s="1">
        <f>COUNTIF(B1588,"*ao*")</f>
        <v>0</v>
      </c>
      <c r="U1588" s="1">
        <f>COUNTIF(B1588,"*au*")</f>
        <v>0</v>
      </c>
      <c r="V1588" s="1">
        <f>COUNTIF(B1588,"*oi*")</f>
        <v>0</v>
      </c>
      <c r="W1588" s="1">
        <f>COUNTIF(B1588,"*oe*")</f>
        <v>0</v>
      </c>
      <c r="X1588" s="1">
        <f>COUNTIF(B1588,"*oa*")</f>
        <v>0</v>
      </c>
      <c r="Y1588" s="1">
        <f>COUNTIF(B1588,"*ou*")</f>
        <v>0</v>
      </c>
      <c r="Z1588" s="1">
        <f>COUNTIF(B1588,"*ui*")</f>
        <v>0</v>
      </c>
      <c r="AA1588" s="1">
        <f>COUNTIF(B1588,"*ua*")</f>
        <v>0</v>
      </c>
      <c r="AB1588">
        <f>SUM(G1588:AA1588)</f>
        <v>0</v>
      </c>
      <c r="AC1588" s="1">
        <v>2</v>
      </c>
      <c r="AD1588">
        <f>COUNTIF(AC1588,"2")</f>
        <v>1</v>
      </c>
      <c r="AE1588">
        <f>COUNTIF(AC1588,"3")</f>
        <v>0</v>
      </c>
      <c r="AF1588">
        <f>COUNTIF(AC1588,"4")</f>
        <v>0</v>
      </c>
      <c r="AG1588">
        <f>COUNTIF(AC1588,"5")</f>
        <v>0</v>
      </c>
      <c r="AH1588">
        <v>1</v>
      </c>
      <c r="AI1588">
        <v>0</v>
      </c>
      <c r="AM1588">
        <v>1</v>
      </c>
      <c r="AN1588" t="str">
        <f>RIGHT(B1588,1)</f>
        <v>ʔ</v>
      </c>
      <c r="AO1588" s="1">
        <f>COUNTIF(F1588,"CVCV")+COUNTIF(F1588,"CVVCV")</f>
        <v>0</v>
      </c>
      <c r="AP1588" s="1">
        <f>COUNTIF(F1588,"CVCVC")+COUNTIF(F1588,"CVVCVC")</f>
        <v>1</v>
      </c>
      <c r="AQ1588" s="1">
        <f>COUNTIF(F1588,"VCV")+COUNTIF(F1588,"VVCV")</f>
        <v>0</v>
      </c>
      <c r="AR1588" s="1">
        <f>COUNTIF(F1588,"VCVC")+COUNTIF(F1588,"VVCVC")</f>
        <v>0</v>
      </c>
      <c r="AS1588" s="1">
        <f>COUNTIF(F1588,"CVV")</f>
        <v>0</v>
      </c>
      <c r="AT1588" s="1">
        <f>COUNTIF(F1588,"CVVC")</f>
        <v>0</v>
      </c>
      <c r="AU1588" s="1">
        <f>COUNTIF(F1588,"VV")</f>
        <v>0</v>
      </c>
      <c r="AV1588" s="1">
        <f>COUNTIF(F1588,"VVC")</f>
        <v>0</v>
      </c>
      <c r="AW1588" s="1">
        <f>COUNTIF(F1588,"CVVCVC")+COUNTIF(F1588,"VVCVC")+COUNTIF(F1588,"CVVCV")+COUNTIF(F1588,"VVCV")</f>
        <v>0</v>
      </c>
      <c r="AY1588" s="1">
        <f>COUNTIF(F1588,"CCVCV")</f>
        <v>0</v>
      </c>
      <c r="AZ1588" s="1">
        <f>COUNTIF(F1588,"CCVCVC")</f>
        <v>0</v>
      </c>
      <c r="BA1588" s="1">
        <f>COUNTIF(F1588,"CCVV")</f>
        <v>0</v>
      </c>
      <c r="BB1588" s="1">
        <f>COUNTIF(F1588,"CCVVC")</f>
        <v>0</v>
      </c>
      <c r="BE1588" s="30" t="s">
        <v>3518</v>
      </c>
      <c r="BF1588" s="1" t="str">
        <f>RIGHT(F1588,4)</f>
        <v>VCVC</v>
      </c>
      <c r="BG1588" s="1"/>
      <c r="BJ1588">
        <v>1</v>
      </c>
      <c r="BP1588" s="1">
        <f>SUM(BG1588:BO1588)</f>
        <v>1</v>
      </c>
      <c r="BQ1588">
        <v>0</v>
      </c>
      <c r="BS1588" s="1" t="str">
        <f>LEFT(B1588,1)</f>
        <v>k</v>
      </c>
      <c r="BT1588" s="1" t="str">
        <f>LEFT(B1588,2)</f>
        <v>ke</v>
      </c>
      <c r="BU1588" s="1" t="str">
        <f>RIGHT(B1588,1)</f>
        <v>ʔ</v>
      </c>
      <c r="BX1588" s="10">
        <v>0</v>
      </c>
      <c r="BY1588" s="10" t="str">
        <f>LEFT(CA1588,1)</f>
        <v>e</v>
      </c>
      <c r="BZ1588" s="10" t="str">
        <f>LEFT(CC1588,1)</f>
        <v>e</v>
      </c>
      <c r="CA1588" s="10" t="str">
        <f>RIGHT(B1588,4)</f>
        <v>eteʔ</v>
      </c>
      <c r="CB1588" s="10" t="str">
        <f>RIGHT(B1588,3)</f>
        <v>teʔ</v>
      </c>
      <c r="CC1588" s="10" t="str">
        <f>RIGHT(B1588,2)</f>
        <v>eʔ</v>
      </c>
      <c r="CD1588" s="10" t="str">
        <f>RIGHT(B1588,1)</f>
        <v>ʔ</v>
      </c>
    </row>
    <row r="1589" spans="1:82">
      <c r="A1589">
        <v>827</v>
      </c>
      <c r="B1589" s="30" t="s">
        <v>3138</v>
      </c>
      <c r="C1589" t="s">
        <v>2128</v>
      </c>
      <c r="D1589" t="s">
        <v>1161</v>
      </c>
      <c r="E1589" t="s">
        <v>2821</v>
      </c>
      <c r="F1589" t="s">
        <v>2842</v>
      </c>
      <c r="G1589" s="1">
        <f>COUNTIF(B1589,"*ii*")</f>
        <v>0</v>
      </c>
      <c r="H1589" s="1">
        <f>COUNTIF(B1589,"*ee*")</f>
        <v>0</v>
      </c>
      <c r="I1589" s="1">
        <f>COUNTIF(B1589,"*aa*")</f>
        <v>0</v>
      </c>
      <c r="J1589" s="1">
        <f>COUNTIF(B1589,"*oo*")</f>
        <v>0</v>
      </c>
      <c r="K1589" s="1">
        <f>COUNTIF(B1589,"*uu*")</f>
        <v>0</v>
      </c>
      <c r="L1589" s="1">
        <f>COUNTIF(B1589,"*ia*")</f>
        <v>0</v>
      </c>
      <c r="M1589" s="1">
        <f>COUNTIF(B1589,"*iu*")</f>
        <v>0</v>
      </c>
      <c r="N1589" s="1">
        <f>COUNTIF(B1589,"*ei*")</f>
        <v>0</v>
      </c>
      <c r="O1589" s="1">
        <f>COUNTIF(B1589,"*ea*")</f>
        <v>0</v>
      </c>
      <c r="P1589" s="1">
        <f>COUNTIF(B1589,"*eo*")</f>
        <v>0</v>
      </c>
      <c r="Q1589" s="1">
        <f>COUNTIF(B1589,"*eu*")</f>
        <v>0</v>
      </c>
      <c r="R1589" s="1">
        <f>COUNTIF(B1589,"*ai*")</f>
        <v>0</v>
      </c>
      <c r="S1589" s="1">
        <f>COUNTIF(B1589,"*ae*")</f>
        <v>0</v>
      </c>
      <c r="T1589" s="1">
        <f>COUNTIF(B1589,"*ao*")</f>
        <v>0</v>
      </c>
      <c r="U1589" s="1">
        <f>COUNTIF(B1589,"*au*")</f>
        <v>0</v>
      </c>
      <c r="V1589" s="1">
        <f>COUNTIF(B1589,"*oi*")</f>
        <v>0</v>
      </c>
      <c r="W1589" s="1">
        <f>COUNTIF(B1589,"*oe*")</f>
        <v>0</v>
      </c>
      <c r="X1589" s="1">
        <f>COUNTIF(B1589,"*oa*")</f>
        <v>0</v>
      </c>
      <c r="Y1589" s="1">
        <f>COUNTIF(B1589,"*ou*")</f>
        <v>0</v>
      </c>
      <c r="Z1589" s="1">
        <f>COUNTIF(B1589,"*ui*")</f>
        <v>0</v>
      </c>
      <c r="AA1589" s="1">
        <f>COUNTIF(B1589,"*ua*")</f>
        <v>0</v>
      </c>
      <c r="AB1589">
        <f>SUM(G1589:AA1589)</f>
        <v>0</v>
      </c>
      <c r="AC1589">
        <v>2</v>
      </c>
      <c r="AD1589">
        <f>COUNTIF(AC1589,"2")</f>
        <v>1</v>
      </c>
      <c r="AE1589">
        <f>COUNTIF(AC1589,"3")</f>
        <v>0</v>
      </c>
      <c r="AF1589">
        <f>COUNTIF(AC1589,"4")</f>
        <v>0</v>
      </c>
      <c r="AG1589">
        <f>COUNTIF(AC1589,"5")</f>
        <v>0</v>
      </c>
      <c r="AH1589">
        <v>1</v>
      </c>
      <c r="AI1589">
        <v>0</v>
      </c>
      <c r="AM1589">
        <v>1</v>
      </c>
      <c r="AN1589" t="str">
        <f>RIGHT(B1589,1)</f>
        <v>ʔ</v>
      </c>
      <c r="AO1589" s="1">
        <f>COUNTIF(F1589,"CVCV")+COUNTIF(F1589,"CVVCV")</f>
        <v>0</v>
      </c>
      <c r="AP1589" s="1">
        <f>COUNTIF(F1589,"CVCVC")+COUNTIF(F1589,"CVVCVC")</f>
        <v>1</v>
      </c>
      <c r="AQ1589" s="1">
        <f>COUNTIF(F1589,"VCV")+COUNTIF(F1589,"VVCV")</f>
        <v>0</v>
      </c>
      <c r="AR1589" s="1">
        <f>COUNTIF(F1589,"VCVC")+COUNTIF(F1589,"VVCVC")</f>
        <v>0</v>
      </c>
      <c r="AS1589" s="1">
        <f>COUNTIF(F1589,"CVV")</f>
        <v>0</v>
      </c>
      <c r="AT1589" s="1">
        <f>COUNTIF(F1589,"CVVC")</f>
        <v>0</v>
      </c>
      <c r="AU1589" s="1">
        <f>COUNTIF(F1589,"VV")</f>
        <v>0</v>
      </c>
      <c r="AV1589" s="1">
        <f>COUNTIF(F1589,"VVC")</f>
        <v>0</v>
      </c>
      <c r="AW1589" s="1">
        <f>COUNTIF(F1589,"CVVCVC")+COUNTIF(F1589,"VVCVC")+COUNTIF(F1589,"CVVCV")+COUNTIF(F1589,"VVCV")</f>
        <v>0</v>
      </c>
      <c r="AY1589" s="1">
        <f>COUNTIF(F1589,"CCVCV")</f>
        <v>0</v>
      </c>
      <c r="AZ1589" s="1">
        <f>COUNTIF(F1589,"CCVCVC")</f>
        <v>0</v>
      </c>
      <c r="BA1589" s="1">
        <f>COUNTIF(F1589,"CCVV")</f>
        <v>0</v>
      </c>
      <c r="BB1589" s="1">
        <f>COUNTIF(F1589,"CCVVC")</f>
        <v>0</v>
      </c>
      <c r="BF1589" s="1" t="str">
        <f>RIGHT(F1589,4)</f>
        <v>VCVC</v>
      </c>
      <c r="BG1589" s="1"/>
      <c r="BJ1589">
        <v>1</v>
      </c>
      <c r="BP1589" s="1">
        <f>SUM(BG1589:BO1589)</f>
        <v>1</v>
      </c>
      <c r="BQ1589">
        <v>0</v>
      </c>
      <c r="BS1589" s="1" t="str">
        <f>LEFT(B1589,1)</f>
        <v>m</v>
      </c>
      <c r="BT1589" s="1" t="str">
        <f>LEFT(B1589,2)</f>
        <v>me</v>
      </c>
      <c r="BU1589" s="1" t="str">
        <f>RIGHT(B1589,1)</f>
        <v>ʔ</v>
      </c>
      <c r="BX1589" s="10">
        <v>0</v>
      </c>
      <c r="BY1589" s="10" t="str">
        <f>LEFT(CA1589,1)</f>
        <v>e</v>
      </c>
      <c r="BZ1589" s="10" t="str">
        <f>LEFT(CC1589,1)</f>
        <v>e</v>
      </c>
      <c r="CA1589" s="10" t="str">
        <f>RIGHT(B1589,4)</f>
        <v>eseʔ</v>
      </c>
      <c r="CB1589" s="10" t="str">
        <f>RIGHT(B1589,3)</f>
        <v>seʔ</v>
      </c>
      <c r="CC1589" s="10" t="str">
        <f>RIGHT(B1589,2)</f>
        <v>eʔ</v>
      </c>
      <c r="CD1589" s="10" t="str">
        <f>RIGHT(B1589,1)</f>
        <v>ʔ</v>
      </c>
    </row>
    <row r="1590" spans="1:82">
      <c r="A1590">
        <v>135</v>
      </c>
      <c r="B1590" s="30" t="s">
        <v>3020</v>
      </c>
      <c r="C1590" t="s">
        <v>2784</v>
      </c>
      <c r="D1590" t="s">
        <v>1151</v>
      </c>
      <c r="E1590" t="s">
        <v>2821</v>
      </c>
      <c r="F1590" t="s">
        <v>2842</v>
      </c>
      <c r="G1590" s="1">
        <f>COUNTIF(B1590,"*ii*")</f>
        <v>0</v>
      </c>
      <c r="H1590" s="1">
        <f>COUNTIF(B1590,"*ee*")</f>
        <v>0</v>
      </c>
      <c r="I1590" s="1">
        <f>COUNTIF(B1590,"*aa*")</f>
        <v>0</v>
      </c>
      <c r="J1590" s="1">
        <f>COUNTIF(B1590,"*oo*")</f>
        <v>0</v>
      </c>
      <c r="K1590" s="1">
        <f>COUNTIF(B1590,"*uu*")</f>
        <v>0</v>
      </c>
      <c r="L1590" s="1">
        <f>COUNTIF(B1590,"*ia*")</f>
        <v>0</v>
      </c>
      <c r="M1590" s="1">
        <f>COUNTIF(B1590,"*iu*")</f>
        <v>0</v>
      </c>
      <c r="N1590" s="1">
        <f>COUNTIF(B1590,"*ei*")</f>
        <v>0</v>
      </c>
      <c r="O1590" s="1">
        <f>COUNTIF(B1590,"*ea*")</f>
        <v>0</v>
      </c>
      <c r="P1590" s="1">
        <f>COUNTIF(B1590,"*eo*")</f>
        <v>0</v>
      </c>
      <c r="Q1590" s="1">
        <f>COUNTIF(B1590,"*eu*")</f>
        <v>0</v>
      </c>
      <c r="R1590" s="1">
        <f>COUNTIF(B1590,"*ai*")</f>
        <v>0</v>
      </c>
      <c r="S1590" s="1">
        <f>COUNTIF(B1590,"*ae*")</f>
        <v>0</v>
      </c>
      <c r="T1590" s="1">
        <f>COUNTIF(B1590,"*ao*")</f>
        <v>0</v>
      </c>
      <c r="U1590" s="1">
        <f>COUNTIF(B1590,"*au*")</f>
        <v>0</v>
      </c>
      <c r="V1590" s="1">
        <f>COUNTIF(B1590,"*oi*")</f>
        <v>0</v>
      </c>
      <c r="W1590" s="1">
        <f>COUNTIF(B1590,"*oe*")</f>
        <v>0</v>
      </c>
      <c r="X1590" s="1">
        <f>COUNTIF(B1590,"*oa*")</f>
        <v>0</v>
      </c>
      <c r="Y1590" s="1">
        <f>COUNTIF(B1590,"*ou*")</f>
        <v>0</v>
      </c>
      <c r="Z1590" s="1">
        <f>COUNTIF(B1590,"*ui*")</f>
        <v>0</v>
      </c>
      <c r="AA1590" s="1">
        <f>COUNTIF(B1590,"*ua*")</f>
        <v>0</v>
      </c>
      <c r="AB1590">
        <f>SUM(G1590:AA1590)</f>
        <v>0</v>
      </c>
      <c r="AC1590">
        <v>2</v>
      </c>
      <c r="AD1590">
        <f>COUNTIF(AC1590,"2")</f>
        <v>1</v>
      </c>
      <c r="AE1590">
        <f>COUNTIF(AC1590,"3")</f>
        <v>0</v>
      </c>
      <c r="AF1590">
        <f>COUNTIF(AC1590,"4")</f>
        <v>0</v>
      </c>
      <c r="AG1590">
        <f>COUNTIF(AC1590,"5")</f>
        <v>0</v>
      </c>
      <c r="AH1590">
        <v>1</v>
      </c>
      <c r="AI1590">
        <v>0</v>
      </c>
      <c r="AM1590">
        <v>1</v>
      </c>
      <c r="AN1590" t="str">
        <f>RIGHT(B1590,1)</f>
        <v>ʔ</v>
      </c>
      <c r="AO1590" s="1">
        <f>COUNTIF(F1590,"CVCV")+COUNTIF(F1590,"CVVCV")</f>
        <v>0</v>
      </c>
      <c r="AP1590" s="1">
        <f>COUNTIF(F1590,"CVCVC")+COUNTIF(F1590,"CVVCVC")</f>
        <v>1</v>
      </c>
      <c r="AQ1590" s="1">
        <f>COUNTIF(F1590,"VCV")+COUNTIF(F1590,"VVCV")</f>
        <v>0</v>
      </c>
      <c r="AR1590" s="1">
        <f>COUNTIF(F1590,"VCVC")+COUNTIF(F1590,"VVCVC")</f>
        <v>0</v>
      </c>
      <c r="AS1590" s="1">
        <f>COUNTIF(F1590,"CVV")</f>
        <v>0</v>
      </c>
      <c r="AT1590" s="1">
        <f>COUNTIF(F1590,"CVVC")</f>
        <v>0</v>
      </c>
      <c r="AU1590" s="1">
        <f>COUNTIF(F1590,"VV")</f>
        <v>0</v>
      </c>
      <c r="AV1590" s="1">
        <f>COUNTIF(F1590,"VVC")</f>
        <v>0</v>
      </c>
      <c r="AW1590" s="1">
        <f>COUNTIF(F1590,"CVVCVC")+COUNTIF(F1590,"VVCVC")+COUNTIF(F1590,"CVVCV")+COUNTIF(F1590,"VVCV")</f>
        <v>0</v>
      </c>
      <c r="AY1590" s="1">
        <f>COUNTIF(F1590,"CCVCV")</f>
        <v>0</v>
      </c>
      <c r="AZ1590" s="1">
        <f>COUNTIF(F1590,"CCVCVC")</f>
        <v>0</v>
      </c>
      <c r="BA1590" s="1">
        <f>COUNTIF(F1590,"CCVV")</f>
        <v>0</v>
      </c>
      <c r="BB1590" s="1">
        <f>COUNTIF(F1590,"CCVVC")</f>
        <v>0</v>
      </c>
      <c r="BF1590" s="1" t="str">
        <f>RIGHT(F1590,4)</f>
        <v>VCVC</v>
      </c>
      <c r="BG1590" s="1"/>
      <c r="BJ1590">
        <v>1</v>
      </c>
      <c r="BP1590" s="1">
        <f>SUM(BG1590:BO1590)</f>
        <v>1</v>
      </c>
      <c r="BQ1590">
        <v>0</v>
      </c>
      <c r="BS1590" s="1" t="str">
        <f>LEFT(B1590,1)</f>
        <v>b</v>
      </c>
      <c r="BT1590" s="1" t="str">
        <f>LEFT(B1590,2)</f>
        <v>be</v>
      </c>
      <c r="BU1590" s="1" t="str">
        <f>RIGHT(B1590,1)</f>
        <v>ʔ</v>
      </c>
      <c r="BX1590" s="10">
        <v>0</v>
      </c>
      <c r="BY1590" s="10" t="str">
        <f>LEFT(CA1590,1)</f>
        <v>e</v>
      </c>
      <c r="BZ1590" s="10" t="str">
        <f>LEFT(CC1590,1)</f>
        <v>e</v>
      </c>
      <c r="CA1590" s="10" t="str">
        <f>RIGHT(B1590,4)</f>
        <v>ebeʔ</v>
      </c>
      <c r="CB1590" s="10" t="str">
        <f>RIGHT(B1590,3)</f>
        <v>beʔ</v>
      </c>
      <c r="CC1590" s="10" t="str">
        <f>RIGHT(B1590,2)</f>
        <v>eʔ</v>
      </c>
      <c r="CD1590" s="10" t="str">
        <f>RIGHT(B1590,1)</f>
        <v>ʔ</v>
      </c>
    </row>
    <row r="1591" spans="1:82">
      <c r="A1591">
        <v>1643</v>
      </c>
      <c r="B1591" s="30" t="s">
        <v>3444</v>
      </c>
      <c r="C1591" t="s">
        <v>1988</v>
      </c>
      <c r="D1591" t="s">
        <v>1150</v>
      </c>
      <c r="E1591" t="s">
        <v>2821</v>
      </c>
      <c r="F1591" t="s">
        <v>2842</v>
      </c>
      <c r="G1591" s="1">
        <f>COUNTIF(B1591,"*ii*")</f>
        <v>0</v>
      </c>
      <c r="H1591" s="1">
        <f>COUNTIF(B1591,"*ee*")</f>
        <v>0</v>
      </c>
      <c r="I1591" s="1">
        <f>COUNTIF(B1591,"*aa*")</f>
        <v>0</v>
      </c>
      <c r="J1591" s="1">
        <f>COUNTIF(B1591,"*oo*")</f>
        <v>0</v>
      </c>
      <c r="K1591" s="1">
        <f>COUNTIF(B1591,"*uu*")</f>
        <v>0</v>
      </c>
      <c r="L1591" s="1">
        <f>COUNTIF(B1591,"*ia*")</f>
        <v>0</v>
      </c>
      <c r="M1591" s="1">
        <f>COUNTIF(B1591,"*iu*")</f>
        <v>0</v>
      </c>
      <c r="N1591" s="1">
        <f>COUNTIF(B1591,"*ei*")</f>
        <v>0</v>
      </c>
      <c r="O1591" s="1">
        <f>COUNTIF(B1591,"*ea*")</f>
        <v>0</v>
      </c>
      <c r="P1591" s="1">
        <f>COUNTIF(B1591,"*eo*")</f>
        <v>0</v>
      </c>
      <c r="Q1591" s="1">
        <f>COUNTIF(B1591,"*eu*")</f>
        <v>0</v>
      </c>
      <c r="R1591" s="1">
        <f>COUNTIF(B1591,"*ai*")</f>
        <v>0</v>
      </c>
      <c r="S1591" s="1">
        <f>COUNTIF(B1591,"*ae*")</f>
        <v>0</v>
      </c>
      <c r="T1591" s="1">
        <f>COUNTIF(B1591,"*ao*")</f>
        <v>0</v>
      </c>
      <c r="U1591" s="1">
        <f>COUNTIF(B1591,"*au*")</f>
        <v>0</v>
      </c>
      <c r="V1591" s="1">
        <f>COUNTIF(B1591,"*oi*")</f>
        <v>0</v>
      </c>
      <c r="W1591" s="1">
        <f>COUNTIF(B1591,"*oe*")</f>
        <v>0</v>
      </c>
      <c r="X1591" s="1">
        <f>COUNTIF(B1591,"*oa*")</f>
        <v>0</v>
      </c>
      <c r="Y1591" s="1">
        <f>COUNTIF(B1591,"*ou*")</f>
        <v>0</v>
      </c>
      <c r="Z1591" s="1">
        <f>COUNTIF(B1591,"*ui*")</f>
        <v>0</v>
      </c>
      <c r="AA1591" s="1">
        <f>COUNTIF(B1591,"*ua*")</f>
        <v>0</v>
      </c>
      <c r="AB1591">
        <f>SUM(G1591:AA1591)</f>
        <v>0</v>
      </c>
      <c r="AC1591">
        <v>2</v>
      </c>
      <c r="AD1591">
        <f>COUNTIF(AC1591,"2")</f>
        <v>1</v>
      </c>
      <c r="AE1591">
        <f>COUNTIF(AC1591,"3")</f>
        <v>0</v>
      </c>
      <c r="AF1591">
        <f>COUNTIF(AC1591,"4")</f>
        <v>0</v>
      </c>
      <c r="AG1591">
        <f>COUNTIF(AC1591,"5")</f>
        <v>0</v>
      </c>
      <c r="AH1591">
        <v>1</v>
      </c>
      <c r="AI1591">
        <v>0</v>
      </c>
      <c r="AM1591">
        <v>1</v>
      </c>
      <c r="AN1591" t="str">
        <f>RIGHT(B1591,1)</f>
        <v>ʔ</v>
      </c>
      <c r="AO1591" s="1">
        <f>COUNTIF(F1591,"CVCV")+COUNTIF(F1591,"CVVCV")</f>
        <v>0</v>
      </c>
      <c r="AP1591" s="1">
        <f>COUNTIF(F1591,"CVCVC")+COUNTIF(F1591,"CVVCVC")</f>
        <v>1</v>
      </c>
      <c r="AQ1591" s="1">
        <f>COUNTIF(F1591,"VCV")+COUNTIF(F1591,"VVCV")</f>
        <v>0</v>
      </c>
      <c r="AR1591" s="1">
        <f>COUNTIF(F1591,"VCVC")+COUNTIF(F1591,"VVCVC")</f>
        <v>0</v>
      </c>
      <c r="AS1591" s="1">
        <f>COUNTIF(F1591,"CVV")</f>
        <v>0</v>
      </c>
      <c r="AT1591" s="1">
        <f>COUNTIF(F1591,"CVVC")</f>
        <v>0</v>
      </c>
      <c r="AU1591" s="1">
        <f>COUNTIF(F1591,"VV")</f>
        <v>0</v>
      </c>
      <c r="AV1591" s="1">
        <f>COUNTIF(F1591,"VVC")</f>
        <v>0</v>
      </c>
      <c r="AW1591" s="1">
        <f>COUNTIF(F1591,"CVVCVC")+COUNTIF(F1591,"VVCVC")+COUNTIF(F1591,"CVVCV")+COUNTIF(F1591,"VVCV")</f>
        <v>0</v>
      </c>
      <c r="AY1591" s="1">
        <f>COUNTIF(F1591,"CCVCV")</f>
        <v>0</v>
      </c>
      <c r="AZ1591" s="1">
        <f>COUNTIF(F1591,"CCVCVC")</f>
        <v>0</v>
      </c>
      <c r="BA1591" s="1">
        <f>COUNTIF(F1591,"CCVV")</f>
        <v>0</v>
      </c>
      <c r="BB1591" s="1">
        <f>COUNTIF(F1591,"CCVVC")</f>
        <v>0</v>
      </c>
      <c r="BF1591" s="1" t="str">
        <f>RIGHT(F1591,4)</f>
        <v>VCVC</v>
      </c>
      <c r="BG1591" s="1"/>
      <c r="BJ1591">
        <v>1</v>
      </c>
      <c r="BP1591" s="1">
        <f>SUM(BG1591:BO1591)</f>
        <v>1</v>
      </c>
      <c r="BQ1591">
        <v>0</v>
      </c>
      <c r="BS1591" s="1" t="str">
        <f>LEFT(B1591,1)</f>
        <v>s</v>
      </c>
      <c r="BT1591" s="1" t="str">
        <f>LEFT(B1591,2)</f>
        <v>se</v>
      </c>
      <c r="BU1591" s="1" t="str">
        <f>RIGHT(B1591,1)</f>
        <v>ʔ</v>
      </c>
      <c r="BX1591" s="10">
        <v>0</v>
      </c>
      <c r="BY1591" s="10" t="str">
        <f>LEFT(CA1591,1)</f>
        <v>e</v>
      </c>
      <c r="BZ1591" s="10" t="str">
        <f>LEFT(CC1591,1)</f>
        <v>e</v>
      </c>
      <c r="CA1591" s="10" t="str">
        <f>RIGHT(B1591,4)</f>
        <v>ereʔ</v>
      </c>
      <c r="CB1591" s="10" t="str">
        <f>RIGHT(B1591,3)</f>
        <v>reʔ</v>
      </c>
      <c r="CC1591" s="10" t="str">
        <f>RIGHT(B1591,2)</f>
        <v>eʔ</v>
      </c>
      <c r="CD1591" s="10" t="str">
        <f>RIGHT(B1591,1)</f>
        <v>ʔ</v>
      </c>
    </row>
    <row r="1592" spans="1:82">
      <c r="A1592">
        <v>1661</v>
      </c>
      <c r="B1592" s="30" t="s">
        <v>3447</v>
      </c>
      <c r="C1592" t="s">
        <v>1738</v>
      </c>
      <c r="D1592" t="s">
        <v>1141</v>
      </c>
      <c r="E1592" t="s">
        <v>1141</v>
      </c>
      <c r="F1592" t="s">
        <v>2842</v>
      </c>
      <c r="G1592" s="1">
        <f>COUNTIF(B1592,"*ii*")</f>
        <v>0</v>
      </c>
      <c r="H1592" s="1">
        <f>COUNTIF(B1592,"*ee*")</f>
        <v>0</v>
      </c>
      <c r="I1592" s="1">
        <f>COUNTIF(B1592,"*aa*")</f>
        <v>0</v>
      </c>
      <c r="J1592" s="1">
        <f>COUNTIF(B1592,"*oo*")</f>
        <v>0</v>
      </c>
      <c r="K1592" s="1">
        <f>COUNTIF(B1592,"*uu*")</f>
        <v>0</v>
      </c>
      <c r="L1592" s="1">
        <f>COUNTIF(B1592,"*ia*")</f>
        <v>0</v>
      </c>
      <c r="M1592" s="1">
        <f>COUNTIF(B1592,"*iu*")</f>
        <v>0</v>
      </c>
      <c r="N1592" s="1">
        <f>COUNTIF(B1592,"*ei*")</f>
        <v>0</v>
      </c>
      <c r="O1592" s="1">
        <f>COUNTIF(B1592,"*ea*")</f>
        <v>0</v>
      </c>
      <c r="P1592" s="1">
        <f>COUNTIF(B1592,"*eo*")</f>
        <v>0</v>
      </c>
      <c r="Q1592" s="1">
        <f>COUNTIF(B1592,"*eu*")</f>
        <v>0</v>
      </c>
      <c r="R1592" s="1">
        <f>COUNTIF(B1592,"*ai*")</f>
        <v>0</v>
      </c>
      <c r="S1592" s="1">
        <f>COUNTIF(B1592,"*ae*")</f>
        <v>0</v>
      </c>
      <c r="T1592" s="1">
        <f>COUNTIF(B1592,"*ao*")</f>
        <v>0</v>
      </c>
      <c r="U1592" s="1">
        <f>COUNTIF(B1592,"*au*")</f>
        <v>0</v>
      </c>
      <c r="V1592" s="1">
        <f>COUNTIF(B1592,"*oi*")</f>
        <v>0</v>
      </c>
      <c r="W1592" s="1">
        <f>COUNTIF(B1592,"*oe*")</f>
        <v>0</v>
      </c>
      <c r="X1592" s="1">
        <f>COUNTIF(B1592,"*oa*")</f>
        <v>0</v>
      </c>
      <c r="Y1592" s="1">
        <f>COUNTIF(B1592,"*ou*")</f>
        <v>0</v>
      </c>
      <c r="Z1592" s="1">
        <f>COUNTIF(B1592,"*ui*")</f>
        <v>0</v>
      </c>
      <c r="AA1592" s="1">
        <f>COUNTIF(B1592,"*ua*")</f>
        <v>0</v>
      </c>
      <c r="AB1592">
        <f>SUM(G1592:AA1592)</f>
        <v>0</v>
      </c>
      <c r="AC1592">
        <v>2</v>
      </c>
      <c r="AD1592">
        <f>COUNTIF(AC1592,"2")</f>
        <v>1</v>
      </c>
      <c r="AE1592">
        <f>COUNTIF(AC1592,"3")</f>
        <v>0</v>
      </c>
      <c r="AF1592">
        <f>COUNTIF(AC1592,"4")</f>
        <v>0</v>
      </c>
      <c r="AG1592">
        <f>COUNTIF(AC1592,"5")</f>
        <v>0</v>
      </c>
      <c r="AH1592">
        <v>1</v>
      </c>
      <c r="AI1592">
        <v>0</v>
      </c>
      <c r="AM1592">
        <v>1</v>
      </c>
      <c r="AN1592" t="str">
        <f>RIGHT(B1592,1)</f>
        <v>ʔ</v>
      </c>
      <c r="AO1592" s="1">
        <f>COUNTIF(F1592,"CVCV")+COUNTIF(F1592,"CVVCV")</f>
        <v>0</v>
      </c>
      <c r="AP1592" s="1">
        <f>COUNTIF(F1592,"CVCVC")+COUNTIF(F1592,"CVVCVC")</f>
        <v>1</v>
      </c>
      <c r="AQ1592" s="1">
        <f>COUNTIF(F1592,"VCV")+COUNTIF(F1592,"VVCV")</f>
        <v>0</v>
      </c>
      <c r="AR1592" s="1">
        <f>COUNTIF(F1592,"VCVC")+COUNTIF(F1592,"VVCVC")</f>
        <v>0</v>
      </c>
      <c r="AS1592" s="1">
        <f>COUNTIF(F1592,"CVV")</f>
        <v>0</v>
      </c>
      <c r="AT1592" s="1">
        <f>COUNTIF(F1592,"CVVC")</f>
        <v>0</v>
      </c>
      <c r="AU1592" s="1">
        <f>COUNTIF(F1592,"VV")</f>
        <v>0</v>
      </c>
      <c r="AV1592" s="1">
        <f>COUNTIF(F1592,"VVC")</f>
        <v>0</v>
      </c>
      <c r="AW1592" s="1">
        <f>COUNTIF(F1592,"CVVCVC")+COUNTIF(F1592,"VVCVC")+COUNTIF(F1592,"CVVCV")+COUNTIF(F1592,"VVCV")</f>
        <v>0</v>
      </c>
      <c r="AY1592" s="1">
        <f>COUNTIF(F1592,"CCVCV")</f>
        <v>0</v>
      </c>
      <c r="AZ1592" s="1">
        <f>COUNTIF(F1592,"CCVCVC")</f>
        <v>0</v>
      </c>
      <c r="BA1592" s="1">
        <f>COUNTIF(F1592,"CCVV")</f>
        <v>0</v>
      </c>
      <c r="BB1592" s="1">
        <f>COUNTIF(F1592,"CCVVC")</f>
        <v>0</v>
      </c>
      <c r="BF1592" s="1" t="str">
        <f>RIGHT(F1592,4)</f>
        <v>VCVC</v>
      </c>
      <c r="BG1592" s="1"/>
      <c r="BI1592">
        <f>COUNTIFS(BY1592,"i",BZ1592,"e")+COUNTIFS(BY1592,"i",BZ1592,"o")+COUNTIFS(BY1592,"u",BZ1592,"e")+COUNTIFS(BY1592,"u",BZ1592,"o")</f>
        <v>1</v>
      </c>
      <c r="BJ1592">
        <v>1</v>
      </c>
      <c r="BP1592" s="1">
        <f>SUM(BG1592:BO1592)</f>
        <v>2</v>
      </c>
      <c r="BQ1592">
        <v>0</v>
      </c>
      <c r="BS1592" s="1" t="str">
        <f>LEFT(B1592,1)</f>
        <v>s</v>
      </c>
      <c r="BT1592" s="1" t="str">
        <f>LEFT(B1592,2)</f>
        <v>si</v>
      </c>
      <c r="BU1592" s="1" t="str">
        <f>RIGHT(B1592,1)</f>
        <v>ʔ</v>
      </c>
      <c r="BX1592" s="10">
        <v>0</v>
      </c>
      <c r="BY1592" s="10" t="str">
        <f>LEFT(CA1592,1)</f>
        <v>i</v>
      </c>
      <c r="BZ1592" s="10" t="str">
        <f>LEFT(CC1592,1)</f>
        <v>e</v>
      </c>
      <c r="CA1592" s="10" t="str">
        <f>RIGHT(B1592,4)</f>
        <v>ineʔ</v>
      </c>
      <c r="CB1592" s="10" t="str">
        <f>RIGHT(B1592,3)</f>
        <v>neʔ</v>
      </c>
      <c r="CC1592" s="10" t="str">
        <f>RIGHT(B1592,2)</f>
        <v>eʔ</v>
      </c>
      <c r="CD1592" s="10" t="str">
        <f>RIGHT(B1592,1)</f>
        <v>ʔ</v>
      </c>
    </row>
    <row r="1593" spans="1:82">
      <c r="A1593">
        <v>868</v>
      </c>
      <c r="B1593" s="30" t="s">
        <v>3150</v>
      </c>
      <c r="C1593" t="s">
        <v>2138</v>
      </c>
      <c r="D1593" t="s">
        <v>1141</v>
      </c>
      <c r="E1593" t="s">
        <v>1141</v>
      </c>
      <c r="F1593" t="s">
        <v>2842</v>
      </c>
      <c r="G1593" s="1">
        <f>COUNTIF(B1593,"*ii*")</f>
        <v>0</v>
      </c>
      <c r="H1593" s="1">
        <f>COUNTIF(B1593,"*ee*")</f>
        <v>0</v>
      </c>
      <c r="I1593" s="1">
        <f>COUNTIF(B1593,"*aa*")</f>
        <v>0</v>
      </c>
      <c r="J1593" s="1">
        <f>COUNTIF(B1593,"*oo*")</f>
        <v>0</v>
      </c>
      <c r="K1593" s="1">
        <f>COUNTIF(B1593,"*uu*")</f>
        <v>0</v>
      </c>
      <c r="L1593" s="1">
        <f>COUNTIF(B1593,"*ia*")</f>
        <v>0</v>
      </c>
      <c r="M1593" s="1">
        <f>COUNTIF(B1593,"*iu*")</f>
        <v>0</v>
      </c>
      <c r="N1593" s="1">
        <f>COUNTIF(B1593,"*ei*")</f>
        <v>0</v>
      </c>
      <c r="O1593" s="1">
        <f>COUNTIF(B1593,"*ea*")</f>
        <v>0</v>
      </c>
      <c r="P1593" s="1">
        <f>COUNTIF(B1593,"*eo*")</f>
        <v>0</v>
      </c>
      <c r="Q1593" s="1">
        <f>COUNTIF(B1593,"*eu*")</f>
        <v>0</v>
      </c>
      <c r="R1593" s="1">
        <f>COUNTIF(B1593,"*ai*")</f>
        <v>0</v>
      </c>
      <c r="S1593" s="1">
        <f>COUNTIF(B1593,"*ae*")</f>
        <v>0</v>
      </c>
      <c r="T1593" s="1">
        <f>COUNTIF(B1593,"*ao*")</f>
        <v>0</v>
      </c>
      <c r="U1593" s="1">
        <f>COUNTIF(B1593,"*au*")</f>
        <v>0</v>
      </c>
      <c r="V1593" s="1">
        <f>COUNTIF(B1593,"*oi*")</f>
        <v>0</v>
      </c>
      <c r="W1593" s="1">
        <f>COUNTIF(B1593,"*oe*")</f>
        <v>0</v>
      </c>
      <c r="X1593" s="1">
        <f>COUNTIF(B1593,"*oa*")</f>
        <v>0</v>
      </c>
      <c r="Y1593" s="1">
        <f>COUNTIF(B1593,"*ou*")</f>
        <v>0</v>
      </c>
      <c r="Z1593" s="1">
        <f>COUNTIF(B1593,"*ui*")</f>
        <v>0</v>
      </c>
      <c r="AA1593" s="1">
        <f>COUNTIF(B1593,"*ua*")</f>
        <v>0</v>
      </c>
      <c r="AB1593">
        <f>SUM(G1593:AA1593)</f>
        <v>0</v>
      </c>
      <c r="AC1593">
        <v>2</v>
      </c>
      <c r="AD1593">
        <f>COUNTIF(AC1593,"2")</f>
        <v>1</v>
      </c>
      <c r="AE1593">
        <f>COUNTIF(AC1593,"3")</f>
        <v>0</v>
      </c>
      <c r="AF1593">
        <f>COUNTIF(AC1593,"4")</f>
        <v>0</v>
      </c>
      <c r="AG1593">
        <f>COUNTIF(AC1593,"5")</f>
        <v>0</v>
      </c>
      <c r="AH1593">
        <v>1</v>
      </c>
      <c r="AI1593">
        <v>0</v>
      </c>
      <c r="AM1593">
        <v>1</v>
      </c>
      <c r="AN1593" t="str">
        <f>RIGHT(B1593,1)</f>
        <v>ʔ</v>
      </c>
      <c r="AO1593" s="1">
        <f>COUNTIF(F1593,"CVCV")+COUNTIF(F1593,"CVVCV")</f>
        <v>0</v>
      </c>
      <c r="AP1593" s="1">
        <f>COUNTIF(F1593,"CVCVC")+COUNTIF(F1593,"CVVCVC")</f>
        <v>1</v>
      </c>
      <c r="AQ1593" s="1">
        <f>COUNTIF(F1593,"VCV")+COUNTIF(F1593,"VVCV")</f>
        <v>0</v>
      </c>
      <c r="AR1593" s="1">
        <f>COUNTIF(F1593,"VCVC")+COUNTIF(F1593,"VVCVC")</f>
        <v>0</v>
      </c>
      <c r="AS1593" s="1">
        <f>COUNTIF(F1593,"CVV")</f>
        <v>0</v>
      </c>
      <c r="AT1593" s="1">
        <f>COUNTIF(F1593,"CVVC")</f>
        <v>0</v>
      </c>
      <c r="AU1593" s="1">
        <f>COUNTIF(F1593,"VV")</f>
        <v>0</v>
      </c>
      <c r="AV1593" s="1">
        <f>COUNTIF(F1593,"VVC")</f>
        <v>0</v>
      </c>
      <c r="AW1593" s="1">
        <f>COUNTIF(F1593,"CVVCVC")+COUNTIF(F1593,"VVCVC")+COUNTIF(F1593,"CVVCV")+COUNTIF(F1593,"VVCV")</f>
        <v>0</v>
      </c>
      <c r="AY1593" s="1">
        <f>COUNTIF(F1593,"CCVCV")</f>
        <v>0</v>
      </c>
      <c r="AZ1593" s="1">
        <f>COUNTIF(F1593,"CCVCVC")</f>
        <v>0</v>
      </c>
      <c r="BA1593" s="1">
        <f>COUNTIF(F1593,"CCVV")</f>
        <v>0</v>
      </c>
      <c r="BB1593" s="1">
        <f>COUNTIF(F1593,"CCVVC")</f>
        <v>0</v>
      </c>
      <c r="BF1593" s="1" t="str">
        <f>RIGHT(F1593,4)</f>
        <v>VCVC</v>
      </c>
      <c r="BG1593" s="1"/>
      <c r="BJ1593">
        <v>1</v>
      </c>
      <c r="BP1593" s="1">
        <f>SUM(BG1593:BO1593)</f>
        <v>1</v>
      </c>
      <c r="BQ1593">
        <v>0</v>
      </c>
      <c r="BS1593" s="1" t="str">
        <f>LEFT(B1593,1)</f>
        <v>m</v>
      </c>
      <c r="BT1593" s="1" t="str">
        <f>LEFT(B1593,2)</f>
        <v>mo</v>
      </c>
      <c r="BU1593" s="1" t="str">
        <f>RIGHT(B1593,1)</f>
        <v>ʔ</v>
      </c>
      <c r="BX1593" s="10">
        <v>0</v>
      </c>
      <c r="BY1593" s="10" t="str">
        <f>LEFT(CA1593,1)</f>
        <v>o</v>
      </c>
      <c r="BZ1593" s="10" t="str">
        <f>LEFT(CC1593,1)</f>
        <v>e</v>
      </c>
      <c r="CA1593" s="10" t="str">
        <f>RIGHT(B1593,4)</f>
        <v>oneʔ</v>
      </c>
      <c r="CB1593" s="10" t="str">
        <f>RIGHT(B1593,3)</f>
        <v>neʔ</v>
      </c>
      <c r="CC1593" s="10" t="str">
        <f>RIGHT(B1593,2)</f>
        <v>eʔ</v>
      </c>
      <c r="CD1593" s="10" t="str">
        <f>RIGHT(B1593,1)</f>
        <v>ʔ</v>
      </c>
    </row>
    <row r="1594" spans="1:82">
      <c r="A1594">
        <v>1172</v>
      </c>
      <c r="B1594" s="30" t="s">
        <v>3204</v>
      </c>
      <c r="C1594" t="s">
        <v>2354</v>
      </c>
      <c r="D1594" t="s">
        <v>1141</v>
      </c>
      <c r="E1594" t="s">
        <v>1141</v>
      </c>
      <c r="F1594" t="s">
        <v>2842</v>
      </c>
      <c r="G1594" s="1">
        <f>COUNTIF(B1594,"*ii*")</f>
        <v>0</v>
      </c>
      <c r="H1594" s="1">
        <f>COUNTIF(B1594,"*ee*")</f>
        <v>0</v>
      </c>
      <c r="I1594" s="1">
        <f>COUNTIF(B1594,"*aa*")</f>
        <v>0</v>
      </c>
      <c r="J1594" s="1">
        <f>COUNTIF(B1594,"*oo*")</f>
        <v>0</v>
      </c>
      <c r="K1594" s="1">
        <f>COUNTIF(B1594,"*uu*")</f>
        <v>0</v>
      </c>
      <c r="L1594" s="1">
        <f>COUNTIF(B1594,"*ia*")</f>
        <v>0</v>
      </c>
      <c r="M1594" s="1">
        <f>COUNTIF(B1594,"*iu*")</f>
        <v>0</v>
      </c>
      <c r="N1594" s="1">
        <f>COUNTIF(B1594,"*ei*")</f>
        <v>0</v>
      </c>
      <c r="O1594" s="1">
        <f>COUNTIF(B1594,"*ea*")</f>
        <v>0</v>
      </c>
      <c r="P1594" s="1">
        <f>COUNTIF(B1594,"*eo*")</f>
        <v>0</v>
      </c>
      <c r="Q1594" s="1">
        <f>COUNTIF(B1594,"*eu*")</f>
        <v>0</v>
      </c>
      <c r="R1594" s="1">
        <f>COUNTIF(B1594,"*ai*")</f>
        <v>0</v>
      </c>
      <c r="S1594" s="1">
        <f>COUNTIF(B1594,"*ae*")</f>
        <v>0</v>
      </c>
      <c r="T1594" s="1">
        <f>COUNTIF(B1594,"*ao*")</f>
        <v>0</v>
      </c>
      <c r="U1594" s="1">
        <f>COUNTIF(B1594,"*au*")</f>
        <v>0</v>
      </c>
      <c r="V1594" s="1">
        <f>COUNTIF(B1594,"*oi*")</f>
        <v>0</v>
      </c>
      <c r="W1594" s="1">
        <f>COUNTIF(B1594,"*oe*")</f>
        <v>0</v>
      </c>
      <c r="X1594" s="1">
        <f>COUNTIF(B1594,"*oa*")</f>
        <v>0</v>
      </c>
      <c r="Y1594" s="1">
        <f>COUNTIF(B1594,"*ou*")</f>
        <v>0</v>
      </c>
      <c r="Z1594" s="1">
        <f>COUNTIF(B1594,"*ui*")</f>
        <v>0</v>
      </c>
      <c r="AA1594" s="1">
        <f>COUNTIF(B1594,"*ua*")</f>
        <v>0</v>
      </c>
      <c r="AB1594">
        <f>SUM(G1594:AA1594)</f>
        <v>0</v>
      </c>
      <c r="AC1594">
        <v>2</v>
      </c>
      <c r="AD1594">
        <f>COUNTIF(AC1594,"2")</f>
        <v>1</v>
      </c>
      <c r="AE1594">
        <f>COUNTIF(AC1594,"3")</f>
        <v>0</v>
      </c>
      <c r="AF1594">
        <f>COUNTIF(AC1594,"4")</f>
        <v>0</v>
      </c>
      <c r="AG1594">
        <f>COUNTIF(AC1594,"5")</f>
        <v>0</v>
      </c>
      <c r="AH1594">
        <v>1</v>
      </c>
      <c r="AI1594">
        <v>0</v>
      </c>
      <c r="AM1594">
        <v>1</v>
      </c>
      <c r="AN1594" t="str">
        <f>RIGHT(B1594,1)</f>
        <v>ʔ</v>
      </c>
      <c r="AO1594" s="1">
        <f>COUNTIF(F1594,"CVCV")+COUNTIF(F1594,"CVVCV")</f>
        <v>0</v>
      </c>
      <c r="AP1594" s="1">
        <f>COUNTIF(F1594,"CVCVC")+COUNTIF(F1594,"CVVCVC")</f>
        <v>1</v>
      </c>
      <c r="AQ1594" s="1">
        <f>COUNTIF(F1594,"VCV")+COUNTIF(F1594,"VVCV")</f>
        <v>0</v>
      </c>
      <c r="AR1594" s="1">
        <f>COUNTIF(F1594,"VCVC")+COUNTIF(F1594,"VVCVC")</f>
        <v>0</v>
      </c>
      <c r="AS1594" s="1">
        <f>COUNTIF(F1594,"CVV")</f>
        <v>0</v>
      </c>
      <c r="AT1594" s="1">
        <f>COUNTIF(F1594,"CVVC")</f>
        <v>0</v>
      </c>
      <c r="AU1594" s="1">
        <f>COUNTIF(F1594,"VV")</f>
        <v>0</v>
      </c>
      <c r="AV1594" s="1">
        <f>COUNTIF(F1594,"VVC")</f>
        <v>0</v>
      </c>
      <c r="AW1594" s="1">
        <f>COUNTIF(F1594,"CVVCVC")+COUNTIF(F1594,"VVCVC")+COUNTIF(F1594,"CVVCV")+COUNTIF(F1594,"VVCV")</f>
        <v>0</v>
      </c>
      <c r="AY1594" s="1">
        <f>COUNTIF(F1594,"CCVCV")</f>
        <v>0</v>
      </c>
      <c r="AZ1594" s="1">
        <f>COUNTIF(F1594,"CCVCVC")</f>
        <v>0</v>
      </c>
      <c r="BA1594" s="1">
        <f>COUNTIF(F1594,"CCVV")</f>
        <v>0</v>
      </c>
      <c r="BB1594" s="1">
        <f>COUNTIF(F1594,"CCVVC")</f>
        <v>0</v>
      </c>
      <c r="BF1594" s="1" t="str">
        <f>RIGHT(F1594,4)</f>
        <v>VCVC</v>
      </c>
      <c r="BG1594" s="1"/>
      <c r="BJ1594">
        <v>1</v>
      </c>
      <c r="BP1594" s="1">
        <f>SUM(BG1594:BO1594)</f>
        <v>1</v>
      </c>
      <c r="BQ1594">
        <v>0</v>
      </c>
      <c r="BS1594" s="1" t="str">
        <f>LEFT(B1594,1)</f>
        <v>p</v>
      </c>
      <c r="BT1594" s="1" t="str">
        <f>LEFT(B1594,2)</f>
        <v>po</v>
      </c>
      <c r="BU1594" s="1" t="str">
        <f>RIGHT(B1594,1)</f>
        <v>ʔ</v>
      </c>
      <c r="BX1594" s="10">
        <v>0</v>
      </c>
      <c r="BY1594" s="10" t="str">
        <f>LEFT(CA1594,1)</f>
        <v>o</v>
      </c>
      <c r="BZ1594" s="10" t="str">
        <f>LEFT(CC1594,1)</f>
        <v>e</v>
      </c>
      <c r="CA1594" s="10" t="str">
        <f>RIGHT(B1594,4)</f>
        <v>oneʔ</v>
      </c>
      <c r="CB1594" s="10" t="str">
        <f>RIGHT(B1594,3)</f>
        <v>neʔ</v>
      </c>
      <c r="CC1594" s="10" t="str">
        <f>RIGHT(B1594,2)</f>
        <v>eʔ</v>
      </c>
      <c r="CD1594" s="10" t="str">
        <f>RIGHT(B1594,1)</f>
        <v>ʔ</v>
      </c>
    </row>
    <row r="1595" spans="1:82">
      <c r="A1595">
        <v>628</v>
      </c>
      <c r="B1595" s="30" t="s">
        <v>3102</v>
      </c>
      <c r="C1595" t="s">
        <v>2404</v>
      </c>
      <c r="D1595" t="s">
        <v>1141</v>
      </c>
      <c r="E1595" t="s">
        <v>1141</v>
      </c>
      <c r="F1595" t="s">
        <v>2842</v>
      </c>
      <c r="G1595" s="1">
        <f>COUNTIF(B1595,"*ii*")</f>
        <v>0</v>
      </c>
      <c r="H1595" s="1">
        <f>COUNTIF(B1595,"*ee*")</f>
        <v>0</v>
      </c>
      <c r="I1595" s="1">
        <f>COUNTIF(B1595,"*aa*")</f>
        <v>0</v>
      </c>
      <c r="J1595" s="1">
        <f>COUNTIF(B1595,"*oo*")</f>
        <v>0</v>
      </c>
      <c r="K1595" s="1">
        <f>COUNTIF(B1595,"*uu*")</f>
        <v>0</v>
      </c>
      <c r="L1595" s="1">
        <f>COUNTIF(B1595,"*ia*")</f>
        <v>0</v>
      </c>
      <c r="M1595" s="1">
        <f>COUNTIF(B1595,"*iu*")</f>
        <v>0</v>
      </c>
      <c r="N1595" s="1">
        <f>COUNTIF(B1595,"*ei*")</f>
        <v>0</v>
      </c>
      <c r="O1595" s="1">
        <f>COUNTIF(B1595,"*ea*")</f>
        <v>0</v>
      </c>
      <c r="P1595" s="1">
        <f>COUNTIF(B1595,"*eo*")</f>
        <v>0</v>
      </c>
      <c r="Q1595" s="1">
        <f>COUNTIF(B1595,"*eu*")</f>
        <v>0</v>
      </c>
      <c r="R1595" s="1">
        <f>COUNTIF(B1595,"*ai*")</f>
        <v>0</v>
      </c>
      <c r="S1595" s="1">
        <f>COUNTIF(B1595,"*ae*")</f>
        <v>0</v>
      </c>
      <c r="T1595" s="1">
        <f>COUNTIF(B1595,"*ao*")</f>
        <v>0</v>
      </c>
      <c r="U1595" s="1">
        <f>COUNTIF(B1595,"*au*")</f>
        <v>0</v>
      </c>
      <c r="V1595" s="1">
        <f>COUNTIF(B1595,"*oi*")</f>
        <v>0</v>
      </c>
      <c r="W1595" s="1">
        <f>COUNTIF(B1595,"*oe*")</f>
        <v>0</v>
      </c>
      <c r="X1595" s="1">
        <f>COUNTIF(B1595,"*oa*")</f>
        <v>0</v>
      </c>
      <c r="Y1595" s="1">
        <f>COUNTIF(B1595,"*ou*")</f>
        <v>0</v>
      </c>
      <c r="Z1595" s="1">
        <f>COUNTIF(B1595,"*ui*")</f>
        <v>0</v>
      </c>
      <c r="AA1595" s="1">
        <f>COUNTIF(B1595,"*ua*")</f>
        <v>0</v>
      </c>
      <c r="AB1595">
        <f>SUM(G1595:AA1595)</f>
        <v>0</v>
      </c>
      <c r="AC1595">
        <v>2</v>
      </c>
      <c r="AD1595">
        <f>COUNTIF(AC1595,"2")</f>
        <v>1</v>
      </c>
      <c r="AE1595">
        <f>COUNTIF(AC1595,"3")</f>
        <v>0</v>
      </c>
      <c r="AF1595">
        <f>COUNTIF(AC1595,"4")</f>
        <v>0</v>
      </c>
      <c r="AG1595">
        <f>COUNTIF(AC1595,"5")</f>
        <v>0</v>
      </c>
      <c r="AH1595">
        <v>1</v>
      </c>
      <c r="AI1595">
        <v>0</v>
      </c>
      <c r="AM1595">
        <v>1</v>
      </c>
      <c r="AN1595" t="str">
        <f>RIGHT(B1595,1)</f>
        <v>ʔ</v>
      </c>
      <c r="AO1595" s="1">
        <f>COUNTIF(F1595,"CVCV")+COUNTIF(F1595,"CVVCV")</f>
        <v>0</v>
      </c>
      <c r="AP1595" s="1">
        <f>COUNTIF(F1595,"CVCVC")+COUNTIF(F1595,"CVVCVC")</f>
        <v>1</v>
      </c>
      <c r="AQ1595" s="1">
        <f>COUNTIF(F1595,"VCV")+COUNTIF(F1595,"VVCV")</f>
        <v>0</v>
      </c>
      <c r="AR1595" s="1">
        <f>COUNTIF(F1595,"VCVC")+COUNTIF(F1595,"VVCVC")</f>
        <v>0</v>
      </c>
      <c r="AS1595" s="1">
        <f>COUNTIF(F1595,"CVV")</f>
        <v>0</v>
      </c>
      <c r="AT1595" s="1">
        <f>COUNTIF(F1595,"CVVC")</f>
        <v>0</v>
      </c>
      <c r="AU1595" s="1">
        <f>COUNTIF(F1595,"VV")</f>
        <v>0</v>
      </c>
      <c r="AV1595" s="1">
        <f>COUNTIF(F1595,"VVC")</f>
        <v>0</v>
      </c>
      <c r="AW1595" s="1">
        <f>COUNTIF(F1595,"CVVCVC")+COUNTIF(F1595,"VVCVC")+COUNTIF(F1595,"CVVCV")+COUNTIF(F1595,"VVCV")</f>
        <v>0</v>
      </c>
      <c r="AY1595" s="1">
        <f>COUNTIF(F1595,"CCVCV")</f>
        <v>0</v>
      </c>
      <c r="AZ1595" s="1">
        <f>COUNTIF(F1595,"CCVCVC")</f>
        <v>0</v>
      </c>
      <c r="BA1595" s="1">
        <f>COUNTIF(F1595,"CCVV")</f>
        <v>0</v>
      </c>
      <c r="BB1595" s="1">
        <f>COUNTIF(F1595,"CCVVC")</f>
        <v>0</v>
      </c>
      <c r="BF1595" s="1" t="str">
        <f>RIGHT(F1595,4)</f>
        <v>VCVC</v>
      </c>
      <c r="BG1595" s="1"/>
      <c r="BJ1595">
        <v>1</v>
      </c>
      <c r="BP1595" s="1">
        <f>SUM(BG1595:BO1595)</f>
        <v>1</v>
      </c>
      <c r="BQ1595">
        <v>0</v>
      </c>
      <c r="BS1595" s="1" t="str">
        <f>LEFT(B1595,1)</f>
        <v>k</v>
      </c>
      <c r="BT1595" s="1" t="str">
        <f>LEFT(B1595,2)</f>
        <v>ko</v>
      </c>
      <c r="BU1595" s="1" t="str">
        <f>RIGHT(B1595,1)</f>
        <v>ʔ</v>
      </c>
      <c r="BX1595" s="10">
        <v>0</v>
      </c>
      <c r="BY1595" s="10" t="str">
        <f>LEFT(CA1595,1)</f>
        <v>o</v>
      </c>
      <c r="BZ1595" s="10" t="str">
        <f>LEFT(CC1595,1)</f>
        <v>e</v>
      </c>
      <c r="CA1595" s="10" t="str">
        <f>RIGHT(B1595,4)</f>
        <v>oreʔ</v>
      </c>
      <c r="CB1595" s="10" t="str">
        <f>RIGHT(B1595,3)</f>
        <v>reʔ</v>
      </c>
      <c r="CC1595" s="10" t="str">
        <f>RIGHT(B1595,2)</f>
        <v>eʔ</v>
      </c>
      <c r="CD1595" s="10" t="str">
        <f>RIGHT(B1595,1)</f>
        <v>ʔ</v>
      </c>
    </row>
    <row r="1596" spans="1:82">
      <c r="A1596">
        <v>1542</v>
      </c>
      <c r="B1596" s="30" t="s">
        <v>3428</v>
      </c>
      <c r="C1596" t="s">
        <v>1352</v>
      </c>
      <c r="D1596" t="s">
        <v>1152</v>
      </c>
      <c r="E1596" t="s">
        <v>1141</v>
      </c>
      <c r="F1596" t="s">
        <v>2842</v>
      </c>
      <c r="G1596" s="1">
        <f>COUNTIF(B1596,"*ii*")</f>
        <v>0</v>
      </c>
      <c r="H1596" s="1">
        <f>COUNTIF(B1596,"*ee*")</f>
        <v>0</v>
      </c>
      <c r="I1596" s="1">
        <f>COUNTIF(B1596,"*aa*")</f>
        <v>0</v>
      </c>
      <c r="J1596" s="1">
        <f>COUNTIF(B1596,"*oo*")</f>
        <v>0</v>
      </c>
      <c r="K1596" s="1">
        <f>COUNTIF(B1596,"*uu*")</f>
        <v>0</v>
      </c>
      <c r="L1596" s="1">
        <f>COUNTIF(B1596,"*ia*")</f>
        <v>0</v>
      </c>
      <c r="M1596" s="1">
        <f>COUNTIF(B1596,"*iu*")</f>
        <v>0</v>
      </c>
      <c r="N1596" s="1">
        <f>COUNTIF(B1596,"*ei*")</f>
        <v>0</v>
      </c>
      <c r="O1596" s="1">
        <f>COUNTIF(B1596,"*ea*")</f>
        <v>0</v>
      </c>
      <c r="P1596" s="1">
        <f>COUNTIF(B1596,"*eo*")</f>
        <v>0</v>
      </c>
      <c r="Q1596" s="1">
        <f>COUNTIF(B1596,"*eu*")</f>
        <v>0</v>
      </c>
      <c r="R1596" s="1">
        <f>COUNTIF(B1596,"*ai*")</f>
        <v>0</v>
      </c>
      <c r="S1596" s="1">
        <f>COUNTIF(B1596,"*ae*")</f>
        <v>0</v>
      </c>
      <c r="T1596" s="1">
        <f>COUNTIF(B1596,"*ao*")</f>
        <v>0</v>
      </c>
      <c r="U1596" s="1">
        <f>COUNTIF(B1596,"*au*")</f>
        <v>0</v>
      </c>
      <c r="V1596" s="1">
        <f>COUNTIF(B1596,"*oi*")</f>
        <v>0</v>
      </c>
      <c r="W1596" s="1">
        <f>COUNTIF(B1596,"*oe*")</f>
        <v>0</v>
      </c>
      <c r="X1596" s="1">
        <f>COUNTIF(B1596,"*oa*")</f>
        <v>0</v>
      </c>
      <c r="Y1596" s="1">
        <f>COUNTIF(B1596,"*ou*")</f>
        <v>0</v>
      </c>
      <c r="Z1596" s="1">
        <f>COUNTIF(B1596,"*ui*")</f>
        <v>0</v>
      </c>
      <c r="AA1596" s="1">
        <f>COUNTIF(B1596,"*ua*")</f>
        <v>0</v>
      </c>
      <c r="AB1596">
        <f>SUM(G1596:AA1596)</f>
        <v>0</v>
      </c>
      <c r="AC1596">
        <v>2</v>
      </c>
      <c r="AD1596">
        <f>COUNTIF(AC1596,"2")</f>
        <v>1</v>
      </c>
      <c r="AE1596">
        <f>COUNTIF(AC1596,"3")</f>
        <v>0</v>
      </c>
      <c r="AF1596">
        <f>COUNTIF(AC1596,"4")</f>
        <v>0</v>
      </c>
      <c r="AG1596">
        <f>COUNTIF(AC1596,"5")</f>
        <v>0</v>
      </c>
      <c r="AH1596">
        <v>1</v>
      </c>
      <c r="AI1596">
        <v>0</v>
      </c>
      <c r="AM1596">
        <v>1</v>
      </c>
      <c r="AN1596" t="str">
        <f>RIGHT(B1596,1)</f>
        <v>ʔ</v>
      </c>
      <c r="AO1596" s="1">
        <f>COUNTIF(F1596,"CVCV")+COUNTIF(F1596,"CVVCV")</f>
        <v>0</v>
      </c>
      <c r="AP1596" s="1">
        <f>COUNTIF(F1596,"CVCVC")+COUNTIF(F1596,"CVVCVC")</f>
        <v>1</v>
      </c>
      <c r="AQ1596" s="1">
        <f>COUNTIF(F1596,"VCV")+COUNTIF(F1596,"VVCV")</f>
        <v>0</v>
      </c>
      <c r="AR1596" s="1">
        <f>COUNTIF(F1596,"VCVC")+COUNTIF(F1596,"VVCVC")</f>
        <v>0</v>
      </c>
      <c r="AS1596" s="1">
        <f>COUNTIF(F1596,"CVV")</f>
        <v>0</v>
      </c>
      <c r="AT1596" s="1">
        <f>COUNTIF(F1596,"CVVC")</f>
        <v>0</v>
      </c>
      <c r="AU1596" s="1">
        <f>COUNTIF(F1596,"VV")</f>
        <v>0</v>
      </c>
      <c r="AV1596" s="1">
        <f>COUNTIF(F1596,"VVC")</f>
        <v>0</v>
      </c>
      <c r="AW1596" s="1">
        <f>COUNTIF(F1596,"CVVCVC")+COUNTIF(F1596,"VVCVC")+COUNTIF(F1596,"CVVCV")+COUNTIF(F1596,"VVCV")</f>
        <v>0</v>
      </c>
      <c r="AY1596" s="1">
        <f>COUNTIF(F1596,"CCVCV")</f>
        <v>0</v>
      </c>
      <c r="AZ1596" s="1">
        <f>COUNTIF(F1596,"CCVCVC")</f>
        <v>0</v>
      </c>
      <c r="BA1596" s="1">
        <f>COUNTIF(F1596,"CCVV")</f>
        <v>0</v>
      </c>
      <c r="BB1596" s="1">
        <f>COUNTIF(F1596,"CCVVC")</f>
        <v>0</v>
      </c>
      <c r="BF1596" s="1" t="str">
        <f>RIGHT(F1596,4)</f>
        <v>VCVC</v>
      </c>
      <c r="BG1596" s="1"/>
      <c r="BJ1596">
        <v>1</v>
      </c>
      <c r="BP1596" s="1">
        <f>SUM(BG1596:BO1596)</f>
        <v>1</v>
      </c>
      <c r="BQ1596">
        <v>0</v>
      </c>
      <c r="BS1596" s="1" t="str">
        <f>LEFT(B1596,1)</f>
        <v>r</v>
      </c>
      <c r="BT1596" s="1" t="str">
        <f>LEFT(B1596,2)</f>
        <v>ro</v>
      </c>
      <c r="BU1596" s="1" t="str">
        <f>RIGHT(B1596,1)</f>
        <v>ʔ</v>
      </c>
      <c r="BX1596" s="10">
        <v>0</v>
      </c>
      <c r="BY1596" s="10" t="str">
        <f>LEFT(CA1596,1)</f>
        <v>o</v>
      </c>
      <c r="BZ1596" s="10" t="str">
        <f>LEFT(CC1596,1)</f>
        <v>e</v>
      </c>
      <c r="CA1596" s="10" t="str">
        <f>RIGHT(B1596,4)</f>
        <v>oneʔ</v>
      </c>
      <c r="CB1596" s="10" t="str">
        <f>RIGHT(B1596,3)</f>
        <v>neʔ</v>
      </c>
      <c r="CC1596" s="10" t="str">
        <f>RIGHT(B1596,2)</f>
        <v>eʔ</v>
      </c>
      <c r="CD1596" s="10" t="str">
        <f>RIGHT(B1596,1)</f>
        <v>ʔ</v>
      </c>
    </row>
    <row r="1597" spans="1:82">
      <c r="A1597">
        <v>629</v>
      </c>
      <c r="B1597" s="30" t="s">
        <v>3102</v>
      </c>
      <c r="C1597" t="s">
        <v>2200</v>
      </c>
      <c r="D1597" t="s">
        <v>1150</v>
      </c>
      <c r="E1597" t="s">
        <v>2821</v>
      </c>
      <c r="F1597" t="s">
        <v>2842</v>
      </c>
      <c r="G1597" s="1">
        <f>COUNTIF(B1597,"*ii*")</f>
        <v>0</v>
      </c>
      <c r="H1597" s="1">
        <f>COUNTIF(B1597,"*ee*")</f>
        <v>0</v>
      </c>
      <c r="I1597" s="1">
        <f>COUNTIF(B1597,"*aa*")</f>
        <v>0</v>
      </c>
      <c r="J1597" s="1">
        <f>COUNTIF(B1597,"*oo*")</f>
        <v>0</v>
      </c>
      <c r="K1597" s="1">
        <f>COUNTIF(B1597,"*uu*")</f>
        <v>0</v>
      </c>
      <c r="L1597" s="1">
        <f>COUNTIF(B1597,"*ia*")</f>
        <v>0</v>
      </c>
      <c r="M1597" s="1">
        <f>COUNTIF(B1597,"*iu*")</f>
        <v>0</v>
      </c>
      <c r="N1597" s="1">
        <f>COUNTIF(B1597,"*ei*")</f>
        <v>0</v>
      </c>
      <c r="O1597" s="1">
        <f>COUNTIF(B1597,"*ea*")</f>
        <v>0</v>
      </c>
      <c r="P1597" s="1">
        <f>COUNTIF(B1597,"*eo*")</f>
        <v>0</v>
      </c>
      <c r="Q1597" s="1">
        <f>COUNTIF(B1597,"*eu*")</f>
        <v>0</v>
      </c>
      <c r="R1597" s="1">
        <f>COUNTIF(B1597,"*ai*")</f>
        <v>0</v>
      </c>
      <c r="S1597" s="1">
        <f>COUNTIF(B1597,"*ae*")</f>
        <v>0</v>
      </c>
      <c r="T1597" s="1">
        <f>COUNTIF(B1597,"*ao*")</f>
        <v>0</v>
      </c>
      <c r="U1597" s="1">
        <f>COUNTIF(B1597,"*au*")</f>
        <v>0</v>
      </c>
      <c r="V1597" s="1">
        <f>COUNTIF(B1597,"*oi*")</f>
        <v>0</v>
      </c>
      <c r="W1597" s="1">
        <f>COUNTIF(B1597,"*oe*")</f>
        <v>0</v>
      </c>
      <c r="X1597" s="1">
        <f>COUNTIF(B1597,"*oa*")</f>
        <v>0</v>
      </c>
      <c r="Y1597" s="1">
        <f>COUNTIF(B1597,"*ou*")</f>
        <v>0</v>
      </c>
      <c r="Z1597" s="1">
        <f>COUNTIF(B1597,"*ui*")</f>
        <v>0</v>
      </c>
      <c r="AA1597" s="1">
        <f>COUNTIF(B1597,"*ua*")</f>
        <v>0</v>
      </c>
      <c r="AB1597">
        <f>SUM(G1597:AA1597)</f>
        <v>0</v>
      </c>
      <c r="AC1597">
        <v>2</v>
      </c>
      <c r="AD1597">
        <f>COUNTIF(AC1597,"2")</f>
        <v>1</v>
      </c>
      <c r="AE1597">
        <f>COUNTIF(AC1597,"3")</f>
        <v>0</v>
      </c>
      <c r="AF1597">
        <f>COUNTIF(AC1597,"4")</f>
        <v>0</v>
      </c>
      <c r="AG1597">
        <f>COUNTIF(AC1597,"5")</f>
        <v>0</v>
      </c>
      <c r="AH1597">
        <v>1</v>
      </c>
      <c r="AI1597">
        <v>0</v>
      </c>
      <c r="AM1597">
        <v>1</v>
      </c>
      <c r="AN1597" t="str">
        <f>RIGHT(B1597,1)</f>
        <v>ʔ</v>
      </c>
      <c r="AO1597" s="1">
        <f>COUNTIF(F1597,"CVCV")+COUNTIF(F1597,"CVVCV")</f>
        <v>0</v>
      </c>
      <c r="AP1597" s="1">
        <f>COUNTIF(F1597,"CVCVC")+COUNTIF(F1597,"CVVCVC")</f>
        <v>1</v>
      </c>
      <c r="AQ1597" s="1">
        <f>COUNTIF(F1597,"VCV")+COUNTIF(F1597,"VVCV")</f>
        <v>0</v>
      </c>
      <c r="AR1597" s="1">
        <f>COUNTIF(F1597,"VCVC")+COUNTIF(F1597,"VVCVC")</f>
        <v>0</v>
      </c>
      <c r="AS1597" s="1">
        <f>COUNTIF(F1597,"CVV")</f>
        <v>0</v>
      </c>
      <c r="AT1597" s="1">
        <f>COUNTIF(F1597,"CVVC")</f>
        <v>0</v>
      </c>
      <c r="AU1597" s="1">
        <f>COUNTIF(F1597,"VV")</f>
        <v>0</v>
      </c>
      <c r="AV1597" s="1">
        <f>COUNTIF(F1597,"VVC")</f>
        <v>0</v>
      </c>
      <c r="AW1597" s="1">
        <f>COUNTIF(F1597,"CVVCVC")+COUNTIF(F1597,"VVCVC")+COUNTIF(F1597,"CVVCV")+COUNTIF(F1597,"VVCV")</f>
        <v>0</v>
      </c>
      <c r="AY1597" s="1">
        <f>COUNTIF(F1597,"CCVCV")</f>
        <v>0</v>
      </c>
      <c r="AZ1597" s="1">
        <f>COUNTIF(F1597,"CCVCVC")</f>
        <v>0</v>
      </c>
      <c r="BA1597" s="1">
        <f>COUNTIF(F1597,"CCVV")</f>
        <v>0</v>
      </c>
      <c r="BB1597" s="1">
        <f>COUNTIF(F1597,"CCVVC")</f>
        <v>0</v>
      </c>
      <c r="BF1597" s="1" t="str">
        <f>RIGHT(F1597,4)</f>
        <v>VCVC</v>
      </c>
      <c r="BG1597" s="1"/>
      <c r="BJ1597">
        <v>1</v>
      </c>
      <c r="BP1597" s="1">
        <f>SUM(BG1597:BO1597)</f>
        <v>1</v>
      </c>
      <c r="BQ1597">
        <v>0</v>
      </c>
      <c r="BS1597" s="1" t="str">
        <f>LEFT(B1597,1)</f>
        <v>k</v>
      </c>
      <c r="BT1597" s="1" t="str">
        <f>LEFT(B1597,2)</f>
        <v>ko</v>
      </c>
      <c r="BU1597" s="1" t="str">
        <f>RIGHT(B1597,1)</f>
        <v>ʔ</v>
      </c>
      <c r="BX1597" s="10">
        <v>0</v>
      </c>
      <c r="BY1597" s="10" t="str">
        <f>LEFT(CA1597,1)</f>
        <v>o</v>
      </c>
      <c r="BZ1597" s="10" t="str">
        <f>LEFT(CC1597,1)</f>
        <v>e</v>
      </c>
      <c r="CA1597" s="10" t="str">
        <f>RIGHT(B1597,4)</f>
        <v>oreʔ</v>
      </c>
      <c r="CB1597" s="10" t="str">
        <f>RIGHT(B1597,3)</f>
        <v>reʔ</v>
      </c>
      <c r="CC1597" s="10" t="str">
        <f>RIGHT(B1597,2)</f>
        <v>eʔ</v>
      </c>
      <c r="CD1597" s="10" t="str">
        <f>RIGHT(B1597,1)</f>
        <v>ʔ</v>
      </c>
    </row>
    <row r="1598" spans="1:82">
      <c r="A1598">
        <v>1936</v>
      </c>
      <c r="B1598" s="30" t="s">
        <v>4013</v>
      </c>
      <c r="C1598" t="s">
        <v>1258</v>
      </c>
      <c r="D1598" t="s">
        <v>1141</v>
      </c>
      <c r="E1598" t="s">
        <v>1141</v>
      </c>
      <c r="F1598" t="s">
        <v>2842</v>
      </c>
      <c r="G1598" s="1">
        <f>COUNTIF(B1598,"*ii*")</f>
        <v>0</v>
      </c>
      <c r="H1598" s="1">
        <f>COUNTIF(B1598,"*ee*")</f>
        <v>0</v>
      </c>
      <c r="I1598" s="1">
        <f>COUNTIF(B1598,"*aa*")</f>
        <v>0</v>
      </c>
      <c r="J1598" s="1">
        <f>COUNTIF(B1598,"*oo*")</f>
        <v>0</v>
      </c>
      <c r="K1598" s="1">
        <f>COUNTIF(B1598,"*uu*")</f>
        <v>0</v>
      </c>
      <c r="L1598" s="1">
        <f>COUNTIF(B1598,"*ia*")</f>
        <v>0</v>
      </c>
      <c r="M1598" s="1">
        <f>COUNTIF(B1598,"*iu*")</f>
        <v>0</v>
      </c>
      <c r="N1598" s="1">
        <f>COUNTIF(B1598,"*ei*")</f>
        <v>0</v>
      </c>
      <c r="O1598" s="1">
        <f>COUNTIF(B1598,"*ea*")</f>
        <v>0</v>
      </c>
      <c r="P1598" s="1">
        <f>COUNTIF(B1598,"*eo*")</f>
        <v>0</v>
      </c>
      <c r="Q1598" s="1">
        <f>COUNTIF(B1598,"*eu*")</f>
        <v>0</v>
      </c>
      <c r="R1598" s="1">
        <f>COUNTIF(B1598,"*ai*")</f>
        <v>0</v>
      </c>
      <c r="S1598" s="1">
        <f>COUNTIF(B1598,"*ae*")</f>
        <v>0</v>
      </c>
      <c r="T1598" s="1">
        <f>COUNTIF(B1598,"*ao*")</f>
        <v>0</v>
      </c>
      <c r="U1598" s="1">
        <f>COUNTIF(B1598,"*au*")</f>
        <v>0</v>
      </c>
      <c r="V1598" s="1">
        <f>COUNTIF(B1598,"*oi*")</f>
        <v>0</v>
      </c>
      <c r="W1598" s="1">
        <f>COUNTIF(B1598,"*oe*")</f>
        <v>0</v>
      </c>
      <c r="X1598" s="1">
        <f>COUNTIF(B1598,"*oa*")</f>
        <v>0</v>
      </c>
      <c r="Y1598" s="1">
        <f>COUNTIF(B1598,"*ou*")</f>
        <v>0</v>
      </c>
      <c r="Z1598" s="1">
        <f>COUNTIF(B1598,"*ui*")</f>
        <v>0</v>
      </c>
      <c r="AA1598" s="1">
        <f>COUNTIF(B1598,"*ua*")</f>
        <v>0</v>
      </c>
      <c r="AB1598">
        <f>SUM(G1598:AA1598)</f>
        <v>0</v>
      </c>
      <c r="AC1598">
        <v>2</v>
      </c>
      <c r="AD1598">
        <f>COUNTIF(AC1598,"2")</f>
        <v>1</v>
      </c>
      <c r="AE1598">
        <f>COUNTIF(AC1598,"3")</f>
        <v>0</v>
      </c>
      <c r="AF1598">
        <f>COUNTIF(AC1598,"4")</f>
        <v>0</v>
      </c>
      <c r="AG1598">
        <f>COUNTIF(AC1598,"5")</f>
        <v>0</v>
      </c>
      <c r="AH1598">
        <v>1</v>
      </c>
      <c r="AI1598">
        <v>0</v>
      </c>
      <c r="AM1598">
        <v>1</v>
      </c>
      <c r="AN1598" t="str">
        <f>RIGHT(B1598,1)</f>
        <v>ʔ</v>
      </c>
      <c r="AO1598" s="1">
        <f>COUNTIF(F1598,"CVCV")+COUNTIF(F1598,"CVVCV")</f>
        <v>0</v>
      </c>
      <c r="AP1598" s="1">
        <f>COUNTIF(F1598,"CVCVC")+COUNTIF(F1598,"CVVCVC")</f>
        <v>1</v>
      </c>
      <c r="AQ1598" s="1">
        <f>COUNTIF(F1598,"VCV")+COUNTIF(F1598,"VVCV")</f>
        <v>0</v>
      </c>
      <c r="AR1598" s="1">
        <f>COUNTIF(F1598,"VCVC")+COUNTIF(F1598,"VVCVC")</f>
        <v>0</v>
      </c>
      <c r="AS1598" s="1">
        <f>COUNTIF(F1598,"CVV")</f>
        <v>0</v>
      </c>
      <c r="AT1598" s="1">
        <f>COUNTIF(F1598,"CVVC")</f>
        <v>0</v>
      </c>
      <c r="AU1598" s="1">
        <f>COUNTIF(F1598,"VV")</f>
        <v>0</v>
      </c>
      <c r="AV1598" s="1">
        <f>COUNTIF(F1598,"VVC")</f>
        <v>0</v>
      </c>
      <c r="AW1598" s="1">
        <f>COUNTIF(F1598,"CVVCVC")+COUNTIF(F1598,"VVCVC")+COUNTIF(F1598,"CVVCV")+COUNTIF(F1598,"VVCV")</f>
        <v>0</v>
      </c>
      <c r="AY1598" s="1">
        <f>COUNTIF(F1598,"CCVCV")</f>
        <v>0</v>
      </c>
      <c r="AZ1598" s="1">
        <f>COUNTIF(F1598,"CCVCVC")</f>
        <v>0</v>
      </c>
      <c r="BA1598" s="1">
        <f>COUNTIF(F1598,"CCVV")</f>
        <v>0</v>
      </c>
      <c r="BB1598" s="1">
        <f>COUNTIF(F1598,"CCVVC")</f>
        <v>0</v>
      </c>
      <c r="BF1598" s="1" t="str">
        <f>RIGHT(F1598,4)</f>
        <v>VCVC</v>
      </c>
      <c r="BG1598" s="1"/>
      <c r="BI1598">
        <f>COUNTIFS(BY1598,"i",BZ1598,"e")+COUNTIFS(BY1598,"i",BZ1598,"o")+COUNTIFS(BY1598,"u",BZ1598,"e")+COUNTIFS(BY1598,"u",BZ1598,"o")</f>
        <v>1</v>
      </c>
      <c r="BJ1598">
        <v>1</v>
      </c>
      <c r="BP1598" s="1">
        <f>SUM(BG1598:BO1598)</f>
        <v>2</v>
      </c>
      <c r="BQ1598">
        <v>0</v>
      </c>
      <c r="BS1598" s="1" t="str">
        <f>LEFT(B1598,1)</f>
        <v>ʔ</v>
      </c>
      <c r="BT1598" s="1" t="str">
        <f>LEFT(B1598,2)</f>
        <v>ʔt</v>
      </c>
      <c r="BU1598" s="1" t="str">
        <f>RIGHT(B1598,1)</f>
        <v>ʔ</v>
      </c>
      <c r="BX1598" s="10">
        <v>0</v>
      </c>
      <c r="BY1598" s="10" t="str">
        <f>LEFT(CA1598,1)</f>
        <v>u</v>
      </c>
      <c r="BZ1598" s="10" t="str">
        <f>LEFT(CC1598,1)</f>
        <v>e</v>
      </c>
      <c r="CA1598" s="10" t="str">
        <f>RIGHT(B1598,4)</f>
        <v>ukeʔ</v>
      </c>
      <c r="CB1598" s="10" t="str">
        <f>RIGHT(B1598,3)</f>
        <v>keʔ</v>
      </c>
      <c r="CC1598" s="10" t="str">
        <f>RIGHT(B1598,2)</f>
        <v>eʔ</v>
      </c>
      <c r="CD1598" s="10" t="str">
        <f>RIGHT(B1598,1)</f>
        <v>ʔ</v>
      </c>
    </row>
    <row r="1599" spans="1:82">
      <c r="A1599">
        <v>1204</v>
      </c>
      <c r="B1599" s="30" t="s">
        <v>3212</v>
      </c>
      <c r="C1599" t="s">
        <v>1794</v>
      </c>
      <c r="D1599" t="s">
        <v>1141</v>
      </c>
      <c r="E1599" t="s">
        <v>1141</v>
      </c>
      <c r="F1599" t="s">
        <v>2842</v>
      </c>
      <c r="G1599" s="1">
        <f>COUNTIF(B1599,"*ii*")</f>
        <v>0</v>
      </c>
      <c r="H1599" s="1">
        <f>COUNTIF(B1599,"*ee*")</f>
        <v>0</v>
      </c>
      <c r="I1599" s="1">
        <f>COUNTIF(B1599,"*aa*")</f>
        <v>0</v>
      </c>
      <c r="J1599" s="1">
        <f>COUNTIF(B1599,"*oo*")</f>
        <v>0</v>
      </c>
      <c r="K1599" s="1">
        <f>COUNTIF(B1599,"*uu*")</f>
        <v>0</v>
      </c>
      <c r="L1599" s="1">
        <f>COUNTIF(B1599,"*ia*")</f>
        <v>0</v>
      </c>
      <c r="M1599" s="1">
        <f>COUNTIF(B1599,"*iu*")</f>
        <v>0</v>
      </c>
      <c r="N1599" s="1">
        <f>COUNTIF(B1599,"*ei*")</f>
        <v>0</v>
      </c>
      <c r="O1599" s="1">
        <f>COUNTIF(B1599,"*ea*")</f>
        <v>0</v>
      </c>
      <c r="P1599" s="1">
        <f>COUNTIF(B1599,"*eo*")</f>
        <v>0</v>
      </c>
      <c r="Q1599" s="1">
        <f>COUNTIF(B1599,"*eu*")</f>
        <v>0</v>
      </c>
      <c r="R1599" s="1">
        <f>COUNTIF(B1599,"*ai*")</f>
        <v>0</v>
      </c>
      <c r="S1599" s="1">
        <f>COUNTIF(B1599,"*ae*")</f>
        <v>0</v>
      </c>
      <c r="T1599" s="1">
        <f>COUNTIF(B1599,"*ao*")</f>
        <v>0</v>
      </c>
      <c r="U1599" s="1">
        <f>COUNTIF(B1599,"*au*")</f>
        <v>0</v>
      </c>
      <c r="V1599" s="1">
        <f>COUNTIF(B1599,"*oi*")</f>
        <v>0</v>
      </c>
      <c r="W1599" s="1">
        <f>COUNTIF(B1599,"*oe*")</f>
        <v>0</v>
      </c>
      <c r="X1599" s="1">
        <f>COUNTIF(B1599,"*oa*")</f>
        <v>0</v>
      </c>
      <c r="Y1599" s="1">
        <f>COUNTIF(B1599,"*ou*")</f>
        <v>0</v>
      </c>
      <c r="Z1599" s="1">
        <f>COUNTIF(B1599,"*ui*")</f>
        <v>0</v>
      </c>
      <c r="AA1599" s="1">
        <f>COUNTIF(B1599,"*ua*")</f>
        <v>0</v>
      </c>
      <c r="AB1599">
        <f>SUM(G1599:AA1599)</f>
        <v>0</v>
      </c>
      <c r="AC1599">
        <v>2</v>
      </c>
      <c r="AD1599">
        <f>COUNTIF(AC1599,"2")</f>
        <v>1</v>
      </c>
      <c r="AE1599">
        <f>COUNTIF(AC1599,"3")</f>
        <v>0</v>
      </c>
      <c r="AF1599">
        <f>COUNTIF(AC1599,"4")</f>
        <v>0</v>
      </c>
      <c r="AG1599">
        <f>COUNTIF(AC1599,"5")</f>
        <v>0</v>
      </c>
      <c r="AH1599">
        <v>1</v>
      </c>
      <c r="AI1599">
        <v>0</v>
      </c>
      <c r="AM1599">
        <v>1</v>
      </c>
      <c r="AN1599" t="str">
        <f>RIGHT(B1599,1)</f>
        <v>ʔ</v>
      </c>
      <c r="AO1599" s="1">
        <f>COUNTIF(F1599,"CVCV")+COUNTIF(F1599,"CVVCV")</f>
        <v>0</v>
      </c>
      <c r="AP1599" s="1">
        <f>COUNTIF(F1599,"CVCVC")+COUNTIF(F1599,"CVVCVC")</f>
        <v>1</v>
      </c>
      <c r="AQ1599" s="1">
        <f>COUNTIF(F1599,"VCV")+COUNTIF(F1599,"VVCV")</f>
        <v>0</v>
      </c>
      <c r="AR1599" s="1">
        <f>COUNTIF(F1599,"VCVC")+COUNTIF(F1599,"VVCVC")</f>
        <v>0</v>
      </c>
      <c r="AS1599" s="1">
        <f>COUNTIF(F1599,"CVV")</f>
        <v>0</v>
      </c>
      <c r="AT1599" s="1">
        <f>COUNTIF(F1599,"CVVC")</f>
        <v>0</v>
      </c>
      <c r="AU1599" s="1">
        <f>COUNTIF(F1599,"VV")</f>
        <v>0</v>
      </c>
      <c r="AV1599" s="1">
        <f>COUNTIF(F1599,"VVC")</f>
        <v>0</v>
      </c>
      <c r="AW1599" s="1">
        <f>COUNTIF(F1599,"CVVCVC")+COUNTIF(F1599,"VVCVC")+COUNTIF(F1599,"CVVCV")+COUNTIF(F1599,"VVCV")</f>
        <v>0</v>
      </c>
      <c r="AY1599" s="1">
        <f>COUNTIF(F1599,"CCVCV")</f>
        <v>0</v>
      </c>
      <c r="AZ1599" s="1">
        <f>COUNTIF(F1599,"CCVCVC")</f>
        <v>0</v>
      </c>
      <c r="BA1599" s="1">
        <f>COUNTIF(F1599,"CCVV")</f>
        <v>0</v>
      </c>
      <c r="BB1599" s="1">
        <f>COUNTIF(F1599,"CCVVC")</f>
        <v>0</v>
      </c>
      <c r="BF1599" s="1" t="str">
        <f>RIGHT(F1599,4)</f>
        <v>VCVC</v>
      </c>
      <c r="BG1599" s="1"/>
      <c r="BI1599">
        <f>COUNTIFS(BY1599,"i",BZ1599,"e")+COUNTIFS(BY1599,"i",BZ1599,"o")+COUNTIFS(BY1599,"u",BZ1599,"e")+COUNTIFS(BY1599,"u",BZ1599,"o")</f>
        <v>1</v>
      </c>
      <c r="BJ1599">
        <v>1</v>
      </c>
      <c r="BP1599" s="1">
        <f>SUM(BG1599:BO1599)</f>
        <v>2</v>
      </c>
      <c r="BQ1599">
        <v>0</v>
      </c>
      <c r="BS1599" s="1" t="str">
        <f>LEFT(B1599,1)</f>
        <v>p</v>
      </c>
      <c r="BT1599" s="1" t="str">
        <f>LEFT(B1599,2)</f>
        <v>pu</v>
      </c>
      <c r="BU1599" s="1" t="str">
        <f>RIGHT(B1599,1)</f>
        <v>ʔ</v>
      </c>
      <c r="BX1599" s="10">
        <v>0</v>
      </c>
      <c r="BY1599" s="10" t="str">
        <f>LEFT(CA1599,1)</f>
        <v>u</v>
      </c>
      <c r="BZ1599" s="10" t="str">
        <f>LEFT(CC1599,1)</f>
        <v>e</v>
      </c>
      <c r="CA1599" s="10" t="str">
        <f>RIGHT(B1599,4)</f>
        <v>uneʔ</v>
      </c>
      <c r="CB1599" s="10" t="str">
        <f>RIGHT(B1599,3)</f>
        <v>neʔ</v>
      </c>
      <c r="CC1599" s="10" t="str">
        <f>RIGHT(B1599,2)</f>
        <v>eʔ</v>
      </c>
      <c r="CD1599" s="10" t="str">
        <f>RIGHT(B1599,1)</f>
        <v>ʔ</v>
      </c>
    </row>
    <row r="1600" spans="1:82">
      <c r="A1600">
        <v>1119</v>
      </c>
      <c r="B1600" s="30" t="s">
        <v>670</v>
      </c>
      <c r="C1600" t="s">
        <v>2074</v>
      </c>
      <c r="D1600" t="s">
        <v>1151</v>
      </c>
      <c r="E1600" t="s">
        <v>2821</v>
      </c>
      <c r="F1600" t="s">
        <v>2842</v>
      </c>
      <c r="G1600" s="1">
        <f>COUNTIF(B1600,"*ii*")</f>
        <v>0</v>
      </c>
      <c r="H1600" s="1">
        <f>COUNTIF(B1600,"*ee*")</f>
        <v>0</v>
      </c>
      <c r="I1600" s="1">
        <f>COUNTIF(B1600,"*aa*")</f>
        <v>0</v>
      </c>
      <c r="J1600" s="1">
        <f>COUNTIF(B1600,"*oo*")</f>
        <v>0</v>
      </c>
      <c r="K1600" s="1">
        <f>COUNTIF(B1600,"*uu*")</f>
        <v>0</v>
      </c>
      <c r="L1600" s="1">
        <f>COUNTIF(B1600,"*ia*")</f>
        <v>0</v>
      </c>
      <c r="M1600" s="1">
        <f>COUNTIF(B1600,"*iu*")</f>
        <v>0</v>
      </c>
      <c r="N1600" s="1">
        <f>COUNTIF(B1600,"*ei*")</f>
        <v>0</v>
      </c>
      <c r="O1600" s="1">
        <f>COUNTIF(B1600,"*ea*")</f>
        <v>0</v>
      </c>
      <c r="P1600" s="1">
        <f>COUNTIF(B1600,"*eo*")</f>
        <v>0</v>
      </c>
      <c r="Q1600" s="1">
        <f>COUNTIF(B1600,"*eu*")</f>
        <v>0</v>
      </c>
      <c r="R1600" s="1">
        <f>COUNTIF(B1600,"*ai*")</f>
        <v>0</v>
      </c>
      <c r="S1600" s="1">
        <f>COUNTIF(B1600,"*ae*")</f>
        <v>0</v>
      </c>
      <c r="T1600" s="1">
        <f>COUNTIF(B1600,"*ao*")</f>
        <v>0</v>
      </c>
      <c r="U1600" s="1">
        <f>COUNTIF(B1600,"*au*")</f>
        <v>0</v>
      </c>
      <c r="V1600" s="1">
        <f>COUNTIF(B1600,"*oi*")</f>
        <v>0</v>
      </c>
      <c r="W1600" s="1">
        <f>COUNTIF(B1600,"*oe*")</f>
        <v>0</v>
      </c>
      <c r="X1600" s="1">
        <f>COUNTIF(B1600,"*oa*")</f>
        <v>0</v>
      </c>
      <c r="Y1600" s="1">
        <f>COUNTIF(B1600,"*ou*")</f>
        <v>0</v>
      </c>
      <c r="Z1600" s="1">
        <f>COUNTIF(B1600,"*ui*")</f>
        <v>0</v>
      </c>
      <c r="AA1600" s="1">
        <f>COUNTIF(B1600,"*ua*")</f>
        <v>0</v>
      </c>
      <c r="AB1600">
        <f>SUM(G1600:AA1600)</f>
        <v>0</v>
      </c>
      <c r="AC1600">
        <v>2</v>
      </c>
      <c r="AD1600">
        <f>COUNTIF(AC1600,"2")</f>
        <v>1</v>
      </c>
      <c r="AE1600">
        <f>COUNTIF(AC1600,"3")</f>
        <v>0</v>
      </c>
      <c r="AF1600">
        <f>COUNTIF(AC1600,"4")</f>
        <v>0</v>
      </c>
      <c r="AG1600">
        <f>COUNTIF(AC1600,"5")</f>
        <v>0</v>
      </c>
      <c r="AH1600">
        <v>1</v>
      </c>
      <c r="AI1600">
        <v>0</v>
      </c>
      <c r="AM1600">
        <v>1</v>
      </c>
      <c r="AN1600" t="str">
        <f>RIGHT(B1600,1)</f>
        <v>b</v>
      </c>
      <c r="AO1600" s="1">
        <f>COUNTIF(F1600,"CVCV")+COUNTIF(F1600,"CVVCV")</f>
        <v>0</v>
      </c>
      <c r="AP1600" s="1">
        <f>COUNTIF(F1600,"CVCVC")+COUNTIF(F1600,"CVVCVC")</f>
        <v>1</v>
      </c>
      <c r="AQ1600" s="1">
        <f>COUNTIF(F1600,"VCV")+COUNTIF(F1600,"VVCV")</f>
        <v>0</v>
      </c>
      <c r="AR1600" s="1">
        <f>COUNTIF(F1600,"VCVC")+COUNTIF(F1600,"VVCVC")</f>
        <v>0</v>
      </c>
      <c r="AS1600" s="1">
        <f>COUNTIF(F1600,"CVV")</f>
        <v>0</v>
      </c>
      <c r="AT1600" s="1">
        <f>COUNTIF(F1600,"CVVC")</f>
        <v>0</v>
      </c>
      <c r="AU1600" s="1">
        <f>COUNTIF(F1600,"VV")</f>
        <v>0</v>
      </c>
      <c r="AV1600" s="1">
        <f>COUNTIF(F1600,"VVC")</f>
        <v>0</v>
      </c>
      <c r="AW1600" s="1">
        <f>COUNTIF(F1600,"CVVCVC")+COUNTIF(F1600,"VVCVC")+COUNTIF(F1600,"CVVCV")+COUNTIF(F1600,"VVCV")</f>
        <v>0</v>
      </c>
      <c r="AY1600" s="1">
        <f>COUNTIF(F1600,"CCVCV")</f>
        <v>0</v>
      </c>
      <c r="AZ1600" s="1">
        <f>COUNTIF(F1600,"CCVCVC")</f>
        <v>0</v>
      </c>
      <c r="BA1600" s="1">
        <f>COUNTIF(F1600,"CCVV")</f>
        <v>0</v>
      </c>
      <c r="BB1600" s="1">
        <f>COUNTIF(F1600,"CCVVC")</f>
        <v>0</v>
      </c>
      <c r="BF1600" s="1" t="str">
        <f>RIGHT(F1600,4)</f>
        <v>VCVC</v>
      </c>
      <c r="BG1600" s="1"/>
      <c r="BJ1600">
        <v>1</v>
      </c>
      <c r="BP1600" s="1">
        <f>SUM(BG1600:BO1600)</f>
        <v>1</v>
      </c>
      <c r="BQ1600">
        <v>0</v>
      </c>
      <c r="BS1600" s="1" t="str">
        <f>LEFT(B1600,1)</f>
        <v>p</v>
      </c>
      <c r="BT1600" s="1" t="str">
        <f>LEFT(B1600,2)</f>
        <v>pa</v>
      </c>
      <c r="BU1600" s="1" t="str">
        <f>RIGHT(B1600,1)</f>
        <v>b</v>
      </c>
      <c r="BX1600" s="10">
        <v>0</v>
      </c>
      <c r="BY1600" s="10" t="str">
        <f>LEFT(CA1600,1)</f>
        <v>a</v>
      </c>
      <c r="BZ1600" s="10" t="str">
        <f>LEFT(CC1600,1)</f>
        <v>i</v>
      </c>
      <c r="CA1600" s="10" t="str">
        <f>RIGHT(B1600,4)</f>
        <v>asib</v>
      </c>
      <c r="CB1600" s="10" t="str">
        <f>RIGHT(B1600,3)</f>
        <v>sib</v>
      </c>
      <c r="CC1600" s="10" t="str">
        <f>RIGHT(B1600,2)</f>
        <v>ib</v>
      </c>
      <c r="CD1600" s="10" t="str">
        <f>RIGHT(B1600,1)</f>
        <v>b</v>
      </c>
    </row>
    <row r="1601" spans="1:82">
      <c r="A1601">
        <v>887</v>
      </c>
      <c r="B1601" s="30" t="s">
        <v>1137</v>
      </c>
      <c r="C1601" t="s">
        <v>2807</v>
      </c>
      <c r="D1601" t="s">
        <v>1141</v>
      </c>
      <c r="E1601" t="s">
        <v>1141</v>
      </c>
      <c r="F1601" t="s">
        <v>2842</v>
      </c>
      <c r="G1601" s="1">
        <f>COUNTIF(B1601,"*ii*")</f>
        <v>0</v>
      </c>
      <c r="H1601" s="1">
        <f>COUNTIF(B1601,"*ee*")</f>
        <v>0</v>
      </c>
      <c r="I1601" s="1">
        <f>COUNTIF(B1601,"*aa*")</f>
        <v>0</v>
      </c>
      <c r="J1601" s="1">
        <f>COUNTIF(B1601,"*oo*")</f>
        <v>0</v>
      </c>
      <c r="K1601" s="1">
        <f>COUNTIF(B1601,"*uu*")</f>
        <v>0</v>
      </c>
      <c r="L1601" s="1">
        <f>COUNTIF(B1601,"*ia*")</f>
        <v>0</v>
      </c>
      <c r="M1601" s="1">
        <f>COUNTIF(B1601,"*iu*")</f>
        <v>0</v>
      </c>
      <c r="N1601" s="1">
        <f>COUNTIF(B1601,"*ei*")</f>
        <v>0</v>
      </c>
      <c r="O1601" s="1">
        <f>COUNTIF(B1601,"*ea*")</f>
        <v>0</v>
      </c>
      <c r="P1601" s="1">
        <f>COUNTIF(B1601,"*eo*")</f>
        <v>0</v>
      </c>
      <c r="Q1601" s="1">
        <f>COUNTIF(B1601,"*eu*")</f>
        <v>0</v>
      </c>
      <c r="R1601" s="1">
        <f>COUNTIF(B1601,"*ai*")</f>
        <v>0</v>
      </c>
      <c r="S1601" s="1">
        <f>COUNTIF(B1601,"*ae*")</f>
        <v>0</v>
      </c>
      <c r="T1601" s="1">
        <f>COUNTIF(B1601,"*ao*")</f>
        <v>0</v>
      </c>
      <c r="U1601" s="1">
        <f>COUNTIF(B1601,"*au*")</f>
        <v>0</v>
      </c>
      <c r="V1601" s="1">
        <f>COUNTIF(B1601,"*oi*")</f>
        <v>0</v>
      </c>
      <c r="W1601" s="1">
        <f>COUNTIF(B1601,"*oe*")</f>
        <v>0</v>
      </c>
      <c r="X1601" s="1">
        <f>COUNTIF(B1601,"*oa*")</f>
        <v>0</v>
      </c>
      <c r="Y1601" s="1">
        <f>COUNTIF(B1601,"*ou*")</f>
        <v>0</v>
      </c>
      <c r="Z1601" s="1">
        <f>COUNTIF(B1601,"*ui*")</f>
        <v>0</v>
      </c>
      <c r="AA1601" s="1">
        <f>COUNTIF(B1601,"*ua*")</f>
        <v>0</v>
      </c>
      <c r="AB1601">
        <f>SUM(G1601:AA1601)</f>
        <v>0</v>
      </c>
      <c r="AC1601">
        <v>2</v>
      </c>
      <c r="AD1601">
        <f>COUNTIF(AC1601,"2")</f>
        <v>1</v>
      </c>
      <c r="AE1601">
        <f>COUNTIF(AC1601,"3")</f>
        <v>0</v>
      </c>
      <c r="AF1601">
        <f>COUNTIF(AC1601,"4")</f>
        <v>0</v>
      </c>
      <c r="AG1601">
        <f>COUNTIF(AC1601,"5")</f>
        <v>0</v>
      </c>
      <c r="AH1601">
        <v>1</v>
      </c>
      <c r="AI1601">
        <v>0</v>
      </c>
      <c r="AM1601">
        <v>1</v>
      </c>
      <c r="AN1601" t="str">
        <f>RIGHT(B1601,1)</f>
        <v>f</v>
      </c>
      <c r="AO1601" s="1">
        <f>COUNTIF(F1601,"CVCV")+COUNTIF(F1601,"CVVCV")</f>
        <v>0</v>
      </c>
      <c r="AP1601" s="1">
        <f>COUNTIF(F1601,"CVCVC")+COUNTIF(F1601,"CVVCVC")</f>
        <v>1</v>
      </c>
      <c r="AQ1601" s="1">
        <f>COUNTIF(F1601,"VCV")+COUNTIF(F1601,"VVCV")</f>
        <v>0</v>
      </c>
      <c r="AR1601" s="1">
        <f>COUNTIF(F1601,"VCVC")+COUNTIF(F1601,"VVCVC")</f>
        <v>0</v>
      </c>
      <c r="AS1601" s="1">
        <f>COUNTIF(F1601,"CVV")</f>
        <v>0</v>
      </c>
      <c r="AT1601" s="1">
        <f>COUNTIF(F1601,"CVVC")</f>
        <v>0</v>
      </c>
      <c r="AU1601" s="1">
        <f>COUNTIF(F1601,"VV")</f>
        <v>0</v>
      </c>
      <c r="AV1601" s="1">
        <f>COUNTIF(F1601,"VVC")</f>
        <v>0</v>
      </c>
      <c r="AW1601" s="1">
        <f>COUNTIF(F1601,"CVVCVC")+COUNTIF(F1601,"VVCVC")+COUNTIF(F1601,"CVVCV")+COUNTIF(F1601,"VVCV")</f>
        <v>0</v>
      </c>
      <c r="AY1601" s="1">
        <f>COUNTIF(F1601,"CCVCV")</f>
        <v>0</v>
      </c>
      <c r="AZ1601" s="1">
        <f>COUNTIF(F1601,"CCVCVC")</f>
        <v>0</v>
      </c>
      <c r="BA1601" s="1">
        <f>COUNTIF(F1601,"CCVV")</f>
        <v>0</v>
      </c>
      <c r="BB1601" s="1">
        <f>COUNTIF(F1601,"CCVVC")</f>
        <v>0</v>
      </c>
      <c r="BF1601" s="1" t="str">
        <f>RIGHT(F1601,4)</f>
        <v>VCVC</v>
      </c>
      <c r="BG1601" s="1"/>
      <c r="BJ1601">
        <v>1</v>
      </c>
      <c r="BP1601" s="1">
        <f>SUM(BG1601:BO1601)</f>
        <v>1</v>
      </c>
      <c r="BQ1601">
        <v>0</v>
      </c>
      <c r="BS1601" s="1" t="str">
        <f>LEFT(B1601,1)</f>
        <v>m</v>
      </c>
      <c r="BT1601" s="1" t="str">
        <f>LEFT(B1601,2)</f>
        <v>mu</v>
      </c>
      <c r="BU1601" s="1" t="str">
        <f>RIGHT(B1601,1)</f>
        <v>f</v>
      </c>
      <c r="BX1601" s="10">
        <v>0</v>
      </c>
      <c r="BY1601" s="10" t="str">
        <f>LEFT(CA1601,1)</f>
        <v>u</v>
      </c>
      <c r="BZ1601" s="10" t="str">
        <f>LEFT(CC1601,1)</f>
        <v>i</v>
      </c>
      <c r="CA1601" s="10" t="str">
        <f>RIGHT(B1601,4)</f>
        <v>unif</v>
      </c>
      <c r="CB1601" s="10" t="str">
        <f>RIGHT(B1601,3)</f>
        <v>nif</v>
      </c>
      <c r="CC1601" s="10" t="str">
        <f>RIGHT(B1601,2)</f>
        <v>if</v>
      </c>
      <c r="CD1601" s="10" t="str">
        <f>RIGHT(B1601,1)</f>
        <v>f</v>
      </c>
    </row>
    <row r="1602" spans="1:82">
      <c r="A1602">
        <v>125</v>
      </c>
      <c r="B1602" s="30" t="s">
        <v>521</v>
      </c>
      <c r="C1602" t="s">
        <v>1878</v>
      </c>
      <c r="D1602" t="s">
        <v>1141</v>
      </c>
      <c r="E1602" t="s">
        <v>1141</v>
      </c>
      <c r="F1602" t="s">
        <v>2842</v>
      </c>
      <c r="G1602" s="1">
        <f>COUNTIF(B1602,"*ii*")</f>
        <v>0</v>
      </c>
      <c r="H1602" s="1">
        <f>COUNTIF(B1602,"*ee*")</f>
        <v>0</v>
      </c>
      <c r="I1602" s="1">
        <f>COUNTIF(B1602,"*aa*")</f>
        <v>0</v>
      </c>
      <c r="J1602" s="1">
        <f>COUNTIF(B1602,"*oo*")</f>
        <v>0</v>
      </c>
      <c r="K1602" s="1">
        <f>COUNTIF(B1602,"*uu*")</f>
        <v>0</v>
      </c>
      <c r="L1602" s="1">
        <f>COUNTIF(B1602,"*ia*")</f>
        <v>0</v>
      </c>
      <c r="M1602" s="1">
        <f>COUNTIF(B1602,"*iu*")</f>
        <v>0</v>
      </c>
      <c r="N1602" s="1">
        <f>COUNTIF(B1602,"*ei*")</f>
        <v>0</v>
      </c>
      <c r="O1602" s="1">
        <f>COUNTIF(B1602,"*ea*")</f>
        <v>0</v>
      </c>
      <c r="P1602" s="1">
        <f>COUNTIF(B1602,"*eo*")</f>
        <v>0</v>
      </c>
      <c r="Q1602" s="1">
        <f>COUNTIF(B1602,"*eu*")</f>
        <v>0</v>
      </c>
      <c r="R1602" s="1">
        <f>COUNTIF(B1602,"*ai*")</f>
        <v>0</v>
      </c>
      <c r="S1602" s="1">
        <f>COUNTIF(B1602,"*ae*")</f>
        <v>0</v>
      </c>
      <c r="T1602" s="1">
        <f>COUNTIF(B1602,"*ao*")</f>
        <v>0</v>
      </c>
      <c r="U1602" s="1">
        <f>COUNTIF(B1602,"*au*")</f>
        <v>0</v>
      </c>
      <c r="V1602" s="1">
        <f>COUNTIF(B1602,"*oi*")</f>
        <v>0</v>
      </c>
      <c r="W1602" s="1">
        <f>COUNTIF(B1602,"*oe*")</f>
        <v>0</v>
      </c>
      <c r="X1602" s="1">
        <f>COUNTIF(B1602,"*oa*")</f>
        <v>0</v>
      </c>
      <c r="Y1602" s="1">
        <f>COUNTIF(B1602,"*ou*")</f>
        <v>0</v>
      </c>
      <c r="Z1602" s="1">
        <f>COUNTIF(B1602,"*ui*")</f>
        <v>0</v>
      </c>
      <c r="AA1602" s="1">
        <f>COUNTIF(B1602,"*ua*")</f>
        <v>0</v>
      </c>
      <c r="AB1602">
        <f>SUM(G1602:AA1602)</f>
        <v>0</v>
      </c>
      <c r="AC1602">
        <v>2</v>
      </c>
      <c r="AD1602">
        <f>COUNTIF(AC1602,"2")</f>
        <v>1</v>
      </c>
      <c r="AE1602">
        <f>COUNTIF(AC1602,"3")</f>
        <v>0</v>
      </c>
      <c r="AF1602">
        <f>COUNTIF(AC1602,"4")</f>
        <v>0</v>
      </c>
      <c r="AG1602">
        <f>COUNTIF(AC1602,"5")</f>
        <v>0</v>
      </c>
      <c r="AH1602">
        <v>1</v>
      </c>
      <c r="AI1602">
        <v>0</v>
      </c>
      <c r="AM1602">
        <v>1</v>
      </c>
      <c r="AN1602" t="str">
        <f>RIGHT(B1602,1)</f>
        <v>k</v>
      </c>
      <c r="AO1602" s="1">
        <f>COUNTIF(F1602,"CVCV")+COUNTIF(F1602,"CVVCV")</f>
        <v>0</v>
      </c>
      <c r="AP1602" s="1">
        <f>COUNTIF(F1602,"CVCVC")+COUNTIF(F1602,"CVVCVC")</f>
        <v>1</v>
      </c>
      <c r="AQ1602" s="1">
        <f>COUNTIF(F1602,"VCV")+COUNTIF(F1602,"VVCV")</f>
        <v>0</v>
      </c>
      <c r="AR1602" s="1">
        <f>COUNTIF(F1602,"VCVC")+COUNTIF(F1602,"VVCVC")</f>
        <v>0</v>
      </c>
      <c r="AS1602" s="1">
        <f>COUNTIF(F1602,"CVV")</f>
        <v>0</v>
      </c>
      <c r="AT1602" s="1">
        <f>COUNTIF(F1602,"CVVC")</f>
        <v>0</v>
      </c>
      <c r="AU1602" s="1">
        <f>COUNTIF(F1602,"VV")</f>
        <v>0</v>
      </c>
      <c r="AV1602" s="1">
        <f>COUNTIF(F1602,"VVC")</f>
        <v>0</v>
      </c>
      <c r="AW1602" s="1">
        <f>COUNTIF(F1602,"CVVCVC")+COUNTIF(F1602,"VVCVC")+COUNTIF(F1602,"CVVCV")+COUNTIF(F1602,"VVCV")</f>
        <v>0</v>
      </c>
      <c r="AY1602" s="1">
        <f>COUNTIF(F1602,"CCVCV")</f>
        <v>0</v>
      </c>
      <c r="AZ1602" s="1">
        <f>COUNTIF(F1602,"CCVCVC")</f>
        <v>0</v>
      </c>
      <c r="BA1602" s="1">
        <f>COUNTIF(F1602,"CCVV")</f>
        <v>0</v>
      </c>
      <c r="BB1602" s="1">
        <f>COUNTIF(F1602,"CCVVC")</f>
        <v>0</v>
      </c>
      <c r="BF1602" s="1" t="str">
        <f>RIGHT(F1602,4)</f>
        <v>VCVC</v>
      </c>
      <c r="BG1602" s="1"/>
      <c r="BJ1602">
        <v>1</v>
      </c>
      <c r="BP1602" s="1">
        <f>SUM(BG1602:BO1602)</f>
        <v>1</v>
      </c>
      <c r="BQ1602">
        <v>0</v>
      </c>
      <c r="BS1602" s="1" t="str">
        <f>LEFT(B1602,1)</f>
        <v>b</v>
      </c>
      <c r="BT1602" s="1" t="str">
        <f>LEFT(B1602,2)</f>
        <v>ba</v>
      </c>
      <c r="BU1602" s="1" t="str">
        <f>RIGHT(B1602,1)</f>
        <v>k</v>
      </c>
      <c r="BX1602" s="10">
        <v>0</v>
      </c>
      <c r="BY1602" s="10" t="str">
        <f>LEFT(CA1602,1)</f>
        <v>a</v>
      </c>
      <c r="BZ1602" s="10" t="str">
        <f>LEFT(CC1602,1)</f>
        <v>i</v>
      </c>
      <c r="CA1602" s="10" t="str">
        <f>RIGHT(B1602,4)</f>
        <v>asik</v>
      </c>
      <c r="CB1602" s="10" t="str">
        <f>RIGHT(B1602,3)</f>
        <v>sik</v>
      </c>
      <c r="CC1602" s="10" t="str">
        <f>RIGHT(B1602,2)</f>
        <v>ik</v>
      </c>
      <c r="CD1602" s="10" t="str">
        <f>RIGHT(B1602,1)</f>
        <v>k</v>
      </c>
    </row>
    <row r="1603" spans="1:82">
      <c r="A1603">
        <v>789</v>
      </c>
      <c r="B1603" s="30" t="s">
        <v>846</v>
      </c>
      <c r="C1603" t="s">
        <v>2340</v>
      </c>
      <c r="D1603" t="s">
        <v>1141</v>
      </c>
      <c r="E1603" t="s">
        <v>1141</v>
      </c>
      <c r="F1603" t="s">
        <v>2842</v>
      </c>
      <c r="G1603" s="1">
        <f>COUNTIF(B1603,"*ii*")</f>
        <v>0</v>
      </c>
      <c r="H1603" s="1">
        <f>COUNTIF(B1603,"*ee*")</f>
        <v>0</v>
      </c>
      <c r="I1603" s="1">
        <f>COUNTIF(B1603,"*aa*")</f>
        <v>0</v>
      </c>
      <c r="J1603" s="1">
        <f>COUNTIF(B1603,"*oo*")</f>
        <v>0</v>
      </c>
      <c r="K1603" s="1">
        <f>COUNTIF(B1603,"*uu*")</f>
        <v>0</v>
      </c>
      <c r="L1603" s="1">
        <f>COUNTIF(B1603,"*ia*")</f>
        <v>0</v>
      </c>
      <c r="M1603" s="1">
        <f>COUNTIF(B1603,"*iu*")</f>
        <v>0</v>
      </c>
      <c r="N1603" s="1">
        <f>COUNTIF(B1603,"*ei*")</f>
        <v>0</v>
      </c>
      <c r="O1603" s="1">
        <f>COUNTIF(B1603,"*ea*")</f>
        <v>0</v>
      </c>
      <c r="P1603" s="1">
        <f>COUNTIF(B1603,"*eo*")</f>
        <v>0</v>
      </c>
      <c r="Q1603" s="1">
        <f>COUNTIF(B1603,"*eu*")</f>
        <v>0</v>
      </c>
      <c r="R1603" s="1">
        <f>COUNTIF(B1603,"*ai*")</f>
        <v>0</v>
      </c>
      <c r="S1603" s="1">
        <f>COUNTIF(B1603,"*ae*")</f>
        <v>0</v>
      </c>
      <c r="T1603" s="1">
        <f>COUNTIF(B1603,"*ao*")</f>
        <v>0</v>
      </c>
      <c r="U1603" s="1">
        <f>COUNTIF(B1603,"*au*")</f>
        <v>0</v>
      </c>
      <c r="V1603" s="1">
        <f>COUNTIF(B1603,"*oi*")</f>
        <v>0</v>
      </c>
      <c r="W1603" s="1">
        <f>COUNTIF(B1603,"*oe*")</f>
        <v>0</v>
      </c>
      <c r="X1603" s="1">
        <f>COUNTIF(B1603,"*oa*")</f>
        <v>0</v>
      </c>
      <c r="Y1603" s="1">
        <f>COUNTIF(B1603,"*ou*")</f>
        <v>0</v>
      </c>
      <c r="Z1603" s="1">
        <f>COUNTIF(B1603,"*ui*")</f>
        <v>0</v>
      </c>
      <c r="AA1603" s="1">
        <f>COUNTIF(B1603,"*ua*")</f>
        <v>0</v>
      </c>
      <c r="AB1603">
        <f>SUM(G1603:AA1603)</f>
        <v>0</v>
      </c>
      <c r="AC1603">
        <v>2</v>
      </c>
      <c r="AD1603">
        <f>COUNTIF(AC1603,"2")</f>
        <v>1</v>
      </c>
      <c r="AE1603">
        <f>COUNTIF(AC1603,"3")</f>
        <v>0</v>
      </c>
      <c r="AF1603">
        <f>COUNTIF(AC1603,"4")</f>
        <v>0</v>
      </c>
      <c r="AG1603">
        <f>COUNTIF(AC1603,"5")</f>
        <v>0</v>
      </c>
      <c r="AH1603">
        <v>1</v>
      </c>
      <c r="AI1603">
        <v>0</v>
      </c>
      <c r="AM1603">
        <v>1</v>
      </c>
      <c r="AN1603" t="str">
        <f>RIGHT(B1603,1)</f>
        <v>k</v>
      </c>
      <c r="AO1603" s="1">
        <f>COUNTIF(F1603,"CVCV")+COUNTIF(F1603,"CVVCV")</f>
        <v>0</v>
      </c>
      <c r="AP1603" s="1">
        <f>COUNTIF(F1603,"CVCVC")+COUNTIF(F1603,"CVVCVC")</f>
        <v>1</v>
      </c>
      <c r="AQ1603" s="1">
        <f>COUNTIF(F1603,"VCV")+COUNTIF(F1603,"VVCV")</f>
        <v>0</v>
      </c>
      <c r="AR1603" s="1">
        <f>COUNTIF(F1603,"VCVC")+COUNTIF(F1603,"VVCVC")</f>
        <v>0</v>
      </c>
      <c r="AS1603" s="1">
        <f>COUNTIF(F1603,"CVV")</f>
        <v>0</v>
      </c>
      <c r="AT1603" s="1">
        <f>COUNTIF(F1603,"CVVC")</f>
        <v>0</v>
      </c>
      <c r="AU1603" s="1">
        <f>COUNTIF(F1603,"VV")</f>
        <v>0</v>
      </c>
      <c r="AV1603" s="1">
        <f>COUNTIF(F1603,"VVC")</f>
        <v>0</v>
      </c>
      <c r="AW1603" s="1">
        <f>COUNTIF(F1603,"CVVCVC")+COUNTIF(F1603,"VVCVC")+COUNTIF(F1603,"CVVCV")+COUNTIF(F1603,"VVCV")</f>
        <v>0</v>
      </c>
      <c r="AY1603" s="1">
        <f>COUNTIF(F1603,"CCVCV")</f>
        <v>0</v>
      </c>
      <c r="AZ1603" s="1">
        <f>COUNTIF(F1603,"CCVCVC")</f>
        <v>0</v>
      </c>
      <c r="BA1603" s="1">
        <f>COUNTIF(F1603,"CCVV")</f>
        <v>0</v>
      </c>
      <c r="BB1603" s="1">
        <f>COUNTIF(F1603,"CCVVC")</f>
        <v>0</v>
      </c>
      <c r="BF1603" s="1" t="str">
        <f>RIGHT(F1603,4)</f>
        <v>VCVC</v>
      </c>
      <c r="BG1603" s="1"/>
      <c r="BJ1603">
        <v>1</v>
      </c>
      <c r="BP1603" s="1">
        <f>SUM(BG1603:BO1603)</f>
        <v>1</v>
      </c>
      <c r="BQ1603">
        <v>0</v>
      </c>
      <c r="BS1603" s="1" t="str">
        <f>LEFT(B1603,1)</f>
        <v>m</v>
      </c>
      <c r="BT1603" s="1" t="str">
        <f>LEFT(B1603,2)</f>
        <v>ma</v>
      </c>
      <c r="BU1603" s="1" t="str">
        <f>RIGHT(B1603,1)</f>
        <v>k</v>
      </c>
      <c r="BX1603" s="10">
        <v>0</v>
      </c>
      <c r="BY1603" s="10" t="str">
        <f>LEFT(CA1603,1)</f>
        <v>a</v>
      </c>
      <c r="BZ1603" s="10" t="str">
        <f>LEFT(CC1603,1)</f>
        <v>i</v>
      </c>
      <c r="CA1603" s="10" t="str">
        <f>RIGHT(B1603,4)</f>
        <v>asik</v>
      </c>
      <c r="CB1603" s="10" t="str">
        <f>RIGHT(B1603,3)</f>
        <v>sik</v>
      </c>
      <c r="CC1603" s="10" t="str">
        <f>RIGHT(B1603,2)</f>
        <v>ik</v>
      </c>
      <c r="CD1603" s="10" t="str">
        <f>RIGHT(B1603,1)</f>
        <v>k</v>
      </c>
    </row>
    <row r="1604" spans="1:82">
      <c r="A1604">
        <v>985</v>
      </c>
      <c r="B1604" s="30" t="s">
        <v>1102</v>
      </c>
      <c r="C1604" t="s">
        <v>2740</v>
      </c>
      <c r="D1604" t="s">
        <v>1141</v>
      </c>
      <c r="E1604" t="s">
        <v>1141</v>
      </c>
      <c r="F1604" t="s">
        <v>2842</v>
      </c>
      <c r="G1604" s="1">
        <f>COUNTIF(B1604,"*ii*")</f>
        <v>0</v>
      </c>
      <c r="H1604" s="1">
        <f>COUNTIF(B1604,"*ee*")</f>
        <v>0</v>
      </c>
      <c r="I1604" s="1">
        <f>COUNTIF(B1604,"*aa*")</f>
        <v>0</v>
      </c>
      <c r="J1604" s="1">
        <f>COUNTIF(B1604,"*oo*")</f>
        <v>0</v>
      </c>
      <c r="K1604" s="1">
        <f>COUNTIF(B1604,"*uu*")</f>
        <v>0</v>
      </c>
      <c r="L1604" s="1">
        <f>COUNTIF(B1604,"*ia*")</f>
        <v>0</v>
      </c>
      <c r="M1604" s="1">
        <f>COUNTIF(B1604,"*iu*")</f>
        <v>0</v>
      </c>
      <c r="N1604" s="1">
        <f>COUNTIF(B1604,"*ei*")</f>
        <v>0</v>
      </c>
      <c r="O1604" s="1">
        <f>COUNTIF(B1604,"*ea*")</f>
        <v>0</v>
      </c>
      <c r="P1604" s="1">
        <f>COUNTIF(B1604,"*eo*")</f>
        <v>0</v>
      </c>
      <c r="Q1604" s="1">
        <f>COUNTIF(B1604,"*eu*")</f>
        <v>0</v>
      </c>
      <c r="R1604" s="1">
        <f>COUNTIF(B1604,"*ai*")</f>
        <v>0</v>
      </c>
      <c r="S1604" s="1">
        <f>COUNTIF(B1604,"*ae*")</f>
        <v>0</v>
      </c>
      <c r="T1604" s="1">
        <f>COUNTIF(B1604,"*ao*")</f>
        <v>0</v>
      </c>
      <c r="U1604" s="1">
        <f>COUNTIF(B1604,"*au*")</f>
        <v>0</v>
      </c>
      <c r="V1604" s="1">
        <f>COUNTIF(B1604,"*oi*")</f>
        <v>0</v>
      </c>
      <c r="W1604" s="1">
        <f>COUNTIF(B1604,"*oe*")</f>
        <v>0</v>
      </c>
      <c r="X1604" s="1">
        <f>COUNTIF(B1604,"*oa*")</f>
        <v>0</v>
      </c>
      <c r="Y1604" s="1">
        <f>COUNTIF(B1604,"*ou*")</f>
        <v>0</v>
      </c>
      <c r="Z1604" s="1">
        <f>COUNTIF(B1604,"*ui*")</f>
        <v>0</v>
      </c>
      <c r="AA1604" s="1">
        <f>COUNTIF(B1604,"*ua*")</f>
        <v>0</v>
      </c>
      <c r="AB1604">
        <f>SUM(G1604:AA1604)</f>
        <v>0</v>
      </c>
      <c r="AC1604">
        <v>2</v>
      </c>
      <c r="AD1604">
        <f>COUNTIF(AC1604,"2")</f>
        <v>1</v>
      </c>
      <c r="AE1604">
        <f>COUNTIF(AC1604,"3")</f>
        <v>0</v>
      </c>
      <c r="AF1604">
        <f>COUNTIF(AC1604,"4")</f>
        <v>0</v>
      </c>
      <c r="AG1604">
        <f>COUNTIF(AC1604,"5")</f>
        <v>0</v>
      </c>
      <c r="AH1604">
        <v>1</v>
      </c>
      <c r="AI1604">
        <v>0</v>
      </c>
      <c r="AM1604">
        <v>1</v>
      </c>
      <c r="AN1604" t="str">
        <f>RIGHT(B1604,1)</f>
        <v>k</v>
      </c>
      <c r="AO1604" s="1">
        <f>COUNTIF(F1604,"CVCV")+COUNTIF(F1604,"CVVCV")</f>
        <v>0</v>
      </c>
      <c r="AP1604" s="1">
        <f>COUNTIF(F1604,"CVCVC")+COUNTIF(F1604,"CVVCVC")</f>
        <v>1</v>
      </c>
      <c r="AQ1604" s="1">
        <f>COUNTIF(F1604,"VCV")+COUNTIF(F1604,"VVCV")</f>
        <v>0</v>
      </c>
      <c r="AR1604" s="1">
        <f>COUNTIF(F1604,"VCVC")+COUNTIF(F1604,"VVCVC")</f>
        <v>0</v>
      </c>
      <c r="AS1604" s="1">
        <f>COUNTIF(F1604,"CVV")</f>
        <v>0</v>
      </c>
      <c r="AT1604" s="1">
        <f>COUNTIF(F1604,"CVVC")</f>
        <v>0</v>
      </c>
      <c r="AU1604" s="1">
        <f>COUNTIF(F1604,"VV")</f>
        <v>0</v>
      </c>
      <c r="AV1604" s="1">
        <f>COUNTIF(F1604,"VVC")</f>
        <v>0</v>
      </c>
      <c r="AW1604" s="1">
        <f>COUNTIF(F1604,"CVVCVC")+COUNTIF(F1604,"VVCVC")+COUNTIF(F1604,"CVVCV")+COUNTIF(F1604,"VVCV")</f>
        <v>0</v>
      </c>
      <c r="AY1604" s="1">
        <f>COUNTIF(F1604,"CCVCV")</f>
        <v>0</v>
      </c>
      <c r="AZ1604" s="1">
        <f>COUNTIF(F1604,"CCVCVC")</f>
        <v>0</v>
      </c>
      <c r="BA1604" s="1">
        <f>COUNTIF(F1604,"CCVV")</f>
        <v>0</v>
      </c>
      <c r="BB1604" s="1">
        <f>COUNTIF(F1604,"CCVVC")</f>
        <v>0</v>
      </c>
      <c r="BF1604" s="1" t="str">
        <f>RIGHT(F1604,4)</f>
        <v>VCVC</v>
      </c>
      <c r="BG1604" s="1"/>
      <c r="BJ1604">
        <v>1</v>
      </c>
      <c r="BP1604" s="1">
        <f>SUM(BG1604:BO1604)</f>
        <v>1</v>
      </c>
      <c r="BQ1604">
        <v>0</v>
      </c>
      <c r="BS1604" s="1" t="str">
        <f>LEFT(B1604,1)</f>
        <v>n</v>
      </c>
      <c r="BT1604" s="1" t="str">
        <f>LEFT(B1604,2)</f>
        <v>ni</v>
      </c>
      <c r="BU1604" s="1" t="str">
        <f>RIGHT(B1604,1)</f>
        <v>k</v>
      </c>
      <c r="BX1604" s="10">
        <v>0</v>
      </c>
      <c r="BY1604" s="10" t="str">
        <f>LEFT(CA1604,1)</f>
        <v>i</v>
      </c>
      <c r="BZ1604" s="10" t="str">
        <f>LEFT(CC1604,1)</f>
        <v>i</v>
      </c>
      <c r="CA1604" s="10" t="str">
        <f>RIGHT(B1604,4)</f>
        <v>inik</v>
      </c>
      <c r="CB1604" s="10" t="str">
        <f>RIGHT(B1604,3)</f>
        <v>nik</v>
      </c>
      <c r="CC1604" s="10" t="str">
        <f>RIGHT(B1604,2)</f>
        <v>ik</v>
      </c>
      <c r="CD1604" s="10" t="str">
        <f>RIGHT(B1604,1)</f>
        <v>k</v>
      </c>
    </row>
    <row r="1605" spans="1:82">
      <c r="A1605">
        <v>1669</v>
      </c>
      <c r="B1605" s="30" t="s">
        <v>263</v>
      </c>
      <c r="C1605" t="s">
        <v>1507</v>
      </c>
      <c r="D1605" t="s">
        <v>1150</v>
      </c>
      <c r="E1605" t="s">
        <v>2821</v>
      </c>
      <c r="F1605" t="s">
        <v>2842</v>
      </c>
      <c r="G1605" s="1">
        <f>COUNTIF(B1605,"*ii*")</f>
        <v>0</v>
      </c>
      <c r="H1605" s="1">
        <f>COUNTIF(B1605,"*ee*")</f>
        <v>0</v>
      </c>
      <c r="I1605" s="1">
        <f>COUNTIF(B1605,"*aa*")</f>
        <v>0</v>
      </c>
      <c r="J1605" s="1">
        <f>COUNTIF(B1605,"*oo*")</f>
        <v>0</v>
      </c>
      <c r="K1605" s="1">
        <f>COUNTIF(B1605,"*uu*")</f>
        <v>0</v>
      </c>
      <c r="L1605" s="1">
        <f>COUNTIF(B1605,"*ia*")</f>
        <v>0</v>
      </c>
      <c r="M1605" s="1">
        <f>COUNTIF(B1605,"*iu*")</f>
        <v>0</v>
      </c>
      <c r="N1605" s="1">
        <f>COUNTIF(B1605,"*ei*")</f>
        <v>0</v>
      </c>
      <c r="O1605" s="1">
        <f>COUNTIF(B1605,"*ea*")</f>
        <v>0</v>
      </c>
      <c r="P1605" s="1">
        <f>COUNTIF(B1605,"*eo*")</f>
        <v>0</v>
      </c>
      <c r="Q1605" s="1">
        <f>COUNTIF(B1605,"*eu*")</f>
        <v>0</v>
      </c>
      <c r="R1605" s="1">
        <f>COUNTIF(B1605,"*ai*")</f>
        <v>0</v>
      </c>
      <c r="S1605" s="1">
        <f>COUNTIF(B1605,"*ae*")</f>
        <v>0</v>
      </c>
      <c r="T1605" s="1">
        <f>COUNTIF(B1605,"*ao*")</f>
        <v>0</v>
      </c>
      <c r="U1605" s="1">
        <f>COUNTIF(B1605,"*au*")</f>
        <v>0</v>
      </c>
      <c r="V1605" s="1">
        <f>COUNTIF(B1605,"*oi*")</f>
        <v>0</v>
      </c>
      <c r="W1605" s="1">
        <f>COUNTIF(B1605,"*oe*")</f>
        <v>0</v>
      </c>
      <c r="X1605" s="1">
        <f>COUNTIF(B1605,"*oa*")</f>
        <v>0</v>
      </c>
      <c r="Y1605" s="1">
        <f>COUNTIF(B1605,"*ou*")</f>
        <v>0</v>
      </c>
      <c r="Z1605" s="1">
        <f>COUNTIF(B1605,"*ui*")</f>
        <v>0</v>
      </c>
      <c r="AA1605" s="1">
        <f>COUNTIF(B1605,"*ua*")</f>
        <v>0</v>
      </c>
      <c r="AB1605">
        <f>SUM(G1605:AA1605)</f>
        <v>0</v>
      </c>
      <c r="AC1605">
        <v>2</v>
      </c>
      <c r="AD1605">
        <f>COUNTIF(AC1605,"2")</f>
        <v>1</v>
      </c>
      <c r="AE1605">
        <f>COUNTIF(AC1605,"3")</f>
        <v>0</v>
      </c>
      <c r="AF1605">
        <f>COUNTIF(AC1605,"4")</f>
        <v>0</v>
      </c>
      <c r="AG1605">
        <f>COUNTIF(AC1605,"5")</f>
        <v>0</v>
      </c>
      <c r="AH1605">
        <v>1</v>
      </c>
      <c r="AI1605">
        <v>0</v>
      </c>
      <c r="AM1605">
        <v>1</v>
      </c>
      <c r="AN1605" t="str">
        <f>RIGHT(B1605,1)</f>
        <v>k</v>
      </c>
      <c r="AO1605" s="1">
        <f>COUNTIF(F1605,"CVCV")+COUNTIF(F1605,"CVVCV")</f>
        <v>0</v>
      </c>
      <c r="AP1605" s="1">
        <f>COUNTIF(F1605,"CVCVC")+COUNTIF(F1605,"CVVCVC")</f>
        <v>1</v>
      </c>
      <c r="AQ1605" s="1">
        <f>COUNTIF(F1605,"VCV")+COUNTIF(F1605,"VVCV")</f>
        <v>0</v>
      </c>
      <c r="AR1605" s="1">
        <f>COUNTIF(F1605,"VCVC")+COUNTIF(F1605,"VVCVC")</f>
        <v>0</v>
      </c>
      <c r="AS1605" s="1">
        <f>COUNTIF(F1605,"CVV")</f>
        <v>0</v>
      </c>
      <c r="AT1605" s="1">
        <f>COUNTIF(F1605,"CVVC")</f>
        <v>0</v>
      </c>
      <c r="AU1605" s="1">
        <f>COUNTIF(F1605,"VV")</f>
        <v>0</v>
      </c>
      <c r="AV1605" s="1">
        <f>COUNTIF(F1605,"VVC")</f>
        <v>0</v>
      </c>
      <c r="AW1605" s="1">
        <f>COUNTIF(F1605,"CVVCVC")+COUNTIF(F1605,"VVCVC")+COUNTIF(F1605,"CVVCV")+COUNTIF(F1605,"VVCV")</f>
        <v>0</v>
      </c>
      <c r="AY1605" s="1">
        <f>COUNTIF(F1605,"CCVCV")</f>
        <v>0</v>
      </c>
      <c r="AZ1605" s="1">
        <f>COUNTIF(F1605,"CCVCVC")</f>
        <v>0</v>
      </c>
      <c r="BA1605" s="1">
        <f>COUNTIF(F1605,"CCVV")</f>
        <v>0</v>
      </c>
      <c r="BB1605" s="1">
        <f>COUNTIF(F1605,"CCVVC")</f>
        <v>0</v>
      </c>
      <c r="BF1605" s="1" t="str">
        <f>RIGHT(F1605,4)</f>
        <v>VCVC</v>
      </c>
      <c r="BG1605" s="1"/>
      <c r="BJ1605">
        <v>1</v>
      </c>
      <c r="BP1605" s="1">
        <f>SUM(BG1605:BO1605)</f>
        <v>1</v>
      </c>
      <c r="BQ1605">
        <v>0</v>
      </c>
      <c r="BS1605" s="1" t="str">
        <f>LEFT(B1605,1)</f>
        <v>s</v>
      </c>
      <c r="BT1605" s="1" t="str">
        <f>LEFT(B1605,2)</f>
        <v>si</v>
      </c>
      <c r="BU1605" s="1" t="str">
        <f>RIGHT(B1605,1)</f>
        <v>k</v>
      </c>
      <c r="BX1605" s="10">
        <v>0</v>
      </c>
      <c r="BY1605" s="10" t="str">
        <f>LEFT(CA1605,1)</f>
        <v>i</v>
      </c>
      <c r="BZ1605" s="10" t="str">
        <f>LEFT(CC1605,1)</f>
        <v>i</v>
      </c>
      <c r="CA1605" s="10" t="str">
        <f>RIGHT(B1605,4)</f>
        <v>irik</v>
      </c>
      <c r="CB1605" s="10" t="str">
        <f>RIGHT(B1605,3)</f>
        <v>rik</v>
      </c>
      <c r="CC1605" s="10" t="str">
        <f>RIGHT(B1605,2)</f>
        <v>ik</v>
      </c>
      <c r="CD1605" s="10" t="str">
        <f>RIGHT(B1605,1)</f>
        <v>k</v>
      </c>
    </row>
    <row r="1606" spans="1:82">
      <c r="A1606">
        <v>426</v>
      </c>
      <c r="B1606" s="30" t="s">
        <v>1060</v>
      </c>
      <c r="C1606" t="s">
        <v>2679</v>
      </c>
      <c r="D1606" t="s">
        <v>1141</v>
      </c>
      <c r="E1606" t="s">
        <v>1141</v>
      </c>
      <c r="F1606" t="s">
        <v>2842</v>
      </c>
      <c r="G1606" s="1">
        <f>COUNTIF(B1606,"*ii*")</f>
        <v>0</v>
      </c>
      <c r="H1606" s="1">
        <f>COUNTIF(B1606,"*ee*")</f>
        <v>0</v>
      </c>
      <c r="I1606" s="1">
        <f>COUNTIF(B1606,"*aa*")</f>
        <v>0</v>
      </c>
      <c r="J1606" s="1">
        <f>COUNTIF(B1606,"*oo*")</f>
        <v>0</v>
      </c>
      <c r="K1606" s="1">
        <f>COUNTIF(B1606,"*uu*")</f>
        <v>0</v>
      </c>
      <c r="L1606" s="1">
        <f>COUNTIF(B1606,"*ia*")</f>
        <v>0</v>
      </c>
      <c r="M1606" s="1">
        <f>COUNTIF(B1606,"*iu*")</f>
        <v>0</v>
      </c>
      <c r="N1606" s="1">
        <f>COUNTIF(B1606,"*ei*")</f>
        <v>0</v>
      </c>
      <c r="O1606" s="1">
        <f>COUNTIF(B1606,"*ea*")</f>
        <v>0</v>
      </c>
      <c r="P1606" s="1">
        <f>COUNTIF(B1606,"*eo*")</f>
        <v>0</v>
      </c>
      <c r="Q1606" s="1">
        <f>COUNTIF(B1606,"*eu*")</f>
        <v>0</v>
      </c>
      <c r="R1606" s="1">
        <f>COUNTIF(B1606,"*ai*")</f>
        <v>0</v>
      </c>
      <c r="S1606" s="1">
        <f>COUNTIF(B1606,"*ae*")</f>
        <v>0</v>
      </c>
      <c r="T1606" s="1">
        <f>COUNTIF(B1606,"*ao*")</f>
        <v>0</v>
      </c>
      <c r="U1606" s="1">
        <f>COUNTIF(B1606,"*au*")</f>
        <v>0</v>
      </c>
      <c r="V1606" s="1">
        <f>COUNTIF(B1606,"*oi*")</f>
        <v>0</v>
      </c>
      <c r="W1606" s="1">
        <f>COUNTIF(B1606,"*oe*")</f>
        <v>0</v>
      </c>
      <c r="X1606" s="1">
        <f>COUNTIF(B1606,"*oa*")</f>
        <v>0</v>
      </c>
      <c r="Y1606" s="1">
        <f>COUNTIF(B1606,"*ou*")</f>
        <v>0</v>
      </c>
      <c r="Z1606" s="1">
        <f>COUNTIF(B1606,"*ui*")</f>
        <v>0</v>
      </c>
      <c r="AA1606" s="1">
        <f>COUNTIF(B1606,"*ua*")</f>
        <v>0</v>
      </c>
      <c r="AB1606">
        <f>SUM(G1606:AA1606)</f>
        <v>0</v>
      </c>
      <c r="AC1606">
        <v>2</v>
      </c>
      <c r="AD1606">
        <f>COUNTIF(AC1606,"2")</f>
        <v>1</v>
      </c>
      <c r="AE1606">
        <f>COUNTIF(AC1606,"3")</f>
        <v>0</v>
      </c>
      <c r="AF1606">
        <f>COUNTIF(AC1606,"4")</f>
        <v>0</v>
      </c>
      <c r="AG1606">
        <f>COUNTIF(AC1606,"5")</f>
        <v>0</v>
      </c>
      <c r="AH1606">
        <v>1</v>
      </c>
      <c r="AI1606">
        <v>0</v>
      </c>
      <c r="AM1606">
        <v>1</v>
      </c>
      <c r="AN1606" t="str">
        <f>RIGHT(B1606,1)</f>
        <v>k</v>
      </c>
      <c r="AO1606" s="1">
        <f>COUNTIF(F1606,"CVCV")+COUNTIF(F1606,"CVVCV")</f>
        <v>0</v>
      </c>
      <c r="AP1606" s="1">
        <f>COUNTIF(F1606,"CVCVC")+COUNTIF(F1606,"CVVCVC")</f>
        <v>1</v>
      </c>
      <c r="AQ1606" s="1">
        <f>COUNTIF(F1606,"VCV")+COUNTIF(F1606,"VVCV")</f>
        <v>0</v>
      </c>
      <c r="AR1606" s="1">
        <f>COUNTIF(F1606,"VCVC")+COUNTIF(F1606,"VVCVC")</f>
        <v>0</v>
      </c>
      <c r="AS1606" s="1">
        <f>COUNTIF(F1606,"CVV")</f>
        <v>0</v>
      </c>
      <c r="AT1606" s="1">
        <f>COUNTIF(F1606,"CVVC")</f>
        <v>0</v>
      </c>
      <c r="AU1606" s="1">
        <f>COUNTIF(F1606,"VV")</f>
        <v>0</v>
      </c>
      <c r="AV1606" s="1">
        <f>COUNTIF(F1606,"VVC")</f>
        <v>0</v>
      </c>
      <c r="AW1606" s="1">
        <f>COUNTIF(F1606,"CVVCVC")+COUNTIF(F1606,"VVCVC")+COUNTIF(F1606,"CVVCV")+COUNTIF(F1606,"VVCV")</f>
        <v>0</v>
      </c>
      <c r="AY1606" s="1">
        <f>COUNTIF(F1606,"CCVCV")</f>
        <v>0</v>
      </c>
      <c r="AZ1606" s="1">
        <f>COUNTIF(F1606,"CCVCVC")</f>
        <v>0</v>
      </c>
      <c r="BA1606" s="1">
        <f>COUNTIF(F1606,"CCVV")</f>
        <v>0</v>
      </c>
      <c r="BB1606" s="1">
        <f>COUNTIF(F1606,"CCVVC")</f>
        <v>0</v>
      </c>
      <c r="BF1606" s="1" t="str">
        <f>RIGHT(F1606,4)</f>
        <v>VCVC</v>
      </c>
      <c r="BG1606" s="1"/>
      <c r="BJ1606">
        <v>1</v>
      </c>
      <c r="BP1606" s="1">
        <f>SUM(BG1606:BO1606)</f>
        <v>1</v>
      </c>
      <c r="BQ1606">
        <v>0</v>
      </c>
      <c r="BS1606" s="1" t="str">
        <f>LEFT(B1606,1)</f>
        <v>h</v>
      </c>
      <c r="BT1606" s="1" t="str">
        <f>LEFT(B1606,2)</f>
        <v>hu</v>
      </c>
      <c r="BU1606" s="1" t="str">
        <f>RIGHT(B1606,1)</f>
        <v>k</v>
      </c>
      <c r="BX1606" s="10">
        <v>0</v>
      </c>
      <c r="BY1606" s="10" t="str">
        <f>LEFT(CA1606,1)</f>
        <v>u</v>
      </c>
      <c r="BZ1606" s="10" t="str">
        <f>LEFT(CC1606,1)</f>
        <v>i</v>
      </c>
      <c r="CA1606" s="10" t="str">
        <f>RIGHT(B1606,4)</f>
        <v>unik</v>
      </c>
      <c r="CB1606" s="10" t="str">
        <f>RIGHT(B1606,3)</f>
        <v>nik</v>
      </c>
      <c r="CC1606" s="10" t="str">
        <f>RIGHT(B1606,2)</f>
        <v>ik</v>
      </c>
      <c r="CD1606" s="10" t="str">
        <f>RIGHT(B1606,1)</f>
        <v>k</v>
      </c>
    </row>
    <row r="1607" spans="1:82">
      <c r="A1607">
        <v>458</v>
      </c>
      <c r="B1607" s="30" t="s">
        <v>1104</v>
      </c>
      <c r="C1607" t="s">
        <v>2745</v>
      </c>
      <c r="D1607" t="s">
        <v>1141</v>
      </c>
      <c r="E1607" t="s">
        <v>1141</v>
      </c>
      <c r="F1607" t="s">
        <v>2842</v>
      </c>
      <c r="G1607" s="1">
        <f>COUNTIF(B1607,"*ii*")</f>
        <v>0</v>
      </c>
      <c r="H1607" s="1">
        <f>COUNTIF(B1607,"*ee*")</f>
        <v>0</v>
      </c>
      <c r="I1607" s="1">
        <f>COUNTIF(B1607,"*aa*")</f>
        <v>0</v>
      </c>
      <c r="J1607" s="1">
        <f>COUNTIF(B1607,"*oo*")</f>
        <v>0</v>
      </c>
      <c r="K1607" s="1">
        <f>COUNTIF(B1607,"*uu*")</f>
        <v>0</v>
      </c>
      <c r="L1607" s="1">
        <f>COUNTIF(B1607,"*ia*")</f>
        <v>0</v>
      </c>
      <c r="M1607" s="1">
        <f>COUNTIF(B1607,"*iu*")</f>
        <v>0</v>
      </c>
      <c r="N1607" s="1">
        <f>COUNTIF(B1607,"*ei*")</f>
        <v>0</v>
      </c>
      <c r="O1607" s="1">
        <f>COUNTIF(B1607,"*ea*")</f>
        <v>0</v>
      </c>
      <c r="P1607" s="1">
        <f>COUNTIF(B1607,"*eo*")</f>
        <v>0</v>
      </c>
      <c r="Q1607" s="1">
        <f>COUNTIF(B1607,"*eu*")</f>
        <v>0</v>
      </c>
      <c r="R1607" s="1">
        <f>COUNTIF(B1607,"*ai*")</f>
        <v>0</v>
      </c>
      <c r="S1607" s="1">
        <f>COUNTIF(B1607,"*ae*")</f>
        <v>0</v>
      </c>
      <c r="T1607" s="1">
        <f>COUNTIF(B1607,"*ao*")</f>
        <v>0</v>
      </c>
      <c r="U1607" s="1">
        <f>COUNTIF(B1607,"*au*")</f>
        <v>0</v>
      </c>
      <c r="V1607" s="1">
        <f>COUNTIF(B1607,"*oi*")</f>
        <v>0</v>
      </c>
      <c r="W1607" s="1">
        <f>COUNTIF(B1607,"*oe*")</f>
        <v>0</v>
      </c>
      <c r="X1607" s="1">
        <f>COUNTIF(B1607,"*oa*")</f>
        <v>0</v>
      </c>
      <c r="Y1607" s="1">
        <f>COUNTIF(B1607,"*ou*")</f>
        <v>0</v>
      </c>
      <c r="Z1607" s="1">
        <f>COUNTIF(B1607,"*ui*")</f>
        <v>0</v>
      </c>
      <c r="AA1607" s="1">
        <f>COUNTIF(B1607,"*ua*")</f>
        <v>0</v>
      </c>
      <c r="AB1607">
        <f>SUM(G1607:AA1607)</f>
        <v>0</v>
      </c>
      <c r="AC1607">
        <v>2</v>
      </c>
      <c r="AD1607">
        <f>COUNTIF(AC1607,"2")</f>
        <v>1</v>
      </c>
      <c r="AE1607">
        <f>COUNTIF(AC1607,"3")</f>
        <v>0</v>
      </c>
      <c r="AF1607">
        <f>COUNTIF(AC1607,"4")</f>
        <v>0</v>
      </c>
      <c r="AG1607">
        <f>COUNTIF(AC1607,"5")</f>
        <v>0</v>
      </c>
      <c r="AH1607">
        <v>1</v>
      </c>
      <c r="AI1607">
        <v>0</v>
      </c>
      <c r="AM1607">
        <v>1</v>
      </c>
      <c r="AN1607" t="str">
        <f>RIGHT(B1607,1)</f>
        <v>n</v>
      </c>
      <c r="AO1607" s="1">
        <f>COUNTIF(F1607,"CVCV")+COUNTIF(F1607,"CVVCV")</f>
        <v>0</v>
      </c>
      <c r="AP1607" s="1">
        <f>COUNTIF(F1607,"CVCVC")+COUNTIF(F1607,"CVVCVC")</f>
        <v>1</v>
      </c>
      <c r="AQ1607" s="1">
        <f>COUNTIF(F1607,"VCV")+COUNTIF(F1607,"VVCV")</f>
        <v>0</v>
      </c>
      <c r="AR1607" s="1">
        <f>COUNTIF(F1607,"VCVC")+COUNTIF(F1607,"VVCVC")</f>
        <v>0</v>
      </c>
      <c r="AS1607" s="1">
        <f>COUNTIF(F1607,"CVV")</f>
        <v>0</v>
      </c>
      <c r="AT1607" s="1">
        <f>COUNTIF(F1607,"CVVC")</f>
        <v>0</v>
      </c>
      <c r="AU1607" s="1">
        <f>COUNTIF(F1607,"VV")</f>
        <v>0</v>
      </c>
      <c r="AV1607" s="1">
        <f>COUNTIF(F1607,"VVC")</f>
        <v>0</v>
      </c>
      <c r="AW1607" s="1">
        <f>COUNTIF(F1607,"CVVCVC")+COUNTIF(F1607,"VVCVC")+COUNTIF(F1607,"CVVCV")+COUNTIF(F1607,"VVCV")</f>
        <v>0</v>
      </c>
      <c r="AY1607" s="1">
        <f>COUNTIF(F1607,"CCVCV")</f>
        <v>0</v>
      </c>
      <c r="AZ1607" s="1">
        <f>COUNTIF(F1607,"CCVCVC")</f>
        <v>0</v>
      </c>
      <c r="BA1607" s="1">
        <f>COUNTIF(F1607,"CCVV")</f>
        <v>0</v>
      </c>
      <c r="BB1607" s="1">
        <f>COUNTIF(F1607,"CCVVC")</f>
        <v>0</v>
      </c>
      <c r="BF1607" s="1" t="str">
        <f>RIGHT(F1607,4)</f>
        <v>VCVC</v>
      </c>
      <c r="BG1607" s="1"/>
      <c r="BJ1607">
        <v>1</v>
      </c>
      <c r="BP1607" s="1">
        <f>SUM(BG1607:BO1607)</f>
        <v>1</v>
      </c>
      <c r="BQ1607">
        <v>0</v>
      </c>
      <c r="BS1607" s="1" t="str">
        <f>LEFT(B1607,1)</f>
        <v>k</v>
      </c>
      <c r="BT1607" s="1" t="str">
        <f>LEFT(B1607,2)</f>
        <v>ka</v>
      </c>
      <c r="BU1607" s="1" t="str">
        <f>RIGHT(B1607,1)</f>
        <v>n</v>
      </c>
      <c r="BX1607" s="10">
        <v>0</v>
      </c>
      <c r="BY1607" s="10" t="str">
        <f>LEFT(CA1607,1)</f>
        <v>a</v>
      </c>
      <c r="BZ1607" s="10" t="str">
        <f>LEFT(CC1607,1)</f>
        <v>i</v>
      </c>
      <c r="CA1607" s="10" t="str">
        <f>RIGHT(B1607,4)</f>
        <v>abin</v>
      </c>
      <c r="CB1607" s="10" t="str">
        <f>RIGHT(B1607,3)</f>
        <v>bin</v>
      </c>
      <c r="CC1607" s="10" t="str">
        <f>RIGHT(B1607,2)</f>
        <v>in</v>
      </c>
      <c r="CD1607" s="10" t="str">
        <f>RIGHT(B1607,1)</f>
        <v>n</v>
      </c>
    </row>
    <row r="1608" spans="1:82">
      <c r="A1608">
        <v>459</v>
      </c>
      <c r="B1608" s="30" t="s">
        <v>1104</v>
      </c>
      <c r="C1608" t="s">
        <v>2791</v>
      </c>
      <c r="D1608" t="s">
        <v>1141</v>
      </c>
      <c r="E1608" t="s">
        <v>1141</v>
      </c>
      <c r="F1608" t="s">
        <v>2842</v>
      </c>
      <c r="G1608" s="1">
        <f>COUNTIF(B1608,"*ii*")</f>
        <v>0</v>
      </c>
      <c r="H1608" s="1">
        <f>COUNTIF(B1608,"*ee*")</f>
        <v>0</v>
      </c>
      <c r="I1608" s="1">
        <f>COUNTIF(B1608,"*aa*")</f>
        <v>0</v>
      </c>
      <c r="J1608" s="1">
        <f>COUNTIF(B1608,"*oo*")</f>
        <v>0</v>
      </c>
      <c r="K1608" s="1">
        <f>COUNTIF(B1608,"*uu*")</f>
        <v>0</v>
      </c>
      <c r="L1608" s="1">
        <f>COUNTIF(B1608,"*ia*")</f>
        <v>0</v>
      </c>
      <c r="M1608" s="1">
        <f>COUNTIF(B1608,"*iu*")</f>
        <v>0</v>
      </c>
      <c r="N1608" s="1">
        <f>COUNTIF(B1608,"*ei*")</f>
        <v>0</v>
      </c>
      <c r="O1608" s="1">
        <f>COUNTIF(B1608,"*ea*")</f>
        <v>0</v>
      </c>
      <c r="P1608" s="1">
        <f>COUNTIF(B1608,"*eo*")</f>
        <v>0</v>
      </c>
      <c r="Q1608" s="1">
        <f>COUNTIF(B1608,"*eu*")</f>
        <v>0</v>
      </c>
      <c r="R1608" s="1">
        <f>COUNTIF(B1608,"*ai*")</f>
        <v>0</v>
      </c>
      <c r="S1608" s="1">
        <f>COUNTIF(B1608,"*ae*")</f>
        <v>0</v>
      </c>
      <c r="T1608" s="1">
        <f>COUNTIF(B1608,"*ao*")</f>
        <v>0</v>
      </c>
      <c r="U1608" s="1">
        <f>COUNTIF(B1608,"*au*")</f>
        <v>0</v>
      </c>
      <c r="V1608" s="1">
        <f>COUNTIF(B1608,"*oi*")</f>
        <v>0</v>
      </c>
      <c r="W1608" s="1">
        <f>COUNTIF(B1608,"*oe*")</f>
        <v>0</v>
      </c>
      <c r="X1608" s="1">
        <f>COUNTIF(B1608,"*oa*")</f>
        <v>0</v>
      </c>
      <c r="Y1608" s="1">
        <f>COUNTIF(B1608,"*ou*")</f>
        <v>0</v>
      </c>
      <c r="Z1608" s="1">
        <f>COUNTIF(B1608,"*ui*")</f>
        <v>0</v>
      </c>
      <c r="AA1608" s="1">
        <f>COUNTIF(B1608,"*ua*")</f>
        <v>0</v>
      </c>
      <c r="AB1608">
        <f>SUM(G1608:AA1608)</f>
        <v>0</v>
      </c>
      <c r="AC1608">
        <v>2</v>
      </c>
      <c r="AD1608">
        <f>COUNTIF(AC1608,"2")</f>
        <v>1</v>
      </c>
      <c r="AE1608">
        <f>COUNTIF(AC1608,"3")</f>
        <v>0</v>
      </c>
      <c r="AF1608">
        <f>COUNTIF(AC1608,"4")</f>
        <v>0</v>
      </c>
      <c r="AG1608">
        <f>COUNTIF(AC1608,"5")</f>
        <v>0</v>
      </c>
      <c r="AH1608">
        <v>1</v>
      </c>
      <c r="AI1608">
        <v>0</v>
      </c>
      <c r="AM1608">
        <v>1</v>
      </c>
      <c r="AN1608" t="str">
        <f>RIGHT(B1608,1)</f>
        <v>n</v>
      </c>
      <c r="AO1608" s="1">
        <f>COUNTIF(F1608,"CVCV")+COUNTIF(F1608,"CVVCV")</f>
        <v>0</v>
      </c>
      <c r="AP1608" s="1">
        <f>COUNTIF(F1608,"CVCVC")+COUNTIF(F1608,"CVVCVC")</f>
        <v>1</v>
      </c>
      <c r="AQ1608" s="1">
        <f>COUNTIF(F1608,"VCV")+COUNTIF(F1608,"VVCV")</f>
        <v>0</v>
      </c>
      <c r="AR1608" s="1">
        <f>COUNTIF(F1608,"VCVC")+COUNTIF(F1608,"VVCVC")</f>
        <v>0</v>
      </c>
      <c r="AS1608" s="1">
        <f>COUNTIF(F1608,"CVV")</f>
        <v>0</v>
      </c>
      <c r="AT1608" s="1">
        <f>COUNTIF(F1608,"CVVC")</f>
        <v>0</v>
      </c>
      <c r="AU1608" s="1">
        <f>COUNTIF(F1608,"VV")</f>
        <v>0</v>
      </c>
      <c r="AV1608" s="1">
        <f>COUNTIF(F1608,"VVC")</f>
        <v>0</v>
      </c>
      <c r="AW1608" s="1">
        <f>COUNTIF(F1608,"CVVCVC")+COUNTIF(F1608,"VVCVC")+COUNTIF(F1608,"CVVCV")+COUNTIF(F1608,"VVCV")</f>
        <v>0</v>
      </c>
      <c r="AY1608" s="1">
        <f>COUNTIF(F1608,"CCVCV")</f>
        <v>0</v>
      </c>
      <c r="AZ1608" s="1">
        <f>COUNTIF(F1608,"CCVCVC")</f>
        <v>0</v>
      </c>
      <c r="BA1608" s="1">
        <f>COUNTIF(F1608,"CCVV")</f>
        <v>0</v>
      </c>
      <c r="BB1608" s="1">
        <f>COUNTIF(F1608,"CCVVC")</f>
        <v>0</v>
      </c>
      <c r="BF1608" s="1" t="str">
        <f>RIGHT(F1608,4)</f>
        <v>VCVC</v>
      </c>
      <c r="BG1608" s="1"/>
      <c r="BJ1608">
        <v>1</v>
      </c>
      <c r="BP1608" s="1">
        <f>SUM(BG1608:BO1608)</f>
        <v>1</v>
      </c>
      <c r="BQ1608">
        <v>0</v>
      </c>
      <c r="BS1608" s="1" t="str">
        <f>LEFT(B1608,1)</f>
        <v>k</v>
      </c>
      <c r="BT1608" s="1" t="str">
        <f>LEFT(B1608,2)</f>
        <v>ka</v>
      </c>
      <c r="BU1608" s="1" t="str">
        <f>RIGHT(B1608,1)</f>
        <v>n</v>
      </c>
      <c r="BX1608" s="10">
        <v>0</v>
      </c>
      <c r="BY1608" s="10" t="str">
        <f>LEFT(CA1608,1)</f>
        <v>a</v>
      </c>
      <c r="BZ1608" s="10" t="str">
        <f>LEFT(CC1608,1)</f>
        <v>i</v>
      </c>
      <c r="CA1608" s="10" t="str">
        <f>RIGHT(B1608,4)</f>
        <v>abin</v>
      </c>
      <c r="CB1608" s="10" t="str">
        <f>RIGHT(B1608,3)</f>
        <v>bin</v>
      </c>
      <c r="CC1608" s="10" t="str">
        <f>RIGHT(B1608,2)</f>
        <v>in</v>
      </c>
      <c r="CD1608" s="10" t="str">
        <f>RIGHT(B1608,1)</f>
        <v>n</v>
      </c>
    </row>
    <row r="1609" spans="1:82">
      <c r="A1609">
        <v>1807</v>
      </c>
      <c r="B1609" s="30" t="s">
        <v>1067</v>
      </c>
      <c r="C1609" t="s">
        <v>2691</v>
      </c>
      <c r="D1609" t="s">
        <v>1141</v>
      </c>
      <c r="E1609" t="s">
        <v>1141</v>
      </c>
      <c r="F1609" t="s">
        <v>2842</v>
      </c>
      <c r="G1609" s="1">
        <f>COUNTIF(B1609,"*ii*")</f>
        <v>0</v>
      </c>
      <c r="H1609" s="1">
        <f>COUNTIF(B1609,"*ee*")</f>
        <v>0</v>
      </c>
      <c r="I1609" s="1">
        <f>COUNTIF(B1609,"*aa*")</f>
        <v>0</v>
      </c>
      <c r="J1609" s="1">
        <f>COUNTIF(B1609,"*oo*")</f>
        <v>0</v>
      </c>
      <c r="K1609" s="1">
        <f>COUNTIF(B1609,"*uu*")</f>
        <v>0</v>
      </c>
      <c r="L1609" s="1">
        <f>COUNTIF(B1609,"*ia*")</f>
        <v>0</v>
      </c>
      <c r="M1609" s="1">
        <f>COUNTIF(B1609,"*iu*")</f>
        <v>0</v>
      </c>
      <c r="N1609" s="1">
        <f>COUNTIF(B1609,"*ei*")</f>
        <v>0</v>
      </c>
      <c r="O1609" s="1">
        <f>COUNTIF(B1609,"*ea*")</f>
        <v>0</v>
      </c>
      <c r="P1609" s="1">
        <f>COUNTIF(B1609,"*eo*")</f>
        <v>0</v>
      </c>
      <c r="Q1609" s="1">
        <f>COUNTIF(B1609,"*eu*")</f>
        <v>0</v>
      </c>
      <c r="R1609" s="1">
        <f>COUNTIF(B1609,"*ai*")</f>
        <v>0</v>
      </c>
      <c r="S1609" s="1">
        <f>COUNTIF(B1609,"*ae*")</f>
        <v>0</v>
      </c>
      <c r="T1609" s="1">
        <f>COUNTIF(B1609,"*ao*")</f>
        <v>0</v>
      </c>
      <c r="U1609" s="1">
        <f>COUNTIF(B1609,"*au*")</f>
        <v>0</v>
      </c>
      <c r="V1609" s="1">
        <f>COUNTIF(B1609,"*oi*")</f>
        <v>0</v>
      </c>
      <c r="W1609" s="1">
        <f>COUNTIF(B1609,"*oe*")</f>
        <v>0</v>
      </c>
      <c r="X1609" s="1">
        <f>COUNTIF(B1609,"*oa*")</f>
        <v>0</v>
      </c>
      <c r="Y1609" s="1">
        <f>COUNTIF(B1609,"*ou*")</f>
        <v>0</v>
      </c>
      <c r="Z1609" s="1">
        <f>COUNTIF(B1609,"*ui*")</f>
        <v>0</v>
      </c>
      <c r="AA1609" s="1">
        <f>COUNTIF(B1609,"*ua*")</f>
        <v>0</v>
      </c>
      <c r="AB1609">
        <f>SUM(G1609:AA1609)</f>
        <v>0</v>
      </c>
      <c r="AC1609">
        <v>2</v>
      </c>
      <c r="AD1609">
        <f>COUNTIF(AC1609,"2")</f>
        <v>1</v>
      </c>
      <c r="AE1609">
        <f>COUNTIF(AC1609,"3")</f>
        <v>0</v>
      </c>
      <c r="AF1609">
        <f>COUNTIF(AC1609,"4")</f>
        <v>0</v>
      </c>
      <c r="AG1609">
        <f>COUNTIF(AC1609,"5")</f>
        <v>0</v>
      </c>
      <c r="AH1609">
        <v>1</v>
      </c>
      <c r="AI1609">
        <v>0</v>
      </c>
      <c r="AM1609">
        <v>1</v>
      </c>
      <c r="AN1609" t="str">
        <f>RIGHT(B1609,1)</f>
        <v>n</v>
      </c>
      <c r="AO1609" s="1">
        <f>COUNTIF(F1609,"CVCV")+COUNTIF(F1609,"CVVCV")</f>
        <v>0</v>
      </c>
      <c r="AP1609" s="1">
        <f>COUNTIF(F1609,"CVCVC")+COUNTIF(F1609,"CVVCVC")</f>
        <v>1</v>
      </c>
      <c r="AQ1609" s="1">
        <f>COUNTIF(F1609,"VCV")+COUNTIF(F1609,"VVCV")</f>
        <v>0</v>
      </c>
      <c r="AR1609" s="1">
        <f>COUNTIF(F1609,"VCVC")+COUNTIF(F1609,"VVCVC")</f>
        <v>0</v>
      </c>
      <c r="AS1609" s="1">
        <f>COUNTIF(F1609,"CVV")</f>
        <v>0</v>
      </c>
      <c r="AT1609" s="1">
        <f>COUNTIF(F1609,"CVVC")</f>
        <v>0</v>
      </c>
      <c r="AU1609" s="1">
        <f>COUNTIF(F1609,"VV")</f>
        <v>0</v>
      </c>
      <c r="AV1609" s="1">
        <f>COUNTIF(F1609,"VVC")</f>
        <v>0</v>
      </c>
      <c r="AW1609" s="1">
        <f>COUNTIF(F1609,"CVVCVC")+COUNTIF(F1609,"VVCVC")+COUNTIF(F1609,"CVVCV")+COUNTIF(F1609,"VVCV")</f>
        <v>0</v>
      </c>
      <c r="AY1609" s="1">
        <f>COUNTIF(F1609,"CCVCV")</f>
        <v>0</v>
      </c>
      <c r="AZ1609" s="1">
        <f>COUNTIF(F1609,"CCVCVC")</f>
        <v>0</v>
      </c>
      <c r="BA1609" s="1">
        <f>COUNTIF(F1609,"CCVV")</f>
        <v>0</v>
      </c>
      <c r="BB1609" s="1">
        <f>COUNTIF(F1609,"CCVVC")</f>
        <v>0</v>
      </c>
      <c r="BF1609" s="1" t="str">
        <f>RIGHT(F1609,4)</f>
        <v>VCVC</v>
      </c>
      <c r="BG1609" s="1"/>
      <c r="BJ1609">
        <v>1</v>
      </c>
      <c r="BP1609" s="1">
        <f>SUM(BG1609:BO1609)</f>
        <v>1</v>
      </c>
      <c r="BQ1609">
        <v>0</v>
      </c>
      <c r="BS1609" s="1" t="str">
        <f>LEFT(B1609,1)</f>
        <v>t</v>
      </c>
      <c r="BT1609" s="1" t="str">
        <f>LEFT(B1609,2)</f>
        <v>ta</v>
      </c>
      <c r="BU1609" s="1" t="str">
        <f>RIGHT(B1609,1)</f>
        <v>n</v>
      </c>
      <c r="BX1609" s="10">
        <v>0</v>
      </c>
      <c r="BY1609" s="10" t="str">
        <f>LEFT(CA1609,1)</f>
        <v>a</v>
      </c>
      <c r="BZ1609" s="10" t="str">
        <f>LEFT(CC1609,1)</f>
        <v>i</v>
      </c>
      <c r="CA1609" s="10" t="str">
        <f>RIGHT(B1609,4)</f>
        <v>anin</v>
      </c>
      <c r="CB1609" s="10" t="str">
        <f>RIGHT(B1609,3)</f>
        <v>nin</v>
      </c>
      <c r="CC1609" s="10" t="str">
        <f>RIGHT(B1609,2)</f>
        <v>in</v>
      </c>
      <c r="CD1609" s="10" t="str">
        <f>RIGHT(B1609,1)</f>
        <v>n</v>
      </c>
    </row>
    <row r="1610" spans="1:82">
      <c r="A1610">
        <v>136</v>
      </c>
      <c r="B1610" s="30" t="s">
        <v>868</v>
      </c>
      <c r="C1610" t="s">
        <v>2369</v>
      </c>
      <c r="D1610" t="s">
        <v>1141</v>
      </c>
      <c r="E1610" t="s">
        <v>1141</v>
      </c>
      <c r="F1610" t="s">
        <v>2842</v>
      </c>
      <c r="G1610" s="1">
        <f>COUNTIF(B1610,"*ii*")</f>
        <v>0</v>
      </c>
      <c r="H1610" s="1">
        <f>COUNTIF(B1610,"*ee*")</f>
        <v>0</v>
      </c>
      <c r="I1610" s="1">
        <f>COUNTIF(B1610,"*aa*")</f>
        <v>0</v>
      </c>
      <c r="J1610" s="1">
        <f>COUNTIF(B1610,"*oo*")</f>
        <v>0</v>
      </c>
      <c r="K1610" s="1">
        <f>COUNTIF(B1610,"*uu*")</f>
        <v>0</v>
      </c>
      <c r="L1610" s="1">
        <f>COUNTIF(B1610,"*ia*")</f>
        <v>0</v>
      </c>
      <c r="M1610" s="1">
        <f>COUNTIF(B1610,"*iu*")</f>
        <v>0</v>
      </c>
      <c r="N1610" s="1">
        <f>COUNTIF(B1610,"*ei*")</f>
        <v>0</v>
      </c>
      <c r="O1610" s="1">
        <f>COUNTIF(B1610,"*ea*")</f>
        <v>0</v>
      </c>
      <c r="P1610" s="1">
        <f>COUNTIF(B1610,"*eo*")</f>
        <v>0</v>
      </c>
      <c r="Q1610" s="1">
        <f>COUNTIF(B1610,"*eu*")</f>
        <v>0</v>
      </c>
      <c r="R1610" s="1">
        <f>COUNTIF(B1610,"*ai*")</f>
        <v>0</v>
      </c>
      <c r="S1610" s="1">
        <f>COUNTIF(B1610,"*ae*")</f>
        <v>0</v>
      </c>
      <c r="T1610" s="1">
        <f>COUNTIF(B1610,"*ao*")</f>
        <v>0</v>
      </c>
      <c r="U1610" s="1">
        <f>COUNTIF(B1610,"*au*")</f>
        <v>0</v>
      </c>
      <c r="V1610" s="1">
        <f>COUNTIF(B1610,"*oi*")</f>
        <v>0</v>
      </c>
      <c r="W1610" s="1">
        <f>COUNTIF(B1610,"*oe*")</f>
        <v>0</v>
      </c>
      <c r="X1610" s="1">
        <f>COUNTIF(B1610,"*oa*")</f>
        <v>0</v>
      </c>
      <c r="Y1610" s="1">
        <f>COUNTIF(B1610,"*ou*")</f>
        <v>0</v>
      </c>
      <c r="Z1610" s="1">
        <f>COUNTIF(B1610,"*ui*")</f>
        <v>0</v>
      </c>
      <c r="AA1610" s="1">
        <f>COUNTIF(B1610,"*ua*")</f>
        <v>0</v>
      </c>
      <c r="AB1610">
        <f>SUM(G1610:AA1610)</f>
        <v>0</v>
      </c>
      <c r="AC1610">
        <v>2</v>
      </c>
      <c r="AD1610">
        <f>COUNTIF(AC1610,"2")</f>
        <v>1</v>
      </c>
      <c r="AE1610">
        <f>COUNTIF(AC1610,"3")</f>
        <v>0</v>
      </c>
      <c r="AF1610">
        <f>COUNTIF(AC1610,"4")</f>
        <v>0</v>
      </c>
      <c r="AG1610">
        <f>COUNTIF(AC1610,"5")</f>
        <v>0</v>
      </c>
      <c r="AH1610">
        <v>1</v>
      </c>
      <c r="AI1610">
        <v>0</v>
      </c>
      <c r="AM1610">
        <v>1</v>
      </c>
      <c r="AN1610" t="str">
        <f>RIGHT(B1610,1)</f>
        <v>n</v>
      </c>
      <c r="AO1610" s="1">
        <f>COUNTIF(F1610,"CVCV")+COUNTIF(F1610,"CVVCV")</f>
        <v>0</v>
      </c>
      <c r="AP1610" s="1">
        <f>COUNTIF(F1610,"CVCVC")+COUNTIF(F1610,"CVVCVC")</f>
        <v>1</v>
      </c>
      <c r="AQ1610" s="1">
        <f>COUNTIF(F1610,"VCV")+COUNTIF(F1610,"VVCV")</f>
        <v>0</v>
      </c>
      <c r="AR1610" s="1">
        <f>COUNTIF(F1610,"VCVC")+COUNTIF(F1610,"VVCVC")</f>
        <v>0</v>
      </c>
      <c r="AS1610" s="1">
        <f>COUNTIF(F1610,"CVV")</f>
        <v>0</v>
      </c>
      <c r="AT1610" s="1">
        <f>COUNTIF(F1610,"CVVC")</f>
        <v>0</v>
      </c>
      <c r="AU1610" s="1">
        <f>COUNTIF(F1610,"VV")</f>
        <v>0</v>
      </c>
      <c r="AV1610" s="1">
        <f>COUNTIF(F1610,"VVC")</f>
        <v>0</v>
      </c>
      <c r="AW1610" s="1">
        <f>COUNTIF(F1610,"CVVCVC")+COUNTIF(F1610,"VVCVC")+COUNTIF(F1610,"CVVCV")+COUNTIF(F1610,"VVCV")</f>
        <v>0</v>
      </c>
      <c r="AY1610" s="1">
        <f>COUNTIF(F1610,"CCVCV")</f>
        <v>0</v>
      </c>
      <c r="AZ1610" s="1">
        <f>COUNTIF(F1610,"CCVCVC")</f>
        <v>0</v>
      </c>
      <c r="BA1610" s="1">
        <f>COUNTIF(F1610,"CCVV")</f>
        <v>0</v>
      </c>
      <c r="BB1610" s="1">
        <f>COUNTIF(F1610,"CCVVC")</f>
        <v>0</v>
      </c>
      <c r="BF1610" s="1" t="str">
        <f>RIGHT(F1610,4)</f>
        <v>VCVC</v>
      </c>
      <c r="BG1610" s="1"/>
      <c r="BJ1610">
        <v>1</v>
      </c>
      <c r="BP1610" s="1">
        <f>SUM(BG1610:BO1610)</f>
        <v>1</v>
      </c>
      <c r="BQ1610">
        <v>0</v>
      </c>
      <c r="BS1610" s="1" t="str">
        <f>LEFT(B1610,1)</f>
        <v>b</v>
      </c>
      <c r="BT1610" s="1" t="str">
        <f>LEFT(B1610,2)</f>
        <v>be</v>
      </c>
      <c r="BU1610" s="1" t="str">
        <f>RIGHT(B1610,1)</f>
        <v>n</v>
      </c>
      <c r="BX1610" s="10">
        <v>0</v>
      </c>
      <c r="BY1610" s="10" t="str">
        <f>LEFT(CA1610,1)</f>
        <v>e</v>
      </c>
      <c r="BZ1610" s="10" t="str">
        <f>LEFT(CC1610,1)</f>
        <v>i</v>
      </c>
      <c r="CA1610" s="10" t="str">
        <f>RIGHT(B1610,4)</f>
        <v>ebin</v>
      </c>
      <c r="CB1610" s="10" t="str">
        <f>RIGHT(B1610,3)</f>
        <v>bin</v>
      </c>
      <c r="CC1610" s="10" t="str">
        <f>RIGHT(B1610,2)</f>
        <v>in</v>
      </c>
      <c r="CD1610" s="10" t="str">
        <f>RIGHT(B1610,1)</f>
        <v>n</v>
      </c>
    </row>
    <row r="1611" spans="1:82">
      <c r="A1611">
        <v>551</v>
      </c>
      <c r="B1611" s="30" t="s">
        <v>712</v>
      </c>
      <c r="C1611" t="s">
        <v>2141</v>
      </c>
      <c r="D1611" t="s">
        <v>1150</v>
      </c>
      <c r="E1611" t="s">
        <v>2821</v>
      </c>
      <c r="F1611" t="s">
        <v>2842</v>
      </c>
      <c r="G1611" s="1">
        <f>COUNTIF(B1611,"*ii*")</f>
        <v>0</v>
      </c>
      <c r="H1611" s="1">
        <f>COUNTIF(B1611,"*ee*")</f>
        <v>0</v>
      </c>
      <c r="I1611" s="1">
        <f>COUNTIF(B1611,"*aa*")</f>
        <v>0</v>
      </c>
      <c r="J1611" s="1">
        <f>COUNTIF(B1611,"*oo*")</f>
        <v>0</v>
      </c>
      <c r="K1611" s="1">
        <f>COUNTIF(B1611,"*uu*")</f>
        <v>0</v>
      </c>
      <c r="L1611" s="1">
        <f>COUNTIF(B1611,"*ia*")</f>
        <v>0</v>
      </c>
      <c r="M1611" s="1">
        <f>COUNTIF(B1611,"*iu*")</f>
        <v>0</v>
      </c>
      <c r="N1611" s="1">
        <f>COUNTIF(B1611,"*ei*")</f>
        <v>0</v>
      </c>
      <c r="O1611" s="1">
        <f>COUNTIF(B1611,"*ea*")</f>
        <v>0</v>
      </c>
      <c r="P1611" s="1">
        <f>COUNTIF(B1611,"*eo*")</f>
        <v>0</v>
      </c>
      <c r="Q1611" s="1">
        <f>COUNTIF(B1611,"*eu*")</f>
        <v>0</v>
      </c>
      <c r="R1611" s="1">
        <f>COUNTIF(B1611,"*ai*")</f>
        <v>0</v>
      </c>
      <c r="S1611" s="1">
        <f>COUNTIF(B1611,"*ae*")</f>
        <v>0</v>
      </c>
      <c r="T1611" s="1">
        <f>COUNTIF(B1611,"*ao*")</f>
        <v>0</v>
      </c>
      <c r="U1611" s="1">
        <f>COUNTIF(B1611,"*au*")</f>
        <v>0</v>
      </c>
      <c r="V1611" s="1">
        <f>COUNTIF(B1611,"*oi*")</f>
        <v>0</v>
      </c>
      <c r="W1611" s="1">
        <f>COUNTIF(B1611,"*oe*")</f>
        <v>0</v>
      </c>
      <c r="X1611" s="1">
        <f>COUNTIF(B1611,"*oa*")</f>
        <v>0</v>
      </c>
      <c r="Y1611" s="1">
        <f>COUNTIF(B1611,"*ou*")</f>
        <v>0</v>
      </c>
      <c r="Z1611" s="1">
        <f>COUNTIF(B1611,"*ui*")</f>
        <v>0</v>
      </c>
      <c r="AA1611" s="1">
        <f>COUNTIF(B1611,"*ua*")</f>
        <v>0</v>
      </c>
      <c r="AB1611">
        <f>SUM(G1611:AA1611)</f>
        <v>0</v>
      </c>
      <c r="AC1611">
        <v>2</v>
      </c>
      <c r="AD1611">
        <f>COUNTIF(AC1611,"2")</f>
        <v>1</v>
      </c>
      <c r="AE1611">
        <f>COUNTIF(AC1611,"3")</f>
        <v>0</v>
      </c>
      <c r="AF1611">
        <f>COUNTIF(AC1611,"4")</f>
        <v>0</v>
      </c>
      <c r="AG1611">
        <f>COUNTIF(AC1611,"5")</f>
        <v>0</v>
      </c>
      <c r="AH1611">
        <v>1</v>
      </c>
      <c r="AI1611">
        <v>0</v>
      </c>
      <c r="AM1611">
        <v>1</v>
      </c>
      <c r="AN1611" t="str">
        <f>RIGHT(B1611,1)</f>
        <v>n</v>
      </c>
      <c r="AO1611" s="1">
        <f>COUNTIF(F1611,"CVCV")+COUNTIF(F1611,"CVVCV")</f>
        <v>0</v>
      </c>
      <c r="AP1611" s="1">
        <f>COUNTIF(F1611,"CVCVC")+COUNTIF(F1611,"CVVCVC")</f>
        <v>1</v>
      </c>
      <c r="AQ1611" s="1">
        <f>COUNTIF(F1611,"VCV")+COUNTIF(F1611,"VVCV")</f>
        <v>0</v>
      </c>
      <c r="AR1611" s="1">
        <f>COUNTIF(F1611,"VCVC")+COUNTIF(F1611,"VVCVC")</f>
        <v>0</v>
      </c>
      <c r="AS1611" s="1">
        <f>COUNTIF(F1611,"CVV")</f>
        <v>0</v>
      </c>
      <c r="AT1611" s="1">
        <f>COUNTIF(F1611,"CVVC")</f>
        <v>0</v>
      </c>
      <c r="AU1611" s="1">
        <f>COUNTIF(F1611,"VV")</f>
        <v>0</v>
      </c>
      <c r="AV1611" s="1">
        <f>COUNTIF(F1611,"VVC")</f>
        <v>0</v>
      </c>
      <c r="AW1611" s="1">
        <f>COUNTIF(F1611,"CVVCVC")+COUNTIF(F1611,"VVCVC")+COUNTIF(F1611,"CVVCV")+COUNTIF(F1611,"VVCV")</f>
        <v>0</v>
      </c>
      <c r="AY1611" s="1">
        <f>COUNTIF(F1611,"CCVCV")</f>
        <v>0</v>
      </c>
      <c r="AZ1611" s="1">
        <f>COUNTIF(F1611,"CCVCVC")</f>
        <v>0</v>
      </c>
      <c r="BA1611" s="1">
        <f>COUNTIF(F1611,"CCVV")</f>
        <v>0</v>
      </c>
      <c r="BB1611" s="1">
        <f>COUNTIF(F1611,"CCVVC")</f>
        <v>0</v>
      </c>
      <c r="BF1611" s="1" t="str">
        <f>RIGHT(F1611,4)</f>
        <v>VCVC</v>
      </c>
      <c r="BG1611" s="1"/>
      <c r="BJ1611">
        <v>1</v>
      </c>
      <c r="BP1611" s="1">
        <f>SUM(BG1611:BO1611)</f>
        <v>1</v>
      </c>
      <c r="BQ1611">
        <v>0</v>
      </c>
      <c r="BS1611" s="1" t="str">
        <f>LEFT(B1611,1)</f>
        <v>k</v>
      </c>
      <c r="BT1611" s="1" t="str">
        <f>LEFT(B1611,2)</f>
        <v>ki</v>
      </c>
      <c r="BU1611" s="1" t="str">
        <f>RIGHT(B1611,1)</f>
        <v>n</v>
      </c>
      <c r="BX1611" s="10">
        <v>0</v>
      </c>
      <c r="BY1611" s="10" t="str">
        <f>LEFT(CA1611,1)</f>
        <v>i</v>
      </c>
      <c r="BZ1611" s="10" t="str">
        <f>LEFT(CC1611,1)</f>
        <v>i</v>
      </c>
      <c r="CA1611" s="10" t="str">
        <f>RIGHT(B1611,4)</f>
        <v>ikin</v>
      </c>
      <c r="CB1611" s="10" t="str">
        <f>RIGHT(B1611,3)</f>
        <v>kin</v>
      </c>
      <c r="CC1611" s="10" t="str">
        <f>RIGHT(B1611,2)</f>
        <v>in</v>
      </c>
      <c r="CD1611" s="10" t="str">
        <f>RIGHT(B1611,1)</f>
        <v>n</v>
      </c>
    </row>
    <row r="1612" spans="1:82">
      <c r="A1612">
        <v>313</v>
      </c>
      <c r="B1612" s="30" t="s">
        <v>1019</v>
      </c>
      <c r="C1612" t="s">
        <v>2627</v>
      </c>
      <c r="D1612" t="s">
        <v>1150</v>
      </c>
      <c r="E1612" t="s">
        <v>2821</v>
      </c>
      <c r="F1612" t="s">
        <v>2842</v>
      </c>
      <c r="G1612" s="1">
        <f>COUNTIF(B1612,"*ii*")</f>
        <v>0</v>
      </c>
      <c r="H1612" s="1">
        <f>COUNTIF(B1612,"*ee*")</f>
        <v>0</v>
      </c>
      <c r="I1612" s="1">
        <f>COUNTIF(B1612,"*aa*")</f>
        <v>0</v>
      </c>
      <c r="J1612" s="1">
        <f>COUNTIF(B1612,"*oo*")</f>
        <v>0</v>
      </c>
      <c r="K1612" s="1">
        <f>COUNTIF(B1612,"*uu*")</f>
        <v>0</v>
      </c>
      <c r="L1612" s="1">
        <f>COUNTIF(B1612,"*ia*")</f>
        <v>0</v>
      </c>
      <c r="M1612" s="1">
        <f>COUNTIF(B1612,"*iu*")</f>
        <v>0</v>
      </c>
      <c r="N1612" s="1">
        <f>COUNTIF(B1612,"*ei*")</f>
        <v>0</v>
      </c>
      <c r="O1612" s="1">
        <f>COUNTIF(B1612,"*ea*")</f>
        <v>0</v>
      </c>
      <c r="P1612" s="1">
        <f>COUNTIF(B1612,"*eo*")</f>
        <v>0</v>
      </c>
      <c r="Q1612" s="1">
        <f>COUNTIF(B1612,"*eu*")</f>
        <v>0</v>
      </c>
      <c r="R1612" s="1">
        <f>COUNTIF(B1612,"*ai*")</f>
        <v>0</v>
      </c>
      <c r="S1612" s="1">
        <f>COUNTIF(B1612,"*ae*")</f>
        <v>0</v>
      </c>
      <c r="T1612" s="1">
        <f>COUNTIF(B1612,"*ao*")</f>
        <v>0</v>
      </c>
      <c r="U1612" s="1">
        <f>COUNTIF(B1612,"*au*")</f>
        <v>0</v>
      </c>
      <c r="V1612" s="1">
        <f>COUNTIF(B1612,"*oi*")</f>
        <v>0</v>
      </c>
      <c r="W1612" s="1">
        <f>COUNTIF(B1612,"*oe*")</f>
        <v>0</v>
      </c>
      <c r="X1612" s="1">
        <f>COUNTIF(B1612,"*oa*")</f>
        <v>0</v>
      </c>
      <c r="Y1612" s="1">
        <f>COUNTIF(B1612,"*ou*")</f>
        <v>0</v>
      </c>
      <c r="Z1612" s="1">
        <f>COUNTIF(B1612,"*ui*")</f>
        <v>0</v>
      </c>
      <c r="AA1612" s="1">
        <f>COUNTIF(B1612,"*ua*")</f>
        <v>0</v>
      </c>
      <c r="AB1612">
        <f>SUM(G1612:AA1612)</f>
        <v>0</v>
      </c>
      <c r="AC1612">
        <v>2</v>
      </c>
      <c r="AD1612">
        <f>COUNTIF(AC1612,"2")</f>
        <v>1</v>
      </c>
      <c r="AE1612">
        <f>COUNTIF(AC1612,"3")</f>
        <v>0</v>
      </c>
      <c r="AF1612">
        <f>COUNTIF(AC1612,"4")</f>
        <v>0</v>
      </c>
      <c r="AG1612">
        <f>COUNTIF(AC1612,"5")</f>
        <v>0</v>
      </c>
      <c r="AH1612">
        <v>1</v>
      </c>
      <c r="AI1612">
        <v>0</v>
      </c>
      <c r="AM1612">
        <v>1</v>
      </c>
      <c r="AN1612" t="str">
        <f>RIGHT(B1612,1)</f>
        <v>n</v>
      </c>
      <c r="AO1612" s="1">
        <f>COUNTIF(F1612,"CVCV")+COUNTIF(F1612,"CVVCV")</f>
        <v>0</v>
      </c>
      <c r="AP1612" s="1">
        <f>COUNTIF(F1612,"CVCVC")+COUNTIF(F1612,"CVVCVC")</f>
        <v>1</v>
      </c>
      <c r="AQ1612" s="1">
        <f>COUNTIF(F1612,"VCV")+COUNTIF(F1612,"VVCV")</f>
        <v>0</v>
      </c>
      <c r="AR1612" s="1">
        <f>COUNTIF(F1612,"VCVC")+COUNTIF(F1612,"VVCVC")</f>
        <v>0</v>
      </c>
      <c r="AS1612" s="1">
        <f>COUNTIF(F1612,"CVV")</f>
        <v>0</v>
      </c>
      <c r="AT1612" s="1">
        <f>COUNTIF(F1612,"CVVC")</f>
        <v>0</v>
      </c>
      <c r="AU1612" s="1">
        <f>COUNTIF(F1612,"VV")</f>
        <v>0</v>
      </c>
      <c r="AV1612" s="1">
        <f>COUNTIF(F1612,"VVC")</f>
        <v>0</v>
      </c>
      <c r="AW1612" s="1">
        <f>COUNTIF(F1612,"CVVCVC")+COUNTIF(F1612,"VVCVC")+COUNTIF(F1612,"CVVCV")+COUNTIF(F1612,"VVCV")</f>
        <v>0</v>
      </c>
      <c r="AY1612" s="1">
        <f>COUNTIF(F1612,"CCVCV")</f>
        <v>0</v>
      </c>
      <c r="AZ1612" s="1">
        <f>COUNTIF(F1612,"CCVCVC")</f>
        <v>0</v>
      </c>
      <c r="BA1612" s="1">
        <f>COUNTIF(F1612,"CCVV")</f>
        <v>0</v>
      </c>
      <c r="BB1612" s="1">
        <f>COUNTIF(F1612,"CCVVC")</f>
        <v>0</v>
      </c>
      <c r="BF1612" s="1" t="str">
        <f>RIGHT(F1612,4)</f>
        <v>VCVC</v>
      </c>
      <c r="BG1612" s="1"/>
      <c r="BJ1612">
        <v>1</v>
      </c>
      <c r="BP1612" s="1">
        <f>SUM(BG1612:BO1612)</f>
        <v>1</v>
      </c>
      <c r="BQ1612">
        <v>0</v>
      </c>
      <c r="BS1612" s="1" t="str">
        <f>LEFT(B1612,1)</f>
        <v>f</v>
      </c>
      <c r="BT1612" s="1" t="str">
        <f>LEFT(B1612,2)</f>
        <v>fi</v>
      </c>
      <c r="BU1612" s="1" t="str">
        <f>RIGHT(B1612,1)</f>
        <v>n</v>
      </c>
      <c r="BX1612" s="10">
        <v>0</v>
      </c>
      <c r="BY1612" s="10" t="str">
        <f>LEFT(CA1612,1)</f>
        <v>i</v>
      </c>
      <c r="BZ1612" s="10" t="str">
        <f>LEFT(CC1612,1)</f>
        <v>i</v>
      </c>
      <c r="CA1612" s="10" t="str">
        <f>RIGHT(B1612,4)</f>
        <v>irin</v>
      </c>
      <c r="CB1612" s="10" t="str">
        <f>RIGHT(B1612,3)</f>
        <v>rin</v>
      </c>
      <c r="CC1612" s="10" t="str">
        <f>RIGHT(B1612,2)</f>
        <v>in</v>
      </c>
      <c r="CD1612" s="10" t="str">
        <f>RIGHT(B1612,1)</f>
        <v>n</v>
      </c>
    </row>
    <row r="1613" spans="1:82">
      <c r="A1613">
        <v>182</v>
      </c>
      <c r="B1613" s="30" t="s">
        <v>948</v>
      </c>
      <c r="C1613" t="s">
        <v>2498</v>
      </c>
      <c r="D1613" t="s">
        <v>1150</v>
      </c>
      <c r="E1613" t="s">
        <v>2821</v>
      </c>
      <c r="F1613" t="s">
        <v>2842</v>
      </c>
      <c r="G1613" s="1">
        <f>COUNTIF(B1613,"*ii*")</f>
        <v>0</v>
      </c>
      <c r="H1613" s="1">
        <f>COUNTIF(B1613,"*ee*")</f>
        <v>0</v>
      </c>
      <c r="I1613" s="1">
        <f>COUNTIF(B1613,"*aa*")</f>
        <v>0</v>
      </c>
      <c r="J1613" s="1">
        <f>COUNTIF(B1613,"*oo*")</f>
        <v>0</v>
      </c>
      <c r="K1613" s="1">
        <f>COUNTIF(B1613,"*uu*")</f>
        <v>0</v>
      </c>
      <c r="L1613" s="1">
        <f>COUNTIF(B1613,"*ia*")</f>
        <v>0</v>
      </c>
      <c r="M1613" s="1">
        <f>COUNTIF(B1613,"*iu*")</f>
        <v>0</v>
      </c>
      <c r="N1613" s="1">
        <f>COUNTIF(B1613,"*ei*")</f>
        <v>0</v>
      </c>
      <c r="O1613" s="1">
        <f>COUNTIF(B1613,"*ea*")</f>
        <v>0</v>
      </c>
      <c r="P1613" s="1">
        <f>COUNTIF(B1613,"*eo*")</f>
        <v>0</v>
      </c>
      <c r="Q1613" s="1">
        <f>COUNTIF(B1613,"*eu*")</f>
        <v>0</v>
      </c>
      <c r="R1613" s="1">
        <f>COUNTIF(B1613,"*ai*")</f>
        <v>0</v>
      </c>
      <c r="S1613" s="1">
        <f>COUNTIF(B1613,"*ae*")</f>
        <v>0</v>
      </c>
      <c r="T1613" s="1">
        <f>COUNTIF(B1613,"*ao*")</f>
        <v>0</v>
      </c>
      <c r="U1613" s="1">
        <f>COUNTIF(B1613,"*au*")</f>
        <v>0</v>
      </c>
      <c r="V1613" s="1">
        <f>COUNTIF(B1613,"*oi*")</f>
        <v>0</v>
      </c>
      <c r="W1613" s="1">
        <f>COUNTIF(B1613,"*oe*")</f>
        <v>0</v>
      </c>
      <c r="X1613" s="1">
        <f>COUNTIF(B1613,"*oa*")</f>
        <v>0</v>
      </c>
      <c r="Y1613" s="1">
        <f>COUNTIF(B1613,"*ou*")</f>
        <v>0</v>
      </c>
      <c r="Z1613" s="1">
        <f>COUNTIF(B1613,"*ui*")</f>
        <v>0</v>
      </c>
      <c r="AA1613" s="1">
        <f>COUNTIF(B1613,"*ua*")</f>
        <v>0</v>
      </c>
      <c r="AB1613">
        <f>SUM(G1613:AA1613)</f>
        <v>0</v>
      </c>
      <c r="AC1613">
        <v>2</v>
      </c>
      <c r="AD1613">
        <f>COUNTIF(AC1613,"2")</f>
        <v>1</v>
      </c>
      <c r="AE1613">
        <f>COUNTIF(AC1613,"3")</f>
        <v>0</v>
      </c>
      <c r="AF1613">
        <f>COUNTIF(AC1613,"4")</f>
        <v>0</v>
      </c>
      <c r="AG1613">
        <f>COUNTIF(AC1613,"5")</f>
        <v>0</v>
      </c>
      <c r="AH1613">
        <v>1</v>
      </c>
      <c r="AI1613">
        <v>0</v>
      </c>
      <c r="AM1613">
        <v>1</v>
      </c>
      <c r="AN1613" t="str">
        <f>RIGHT(B1613,1)</f>
        <v>n</v>
      </c>
      <c r="AO1613" s="1">
        <f>COUNTIF(F1613,"CVCV")+COUNTIF(F1613,"CVVCV")</f>
        <v>0</v>
      </c>
      <c r="AP1613" s="1">
        <f>COUNTIF(F1613,"CVCVC")+COUNTIF(F1613,"CVVCVC")</f>
        <v>1</v>
      </c>
      <c r="AQ1613" s="1">
        <f>COUNTIF(F1613,"VCV")+COUNTIF(F1613,"VVCV")</f>
        <v>0</v>
      </c>
      <c r="AR1613" s="1">
        <f>COUNTIF(F1613,"VCVC")+COUNTIF(F1613,"VVCVC")</f>
        <v>0</v>
      </c>
      <c r="AS1613" s="1">
        <f>COUNTIF(F1613,"CVV")</f>
        <v>0</v>
      </c>
      <c r="AT1613" s="1">
        <f>COUNTIF(F1613,"CVVC")</f>
        <v>0</v>
      </c>
      <c r="AU1613" s="1">
        <f>COUNTIF(F1613,"VV")</f>
        <v>0</v>
      </c>
      <c r="AV1613" s="1">
        <f>COUNTIF(F1613,"VVC")</f>
        <v>0</v>
      </c>
      <c r="AW1613" s="1">
        <f>COUNTIF(F1613,"CVVCVC")+COUNTIF(F1613,"VVCVC")+COUNTIF(F1613,"CVVCV")+COUNTIF(F1613,"VVCV")</f>
        <v>0</v>
      </c>
      <c r="AY1613" s="1">
        <f>COUNTIF(F1613,"CCVCV")</f>
        <v>0</v>
      </c>
      <c r="AZ1613" s="1">
        <f>COUNTIF(F1613,"CCVCVC")</f>
        <v>0</v>
      </c>
      <c r="BA1613" s="1">
        <f>COUNTIF(F1613,"CCVV")</f>
        <v>0</v>
      </c>
      <c r="BB1613" s="1">
        <f>COUNTIF(F1613,"CCVVC")</f>
        <v>0</v>
      </c>
      <c r="BF1613" s="1" t="str">
        <f>RIGHT(F1613,4)</f>
        <v>VCVC</v>
      </c>
      <c r="BG1613" s="1"/>
      <c r="BJ1613">
        <v>1</v>
      </c>
      <c r="BP1613" s="1">
        <f>SUM(BG1613:BO1613)</f>
        <v>1</v>
      </c>
      <c r="BQ1613">
        <v>0</v>
      </c>
      <c r="BS1613" s="1" t="str">
        <f>LEFT(B1613,1)</f>
        <v>b</v>
      </c>
      <c r="BT1613" s="1" t="str">
        <f>LEFT(B1613,2)</f>
        <v>bi</v>
      </c>
      <c r="BU1613" s="1" t="str">
        <f>RIGHT(B1613,1)</f>
        <v>n</v>
      </c>
      <c r="BX1613" s="10">
        <v>0</v>
      </c>
      <c r="BY1613" s="10" t="str">
        <f>LEFT(CA1613,1)</f>
        <v>i</v>
      </c>
      <c r="BZ1613" s="10" t="str">
        <f>LEFT(CC1613,1)</f>
        <v>i</v>
      </c>
      <c r="CA1613" s="10" t="str">
        <f>RIGHT(B1613,4)</f>
        <v>isin</v>
      </c>
      <c r="CB1613" s="10" t="str">
        <f>RIGHT(B1613,3)</f>
        <v>sin</v>
      </c>
      <c r="CC1613" s="10" t="str">
        <f>RIGHT(B1613,2)</f>
        <v>in</v>
      </c>
      <c r="CD1613" s="10" t="str">
        <f>RIGHT(B1613,1)</f>
        <v>n</v>
      </c>
    </row>
    <row r="1614" spans="1:82">
      <c r="A1614">
        <v>1927</v>
      </c>
      <c r="B1614" s="30" t="s">
        <v>142</v>
      </c>
      <c r="C1614" t="s">
        <v>1335</v>
      </c>
      <c r="D1614" t="s">
        <v>1141</v>
      </c>
      <c r="E1614" t="s">
        <v>1141</v>
      </c>
      <c r="F1614" t="s">
        <v>2842</v>
      </c>
      <c r="G1614" s="1">
        <f>COUNTIF(B1614,"*ii*")</f>
        <v>0</v>
      </c>
      <c r="H1614" s="1">
        <f>COUNTIF(B1614,"*ee*")</f>
        <v>0</v>
      </c>
      <c r="I1614" s="1">
        <f>COUNTIF(B1614,"*aa*")</f>
        <v>0</v>
      </c>
      <c r="J1614" s="1">
        <f>COUNTIF(B1614,"*oo*")</f>
        <v>0</v>
      </c>
      <c r="K1614" s="1">
        <f>COUNTIF(B1614,"*uu*")</f>
        <v>0</v>
      </c>
      <c r="L1614" s="1">
        <f>COUNTIF(B1614,"*ia*")</f>
        <v>0</v>
      </c>
      <c r="M1614" s="1">
        <f>COUNTIF(B1614,"*iu*")</f>
        <v>0</v>
      </c>
      <c r="N1614" s="1">
        <f>COUNTIF(B1614,"*ei*")</f>
        <v>0</v>
      </c>
      <c r="O1614" s="1">
        <f>COUNTIF(B1614,"*ea*")</f>
        <v>0</v>
      </c>
      <c r="P1614" s="1">
        <f>COUNTIF(B1614,"*eo*")</f>
        <v>0</v>
      </c>
      <c r="Q1614" s="1">
        <f>COUNTIF(B1614,"*eu*")</f>
        <v>0</v>
      </c>
      <c r="R1614" s="1">
        <f>COUNTIF(B1614,"*ai*")</f>
        <v>0</v>
      </c>
      <c r="S1614" s="1">
        <f>COUNTIF(B1614,"*ae*")</f>
        <v>0</v>
      </c>
      <c r="T1614" s="1">
        <f>COUNTIF(B1614,"*ao*")</f>
        <v>0</v>
      </c>
      <c r="U1614" s="1">
        <f>COUNTIF(B1614,"*au*")</f>
        <v>0</v>
      </c>
      <c r="V1614" s="1">
        <f>COUNTIF(B1614,"*oi*")</f>
        <v>0</v>
      </c>
      <c r="W1614" s="1">
        <f>COUNTIF(B1614,"*oe*")</f>
        <v>0</v>
      </c>
      <c r="X1614" s="1">
        <f>COUNTIF(B1614,"*oa*")</f>
        <v>0</v>
      </c>
      <c r="Y1614" s="1">
        <f>COUNTIF(B1614,"*ou*")</f>
        <v>0</v>
      </c>
      <c r="Z1614" s="1">
        <f>COUNTIF(B1614,"*ui*")</f>
        <v>0</v>
      </c>
      <c r="AA1614" s="1">
        <f>COUNTIF(B1614,"*ua*")</f>
        <v>0</v>
      </c>
      <c r="AB1614">
        <f>SUM(G1614:AA1614)</f>
        <v>0</v>
      </c>
      <c r="AC1614">
        <v>2</v>
      </c>
      <c r="AD1614">
        <f>COUNTIF(AC1614,"2")</f>
        <v>1</v>
      </c>
      <c r="AE1614">
        <f>COUNTIF(AC1614,"3")</f>
        <v>0</v>
      </c>
      <c r="AF1614">
        <f>COUNTIF(AC1614,"4")</f>
        <v>0</v>
      </c>
      <c r="AG1614">
        <f>COUNTIF(AC1614,"5")</f>
        <v>0</v>
      </c>
      <c r="AH1614">
        <v>1</v>
      </c>
      <c r="AI1614">
        <v>0</v>
      </c>
      <c r="AM1614">
        <v>1</v>
      </c>
      <c r="AN1614" t="str">
        <f>RIGHT(B1614,1)</f>
        <v>n</v>
      </c>
      <c r="AO1614" s="1">
        <f>COUNTIF(F1614,"CVCV")+COUNTIF(F1614,"CVVCV")</f>
        <v>0</v>
      </c>
      <c r="AP1614" s="1">
        <f>COUNTIF(F1614,"CVCVC")+COUNTIF(F1614,"CVVCVC")</f>
        <v>1</v>
      </c>
      <c r="AQ1614" s="1">
        <f>COUNTIF(F1614,"VCV")+COUNTIF(F1614,"VVCV")</f>
        <v>0</v>
      </c>
      <c r="AR1614" s="1">
        <f>COUNTIF(F1614,"VCVC")+COUNTIF(F1614,"VVCVC")</f>
        <v>0</v>
      </c>
      <c r="AS1614" s="1">
        <f>COUNTIF(F1614,"CVV")</f>
        <v>0</v>
      </c>
      <c r="AT1614" s="1">
        <f>COUNTIF(F1614,"CVVC")</f>
        <v>0</v>
      </c>
      <c r="AU1614" s="1">
        <f>COUNTIF(F1614,"VV")</f>
        <v>0</v>
      </c>
      <c r="AV1614" s="1">
        <f>COUNTIF(F1614,"VVC")</f>
        <v>0</v>
      </c>
      <c r="AW1614" s="1">
        <f>COUNTIF(F1614,"CVVCVC")+COUNTIF(F1614,"VVCVC")+COUNTIF(F1614,"CVVCV")+COUNTIF(F1614,"VVCV")</f>
        <v>0</v>
      </c>
      <c r="AY1614" s="1">
        <f>COUNTIF(F1614,"CCVCV")</f>
        <v>0</v>
      </c>
      <c r="AZ1614" s="1">
        <f>COUNTIF(F1614,"CCVCVC")</f>
        <v>0</v>
      </c>
      <c r="BA1614" s="1">
        <f>COUNTIF(F1614,"CCVV")</f>
        <v>0</v>
      </c>
      <c r="BB1614" s="1">
        <f>COUNTIF(F1614,"CCVVC")</f>
        <v>0</v>
      </c>
      <c r="BF1614" s="1" t="str">
        <f>RIGHT(F1614,4)</f>
        <v>VCVC</v>
      </c>
      <c r="BG1614" s="1"/>
      <c r="BJ1614">
        <v>1</v>
      </c>
      <c r="BP1614" s="1">
        <f>SUM(BG1614:BO1614)</f>
        <v>1</v>
      </c>
      <c r="BQ1614">
        <v>0</v>
      </c>
      <c r="BS1614" s="1" t="str">
        <f>LEFT(B1614,1)</f>
        <v>t</v>
      </c>
      <c r="BT1614" s="1" t="str">
        <f>LEFT(B1614,2)</f>
        <v>tu</v>
      </c>
      <c r="BU1614" s="1" t="str">
        <f>RIGHT(B1614,1)</f>
        <v>n</v>
      </c>
      <c r="BX1614" s="10">
        <v>0</v>
      </c>
      <c r="BY1614" s="10" t="str">
        <f>LEFT(CA1614,1)</f>
        <v>u</v>
      </c>
      <c r="BZ1614" s="10" t="str">
        <f>LEFT(CC1614,1)</f>
        <v>i</v>
      </c>
      <c r="CA1614" s="10" t="str">
        <f>RIGHT(B1614,4)</f>
        <v>ubin</v>
      </c>
      <c r="CB1614" s="10" t="str">
        <f>RIGHT(B1614,3)</f>
        <v>bin</v>
      </c>
      <c r="CC1614" s="10" t="str">
        <f>RIGHT(B1614,2)</f>
        <v>in</v>
      </c>
      <c r="CD1614" s="10" t="str">
        <f>RIGHT(B1614,1)</f>
        <v>n</v>
      </c>
    </row>
    <row r="1615" spans="1:82">
      <c r="A1615">
        <v>1951</v>
      </c>
      <c r="B1615" s="30" t="s">
        <v>3501</v>
      </c>
      <c r="C1615" t="s">
        <v>1170</v>
      </c>
      <c r="D1615" t="s">
        <v>1141</v>
      </c>
      <c r="E1615" t="s">
        <v>1141</v>
      </c>
      <c r="F1615" t="s">
        <v>2842</v>
      </c>
      <c r="G1615" s="1">
        <f>COUNTIF(B1615,"*ii*")</f>
        <v>0</v>
      </c>
      <c r="H1615" s="1">
        <f>COUNTIF(B1615,"*ee*")</f>
        <v>0</v>
      </c>
      <c r="I1615" s="1">
        <f>COUNTIF(B1615,"*aa*")</f>
        <v>0</v>
      </c>
      <c r="J1615" s="1">
        <f>COUNTIF(B1615,"*oo*")</f>
        <v>0</v>
      </c>
      <c r="K1615" s="1">
        <f>COUNTIF(B1615,"*uu*")</f>
        <v>0</v>
      </c>
      <c r="L1615" s="1">
        <f>COUNTIF(B1615,"*ia*")</f>
        <v>0</v>
      </c>
      <c r="M1615" s="1">
        <f>COUNTIF(B1615,"*iu*")</f>
        <v>0</v>
      </c>
      <c r="N1615" s="1">
        <f>COUNTIF(B1615,"*ei*")</f>
        <v>0</v>
      </c>
      <c r="O1615" s="1">
        <f>COUNTIF(B1615,"*ea*")</f>
        <v>0</v>
      </c>
      <c r="P1615" s="1">
        <f>COUNTIF(B1615,"*eo*")</f>
        <v>0</v>
      </c>
      <c r="Q1615" s="1">
        <f>COUNTIF(B1615,"*eu*")</f>
        <v>0</v>
      </c>
      <c r="R1615" s="1">
        <f>COUNTIF(B1615,"*ai*")</f>
        <v>0</v>
      </c>
      <c r="S1615" s="1">
        <f>COUNTIF(B1615,"*ae*")</f>
        <v>0</v>
      </c>
      <c r="T1615" s="1">
        <f>COUNTIF(B1615,"*ao*")</f>
        <v>0</v>
      </c>
      <c r="U1615" s="1">
        <f>COUNTIF(B1615,"*au*")</f>
        <v>0</v>
      </c>
      <c r="V1615" s="1">
        <f>COUNTIF(B1615,"*oi*")</f>
        <v>0</v>
      </c>
      <c r="W1615" s="1">
        <f>COUNTIF(B1615,"*oe*")</f>
        <v>0</v>
      </c>
      <c r="X1615" s="1">
        <f>COUNTIF(B1615,"*oa*")</f>
        <v>0</v>
      </c>
      <c r="Y1615" s="1">
        <f>COUNTIF(B1615,"*ou*")</f>
        <v>0</v>
      </c>
      <c r="Z1615" s="1">
        <f>COUNTIF(B1615,"*ui*")</f>
        <v>0</v>
      </c>
      <c r="AA1615" s="1">
        <f>COUNTIF(B1615,"*ua*")</f>
        <v>0</v>
      </c>
      <c r="AB1615">
        <f>SUM(G1615:AA1615)</f>
        <v>0</v>
      </c>
      <c r="AC1615">
        <v>2</v>
      </c>
      <c r="AD1615">
        <f>COUNTIF(AC1615,"2")</f>
        <v>1</v>
      </c>
      <c r="AE1615">
        <f>COUNTIF(AC1615,"3")</f>
        <v>0</v>
      </c>
      <c r="AF1615">
        <f>COUNTIF(AC1615,"4")</f>
        <v>0</v>
      </c>
      <c r="AG1615">
        <f>COUNTIF(AC1615,"5")</f>
        <v>0</v>
      </c>
      <c r="AH1615">
        <v>1</v>
      </c>
      <c r="AI1615">
        <v>0</v>
      </c>
      <c r="AM1615">
        <v>1</v>
      </c>
      <c r="AN1615" t="str">
        <f>RIGHT(B1615,1)</f>
        <v>n</v>
      </c>
      <c r="AO1615" s="1">
        <f>COUNTIF(F1615,"CVCV")+COUNTIF(F1615,"CVVCV")</f>
        <v>0</v>
      </c>
      <c r="AP1615" s="1">
        <f>COUNTIF(F1615,"CVCVC")+COUNTIF(F1615,"CVVCVC")</f>
        <v>1</v>
      </c>
      <c r="AQ1615" s="1">
        <f>COUNTIF(F1615,"VCV")+COUNTIF(F1615,"VVCV")</f>
        <v>0</v>
      </c>
      <c r="AR1615" s="1">
        <f>COUNTIF(F1615,"VCVC")+COUNTIF(F1615,"VVCVC")</f>
        <v>0</v>
      </c>
      <c r="AS1615" s="1">
        <f>COUNTIF(F1615,"CVV")</f>
        <v>0</v>
      </c>
      <c r="AT1615" s="1">
        <f>COUNTIF(F1615,"CVVC")</f>
        <v>0</v>
      </c>
      <c r="AU1615" s="1">
        <f>COUNTIF(F1615,"VV")</f>
        <v>0</v>
      </c>
      <c r="AV1615" s="1">
        <f>COUNTIF(F1615,"VVC")</f>
        <v>0</v>
      </c>
      <c r="AW1615" s="1">
        <f>COUNTIF(F1615,"CVVCVC")+COUNTIF(F1615,"VVCVC")+COUNTIF(F1615,"CVVCV")+COUNTIF(F1615,"VVCV")</f>
        <v>0</v>
      </c>
      <c r="AY1615" s="1">
        <f>COUNTIF(F1615,"CCVCV")</f>
        <v>0</v>
      </c>
      <c r="AZ1615" s="1">
        <f>COUNTIF(F1615,"CCVCVC")</f>
        <v>0</v>
      </c>
      <c r="BA1615" s="1">
        <f>COUNTIF(F1615,"CCVV")</f>
        <v>0</v>
      </c>
      <c r="BB1615" s="1">
        <f>COUNTIF(F1615,"CCVVC")</f>
        <v>0</v>
      </c>
      <c r="BF1615" s="1" t="str">
        <f>RIGHT(F1615,4)</f>
        <v>VCVC</v>
      </c>
      <c r="BG1615" s="1"/>
      <c r="BJ1615">
        <v>1</v>
      </c>
      <c r="BP1615" s="1">
        <f>SUM(BG1615:BO1615)</f>
        <v>1</v>
      </c>
      <c r="BQ1615">
        <v>0</v>
      </c>
      <c r="BS1615" s="1" t="str">
        <f>LEFT(B1615,1)</f>
        <v>t</v>
      </c>
      <c r="BT1615" s="1" t="str">
        <f>LEFT(B1615,2)</f>
        <v>tu</v>
      </c>
      <c r="BU1615" s="1" t="str">
        <f>RIGHT(B1615,1)</f>
        <v>n</v>
      </c>
      <c r="BX1615" s="10">
        <v>0</v>
      </c>
      <c r="BY1615" s="10" t="str">
        <f>LEFT(CA1615,1)</f>
        <v>u</v>
      </c>
      <c r="BZ1615" s="10" t="str">
        <f>LEFT(CC1615,1)</f>
        <v>i</v>
      </c>
      <c r="CA1615" s="10" t="str">
        <f>RIGHT(B1615,4)</f>
        <v>uʔin</v>
      </c>
      <c r="CB1615" s="10" t="str">
        <f>RIGHT(B1615,3)</f>
        <v>ʔin</v>
      </c>
      <c r="CC1615" s="10" t="str">
        <f>RIGHT(B1615,2)</f>
        <v>in</v>
      </c>
      <c r="CD1615" s="10" t="str">
        <f>RIGHT(B1615,1)</f>
        <v>n</v>
      </c>
    </row>
    <row r="1616" spans="1:82">
      <c r="A1616">
        <v>1705</v>
      </c>
      <c r="B1616" s="30" t="s">
        <v>327</v>
      </c>
      <c r="C1616" t="s">
        <v>1601</v>
      </c>
      <c r="D1616" t="s">
        <v>1141</v>
      </c>
      <c r="E1616" t="s">
        <v>1141</v>
      </c>
      <c r="F1616" t="s">
        <v>2842</v>
      </c>
      <c r="G1616" s="1">
        <f>COUNTIF(B1616,"*ii*")</f>
        <v>0</v>
      </c>
      <c r="H1616" s="1">
        <f>COUNTIF(B1616,"*ee*")</f>
        <v>0</v>
      </c>
      <c r="I1616" s="1">
        <f>COUNTIF(B1616,"*aa*")</f>
        <v>0</v>
      </c>
      <c r="J1616" s="1">
        <f>COUNTIF(B1616,"*oo*")</f>
        <v>0</v>
      </c>
      <c r="K1616" s="1">
        <f>COUNTIF(B1616,"*uu*")</f>
        <v>0</v>
      </c>
      <c r="L1616" s="1">
        <f>COUNTIF(B1616,"*ia*")</f>
        <v>0</v>
      </c>
      <c r="M1616" s="1">
        <f>COUNTIF(B1616,"*iu*")</f>
        <v>0</v>
      </c>
      <c r="N1616" s="1">
        <f>COUNTIF(B1616,"*ei*")</f>
        <v>0</v>
      </c>
      <c r="O1616" s="1">
        <f>COUNTIF(B1616,"*ea*")</f>
        <v>0</v>
      </c>
      <c r="P1616" s="1">
        <f>COUNTIF(B1616,"*eo*")</f>
        <v>0</v>
      </c>
      <c r="Q1616" s="1">
        <f>COUNTIF(B1616,"*eu*")</f>
        <v>0</v>
      </c>
      <c r="R1616" s="1">
        <f>COUNTIF(B1616,"*ai*")</f>
        <v>0</v>
      </c>
      <c r="S1616" s="1">
        <f>COUNTIF(B1616,"*ae*")</f>
        <v>0</v>
      </c>
      <c r="T1616" s="1">
        <f>COUNTIF(B1616,"*ao*")</f>
        <v>0</v>
      </c>
      <c r="U1616" s="1">
        <f>COUNTIF(B1616,"*au*")</f>
        <v>0</v>
      </c>
      <c r="V1616" s="1">
        <f>COUNTIF(B1616,"*oi*")</f>
        <v>0</v>
      </c>
      <c r="W1616" s="1">
        <f>COUNTIF(B1616,"*oe*")</f>
        <v>0</v>
      </c>
      <c r="X1616" s="1">
        <f>COUNTIF(B1616,"*oa*")</f>
        <v>0</v>
      </c>
      <c r="Y1616" s="1">
        <f>COUNTIF(B1616,"*ou*")</f>
        <v>0</v>
      </c>
      <c r="Z1616" s="1">
        <f>COUNTIF(B1616,"*ui*")</f>
        <v>0</v>
      </c>
      <c r="AA1616" s="1">
        <f>COUNTIF(B1616,"*ua*")</f>
        <v>0</v>
      </c>
      <c r="AB1616">
        <f>SUM(G1616:AA1616)</f>
        <v>0</v>
      </c>
      <c r="AC1616">
        <v>2</v>
      </c>
      <c r="AD1616">
        <f>COUNTIF(AC1616,"2")</f>
        <v>1</v>
      </c>
      <c r="AE1616">
        <f>COUNTIF(AC1616,"3")</f>
        <v>0</v>
      </c>
      <c r="AF1616">
        <f>COUNTIF(AC1616,"4")</f>
        <v>0</v>
      </c>
      <c r="AG1616">
        <f>COUNTIF(AC1616,"5")</f>
        <v>0</v>
      </c>
      <c r="AH1616">
        <v>1</v>
      </c>
      <c r="AI1616">
        <v>0</v>
      </c>
      <c r="AM1616">
        <v>1</v>
      </c>
      <c r="AN1616" t="str">
        <f>RIGHT(B1616,1)</f>
        <v>r</v>
      </c>
      <c r="AO1616" s="1">
        <f>COUNTIF(F1616,"CVCV")+COUNTIF(F1616,"CVVCV")</f>
        <v>0</v>
      </c>
      <c r="AP1616" s="1">
        <f>COUNTIF(F1616,"CVCVC")+COUNTIF(F1616,"CVVCVC")</f>
        <v>1</v>
      </c>
      <c r="AQ1616" s="1">
        <f>COUNTIF(F1616,"VCV")+COUNTIF(F1616,"VVCV")</f>
        <v>0</v>
      </c>
      <c r="AR1616" s="1">
        <f>COUNTIF(F1616,"VCVC")+COUNTIF(F1616,"VVCVC")</f>
        <v>0</v>
      </c>
      <c r="AS1616" s="1">
        <f>COUNTIF(F1616,"CVV")</f>
        <v>0</v>
      </c>
      <c r="AT1616" s="1">
        <f>COUNTIF(F1616,"CVVC")</f>
        <v>0</v>
      </c>
      <c r="AU1616" s="1">
        <f>COUNTIF(F1616,"VV")</f>
        <v>0</v>
      </c>
      <c r="AV1616" s="1">
        <f>COUNTIF(F1616,"VVC")</f>
        <v>0</v>
      </c>
      <c r="AW1616" s="1">
        <f>COUNTIF(F1616,"CVVCVC")+COUNTIF(F1616,"VVCVC")+COUNTIF(F1616,"CVVCV")+COUNTIF(F1616,"VVCV")</f>
        <v>0</v>
      </c>
      <c r="AY1616" s="1">
        <f>COUNTIF(F1616,"CCVCV")</f>
        <v>0</v>
      </c>
      <c r="AZ1616" s="1">
        <f>COUNTIF(F1616,"CCVCVC")</f>
        <v>0</v>
      </c>
      <c r="BA1616" s="1">
        <f>COUNTIF(F1616,"CCVV")</f>
        <v>0</v>
      </c>
      <c r="BB1616" s="1">
        <f>COUNTIF(F1616,"CCVVC")</f>
        <v>0</v>
      </c>
      <c r="BF1616" s="1" t="str">
        <f>RIGHT(F1616,4)</f>
        <v>VCVC</v>
      </c>
      <c r="BG1616" s="1"/>
      <c r="BJ1616">
        <v>1</v>
      </c>
      <c r="BP1616" s="1">
        <f>SUM(BG1616:BO1616)</f>
        <v>1</v>
      </c>
      <c r="BQ1616">
        <v>0</v>
      </c>
      <c r="BS1616" s="1" t="str">
        <f>LEFT(B1616,1)</f>
        <v>s</v>
      </c>
      <c r="BT1616" s="1" t="str">
        <f>LEFT(B1616,2)</f>
        <v>so</v>
      </c>
      <c r="BU1616" s="1" t="str">
        <f>RIGHT(B1616,1)</f>
        <v>r</v>
      </c>
      <c r="BX1616" s="10">
        <v>0</v>
      </c>
      <c r="BY1616" s="10" t="str">
        <f>LEFT(CA1616,1)</f>
        <v>o</v>
      </c>
      <c r="BZ1616" s="10" t="str">
        <f>LEFT(CC1616,1)</f>
        <v>i</v>
      </c>
      <c r="CA1616" s="10" t="str">
        <f>RIGHT(B1616,4)</f>
        <v>ofir</v>
      </c>
      <c r="CB1616" s="10" t="str">
        <f>RIGHT(B1616,3)</f>
        <v>fir</v>
      </c>
      <c r="CC1616" s="10" t="str">
        <f>RIGHT(B1616,2)</f>
        <v>ir</v>
      </c>
      <c r="CD1616" s="10" t="str">
        <f>RIGHT(B1616,1)</f>
        <v>r</v>
      </c>
    </row>
    <row r="1617" spans="1:82">
      <c r="A1617">
        <v>490</v>
      </c>
      <c r="B1617" s="30" t="s">
        <v>968</v>
      </c>
      <c r="C1617" t="s">
        <v>2547</v>
      </c>
      <c r="D1617" t="s">
        <v>1141</v>
      </c>
      <c r="E1617" t="s">
        <v>1141</v>
      </c>
      <c r="F1617" t="s">
        <v>2842</v>
      </c>
      <c r="G1617" s="1">
        <f>COUNTIF(B1617,"*ii*")</f>
        <v>0</v>
      </c>
      <c r="H1617" s="1">
        <f>COUNTIF(B1617,"*ee*")</f>
        <v>0</v>
      </c>
      <c r="I1617" s="1">
        <f>COUNTIF(B1617,"*aa*")</f>
        <v>0</v>
      </c>
      <c r="J1617" s="1">
        <f>COUNTIF(B1617,"*oo*")</f>
        <v>0</v>
      </c>
      <c r="K1617" s="1">
        <f>COUNTIF(B1617,"*uu*")</f>
        <v>0</v>
      </c>
      <c r="L1617" s="1">
        <f>COUNTIF(B1617,"*ia*")</f>
        <v>0</v>
      </c>
      <c r="M1617" s="1">
        <f>COUNTIF(B1617,"*iu*")</f>
        <v>0</v>
      </c>
      <c r="N1617" s="1">
        <f>COUNTIF(B1617,"*ei*")</f>
        <v>0</v>
      </c>
      <c r="O1617" s="1">
        <f>COUNTIF(B1617,"*ea*")</f>
        <v>0</v>
      </c>
      <c r="P1617" s="1">
        <f>COUNTIF(B1617,"*eo*")</f>
        <v>0</v>
      </c>
      <c r="Q1617" s="1">
        <f>COUNTIF(B1617,"*eu*")</f>
        <v>0</v>
      </c>
      <c r="R1617" s="1">
        <f>COUNTIF(B1617,"*ai*")</f>
        <v>0</v>
      </c>
      <c r="S1617" s="1">
        <f>COUNTIF(B1617,"*ae*")</f>
        <v>0</v>
      </c>
      <c r="T1617" s="1">
        <f>COUNTIF(B1617,"*ao*")</f>
        <v>0</v>
      </c>
      <c r="U1617" s="1">
        <f>COUNTIF(B1617,"*au*")</f>
        <v>0</v>
      </c>
      <c r="V1617" s="1">
        <f>COUNTIF(B1617,"*oi*")</f>
        <v>0</v>
      </c>
      <c r="W1617" s="1">
        <f>COUNTIF(B1617,"*oe*")</f>
        <v>0</v>
      </c>
      <c r="X1617" s="1">
        <f>COUNTIF(B1617,"*oa*")</f>
        <v>0</v>
      </c>
      <c r="Y1617" s="1">
        <f>COUNTIF(B1617,"*ou*")</f>
        <v>0</v>
      </c>
      <c r="Z1617" s="1">
        <f>COUNTIF(B1617,"*ui*")</f>
        <v>0</v>
      </c>
      <c r="AA1617" s="1">
        <f>COUNTIF(B1617,"*ua*")</f>
        <v>0</v>
      </c>
      <c r="AB1617">
        <f>SUM(G1617:AA1617)</f>
        <v>0</v>
      </c>
      <c r="AC1617">
        <v>2</v>
      </c>
      <c r="AD1617">
        <f>COUNTIF(AC1617,"2")</f>
        <v>1</v>
      </c>
      <c r="AE1617">
        <f>COUNTIF(AC1617,"3")</f>
        <v>0</v>
      </c>
      <c r="AF1617">
        <f>COUNTIF(AC1617,"4")</f>
        <v>0</v>
      </c>
      <c r="AG1617">
        <f>COUNTIF(AC1617,"5")</f>
        <v>0</v>
      </c>
      <c r="AH1617">
        <v>1</v>
      </c>
      <c r="AI1617">
        <v>0</v>
      </c>
      <c r="AM1617">
        <v>1</v>
      </c>
      <c r="AN1617" t="str">
        <f>RIGHT(B1617,1)</f>
        <v>s</v>
      </c>
      <c r="AO1617" s="1">
        <f>COUNTIF(F1617,"CVCV")+COUNTIF(F1617,"CVVCV")</f>
        <v>0</v>
      </c>
      <c r="AP1617" s="1">
        <f>COUNTIF(F1617,"CVCVC")+COUNTIF(F1617,"CVVCVC")</f>
        <v>1</v>
      </c>
      <c r="AQ1617" s="1">
        <f>COUNTIF(F1617,"VCV")+COUNTIF(F1617,"VVCV")</f>
        <v>0</v>
      </c>
      <c r="AR1617" s="1">
        <f>COUNTIF(F1617,"VCVC")+COUNTIF(F1617,"VVCVC")</f>
        <v>0</v>
      </c>
      <c r="AS1617" s="1">
        <f>COUNTIF(F1617,"CVV")</f>
        <v>0</v>
      </c>
      <c r="AT1617" s="1">
        <f>COUNTIF(F1617,"CVVC")</f>
        <v>0</v>
      </c>
      <c r="AU1617" s="1">
        <f>COUNTIF(F1617,"VV")</f>
        <v>0</v>
      </c>
      <c r="AV1617" s="1">
        <f>COUNTIF(F1617,"VVC")</f>
        <v>0</v>
      </c>
      <c r="AW1617" s="1">
        <f>COUNTIF(F1617,"CVVCVC")+COUNTIF(F1617,"VVCVC")+COUNTIF(F1617,"CVVCV")+COUNTIF(F1617,"VVCV")</f>
        <v>0</v>
      </c>
      <c r="AY1617" s="1">
        <f>COUNTIF(F1617,"CCVCV")</f>
        <v>0</v>
      </c>
      <c r="AZ1617" s="1">
        <f>COUNTIF(F1617,"CCVCVC")</f>
        <v>0</v>
      </c>
      <c r="BA1617" s="1">
        <f>COUNTIF(F1617,"CCVV")</f>
        <v>0</v>
      </c>
      <c r="BB1617" s="1">
        <f>COUNTIF(F1617,"CCVVC")</f>
        <v>0</v>
      </c>
      <c r="BF1617" s="1" t="str">
        <f>RIGHT(F1617,4)</f>
        <v>VCVC</v>
      </c>
      <c r="BG1617" s="1"/>
      <c r="BJ1617">
        <v>1</v>
      </c>
      <c r="BP1617" s="1">
        <f>SUM(BG1617:BO1617)</f>
        <v>1</v>
      </c>
      <c r="BQ1617">
        <v>0</v>
      </c>
      <c r="BS1617" s="1" t="str">
        <f>LEFT(B1617,1)</f>
        <v>k</v>
      </c>
      <c r="BT1617" s="1" t="str">
        <f>LEFT(B1617,2)</f>
        <v>ka</v>
      </c>
      <c r="BU1617" s="1" t="str">
        <f>RIGHT(B1617,1)</f>
        <v>s</v>
      </c>
      <c r="BX1617" s="10">
        <v>0</v>
      </c>
      <c r="BY1617" s="10" t="str">
        <f>LEFT(CA1617,1)</f>
        <v>a</v>
      </c>
      <c r="BZ1617" s="10" t="str">
        <f>LEFT(CC1617,1)</f>
        <v>i</v>
      </c>
      <c r="CA1617" s="10" t="str">
        <f>RIGHT(B1617,4)</f>
        <v>aris</v>
      </c>
      <c r="CB1617" s="10" t="str">
        <f>RIGHT(B1617,3)</f>
        <v>ris</v>
      </c>
      <c r="CC1617" s="10" t="str">
        <f>RIGHT(B1617,2)</f>
        <v>is</v>
      </c>
      <c r="CD1617" s="10" t="str">
        <f>RIGHT(B1617,1)</f>
        <v>s</v>
      </c>
    </row>
    <row r="1618" spans="1:82">
      <c r="A1618">
        <v>758</v>
      </c>
      <c r="B1618" s="30" t="s">
        <v>593</v>
      </c>
      <c r="C1618" t="s">
        <v>1957</v>
      </c>
      <c r="D1618" t="s">
        <v>1150</v>
      </c>
      <c r="E1618" t="s">
        <v>2821</v>
      </c>
      <c r="F1618" t="s">
        <v>2842</v>
      </c>
      <c r="G1618" s="1">
        <f>COUNTIF(B1618,"*ii*")</f>
        <v>0</v>
      </c>
      <c r="H1618" s="1">
        <f>COUNTIF(B1618,"*ee*")</f>
        <v>0</v>
      </c>
      <c r="I1618" s="1">
        <f>COUNTIF(B1618,"*aa*")</f>
        <v>0</v>
      </c>
      <c r="J1618" s="1">
        <f>COUNTIF(B1618,"*oo*")</f>
        <v>0</v>
      </c>
      <c r="K1618" s="1">
        <f>COUNTIF(B1618,"*uu*")</f>
        <v>0</v>
      </c>
      <c r="L1618" s="1">
        <f>COUNTIF(B1618,"*ia*")</f>
        <v>0</v>
      </c>
      <c r="M1618" s="1">
        <f>COUNTIF(B1618,"*iu*")</f>
        <v>0</v>
      </c>
      <c r="N1618" s="1">
        <f>COUNTIF(B1618,"*ei*")</f>
        <v>0</v>
      </c>
      <c r="O1618" s="1">
        <f>COUNTIF(B1618,"*ea*")</f>
        <v>0</v>
      </c>
      <c r="P1618" s="1">
        <f>COUNTIF(B1618,"*eo*")</f>
        <v>0</v>
      </c>
      <c r="Q1618" s="1">
        <f>COUNTIF(B1618,"*eu*")</f>
        <v>0</v>
      </c>
      <c r="R1618" s="1">
        <f>COUNTIF(B1618,"*ai*")</f>
        <v>0</v>
      </c>
      <c r="S1618" s="1">
        <f>COUNTIF(B1618,"*ae*")</f>
        <v>0</v>
      </c>
      <c r="T1618" s="1">
        <f>COUNTIF(B1618,"*ao*")</f>
        <v>0</v>
      </c>
      <c r="U1618" s="1">
        <f>COUNTIF(B1618,"*au*")</f>
        <v>0</v>
      </c>
      <c r="V1618" s="1">
        <f>COUNTIF(B1618,"*oi*")</f>
        <v>0</v>
      </c>
      <c r="W1618" s="1">
        <f>COUNTIF(B1618,"*oe*")</f>
        <v>0</v>
      </c>
      <c r="X1618" s="1">
        <f>COUNTIF(B1618,"*oa*")</f>
        <v>0</v>
      </c>
      <c r="Y1618" s="1">
        <f>COUNTIF(B1618,"*ou*")</f>
        <v>0</v>
      </c>
      <c r="Z1618" s="1">
        <f>COUNTIF(B1618,"*ui*")</f>
        <v>0</v>
      </c>
      <c r="AA1618" s="1">
        <f>COUNTIF(B1618,"*ua*")</f>
        <v>0</v>
      </c>
      <c r="AB1618">
        <f>SUM(G1618:AA1618)</f>
        <v>0</v>
      </c>
      <c r="AC1618">
        <v>2</v>
      </c>
      <c r="AD1618">
        <f>COUNTIF(AC1618,"2")</f>
        <v>1</v>
      </c>
      <c r="AE1618">
        <f>COUNTIF(AC1618,"3")</f>
        <v>0</v>
      </c>
      <c r="AF1618">
        <f>COUNTIF(AC1618,"4")</f>
        <v>0</v>
      </c>
      <c r="AG1618">
        <f>COUNTIF(AC1618,"5")</f>
        <v>0</v>
      </c>
      <c r="AH1618">
        <v>1</v>
      </c>
      <c r="AI1618">
        <v>0</v>
      </c>
      <c r="AM1618">
        <v>1</v>
      </c>
      <c r="AN1618" t="str">
        <f>RIGHT(B1618,1)</f>
        <v>s</v>
      </c>
      <c r="AO1618" s="1">
        <f>COUNTIF(F1618,"CVCV")+COUNTIF(F1618,"CVVCV")</f>
        <v>0</v>
      </c>
      <c r="AP1618" s="1">
        <f>COUNTIF(F1618,"CVCVC")+COUNTIF(F1618,"CVVCVC")</f>
        <v>1</v>
      </c>
      <c r="AQ1618" s="1">
        <f>COUNTIF(F1618,"VCV")+COUNTIF(F1618,"VVCV")</f>
        <v>0</v>
      </c>
      <c r="AR1618" s="1">
        <f>COUNTIF(F1618,"VCVC")+COUNTIF(F1618,"VVCVC")</f>
        <v>0</v>
      </c>
      <c r="AS1618" s="1">
        <f>COUNTIF(F1618,"CVV")</f>
        <v>0</v>
      </c>
      <c r="AT1618" s="1">
        <f>COUNTIF(F1618,"CVVC")</f>
        <v>0</v>
      </c>
      <c r="AU1618" s="1">
        <f>COUNTIF(F1618,"VV")</f>
        <v>0</v>
      </c>
      <c r="AV1618" s="1">
        <f>COUNTIF(F1618,"VVC")</f>
        <v>0</v>
      </c>
      <c r="AW1618" s="1">
        <f>COUNTIF(F1618,"CVVCVC")+COUNTIF(F1618,"VVCVC")+COUNTIF(F1618,"CVVCV")+COUNTIF(F1618,"VVCV")</f>
        <v>0</v>
      </c>
      <c r="AY1618" s="1">
        <f>COUNTIF(F1618,"CCVCV")</f>
        <v>0</v>
      </c>
      <c r="AZ1618" s="1">
        <f>COUNTIF(F1618,"CCVCVC")</f>
        <v>0</v>
      </c>
      <c r="BA1618" s="1">
        <f>COUNTIF(F1618,"CCVV")</f>
        <v>0</v>
      </c>
      <c r="BB1618" s="1">
        <f>COUNTIF(F1618,"CCVVC")</f>
        <v>0</v>
      </c>
      <c r="BF1618" s="1" t="str">
        <f>RIGHT(F1618,4)</f>
        <v>VCVC</v>
      </c>
      <c r="BG1618" s="1"/>
      <c r="BJ1618">
        <v>1</v>
      </c>
      <c r="BP1618" s="1">
        <f>SUM(BG1618:BO1618)</f>
        <v>1</v>
      </c>
      <c r="BQ1618">
        <v>0</v>
      </c>
      <c r="BS1618" s="1" t="str">
        <f>LEFT(B1618,1)</f>
        <v>m</v>
      </c>
      <c r="BT1618" s="1" t="str">
        <f>LEFT(B1618,2)</f>
        <v>ma</v>
      </c>
      <c r="BU1618" s="1" t="str">
        <f>RIGHT(B1618,1)</f>
        <v>s</v>
      </c>
      <c r="BX1618" s="10">
        <v>0</v>
      </c>
      <c r="BY1618" s="10" t="str">
        <f>LEFT(CA1618,1)</f>
        <v>a</v>
      </c>
      <c r="BZ1618" s="10" t="str">
        <f>LEFT(CC1618,1)</f>
        <v>i</v>
      </c>
      <c r="CA1618" s="10" t="str">
        <f>RIGHT(B1618,4)</f>
        <v>anis</v>
      </c>
      <c r="CB1618" s="10" t="str">
        <f>RIGHT(B1618,3)</f>
        <v>nis</v>
      </c>
      <c r="CC1618" s="10" t="str">
        <f>RIGHT(B1618,2)</f>
        <v>is</v>
      </c>
      <c r="CD1618" s="10" t="str">
        <f>RIGHT(B1618,1)</f>
        <v>s</v>
      </c>
    </row>
    <row r="1619" spans="1:82">
      <c r="A1619">
        <v>130</v>
      </c>
      <c r="B1619" s="30" t="s">
        <v>873</v>
      </c>
      <c r="C1619" t="s">
        <v>2376</v>
      </c>
      <c r="D1619" t="s">
        <v>1150</v>
      </c>
      <c r="E1619" t="s">
        <v>2821</v>
      </c>
      <c r="F1619" t="s">
        <v>2842</v>
      </c>
      <c r="G1619" s="1">
        <f>COUNTIF(B1619,"*ii*")</f>
        <v>0</v>
      </c>
      <c r="H1619" s="1">
        <f>COUNTIF(B1619,"*ee*")</f>
        <v>0</v>
      </c>
      <c r="I1619" s="1">
        <f>COUNTIF(B1619,"*aa*")</f>
        <v>0</v>
      </c>
      <c r="J1619" s="1">
        <f>COUNTIF(B1619,"*oo*")</f>
        <v>0</v>
      </c>
      <c r="K1619" s="1">
        <f>COUNTIF(B1619,"*uu*")</f>
        <v>0</v>
      </c>
      <c r="L1619" s="1">
        <f>COUNTIF(B1619,"*ia*")</f>
        <v>0</v>
      </c>
      <c r="M1619" s="1">
        <f>COUNTIF(B1619,"*iu*")</f>
        <v>0</v>
      </c>
      <c r="N1619" s="1">
        <f>COUNTIF(B1619,"*ei*")</f>
        <v>0</v>
      </c>
      <c r="O1619" s="1">
        <f>COUNTIF(B1619,"*ea*")</f>
        <v>0</v>
      </c>
      <c r="P1619" s="1">
        <f>COUNTIF(B1619,"*eo*")</f>
        <v>0</v>
      </c>
      <c r="Q1619" s="1">
        <f>COUNTIF(B1619,"*eu*")</f>
        <v>0</v>
      </c>
      <c r="R1619" s="1">
        <f>COUNTIF(B1619,"*ai*")</f>
        <v>0</v>
      </c>
      <c r="S1619" s="1">
        <f>COUNTIF(B1619,"*ae*")</f>
        <v>0</v>
      </c>
      <c r="T1619" s="1">
        <f>COUNTIF(B1619,"*ao*")</f>
        <v>0</v>
      </c>
      <c r="U1619" s="1">
        <f>COUNTIF(B1619,"*au*")</f>
        <v>0</v>
      </c>
      <c r="V1619" s="1">
        <f>COUNTIF(B1619,"*oi*")</f>
        <v>0</v>
      </c>
      <c r="W1619" s="1">
        <f>COUNTIF(B1619,"*oe*")</f>
        <v>0</v>
      </c>
      <c r="X1619" s="1">
        <f>COUNTIF(B1619,"*oa*")</f>
        <v>0</v>
      </c>
      <c r="Y1619" s="1">
        <f>COUNTIF(B1619,"*ou*")</f>
        <v>0</v>
      </c>
      <c r="Z1619" s="1">
        <f>COUNTIF(B1619,"*ui*")</f>
        <v>0</v>
      </c>
      <c r="AA1619" s="1">
        <f>COUNTIF(B1619,"*ua*")</f>
        <v>0</v>
      </c>
      <c r="AB1619">
        <f>SUM(G1619:AA1619)</f>
        <v>0</v>
      </c>
      <c r="AC1619">
        <v>2</v>
      </c>
      <c r="AD1619">
        <f>COUNTIF(AC1619,"2")</f>
        <v>1</v>
      </c>
      <c r="AE1619">
        <f>COUNTIF(AC1619,"3")</f>
        <v>0</v>
      </c>
      <c r="AF1619">
        <f>COUNTIF(AC1619,"4")</f>
        <v>0</v>
      </c>
      <c r="AG1619">
        <f>COUNTIF(AC1619,"5")</f>
        <v>0</v>
      </c>
      <c r="AH1619">
        <v>1</v>
      </c>
      <c r="AI1619">
        <v>0</v>
      </c>
      <c r="AM1619">
        <v>1</v>
      </c>
      <c r="AN1619" t="str">
        <f>RIGHT(B1619,1)</f>
        <v>s</v>
      </c>
      <c r="AO1619" s="1">
        <f>COUNTIF(F1619,"CVCV")+COUNTIF(F1619,"CVVCV")</f>
        <v>0</v>
      </c>
      <c r="AP1619" s="1">
        <f>COUNTIF(F1619,"CVCVC")+COUNTIF(F1619,"CVVCVC")</f>
        <v>1</v>
      </c>
      <c r="AQ1619" s="1">
        <f>COUNTIF(F1619,"VCV")+COUNTIF(F1619,"VVCV")</f>
        <v>0</v>
      </c>
      <c r="AR1619" s="1">
        <f>COUNTIF(F1619,"VCVC")+COUNTIF(F1619,"VVCVC")</f>
        <v>0</v>
      </c>
      <c r="AS1619" s="1">
        <f>COUNTIF(F1619,"CVV")</f>
        <v>0</v>
      </c>
      <c r="AT1619" s="1">
        <f>COUNTIF(F1619,"CVVC")</f>
        <v>0</v>
      </c>
      <c r="AU1619" s="1">
        <f>COUNTIF(F1619,"VV")</f>
        <v>0</v>
      </c>
      <c r="AV1619" s="1">
        <f>COUNTIF(F1619,"VVC")</f>
        <v>0</v>
      </c>
      <c r="AW1619" s="1">
        <f>COUNTIF(F1619,"CVVCVC")+COUNTIF(F1619,"VVCVC")+COUNTIF(F1619,"CVVCV")+COUNTIF(F1619,"VVCV")</f>
        <v>0</v>
      </c>
      <c r="AY1619" s="1">
        <f>COUNTIF(F1619,"CCVCV")</f>
        <v>0</v>
      </c>
      <c r="AZ1619" s="1">
        <f>COUNTIF(F1619,"CCVCVC")</f>
        <v>0</v>
      </c>
      <c r="BA1619" s="1">
        <f>COUNTIF(F1619,"CCVV")</f>
        <v>0</v>
      </c>
      <c r="BB1619" s="1">
        <f>COUNTIF(F1619,"CCVVC")</f>
        <v>0</v>
      </c>
      <c r="BF1619" s="1" t="str">
        <f>RIGHT(F1619,4)</f>
        <v>VCVC</v>
      </c>
      <c r="BG1619" s="1"/>
      <c r="BJ1619">
        <v>1</v>
      </c>
      <c r="BP1619" s="1">
        <f>SUM(BG1619:BO1619)</f>
        <v>1</v>
      </c>
      <c r="BQ1619">
        <v>0</v>
      </c>
      <c r="BS1619" s="1" t="str">
        <f>LEFT(B1619,1)</f>
        <v>b</v>
      </c>
      <c r="BT1619" s="1" t="str">
        <f>LEFT(B1619,2)</f>
        <v>ba</v>
      </c>
      <c r="BU1619" s="1" t="str">
        <f>RIGHT(B1619,1)</f>
        <v>s</v>
      </c>
      <c r="BX1619" s="10">
        <v>0</v>
      </c>
      <c r="BY1619" s="10" t="str">
        <f>LEFT(CA1619,1)</f>
        <v>a</v>
      </c>
      <c r="BZ1619" s="10" t="str">
        <f>LEFT(CC1619,1)</f>
        <v>i</v>
      </c>
      <c r="CA1619" s="10" t="str">
        <f>RIGHT(B1619,4)</f>
        <v>atis</v>
      </c>
      <c r="CB1619" s="10" t="str">
        <f>RIGHT(B1619,3)</f>
        <v>tis</v>
      </c>
      <c r="CC1619" s="10" t="str">
        <f>RIGHT(B1619,2)</f>
        <v>is</v>
      </c>
      <c r="CD1619" s="10" t="str">
        <f>RIGHT(B1619,1)</f>
        <v>s</v>
      </c>
    </row>
    <row r="1620" spans="1:82">
      <c r="A1620">
        <v>162</v>
      </c>
      <c r="B1620" s="30" t="s">
        <v>738</v>
      </c>
      <c r="C1620" t="s">
        <v>2167</v>
      </c>
      <c r="D1620" t="s">
        <v>1150</v>
      </c>
      <c r="E1620" t="s">
        <v>2821</v>
      </c>
      <c r="F1620" t="s">
        <v>2842</v>
      </c>
      <c r="G1620" s="1">
        <f>COUNTIF(B1620,"*ii*")</f>
        <v>0</v>
      </c>
      <c r="H1620" s="1">
        <f>COUNTIF(B1620,"*ee*")</f>
        <v>0</v>
      </c>
      <c r="I1620" s="1">
        <f>COUNTIF(B1620,"*aa*")</f>
        <v>0</v>
      </c>
      <c r="J1620" s="1">
        <f>COUNTIF(B1620,"*oo*")</f>
        <v>0</v>
      </c>
      <c r="K1620" s="1">
        <f>COUNTIF(B1620,"*uu*")</f>
        <v>0</v>
      </c>
      <c r="L1620" s="1">
        <f>COUNTIF(B1620,"*ia*")</f>
        <v>0</v>
      </c>
      <c r="M1620" s="1">
        <f>COUNTIF(B1620,"*iu*")</f>
        <v>0</v>
      </c>
      <c r="N1620" s="1">
        <f>COUNTIF(B1620,"*ei*")</f>
        <v>0</v>
      </c>
      <c r="O1620" s="1">
        <f>COUNTIF(B1620,"*ea*")</f>
        <v>0</v>
      </c>
      <c r="P1620" s="1">
        <f>COUNTIF(B1620,"*eo*")</f>
        <v>0</v>
      </c>
      <c r="Q1620" s="1">
        <f>COUNTIF(B1620,"*eu*")</f>
        <v>0</v>
      </c>
      <c r="R1620" s="1">
        <f>COUNTIF(B1620,"*ai*")</f>
        <v>0</v>
      </c>
      <c r="S1620" s="1">
        <f>COUNTIF(B1620,"*ae*")</f>
        <v>0</v>
      </c>
      <c r="T1620" s="1">
        <f>COUNTIF(B1620,"*ao*")</f>
        <v>0</v>
      </c>
      <c r="U1620" s="1">
        <f>COUNTIF(B1620,"*au*")</f>
        <v>0</v>
      </c>
      <c r="V1620" s="1">
        <f>COUNTIF(B1620,"*oi*")</f>
        <v>0</v>
      </c>
      <c r="W1620" s="1">
        <f>COUNTIF(B1620,"*oe*")</f>
        <v>0</v>
      </c>
      <c r="X1620" s="1">
        <f>COUNTIF(B1620,"*oa*")</f>
        <v>0</v>
      </c>
      <c r="Y1620" s="1">
        <f>COUNTIF(B1620,"*ou*")</f>
        <v>0</v>
      </c>
      <c r="Z1620" s="1">
        <f>COUNTIF(B1620,"*ui*")</f>
        <v>0</v>
      </c>
      <c r="AA1620" s="1">
        <f>COUNTIF(B1620,"*ua*")</f>
        <v>0</v>
      </c>
      <c r="AB1620">
        <f>SUM(G1620:AA1620)</f>
        <v>0</v>
      </c>
      <c r="AC1620">
        <v>2</v>
      </c>
      <c r="AD1620">
        <f>COUNTIF(AC1620,"2")</f>
        <v>1</v>
      </c>
      <c r="AE1620">
        <f>COUNTIF(AC1620,"3")</f>
        <v>0</v>
      </c>
      <c r="AF1620">
        <f>COUNTIF(AC1620,"4")</f>
        <v>0</v>
      </c>
      <c r="AG1620">
        <f>COUNTIF(AC1620,"5")</f>
        <v>0</v>
      </c>
      <c r="AH1620">
        <v>1</v>
      </c>
      <c r="AI1620">
        <v>0</v>
      </c>
      <c r="AM1620">
        <v>1</v>
      </c>
      <c r="AN1620" t="str">
        <f>RIGHT(B1620,1)</f>
        <v>s</v>
      </c>
      <c r="AO1620" s="1">
        <f>COUNTIF(F1620,"CVCV")+COUNTIF(F1620,"CVVCV")</f>
        <v>0</v>
      </c>
      <c r="AP1620" s="1">
        <f>COUNTIF(F1620,"CVCVC")+COUNTIF(F1620,"CVVCVC")</f>
        <v>1</v>
      </c>
      <c r="AQ1620" s="1">
        <f>COUNTIF(F1620,"VCV")+COUNTIF(F1620,"VVCV")</f>
        <v>0</v>
      </c>
      <c r="AR1620" s="1">
        <f>COUNTIF(F1620,"VCVC")+COUNTIF(F1620,"VVCVC")</f>
        <v>0</v>
      </c>
      <c r="AS1620" s="1">
        <f>COUNTIF(F1620,"CVV")</f>
        <v>0</v>
      </c>
      <c r="AT1620" s="1">
        <f>COUNTIF(F1620,"CVVC")</f>
        <v>0</v>
      </c>
      <c r="AU1620" s="1">
        <f>COUNTIF(F1620,"VV")</f>
        <v>0</v>
      </c>
      <c r="AV1620" s="1">
        <f>COUNTIF(F1620,"VVC")</f>
        <v>0</v>
      </c>
      <c r="AW1620" s="1">
        <f>COUNTIF(F1620,"CVVCVC")+COUNTIF(F1620,"VVCVC")+COUNTIF(F1620,"CVVCV")+COUNTIF(F1620,"VVCV")</f>
        <v>0</v>
      </c>
      <c r="AY1620" s="1">
        <f>COUNTIF(F1620,"CCVCV")</f>
        <v>0</v>
      </c>
      <c r="AZ1620" s="1">
        <f>COUNTIF(F1620,"CCVCVC")</f>
        <v>0</v>
      </c>
      <c r="BA1620" s="1">
        <f>COUNTIF(F1620,"CCVV")</f>
        <v>0</v>
      </c>
      <c r="BB1620" s="1">
        <f>COUNTIF(F1620,"CCVVC")</f>
        <v>0</v>
      </c>
      <c r="BF1620" s="1" t="str">
        <f>RIGHT(F1620,4)</f>
        <v>VCVC</v>
      </c>
      <c r="BG1620" s="1"/>
      <c r="BJ1620">
        <v>1</v>
      </c>
      <c r="BP1620" s="1">
        <f>SUM(BG1620:BO1620)</f>
        <v>1</v>
      </c>
      <c r="BQ1620">
        <v>0</v>
      </c>
      <c r="BS1620" s="1" t="str">
        <f>LEFT(B1620,1)</f>
        <v>b</v>
      </c>
      <c r="BT1620" s="1" t="str">
        <f>LEFT(B1620,2)</f>
        <v>be</v>
      </c>
      <c r="BU1620" s="1" t="str">
        <f>RIGHT(B1620,1)</f>
        <v>s</v>
      </c>
      <c r="BX1620" s="10">
        <v>0</v>
      </c>
      <c r="BY1620" s="10" t="str">
        <f>LEFT(CA1620,1)</f>
        <v>e</v>
      </c>
      <c r="BZ1620" s="10" t="str">
        <f>LEFT(CC1620,1)</f>
        <v>i</v>
      </c>
      <c r="CA1620" s="10" t="str">
        <f>RIGHT(B1620,4)</f>
        <v>etis</v>
      </c>
      <c r="CB1620" s="10" t="str">
        <f>RIGHT(B1620,3)</f>
        <v>tis</v>
      </c>
      <c r="CC1620" s="10" t="str">
        <f>RIGHT(B1620,2)</f>
        <v>is</v>
      </c>
      <c r="CD1620" s="10" t="str">
        <f>RIGHT(B1620,1)</f>
        <v>s</v>
      </c>
    </row>
    <row r="1621" spans="1:82">
      <c r="A1621">
        <v>1153</v>
      </c>
      <c r="B1621" s="30" t="s">
        <v>301</v>
      </c>
      <c r="C1621" t="s">
        <v>1560</v>
      </c>
      <c r="D1621" t="s">
        <v>1141</v>
      </c>
      <c r="E1621" t="s">
        <v>1141</v>
      </c>
      <c r="F1621" t="s">
        <v>2842</v>
      </c>
      <c r="G1621" s="1">
        <f>COUNTIF(B1621,"*ii*")</f>
        <v>0</v>
      </c>
      <c r="H1621" s="1">
        <f>COUNTIF(B1621,"*ee*")</f>
        <v>0</v>
      </c>
      <c r="I1621" s="1">
        <f>COUNTIF(B1621,"*aa*")</f>
        <v>0</v>
      </c>
      <c r="J1621" s="1">
        <f>COUNTIF(B1621,"*oo*")</f>
        <v>0</v>
      </c>
      <c r="K1621" s="1">
        <f>COUNTIF(B1621,"*uu*")</f>
        <v>0</v>
      </c>
      <c r="L1621" s="1">
        <f>COUNTIF(B1621,"*ia*")</f>
        <v>0</v>
      </c>
      <c r="M1621" s="1">
        <f>COUNTIF(B1621,"*iu*")</f>
        <v>0</v>
      </c>
      <c r="N1621" s="1">
        <f>COUNTIF(B1621,"*ei*")</f>
        <v>0</v>
      </c>
      <c r="O1621" s="1">
        <f>COUNTIF(B1621,"*ea*")</f>
        <v>0</v>
      </c>
      <c r="P1621" s="1">
        <f>COUNTIF(B1621,"*eo*")</f>
        <v>0</v>
      </c>
      <c r="Q1621" s="1">
        <f>COUNTIF(B1621,"*eu*")</f>
        <v>0</v>
      </c>
      <c r="R1621" s="1">
        <f>COUNTIF(B1621,"*ai*")</f>
        <v>0</v>
      </c>
      <c r="S1621" s="1">
        <f>COUNTIF(B1621,"*ae*")</f>
        <v>0</v>
      </c>
      <c r="T1621" s="1">
        <f>COUNTIF(B1621,"*ao*")</f>
        <v>0</v>
      </c>
      <c r="U1621" s="1">
        <f>COUNTIF(B1621,"*au*")</f>
        <v>0</v>
      </c>
      <c r="V1621" s="1">
        <f>COUNTIF(B1621,"*oi*")</f>
        <v>0</v>
      </c>
      <c r="W1621" s="1">
        <f>COUNTIF(B1621,"*oe*")</f>
        <v>0</v>
      </c>
      <c r="X1621" s="1">
        <f>COUNTIF(B1621,"*oa*")</f>
        <v>0</v>
      </c>
      <c r="Y1621" s="1">
        <f>COUNTIF(B1621,"*ou*")</f>
        <v>0</v>
      </c>
      <c r="Z1621" s="1">
        <f>COUNTIF(B1621,"*ui*")</f>
        <v>0</v>
      </c>
      <c r="AA1621" s="1">
        <f>COUNTIF(B1621,"*ua*")</f>
        <v>0</v>
      </c>
      <c r="AB1621">
        <f>SUM(G1621:AA1621)</f>
        <v>0</v>
      </c>
      <c r="AC1621">
        <v>2</v>
      </c>
      <c r="AD1621">
        <f>COUNTIF(AC1621,"2")</f>
        <v>1</v>
      </c>
      <c r="AE1621">
        <f>COUNTIF(AC1621,"3")</f>
        <v>0</v>
      </c>
      <c r="AF1621">
        <f>COUNTIF(AC1621,"4")</f>
        <v>0</v>
      </c>
      <c r="AG1621">
        <f>COUNTIF(AC1621,"5")</f>
        <v>0</v>
      </c>
      <c r="AH1621">
        <v>1</v>
      </c>
      <c r="AI1621">
        <v>0</v>
      </c>
      <c r="AM1621">
        <v>1</v>
      </c>
      <c r="AN1621" t="str">
        <f>RIGHT(B1621,1)</f>
        <v>s</v>
      </c>
      <c r="AO1621" s="1">
        <f>COUNTIF(F1621,"CVCV")+COUNTIF(F1621,"CVVCV")</f>
        <v>0</v>
      </c>
      <c r="AP1621" s="1">
        <f>COUNTIF(F1621,"CVCVC")+COUNTIF(F1621,"CVVCVC")</f>
        <v>1</v>
      </c>
      <c r="AQ1621" s="1">
        <f>COUNTIF(F1621,"VCV")+COUNTIF(F1621,"VVCV")</f>
        <v>0</v>
      </c>
      <c r="AR1621" s="1">
        <f>COUNTIF(F1621,"VCVC")+COUNTIF(F1621,"VVCVC")</f>
        <v>0</v>
      </c>
      <c r="AS1621" s="1">
        <f>COUNTIF(F1621,"CVV")</f>
        <v>0</v>
      </c>
      <c r="AT1621" s="1">
        <f>COUNTIF(F1621,"CVVC")</f>
        <v>0</v>
      </c>
      <c r="AU1621" s="1">
        <f>COUNTIF(F1621,"VV")</f>
        <v>0</v>
      </c>
      <c r="AV1621" s="1">
        <f>COUNTIF(F1621,"VVC")</f>
        <v>0</v>
      </c>
      <c r="AW1621" s="1">
        <f>COUNTIF(F1621,"CVVCVC")+COUNTIF(F1621,"VVCVC")+COUNTIF(F1621,"CVVCV")+COUNTIF(F1621,"VVCV")</f>
        <v>0</v>
      </c>
      <c r="AY1621" s="1">
        <f>COUNTIF(F1621,"CCVCV")</f>
        <v>0</v>
      </c>
      <c r="AZ1621" s="1">
        <f>COUNTIF(F1621,"CCVCVC")</f>
        <v>0</v>
      </c>
      <c r="BA1621" s="1">
        <f>COUNTIF(F1621,"CCVV")</f>
        <v>0</v>
      </c>
      <c r="BB1621" s="1">
        <f>COUNTIF(F1621,"CCVVC")</f>
        <v>0</v>
      </c>
      <c r="BF1621" s="1" t="str">
        <f>RIGHT(F1621,4)</f>
        <v>VCVC</v>
      </c>
      <c r="BG1621" s="1"/>
      <c r="BJ1621">
        <v>1</v>
      </c>
      <c r="BP1621" s="1">
        <f>SUM(BG1621:BO1621)</f>
        <v>1</v>
      </c>
      <c r="BQ1621">
        <v>0</v>
      </c>
      <c r="BS1621" s="1" t="str">
        <f>LEFT(B1621,1)</f>
        <v>p</v>
      </c>
      <c r="BT1621" s="1" t="str">
        <f>LEFT(B1621,2)</f>
        <v>pi</v>
      </c>
      <c r="BU1621" s="1" t="str">
        <f>RIGHT(B1621,1)</f>
        <v>s</v>
      </c>
      <c r="BX1621" s="10">
        <v>0</v>
      </c>
      <c r="BY1621" s="10" t="str">
        <f>LEFT(CA1621,1)</f>
        <v>i</v>
      </c>
      <c r="BZ1621" s="10" t="str">
        <f>LEFT(CC1621,1)</f>
        <v>i</v>
      </c>
      <c r="CA1621" s="10" t="str">
        <f>RIGHT(B1621,4)</f>
        <v>inis</v>
      </c>
      <c r="CB1621" s="10" t="str">
        <f>RIGHT(B1621,3)</f>
        <v>nis</v>
      </c>
      <c r="CC1621" s="10" t="str">
        <f>RIGHT(B1621,2)</f>
        <v>is</v>
      </c>
      <c r="CD1621" s="10" t="str">
        <f>RIGHT(B1621,1)</f>
        <v>s</v>
      </c>
    </row>
    <row r="1622" spans="1:82">
      <c r="A1622">
        <v>1905</v>
      </c>
      <c r="B1622" s="30" t="s">
        <v>3491</v>
      </c>
      <c r="C1622" t="s">
        <v>1871</v>
      </c>
      <c r="D1622" t="s">
        <v>1141</v>
      </c>
      <c r="E1622" t="s">
        <v>1141</v>
      </c>
      <c r="F1622" t="s">
        <v>2842</v>
      </c>
      <c r="G1622" s="1">
        <f>COUNTIF(B1622,"*ii*")</f>
        <v>0</v>
      </c>
      <c r="H1622" s="1">
        <f>COUNTIF(B1622,"*ee*")</f>
        <v>0</v>
      </c>
      <c r="I1622" s="1">
        <f>COUNTIF(B1622,"*aa*")</f>
        <v>0</v>
      </c>
      <c r="J1622" s="1">
        <f>COUNTIF(B1622,"*oo*")</f>
        <v>0</v>
      </c>
      <c r="K1622" s="1">
        <f>COUNTIF(B1622,"*uu*")</f>
        <v>0</v>
      </c>
      <c r="L1622" s="1">
        <f>COUNTIF(B1622,"*ia*")</f>
        <v>0</v>
      </c>
      <c r="M1622" s="1">
        <f>COUNTIF(B1622,"*iu*")</f>
        <v>0</v>
      </c>
      <c r="N1622" s="1">
        <f>COUNTIF(B1622,"*ei*")</f>
        <v>0</v>
      </c>
      <c r="O1622" s="1">
        <f>COUNTIF(B1622,"*ea*")</f>
        <v>0</v>
      </c>
      <c r="P1622" s="1">
        <f>COUNTIF(B1622,"*eo*")</f>
        <v>0</v>
      </c>
      <c r="Q1622" s="1">
        <f>COUNTIF(B1622,"*eu*")</f>
        <v>0</v>
      </c>
      <c r="R1622" s="1">
        <f>COUNTIF(B1622,"*ai*")</f>
        <v>0</v>
      </c>
      <c r="S1622" s="1">
        <f>COUNTIF(B1622,"*ae*")</f>
        <v>0</v>
      </c>
      <c r="T1622" s="1">
        <f>COUNTIF(B1622,"*ao*")</f>
        <v>0</v>
      </c>
      <c r="U1622" s="1">
        <f>COUNTIF(B1622,"*au*")</f>
        <v>0</v>
      </c>
      <c r="V1622" s="1">
        <f>COUNTIF(B1622,"*oi*")</f>
        <v>0</v>
      </c>
      <c r="W1622" s="1">
        <f>COUNTIF(B1622,"*oe*")</f>
        <v>0</v>
      </c>
      <c r="X1622" s="1">
        <f>COUNTIF(B1622,"*oa*")</f>
        <v>0</v>
      </c>
      <c r="Y1622" s="1">
        <f>COUNTIF(B1622,"*ou*")</f>
        <v>0</v>
      </c>
      <c r="Z1622" s="1">
        <f>COUNTIF(B1622,"*ui*")</f>
        <v>0</v>
      </c>
      <c r="AA1622" s="1">
        <f>COUNTIF(B1622,"*ua*")</f>
        <v>0</v>
      </c>
      <c r="AB1622">
        <f>SUM(G1622:AA1622)</f>
        <v>0</v>
      </c>
      <c r="AC1622">
        <v>2</v>
      </c>
      <c r="AD1622">
        <f>COUNTIF(AC1622,"2")</f>
        <v>1</v>
      </c>
      <c r="AE1622">
        <f>COUNTIF(AC1622,"3")</f>
        <v>0</v>
      </c>
      <c r="AF1622">
        <f>COUNTIF(AC1622,"4")</f>
        <v>0</v>
      </c>
      <c r="AG1622">
        <f>COUNTIF(AC1622,"5")</f>
        <v>0</v>
      </c>
      <c r="AH1622">
        <v>1</v>
      </c>
      <c r="AI1622">
        <v>0</v>
      </c>
      <c r="AM1622">
        <v>1</v>
      </c>
      <c r="AN1622" t="str">
        <f>RIGHT(B1622,1)</f>
        <v>s</v>
      </c>
      <c r="AO1622" s="1">
        <f>COUNTIF(F1622,"CVCV")+COUNTIF(F1622,"CVVCV")</f>
        <v>0</v>
      </c>
      <c r="AP1622" s="1">
        <f>COUNTIF(F1622,"CVCVC")+COUNTIF(F1622,"CVVCVC")</f>
        <v>1</v>
      </c>
      <c r="AQ1622" s="1">
        <f>COUNTIF(F1622,"VCV")+COUNTIF(F1622,"VVCV")</f>
        <v>0</v>
      </c>
      <c r="AR1622" s="1">
        <f>COUNTIF(F1622,"VCVC")+COUNTIF(F1622,"VVCVC")</f>
        <v>0</v>
      </c>
      <c r="AS1622" s="1">
        <f>COUNTIF(F1622,"CVV")</f>
        <v>0</v>
      </c>
      <c r="AT1622" s="1">
        <f>COUNTIF(F1622,"CVVC")</f>
        <v>0</v>
      </c>
      <c r="AU1622" s="1">
        <f>COUNTIF(F1622,"VV")</f>
        <v>0</v>
      </c>
      <c r="AV1622" s="1">
        <f>COUNTIF(F1622,"VVC")</f>
        <v>0</v>
      </c>
      <c r="AW1622" s="1">
        <f>COUNTIF(F1622,"CVVCVC")+COUNTIF(F1622,"VVCVC")+COUNTIF(F1622,"CVVCV")+COUNTIF(F1622,"VVCV")</f>
        <v>0</v>
      </c>
      <c r="AY1622" s="1">
        <f>COUNTIF(F1622,"CCVCV")</f>
        <v>0</v>
      </c>
      <c r="AZ1622" s="1">
        <f>COUNTIF(F1622,"CCVCVC")</f>
        <v>0</v>
      </c>
      <c r="BA1622" s="1">
        <f>COUNTIF(F1622,"CCVV")</f>
        <v>0</v>
      </c>
      <c r="BB1622" s="1">
        <f>COUNTIF(F1622,"CCVVC")</f>
        <v>0</v>
      </c>
      <c r="BF1622" s="1" t="str">
        <f>RIGHT(F1622,4)</f>
        <v>VCVC</v>
      </c>
      <c r="BG1622" s="1"/>
      <c r="BJ1622">
        <v>1</v>
      </c>
      <c r="BP1622" s="1">
        <f>SUM(BG1622:BO1622)</f>
        <v>1</v>
      </c>
      <c r="BQ1622">
        <v>0</v>
      </c>
      <c r="BS1622" s="1" t="str">
        <f>LEFT(B1622,1)</f>
        <v>t</v>
      </c>
      <c r="BT1622" s="1" t="str">
        <f>LEFT(B1622,2)</f>
        <v>to</v>
      </c>
      <c r="BU1622" s="1" t="str">
        <f>RIGHT(B1622,1)</f>
        <v>s</v>
      </c>
      <c r="BX1622" s="10">
        <v>0</v>
      </c>
      <c r="BY1622" s="10" t="str">
        <f>LEFT(CA1622,1)</f>
        <v>o</v>
      </c>
      <c r="BZ1622" s="10" t="str">
        <f>LEFT(CC1622,1)</f>
        <v>i</v>
      </c>
      <c r="CA1622" s="10" t="str">
        <f>RIGHT(B1622,4)</f>
        <v>oʔis</v>
      </c>
      <c r="CB1622" s="10" t="str">
        <f>RIGHT(B1622,3)</f>
        <v>ʔis</v>
      </c>
      <c r="CC1622" s="10" t="str">
        <f>RIGHT(B1622,2)</f>
        <v>is</v>
      </c>
      <c r="CD1622" s="10" t="str">
        <f>RIGHT(B1622,1)</f>
        <v>s</v>
      </c>
    </row>
    <row r="1623" spans="1:82">
      <c r="A1623">
        <v>1548</v>
      </c>
      <c r="B1623" s="30" t="s">
        <v>3431</v>
      </c>
      <c r="C1623" t="s">
        <v>2313</v>
      </c>
      <c r="D1623" t="s">
        <v>1158</v>
      </c>
      <c r="E1623" t="s">
        <v>1141</v>
      </c>
      <c r="F1623" t="s">
        <v>2842</v>
      </c>
      <c r="G1623" s="1">
        <f>COUNTIF(B1623,"*ii*")</f>
        <v>0</v>
      </c>
      <c r="H1623" s="1">
        <f>COUNTIF(B1623,"*ee*")</f>
        <v>0</v>
      </c>
      <c r="I1623" s="1">
        <f>COUNTIF(B1623,"*aa*")</f>
        <v>0</v>
      </c>
      <c r="J1623" s="1">
        <f>COUNTIF(B1623,"*oo*")</f>
        <v>0</v>
      </c>
      <c r="K1623" s="1">
        <f>COUNTIF(B1623,"*uu*")</f>
        <v>0</v>
      </c>
      <c r="L1623" s="1">
        <f>COUNTIF(B1623,"*ia*")</f>
        <v>0</v>
      </c>
      <c r="M1623" s="1">
        <f>COUNTIF(B1623,"*iu*")</f>
        <v>0</v>
      </c>
      <c r="N1623" s="1">
        <f>COUNTIF(B1623,"*ei*")</f>
        <v>0</v>
      </c>
      <c r="O1623" s="1">
        <f>COUNTIF(B1623,"*ea*")</f>
        <v>0</v>
      </c>
      <c r="P1623" s="1">
        <f>COUNTIF(B1623,"*eo*")</f>
        <v>0</v>
      </c>
      <c r="Q1623" s="1">
        <f>COUNTIF(B1623,"*eu*")</f>
        <v>0</v>
      </c>
      <c r="R1623" s="1">
        <f>COUNTIF(B1623,"*ai*")</f>
        <v>0</v>
      </c>
      <c r="S1623" s="1">
        <f>COUNTIF(B1623,"*ae*")</f>
        <v>0</v>
      </c>
      <c r="T1623" s="1">
        <f>COUNTIF(B1623,"*ao*")</f>
        <v>0</v>
      </c>
      <c r="U1623" s="1">
        <f>COUNTIF(B1623,"*au*")</f>
        <v>0</v>
      </c>
      <c r="V1623" s="1">
        <f>COUNTIF(B1623,"*oi*")</f>
        <v>0</v>
      </c>
      <c r="W1623" s="1">
        <f>COUNTIF(B1623,"*oe*")</f>
        <v>0</v>
      </c>
      <c r="X1623" s="1">
        <f>COUNTIF(B1623,"*oa*")</f>
        <v>0</v>
      </c>
      <c r="Y1623" s="1">
        <f>COUNTIF(B1623,"*ou*")</f>
        <v>0</v>
      </c>
      <c r="Z1623" s="1">
        <f>COUNTIF(B1623,"*ui*")</f>
        <v>0</v>
      </c>
      <c r="AA1623" s="1">
        <f>COUNTIF(B1623,"*ua*")</f>
        <v>0</v>
      </c>
      <c r="AB1623">
        <f>SUM(G1623:AA1623)</f>
        <v>0</v>
      </c>
      <c r="AC1623">
        <v>2</v>
      </c>
      <c r="AD1623">
        <f>COUNTIF(AC1623,"2")</f>
        <v>1</v>
      </c>
      <c r="AE1623">
        <f>COUNTIF(AC1623,"3")</f>
        <v>0</v>
      </c>
      <c r="AF1623">
        <f>COUNTIF(AC1623,"4")</f>
        <v>0</v>
      </c>
      <c r="AG1623">
        <f>COUNTIF(AC1623,"5")</f>
        <v>0</v>
      </c>
      <c r="AH1623">
        <v>1</v>
      </c>
      <c r="AI1623">
        <v>0</v>
      </c>
      <c r="AM1623">
        <v>1</v>
      </c>
      <c r="AN1623" t="str">
        <f>RIGHT(B1623,1)</f>
        <v>s</v>
      </c>
      <c r="AO1623" s="1">
        <f>COUNTIF(F1623,"CVCV")+COUNTIF(F1623,"CVVCV")</f>
        <v>0</v>
      </c>
      <c r="AP1623" s="1">
        <f>COUNTIF(F1623,"CVCVC")+COUNTIF(F1623,"CVVCVC")</f>
        <v>1</v>
      </c>
      <c r="AQ1623" s="1">
        <f>COUNTIF(F1623,"VCV")+COUNTIF(F1623,"VVCV")</f>
        <v>0</v>
      </c>
      <c r="AR1623" s="1">
        <f>COUNTIF(F1623,"VCVC")+COUNTIF(F1623,"VVCVC")</f>
        <v>0</v>
      </c>
      <c r="AS1623" s="1">
        <f>COUNTIF(F1623,"CVV")</f>
        <v>0</v>
      </c>
      <c r="AT1623" s="1">
        <f>COUNTIF(F1623,"CVVC")</f>
        <v>0</v>
      </c>
      <c r="AU1623" s="1">
        <f>COUNTIF(F1623,"VV")</f>
        <v>0</v>
      </c>
      <c r="AV1623" s="1">
        <f>COUNTIF(F1623,"VVC")</f>
        <v>0</v>
      </c>
      <c r="AW1623" s="1">
        <f>COUNTIF(F1623,"CVVCVC")+COUNTIF(F1623,"VVCVC")+COUNTIF(F1623,"CVVCV")+COUNTIF(F1623,"VVCV")</f>
        <v>0</v>
      </c>
      <c r="AY1623" s="1">
        <f>COUNTIF(F1623,"CCVCV")</f>
        <v>0</v>
      </c>
      <c r="AZ1623" s="1">
        <f>COUNTIF(F1623,"CCVCVC")</f>
        <v>0</v>
      </c>
      <c r="BA1623" s="1">
        <f>COUNTIF(F1623,"CCVV")</f>
        <v>0</v>
      </c>
      <c r="BB1623" s="1">
        <f>COUNTIF(F1623,"CCVVC")</f>
        <v>0</v>
      </c>
      <c r="BF1623" s="1" t="str">
        <f>RIGHT(F1623,4)</f>
        <v>VCVC</v>
      </c>
      <c r="BG1623" s="1"/>
      <c r="BJ1623">
        <v>1</v>
      </c>
      <c r="BP1623" s="1">
        <f>SUM(BG1623:BO1623)</f>
        <v>1</v>
      </c>
      <c r="BQ1623">
        <v>0</v>
      </c>
      <c r="BS1623" s="1" t="str">
        <f>LEFT(B1623,1)</f>
        <v>R</v>
      </c>
      <c r="BT1623" s="1" t="str">
        <f>LEFT(B1623,2)</f>
        <v>Ro</v>
      </c>
      <c r="BU1623" s="1" t="str">
        <f>RIGHT(B1623,1)</f>
        <v>s</v>
      </c>
      <c r="BX1623" s="10">
        <v>0</v>
      </c>
      <c r="BY1623" s="10" t="str">
        <f>LEFT(CA1623,1)</f>
        <v>o</v>
      </c>
      <c r="BZ1623" s="10" t="str">
        <f>LEFT(CC1623,1)</f>
        <v>i</v>
      </c>
      <c r="CA1623" s="10" t="str">
        <f>RIGHT(B1623,4)</f>
        <v>oʔis</v>
      </c>
      <c r="CB1623" s="10" t="str">
        <f>RIGHT(B1623,3)</f>
        <v>ʔis</v>
      </c>
      <c r="CC1623" s="10" t="str">
        <f>RIGHT(B1623,2)</f>
        <v>is</v>
      </c>
      <c r="CD1623" s="10" t="str">
        <f>RIGHT(B1623,1)</f>
        <v>s</v>
      </c>
    </row>
    <row r="1624" spans="1:82">
      <c r="A1624">
        <v>1556</v>
      </c>
      <c r="B1624" s="30" t="s">
        <v>682</v>
      </c>
      <c r="C1624" t="s">
        <v>2096</v>
      </c>
      <c r="D1624" t="s">
        <v>1150</v>
      </c>
      <c r="E1624" t="s">
        <v>2821</v>
      </c>
      <c r="F1624" t="s">
        <v>2842</v>
      </c>
      <c r="G1624" s="1">
        <f>COUNTIF(B1624,"*ii*")</f>
        <v>0</v>
      </c>
      <c r="H1624" s="1">
        <f>COUNTIF(B1624,"*ee*")</f>
        <v>0</v>
      </c>
      <c r="I1624" s="1">
        <f>COUNTIF(B1624,"*aa*")</f>
        <v>0</v>
      </c>
      <c r="J1624" s="1">
        <f>COUNTIF(B1624,"*oo*")</f>
        <v>0</v>
      </c>
      <c r="K1624" s="1">
        <f>COUNTIF(B1624,"*uu*")</f>
        <v>0</v>
      </c>
      <c r="L1624" s="1">
        <f>COUNTIF(B1624,"*ia*")</f>
        <v>0</v>
      </c>
      <c r="M1624" s="1">
        <f>COUNTIF(B1624,"*iu*")</f>
        <v>0</v>
      </c>
      <c r="N1624" s="1">
        <f>COUNTIF(B1624,"*ei*")</f>
        <v>0</v>
      </c>
      <c r="O1624" s="1">
        <f>COUNTIF(B1624,"*ea*")</f>
        <v>0</v>
      </c>
      <c r="P1624" s="1">
        <f>COUNTIF(B1624,"*eo*")</f>
        <v>0</v>
      </c>
      <c r="Q1624" s="1">
        <f>COUNTIF(B1624,"*eu*")</f>
        <v>0</v>
      </c>
      <c r="R1624" s="1">
        <f>COUNTIF(B1624,"*ai*")</f>
        <v>0</v>
      </c>
      <c r="S1624" s="1">
        <f>COUNTIF(B1624,"*ae*")</f>
        <v>0</v>
      </c>
      <c r="T1624" s="1">
        <f>COUNTIF(B1624,"*ao*")</f>
        <v>0</v>
      </c>
      <c r="U1624" s="1">
        <f>COUNTIF(B1624,"*au*")</f>
        <v>0</v>
      </c>
      <c r="V1624" s="1">
        <f>COUNTIF(B1624,"*oi*")</f>
        <v>0</v>
      </c>
      <c r="W1624" s="1">
        <f>COUNTIF(B1624,"*oe*")</f>
        <v>0</v>
      </c>
      <c r="X1624" s="1">
        <f>COUNTIF(B1624,"*oa*")</f>
        <v>0</v>
      </c>
      <c r="Y1624" s="1">
        <f>COUNTIF(B1624,"*ou*")</f>
        <v>0</v>
      </c>
      <c r="Z1624" s="1">
        <f>COUNTIF(B1624,"*ui*")</f>
        <v>0</v>
      </c>
      <c r="AA1624" s="1">
        <f>COUNTIF(B1624,"*ua*")</f>
        <v>0</v>
      </c>
      <c r="AB1624">
        <f>SUM(G1624:AA1624)</f>
        <v>0</v>
      </c>
      <c r="AC1624">
        <v>2</v>
      </c>
      <c r="AD1624">
        <f>COUNTIF(AC1624,"2")</f>
        <v>1</v>
      </c>
      <c r="AE1624">
        <f>COUNTIF(AC1624,"3")</f>
        <v>0</v>
      </c>
      <c r="AF1624">
        <f>COUNTIF(AC1624,"4")</f>
        <v>0</v>
      </c>
      <c r="AG1624">
        <f>COUNTIF(AC1624,"5")</f>
        <v>0</v>
      </c>
      <c r="AH1624">
        <v>1</v>
      </c>
      <c r="AI1624">
        <v>0</v>
      </c>
      <c r="AM1624">
        <v>1</v>
      </c>
      <c r="AN1624" t="str">
        <f>RIGHT(B1624,1)</f>
        <v>s</v>
      </c>
      <c r="AO1624" s="1">
        <f>COUNTIF(F1624,"CVCV")+COUNTIF(F1624,"CVVCV")</f>
        <v>0</v>
      </c>
      <c r="AP1624" s="1">
        <f>COUNTIF(F1624,"CVCVC")+COUNTIF(F1624,"CVVCVC")</f>
        <v>1</v>
      </c>
      <c r="AQ1624" s="1">
        <f>COUNTIF(F1624,"VCV")+COUNTIF(F1624,"VVCV")</f>
        <v>0</v>
      </c>
      <c r="AR1624" s="1">
        <f>COUNTIF(F1624,"VCVC")+COUNTIF(F1624,"VVCVC")</f>
        <v>0</v>
      </c>
      <c r="AS1624" s="1">
        <f>COUNTIF(F1624,"CVV")</f>
        <v>0</v>
      </c>
      <c r="AT1624" s="1">
        <f>COUNTIF(F1624,"CVVC")</f>
        <v>0</v>
      </c>
      <c r="AU1624" s="1">
        <f>COUNTIF(F1624,"VV")</f>
        <v>0</v>
      </c>
      <c r="AV1624" s="1">
        <f>COUNTIF(F1624,"VVC")</f>
        <v>0</v>
      </c>
      <c r="AW1624" s="1">
        <f>COUNTIF(F1624,"CVVCVC")+COUNTIF(F1624,"VVCVC")+COUNTIF(F1624,"CVVCV")+COUNTIF(F1624,"VVCV")</f>
        <v>0</v>
      </c>
      <c r="AY1624" s="1">
        <f>COUNTIF(F1624,"CCVCV")</f>
        <v>0</v>
      </c>
      <c r="AZ1624" s="1">
        <f>COUNTIF(F1624,"CCVCVC")</f>
        <v>0</v>
      </c>
      <c r="BA1624" s="1">
        <f>COUNTIF(F1624,"CCVV")</f>
        <v>0</v>
      </c>
      <c r="BB1624" s="1">
        <f>COUNTIF(F1624,"CCVVC")</f>
        <v>0</v>
      </c>
      <c r="BF1624" s="1" t="str">
        <f>RIGHT(F1624,4)</f>
        <v>VCVC</v>
      </c>
      <c r="BG1624" s="1"/>
      <c r="BJ1624">
        <v>1</v>
      </c>
      <c r="BP1624" s="1">
        <f>SUM(BG1624:BO1624)</f>
        <v>1</v>
      </c>
      <c r="BQ1624">
        <v>0</v>
      </c>
      <c r="BS1624" s="1" t="str">
        <f>LEFT(B1624,1)</f>
        <v>r</v>
      </c>
      <c r="BT1624" s="1" t="str">
        <f>LEFT(B1624,2)</f>
        <v>ro</v>
      </c>
      <c r="BU1624" s="1" t="str">
        <f>RIGHT(B1624,1)</f>
        <v>s</v>
      </c>
      <c r="BX1624" s="10">
        <v>0</v>
      </c>
      <c r="BY1624" s="10" t="str">
        <f>LEFT(CA1624,1)</f>
        <v>o</v>
      </c>
      <c r="BZ1624" s="10" t="str">
        <f>LEFT(CC1624,1)</f>
        <v>i</v>
      </c>
      <c r="CA1624" s="10" t="str">
        <f>RIGHT(B1624,4)</f>
        <v>otis</v>
      </c>
      <c r="CB1624" s="10" t="str">
        <f>RIGHT(B1624,3)</f>
        <v>tis</v>
      </c>
      <c r="CC1624" s="10" t="str">
        <f>RIGHT(B1624,2)</f>
        <v>is</v>
      </c>
      <c r="CD1624" s="10" t="str">
        <f>RIGHT(B1624,1)</f>
        <v>s</v>
      </c>
    </row>
    <row r="1625" spans="1:82">
      <c r="A1625">
        <v>207</v>
      </c>
      <c r="B1625" s="30" t="s">
        <v>3032</v>
      </c>
      <c r="C1625" t="s">
        <v>2215</v>
      </c>
      <c r="D1625" t="s">
        <v>1150</v>
      </c>
      <c r="E1625" t="s">
        <v>2821</v>
      </c>
      <c r="F1625" t="s">
        <v>2842</v>
      </c>
      <c r="G1625" s="1">
        <f>COUNTIF(B1625,"*ii*")</f>
        <v>0</v>
      </c>
      <c r="H1625" s="1">
        <f>COUNTIF(B1625,"*ee*")</f>
        <v>0</v>
      </c>
      <c r="I1625" s="1">
        <f>COUNTIF(B1625,"*aa*")</f>
        <v>0</v>
      </c>
      <c r="J1625" s="1">
        <f>COUNTIF(B1625,"*oo*")</f>
        <v>0</v>
      </c>
      <c r="K1625" s="1">
        <f>COUNTIF(B1625,"*uu*")</f>
        <v>0</v>
      </c>
      <c r="L1625" s="1">
        <f>COUNTIF(B1625,"*ia*")</f>
        <v>0</v>
      </c>
      <c r="M1625" s="1">
        <f>COUNTIF(B1625,"*iu*")</f>
        <v>0</v>
      </c>
      <c r="N1625" s="1">
        <f>COUNTIF(B1625,"*ei*")</f>
        <v>0</v>
      </c>
      <c r="O1625" s="1">
        <f>COUNTIF(B1625,"*ea*")</f>
        <v>0</v>
      </c>
      <c r="P1625" s="1">
        <f>COUNTIF(B1625,"*eo*")</f>
        <v>0</v>
      </c>
      <c r="Q1625" s="1">
        <f>COUNTIF(B1625,"*eu*")</f>
        <v>0</v>
      </c>
      <c r="R1625" s="1">
        <f>COUNTIF(B1625,"*ai*")</f>
        <v>0</v>
      </c>
      <c r="S1625" s="1">
        <f>COUNTIF(B1625,"*ae*")</f>
        <v>0</v>
      </c>
      <c r="T1625" s="1">
        <f>COUNTIF(B1625,"*ao*")</f>
        <v>0</v>
      </c>
      <c r="U1625" s="1">
        <f>COUNTIF(B1625,"*au*")</f>
        <v>0</v>
      </c>
      <c r="V1625" s="1">
        <f>COUNTIF(B1625,"*oi*")</f>
        <v>0</v>
      </c>
      <c r="W1625" s="1">
        <f>COUNTIF(B1625,"*oe*")</f>
        <v>0</v>
      </c>
      <c r="X1625" s="1">
        <f>COUNTIF(B1625,"*oa*")</f>
        <v>0</v>
      </c>
      <c r="Y1625" s="1">
        <f>COUNTIF(B1625,"*ou*")</f>
        <v>0</v>
      </c>
      <c r="Z1625" s="1">
        <f>COUNTIF(B1625,"*ui*")</f>
        <v>0</v>
      </c>
      <c r="AA1625" s="1">
        <f>COUNTIF(B1625,"*ua*")</f>
        <v>0</v>
      </c>
      <c r="AB1625">
        <f>SUM(G1625:AA1625)</f>
        <v>0</v>
      </c>
      <c r="AC1625">
        <v>2</v>
      </c>
      <c r="AD1625">
        <f>COUNTIF(AC1625,"2")</f>
        <v>1</v>
      </c>
      <c r="AE1625">
        <f>COUNTIF(AC1625,"3")</f>
        <v>0</v>
      </c>
      <c r="AF1625">
        <f>COUNTIF(AC1625,"4")</f>
        <v>0</v>
      </c>
      <c r="AG1625">
        <f>COUNTIF(AC1625,"5")</f>
        <v>0</v>
      </c>
      <c r="AH1625">
        <v>1</v>
      </c>
      <c r="AI1625">
        <v>0</v>
      </c>
      <c r="AM1625">
        <v>1</v>
      </c>
      <c r="AN1625" t="str">
        <f>RIGHT(B1625,1)</f>
        <v>s</v>
      </c>
      <c r="AO1625" s="1">
        <f>COUNTIF(F1625,"CVCV")+COUNTIF(F1625,"CVVCV")</f>
        <v>0</v>
      </c>
      <c r="AP1625" s="1">
        <f>COUNTIF(F1625,"CVCVC")+COUNTIF(F1625,"CVVCVC")</f>
        <v>1</v>
      </c>
      <c r="AQ1625" s="1">
        <f>COUNTIF(F1625,"VCV")+COUNTIF(F1625,"VVCV")</f>
        <v>0</v>
      </c>
      <c r="AR1625" s="1">
        <f>COUNTIF(F1625,"VCVC")+COUNTIF(F1625,"VVCVC")</f>
        <v>0</v>
      </c>
      <c r="AS1625" s="1">
        <f>COUNTIF(F1625,"CVV")</f>
        <v>0</v>
      </c>
      <c r="AT1625" s="1">
        <f>COUNTIF(F1625,"CVVC")</f>
        <v>0</v>
      </c>
      <c r="AU1625" s="1">
        <f>COUNTIF(F1625,"VV")</f>
        <v>0</v>
      </c>
      <c r="AV1625" s="1">
        <f>COUNTIF(F1625,"VVC")</f>
        <v>0</v>
      </c>
      <c r="AW1625" s="1">
        <f>COUNTIF(F1625,"CVVCVC")+COUNTIF(F1625,"VVCVC")+COUNTIF(F1625,"CVVCV")+COUNTIF(F1625,"VVCV")</f>
        <v>0</v>
      </c>
      <c r="AY1625" s="1">
        <f>COUNTIF(F1625,"CCVCV")</f>
        <v>0</v>
      </c>
      <c r="AZ1625" s="1">
        <f>COUNTIF(F1625,"CCVCVC")</f>
        <v>0</v>
      </c>
      <c r="BA1625" s="1">
        <f>COUNTIF(F1625,"CCVV")</f>
        <v>0</v>
      </c>
      <c r="BB1625" s="1">
        <f>COUNTIF(F1625,"CCVVC")</f>
        <v>0</v>
      </c>
      <c r="BF1625" s="1" t="str">
        <f>RIGHT(F1625,4)</f>
        <v>VCVC</v>
      </c>
      <c r="BG1625" s="1"/>
      <c r="BJ1625">
        <v>1</v>
      </c>
      <c r="BP1625" s="1">
        <f>SUM(BG1625:BO1625)</f>
        <v>1</v>
      </c>
      <c r="BQ1625">
        <v>0</v>
      </c>
      <c r="BS1625" s="1" t="str">
        <f>LEFT(B1625,1)</f>
        <v>b</v>
      </c>
      <c r="BT1625" s="1" t="str">
        <f>LEFT(B1625,2)</f>
        <v>bo</v>
      </c>
      <c r="BU1625" s="1" t="str">
        <f>RIGHT(B1625,1)</f>
        <v>s</v>
      </c>
      <c r="BX1625" s="10">
        <v>0</v>
      </c>
      <c r="BY1625" s="10" t="str">
        <f>LEFT(CA1625,1)</f>
        <v>o</v>
      </c>
      <c r="BZ1625" s="10" t="str">
        <f>LEFT(CC1625,1)</f>
        <v>i</v>
      </c>
      <c r="CA1625" s="10" t="str">
        <f>RIGHT(B1625,4)</f>
        <v>oʔis</v>
      </c>
      <c r="CB1625" s="10" t="str">
        <f>RIGHT(B1625,3)</f>
        <v>ʔis</v>
      </c>
      <c r="CC1625" s="10" t="str">
        <f>RIGHT(B1625,2)</f>
        <v>is</v>
      </c>
      <c r="CD1625" s="10" t="str">
        <f>RIGHT(B1625,1)</f>
        <v>s</v>
      </c>
    </row>
    <row r="1626" spans="1:82">
      <c r="A1626">
        <v>1946</v>
      </c>
      <c r="B1626" s="30" t="s">
        <v>742</v>
      </c>
      <c r="C1626" t="s">
        <v>2176</v>
      </c>
      <c r="D1626" t="s">
        <v>1141</v>
      </c>
      <c r="E1626" t="s">
        <v>1141</v>
      </c>
      <c r="F1626" t="s">
        <v>2842</v>
      </c>
      <c r="G1626" s="1">
        <f>COUNTIF(B1626,"*ii*")</f>
        <v>0</v>
      </c>
      <c r="H1626" s="1">
        <f>COUNTIF(B1626,"*ee*")</f>
        <v>0</v>
      </c>
      <c r="I1626" s="1">
        <f>COUNTIF(B1626,"*aa*")</f>
        <v>0</v>
      </c>
      <c r="J1626" s="1">
        <f>COUNTIF(B1626,"*oo*")</f>
        <v>0</v>
      </c>
      <c r="K1626" s="1">
        <f>COUNTIF(B1626,"*uu*")</f>
        <v>0</v>
      </c>
      <c r="L1626" s="1">
        <f>COUNTIF(B1626,"*ia*")</f>
        <v>0</v>
      </c>
      <c r="M1626" s="1">
        <f>COUNTIF(B1626,"*iu*")</f>
        <v>0</v>
      </c>
      <c r="N1626" s="1">
        <f>COUNTIF(B1626,"*ei*")</f>
        <v>0</v>
      </c>
      <c r="O1626" s="1">
        <f>COUNTIF(B1626,"*ea*")</f>
        <v>0</v>
      </c>
      <c r="P1626" s="1">
        <f>COUNTIF(B1626,"*eo*")</f>
        <v>0</v>
      </c>
      <c r="Q1626" s="1">
        <f>COUNTIF(B1626,"*eu*")</f>
        <v>0</v>
      </c>
      <c r="R1626" s="1">
        <f>COUNTIF(B1626,"*ai*")</f>
        <v>0</v>
      </c>
      <c r="S1626" s="1">
        <f>COUNTIF(B1626,"*ae*")</f>
        <v>0</v>
      </c>
      <c r="T1626" s="1">
        <f>COUNTIF(B1626,"*ao*")</f>
        <v>0</v>
      </c>
      <c r="U1626" s="1">
        <f>COUNTIF(B1626,"*au*")</f>
        <v>0</v>
      </c>
      <c r="V1626" s="1">
        <f>COUNTIF(B1626,"*oi*")</f>
        <v>0</v>
      </c>
      <c r="W1626" s="1">
        <f>COUNTIF(B1626,"*oe*")</f>
        <v>0</v>
      </c>
      <c r="X1626" s="1">
        <f>COUNTIF(B1626,"*oa*")</f>
        <v>0</v>
      </c>
      <c r="Y1626" s="1">
        <f>COUNTIF(B1626,"*ou*")</f>
        <v>0</v>
      </c>
      <c r="Z1626" s="1">
        <f>COUNTIF(B1626,"*ui*")</f>
        <v>0</v>
      </c>
      <c r="AA1626" s="1">
        <f>COUNTIF(B1626,"*ua*")</f>
        <v>0</v>
      </c>
      <c r="AB1626">
        <f>SUM(G1626:AA1626)</f>
        <v>0</v>
      </c>
      <c r="AC1626">
        <v>2</v>
      </c>
      <c r="AD1626">
        <f>COUNTIF(AC1626,"2")</f>
        <v>1</v>
      </c>
      <c r="AE1626">
        <f>COUNTIF(AC1626,"3")</f>
        <v>0</v>
      </c>
      <c r="AF1626">
        <f>COUNTIF(AC1626,"4")</f>
        <v>0</v>
      </c>
      <c r="AG1626">
        <f>COUNTIF(AC1626,"5")</f>
        <v>0</v>
      </c>
      <c r="AH1626">
        <v>1</v>
      </c>
      <c r="AI1626">
        <v>0</v>
      </c>
      <c r="AM1626">
        <v>1</v>
      </c>
      <c r="AN1626" t="str">
        <f>RIGHT(B1626,1)</f>
        <v>s</v>
      </c>
      <c r="AO1626" s="1">
        <f>COUNTIF(F1626,"CVCV")+COUNTIF(F1626,"CVVCV")</f>
        <v>0</v>
      </c>
      <c r="AP1626" s="1">
        <f>COUNTIF(F1626,"CVCVC")+COUNTIF(F1626,"CVVCVC")</f>
        <v>1</v>
      </c>
      <c r="AQ1626" s="1">
        <f>COUNTIF(F1626,"VCV")+COUNTIF(F1626,"VVCV")</f>
        <v>0</v>
      </c>
      <c r="AR1626" s="1">
        <f>COUNTIF(F1626,"VCVC")+COUNTIF(F1626,"VVCVC")</f>
        <v>0</v>
      </c>
      <c r="AS1626" s="1">
        <f>COUNTIF(F1626,"CVV")</f>
        <v>0</v>
      </c>
      <c r="AT1626" s="1">
        <f>COUNTIF(F1626,"CVVC")</f>
        <v>0</v>
      </c>
      <c r="AU1626" s="1">
        <f>COUNTIF(F1626,"VV")</f>
        <v>0</v>
      </c>
      <c r="AV1626" s="1">
        <f>COUNTIF(F1626,"VVC")</f>
        <v>0</v>
      </c>
      <c r="AW1626" s="1">
        <f>COUNTIF(F1626,"CVVCVC")+COUNTIF(F1626,"VVCVC")+COUNTIF(F1626,"CVVCV")+COUNTIF(F1626,"VVCV")</f>
        <v>0</v>
      </c>
      <c r="AY1626" s="1">
        <f>COUNTIF(F1626,"CCVCV")</f>
        <v>0</v>
      </c>
      <c r="AZ1626" s="1">
        <f>COUNTIF(F1626,"CCVCVC")</f>
        <v>0</v>
      </c>
      <c r="BA1626" s="1">
        <f>COUNTIF(F1626,"CCVV")</f>
        <v>0</v>
      </c>
      <c r="BB1626" s="1">
        <f>COUNTIF(F1626,"CCVVC")</f>
        <v>0</v>
      </c>
      <c r="BF1626" s="1" t="str">
        <f>RIGHT(F1626,4)</f>
        <v>VCVC</v>
      </c>
      <c r="BG1626" s="1"/>
      <c r="BJ1626">
        <v>1</v>
      </c>
      <c r="BP1626" s="1">
        <f>SUM(BG1626:BO1626)</f>
        <v>1</v>
      </c>
      <c r="BQ1626">
        <v>0</v>
      </c>
      <c r="BS1626" s="1" t="str">
        <f>LEFT(B1626,1)</f>
        <v>t</v>
      </c>
      <c r="BT1626" s="1" t="str">
        <f>LEFT(B1626,2)</f>
        <v>tu</v>
      </c>
      <c r="BU1626" s="1" t="str">
        <f>RIGHT(B1626,1)</f>
        <v>s</v>
      </c>
      <c r="BX1626" s="10">
        <v>0</v>
      </c>
      <c r="BY1626" s="10" t="str">
        <f>LEFT(CA1626,1)</f>
        <v>u</v>
      </c>
      <c r="BZ1626" s="10" t="str">
        <f>LEFT(CC1626,1)</f>
        <v>i</v>
      </c>
      <c r="CA1626" s="10" t="str">
        <f>RIGHT(B1626,4)</f>
        <v>unis</v>
      </c>
      <c r="CB1626" s="10" t="str">
        <f>RIGHT(B1626,3)</f>
        <v>nis</v>
      </c>
      <c r="CC1626" s="10" t="str">
        <f>RIGHT(B1626,2)</f>
        <v>is</v>
      </c>
      <c r="CD1626" s="10" t="str">
        <f>RIGHT(B1626,1)</f>
        <v>s</v>
      </c>
    </row>
    <row r="1627" spans="1:82">
      <c r="A1627">
        <v>1608</v>
      </c>
      <c r="B1627" s="30" t="s">
        <v>535</v>
      </c>
      <c r="C1627" t="s">
        <v>1904</v>
      </c>
      <c r="D1627" t="s">
        <v>1141</v>
      </c>
      <c r="E1627" t="s">
        <v>1141</v>
      </c>
      <c r="F1627" t="s">
        <v>2842</v>
      </c>
      <c r="G1627" s="1">
        <f>COUNTIF(B1627,"*ii*")</f>
        <v>0</v>
      </c>
      <c r="H1627" s="1">
        <f>COUNTIF(B1627,"*ee*")</f>
        <v>0</v>
      </c>
      <c r="I1627" s="1">
        <f>COUNTIF(B1627,"*aa*")</f>
        <v>0</v>
      </c>
      <c r="J1627" s="1">
        <f>COUNTIF(B1627,"*oo*")</f>
        <v>0</v>
      </c>
      <c r="K1627" s="1">
        <f>COUNTIF(B1627,"*uu*")</f>
        <v>0</v>
      </c>
      <c r="L1627" s="1">
        <f>COUNTIF(B1627,"*ia*")</f>
        <v>0</v>
      </c>
      <c r="M1627" s="1">
        <f>COUNTIF(B1627,"*iu*")</f>
        <v>0</v>
      </c>
      <c r="N1627" s="1">
        <f>COUNTIF(B1627,"*ei*")</f>
        <v>0</v>
      </c>
      <c r="O1627" s="1">
        <f>COUNTIF(B1627,"*ea*")</f>
        <v>0</v>
      </c>
      <c r="P1627" s="1">
        <f>COUNTIF(B1627,"*eo*")</f>
        <v>0</v>
      </c>
      <c r="Q1627" s="1">
        <f>COUNTIF(B1627,"*eu*")</f>
        <v>0</v>
      </c>
      <c r="R1627" s="1">
        <f>COUNTIF(B1627,"*ai*")</f>
        <v>0</v>
      </c>
      <c r="S1627" s="1">
        <f>COUNTIF(B1627,"*ae*")</f>
        <v>0</v>
      </c>
      <c r="T1627" s="1">
        <f>COUNTIF(B1627,"*ao*")</f>
        <v>0</v>
      </c>
      <c r="U1627" s="1">
        <f>COUNTIF(B1627,"*au*")</f>
        <v>0</v>
      </c>
      <c r="V1627" s="1">
        <f>COUNTIF(B1627,"*oi*")</f>
        <v>0</v>
      </c>
      <c r="W1627" s="1">
        <f>COUNTIF(B1627,"*oe*")</f>
        <v>0</v>
      </c>
      <c r="X1627" s="1">
        <f>COUNTIF(B1627,"*oa*")</f>
        <v>0</v>
      </c>
      <c r="Y1627" s="1">
        <f>COUNTIF(B1627,"*ou*")</f>
        <v>0</v>
      </c>
      <c r="Z1627" s="1">
        <f>COUNTIF(B1627,"*ui*")</f>
        <v>0</v>
      </c>
      <c r="AA1627" s="1">
        <f>COUNTIF(B1627,"*ua*")</f>
        <v>0</v>
      </c>
      <c r="AB1627">
        <f>SUM(G1627:AA1627)</f>
        <v>0</v>
      </c>
      <c r="AC1627">
        <v>2</v>
      </c>
      <c r="AD1627">
        <f>COUNTIF(AC1627,"2")</f>
        <v>1</v>
      </c>
      <c r="AE1627">
        <f>COUNTIF(AC1627,"3")</f>
        <v>0</v>
      </c>
      <c r="AF1627">
        <f>COUNTIF(AC1627,"4")</f>
        <v>0</v>
      </c>
      <c r="AG1627">
        <f>COUNTIF(AC1627,"5")</f>
        <v>0</v>
      </c>
      <c r="AH1627">
        <v>1</v>
      </c>
      <c r="AI1627">
        <v>0</v>
      </c>
      <c r="AM1627">
        <v>1</v>
      </c>
      <c r="AN1627" t="str">
        <f>RIGHT(B1627,1)</f>
        <v>t</v>
      </c>
      <c r="AO1627" s="1">
        <f>COUNTIF(F1627,"CVCV")+COUNTIF(F1627,"CVVCV")</f>
        <v>0</v>
      </c>
      <c r="AP1627" s="1">
        <f>COUNTIF(F1627,"CVCVC")+COUNTIF(F1627,"CVVCVC")</f>
        <v>1</v>
      </c>
      <c r="AQ1627" s="1">
        <f>COUNTIF(F1627,"VCV")+COUNTIF(F1627,"VVCV")</f>
        <v>0</v>
      </c>
      <c r="AR1627" s="1">
        <f>COUNTIF(F1627,"VCVC")+COUNTIF(F1627,"VVCVC")</f>
        <v>0</v>
      </c>
      <c r="AS1627" s="1">
        <f>COUNTIF(F1627,"CVV")</f>
        <v>0</v>
      </c>
      <c r="AT1627" s="1">
        <f>COUNTIF(F1627,"CVVC")</f>
        <v>0</v>
      </c>
      <c r="AU1627" s="1">
        <f>COUNTIF(F1627,"VV")</f>
        <v>0</v>
      </c>
      <c r="AV1627" s="1">
        <f>COUNTIF(F1627,"VVC")</f>
        <v>0</v>
      </c>
      <c r="AW1627" s="1">
        <f>COUNTIF(F1627,"CVVCVC")+COUNTIF(F1627,"VVCVC")+COUNTIF(F1627,"CVVCV")+COUNTIF(F1627,"VVCV")</f>
        <v>0</v>
      </c>
      <c r="AY1627" s="1">
        <f>COUNTIF(F1627,"CCVCV")</f>
        <v>0</v>
      </c>
      <c r="AZ1627" s="1">
        <f>COUNTIF(F1627,"CCVCVC")</f>
        <v>0</v>
      </c>
      <c r="BA1627" s="1">
        <f>COUNTIF(F1627,"CCVV")</f>
        <v>0</v>
      </c>
      <c r="BB1627" s="1">
        <f>COUNTIF(F1627,"CCVVC")</f>
        <v>0</v>
      </c>
      <c r="BF1627" s="1" t="str">
        <f>RIGHT(F1627,4)</f>
        <v>VCVC</v>
      </c>
      <c r="BG1627" s="1"/>
      <c r="BJ1627">
        <v>1</v>
      </c>
      <c r="BP1627" s="1">
        <f>SUM(BG1627:BO1627)</f>
        <v>1</v>
      </c>
      <c r="BQ1627">
        <v>0</v>
      </c>
      <c r="BS1627" s="1" t="str">
        <f>LEFT(B1627,1)</f>
        <v>s</v>
      </c>
      <c r="BT1627" s="1" t="str">
        <f>LEFT(B1627,2)</f>
        <v>sa</v>
      </c>
      <c r="BU1627" s="1" t="str">
        <f>RIGHT(B1627,1)</f>
        <v>t</v>
      </c>
      <c r="BX1627" s="10">
        <v>0</v>
      </c>
      <c r="BY1627" s="10" t="str">
        <f>LEFT(CA1627,1)</f>
        <v>a</v>
      </c>
      <c r="BZ1627" s="10" t="str">
        <f>LEFT(CC1627,1)</f>
        <v>i</v>
      </c>
      <c r="CA1627" s="10" t="str">
        <f>RIGHT(B1627,4)</f>
        <v>arit</v>
      </c>
      <c r="CB1627" s="10" t="str">
        <f>RIGHT(B1627,3)</f>
        <v>rit</v>
      </c>
      <c r="CC1627" s="10" t="str">
        <f>RIGHT(B1627,2)</f>
        <v>it</v>
      </c>
      <c r="CD1627" s="10" t="str">
        <f>RIGHT(B1627,1)</f>
        <v>t</v>
      </c>
    </row>
    <row r="1628" spans="1:82">
      <c r="A1628">
        <v>108</v>
      </c>
      <c r="B1628" s="30" t="s">
        <v>200</v>
      </c>
      <c r="C1628" t="s">
        <v>1411</v>
      </c>
      <c r="D1628" t="s">
        <v>1151</v>
      </c>
      <c r="E1628" t="s">
        <v>2821</v>
      </c>
      <c r="F1628" t="s">
        <v>2842</v>
      </c>
      <c r="G1628" s="1">
        <f>COUNTIF(B1628,"*ii*")</f>
        <v>0</v>
      </c>
      <c r="H1628" s="1">
        <f>COUNTIF(B1628,"*ee*")</f>
        <v>0</v>
      </c>
      <c r="I1628" s="1">
        <f>COUNTIF(B1628,"*aa*")</f>
        <v>0</v>
      </c>
      <c r="J1628" s="1">
        <f>COUNTIF(B1628,"*oo*")</f>
        <v>0</v>
      </c>
      <c r="K1628" s="1">
        <f>COUNTIF(B1628,"*uu*")</f>
        <v>0</v>
      </c>
      <c r="L1628" s="1">
        <f>COUNTIF(B1628,"*ia*")</f>
        <v>0</v>
      </c>
      <c r="M1628" s="1">
        <f>COUNTIF(B1628,"*iu*")</f>
        <v>0</v>
      </c>
      <c r="N1628" s="1">
        <f>COUNTIF(B1628,"*ei*")</f>
        <v>0</v>
      </c>
      <c r="O1628" s="1">
        <f>COUNTIF(B1628,"*ea*")</f>
        <v>0</v>
      </c>
      <c r="P1628" s="1">
        <f>COUNTIF(B1628,"*eo*")</f>
        <v>0</v>
      </c>
      <c r="Q1628" s="1">
        <f>COUNTIF(B1628,"*eu*")</f>
        <v>0</v>
      </c>
      <c r="R1628" s="1">
        <f>COUNTIF(B1628,"*ai*")</f>
        <v>0</v>
      </c>
      <c r="S1628" s="1">
        <f>COUNTIF(B1628,"*ae*")</f>
        <v>0</v>
      </c>
      <c r="T1628" s="1">
        <f>COUNTIF(B1628,"*ao*")</f>
        <v>0</v>
      </c>
      <c r="U1628" s="1">
        <f>COUNTIF(B1628,"*au*")</f>
        <v>0</v>
      </c>
      <c r="V1628" s="1">
        <f>COUNTIF(B1628,"*oi*")</f>
        <v>0</v>
      </c>
      <c r="W1628" s="1">
        <f>COUNTIF(B1628,"*oe*")</f>
        <v>0</v>
      </c>
      <c r="X1628" s="1">
        <f>COUNTIF(B1628,"*oa*")</f>
        <v>0</v>
      </c>
      <c r="Y1628" s="1">
        <f>COUNTIF(B1628,"*ou*")</f>
        <v>0</v>
      </c>
      <c r="Z1628" s="1">
        <f>COUNTIF(B1628,"*ui*")</f>
        <v>0</v>
      </c>
      <c r="AA1628" s="1">
        <f>COUNTIF(B1628,"*ua*")</f>
        <v>0</v>
      </c>
      <c r="AB1628">
        <f>SUM(G1628:AA1628)</f>
        <v>0</v>
      </c>
      <c r="AC1628">
        <v>2</v>
      </c>
      <c r="AD1628">
        <f>COUNTIF(AC1628,"2")</f>
        <v>1</v>
      </c>
      <c r="AE1628">
        <f>COUNTIF(AC1628,"3")</f>
        <v>0</v>
      </c>
      <c r="AF1628">
        <f>COUNTIF(AC1628,"4")</f>
        <v>0</v>
      </c>
      <c r="AG1628">
        <f>COUNTIF(AC1628,"5")</f>
        <v>0</v>
      </c>
      <c r="AH1628">
        <v>1</v>
      </c>
      <c r="AI1628">
        <v>0</v>
      </c>
      <c r="AM1628">
        <v>1</v>
      </c>
      <c r="AN1628" t="str">
        <f>RIGHT(B1628,1)</f>
        <v>t</v>
      </c>
      <c r="AO1628" s="1">
        <f>COUNTIF(F1628,"CVCV")+COUNTIF(F1628,"CVVCV")</f>
        <v>0</v>
      </c>
      <c r="AP1628" s="1">
        <f>COUNTIF(F1628,"CVCVC")+COUNTIF(F1628,"CVVCVC")</f>
        <v>1</v>
      </c>
      <c r="AQ1628" s="1">
        <f>COUNTIF(F1628,"VCV")+COUNTIF(F1628,"VVCV")</f>
        <v>0</v>
      </c>
      <c r="AR1628" s="1">
        <f>COUNTIF(F1628,"VCVC")+COUNTIF(F1628,"VVCVC")</f>
        <v>0</v>
      </c>
      <c r="AS1628" s="1">
        <f>COUNTIF(F1628,"CVV")</f>
        <v>0</v>
      </c>
      <c r="AT1628" s="1">
        <f>COUNTIF(F1628,"CVVC")</f>
        <v>0</v>
      </c>
      <c r="AU1628" s="1">
        <f>COUNTIF(F1628,"VV")</f>
        <v>0</v>
      </c>
      <c r="AV1628" s="1">
        <f>COUNTIF(F1628,"VVC")</f>
        <v>0</v>
      </c>
      <c r="AW1628" s="1">
        <f>COUNTIF(F1628,"CVVCVC")+COUNTIF(F1628,"VVCVC")+COUNTIF(F1628,"CVVCV")+COUNTIF(F1628,"VVCV")</f>
        <v>0</v>
      </c>
      <c r="AY1628" s="1">
        <f>COUNTIF(F1628,"CCVCV")</f>
        <v>0</v>
      </c>
      <c r="AZ1628" s="1">
        <f>COUNTIF(F1628,"CCVCVC")</f>
        <v>0</v>
      </c>
      <c r="BA1628" s="1">
        <f>COUNTIF(F1628,"CCVV")</f>
        <v>0</v>
      </c>
      <c r="BB1628" s="1">
        <f>COUNTIF(F1628,"CCVVC")</f>
        <v>0</v>
      </c>
      <c r="BF1628" s="1" t="str">
        <f>RIGHT(F1628,4)</f>
        <v>VCVC</v>
      </c>
      <c r="BG1628" s="1"/>
      <c r="BJ1628">
        <v>1</v>
      </c>
      <c r="BP1628" s="1">
        <f>SUM(BG1628:BO1628)</f>
        <v>1</v>
      </c>
      <c r="BQ1628">
        <v>0</v>
      </c>
      <c r="BS1628" s="1" t="str">
        <f>LEFT(B1628,1)</f>
        <v>b</v>
      </c>
      <c r="BT1628" s="1" t="str">
        <f>LEFT(B1628,2)</f>
        <v>ba</v>
      </c>
      <c r="BU1628" s="1" t="str">
        <f>RIGHT(B1628,1)</f>
        <v>t</v>
      </c>
      <c r="BX1628" s="10">
        <v>0</v>
      </c>
      <c r="BY1628" s="10" t="str">
        <f>LEFT(CA1628,1)</f>
        <v>a</v>
      </c>
      <c r="BZ1628" s="10" t="str">
        <f>LEFT(CC1628,1)</f>
        <v>i</v>
      </c>
      <c r="CA1628" s="10" t="str">
        <f>RIGHT(B1628,4)</f>
        <v>anit</v>
      </c>
      <c r="CB1628" s="10" t="str">
        <f>RIGHT(B1628,3)</f>
        <v>nit</v>
      </c>
      <c r="CC1628" s="10" t="str">
        <f>RIGHT(B1628,2)</f>
        <v>it</v>
      </c>
      <c r="CD1628" s="10" t="str">
        <f>RIGHT(B1628,1)</f>
        <v>t</v>
      </c>
    </row>
    <row r="1629" spans="1:82">
      <c r="A1629">
        <v>1627</v>
      </c>
      <c r="B1629" s="30" t="s">
        <v>576</v>
      </c>
      <c r="C1629" t="s">
        <v>1939</v>
      </c>
      <c r="D1629" t="s">
        <v>1141</v>
      </c>
      <c r="E1629" t="s">
        <v>1141</v>
      </c>
      <c r="F1629" t="s">
        <v>2842</v>
      </c>
      <c r="G1629" s="1">
        <f>COUNTIF(B1629,"*ii*")</f>
        <v>0</v>
      </c>
      <c r="H1629" s="1">
        <f>COUNTIF(B1629,"*ee*")</f>
        <v>0</v>
      </c>
      <c r="I1629" s="1">
        <f>COUNTIF(B1629,"*aa*")</f>
        <v>0</v>
      </c>
      <c r="J1629" s="1">
        <f>COUNTIF(B1629,"*oo*")</f>
        <v>0</v>
      </c>
      <c r="K1629" s="1">
        <f>COUNTIF(B1629,"*uu*")</f>
        <v>0</v>
      </c>
      <c r="L1629" s="1">
        <f>COUNTIF(B1629,"*ia*")</f>
        <v>0</v>
      </c>
      <c r="M1629" s="1">
        <f>COUNTIF(B1629,"*iu*")</f>
        <v>0</v>
      </c>
      <c r="N1629" s="1">
        <f>COUNTIF(B1629,"*ei*")</f>
        <v>0</v>
      </c>
      <c r="O1629" s="1">
        <f>COUNTIF(B1629,"*ea*")</f>
        <v>0</v>
      </c>
      <c r="P1629" s="1">
        <f>COUNTIF(B1629,"*eo*")</f>
        <v>0</v>
      </c>
      <c r="Q1629" s="1">
        <f>COUNTIF(B1629,"*eu*")</f>
        <v>0</v>
      </c>
      <c r="R1629" s="1">
        <f>COUNTIF(B1629,"*ai*")</f>
        <v>0</v>
      </c>
      <c r="S1629" s="1">
        <f>COUNTIF(B1629,"*ae*")</f>
        <v>0</v>
      </c>
      <c r="T1629" s="1">
        <f>COUNTIF(B1629,"*ao*")</f>
        <v>0</v>
      </c>
      <c r="U1629" s="1">
        <f>COUNTIF(B1629,"*au*")</f>
        <v>0</v>
      </c>
      <c r="V1629" s="1">
        <f>COUNTIF(B1629,"*oi*")</f>
        <v>0</v>
      </c>
      <c r="W1629" s="1">
        <f>COUNTIF(B1629,"*oe*")</f>
        <v>0</v>
      </c>
      <c r="X1629" s="1">
        <f>COUNTIF(B1629,"*oa*")</f>
        <v>0</v>
      </c>
      <c r="Y1629" s="1">
        <f>COUNTIF(B1629,"*ou*")</f>
        <v>0</v>
      </c>
      <c r="Z1629" s="1">
        <f>COUNTIF(B1629,"*ui*")</f>
        <v>0</v>
      </c>
      <c r="AA1629" s="1">
        <f>COUNTIF(B1629,"*ua*")</f>
        <v>0</v>
      </c>
      <c r="AB1629">
        <f>SUM(G1629:AA1629)</f>
        <v>0</v>
      </c>
      <c r="AC1629">
        <v>2</v>
      </c>
      <c r="AD1629">
        <f>COUNTIF(AC1629,"2")</f>
        <v>1</v>
      </c>
      <c r="AE1629">
        <f>COUNTIF(AC1629,"3")</f>
        <v>0</v>
      </c>
      <c r="AF1629">
        <f>COUNTIF(AC1629,"4")</f>
        <v>0</v>
      </c>
      <c r="AG1629">
        <f>COUNTIF(AC1629,"5")</f>
        <v>0</v>
      </c>
      <c r="AH1629">
        <v>1</v>
      </c>
      <c r="AI1629">
        <v>0</v>
      </c>
      <c r="AM1629">
        <v>1</v>
      </c>
      <c r="AN1629" t="str">
        <f>RIGHT(B1629,1)</f>
        <v>t</v>
      </c>
      <c r="AO1629" s="1">
        <f>COUNTIF(F1629,"CVCV")+COUNTIF(F1629,"CVVCV")</f>
        <v>0</v>
      </c>
      <c r="AP1629" s="1">
        <f>COUNTIF(F1629,"CVCVC")+COUNTIF(F1629,"CVVCVC")</f>
        <v>1</v>
      </c>
      <c r="AQ1629" s="1">
        <f>COUNTIF(F1629,"VCV")+COUNTIF(F1629,"VVCV")</f>
        <v>0</v>
      </c>
      <c r="AR1629" s="1">
        <f>COUNTIF(F1629,"VCVC")+COUNTIF(F1629,"VVCVC")</f>
        <v>0</v>
      </c>
      <c r="AS1629" s="1">
        <f>COUNTIF(F1629,"CVV")</f>
        <v>0</v>
      </c>
      <c r="AT1629" s="1">
        <f>COUNTIF(F1629,"CVVC")</f>
        <v>0</v>
      </c>
      <c r="AU1629" s="1">
        <f>COUNTIF(F1629,"VV")</f>
        <v>0</v>
      </c>
      <c r="AV1629" s="1">
        <f>COUNTIF(F1629,"VVC")</f>
        <v>0</v>
      </c>
      <c r="AW1629" s="1">
        <f>COUNTIF(F1629,"CVVCVC")+COUNTIF(F1629,"VVCVC")+COUNTIF(F1629,"CVVCV")+COUNTIF(F1629,"VVCV")</f>
        <v>0</v>
      </c>
      <c r="AY1629" s="1">
        <f>COUNTIF(F1629,"CCVCV")</f>
        <v>0</v>
      </c>
      <c r="AZ1629" s="1">
        <f>COUNTIF(F1629,"CCVCVC")</f>
        <v>0</v>
      </c>
      <c r="BA1629" s="1">
        <f>COUNTIF(F1629,"CCVV")</f>
        <v>0</v>
      </c>
      <c r="BB1629" s="1">
        <f>COUNTIF(F1629,"CCVVC")</f>
        <v>0</v>
      </c>
      <c r="BF1629" s="1" t="str">
        <f>RIGHT(F1629,4)</f>
        <v>VCVC</v>
      </c>
      <c r="BG1629" s="1"/>
      <c r="BJ1629">
        <v>1</v>
      </c>
      <c r="BP1629" s="1">
        <f>SUM(BG1629:BO1629)</f>
        <v>1</v>
      </c>
      <c r="BQ1629">
        <v>0</v>
      </c>
      <c r="BS1629" s="1" t="str">
        <f>LEFT(B1629,1)</f>
        <v>s</v>
      </c>
      <c r="BT1629" s="1" t="str">
        <f>LEFT(B1629,2)</f>
        <v>se</v>
      </c>
      <c r="BU1629" s="1" t="str">
        <f>RIGHT(B1629,1)</f>
        <v>t</v>
      </c>
      <c r="BX1629" s="10">
        <v>0</v>
      </c>
      <c r="BY1629" s="10" t="str">
        <f>LEFT(CA1629,1)</f>
        <v>e</v>
      </c>
      <c r="BZ1629" s="10" t="str">
        <f>LEFT(CC1629,1)</f>
        <v>i</v>
      </c>
      <c r="CA1629" s="10" t="str">
        <f>RIGHT(B1629,4)</f>
        <v>ekit</v>
      </c>
      <c r="CB1629" s="10" t="str">
        <f>RIGHT(B1629,3)</f>
        <v>kit</v>
      </c>
      <c r="CC1629" s="10" t="str">
        <f>RIGHT(B1629,2)</f>
        <v>it</v>
      </c>
      <c r="CD1629" s="10" t="str">
        <f>RIGHT(B1629,1)</f>
        <v>t</v>
      </c>
    </row>
    <row r="1630" spans="1:82">
      <c r="A1630">
        <v>1526</v>
      </c>
      <c r="B1630" s="30" t="s">
        <v>3424</v>
      </c>
      <c r="C1630" t="s">
        <v>2812</v>
      </c>
      <c r="D1630" t="s">
        <v>1159</v>
      </c>
      <c r="E1630" t="s">
        <v>1141</v>
      </c>
      <c r="F1630" t="s">
        <v>2842</v>
      </c>
      <c r="G1630" s="1">
        <f>COUNTIF(B1630,"*ii*")</f>
        <v>0</v>
      </c>
      <c r="H1630" s="1">
        <f>COUNTIF(B1630,"*ee*")</f>
        <v>0</v>
      </c>
      <c r="I1630" s="1">
        <f>COUNTIF(B1630,"*aa*")</f>
        <v>0</v>
      </c>
      <c r="J1630" s="1">
        <f>COUNTIF(B1630,"*oo*")</f>
        <v>0</v>
      </c>
      <c r="K1630" s="1">
        <f>COUNTIF(B1630,"*uu*")</f>
        <v>0</v>
      </c>
      <c r="L1630" s="1">
        <f>COUNTIF(B1630,"*ia*")</f>
        <v>0</v>
      </c>
      <c r="M1630" s="1">
        <f>COUNTIF(B1630,"*iu*")</f>
        <v>0</v>
      </c>
      <c r="N1630" s="1">
        <f>COUNTIF(B1630,"*ei*")</f>
        <v>0</v>
      </c>
      <c r="O1630" s="1">
        <f>COUNTIF(B1630,"*ea*")</f>
        <v>0</v>
      </c>
      <c r="P1630" s="1">
        <f>COUNTIF(B1630,"*eo*")</f>
        <v>0</v>
      </c>
      <c r="Q1630" s="1">
        <f>COUNTIF(B1630,"*eu*")</f>
        <v>0</v>
      </c>
      <c r="R1630" s="1">
        <f>COUNTIF(B1630,"*ai*")</f>
        <v>0</v>
      </c>
      <c r="S1630" s="1">
        <f>COUNTIF(B1630,"*ae*")</f>
        <v>0</v>
      </c>
      <c r="T1630" s="1">
        <f>COUNTIF(B1630,"*ao*")</f>
        <v>0</v>
      </c>
      <c r="U1630" s="1">
        <f>COUNTIF(B1630,"*au*")</f>
        <v>0</v>
      </c>
      <c r="V1630" s="1">
        <f>COUNTIF(B1630,"*oi*")</f>
        <v>0</v>
      </c>
      <c r="W1630" s="1">
        <f>COUNTIF(B1630,"*oe*")</f>
        <v>0</v>
      </c>
      <c r="X1630" s="1">
        <f>COUNTIF(B1630,"*oa*")</f>
        <v>0</v>
      </c>
      <c r="Y1630" s="1">
        <f>COUNTIF(B1630,"*ou*")</f>
        <v>0</v>
      </c>
      <c r="Z1630" s="1">
        <f>COUNTIF(B1630,"*ui*")</f>
        <v>0</v>
      </c>
      <c r="AA1630" s="1">
        <f>COUNTIF(B1630,"*ua*")</f>
        <v>0</v>
      </c>
      <c r="AB1630">
        <f>SUM(G1630:AA1630)</f>
        <v>0</v>
      </c>
      <c r="AC1630">
        <v>2</v>
      </c>
      <c r="AD1630">
        <f>COUNTIF(AC1630,"2")</f>
        <v>1</v>
      </c>
      <c r="AE1630">
        <f>COUNTIF(AC1630,"3")</f>
        <v>0</v>
      </c>
      <c r="AF1630">
        <f>COUNTIF(AC1630,"4")</f>
        <v>0</v>
      </c>
      <c r="AG1630">
        <f>COUNTIF(AC1630,"5")</f>
        <v>0</v>
      </c>
      <c r="AH1630">
        <v>1</v>
      </c>
      <c r="AI1630">
        <v>0</v>
      </c>
      <c r="AM1630">
        <v>1</v>
      </c>
      <c r="AN1630" t="str">
        <f>RIGHT(B1630,1)</f>
        <v>t</v>
      </c>
      <c r="AO1630" s="1">
        <f>COUNTIF(F1630,"CVCV")+COUNTIF(F1630,"CVVCV")</f>
        <v>0</v>
      </c>
      <c r="AP1630" s="1">
        <f>COUNTIF(F1630,"CVCVC")+COUNTIF(F1630,"CVVCVC")</f>
        <v>1</v>
      </c>
      <c r="AQ1630" s="1">
        <f>COUNTIF(F1630,"VCV")+COUNTIF(F1630,"VVCV")</f>
        <v>0</v>
      </c>
      <c r="AR1630" s="1">
        <f>COUNTIF(F1630,"VCVC")+COUNTIF(F1630,"VVCVC")</f>
        <v>0</v>
      </c>
      <c r="AS1630" s="1">
        <f>COUNTIF(F1630,"CVV")</f>
        <v>0</v>
      </c>
      <c r="AT1630" s="1">
        <f>COUNTIF(F1630,"CVVC")</f>
        <v>0</v>
      </c>
      <c r="AU1630" s="1">
        <f>COUNTIF(F1630,"VV")</f>
        <v>0</v>
      </c>
      <c r="AV1630" s="1">
        <f>COUNTIF(F1630,"VVC")</f>
        <v>0</v>
      </c>
      <c r="AW1630" s="1">
        <f>COUNTIF(F1630,"CVVCVC")+COUNTIF(F1630,"VVCVC")+COUNTIF(F1630,"CVVCV")+COUNTIF(F1630,"VVCV")</f>
        <v>0</v>
      </c>
      <c r="AY1630" s="1">
        <f>COUNTIF(F1630,"CCVCV")</f>
        <v>0</v>
      </c>
      <c r="AZ1630" s="1">
        <f>COUNTIF(F1630,"CCVCVC")</f>
        <v>0</v>
      </c>
      <c r="BA1630" s="1">
        <f>COUNTIF(F1630,"CCVV")</f>
        <v>0</v>
      </c>
      <c r="BB1630" s="1">
        <f>COUNTIF(F1630,"CCVVC")</f>
        <v>0</v>
      </c>
      <c r="BF1630" s="1" t="str">
        <f>RIGHT(F1630,4)</f>
        <v>VCVC</v>
      </c>
      <c r="BG1630" s="1"/>
      <c r="BJ1630">
        <v>1</v>
      </c>
      <c r="BP1630" s="1">
        <f>SUM(BG1630:BO1630)</f>
        <v>1</v>
      </c>
      <c r="BQ1630">
        <v>0</v>
      </c>
      <c r="BS1630" s="1" t="str">
        <f>LEFT(B1630,1)</f>
        <v>r</v>
      </c>
      <c r="BT1630" s="1" t="str">
        <f>LEFT(B1630,2)</f>
        <v>ri</v>
      </c>
      <c r="BU1630" s="1" t="str">
        <f>RIGHT(B1630,1)</f>
        <v>t</v>
      </c>
      <c r="BX1630" s="10">
        <v>0</v>
      </c>
      <c r="BY1630" s="10" t="str">
        <f>LEFT(CA1630,1)</f>
        <v>i</v>
      </c>
      <c r="BZ1630" s="10" t="str">
        <f>LEFT(CC1630,1)</f>
        <v>i</v>
      </c>
      <c r="CA1630" s="10" t="str">
        <f>RIGHT(B1630,4)</f>
        <v>iʔit</v>
      </c>
      <c r="CB1630" s="10" t="str">
        <f>RIGHT(B1630,3)</f>
        <v>ʔit</v>
      </c>
      <c r="CC1630" s="10" t="str">
        <f>RIGHT(B1630,2)</f>
        <v>it</v>
      </c>
      <c r="CD1630" s="10" t="str">
        <f>RIGHT(B1630,1)</f>
        <v>t</v>
      </c>
    </row>
    <row r="1631" spans="1:82">
      <c r="A1631">
        <v>201</v>
      </c>
      <c r="B1631" s="30" t="s">
        <v>56</v>
      </c>
      <c r="C1631" t="s">
        <v>1225</v>
      </c>
      <c r="D1631" t="s">
        <v>1141</v>
      </c>
      <c r="E1631" t="s">
        <v>1141</v>
      </c>
      <c r="F1631" t="s">
        <v>2842</v>
      </c>
      <c r="G1631" s="1">
        <f>COUNTIF(B1631,"*ii*")</f>
        <v>0</v>
      </c>
      <c r="H1631" s="1">
        <f>COUNTIF(B1631,"*ee*")</f>
        <v>0</v>
      </c>
      <c r="I1631" s="1">
        <f>COUNTIF(B1631,"*aa*")</f>
        <v>0</v>
      </c>
      <c r="J1631" s="1">
        <f>COUNTIF(B1631,"*oo*")</f>
        <v>0</v>
      </c>
      <c r="K1631" s="1">
        <f>COUNTIF(B1631,"*uu*")</f>
        <v>0</v>
      </c>
      <c r="L1631" s="1">
        <f>COUNTIF(B1631,"*ia*")</f>
        <v>0</v>
      </c>
      <c r="M1631" s="1">
        <f>COUNTIF(B1631,"*iu*")</f>
        <v>0</v>
      </c>
      <c r="N1631" s="1">
        <f>COUNTIF(B1631,"*ei*")</f>
        <v>0</v>
      </c>
      <c r="O1631" s="1">
        <f>COUNTIF(B1631,"*ea*")</f>
        <v>0</v>
      </c>
      <c r="P1631" s="1">
        <f>COUNTIF(B1631,"*eo*")</f>
        <v>0</v>
      </c>
      <c r="Q1631" s="1">
        <f>COUNTIF(B1631,"*eu*")</f>
        <v>0</v>
      </c>
      <c r="R1631" s="1">
        <f>COUNTIF(B1631,"*ai*")</f>
        <v>0</v>
      </c>
      <c r="S1631" s="1">
        <f>COUNTIF(B1631,"*ae*")</f>
        <v>0</v>
      </c>
      <c r="T1631" s="1">
        <f>COUNTIF(B1631,"*ao*")</f>
        <v>0</v>
      </c>
      <c r="U1631" s="1">
        <f>COUNTIF(B1631,"*au*")</f>
        <v>0</v>
      </c>
      <c r="V1631" s="1">
        <f>COUNTIF(B1631,"*oi*")</f>
        <v>0</v>
      </c>
      <c r="W1631" s="1">
        <f>COUNTIF(B1631,"*oe*")</f>
        <v>0</v>
      </c>
      <c r="X1631" s="1">
        <f>COUNTIF(B1631,"*oa*")</f>
        <v>0</v>
      </c>
      <c r="Y1631" s="1">
        <f>COUNTIF(B1631,"*ou*")</f>
        <v>0</v>
      </c>
      <c r="Z1631" s="1">
        <f>COUNTIF(B1631,"*ui*")</f>
        <v>0</v>
      </c>
      <c r="AA1631" s="1">
        <f>COUNTIF(B1631,"*ua*")</f>
        <v>0</v>
      </c>
      <c r="AB1631">
        <f>SUM(G1631:AA1631)</f>
        <v>0</v>
      </c>
      <c r="AC1631">
        <v>2</v>
      </c>
      <c r="AD1631">
        <f>COUNTIF(AC1631,"2")</f>
        <v>1</v>
      </c>
      <c r="AE1631">
        <f>COUNTIF(AC1631,"3")</f>
        <v>0</v>
      </c>
      <c r="AF1631">
        <f>COUNTIF(AC1631,"4")</f>
        <v>0</v>
      </c>
      <c r="AG1631">
        <f>COUNTIF(AC1631,"5")</f>
        <v>0</v>
      </c>
      <c r="AH1631">
        <v>1</v>
      </c>
      <c r="AI1631">
        <v>0</v>
      </c>
      <c r="AM1631">
        <v>1</v>
      </c>
      <c r="AN1631" t="str">
        <f>RIGHT(B1631,1)</f>
        <v>t</v>
      </c>
      <c r="AO1631" s="1">
        <f>COUNTIF(F1631,"CVCV")+COUNTIF(F1631,"CVVCV")</f>
        <v>0</v>
      </c>
      <c r="AP1631" s="1">
        <f>COUNTIF(F1631,"CVCVC")+COUNTIF(F1631,"CVVCVC")</f>
        <v>1</v>
      </c>
      <c r="AQ1631" s="1">
        <f>COUNTIF(F1631,"VCV")+COUNTIF(F1631,"VVCV")</f>
        <v>0</v>
      </c>
      <c r="AR1631" s="1">
        <f>COUNTIF(F1631,"VCVC")+COUNTIF(F1631,"VVCVC")</f>
        <v>0</v>
      </c>
      <c r="AS1631" s="1">
        <f>COUNTIF(F1631,"CVV")</f>
        <v>0</v>
      </c>
      <c r="AT1631" s="1">
        <f>COUNTIF(F1631,"CVVC")</f>
        <v>0</v>
      </c>
      <c r="AU1631" s="1">
        <f>COUNTIF(F1631,"VV")</f>
        <v>0</v>
      </c>
      <c r="AV1631" s="1">
        <f>COUNTIF(F1631,"VVC")</f>
        <v>0</v>
      </c>
      <c r="AW1631" s="1">
        <f>COUNTIF(F1631,"CVVCVC")+COUNTIF(F1631,"VVCVC")+COUNTIF(F1631,"CVVCV")+COUNTIF(F1631,"VVCV")</f>
        <v>0</v>
      </c>
      <c r="AY1631" s="1">
        <f>COUNTIF(F1631,"CCVCV")</f>
        <v>0</v>
      </c>
      <c r="AZ1631" s="1">
        <f>COUNTIF(F1631,"CCVCVC")</f>
        <v>0</v>
      </c>
      <c r="BA1631" s="1">
        <f>COUNTIF(F1631,"CCVV")</f>
        <v>0</v>
      </c>
      <c r="BB1631" s="1">
        <f>COUNTIF(F1631,"CCVVC")</f>
        <v>0</v>
      </c>
      <c r="BF1631" s="1" t="str">
        <f>RIGHT(F1631,4)</f>
        <v>VCVC</v>
      </c>
      <c r="BG1631" s="1"/>
      <c r="BJ1631">
        <v>1</v>
      </c>
      <c r="BP1631" s="1">
        <f>SUM(BG1631:BO1631)</f>
        <v>1</v>
      </c>
      <c r="BQ1631">
        <v>0</v>
      </c>
      <c r="BS1631" s="1" t="str">
        <f>LEFT(B1631,1)</f>
        <v>b</v>
      </c>
      <c r="BT1631" s="1" t="str">
        <f>LEFT(B1631,2)</f>
        <v>bo</v>
      </c>
      <c r="BU1631" s="1" t="str">
        <f>RIGHT(B1631,1)</f>
        <v>t</v>
      </c>
      <c r="BX1631" s="10">
        <v>0</v>
      </c>
      <c r="BY1631" s="10" t="str">
        <f>LEFT(CA1631,1)</f>
        <v>o</v>
      </c>
      <c r="BZ1631" s="10" t="str">
        <f>LEFT(CC1631,1)</f>
        <v>i</v>
      </c>
      <c r="CA1631" s="10" t="str">
        <f>RIGHT(B1631,4)</f>
        <v>onit</v>
      </c>
      <c r="CB1631" s="10" t="str">
        <f>RIGHT(B1631,3)</f>
        <v>nit</v>
      </c>
      <c r="CC1631" s="10" t="str">
        <f>RIGHT(B1631,2)</f>
        <v>it</v>
      </c>
      <c r="CD1631" s="10" t="str">
        <f>RIGHT(B1631,1)</f>
        <v>t</v>
      </c>
    </row>
    <row r="1632" spans="1:82">
      <c r="A1632">
        <v>1717</v>
      </c>
      <c r="B1632" s="30" t="s">
        <v>3465</v>
      </c>
      <c r="C1632" t="s">
        <v>1461</v>
      </c>
      <c r="D1632" t="s">
        <v>1141</v>
      </c>
      <c r="E1632" t="s">
        <v>1141</v>
      </c>
      <c r="F1632" t="s">
        <v>2842</v>
      </c>
      <c r="G1632" s="1">
        <f>COUNTIF(B1632,"*ii*")</f>
        <v>0</v>
      </c>
      <c r="H1632" s="1">
        <f>COUNTIF(B1632,"*ee*")</f>
        <v>0</v>
      </c>
      <c r="I1632" s="1">
        <f>COUNTIF(B1632,"*aa*")</f>
        <v>0</v>
      </c>
      <c r="J1632" s="1">
        <f>COUNTIF(B1632,"*oo*")</f>
        <v>0</v>
      </c>
      <c r="K1632" s="1">
        <f>COUNTIF(B1632,"*uu*")</f>
        <v>0</v>
      </c>
      <c r="L1632" s="1">
        <f>COUNTIF(B1632,"*ia*")</f>
        <v>0</v>
      </c>
      <c r="M1632" s="1">
        <f>COUNTIF(B1632,"*iu*")</f>
        <v>0</v>
      </c>
      <c r="N1632" s="1">
        <f>COUNTIF(B1632,"*ei*")</f>
        <v>0</v>
      </c>
      <c r="O1632" s="1">
        <f>COUNTIF(B1632,"*ea*")</f>
        <v>0</v>
      </c>
      <c r="P1632" s="1">
        <f>COUNTIF(B1632,"*eo*")</f>
        <v>0</v>
      </c>
      <c r="Q1632" s="1">
        <f>COUNTIF(B1632,"*eu*")</f>
        <v>0</v>
      </c>
      <c r="R1632" s="1">
        <f>COUNTIF(B1632,"*ai*")</f>
        <v>0</v>
      </c>
      <c r="S1632" s="1">
        <f>COUNTIF(B1632,"*ae*")</f>
        <v>0</v>
      </c>
      <c r="T1632" s="1">
        <f>COUNTIF(B1632,"*ao*")</f>
        <v>0</v>
      </c>
      <c r="U1632" s="1">
        <f>COUNTIF(B1632,"*au*")</f>
        <v>0</v>
      </c>
      <c r="V1632" s="1">
        <f>COUNTIF(B1632,"*oi*")</f>
        <v>0</v>
      </c>
      <c r="W1632" s="1">
        <f>COUNTIF(B1632,"*oe*")</f>
        <v>0</v>
      </c>
      <c r="X1632" s="1">
        <f>COUNTIF(B1632,"*oa*")</f>
        <v>0</v>
      </c>
      <c r="Y1632" s="1">
        <f>COUNTIF(B1632,"*ou*")</f>
        <v>0</v>
      </c>
      <c r="Z1632" s="1">
        <f>COUNTIF(B1632,"*ui*")</f>
        <v>0</v>
      </c>
      <c r="AA1632" s="1">
        <f>COUNTIF(B1632,"*ua*")</f>
        <v>0</v>
      </c>
      <c r="AB1632">
        <f>SUM(G1632:AA1632)</f>
        <v>0</v>
      </c>
      <c r="AC1632">
        <v>2</v>
      </c>
      <c r="AD1632">
        <f>COUNTIF(AC1632,"2")</f>
        <v>1</v>
      </c>
      <c r="AE1632">
        <f>COUNTIF(AC1632,"3")</f>
        <v>0</v>
      </c>
      <c r="AF1632">
        <f>COUNTIF(AC1632,"4")</f>
        <v>0</v>
      </c>
      <c r="AG1632">
        <f>COUNTIF(AC1632,"5")</f>
        <v>0</v>
      </c>
      <c r="AH1632">
        <v>1</v>
      </c>
      <c r="AI1632">
        <v>0</v>
      </c>
      <c r="AM1632">
        <v>1</v>
      </c>
      <c r="AN1632" t="str">
        <f>RIGHT(B1632,1)</f>
        <v>t</v>
      </c>
      <c r="AO1632" s="1">
        <f>COUNTIF(F1632,"CVCV")+COUNTIF(F1632,"CVVCV")</f>
        <v>0</v>
      </c>
      <c r="AP1632" s="1">
        <f>COUNTIF(F1632,"CVCVC")+COUNTIF(F1632,"CVVCVC")</f>
        <v>1</v>
      </c>
      <c r="AQ1632" s="1">
        <f>COUNTIF(F1632,"VCV")+COUNTIF(F1632,"VVCV")</f>
        <v>0</v>
      </c>
      <c r="AR1632" s="1">
        <f>COUNTIF(F1632,"VCVC")+COUNTIF(F1632,"VVCVC")</f>
        <v>0</v>
      </c>
      <c r="AS1632" s="1">
        <f>COUNTIF(F1632,"CVV")</f>
        <v>0</v>
      </c>
      <c r="AT1632" s="1">
        <f>COUNTIF(F1632,"CVVC")</f>
        <v>0</v>
      </c>
      <c r="AU1632" s="1">
        <f>COUNTIF(F1632,"VV")</f>
        <v>0</v>
      </c>
      <c r="AV1632" s="1">
        <f>COUNTIF(F1632,"VVC")</f>
        <v>0</v>
      </c>
      <c r="AW1632" s="1">
        <f>COUNTIF(F1632,"CVVCVC")+COUNTIF(F1632,"VVCVC")+COUNTIF(F1632,"CVVCV")+COUNTIF(F1632,"VVCV")</f>
        <v>0</v>
      </c>
      <c r="AY1632" s="1">
        <f>COUNTIF(F1632,"CCVCV")</f>
        <v>0</v>
      </c>
      <c r="AZ1632" s="1">
        <f>COUNTIF(F1632,"CCVCVC")</f>
        <v>0</v>
      </c>
      <c r="BA1632" s="1">
        <f>COUNTIF(F1632,"CCVV")</f>
        <v>0</v>
      </c>
      <c r="BB1632" s="1">
        <f>COUNTIF(F1632,"CCVVC")</f>
        <v>0</v>
      </c>
      <c r="BF1632" s="1" t="str">
        <f>RIGHT(F1632,4)</f>
        <v>VCVC</v>
      </c>
      <c r="BG1632" s="1"/>
      <c r="BJ1632">
        <v>1</v>
      </c>
      <c r="BP1632" s="1">
        <f>SUM(BG1632:BO1632)</f>
        <v>1</v>
      </c>
      <c r="BQ1632">
        <v>0</v>
      </c>
      <c r="BS1632" s="1" t="str">
        <f>LEFT(B1632,1)</f>
        <v>s</v>
      </c>
      <c r="BT1632" s="1" t="str">
        <f>LEFT(B1632,2)</f>
        <v>so</v>
      </c>
      <c r="BU1632" s="1" t="str">
        <f>RIGHT(B1632,1)</f>
        <v>t</v>
      </c>
      <c r="BX1632" s="10">
        <v>0</v>
      </c>
      <c r="BY1632" s="10" t="str">
        <f>LEFT(CA1632,1)</f>
        <v>o</v>
      </c>
      <c r="BZ1632" s="10" t="str">
        <f>LEFT(CC1632,1)</f>
        <v>i</v>
      </c>
      <c r="CA1632" s="10" t="str">
        <f>RIGHT(B1632,4)</f>
        <v>oʔit</v>
      </c>
      <c r="CB1632" s="10" t="str">
        <f>RIGHT(B1632,3)</f>
        <v>ʔit</v>
      </c>
      <c r="CC1632" s="10" t="str">
        <f>RIGHT(B1632,2)</f>
        <v>it</v>
      </c>
      <c r="CD1632" s="10" t="str">
        <f>RIGHT(B1632,1)</f>
        <v>t</v>
      </c>
    </row>
    <row r="1633" spans="1:82">
      <c r="A1633">
        <v>233</v>
      </c>
      <c r="B1633" s="30" t="s">
        <v>3037</v>
      </c>
      <c r="C1633" t="s">
        <v>1822</v>
      </c>
      <c r="D1633" t="s">
        <v>1141</v>
      </c>
      <c r="E1633" t="s">
        <v>1141</v>
      </c>
      <c r="F1633" t="s">
        <v>2842</v>
      </c>
      <c r="G1633" s="1">
        <f>COUNTIF(B1633,"*ii*")</f>
        <v>0</v>
      </c>
      <c r="H1633" s="1">
        <f>COUNTIF(B1633,"*ee*")</f>
        <v>0</v>
      </c>
      <c r="I1633" s="1">
        <f>COUNTIF(B1633,"*aa*")</f>
        <v>0</v>
      </c>
      <c r="J1633" s="1">
        <f>COUNTIF(B1633,"*oo*")</f>
        <v>0</v>
      </c>
      <c r="K1633" s="1">
        <f>COUNTIF(B1633,"*uu*")</f>
        <v>0</v>
      </c>
      <c r="L1633" s="1">
        <f>COUNTIF(B1633,"*ia*")</f>
        <v>0</v>
      </c>
      <c r="M1633" s="1">
        <f>COUNTIF(B1633,"*iu*")</f>
        <v>0</v>
      </c>
      <c r="N1633" s="1">
        <f>COUNTIF(B1633,"*ei*")</f>
        <v>0</v>
      </c>
      <c r="O1633" s="1">
        <f>COUNTIF(B1633,"*ea*")</f>
        <v>0</v>
      </c>
      <c r="P1633" s="1">
        <f>COUNTIF(B1633,"*eo*")</f>
        <v>0</v>
      </c>
      <c r="Q1633" s="1">
        <f>COUNTIF(B1633,"*eu*")</f>
        <v>0</v>
      </c>
      <c r="R1633" s="1">
        <f>COUNTIF(B1633,"*ai*")</f>
        <v>0</v>
      </c>
      <c r="S1633" s="1">
        <f>COUNTIF(B1633,"*ae*")</f>
        <v>0</v>
      </c>
      <c r="T1633" s="1">
        <f>COUNTIF(B1633,"*ao*")</f>
        <v>0</v>
      </c>
      <c r="U1633" s="1">
        <f>COUNTIF(B1633,"*au*")</f>
        <v>0</v>
      </c>
      <c r="V1633" s="1">
        <f>COUNTIF(B1633,"*oi*")</f>
        <v>0</v>
      </c>
      <c r="W1633" s="1">
        <f>COUNTIF(B1633,"*oe*")</f>
        <v>0</v>
      </c>
      <c r="X1633" s="1">
        <f>COUNTIF(B1633,"*oa*")</f>
        <v>0</v>
      </c>
      <c r="Y1633" s="1">
        <f>COUNTIF(B1633,"*ou*")</f>
        <v>0</v>
      </c>
      <c r="Z1633" s="1">
        <f>COUNTIF(B1633,"*ui*")</f>
        <v>0</v>
      </c>
      <c r="AA1633" s="1">
        <f>COUNTIF(B1633,"*ua*")</f>
        <v>0</v>
      </c>
      <c r="AB1633">
        <f>SUM(G1633:AA1633)</f>
        <v>0</v>
      </c>
      <c r="AC1633">
        <v>2</v>
      </c>
      <c r="AD1633">
        <f>COUNTIF(AC1633,"2")</f>
        <v>1</v>
      </c>
      <c r="AE1633">
        <f>COUNTIF(AC1633,"3")</f>
        <v>0</v>
      </c>
      <c r="AF1633">
        <f>COUNTIF(AC1633,"4")</f>
        <v>0</v>
      </c>
      <c r="AG1633">
        <f>COUNTIF(AC1633,"5")</f>
        <v>0</v>
      </c>
      <c r="AH1633">
        <v>1</v>
      </c>
      <c r="AI1633">
        <v>0</v>
      </c>
      <c r="AM1633">
        <v>1</v>
      </c>
      <c r="AN1633" t="str">
        <f>RIGHT(B1633,1)</f>
        <v>t</v>
      </c>
      <c r="AO1633" s="1">
        <f>COUNTIF(F1633,"CVCV")+COUNTIF(F1633,"CVVCV")</f>
        <v>0</v>
      </c>
      <c r="AP1633" s="1">
        <f>COUNTIF(F1633,"CVCVC")+COUNTIF(F1633,"CVVCVC")</f>
        <v>1</v>
      </c>
      <c r="AQ1633" s="1">
        <f>COUNTIF(F1633,"VCV")+COUNTIF(F1633,"VVCV")</f>
        <v>0</v>
      </c>
      <c r="AR1633" s="1">
        <f>COUNTIF(F1633,"VCVC")+COUNTIF(F1633,"VVCVC")</f>
        <v>0</v>
      </c>
      <c r="AS1633" s="1">
        <f>COUNTIF(F1633,"CVV")</f>
        <v>0</v>
      </c>
      <c r="AT1633" s="1">
        <f>COUNTIF(F1633,"CVVC")</f>
        <v>0</v>
      </c>
      <c r="AU1633" s="1">
        <f>COUNTIF(F1633,"VV")</f>
        <v>0</v>
      </c>
      <c r="AV1633" s="1">
        <f>COUNTIF(F1633,"VVC")</f>
        <v>0</v>
      </c>
      <c r="AW1633" s="1">
        <f>COUNTIF(F1633,"CVVCVC")+COUNTIF(F1633,"VVCVC")+COUNTIF(F1633,"CVVCV")+COUNTIF(F1633,"VVCV")</f>
        <v>0</v>
      </c>
      <c r="AY1633" s="1">
        <f>COUNTIF(F1633,"CCVCV")</f>
        <v>0</v>
      </c>
      <c r="AZ1633" s="1">
        <f>COUNTIF(F1633,"CCVCVC")</f>
        <v>0</v>
      </c>
      <c r="BA1633" s="1">
        <f>COUNTIF(F1633,"CCVV")</f>
        <v>0</v>
      </c>
      <c r="BB1633" s="1">
        <f>COUNTIF(F1633,"CCVVC")</f>
        <v>0</v>
      </c>
      <c r="BF1633" s="1" t="str">
        <f>RIGHT(F1633,4)</f>
        <v>VCVC</v>
      </c>
      <c r="BG1633" s="1"/>
      <c r="BJ1633">
        <v>1</v>
      </c>
      <c r="BP1633" s="1">
        <f>SUM(BG1633:BO1633)</f>
        <v>1</v>
      </c>
      <c r="BQ1633">
        <v>0</v>
      </c>
      <c r="BS1633" s="1" t="str">
        <f>LEFT(B1633,1)</f>
        <v>b</v>
      </c>
      <c r="BT1633" s="1" t="str">
        <f>LEFT(B1633,2)</f>
        <v>bu</v>
      </c>
      <c r="BU1633" s="1" t="str">
        <f>RIGHT(B1633,1)</f>
        <v>t</v>
      </c>
      <c r="BX1633" s="10">
        <v>0</v>
      </c>
      <c r="BY1633" s="10" t="str">
        <f>LEFT(CA1633,1)</f>
        <v>u</v>
      </c>
      <c r="BZ1633" s="10" t="str">
        <f>LEFT(CC1633,1)</f>
        <v>i</v>
      </c>
      <c r="CA1633" s="10" t="str">
        <f>RIGHT(B1633,4)</f>
        <v>uʔit</v>
      </c>
      <c r="CB1633" s="10" t="str">
        <f>RIGHT(B1633,3)</f>
        <v>ʔit</v>
      </c>
      <c r="CC1633" s="10" t="str">
        <f>RIGHT(B1633,2)</f>
        <v>it</v>
      </c>
      <c r="CD1633" s="10" t="str">
        <f>RIGHT(B1633,1)</f>
        <v>t</v>
      </c>
    </row>
    <row r="1634" spans="1:82">
      <c r="A1634">
        <v>891</v>
      </c>
      <c r="B1634" s="30" t="s">
        <v>3158</v>
      </c>
      <c r="C1634" t="s">
        <v>1229</v>
      </c>
      <c r="D1634" t="s">
        <v>1141</v>
      </c>
      <c r="E1634" t="s">
        <v>1141</v>
      </c>
      <c r="F1634" t="s">
        <v>2842</v>
      </c>
      <c r="G1634" s="1">
        <f>COUNTIF(B1634,"*ii*")</f>
        <v>0</v>
      </c>
      <c r="H1634" s="1">
        <f>COUNTIF(B1634,"*ee*")</f>
        <v>0</v>
      </c>
      <c r="I1634" s="1">
        <f>COUNTIF(B1634,"*aa*")</f>
        <v>0</v>
      </c>
      <c r="J1634" s="1">
        <f>COUNTIF(B1634,"*oo*")</f>
        <v>0</v>
      </c>
      <c r="K1634" s="1">
        <f>COUNTIF(B1634,"*uu*")</f>
        <v>0</v>
      </c>
      <c r="L1634" s="1">
        <f>COUNTIF(B1634,"*ia*")</f>
        <v>0</v>
      </c>
      <c r="M1634" s="1">
        <f>COUNTIF(B1634,"*iu*")</f>
        <v>0</v>
      </c>
      <c r="N1634" s="1">
        <f>COUNTIF(B1634,"*ei*")</f>
        <v>0</v>
      </c>
      <c r="O1634" s="1">
        <f>COUNTIF(B1634,"*ea*")</f>
        <v>0</v>
      </c>
      <c r="P1634" s="1">
        <f>COUNTIF(B1634,"*eo*")</f>
        <v>0</v>
      </c>
      <c r="Q1634" s="1">
        <f>COUNTIF(B1634,"*eu*")</f>
        <v>0</v>
      </c>
      <c r="R1634" s="1">
        <f>COUNTIF(B1634,"*ai*")</f>
        <v>0</v>
      </c>
      <c r="S1634" s="1">
        <f>COUNTIF(B1634,"*ae*")</f>
        <v>0</v>
      </c>
      <c r="T1634" s="1">
        <f>COUNTIF(B1634,"*ao*")</f>
        <v>0</v>
      </c>
      <c r="U1634" s="1">
        <f>COUNTIF(B1634,"*au*")</f>
        <v>0</v>
      </c>
      <c r="V1634" s="1">
        <f>COUNTIF(B1634,"*oi*")</f>
        <v>0</v>
      </c>
      <c r="W1634" s="1">
        <f>COUNTIF(B1634,"*oe*")</f>
        <v>0</v>
      </c>
      <c r="X1634" s="1">
        <f>COUNTIF(B1634,"*oa*")</f>
        <v>0</v>
      </c>
      <c r="Y1634" s="1">
        <f>COUNTIF(B1634,"*ou*")</f>
        <v>0</v>
      </c>
      <c r="Z1634" s="1">
        <f>COUNTIF(B1634,"*ui*")</f>
        <v>0</v>
      </c>
      <c r="AA1634" s="1">
        <f>COUNTIF(B1634,"*ua*")</f>
        <v>0</v>
      </c>
      <c r="AB1634">
        <f>SUM(G1634:AA1634)</f>
        <v>0</v>
      </c>
      <c r="AC1634">
        <v>2</v>
      </c>
      <c r="AD1634">
        <f>COUNTIF(AC1634,"2")</f>
        <v>1</v>
      </c>
      <c r="AE1634">
        <f>COUNTIF(AC1634,"3")</f>
        <v>0</v>
      </c>
      <c r="AF1634">
        <f>COUNTIF(AC1634,"4")</f>
        <v>0</v>
      </c>
      <c r="AG1634">
        <f>COUNTIF(AC1634,"5")</f>
        <v>0</v>
      </c>
      <c r="AH1634">
        <v>1</v>
      </c>
      <c r="AI1634">
        <v>0</v>
      </c>
      <c r="AM1634">
        <v>1</v>
      </c>
      <c r="AN1634" t="str">
        <f>RIGHT(B1634,1)</f>
        <v>t</v>
      </c>
      <c r="AO1634" s="1">
        <f>COUNTIF(F1634,"CVCV")+COUNTIF(F1634,"CVVCV")</f>
        <v>0</v>
      </c>
      <c r="AP1634" s="1">
        <f>COUNTIF(F1634,"CVCVC")+COUNTIF(F1634,"CVVCVC")</f>
        <v>1</v>
      </c>
      <c r="AQ1634" s="1">
        <f>COUNTIF(F1634,"VCV")+COUNTIF(F1634,"VVCV")</f>
        <v>0</v>
      </c>
      <c r="AR1634" s="1">
        <f>COUNTIF(F1634,"VCVC")+COUNTIF(F1634,"VVCVC")</f>
        <v>0</v>
      </c>
      <c r="AS1634" s="1">
        <f>COUNTIF(F1634,"CVV")</f>
        <v>0</v>
      </c>
      <c r="AT1634" s="1">
        <f>COUNTIF(F1634,"CVVC")</f>
        <v>0</v>
      </c>
      <c r="AU1634" s="1">
        <f>COUNTIF(F1634,"VV")</f>
        <v>0</v>
      </c>
      <c r="AV1634" s="1">
        <f>COUNTIF(F1634,"VVC")</f>
        <v>0</v>
      </c>
      <c r="AW1634" s="1">
        <f>COUNTIF(F1634,"CVVCVC")+COUNTIF(F1634,"VVCVC")+COUNTIF(F1634,"CVVCV")+COUNTIF(F1634,"VVCV")</f>
        <v>0</v>
      </c>
      <c r="AY1634" s="1">
        <f>COUNTIF(F1634,"CCVCV")</f>
        <v>0</v>
      </c>
      <c r="AZ1634" s="1">
        <f>COUNTIF(F1634,"CCVCVC")</f>
        <v>0</v>
      </c>
      <c r="BA1634" s="1">
        <f>COUNTIF(F1634,"CCVV")</f>
        <v>0</v>
      </c>
      <c r="BB1634" s="1">
        <f>COUNTIF(F1634,"CCVVC")</f>
        <v>0</v>
      </c>
      <c r="BF1634" s="1" t="str">
        <f>RIGHT(F1634,4)</f>
        <v>VCVC</v>
      </c>
      <c r="BG1634" s="1"/>
      <c r="BJ1634">
        <v>1</v>
      </c>
      <c r="BP1634" s="1">
        <f>SUM(BG1634:BO1634)</f>
        <v>1</v>
      </c>
      <c r="BQ1634">
        <v>0</v>
      </c>
      <c r="BS1634" s="1" t="str">
        <f>LEFT(B1634,1)</f>
        <v>m</v>
      </c>
      <c r="BT1634" s="1" t="str">
        <f>LEFT(B1634,2)</f>
        <v>mu</v>
      </c>
      <c r="BU1634" s="1" t="str">
        <f>RIGHT(B1634,1)</f>
        <v>t</v>
      </c>
      <c r="BX1634" s="10">
        <v>0</v>
      </c>
      <c r="BY1634" s="10" t="str">
        <f>LEFT(CA1634,1)</f>
        <v>u</v>
      </c>
      <c r="BZ1634" s="10" t="str">
        <f>LEFT(CC1634,1)</f>
        <v>i</v>
      </c>
      <c r="CA1634" s="10" t="str">
        <f>RIGHT(B1634,4)</f>
        <v>uʔit</v>
      </c>
      <c r="CB1634" s="10" t="str">
        <f>RIGHT(B1634,3)</f>
        <v>ʔit</v>
      </c>
      <c r="CC1634" s="10" t="str">
        <f>RIGHT(B1634,2)</f>
        <v>it</v>
      </c>
      <c r="CD1634" s="10" t="str">
        <f>RIGHT(B1634,1)</f>
        <v>t</v>
      </c>
    </row>
    <row r="1635" spans="1:82">
      <c r="A1635">
        <v>940</v>
      </c>
      <c r="B1635" s="30" t="s">
        <v>3166</v>
      </c>
      <c r="C1635" t="s">
        <v>1395</v>
      </c>
      <c r="D1635" t="s">
        <v>1156</v>
      </c>
      <c r="E1635" t="s">
        <v>1156</v>
      </c>
      <c r="F1635" t="s">
        <v>2842</v>
      </c>
      <c r="G1635" s="1">
        <f>COUNTIF(B1635,"*ii*")</f>
        <v>0</v>
      </c>
      <c r="H1635" s="1">
        <f>COUNTIF(B1635,"*ee*")</f>
        <v>0</v>
      </c>
      <c r="I1635" s="1">
        <f>COUNTIF(B1635,"*aa*")</f>
        <v>0</v>
      </c>
      <c r="J1635" s="1">
        <f>COUNTIF(B1635,"*oo*")</f>
        <v>0</v>
      </c>
      <c r="K1635" s="1">
        <f>COUNTIF(B1635,"*uu*")</f>
        <v>0</v>
      </c>
      <c r="L1635" s="1">
        <f>COUNTIF(B1635,"*ia*")</f>
        <v>0</v>
      </c>
      <c r="M1635" s="1">
        <f>COUNTIF(B1635,"*iu*")</f>
        <v>0</v>
      </c>
      <c r="N1635" s="1">
        <f>COUNTIF(B1635,"*ei*")</f>
        <v>0</v>
      </c>
      <c r="O1635" s="1">
        <f>COUNTIF(B1635,"*ea*")</f>
        <v>0</v>
      </c>
      <c r="P1635" s="1">
        <f>COUNTIF(B1635,"*eo*")</f>
        <v>0</v>
      </c>
      <c r="Q1635" s="1">
        <f>COUNTIF(B1635,"*eu*")</f>
        <v>0</v>
      </c>
      <c r="R1635" s="1">
        <f>COUNTIF(B1635,"*ai*")</f>
        <v>0</v>
      </c>
      <c r="S1635" s="1">
        <f>COUNTIF(B1635,"*ae*")</f>
        <v>0</v>
      </c>
      <c r="T1635" s="1">
        <f>COUNTIF(B1635,"*ao*")</f>
        <v>0</v>
      </c>
      <c r="U1635" s="1">
        <f>COUNTIF(B1635,"*au*")</f>
        <v>0</v>
      </c>
      <c r="V1635" s="1">
        <f>COUNTIF(B1635,"*oi*")</f>
        <v>0</v>
      </c>
      <c r="W1635" s="1">
        <f>COUNTIF(B1635,"*oe*")</f>
        <v>0</v>
      </c>
      <c r="X1635" s="1">
        <f>COUNTIF(B1635,"*oa*")</f>
        <v>0</v>
      </c>
      <c r="Y1635" s="1">
        <f>COUNTIF(B1635,"*ou*")</f>
        <v>0</v>
      </c>
      <c r="Z1635" s="1">
        <f>COUNTIF(B1635,"*ui*")</f>
        <v>0</v>
      </c>
      <c r="AA1635" s="1">
        <f>COUNTIF(B1635,"*ua*")</f>
        <v>0</v>
      </c>
      <c r="AB1635">
        <f>SUM(G1635:AA1635)</f>
        <v>0</v>
      </c>
      <c r="AC1635">
        <v>2</v>
      </c>
      <c r="AD1635">
        <f>COUNTIF(AC1635,"2")</f>
        <v>1</v>
      </c>
      <c r="AE1635">
        <f>COUNTIF(AC1635,"3")</f>
        <v>0</v>
      </c>
      <c r="AF1635">
        <f>COUNTIF(AC1635,"4")</f>
        <v>0</v>
      </c>
      <c r="AG1635">
        <f>COUNTIF(AC1635,"5")</f>
        <v>0</v>
      </c>
      <c r="AH1635">
        <v>1</v>
      </c>
      <c r="AI1635">
        <v>0</v>
      </c>
      <c r="AM1635">
        <v>1</v>
      </c>
      <c r="AN1635" t="str">
        <f>RIGHT(B1635,1)</f>
        <v>ʔ</v>
      </c>
      <c r="AO1635" s="1">
        <f>COUNTIF(F1635,"CVCV")+COUNTIF(F1635,"CVVCV")</f>
        <v>0</v>
      </c>
      <c r="AP1635" s="1">
        <f>COUNTIF(F1635,"CVCVC")+COUNTIF(F1635,"CVVCVC")</f>
        <v>1</v>
      </c>
      <c r="AQ1635" s="1">
        <f>COUNTIF(F1635,"VCV")+COUNTIF(F1635,"VVCV")</f>
        <v>0</v>
      </c>
      <c r="AR1635" s="1">
        <f>COUNTIF(F1635,"VCVC")+COUNTIF(F1635,"VVCVC")</f>
        <v>0</v>
      </c>
      <c r="AS1635" s="1">
        <f>COUNTIF(F1635,"CVV")</f>
        <v>0</v>
      </c>
      <c r="AT1635" s="1">
        <f>COUNTIF(F1635,"CVVC")</f>
        <v>0</v>
      </c>
      <c r="AU1635" s="1">
        <f>COUNTIF(F1635,"VV")</f>
        <v>0</v>
      </c>
      <c r="AV1635" s="1">
        <f>COUNTIF(F1635,"VVC")</f>
        <v>0</v>
      </c>
      <c r="AW1635" s="1">
        <f>COUNTIF(F1635,"CVVCVC")+COUNTIF(F1635,"VVCVC")+COUNTIF(F1635,"CVVCV")+COUNTIF(F1635,"VVCV")</f>
        <v>0</v>
      </c>
      <c r="AY1635" s="1">
        <f>COUNTIF(F1635,"CCVCV")</f>
        <v>0</v>
      </c>
      <c r="AZ1635" s="1">
        <f>COUNTIF(F1635,"CCVCVC")</f>
        <v>0</v>
      </c>
      <c r="BA1635" s="1">
        <f>COUNTIF(F1635,"CCVV")</f>
        <v>0</v>
      </c>
      <c r="BB1635" s="1">
        <f>COUNTIF(F1635,"CCVVC")</f>
        <v>0</v>
      </c>
      <c r="BF1635" s="1" t="str">
        <f>RIGHT(F1635,4)</f>
        <v>VCVC</v>
      </c>
      <c r="BG1635" s="1"/>
      <c r="BJ1635">
        <v>1</v>
      </c>
      <c r="BP1635" s="1">
        <f>SUM(BG1635:BO1635)</f>
        <v>1</v>
      </c>
      <c r="BQ1635">
        <v>0</v>
      </c>
      <c r="BS1635" s="1" t="str">
        <f>LEFT(B1635,1)</f>
        <v>n</v>
      </c>
      <c r="BT1635" s="1" t="str">
        <f>LEFT(B1635,2)</f>
        <v>na</v>
      </c>
      <c r="BU1635" s="1" t="str">
        <f>RIGHT(B1635,1)</f>
        <v>ʔ</v>
      </c>
      <c r="BX1635" s="10">
        <v>0</v>
      </c>
      <c r="BY1635" s="10" t="str">
        <f>LEFT(CA1635,1)</f>
        <v>a</v>
      </c>
      <c r="BZ1635" s="10" t="str">
        <f>LEFT(CC1635,1)</f>
        <v>i</v>
      </c>
      <c r="CA1635" s="10" t="str">
        <f>RIGHT(B1635,4)</f>
        <v>atiʔ</v>
      </c>
      <c r="CB1635" s="10" t="str">
        <f>RIGHT(B1635,3)</f>
        <v>tiʔ</v>
      </c>
      <c r="CC1635" s="10" t="str">
        <f>RIGHT(B1635,2)</f>
        <v>iʔ</v>
      </c>
      <c r="CD1635" s="10" t="str">
        <f>RIGHT(B1635,1)</f>
        <v>ʔ</v>
      </c>
    </row>
    <row r="1636" spans="1:82">
      <c r="A1636">
        <v>1781</v>
      </c>
      <c r="B1636" s="30" t="s">
        <v>3477</v>
      </c>
      <c r="C1636" t="s">
        <v>1212</v>
      </c>
      <c r="D1636" t="s">
        <v>1141</v>
      </c>
      <c r="E1636" t="s">
        <v>1141</v>
      </c>
      <c r="F1636" t="s">
        <v>2842</v>
      </c>
      <c r="G1636" s="1">
        <f>COUNTIF(B1636,"*ii*")</f>
        <v>0</v>
      </c>
      <c r="H1636" s="1">
        <f>COUNTIF(B1636,"*ee*")</f>
        <v>0</v>
      </c>
      <c r="I1636" s="1">
        <f>COUNTIF(B1636,"*aa*")</f>
        <v>0</v>
      </c>
      <c r="J1636" s="1">
        <f>COUNTIF(B1636,"*oo*")</f>
        <v>0</v>
      </c>
      <c r="K1636" s="1">
        <f>COUNTIF(B1636,"*uu*")</f>
        <v>0</v>
      </c>
      <c r="L1636" s="1">
        <f>COUNTIF(B1636,"*ia*")</f>
        <v>0</v>
      </c>
      <c r="M1636" s="1">
        <f>COUNTIF(B1636,"*iu*")</f>
        <v>0</v>
      </c>
      <c r="N1636" s="1">
        <f>COUNTIF(B1636,"*ei*")</f>
        <v>0</v>
      </c>
      <c r="O1636" s="1">
        <f>COUNTIF(B1636,"*ea*")</f>
        <v>0</v>
      </c>
      <c r="P1636" s="1">
        <f>COUNTIF(B1636,"*eo*")</f>
        <v>0</v>
      </c>
      <c r="Q1636" s="1">
        <f>COUNTIF(B1636,"*eu*")</f>
        <v>0</v>
      </c>
      <c r="R1636" s="1">
        <f>COUNTIF(B1636,"*ai*")</f>
        <v>0</v>
      </c>
      <c r="S1636" s="1">
        <f>COUNTIF(B1636,"*ae*")</f>
        <v>0</v>
      </c>
      <c r="T1636" s="1">
        <f>COUNTIF(B1636,"*ao*")</f>
        <v>0</v>
      </c>
      <c r="U1636" s="1">
        <f>COUNTIF(B1636,"*au*")</f>
        <v>0</v>
      </c>
      <c r="V1636" s="1">
        <f>COUNTIF(B1636,"*oi*")</f>
        <v>0</v>
      </c>
      <c r="W1636" s="1">
        <f>COUNTIF(B1636,"*oe*")</f>
        <v>0</v>
      </c>
      <c r="X1636" s="1">
        <f>COUNTIF(B1636,"*oa*")</f>
        <v>0</v>
      </c>
      <c r="Y1636" s="1">
        <f>COUNTIF(B1636,"*ou*")</f>
        <v>0</v>
      </c>
      <c r="Z1636" s="1">
        <f>COUNTIF(B1636,"*ui*")</f>
        <v>0</v>
      </c>
      <c r="AA1636" s="1">
        <f>COUNTIF(B1636,"*ua*")</f>
        <v>0</v>
      </c>
      <c r="AB1636">
        <f>SUM(G1636:AA1636)</f>
        <v>0</v>
      </c>
      <c r="AC1636">
        <v>2</v>
      </c>
      <c r="AD1636">
        <f>COUNTIF(AC1636,"2")</f>
        <v>1</v>
      </c>
      <c r="AE1636">
        <f>COUNTIF(AC1636,"3")</f>
        <v>0</v>
      </c>
      <c r="AF1636">
        <f>COUNTIF(AC1636,"4")</f>
        <v>0</v>
      </c>
      <c r="AG1636">
        <f>COUNTIF(AC1636,"5")</f>
        <v>0</v>
      </c>
      <c r="AH1636">
        <v>1</v>
      </c>
      <c r="AI1636">
        <v>0</v>
      </c>
      <c r="AM1636">
        <v>1</v>
      </c>
      <c r="AN1636" t="str">
        <f>RIGHT(B1636,1)</f>
        <v>ʔ</v>
      </c>
      <c r="AO1636" s="1">
        <f>COUNTIF(F1636,"CVCV")+COUNTIF(F1636,"CVVCV")</f>
        <v>0</v>
      </c>
      <c r="AP1636" s="1">
        <f>COUNTIF(F1636,"CVCVC")+COUNTIF(F1636,"CVVCVC")</f>
        <v>1</v>
      </c>
      <c r="AQ1636" s="1">
        <f>COUNTIF(F1636,"VCV")+COUNTIF(F1636,"VVCV")</f>
        <v>0</v>
      </c>
      <c r="AR1636" s="1">
        <f>COUNTIF(F1636,"VCVC")+COUNTIF(F1636,"VVCVC")</f>
        <v>0</v>
      </c>
      <c r="AS1636" s="1">
        <f>COUNTIF(F1636,"CVV")</f>
        <v>0</v>
      </c>
      <c r="AT1636" s="1">
        <f>COUNTIF(F1636,"CVVC")</f>
        <v>0</v>
      </c>
      <c r="AU1636" s="1">
        <f>COUNTIF(F1636,"VV")</f>
        <v>0</v>
      </c>
      <c r="AV1636" s="1">
        <f>COUNTIF(F1636,"VVC")</f>
        <v>0</v>
      </c>
      <c r="AW1636" s="1">
        <f>COUNTIF(F1636,"CVVCVC")+COUNTIF(F1636,"VVCVC")+COUNTIF(F1636,"CVVCV")+COUNTIF(F1636,"VVCV")</f>
        <v>0</v>
      </c>
      <c r="AY1636" s="1">
        <f>COUNTIF(F1636,"CCVCV")</f>
        <v>0</v>
      </c>
      <c r="AZ1636" s="1">
        <f>COUNTIF(F1636,"CCVCVC")</f>
        <v>0</v>
      </c>
      <c r="BA1636" s="1">
        <f>COUNTIF(F1636,"CCVV")</f>
        <v>0</v>
      </c>
      <c r="BB1636" s="1">
        <f>COUNTIF(F1636,"CCVVC")</f>
        <v>0</v>
      </c>
      <c r="BF1636" s="1" t="str">
        <f>RIGHT(F1636,4)</f>
        <v>VCVC</v>
      </c>
      <c r="BG1636" s="1"/>
      <c r="BJ1636">
        <v>1</v>
      </c>
      <c r="BP1636" s="1">
        <f>SUM(BG1636:BO1636)</f>
        <v>1</v>
      </c>
      <c r="BQ1636">
        <v>0</v>
      </c>
      <c r="BS1636" s="1" t="str">
        <f>LEFT(B1636,1)</f>
        <v>t</v>
      </c>
      <c r="BT1636" s="1" t="str">
        <f>LEFT(B1636,2)</f>
        <v>ta</v>
      </c>
      <c r="BU1636" s="1" t="str">
        <f>RIGHT(B1636,1)</f>
        <v>ʔ</v>
      </c>
      <c r="BX1636" s="10">
        <v>0</v>
      </c>
      <c r="BY1636" s="10" t="str">
        <f>LEFT(CA1636,1)</f>
        <v>a</v>
      </c>
      <c r="BZ1636" s="10" t="str">
        <f>LEFT(CC1636,1)</f>
        <v>i</v>
      </c>
      <c r="CA1636" s="10" t="str">
        <f>RIGHT(B1636,4)</f>
        <v>afiʔ</v>
      </c>
      <c r="CB1636" s="10" t="str">
        <f>RIGHT(B1636,3)</f>
        <v>fiʔ</v>
      </c>
      <c r="CC1636" s="10" t="str">
        <f>RIGHT(B1636,2)</f>
        <v>iʔ</v>
      </c>
      <c r="CD1636" s="10" t="str">
        <f>RIGHT(B1636,1)</f>
        <v>ʔ</v>
      </c>
    </row>
    <row r="1637" spans="1:82">
      <c r="A1637">
        <v>481</v>
      </c>
      <c r="B1637" s="30" t="s">
        <v>3068</v>
      </c>
      <c r="C1637" t="s">
        <v>1602</v>
      </c>
      <c r="D1637" t="s">
        <v>1141</v>
      </c>
      <c r="E1637" t="s">
        <v>1141</v>
      </c>
      <c r="F1637" s="1" t="s">
        <v>2842</v>
      </c>
      <c r="G1637" s="1">
        <f>COUNTIF(B1637,"*ii*")</f>
        <v>0</v>
      </c>
      <c r="H1637" s="1">
        <f>COUNTIF(B1637,"*ee*")</f>
        <v>0</v>
      </c>
      <c r="I1637" s="1">
        <f>COUNTIF(B1637,"*aa*")</f>
        <v>0</v>
      </c>
      <c r="J1637" s="1">
        <f>COUNTIF(B1637,"*oo*")</f>
        <v>0</v>
      </c>
      <c r="K1637" s="1">
        <f>COUNTIF(B1637,"*uu*")</f>
        <v>0</v>
      </c>
      <c r="L1637" s="1">
        <f>COUNTIF(B1637,"*ia*")</f>
        <v>0</v>
      </c>
      <c r="M1637" s="1">
        <f>COUNTIF(B1637,"*iu*")</f>
        <v>0</v>
      </c>
      <c r="N1637" s="1">
        <f>COUNTIF(B1637,"*ei*")</f>
        <v>0</v>
      </c>
      <c r="O1637" s="1">
        <f>COUNTIF(B1637,"*ea*")</f>
        <v>0</v>
      </c>
      <c r="P1637" s="1">
        <f>COUNTIF(B1637,"*eo*")</f>
        <v>0</v>
      </c>
      <c r="Q1637" s="1">
        <f>COUNTIF(B1637,"*eu*")</f>
        <v>0</v>
      </c>
      <c r="R1637" s="1">
        <f>COUNTIF(B1637,"*ai*")</f>
        <v>0</v>
      </c>
      <c r="S1637" s="1">
        <f>COUNTIF(B1637,"*ae*")</f>
        <v>0</v>
      </c>
      <c r="T1637" s="1">
        <f>COUNTIF(B1637,"*ao*")</f>
        <v>0</v>
      </c>
      <c r="U1637" s="1">
        <f>COUNTIF(B1637,"*au*")</f>
        <v>0</v>
      </c>
      <c r="V1637" s="1">
        <f>COUNTIF(B1637,"*oi*")</f>
        <v>0</v>
      </c>
      <c r="W1637" s="1">
        <f>COUNTIF(B1637,"*oe*")</f>
        <v>0</v>
      </c>
      <c r="X1637" s="1">
        <f>COUNTIF(B1637,"*oa*")</f>
        <v>0</v>
      </c>
      <c r="Y1637" s="1">
        <f>COUNTIF(B1637,"*ou*")</f>
        <v>0</v>
      </c>
      <c r="Z1637" s="1">
        <f>COUNTIF(B1637,"*ui*")</f>
        <v>0</v>
      </c>
      <c r="AA1637" s="1">
        <f>COUNTIF(B1637,"*ua*")</f>
        <v>0</v>
      </c>
      <c r="AB1637">
        <f>SUM(G1637:AA1637)</f>
        <v>0</v>
      </c>
      <c r="AC1637" s="1">
        <v>2</v>
      </c>
      <c r="AD1637">
        <f>COUNTIF(AC1637,"2")</f>
        <v>1</v>
      </c>
      <c r="AE1637">
        <f>COUNTIF(AC1637,"3")</f>
        <v>0</v>
      </c>
      <c r="AF1637">
        <f>COUNTIF(AC1637,"4")</f>
        <v>0</v>
      </c>
      <c r="AG1637">
        <f>COUNTIF(AC1637,"5")</f>
        <v>0</v>
      </c>
      <c r="AH1637">
        <v>1</v>
      </c>
      <c r="AI1637">
        <v>0</v>
      </c>
      <c r="AM1637">
        <v>1</v>
      </c>
      <c r="AN1637" t="str">
        <f>RIGHT(B1637,1)</f>
        <v>ʔ</v>
      </c>
      <c r="AO1637" s="1">
        <f>COUNTIF(F1637,"CVCV")+COUNTIF(F1637,"CVVCV")</f>
        <v>0</v>
      </c>
      <c r="AP1637" s="1">
        <f>COUNTIF(F1637,"CVCVC")+COUNTIF(F1637,"CVVCVC")</f>
        <v>1</v>
      </c>
      <c r="AQ1637" s="1">
        <f>COUNTIF(F1637,"VCV")+COUNTIF(F1637,"VVCV")</f>
        <v>0</v>
      </c>
      <c r="AR1637" s="1">
        <f>COUNTIF(F1637,"VCVC")+COUNTIF(F1637,"VVCVC")</f>
        <v>0</v>
      </c>
      <c r="AS1637" s="1">
        <f>COUNTIF(F1637,"CVV")</f>
        <v>0</v>
      </c>
      <c r="AT1637" s="1">
        <f>COUNTIF(F1637,"CVVC")</f>
        <v>0</v>
      </c>
      <c r="AU1637" s="1">
        <f>COUNTIF(F1637,"VV")</f>
        <v>0</v>
      </c>
      <c r="AV1637" s="1">
        <f>COUNTIF(F1637,"VVC")</f>
        <v>0</v>
      </c>
      <c r="AW1637" s="1">
        <f>COUNTIF(F1637,"CVVCVC")+COUNTIF(F1637,"VVCVC")+COUNTIF(F1637,"CVVCV")+COUNTIF(F1637,"VVCV")</f>
        <v>0</v>
      </c>
      <c r="AY1637" s="1">
        <f>COUNTIF(F1637,"CCVCV")</f>
        <v>0</v>
      </c>
      <c r="AZ1637" s="1">
        <f>COUNTIF(F1637,"CCVCVC")</f>
        <v>0</v>
      </c>
      <c r="BA1637" s="1">
        <f>COUNTIF(F1637,"CCVV")</f>
        <v>0</v>
      </c>
      <c r="BB1637" s="1">
        <f>COUNTIF(F1637,"CCVVC")</f>
        <v>0</v>
      </c>
      <c r="BE1637" s="30" t="s">
        <v>3515</v>
      </c>
      <c r="BF1637" s="1" t="str">
        <f>RIGHT(F1637,4)</f>
        <v>VCVC</v>
      </c>
      <c r="BG1637" s="1"/>
      <c r="BJ1637">
        <v>1</v>
      </c>
      <c r="BP1637" s="1">
        <f>SUM(BG1637:BO1637)</f>
        <v>1</v>
      </c>
      <c r="BQ1637">
        <v>0</v>
      </c>
      <c r="BS1637" s="1" t="str">
        <f>LEFT(B1637,1)</f>
        <v>k</v>
      </c>
      <c r="BT1637" s="1" t="str">
        <f>LEFT(B1637,2)</f>
        <v>ka</v>
      </c>
      <c r="BU1637" s="1" t="str">
        <f>RIGHT(B1637,1)</f>
        <v>ʔ</v>
      </c>
      <c r="BX1637" s="10">
        <v>0</v>
      </c>
      <c r="BY1637" s="10" t="str">
        <f>LEFT(CA1637,1)</f>
        <v>a</v>
      </c>
      <c r="BZ1637" s="10" t="str">
        <f>LEFT(CC1637,1)</f>
        <v>i</v>
      </c>
      <c r="CA1637" s="10" t="str">
        <f>RIGHT(B1637,4)</f>
        <v>aniʔ</v>
      </c>
      <c r="CB1637" s="10" t="str">
        <f>RIGHT(B1637,3)</f>
        <v>niʔ</v>
      </c>
      <c r="CC1637" s="10" t="str">
        <f>RIGHT(B1637,2)</f>
        <v>iʔ</v>
      </c>
      <c r="CD1637" s="10" t="str">
        <f>RIGHT(B1637,1)</f>
        <v>ʔ</v>
      </c>
    </row>
    <row r="1638" spans="1:82">
      <c r="A1638">
        <v>1120</v>
      </c>
      <c r="B1638" s="30" t="s">
        <v>3195</v>
      </c>
      <c r="C1638" t="s">
        <v>1422</v>
      </c>
      <c r="D1638" t="s">
        <v>1141</v>
      </c>
      <c r="E1638" t="s">
        <v>1141</v>
      </c>
      <c r="F1638" t="s">
        <v>2842</v>
      </c>
      <c r="G1638" s="1">
        <f>COUNTIF(B1638,"*ii*")</f>
        <v>0</v>
      </c>
      <c r="H1638" s="1">
        <f>COUNTIF(B1638,"*ee*")</f>
        <v>0</v>
      </c>
      <c r="I1638" s="1">
        <f>COUNTIF(B1638,"*aa*")</f>
        <v>0</v>
      </c>
      <c r="J1638" s="1">
        <f>COUNTIF(B1638,"*oo*")</f>
        <v>0</v>
      </c>
      <c r="K1638" s="1">
        <f>COUNTIF(B1638,"*uu*")</f>
        <v>0</v>
      </c>
      <c r="L1638" s="1">
        <f>COUNTIF(B1638,"*ia*")</f>
        <v>0</v>
      </c>
      <c r="M1638" s="1">
        <f>COUNTIF(B1638,"*iu*")</f>
        <v>0</v>
      </c>
      <c r="N1638" s="1">
        <f>COUNTIF(B1638,"*ei*")</f>
        <v>0</v>
      </c>
      <c r="O1638" s="1">
        <f>COUNTIF(B1638,"*ea*")</f>
        <v>0</v>
      </c>
      <c r="P1638" s="1">
        <f>COUNTIF(B1638,"*eo*")</f>
        <v>0</v>
      </c>
      <c r="Q1638" s="1">
        <f>COUNTIF(B1638,"*eu*")</f>
        <v>0</v>
      </c>
      <c r="R1638" s="1">
        <f>COUNTIF(B1638,"*ai*")</f>
        <v>0</v>
      </c>
      <c r="S1638" s="1">
        <f>COUNTIF(B1638,"*ae*")</f>
        <v>0</v>
      </c>
      <c r="T1638" s="1">
        <f>COUNTIF(B1638,"*ao*")</f>
        <v>0</v>
      </c>
      <c r="U1638" s="1">
        <f>COUNTIF(B1638,"*au*")</f>
        <v>0</v>
      </c>
      <c r="V1638" s="1">
        <f>COUNTIF(B1638,"*oi*")</f>
        <v>0</v>
      </c>
      <c r="W1638" s="1">
        <f>COUNTIF(B1638,"*oe*")</f>
        <v>0</v>
      </c>
      <c r="X1638" s="1">
        <f>COUNTIF(B1638,"*oa*")</f>
        <v>0</v>
      </c>
      <c r="Y1638" s="1">
        <f>COUNTIF(B1638,"*ou*")</f>
        <v>0</v>
      </c>
      <c r="Z1638" s="1">
        <f>COUNTIF(B1638,"*ui*")</f>
        <v>0</v>
      </c>
      <c r="AA1638" s="1">
        <f>COUNTIF(B1638,"*ua*")</f>
        <v>0</v>
      </c>
      <c r="AB1638">
        <f>SUM(G1638:AA1638)</f>
        <v>0</v>
      </c>
      <c r="AC1638">
        <v>2</v>
      </c>
      <c r="AD1638">
        <f>COUNTIF(AC1638,"2")</f>
        <v>1</v>
      </c>
      <c r="AE1638">
        <f>COUNTIF(AC1638,"3")</f>
        <v>0</v>
      </c>
      <c r="AF1638">
        <f>COUNTIF(AC1638,"4")</f>
        <v>0</v>
      </c>
      <c r="AG1638">
        <f>COUNTIF(AC1638,"5")</f>
        <v>0</v>
      </c>
      <c r="AH1638">
        <v>1</v>
      </c>
      <c r="AI1638">
        <v>0</v>
      </c>
      <c r="AM1638">
        <v>1</v>
      </c>
      <c r="AN1638" t="str">
        <f>RIGHT(B1638,1)</f>
        <v>ʔ</v>
      </c>
      <c r="AO1638" s="1">
        <f>COUNTIF(F1638,"CVCV")+COUNTIF(F1638,"CVVCV")</f>
        <v>0</v>
      </c>
      <c r="AP1638" s="1">
        <f>COUNTIF(F1638,"CVCVC")+COUNTIF(F1638,"CVVCVC")</f>
        <v>1</v>
      </c>
      <c r="AQ1638" s="1">
        <f>COUNTIF(F1638,"VCV")+COUNTIF(F1638,"VVCV")</f>
        <v>0</v>
      </c>
      <c r="AR1638" s="1">
        <f>COUNTIF(F1638,"VCVC")+COUNTIF(F1638,"VVCVC")</f>
        <v>0</v>
      </c>
      <c r="AS1638" s="1">
        <f>COUNTIF(F1638,"CVV")</f>
        <v>0</v>
      </c>
      <c r="AT1638" s="1">
        <f>COUNTIF(F1638,"CVVC")</f>
        <v>0</v>
      </c>
      <c r="AU1638" s="1">
        <f>COUNTIF(F1638,"VV")</f>
        <v>0</v>
      </c>
      <c r="AV1638" s="1">
        <f>COUNTIF(F1638,"VVC")</f>
        <v>0</v>
      </c>
      <c r="AW1638" s="1">
        <f>COUNTIF(F1638,"CVVCVC")+COUNTIF(F1638,"VVCVC")+COUNTIF(F1638,"CVVCV")+COUNTIF(F1638,"VVCV")</f>
        <v>0</v>
      </c>
      <c r="AY1638" s="1">
        <f>COUNTIF(F1638,"CCVCV")</f>
        <v>0</v>
      </c>
      <c r="AZ1638" s="1">
        <f>COUNTIF(F1638,"CCVCVC")</f>
        <v>0</v>
      </c>
      <c r="BA1638" s="1">
        <f>COUNTIF(F1638,"CCVV")</f>
        <v>0</v>
      </c>
      <c r="BB1638" s="1">
        <f>COUNTIF(F1638,"CCVVC")</f>
        <v>0</v>
      </c>
      <c r="BF1638" s="1" t="str">
        <f>RIGHT(F1638,4)</f>
        <v>VCVC</v>
      </c>
      <c r="BG1638" s="1"/>
      <c r="BJ1638">
        <v>1</v>
      </c>
      <c r="BP1638" s="1">
        <f>SUM(BG1638:BO1638)</f>
        <v>1</v>
      </c>
      <c r="BQ1638">
        <v>0</v>
      </c>
      <c r="BS1638" s="1" t="str">
        <f>LEFT(B1638,1)</f>
        <v>p</v>
      </c>
      <c r="BT1638" s="1" t="str">
        <f>LEFT(B1638,2)</f>
        <v>pa</v>
      </c>
      <c r="BU1638" s="1" t="str">
        <f>RIGHT(B1638,1)</f>
        <v>ʔ</v>
      </c>
      <c r="BX1638" s="10">
        <v>0</v>
      </c>
      <c r="BY1638" s="10" t="str">
        <f>LEFT(CA1638,1)</f>
        <v>a</v>
      </c>
      <c r="BZ1638" s="10" t="str">
        <f>LEFT(CC1638,1)</f>
        <v>i</v>
      </c>
      <c r="CA1638" s="10" t="str">
        <f>RIGHT(B1638,4)</f>
        <v>asiʔ</v>
      </c>
      <c r="CB1638" s="10" t="str">
        <f>RIGHT(B1638,3)</f>
        <v>siʔ</v>
      </c>
      <c r="CC1638" s="10" t="str">
        <f>RIGHT(B1638,2)</f>
        <v>iʔ</v>
      </c>
      <c r="CD1638" s="10" t="str">
        <f>RIGHT(B1638,1)</f>
        <v>ʔ</v>
      </c>
    </row>
    <row r="1639" spans="1:82">
      <c r="A1639">
        <v>1820</v>
      </c>
      <c r="B1639" s="30" t="s">
        <v>4012</v>
      </c>
      <c r="C1639" t="s">
        <v>1939</v>
      </c>
      <c r="D1639" t="s">
        <v>1141</v>
      </c>
      <c r="E1639" t="s">
        <v>1141</v>
      </c>
      <c r="F1639" s="1" t="s">
        <v>2842</v>
      </c>
      <c r="G1639" s="1">
        <f>COUNTIF(B1639,"*ii*")</f>
        <v>0</v>
      </c>
      <c r="H1639" s="1">
        <f>COUNTIF(B1639,"*ee*")</f>
        <v>0</v>
      </c>
      <c r="I1639" s="1">
        <f>COUNTIF(B1639,"*aa*")</f>
        <v>0</v>
      </c>
      <c r="J1639" s="1">
        <f>COUNTIF(B1639,"*oo*")</f>
        <v>0</v>
      </c>
      <c r="K1639" s="1">
        <f>COUNTIF(B1639,"*uu*")</f>
        <v>0</v>
      </c>
      <c r="L1639" s="1">
        <f>COUNTIF(B1639,"*ia*")</f>
        <v>0</v>
      </c>
      <c r="M1639" s="1">
        <f>COUNTIF(B1639,"*iu*")</f>
        <v>0</v>
      </c>
      <c r="N1639" s="1">
        <f>COUNTIF(B1639,"*ei*")</f>
        <v>0</v>
      </c>
      <c r="O1639" s="1">
        <f>COUNTIF(B1639,"*ea*")</f>
        <v>0</v>
      </c>
      <c r="P1639" s="1">
        <f>COUNTIF(B1639,"*eo*")</f>
        <v>0</v>
      </c>
      <c r="Q1639" s="1">
        <f>COUNTIF(B1639,"*eu*")</f>
        <v>0</v>
      </c>
      <c r="R1639" s="1">
        <f>COUNTIF(B1639,"*ai*")</f>
        <v>0</v>
      </c>
      <c r="S1639" s="1">
        <f>COUNTIF(B1639,"*ae*")</f>
        <v>0</v>
      </c>
      <c r="T1639" s="1">
        <f>COUNTIF(B1639,"*ao*")</f>
        <v>0</v>
      </c>
      <c r="U1639" s="1">
        <f>COUNTIF(B1639,"*au*")</f>
        <v>0</v>
      </c>
      <c r="V1639" s="1">
        <f>COUNTIF(B1639,"*oi*")</f>
        <v>0</v>
      </c>
      <c r="W1639" s="1">
        <f>COUNTIF(B1639,"*oe*")</f>
        <v>0</v>
      </c>
      <c r="X1639" s="1">
        <f>COUNTIF(B1639,"*oa*")</f>
        <v>0</v>
      </c>
      <c r="Y1639" s="1">
        <f>COUNTIF(B1639,"*ou*")</f>
        <v>0</v>
      </c>
      <c r="Z1639" s="1">
        <f>COUNTIF(B1639,"*ui*")</f>
        <v>0</v>
      </c>
      <c r="AA1639" s="1">
        <f>COUNTIF(B1639,"*ua*")</f>
        <v>0</v>
      </c>
      <c r="AB1639">
        <f>SUM(G1639:AA1639)</f>
        <v>0</v>
      </c>
      <c r="AC1639" s="1">
        <v>2</v>
      </c>
      <c r="AD1639">
        <f>COUNTIF(AC1639,"2")</f>
        <v>1</v>
      </c>
      <c r="AE1639">
        <f>COUNTIF(AC1639,"3")</f>
        <v>0</v>
      </c>
      <c r="AF1639">
        <f>COUNTIF(AC1639,"4")</f>
        <v>0</v>
      </c>
      <c r="AG1639">
        <f>COUNTIF(AC1639,"5")</f>
        <v>0</v>
      </c>
      <c r="AH1639">
        <v>1</v>
      </c>
      <c r="AI1639">
        <v>0</v>
      </c>
      <c r="AM1639">
        <v>1</v>
      </c>
      <c r="AN1639" t="str">
        <f>RIGHT(B1639,1)</f>
        <v>ʔ</v>
      </c>
      <c r="AO1639" s="1">
        <f>COUNTIF(F1639,"CVCV")+COUNTIF(F1639,"CVVCV")</f>
        <v>0</v>
      </c>
      <c r="AP1639" s="1">
        <f>COUNTIF(F1639,"CVCVC")+COUNTIF(F1639,"CVVCVC")</f>
        <v>1</v>
      </c>
      <c r="AQ1639" s="1">
        <f>COUNTIF(F1639,"VCV")+COUNTIF(F1639,"VVCV")</f>
        <v>0</v>
      </c>
      <c r="AR1639" s="1">
        <f>COUNTIF(F1639,"VCVC")+COUNTIF(F1639,"VVCVC")</f>
        <v>0</v>
      </c>
      <c r="AS1639" s="1">
        <f>COUNTIF(F1639,"CVV")</f>
        <v>0</v>
      </c>
      <c r="AT1639" s="1">
        <f>COUNTIF(F1639,"CVVC")</f>
        <v>0</v>
      </c>
      <c r="AU1639" s="1">
        <f>COUNTIF(F1639,"VV")</f>
        <v>0</v>
      </c>
      <c r="AV1639" s="1">
        <f>COUNTIF(F1639,"VVC")</f>
        <v>0</v>
      </c>
      <c r="AW1639" s="1">
        <f>COUNTIF(F1639,"CVVCVC")+COUNTIF(F1639,"VVCVC")+COUNTIF(F1639,"CVVCV")+COUNTIF(F1639,"VVCV")</f>
        <v>0</v>
      </c>
      <c r="AY1639" s="1">
        <f>COUNTIF(F1639,"CCVCV")</f>
        <v>0</v>
      </c>
      <c r="AZ1639" s="1">
        <f>COUNTIF(F1639,"CCVCVC")</f>
        <v>0</v>
      </c>
      <c r="BA1639" s="1">
        <f>COUNTIF(F1639,"CCVV")</f>
        <v>0</v>
      </c>
      <c r="BB1639" s="1">
        <f>COUNTIF(F1639,"CCVVC")</f>
        <v>0</v>
      </c>
      <c r="BE1639" s="30" t="s">
        <v>4014</v>
      </c>
      <c r="BF1639" s="1" t="str">
        <f>RIGHT(F1639,4)</f>
        <v>VCVC</v>
      </c>
      <c r="BG1639" s="1"/>
      <c r="BJ1639">
        <v>1</v>
      </c>
      <c r="BP1639" s="1">
        <f>SUM(BG1639:BO1639)</f>
        <v>1</v>
      </c>
      <c r="BQ1639">
        <v>0</v>
      </c>
      <c r="BS1639" s="1" t="str">
        <f>LEFT(B1639,1)</f>
        <v>ʔ</v>
      </c>
      <c r="BT1639" s="1" t="str">
        <f>LEFT(B1639,2)</f>
        <v>ʔt</v>
      </c>
      <c r="BU1639" s="1" t="str">
        <f>RIGHT(B1639,1)</f>
        <v>ʔ</v>
      </c>
      <c r="BX1639" s="10">
        <v>0</v>
      </c>
      <c r="BY1639" s="10" t="str">
        <f>LEFT(CA1639,1)</f>
        <v>a</v>
      </c>
      <c r="BZ1639" s="10" t="str">
        <f>LEFT(CC1639,1)</f>
        <v>i</v>
      </c>
      <c r="CA1639" s="10" t="str">
        <f>RIGHT(B1639,4)</f>
        <v>asiʔ</v>
      </c>
      <c r="CB1639" s="10" t="str">
        <f>RIGHT(B1639,3)</f>
        <v>siʔ</v>
      </c>
      <c r="CC1639" s="10" t="str">
        <f>RIGHT(B1639,2)</f>
        <v>iʔ</v>
      </c>
      <c r="CD1639" s="10" t="str">
        <f>RIGHT(B1639,1)</f>
        <v>ʔ</v>
      </c>
    </row>
    <row r="1640" spans="1:82">
      <c r="A1640">
        <v>925</v>
      </c>
      <c r="B1640" s="30" t="s">
        <v>3161</v>
      </c>
      <c r="C1640" t="s">
        <v>2076</v>
      </c>
      <c r="D1640" t="s">
        <v>1151</v>
      </c>
      <c r="E1640" t="s">
        <v>2821</v>
      </c>
      <c r="F1640" t="s">
        <v>2842</v>
      </c>
      <c r="G1640" s="1">
        <f>COUNTIF(B1640,"*ii*")</f>
        <v>0</v>
      </c>
      <c r="H1640" s="1">
        <f>COUNTIF(B1640,"*ee*")</f>
        <v>0</v>
      </c>
      <c r="I1640" s="1">
        <f>COUNTIF(B1640,"*aa*")</f>
        <v>0</v>
      </c>
      <c r="J1640" s="1">
        <f>COUNTIF(B1640,"*oo*")</f>
        <v>0</v>
      </c>
      <c r="K1640" s="1">
        <f>COUNTIF(B1640,"*uu*")</f>
        <v>0</v>
      </c>
      <c r="L1640" s="1">
        <f>COUNTIF(B1640,"*ia*")</f>
        <v>0</v>
      </c>
      <c r="M1640" s="1">
        <f>COUNTIF(B1640,"*iu*")</f>
        <v>0</v>
      </c>
      <c r="N1640" s="1">
        <f>COUNTIF(B1640,"*ei*")</f>
        <v>0</v>
      </c>
      <c r="O1640" s="1">
        <f>COUNTIF(B1640,"*ea*")</f>
        <v>0</v>
      </c>
      <c r="P1640" s="1">
        <f>COUNTIF(B1640,"*eo*")</f>
        <v>0</v>
      </c>
      <c r="Q1640" s="1">
        <f>COUNTIF(B1640,"*eu*")</f>
        <v>0</v>
      </c>
      <c r="R1640" s="1">
        <f>COUNTIF(B1640,"*ai*")</f>
        <v>0</v>
      </c>
      <c r="S1640" s="1">
        <f>COUNTIF(B1640,"*ae*")</f>
        <v>0</v>
      </c>
      <c r="T1640" s="1">
        <f>COUNTIF(B1640,"*ao*")</f>
        <v>0</v>
      </c>
      <c r="U1640" s="1">
        <f>COUNTIF(B1640,"*au*")</f>
        <v>0</v>
      </c>
      <c r="V1640" s="1">
        <f>COUNTIF(B1640,"*oi*")</f>
        <v>0</v>
      </c>
      <c r="W1640" s="1">
        <f>COUNTIF(B1640,"*oe*")</f>
        <v>0</v>
      </c>
      <c r="X1640" s="1">
        <f>COUNTIF(B1640,"*oa*")</f>
        <v>0</v>
      </c>
      <c r="Y1640" s="1">
        <f>COUNTIF(B1640,"*ou*")</f>
        <v>0</v>
      </c>
      <c r="Z1640" s="1">
        <f>COUNTIF(B1640,"*ui*")</f>
        <v>0</v>
      </c>
      <c r="AA1640" s="1">
        <f>COUNTIF(B1640,"*ua*")</f>
        <v>0</v>
      </c>
      <c r="AB1640">
        <f>SUM(G1640:AA1640)</f>
        <v>0</v>
      </c>
      <c r="AC1640">
        <v>2</v>
      </c>
      <c r="AD1640">
        <f>COUNTIF(AC1640,"2")</f>
        <v>1</v>
      </c>
      <c r="AE1640">
        <f>COUNTIF(AC1640,"3")</f>
        <v>0</v>
      </c>
      <c r="AF1640">
        <f>COUNTIF(AC1640,"4")</f>
        <v>0</v>
      </c>
      <c r="AG1640">
        <f>COUNTIF(AC1640,"5")</f>
        <v>0</v>
      </c>
      <c r="AH1640">
        <v>1</v>
      </c>
      <c r="AI1640">
        <v>0</v>
      </c>
      <c r="AM1640">
        <v>1</v>
      </c>
      <c r="AN1640" t="str">
        <f>RIGHT(B1640,1)</f>
        <v>ʔ</v>
      </c>
      <c r="AO1640" s="1">
        <f>COUNTIF(F1640,"CVCV")+COUNTIF(F1640,"CVVCV")</f>
        <v>0</v>
      </c>
      <c r="AP1640" s="1">
        <f>COUNTIF(F1640,"CVCVC")+COUNTIF(F1640,"CVVCVC")</f>
        <v>1</v>
      </c>
      <c r="AQ1640" s="1">
        <f>COUNTIF(F1640,"VCV")+COUNTIF(F1640,"VVCV")</f>
        <v>0</v>
      </c>
      <c r="AR1640" s="1">
        <f>COUNTIF(F1640,"VCVC")+COUNTIF(F1640,"VVCVC")</f>
        <v>0</v>
      </c>
      <c r="AS1640" s="1">
        <f>COUNTIF(F1640,"CVV")</f>
        <v>0</v>
      </c>
      <c r="AT1640" s="1">
        <f>COUNTIF(F1640,"CVVC")</f>
        <v>0</v>
      </c>
      <c r="AU1640" s="1">
        <f>COUNTIF(F1640,"VV")</f>
        <v>0</v>
      </c>
      <c r="AV1640" s="1">
        <f>COUNTIF(F1640,"VVC")</f>
        <v>0</v>
      </c>
      <c r="AW1640" s="1">
        <f>COUNTIF(F1640,"CVVCVC")+COUNTIF(F1640,"VVCVC")+COUNTIF(F1640,"CVVCV")+COUNTIF(F1640,"VVCV")</f>
        <v>0</v>
      </c>
      <c r="AY1640" s="1">
        <f>COUNTIF(F1640,"CCVCV")</f>
        <v>0</v>
      </c>
      <c r="AZ1640" s="1">
        <f>COUNTIF(F1640,"CCVCVC")</f>
        <v>0</v>
      </c>
      <c r="BA1640" s="1">
        <f>COUNTIF(F1640,"CCVV")</f>
        <v>0</v>
      </c>
      <c r="BB1640" s="1">
        <f>COUNTIF(F1640,"CCVVC")</f>
        <v>0</v>
      </c>
      <c r="BF1640" s="1" t="str">
        <f>RIGHT(F1640,4)</f>
        <v>VCVC</v>
      </c>
      <c r="BG1640" s="1"/>
      <c r="BJ1640">
        <v>1</v>
      </c>
      <c r="BP1640" s="1">
        <f>SUM(BG1640:BO1640)</f>
        <v>1</v>
      </c>
      <c r="BQ1640">
        <v>0</v>
      </c>
      <c r="BS1640" s="1" t="str">
        <f>LEFT(B1640,1)</f>
        <v>n</v>
      </c>
      <c r="BT1640" s="1" t="str">
        <f>LEFT(B1640,2)</f>
        <v>na</v>
      </c>
      <c r="BU1640" s="1" t="str">
        <f>RIGHT(B1640,1)</f>
        <v>ʔ</v>
      </c>
      <c r="BX1640" s="10">
        <v>0</v>
      </c>
      <c r="BY1640" s="10" t="str">
        <f>LEFT(CA1640,1)</f>
        <v>a</v>
      </c>
      <c r="BZ1640" s="10" t="str">
        <f>LEFT(CC1640,1)</f>
        <v>i</v>
      </c>
      <c r="CA1640" s="10" t="str">
        <f>RIGHT(B1640,4)</f>
        <v>aniʔ</v>
      </c>
      <c r="CB1640" s="10" t="str">
        <f>RIGHT(B1640,3)</f>
        <v>niʔ</v>
      </c>
      <c r="CC1640" s="10" t="str">
        <f>RIGHT(B1640,2)</f>
        <v>iʔ</v>
      </c>
      <c r="CD1640" s="10" t="str">
        <f>RIGHT(B1640,1)</f>
        <v>ʔ</v>
      </c>
    </row>
    <row r="1641" spans="1:82">
      <c r="A1641">
        <v>473</v>
      </c>
      <c r="B1641" s="30" t="s">
        <v>3066</v>
      </c>
      <c r="C1641" t="s">
        <v>2498</v>
      </c>
      <c r="D1641" t="s">
        <v>1150</v>
      </c>
      <c r="E1641" t="s">
        <v>2821</v>
      </c>
      <c r="F1641" t="s">
        <v>2842</v>
      </c>
      <c r="G1641" s="1">
        <f>COUNTIF(B1641,"*ii*")</f>
        <v>0</v>
      </c>
      <c r="H1641" s="1">
        <f>COUNTIF(B1641,"*ee*")</f>
        <v>0</v>
      </c>
      <c r="I1641" s="1">
        <f>COUNTIF(B1641,"*aa*")</f>
        <v>0</v>
      </c>
      <c r="J1641" s="1">
        <f>COUNTIF(B1641,"*oo*")</f>
        <v>0</v>
      </c>
      <c r="K1641" s="1">
        <f>COUNTIF(B1641,"*uu*")</f>
        <v>0</v>
      </c>
      <c r="L1641" s="1">
        <f>COUNTIF(B1641,"*ia*")</f>
        <v>0</v>
      </c>
      <c r="M1641" s="1">
        <f>COUNTIF(B1641,"*iu*")</f>
        <v>0</v>
      </c>
      <c r="N1641" s="1">
        <f>COUNTIF(B1641,"*ei*")</f>
        <v>0</v>
      </c>
      <c r="O1641" s="1">
        <f>COUNTIF(B1641,"*ea*")</f>
        <v>0</v>
      </c>
      <c r="P1641" s="1">
        <f>COUNTIF(B1641,"*eo*")</f>
        <v>0</v>
      </c>
      <c r="Q1641" s="1">
        <f>COUNTIF(B1641,"*eu*")</f>
        <v>0</v>
      </c>
      <c r="R1641" s="1">
        <f>COUNTIF(B1641,"*ai*")</f>
        <v>0</v>
      </c>
      <c r="S1641" s="1">
        <f>COUNTIF(B1641,"*ae*")</f>
        <v>0</v>
      </c>
      <c r="T1641" s="1">
        <f>COUNTIF(B1641,"*ao*")</f>
        <v>0</v>
      </c>
      <c r="U1641" s="1">
        <f>COUNTIF(B1641,"*au*")</f>
        <v>0</v>
      </c>
      <c r="V1641" s="1">
        <f>COUNTIF(B1641,"*oi*")</f>
        <v>0</v>
      </c>
      <c r="W1641" s="1">
        <f>COUNTIF(B1641,"*oe*")</f>
        <v>0</v>
      </c>
      <c r="X1641" s="1">
        <f>COUNTIF(B1641,"*oa*")</f>
        <v>0</v>
      </c>
      <c r="Y1641" s="1">
        <f>COUNTIF(B1641,"*ou*")</f>
        <v>0</v>
      </c>
      <c r="Z1641" s="1">
        <f>COUNTIF(B1641,"*ui*")</f>
        <v>0</v>
      </c>
      <c r="AA1641" s="1">
        <f>COUNTIF(B1641,"*ua*")</f>
        <v>0</v>
      </c>
      <c r="AB1641">
        <f>SUM(G1641:AA1641)</f>
        <v>0</v>
      </c>
      <c r="AC1641">
        <v>2</v>
      </c>
      <c r="AD1641">
        <f>COUNTIF(AC1641,"2")</f>
        <v>1</v>
      </c>
      <c r="AE1641">
        <f>COUNTIF(AC1641,"3")</f>
        <v>0</v>
      </c>
      <c r="AF1641">
        <f>COUNTIF(AC1641,"4")</f>
        <v>0</v>
      </c>
      <c r="AG1641">
        <f>COUNTIF(AC1641,"5")</f>
        <v>0</v>
      </c>
      <c r="AH1641">
        <v>1</v>
      </c>
      <c r="AI1641">
        <v>0</v>
      </c>
      <c r="AM1641">
        <v>1</v>
      </c>
      <c r="AN1641" t="str">
        <f>RIGHT(B1641,1)</f>
        <v>ʔ</v>
      </c>
      <c r="AO1641" s="1">
        <f>COUNTIF(F1641,"CVCV")+COUNTIF(F1641,"CVVCV")</f>
        <v>0</v>
      </c>
      <c r="AP1641" s="1">
        <f>COUNTIF(F1641,"CVCVC")+COUNTIF(F1641,"CVVCVC")</f>
        <v>1</v>
      </c>
      <c r="AQ1641" s="1">
        <f>COUNTIF(F1641,"VCV")+COUNTIF(F1641,"VVCV")</f>
        <v>0</v>
      </c>
      <c r="AR1641" s="1">
        <f>COUNTIF(F1641,"VCVC")+COUNTIF(F1641,"VVCVC")</f>
        <v>0</v>
      </c>
      <c r="AS1641" s="1">
        <f>COUNTIF(F1641,"CVV")</f>
        <v>0</v>
      </c>
      <c r="AT1641" s="1">
        <f>COUNTIF(F1641,"CVVC")</f>
        <v>0</v>
      </c>
      <c r="AU1641" s="1">
        <f>COUNTIF(F1641,"VV")</f>
        <v>0</v>
      </c>
      <c r="AV1641" s="1">
        <f>COUNTIF(F1641,"VVC")</f>
        <v>0</v>
      </c>
      <c r="AW1641" s="1">
        <f>COUNTIF(F1641,"CVVCVC")+COUNTIF(F1641,"VVCVC")+COUNTIF(F1641,"CVVCV")+COUNTIF(F1641,"VVCV")</f>
        <v>0</v>
      </c>
      <c r="AY1641" s="1">
        <f>COUNTIF(F1641,"CCVCV")</f>
        <v>0</v>
      </c>
      <c r="AZ1641" s="1">
        <f>COUNTIF(F1641,"CCVCVC")</f>
        <v>0</v>
      </c>
      <c r="BA1641" s="1">
        <f>COUNTIF(F1641,"CCVV")</f>
        <v>0</v>
      </c>
      <c r="BB1641" s="1">
        <f>COUNTIF(F1641,"CCVVC")</f>
        <v>0</v>
      </c>
      <c r="BF1641" s="1" t="str">
        <f>RIGHT(F1641,4)</f>
        <v>VCVC</v>
      </c>
      <c r="BG1641" s="1"/>
      <c r="BJ1641">
        <v>1</v>
      </c>
      <c r="BP1641" s="1">
        <f>SUM(BG1641:BO1641)</f>
        <v>1</v>
      </c>
      <c r="BQ1641">
        <v>0</v>
      </c>
      <c r="BS1641" s="1" t="str">
        <f>LEFT(B1641,1)</f>
        <v>k</v>
      </c>
      <c r="BT1641" s="1" t="str">
        <f>LEFT(B1641,2)</f>
        <v>ka</v>
      </c>
      <c r="BU1641" s="1" t="str">
        <f>RIGHT(B1641,1)</f>
        <v>ʔ</v>
      </c>
      <c r="BX1641" s="10">
        <v>0</v>
      </c>
      <c r="BY1641" s="10" t="str">
        <f>LEFT(CA1641,1)</f>
        <v>a</v>
      </c>
      <c r="BZ1641" s="10" t="str">
        <f>LEFT(CC1641,1)</f>
        <v>i</v>
      </c>
      <c r="CA1641" s="10" t="str">
        <f>RIGHT(B1641,4)</f>
        <v>akiʔ</v>
      </c>
      <c r="CB1641" s="10" t="str">
        <f>RIGHT(B1641,3)</f>
        <v>kiʔ</v>
      </c>
      <c r="CC1641" s="10" t="str">
        <f>RIGHT(B1641,2)</f>
        <v>iʔ</v>
      </c>
      <c r="CD1641" s="10" t="str">
        <f>RIGHT(B1641,1)</f>
        <v>ʔ</v>
      </c>
    </row>
    <row r="1642" spans="1:82">
      <c r="A1642">
        <v>480</v>
      </c>
      <c r="B1642" s="30" t="s">
        <v>3068</v>
      </c>
      <c r="C1642" t="s">
        <v>2474</v>
      </c>
      <c r="D1642" t="s">
        <v>1150</v>
      </c>
      <c r="E1642" t="s">
        <v>2821</v>
      </c>
      <c r="F1642" t="s">
        <v>2842</v>
      </c>
      <c r="G1642" s="1">
        <f>COUNTIF(B1642,"*ii*")</f>
        <v>0</v>
      </c>
      <c r="H1642" s="1">
        <f>COUNTIF(B1642,"*ee*")</f>
        <v>0</v>
      </c>
      <c r="I1642" s="1">
        <f>COUNTIF(B1642,"*aa*")</f>
        <v>0</v>
      </c>
      <c r="J1642" s="1">
        <f>COUNTIF(B1642,"*oo*")</f>
        <v>0</v>
      </c>
      <c r="K1642" s="1">
        <f>COUNTIF(B1642,"*uu*")</f>
        <v>0</v>
      </c>
      <c r="L1642" s="1">
        <f>COUNTIF(B1642,"*ia*")</f>
        <v>0</v>
      </c>
      <c r="M1642" s="1">
        <f>COUNTIF(B1642,"*iu*")</f>
        <v>0</v>
      </c>
      <c r="N1642" s="1">
        <f>COUNTIF(B1642,"*ei*")</f>
        <v>0</v>
      </c>
      <c r="O1642" s="1">
        <f>COUNTIF(B1642,"*ea*")</f>
        <v>0</v>
      </c>
      <c r="P1642" s="1">
        <f>COUNTIF(B1642,"*eo*")</f>
        <v>0</v>
      </c>
      <c r="Q1642" s="1">
        <f>COUNTIF(B1642,"*eu*")</f>
        <v>0</v>
      </c>
      <c r="R1642" s="1">
        <f>COUNTIF(B1642,"*ai*")</f>
        <v>0</v>
      </c>
      <c r="S1642" s="1">
        <f>COUNTIF(B1642,"*ae*")</f>
        <v>0</v>
      </c>
      <c r="T1642" s="1">
        <f>COUNTIF(B1642,"*ao*")</f>
        <v>0</v>
      </c>
      <c r="U1642" s="1">
        <f>COUNTIF(B1642,"*au*")</f>
        <v>0</v>
      </c>
      <c r="V1642" s="1">
        <f>COUNTIF(B1642,"*oi*")</f>
        <v>0</v>
      </c>
      <c r="W1642" s="1">
        <f>COUNTIF(B1642,"*oe*")</f>
        <v>0</v>
      </c>
      <c r="X1642" s="1">
        <f>COUNTIF(B1642,"*oa*")</f>
        <v>0</v>
      </c>
      <c r="Y1642" s="1">
        <f>COUNTIF(B1642,"*ou*")</f>
        <v>0</v>
      </c>
      <c r="Z1642" s="1">
        <f>COUNTIF(B1642,"*ui*")</f>
        <v>0</v>
      </c>
      <c r="AA1642" s="1">
        <f>COUNTIF(B1642,"*ua*")</f>
        <v>0</v>
      </c>
      <c r="AB1642">
        <f>SUM(G1642:AA1642)</f>
        <v>0</v>
      </c>
      <c r="AC1642">
        <v>2</v>
      </c>
      <c r="AD1642">
        <f>COUNTIF(AC1642,"2")</f>
        <v>1</v>
      </c>
      <c r="AE1642">
        <f>COUNTIF(AC1642,"3")</f>
        <v>0</v>
      </c>
      <c r="AF1642">
        <f>COUNTIF(AC1642,"4")</f>
        <v>0</v>
      </c>
      <c r="AG1642">
        <f>COUNTIF(AC1642,"5")</f>
        <v>0</v>
      </c>
      <c r="AH1642">
        <v>1</v>
      </c>
      <c r="AI1642">
        <v>0</v>
      </c>
      <c r="AM1642">
        <v>1</v>
      </c>
      <c r="AN1642" t="str">
        <f>RIGHT(B1642,1)</f>
        <v>ʔ</v>
      </c>
      <c r="AO1642" s="1">
        <f>COUNTIF(F1642,"CVCV")+COUNTIF(F1642,"CVVCV")</f>
        <v>0</v>
      </c>
      <c r="AP1642" s="1">
        <f>COUNTIF(F1642,"CVCVC")+COUNTIF(F1642,"CVVCVC")</f>
        <v>1</v>
      </c>
      <c r="AQ1642" s="1">
        <f>COUNTIF(F1642,"VCV")+COUNTIF(F1642,"VVCV")</f>
        <v>0</v>
      </c>
      <c r="AR1642" s="1">
        <f>COUNTIF(F1642,"VCVC")+COUNTIF(F1642,"VVCVC")</f>
        <v>0</v>
      </c>
      <c r="AS1642" s="1">
        <f>COUNTIF(F1642,"CVV")</f>
        <v>0</v>
      </c>
      <c r="AT1642" s="1">
        <f>COUNTIF(F1642,"CVVC")</f>
        <v>0</v>
      </c>
      <c r="AU1642" s="1">
        <f>COUNTIF(F1642,"VV")</f>
        <v>0</v>
      </c>
      <c r="AV1642" s="1">
        <f>COUNTIF(F1642,"VVC")</f>
        <v>0</v>
      </c>
      <c r="AW1642" s="1">
        <f>COUNTIF(F1642,"CVVCVC")+COUNTIF(F1642,"VVCVC")+COUNTIF(F1642,"CVVCV")+COUNTIF(F1642,"VVCV")</f>
        <v>0</v>
      </c>
      <c r="AY1642" s="1">
        <f>COUNTIF(F1642,"CCVCV")</f>
        <v>0</v>
      </c>
      <c r="AZ1642" s="1">
        <f>COUNTIF(F1642,"CCVCVC")</f>
        <v>0</v>
      </c>
      <c r="BA1642" s="1">
        <f>COUNTIF(F1642,"CCVV")</f>
        <v>0</v>
      </c>
      <c r="BB1642" s="1">
        <f>COUNTIF(F1642,"CCVVC")</f>
        <v>0</v>
      </c>
      <c r="BF1642" s="1" t="str">
        <f>RIGHT(F1642,4)</f>
        <v>VCVC</v>
      </c>
      <c r="BG1642" s="1"/>
      <c r="BJ1642">
        <v>1</v>
      </c>
      <c r="BP1642" s="1">
        <f>SUM(BG1642:BO1642)</f>
        <v>1</v>
      </c>
      <c r="BQ1642">
        <v>0</v>
      </c>
      <c r="BS1642" s="1" t="str">
        <f>LEFT(B1642,1)</f>
        <v>k</v>
      </c>
      <c r="BT1642" s="1" t="str">
        <f>LEFT(B1642,2)</f>
        <v>ka</v>
      </c>
      <c r="BU1642" s="1" t="str">
        <f>RIGHT(B1642,1)</f>
        <v>ʔ</v>
      </c>
      <c r="BX1642" s="10">
        <v>0</v>
      </c>
      <c r="BY1642" s="10" t="str">
        <f>LEFT(CA1642,1)</f>
        <v>a</v>
      </c>
      <c r="BZ1642" s="10" t="str">
        <f>LEFT(CC1642,1)</f>
        <v>i</v>
      </c>
      <c r="CA1642" s="10" t="str">
        <f>RIGHT(B1642,4)</f>
        <v>aniʔ</v>
      </c>
      <c r="CB1642" s="10" t="str">
        <f>RIGHT(B1642,3)</f>
        <v>niʔ</v>
      </c>
      <c r="CC1642" s="10" t="str">
        <f>RIGHT(B1642,2)</f>
        <v>iʔ</v>
      </c>
      <c r="CD1642" s="10" t="str">
        <f>RIGHT(B1642,1)</f>
        <v>ʔ</v>
      </c>
    </row>
    <row r="1643" spans="1:82">
      <c r="A1643">
        <v>520</v>
      </c>
      <c r="B1643" s="30" t="s">
        <v>3076</v>
      </c>
      <c r="C1643" t="s">
        <v>2171</v>
      </c>
      <c r="D1643" t="s">
        <v>1141</v>
      </c>
      <c r="E1643" t="s">
        <v>1141</v>
      </c>
      <c r="F1643" t="s">
        <v>2842</v>
      </c>
      <c r="G1643" s="1">
        <f>COUNTIF(B1643,"*ii*")</f>
        <v>0</v>
      </c>
      <c r="H1643" s="1">
        <f>COUNTIF(B1643,"*ee*")</f>
        <v>0</v>
      </c>
      <c r="I1643" s="1">
        <f>COUNTIF(B1643,"*aa*")</f>
        <v>0</v>
      </c>
      <c r="J1643" s="1">
        <f>COUNTIF(B1643,"*oo*")</f>
        <v>0</v>
      </c>
      <c r="K1643" s="1">
        <f>COUNTIF(B1643,"*uu*")</f>
        <v>0</v>
      </c>
      <c r="L1643" s="1">
        <f>COUNTIF(B1643,"*ia*")</f>
        <v>0</v>
      </c>
      <c r="M1643" s="1">
        <f>COUNTIF(B1643,"*iu*")</f>
        <v>0</v>
      </c>
      <c r="N1643" s="1">
        <f>COUNTIF(B1643,"*ei*")</f>
        <v>0</v>
      </c>
      <c r="O1643" s="1">
        <f>COUNTIF(B1643,"*ea*")</f>
        <v>0</v>
      </c>
      <c r="P1643" s="1">
        <f>COUNTIF(B1643,"*eo*")</f>
        <v>0</v>
      </c>
      <c r="Q1643" s="1">
        <f>COUNTIF(B1643,"*eu*")</f>
        <v>0</v>
      </c>
      <c r="R1643" s="1">
        <f>COUNTIF(B1643,"*ai*")</f>
        <v>0</v>
      </c>
      <c r="S1643" s="1">
        <f>COUNTIF(B1643,"*ae*")</f>
        <v>0</v>
      </c>
      <c r="T1643" s="1">
        <f>COUNTIF(B1643,"*ao*")</f>
        <v>0</v>
      </c>
      <c r="U1643" s="1">
        <f>COUNTIF(B1643,"*au*")</f>
        <v>0</v>
      </c>
      <c r="V1643" s="1">
        <f>COUNTIF(B1643,"*oi*")</f>
        <v>0</v>
      </c>
      <c r="W1643" s="1">
        <f>COUNTIF(B1643,"*oe*")</f>
        <v>0</v>
      </c>
      <c r="X1643" s="1">
        <f>COUNTIF(B1643,"*oa*")</f>
        <v>0</v>
      </c>
      <c r="Y1643" s="1">
        <f>COUNTIF(B1643,"*ou*")</f>
        <v>0</v>
      </c>
      <c r="Z1643" s="1">
        <f>COUNTIF(B1643,"*ui*")</f>
        <v>0</v>
      </c>
      <c r="AA1643" s="1">
        <f>COUNTIF(B1643,"*ua*")</f>
        <v>0</v>
      </c>
      <c r="AB1643">
        <f>SUM(G1643:AA1643)</f>
        <v>0</v>
      </c>
      <c r="AC1643">
        <v>2</v>
      </c>
      <c r="AD1643">
        <f>COUNTIF(AC1643,"2")</f>
        <v>1</v>
      </c>
      <c r="AE1643">
        <f>COUNTIF(AC1643,"3")</f>
        <v>0</v>
      </c>
      <c r="AF1643">
        <f>COUNTIF(AC1643,"4")</f>
        <v>0</v>
      </c>
      <c r="AG1643">
        <f>COUNTIF(AC1643,"5")</f>
        <v>0</v>
      </c>
      <c r="AH1643">
        <v>1</v>
      </c>
      <c r="AI1643">
        <v>0</v>
      </c>
      <c r="AM1643">
        <v>1</v>
      </c>
      <c r="AN1643" t="str">
        <f>RIGHT(B1643,1)</f>
        <v>ʔ</v>
      </c>
      <c r="AO1643" s="1">
        <f>COUNTIF(F1643,"CVCV")+COUNTIF(F1643,"CVVCV")</f>
        <v>0</v>
      </c>
      <c r="AP1643" s="1">
        <f>COUNTIF(F1643,"CVCVC")+COUNTIF(F1643,"CVVCVC")</f>
        <v>1</v>
      </c>
      <c r="AQ1643" s="1">
        <f>COUNTIF(F1643,"VCV")+COUNTIF(F1643,"VVCV")</f>
        <v>0</v>
      </c>
      <c r="AR1643" s="1">
        <f>COUNTIF(F1643,"VCVC")+COUNTIF(F1643,"VVCVC")</f>
        <v>0</v>
      </c>
      <c r="AS1643" s="1">
        <f>COUNTIF(F1643,"CVV")</f>
        <v>0</v>
      </c>
      <c r="AT1643" s="1">
        <f>COUNTIF(F1643,"CVVC")</f>
        <v>0</v>
      </c>
      <c r="AU1643" s="1">
        <f>COUNTIF(F1643,"VV")</f>
        <v>0</v>
      </c>
      <c r="AV1643" s="1">
        <f>COUNTIF(F1643,"VVC")</f>
        <v>0</v>
      </c>
      <c r="AW1643" s="1">
        <f>COUNTIF(F1643,"CVVCVC")+COUNTIF(F1643,"VVCVC")+COUNTIF(F1643,"CVVCV")+COUNTIF(F1643,"VVCV")</f>
        <v>0</v>
      </c>
      <c r="AY1643" s="1">
        <f>COUNTIF(F1643,"CCVCV")</f>
        <v>0</v>
      </c>
      <c r="AZ1643" s="1">
        <f>COUNTIF(F1643,"CCVCVC")</f>
        <v>0</v>
      </c>
      <c r="BA1643" s="1">
        <f>COUNTIF(F1643,"CCVV")</f>
        <v>0</v>
      </c>
      <c r="BB1643" s="1">
        <f>COUNTIF(F1643,"CCVVC")</f>
        <v>0</v>
      </c>
      <c r="BF1643" s="1" t="str">
        <f>RIGHT(F1643,4)</f>
        <v>VCVC</v>
      </c>
      <c r="BG1643" s="1"/>
      <c r="BJ1643">
        <v>1</v>
      </c>
      <c r="BP1643" s="1">
        <f>SUM(BG1643:BO1643)</f>
        <v>1</v>
      </c>
      <c r="BQ1643">
        <v>0</v>
      </c>
      <c r="BS1643" s="1" t="str">
        <f>LEFT(B1643,1)</f>
        <v>k</v>
      </c>
      <c r="BT1643" s="1" t="str">
        <f>LEFT(B1643,2)</f>
        <v>ke</v>
      </c>
      <c r="BU1643" s="1" t="str">
        <f>RIGHT(B1643,1)</f>
        <v>ʔ</v>
      </c>
      <c r="BX1643" s="10">
        <v>0</v>
      </c>
      <c r="BY1643" s="10" t="str">
        <f>LEFT(CA1643,1)</f>
        <v>e</v>
      </c>
      <c r="BZ1643" s="10" t="str">
        <f>LEFT(CC1643,1)</f>
        <v>i</v>
      </c>
      <c r="CA1643" s="10" t="str">
        <f>RIGHT(B1643,4)</f>
        <v>ebiʔ</v>
      </c>
      <c r="CB1643" s="10" t="str">
        <f>RIGHT(B1643,3)</f>
        <v>biʔ</v>
      </c>
      <c r="CC1643" s="10" t="str">
        <f>RIGHT(B1643,2)</f>
        <v>iʔ</v>
      </c>
      <c r="CD1643" s="10" t="str">
        <f>RIGHT(B1643,1)</f>
        <v>ʔ</v>
      </c>
    </row>
    <row r="1644" spans="1:82">
      <c r="A1644">
        <v>160</v>
      </c>
      <c r="B1644" s="30" t="s">
        <v>3027</v>
      </c>
      <c r="C1644" t="s">
        <v>1548</v>
      </c>
      <c r="D1644" t="s">
        <v>1141</v>
      </c>
      <c r="E1644" t="s">
        <v>1141</v>
      </c>
      <c r="F1644" t="s">
        <v>2842</v>
      </c>
      <c r="G1644" s="1">
        <f>COUNTIF(B1644,"*ii*")</f>
        <v>0</v>
      </c>
      <c r="H1644" s="1">
        <f>COUNTIF(B1644,"*ee*")</f>
        <v>0</v>
      </c>
      <c r="I1644" s="1">
        <f>COUNTIF(B1644,"*aa*")</f>
        <v>0</v>
      </c>
      <c r="J1644" s="1">
        <f>COUNTIF(B1644,"*oo*")</f>
        <v>0</v>
      </c>
      <c r="K1644" s="1">
        <f>COUNTIF(B1644,"*uu*")</f>
        <v>0</v>
      </c>
      <c r="L1644" s="1">
        <f>COUNTIF(B1644,"*ia*")</f>
        <v>0</v>
      </c>
      <c r="M1644" s="1">
        <f>COUNTIF(B1644,"*iu*")</f>
        <v>0</v>
      </c>
      <c r="N1644" s="1">
        <f>COUNTIF(B1644,"*ei*")</f>
        <v>0</v>
      </c>
      <c r="O1644" s="1">
        <f>COUNTIF(B1644,"*ea*")</f>
        <v>0</v>
      </c>
      <c r="P1644" s="1">
        <f>COUNTIF(B1644,"*eo*")</f>
        <v>0</v>
      </c>
      <c r="Q1644" s="1">
        <f>COUNTIF(B1644,"*eu*")</f>
        <v>0</v>
      </c>
      <c r="R1644" s="1">
        <f>COUNTIF(B1644,"*ai*")</f>
        <v>0</v>
      </c>
      <c r="S1644" s="1">
        <f>COUNTIF(B1644,"*ae*")</f>
        <v>0</v>
      </c>
      <c r="T1644" s="1">
        <f>COUNTIF(B1644,"*ao*")</f>
        <v>0</v>
      </c>
      <c r="U1644" s="1">
        <f>COUNTIF(B1644,"*au*")</f>
        <v>0</v>
      </c>
      <c r="V1644" s="1">
        <f>COUNTIF(B1644,"*oi*")</f>
        <v>0</v>
      </c>
      <c r="W1644" s="1">
        <f>COUNTIF(B1644,"*oe*")</f>
        <v>0</v>
      </c>
      <c r="X1644" s="1">
        <f>COUNTIF(B1644,"*oa*")</f>
        <v>0</v>
      </c>
      <c r="Y1644" s="1">
        <f>COUNTIF(B1644,"*ou*")</f>
        <v>0</v>
      </c>
      <c r="Z1644" s="1">
        <f>COUNTIF(B1644,"*ui*")</f>
        <v>0</v>
      </c>
      <c r="AA1644" s="1">
        <f>COUNTIF(B1644,"*ua*")</f>
        <v>0</v>
      </c>
      <c r="AB1644">
        <f>SUM(G1644:AA1644)</f>
        <v>0</v>
      </c>
      <c r="AC1644">
        <v>2</v>
      </c>
      <c r="AD1644">
        <f>COUNTIF(AC1644,"2")</f>
        <v>1</v>
      </c>
      <c r="AE1644">
        <f>COUNTIF(AC1644,"3")</f>
        <v>0</v>
      </c>
      <c r="AF1644">
        <f>COUNTIF(AC1644,"4")</f>
        <v>0</v>
      </c>
      <c r="AG1644">
        <f>COUNTIF(AC1644,"5")</f>
        <v>0</v>
      </c>
      <c r="AH1644">
        <v>1</v>
      </c>
      <c r="AI1644">
        <v>0</v>
      </c>
      <c r="AM1644">
        <v>1</v>
      </c>
      <c r="AN1644" t="str">
        <f>RIGHT(B1644,1)</f>
        <v>ʔ</v>
      </c>
      <c r="AO1644" s="1">
        <f>COUNTIF(F1644,"CVCV")+COUNTIF(F1644,"CVVCV")</f>
        <v>0</v>
      </c>
      <c r="AP1644" s="1">
        <f>COUNTIF(F1644,"CVCVC")+COUNTIF(F1644,"CVVCVC")</f>
        <v>1</v>
      </c>
      <c r="AQ1644" s="1">
        <f>COUNTIF(F1644,"VCV")+COUNTIF(F1644,"VVCV")</f>
        <v>0</v>
      </c>
      <c r="AR1644" s="1">
        <f>COUNTIF(F1644,"VCVC")+COUNTIF(F1644,"VVCVC")</f>
        <v>0</v>
      </c>
      <c r="AS1644" s="1">
        <f>COUNTIF(F1644,"CVV")</f>
        <v>0</v>
      </c>
      <c r="AT1644" s="1">
        <f>COUNTIF(F1644,"CVVC")</f>
        <v>0</v>
      </c>
      <c r="AU1644" s="1">
        <f>COUNTIF(F1644,"VV")</f>
        <v>0</v>
      </c>
      <c r="AV1644" s="1">
        <f>COUNTIF(F1644,"VVC")</f>
        <v>0</v>
      </c>
      <c r="AW1644" s="1">
        <f>COUNTIF(F1644,"CVVCVC")+COUNTIF(F1644,"VVCVC")+COUNTIF(F1644,"CVVCV")+COUNTIF(F1644,"VVCV")</f>
        <v>0</v>
      </c>
      <c r="AY1644" s="1">
        <f>COUNTIF(F1644,"CCVCV")</f>
        <v>0</v>
      </c>
      <c r="AZ1644" s="1">
        <f>COUNTIF(F1644,"CCVCVC")</f>
        <v>0</v>
      </c>
      <c r="BA1644" s="1">
        <f>COUNTIF(F1644,"CCVV")</f>
        <v>0</v>
      </c>
      <c r="BB1644" s="1">
        <f>COUNTIF(F1644,"CCVVC")</f>
        <v>0</v>
      </c>
      <c r="BF1644" s="1" t="str">
        <f>RIGHT(F1644,4)</f>
        <v>VCVC</v>
      </c>
      <c r="BG1644" s="1"/>
      <c r="BJ1644">
        <v>1</v>
      </c>
      <c r="BP1644" s="1">
        <f>SUM(BG1644:BO1644)</f>
        <v>1</v>
      </c>
      <c r="BQ1644">
        <v>0</v>
      </c>
      <c r="BS1644" s="1" t="str">
        <f>LEFT(B1644,1)</f>
        <v>b</v>
      </c>
      <c r="BT1644" s="1" t="str">
        <f>LEFT(B1644,2)</f>
        <v>be</v>
      </c>
      <c r="BU1644" s="1" t="str">
        <f>RIGHT(B1644,1)</f>
        <v>ʔ</v>
      </c>
      <c r="BX1644" s="10">
        <v>0</v>
      </c>
      <c r="BY1644" s="10" t="str">
        <f>LEFT(CA1644,1)</f>
        <v>e</v>
      </c>
      <c r="BZ1644" s="10" t="str">
        <f>LEFT(CC1644,1)</f>
        <v>i</v>
      </c>
      <c r="CA1644" s="10" t="str">
        <f>RIGHT(B1644,4)</f>
        <v>etiʔ</v>
      </c>
      <c r="CB1644" s="10" t="str">
        <f>RIGHT(B1644,3)</f>
        <v>tiʔ</v>
      </c>
      <c r="CC1644" s="10" t="str">
        <f>RIGHT(B1644,2)</f>
        <v>iʔ</v>
      </c>
      <c r="CD1644" s="10" t="str">
        <f>RIGHT(B1644,1)</f>
        <v>ʔ</v>
      </c>
    </row>
    <row r="1645" spans="1:82">
      <c r="A1645">
        <v>161</v>
      </c>
      <c r="B1645" s="30" t="s">
        <v>3027</v>
      </c>
      <c r="C1645" t="s">
        <v>2231</v>
      </c>
      <c r="D1645" t="s">
        <v>1141</v>
      </c>
      <c r="E1645" t="s">
        <v>1141</v>
      </c>
      <c r="F1645" t="s">
        <v>2842</v>
      </c>
      <c r="G1645" s="1">
        <f>COUNTIF(B1645,"*ii*")</f>
        <v>0</v>
      </c>
      <c r="H1645" s="1">
        <f>COUNTIF(B1645,"*ee*")</f>
        <v>0</v>
      </c>
      <c r="I1645" s="1">
        <f>COUNTIF(B1645,"*aa*")</f>
        <v>0</v>
      </c>
      <c r="J1645" s="1">
        <f>COUNTIF(B1645,"*oo*")</f>
        <v>0</v>
      </c>
      <c r="K1645" s="1">
        <f>COUNTIF(B1645,"*uu*")</f>
        <v>0</v>
      </c>
      <c r="L1645" s="1">
        <f>COUNTIF(B1645,"*ia*")</f>
        <v>0</v>
      </c>
      <c r="M1645" s="1">
        <f>COUNTIF(B1645,"*iu*")</f>
        <v>0</v>
      </c>
      <c r="N1645" s="1">
        <f>COUNTIF(B1645,"*ei*")</f>
        <v>0</v>
      </c>
      <c r="O1645" s="1">
        <f>COUNTIF(B1645,"*ea*")</f>
        <v>0</v>
      </c>
      <c r="P1645" s="1">
        <f>COUNTIF(B1645,"*eo*")</f>
        <v>0</v>
      </c>
      <c r="Q1645" s="1">
        <f>COUNTIF(B1645,"*eu*")</f>
        <v>0</v>
      </c>
      <c r="R1645" s="1">
        <f>COUNTIF(B1645,"*ai*")</f>
        <v>0</v>
      </c>
      <c r="S1645" s="1">
        <f>COUNTIF(B1645,"*ae*")</f>
        <v>0</v>
      </c>
      <c r="T1645" s="1">
        <f>COUNTIF(B1645,"*ao*")</f>
        <v>0</v>
      </c>
      <c r="U1645" s="1">
        <f>COUNTIF(B1645,"*au*")</f>
        <v>0</v>
      </c>
      <c r="V1645" s="1">
        <f>COUNTIF(B1645,"*oi*")</f>
        <v>0</v>
      </c>
      <c r="W1645" s="1">
        <f>COUNTIF(B1645,"*oe*")</f>
        <v>0</v>
      </c>
      <c r="X1645" s="1">
        <f>COUNTIF(B1645,"*oa*")</f>
        <v>0</v>
      </c>
      <c r="Y1645" s="1">
        <f>COUNTIF(B1645,"*ou*")</f>
        <v>0</v>
      </c>
      <c r="Z1645" s="1">
        <f>COUNTIF(B1645,"*ui*")</f>
        <v>0</v>
      </c>
      <c r="AA1645" s="1">
        <f>COUNTIF(B1645,"*ua*")</f>
        <v>0</v>
      </c>
      <c r="AB1645">
        <f>SUM(G1645:AA1645)</f>
        <v>0</v>
      </c>
      <c r="AC1645">
        <v>2</v>
      </c>
      <c r="AD1645">
        <f>COUNTIF(AC1645,"2")</f>
        <v>1</v>
      </c>
      <c r="AE1645">
        <f>COUNTIF(AC1645,"3")</f>
        <v>0</v>
      </c>
      <c r="AF1645">
        <f>COUNTIF(AC1645,"4")</f>
        <v>0</v>
      </c>
      <c r="AG1645">
        <f>COUNTIF(AC1645,"5")</f>
        <v>0</v>
      </c>
      <c r="AH1645">
        <v>1</v>
      </c>
      <c r="AI1645">
        <v>0</v>
      </c>
      <c r="AM1645">
        <v>1</v>
      </c>
      <c r="AN1645" t="str">
        <f>RIGHT(B1645,1)</f>
        <v>ʔ</v>
      </c>
      <c r="AO1645" s="1">
        <f>COUNTIF(F1645,"CVCV")+COUNTIF(F1645,"CVVCV")</f>
        <v>0</v>
      </c>
      <c r="AP1645" s="1">
        <f>COUNTIF(F1645,"CVCVC")+COUNTIF(F1645,"CVVCVC")</f>
        <v>1</v>
      </c>
      <c r="AQ1645" s="1">
        <f>COUNTIF(F1645,"VCV")+COUNTIF(F1645,"VVCV")</f>
        <v>0</v>
      </c>
      <c r="AR1645" s="1">
        <f>COUNTIF(F1645,"VCVC")+COUNTIF(F1645,"VVCVC")</f>
        <v>0</v>
      </c>
      <c r="AS1645" s="1">
        <f>COUNTIF(F1645,"CVV")</f>
        <v>0</v>
      </c>
      <c r="AT1645" s="1">
        <f>COUNTIF(F1645,"CVVC")</f>
        <v>0</v>
      </c>
      <c r="AU1645" s="1">
        <f>COUNTIF(F1645,"VV")</f>
        <v>0</v>
      </c>
      <c r="AV1645" s="1">
        <f>COUNTIF(F1645,"VVC")</f>
        <v>0</v>
      </c>
      <c r="AW1645" s="1">
        <f>COUNTIF(F1645,"CVVCVC")+COUNTIF(F1645,"VVCVC")+COUNTIF(F1645,"CVVCV")+COUNTIF(F1645,"VVCV")</f>
        <v>0</v>
      </c>
      <c r="AY1645" s="1">
        <f>COUNTIF(F1645,"CCVCV")</f>
        <v>0</v>
      </c>
      <c r="AZ1645" s="1">
        <f>COUNTIF(F1645,"CCVCVC")</f>
        <v>0</v>
      </c>
      <c r="BA1645" s="1">
        <f>COUNTIF(F1645,"CCVV")</f>
        <v>0</v>
      </c>
      <c r="BB1645" s="1">
        <f>COUNTIF(F1645,"CCVVC")</f>
        <v>0</v>
      </c>
      <c r="BF1645" s="1" t="str">
        <f>RIGHT(F1645,4)</f>
        <v>VCVC</v>
      </c>
      <c r="BG1645" s="1"/>
      <c r="BJ1645">
        <v>1</v>
      </c>
      <c r="BP1645" s="1">
        <f>SUM(BG1645:BO1645)</f>
        <v>1</v>
      </c>
      <c r="BQ1645">
        <v>0</v>
      </c>
      <c r="BS1645" s="1" t="str">
        <f>LEFT(B1645,1)</f>
        <v>b</v>
      </c>
      <c r="BT1645" s="1" t="str">
        <f>LEFT(B1645,2)</f>
        <v>be</v>
      </c>
      <c r="BU1645" s="1" t="str">
        <f>RIGHT(B1645,1)</f>
        <v>ʔ</v>
      </c>
      <c r="BX1645" s="10">
        <v>0</v>
      </c>
      <c r="BY1645" s="10" t="str">
        <f>LEFT(CA1645,1)</f>
        <v>e</v>
      </c>
      <c r="BZ1645" s="10" t="str">
        <f>LEFT(CC1645,1)</f>
        <v>i</v>
      </c>
      <c r="CA1645" s="10" t="str">
        <f>RIGHT(B1645,4)</f>
        <v>etiʔ</v>
      </c>
      <c r="CB1645" s="10" t="str">
        <f>RIGHT(B1645,3)</f>
        <v>tiʔ</v>
      </c>
      <c r="CC1645" s="10" t="str">
        <f>RIGHT(B1645,2)</f>
        <v>iʔ</v>
      </c>
      <c r="CD1645" s="10" t="str">
        <f>RIGHT(B1645,1)</f>
        <v>ʔ</v>
      </c>
    </row>
    <row r="1646" spans="1:82">
      <c r="A1646">
        <v>1849</v>
      </c>
      <c r="B1646" s="30" t="s">
        <v>3483</v>
      </c>
      <c r="C1646" t="s">
        <v>1211</v>
      </c>
      <c r="D1646" t="s">
        <v>1150</v>
      </c>
      <c r="E1646" t="s">
        <v>2821</v>
      </c>
      <c r="F1646" t="s">
        <v>2842</v>
      </c>
      <c r="G1646" s="1">
        <f>COUNTIF(B1646,"*ii*")</f>
        <v>0</v>
      </c>
      <c r="H1646" s="1">
        <f>COUNTIF(B1646,"*ee*")</f>
        <v>0</v>
      </c>
      <c r="I1646" s="1">
        <f>COUNTIF(B1646,"*aa*")</f>
        <v>0</v>
      </c>
      <c r="J1646" s="1">
        <f>COUNTIF(B1646,"*oo*")</f>
        <v>0</v>
      </c>
      <c r="K1646" s="1">
        <f>COUNTIF(B1646,"*uu*")</f>
        <v>0</v>
      </c>
      <c r="L1646" s="1">
        <f>COUNTIF(B1646,"*ia*")</f>
        <v>0</v>
      </c>
      <c r="M1646" s="1">
        <f>COUNTIF(B1646,"*iu*")</f>
        <v>0</v>
      </c>
      <c r="N1646" s="1">
        <f>COUNTIF(B1646,"*ei*")</f>
        <v>0</v>
      </c>
      <c r="O1646" s="1">
        <f>COUNTIF(B1646,"*ea*")</f>
        <v>0</v>
      </c>
      <c r="P1646" s="1">
        <f>COUNTIF(B1646,"*eo*")</f>
        <v>0</v>
      </c>
      <c r="Q1646" s="1">
        <f>COUNTIF(B1646,"*eu*")</f>
        <v>0</v>
      </c>
      <c r="R1646" s="1">
        <f>COUNTIF(B1646,"*ai*")</f>
        <v>0</v>
      </c>
      <c r="S1646" s="1">
        <f>COUNTIF(B1646,"*ae*")</f>
        <v>0</v>
      </c>
      <c r="T1646" s="1">
        <f>COUNTIF(B1646,"*ao*")</f>
        <v>0</v>
      </c>
      <c r="U1646" s="1">
        <f>COUNTIF(B1646,"*au*")</f>
        <v>0</v>
      </c>
      <c r="V1646" s="1">
        <f>COUNTIF(B1646,"*oi*")</f>
        <v>0</v>
      </c>
      <c r="W1646" s="1">
        <f>COUNTIF(B1646,"*oe*")</f>
        <v>0</v>
      </c>
      <c r="X1646" s="1">
        <f>COUNTIF(B1646,"*oa*")</f>
        <v>0</v>
      </c>
      <c r="Y1646" s="1">
        <f>COUNTIF(B1646,"*ou*")</f>
        <v>0</v>
      </c>
      <c r="Z1646" s="1">
        <f>COUNTIF(B1646,"*ui*")</f>
        <v>0</v>
      </c>
      <c r="AA1646" s="1">
        <f>COUNTIF(B1646,"*ua*")</f>
        <v>0</v>
      </c>
      <c r="AB1646">
        <f>SUM(G1646:AA1646)</f>
        <v>0</v>
      </c>
      <c r="AC1646">
        <v>2</v>
      </c>
      <c r="AD1646">
        <f>COUNTIF(AC1646,"2")</f>
        <v>1</v>
      </c>
      <c r="AE1646">
        <f>COUNTIF(AC1646,"3")</f>
        <v>0</v>
      </c>
      <c r="AF1646">
        <f>COUNTIF(AC1646,"4")</f>
        <v>0</v>
      </c>
      <c r="AG1646">
        <f>COUNTIF(AC1646,"5")</f>
        <v>0</v>
      </c>
      <c r="AH1646">
        <v>1</v>
      </c>
      <c r="AI1646">
        <v>0</v>
      </c>
      <c r="AM1646">
        <v>1</v>
      </c>
      <c r="AN1646" t="str">
        <f>RIGHT(B1646,1)</f>
        <v>ʔ</v>
      </c>
      <c r="AO1646" s="1">
        <f>COUNTIF(F1646,"CVCV")+COUNTIF(F1646,"CVVCV")</f>
        <v>0</v>
      </c>
      <c r="AP1646" s="1">
        <f>COUNTIF(F1646,"CVCVC")+COUNTIF(F1646,"CVVCVC")</f>
        <v>1</v>
      </c>
      <c r="AQ1646" s="1">
        <f>COUNTIF(F1646,"VCV")+COUNTIF(F1646,"VVCV")</f>
        <v>0</v>
      </c>
      <c r="AR1646" s="1">
        <f>COUNTIF(F1646,"VCVC")+COUNTIF(F1646,"VVCVC")</f>
        <v>0</v>
      </c>
      <c r="AS1646" s="1">
        <f>COUNTIF(F1646,"CVV")</f>
        <v>0</v>
      </c>
      <c r="AT1646" s="1">
        <f>COUNTIF(F1646,"CVVC")</f>
        <v>0</v>
      </c>
      <c r="AU1646" s="1">
        <f>COUNTIF(F1646,"VV")</f>
        <v>0</v>
      </c>
      <c r="AV1646" s="1">
        <f>COUNTIF(F1646,"VVC")</f>
        <v>0</v>
      </c>
      <c r="AW1646" s="1">
        <f>COUNTIF(F1646,"CVVCVC")+COUNTIF(F1646,"VVCVC")+COUNTIF(F1646,"CVVCV")+COUNTIF(F1646,"VVCV")</f>
        <v>0</v>
      </c>
      <c r="AY1646" s="1">
        <f>COUNTIF(F1646,"CCVCV")</f>
        <v>0</v>
      </c>
      <c r="AZ1646" s="1">
        <f>COUNTIF(F1646,"CCVCVC")</f>
        <v>0</v>
      </c>
      <c r="BA1646" s="1">
        <f>COUNTIF(F1646,"CCVV")</f>
        <v>0</v>
      </c>
      <c r="BB1646" s="1">
        <f>COUNTIF(F1646,"CCVVC")</f>
        <v>0</v>
      </c>
      <c r="BF1646" s="1" t="str">
        <f>RIGHT(F1646,4)</f>
        <v>VCVC</v>
      </c>
      <c r="BG1646" s="1"/>
      <c r="BJ1646">
        <v>1</v>
      </c>
      <c r="BP1646" s="1">
        <f>SUM(BG1646:BO1646)</f>
        <v>1</v>
      </c>
      <c r="BQ1646">
        <v>0</v>
      </c>
      <c r="BS1646" s="1" t="str">
        <f>LEFT(B1646,1)</f>
        <v>t</v>
      </c>
      <c r="BT1646" s="1" t="str">
        <f>LEFT(B1646,2)</f>
        <v>te</v>
      </c>
      <c r="BU1646" s="1" t="str">
        <f>RIGHT(B1646,1)</f>
        <v>ʔ</v>
      </c>
      <c r="BX1646" s="10">
        <v>0</v>
      </c>
      <c r="BY1646" s="10" t="str">
        <f>LEFT(CA1646,1)</f>
        <v>e</v>
      </c>
      <c r="BZ1646" s="10" t="str">
        <f>LEFT(CC1646,1)</f>
        <v>i</v>
      </c>
      <c r="CA1646" s="10" t="str">
        <f>RIGHT(B1646,4)</f>
        <v>eniʔ</v>
      </c>
      <c r="CB1646" s="10" t="str">
        <f>RIGHT(B1646,3)</f>
        <v>niʔ</v>
      </c>
      <c r="CC1646" s="10" t="str">
        <f>RIGHT(B1646,2)</f>
        <v>iʔ</v>
      </c>
      <c r="CD1646" s="10" t="str">
        <f>RIGHT(B1646,1)</f>
        <v>ʔ</v>
      </c>
    </row>
    <row r="1647" spans="1:82">
      <c r="A1647">
        <v>986</v>
      </c>
      <c r="B1647" s="30" t="s">
        <v>3170</v>
      </c>
      <c r="C1647" t="s">
        <v>1624</v>
      </c>
      <c r="D1647" t="s">
        <v>1152</v>
      </c>
      <c r="E1647" t="s">
        <v>1141</v>
      </c>
      <c r="F1647" t="s">
        <v>2842</v>
      </c>
      <c r="G1647" s="1">
        <f>COUNTIF(B1647,"*ii*")</f>
        <v>0</v>
      </c>
      <c r="H1647" s="1">
        <f>COUNTIF(B1647,"*ee*")</f>
        <v>0</v>
      </c>
      <c r="I1647" s="1">
        <f>COUNTIF(B1647,"*aa*")</f>
        <v>0</v>
      </c>
      <c r="J1647" s="1">
        <f>COUNTIF(B1647,"*oo*")</f>
        <v>0</v>
      </c>
      <c r="K1647" s="1">
        <f>COUNTIF(B1647,"*uu*")</f>
        <v>0</v>
      </c>
      <c r="L1647" s="1">
        <f>COUNTIF(B1647,"*ia*")</f>
        <v>0</v>
      </c>
      <c r="M1647" s="1">
        <f>COUNTIF(B1647,"*iu*")</f>
        <v>0</v>
      </c>
      <c r="N1647" s="1">
        <f>COUNTIF(B1647,"*ei*")</f>
        <v>0</v>
      </c>
      <c r="O1647" s="1">
        <f>COUNTIF(B1647,"*ea*")</f>
        <v>0</v>
      </c>
      <c r="P1647" s="1">
        <f>COUNTIF(B1647,"*eo*")</f>
        <v>0</v>
      </c>
      <c r="Q1647" s="1">
        <f>COUNTIF(B1647,"*eu*")</f>
        <v>0</v>
      </c>
      <c r="R1647" s="1">
        <f>COUNTIF(B1647,"*ai*")</f>
        <v>0</v>
      </c>
      <c r="S1647" s="1">
        <f>COUNTIF(B1647,"*ae*")</f>
        <v>0</v>
      </c>
      <c r="T1647" s="1">
        <f>COUNTIF(B1647,"*ao*")</f>
        <v>0</v>
      </c>
      <c r="U1647" s="1">
        <f>COUNTIF(B1647,"*au*")</f>
        <v>0</v>
      </c>
      <c r="V1647" s="1">
        <f>COUNTIF(B1647,"*oi*")</f>
        <v>0</v>
      </c>
      <c r="W1647" s="1">
        <f>COUNTIF(B1647,"*oe*")</f>
        <v>0</v>
      </c>
      <c r="X1647" s="1">
        <f>COUNTIF(B1647,"*oa*")</f>
        <v>0</v>
      </c>
      <c r="Y1647" s="1">
        <f>COUNTIF(B1647,"*ou*")</f>
        <v>0</v>
      </c>
      <c r="Z1647" s="1">
        <f>COUNTIF(B1647,"*ui*")</f>
        <v>0</v>
      </c>
      <c r="AA1647" s="1">
        <f>COUNTIF(B1647,"*ua*")</f>
        <v>0</v>
      </c>
      <c r="AB1647">
        <f>SUM(G1647:AA1647)</f>
        <v>0</v>
      </c>
      <c r="AC1647">
        <v>2</v>
      </c>
      <c r="AD1647">
        <f>COUNTIF(AC1647,"2")</f>
        <v>1</v>
      </c>
      <c r="AE1647">
        <f>COUNTIF(AC1647,"3")</f>
        <v>0</v>
      </c>
      <c r="AF1647">
        <f>COUNTIF(AC1647,"4")</f>
        <v>0</v>
      </c>
      <c r="AG1647">
        <f>COUNTIF(AC1647,"5")</f>
        <v>0</v>
      </c>
      <c r="AH1647">
        <v>1</v>
      </c>
      <c r="AI1647">
        <v>0</v>
      </c>
      <c r="AM1647">
        <v>1</v>
      </c>
      <c r="AN1647" t="str">
        <f>RIGHT(B1647,1)</f>
        <v>ʔ</v>
      </c>
      <c r="AO1647" s="1">
        <f>COUNTIF(F1647,"CVCV")+COUNTIF(F1647,"CVVCV")</f>
        <v>0</v>
      </c>
      <c r="AP1647" s="1">
        <f>COUNTIF(F1647,"CVCVC")+COUNTIF(F1647,"CVVCVC")</f>
        <v>1</v>
      </c>
      <c r="AQ1647" s="1">
        <f>COUNTIF(F1647,"VCV")+COUNTIF(F1647,"VVCV")</f>
        <v>0</v>
      </c>
      <c r="AR1647" s="1">
        <f>COUNTIF(F1647,"VCVC")+COUNTIF(F1647,"VVCVC")</f>
        <v>0</v>
      </c>
      <c r="AS1647" s="1">
        <f>COUNTIF(F1647,"CVV")</f>
        <v>0</v>
      </c>
      <c r="AT1647" s="1">
        <f>COUNTIF(F1647,"CVVC")</f>
        <v>0</v>
      </c>
      <c r="AU1647" s="1">
        <f>COUNTIF(F1647,"VV")</f>
        <v>0</v>
      </c>
      <c r="AV1647" s="1">
        <f>COUNTIF(F1647,"VVC")</f>
        <v>0</v>
      </c>
      <c r="AW1647" s="1">
        <f>COUNTIF(F1647,"CVVCVC")+COUNTIF(F1647,"VVCVC")+COUNTIF(F1647,"CVVCV")+COUNTIF(F1647,"VVCV")</f>
        <v>0</v>
      </c>
      <c r="AY1647" s="1">
        <f>COUNTIF(F1647,"CCVCV")</f>
        <v>0</v>
      </c>
      <c r="AZ1647" s="1">
        <f>COUNTIF(F1647,"CCVCVC")</f>
        <v>0</v>
      </c>
      <c r="BA1647" s="1">
        <f>COUNTIF(F1647,"CCVV")</f>
        <v>0</v>
      </c>
      <c r="BB1647" s="1">
        <f>COUNTIF(F1647,"CCVVC")</f>
        <v>0</v>
      </c>
      <c r="BF1647" s="1" t="str">
        <f>RIGHT(F1647,4)</f>
        <v>VCVC</v>
      </c>
      <c r="BG1647" s="1"/>
      <c r="BJ1647">
        <v>1</v>
      </c>
      <c r="BP1647" s="1">
        <f>SUM(BG1647:BO1647)</f>
        <v>1</v>
      </c>
      <c r="BQ1647">
        <v>0</v>
      </c>
      <c r="BS1647" s="1" t="str">
        <f>LEFT(B1647,1)</f>
        <v>n</v>
      </c>
      <c r="BT1647" s="1" t="str">
        <f>LEFT(B1647,2)</f>
        <v>ni</v>
      </c>
      <c r="BU1647" s="1" t="str">
        <f>RIGHT(B1647,1)</f>
        <v>ʔ</v>
      </c>
      <c r="BX1647" s="10">
        <v>0</v>
      </c>
      <c r="BY1647" s="10" t="str">
        <f>LEFT(CA1647,1)</f>
        <v>i</v>
      </c>
      <c r="BZ1647" s="10" t="str">
        <f>LEFT(CC1647,1)</f>
        <v>i</v>
      </c>
      <c r="CA1647" s="10" t="str">
        <f>RIGHT(B1647,4)</f>
        <v>iniʔ</v>
      </c>
      <c r="CB1647" s="10" t="str">
        <f>RIGHT(B1647,3)</f>
        <v>niʔ</v>
      </c>
      <c r="CC1647" s="10" t="str">
        <f>RIGHT(B1647,2)</f>
        <v>iʔ</v>
      </c>
      <c r="CD1647" s="10" t="str">
        <f>RIGHT(B1647,1)</f>
        <v>ʔ</v>
      </c>
    </row>
    <row r="1648" spans="1:82">
      <c r="A1648">
        <v>1670</v>
      </c>
      <c r="B1648" s="30" t="s">
        <v>3450</v>
      </c>
      <c r="C1648" t="s">
        <v>2495</v>
      </c>
      <c r="D1648" t="s">
        <v>1150</v>
      </c>
      <c r="E1648" t="s">
        <v>2821</v>
      </c>
      <c r="F1648" t="s">
        <v>2842</v>
      </c>
      <c r="G1648" s="1">
        <f>COUNTIF(B1648,"*ii*")</f>
        <v>0</v>
      </c>
      <c r="H1648" s="1">
        <f>COUNTIF(B1648,"*ee*")</f>
        <v>0</v>
      </c>
      <c r="I1648" s="1">
        <f>COUNTIF(B1648,"*aa*")</f>
        <v>0</v>
      </c>
      <c r="J1648" s="1">
        <f>COUNTIF(B1648,"*oo*")</f>
        <v>0</v>
      </c>
      <c r="K1648" s="1">
        <f>COUNTIF(B1648,"*uu*")</f>
        <v>0</v>
      </c>
      <c r="L1648" s="1">
        <f>COUNTIF(B1648,"*ia*")</f>
        <v>0</v>
      </c>
      <c r="M1648" s="1">
        <f>COUNTIF(B1648,"*iu*")</f>
        <v>0</v>
      </c>
      <c r="N1648" s="1">
        <f>COUNTIF(B1648,"*ei*")</f>
        <v>0</v>
      </c>
      <c r="O1648" s="1">
        <f>COUNTIF(B1648,"*ea*")</f>
        <v>0</v>
      </c>
      <c r="P1648" s="1">
        <f>COUNTIF(B1648,"*eo*")</f>
        <v>0</v>
      </c>
      <c r="Q1648" s="1">
        <f>COUNTIF(B1648,"*eu*")</f>
        <v>0</v>
      </c>
      <c r="R1648" s="1">
        <f>COUNTIF(B1648,"*ai*")</f>
        <v>0</v>
      </c>
      <c r="S1648" s="1">
        <f>COUNTIF(B1648,"*ae*")</f>
        <v>0</v>
      </c>
      <c r="T1648" s="1">
        <f>COUNTIF(B1648,"*ao*")</f>
        <v>0</v>
      </c>
      <c r="U1648" s="1">
        <f>COUNTIF(B1648,"*au*")</f>
        <v>0</v>
      </c>
      <c r="V1648" s="1">
        <f>COUNTIF(B1648,"*oi*")</f>
        <v>0</v>
      </c>
      <c r="W1648" s="1">
        <f>COUNTIF(B1648,"*oe*")</f>
        <v>0</v>
      </c>
      <c r="X1648" s="1">
        <f>COUNTIF(B1648,"*oa*")</f>
        <v>0</v>
      </c>
      <c r="Y1648" s="1">
        <f>COUNTIF(B1648,"*ou*")</f>
        <v>0</v>
      </c>
      <c r="Z1648" s="1">
        <f>COUNTIF(B1648,"*ui*")</f>
        <v>0</v>
      </c>
      <c r="AA1648" s="1">
        <f>COUNTIF(B1648,"*ua*")</f>
        <v>0</v>
      </c>
      <c r="AB1648">
        <f>SUM(G1648:AA1648)</f>
        <v>0</v>
      </c>
      <c r="AC1648">
        <v>2</v>
      </c>
      <c r="AD1648">
        <f>COUNTIF(AC1648,"2")</f>
        <v>1</v>
      </c>
      <c r="AE1648">
        <f>COUNTIF(AC1648,"3")</f>
        <v>0</v>
      </c>
      <c r="AF1648">
        <f>COUNTIF(AC1648,"4")</f>
        <v>0</v>
      </c>
      <c r="AG1648">
        <f>COUNTIF(AC1648,"5")</f>
        <v>0</v>
      </c>
      <c r="AH1648">
        <v>1</v>
      </c>
      <c r="AI1648">
        <v>0</v>
      </c>
      <c r="AM1648">
        <v>1</v>
      </c>
      <c r="AN1648" t="str">
        <f>RIGHT(B1648,1)</f>
        <v>ʔ</v>
      </c>
      <c r="AO1648" s="1">
        <f>COUNTIF(F1648,"CVCV")+COUNTIF(F1648,"CVVCV")</f>
        <v>0</v>
      </c>
      <c r="AP1648" s="1">
        <f>COUNTIF(F1648,"CVCVC")+COUNTIF(F1648,"CVVCVC")</f>
        <v>1</v>
      </c>
      <c r="AQ1648" s="1">
        <f>COUNTIF(F1648,"VCV")+COUNTIF(F1648,"VVCV")</f>
        <v>0</v>
      </c>
      <c r="AR1648" s="1">
        <f>COUNTIF(F1648,"VCVC")+COUNTIF(F1648,"VVCVC")</f>
        <v>0</v>
      </c>
      <c r="AS1648" s="1">
        <f>COUNTIF(F1648,"CVV")</f>
        <v>0</v>
      </c>
      <c r="AT1648" s="1">
        <f>COUNTIF(F1648,"CVVC")</f>
        <v>0</v>
      </c>
      <c r="AU1648" s="1">
        <f>COUNTIF(F1648,"VV")</f>
        <v>0</v>
      </c>
      <c r="AV1648" s="1">
        <f>COUNTIF(F1648,"VVC")</f>
        <v>0</v>
      </c>
      <c r="AW1648" s="1">
        <f>COUNTIF(F1648,"CVVCVC")+COUNTIF(F1648,"VVCVC")+COUNTIF(F1648,"CVVCV")+COUNTIF(F1648,"VVCV")</f>
        <v>0</v>
      </c>
      <c r="AY1648" s="1">
        <f>COUNTIF(F1648,"CCVCV")</f>
        <v>0</v>
      </c>
      <c r="AZ1648" s="1">
        <f>COUNTIF(F1648,"CCVCVC")</f>
        <v>0</v>
      </c>
      <c r="BA1648" s="1">
        <f>COUNTIF(F1648,"CCVV")</f>
        <v>0</v>
      </c>
      <c r="BB1648" s="1">
        <f>COUNTIF(F1648,"CCVVC")</f>
        <v>0</v>
      </c>
      <c r="BF1648" s="1" t="str">
        <f>RIGHT(F1648,4)</f>
        <v>VCVC</v>
      </c>
      <c r="BG1648" s="1"/>
      <c r="BJ1648">
        <v>1</v>
      </c>
      <c r="BP1648" s="1">
        <f>SUM(BG1648:BO1648)</f>
        <v>1</v>
      </c>
      <c r="BQ1648">
        <v>0</v>
      </c>
      <c r="BS1648" s="1" t="str">
        <f>LEFT(B1648,1)</f>
        <v>s</v>
      </c>
      <c r="BT1648" s="1" t="str">
        <f>LEFT(B1648,2)</f>
        <v>si</v>
      </c>
      <c r="BU1648" s="1" t="str">
        <f>RIGHT(B1648,1)</f>
        <v>ʔ</v>
      </c>
      <c r="BX1648" s="10">
        <v>0</v>
      </c>
      <c r="BY1648" s="10" t="str">
        <f>LEFT(CA1648,1)</f>
        <v>i</v>
      </c>
      <c r="BZ1648" s="10" t="str">
        <f>LEFT(CC1648,1)</f>
        <v>i</v>
      </c>
      <c r="CA1648" s="10" t="str">
        <f>RIGHT(B1648,4)</f>
        <v>iriʔ</v>
      </c>
      <c r="CB1648" s="10" t="str">
        <f>RIGHT(B1648,3)</f>
        <v>riʔ</v>
      </c>
      <c r="CC1648" s="10" t="str">
        <f>RIGHT(B1648,2)</f>
        <v>iʔ</v>
      </c>
      <c r="CD1648" s="10" t="str">
        <f>RIGHT(B1648,1)</f>
        <v>ʔ</v>
      </c>
    </row>
    <row r="1649" spans="1:82">
      <c r="A1649">
        <v>413</v>
      </c>
      <c r="B1649" s="30" t="s">
        <v>3060</v>
      </c>
      <c r="C1649" t="s">
        <v>1274</v>
      </c>
      <c r="D1649" t="s">
        <v>1151</v>
      </c>
      <c r="E1649" t="s">
        <v>2821</v>
      </c>
      <c r="F1649" t="s">
        <v>2842</v>
      </c>
      <c r="G1649" s="1">
        <f>COUNTIF(B1649,"*ii*")</f>
        <v>0</v>
      </c>
      <c r="H1649" s="1">
        <f>COUNTIF(B1649,"*ee*")</f>
        <v>0</v>
      </c>
      <c r="I1649" s="1">
        <f>COUNTIF(B1649,"*aa*")</f>
        <v>0</v>
      </c>
      <c r="J1649" s="1">
        <f>COUNTIF(B1649,"*oo*")</f>
        <v>0</v>
      </c>
      <c r="K1649" s="1">
        <f>COUNTIF(B1649,"*uu*")</f>
        <v>0</v>
      </c>
      <c r="L1649" s="1">
        <f>COUNTIF(B1649,"*ia*")</f>
        <v>0</v>
      </c>
      <c r="M1649" s="1">
        <f>COUNTIF(B1649,"*iu*")</f>
        <v>0</v>
      </c>
      <c r="N1649" s="1">
        <f>COUNTIF(B1649,"*ei*")</f>
        <v>0</v>
      </c>
      <c r="O1649" s="1">
        <f>COUNTIF(B1649,"*ea*")</f>
        <v>0</v>
      </c>
      <c r="P1649" s="1">
        <f>COUNTIF(B1649,"*eo*")</f>
        <v>0</v>
      </c>
      <c r="Q1649" s="1">
        <f>COUNTIF(B1649,"*eu*")</f>
        <v>0</v>
      </c>
      <c r="R1649" s="1">
        <f>COUNTIF(B1649,"*ai*")</f>
        <v>0</v>
      </c>
      <c r="S1649" s="1">
        <f>COUNTIF(B1649,"*ae*")</f>
        <v>0</v>
      </c>
      <c r="T1649" s="1">
        <f>COUNTIF(B1649,"*ao*")</f>
        <v>0</v>
      </c>
      <c r="U1649" s="1">
        <f>COUNTIF(B1649,"*au*")</f>
        <v>0</v>
      </c>
      <c r="V1649" s="1">
        <f>COUNTIF(B1649,"*oi*")</f>
        <v>0</v>
      </c>
      <c r="W1649" s="1">
        <f>COUNTIF(B1649,"*oe*")</f>
        <v>0</v>
      </c>
      <c r="X1649" s="1">
        <f>COUNTIF(B1649,"*oa*")</f>
        <v>0</v>
      </c>
      <c r="Y1649" s="1">
        <f>COUNTIF(B1649,"*ou*")</f>
        <v>0</v>
      </c>
      <c r="Z1649" s="1">
        <f>COUNTIF(B1649,"*ui*")</f>
        <v>0</v>
      </c>
      <c r="AA1649" s="1">
        <f>COUNTIF(B1649,"*ua*")</f>
        <v>0</v>
      </c>
      <c r="AB1649">
        <f>SUM(G1649:AA1649)</f>
        <v>0</v>
      </c>
      <c r="AC1649">
        <v>2</v>
      </c>
      <c r="AD1649">
        <f>COUNTIF(AC1649,"2")</f>
        <v>1</v>
      </c>
      <c r="AE1649">
        <f>COUNTIF(AC1649,"3")</f>
        <v>0</v>
      </c>
      <c r="AF1649">
        <f>COUNTIF(AC1649,"4")</f>
        <v>0</v>
      </c>
      <c r="AG1649">
        <f>COUNTIF(AC1649,"5")</f>
        <v>0</v>
      </c>
      <c r="AH1649">
        <v>1</v>
      </c>
      <c r="AI1649">
        <v>0</v>
      </c>
      <c r="AM1649">
        <v>1</v>
      </c>
      <c r="AN1649" t="str">
        <f>RIGHT(B1649,1)</f>
        <v>ʔ</v>
      </c>
      <c r="AO1649" s="1">
        <f>COUNTIF(F1649,"CVCV")+COUNTIF(F1649,"CVVCV")</f>
        <v>0</v>
      </c>
      <c r="AP1649" s="1">
        <f>COUNTIF(F1649,"CVCVC")+COUNTIF(F1649,"CVVCVC")</f>
        <v>1</v>
      </c>
      <c r="AQ1649" s="1">
        <f>COUNTIF(F1649,"VCV")+COUNTIF(F1649,"VVCV")</f>
        <v>0</v>
      </c>
      <c r="AR1649" s="1">
        <f>COUNTIF(F1649,"VCVC")+COUNTIF(F1649,"VVCVC")</f>
        <v>0</v>
      </c>
      <c r="AS1649" s="1">
        <f>COUNTIF(F1649,"CVV")</f>
        <v>0</v>
      </c>
      <c r="AT1649" s="1">
        <f>COUNTIF(F1649,"CVVC")</f>
        <v>0</v>
      </c>
      <c r="AU1649" s="1">
        <f>COUNTIF(F1649,"VV")</f>
        <v>0</v>
      </c>
      <c r="AV1649" s="1">
        <f>COUNTIF(F1649,"VVC")</f>
        <v>0</v>
      </c>
      <c r="AW1649" s="1">
        <f>COUNTIF(F1649,"CVVCVC")+COUNTIF(F1649,"VVCVC")+COUNTIF(F1649,"CVVCV")+COUNTIF(F1649,"VVCV")</f>
        <v>0</v>
      </c>
      <c r="AY1649" s="1">
        <f>COUNTIF(F1649,"CCVCV")</f>
        <v>0</v>
      </c>
      <c r="AZ1649" s="1">
        <f>COUNTIF(F1649,"CCVCVC")</f>
        <v>0</v>
      </c>
      <c r="BA1649" s="1">
        <f>COUNTIF(F1649,"CCVV")</f>
        <v>0</v>
      </c>
      <c r="BB1649" s="1">
        <f>COUNTIF(F1649,"CCVVC")</f>
        <v>0</v>
      </c>
      <c r="BF1649" s="1" t="str">
        <f>RIGHT(F1649,4)</f>
        <v>VCVC</v>
      </c>
      <c r="BG1649" s="1"/>
      <c r="BJ1649">
        <v>1</v>
      </c>
      <c r="BP1649" s="1">
        <f>SUM(BG1649:BO1649)</f>
        <v>1</v>
      </c>
      <c r="BQ1649">
        <v>0</v>
      </c>
      <c r="BS1649" s="1" t="str">
        <f>LEFT(B1649,1)</f>
        <v>h</v>
      </c>
      <c r="BT1649" s="1" t="str">
        <f>LEFT(B1649,2)</f>
        <v>ho</v>
      </c>
      <c r="BU1649" s="1" t="str">
        <f>RIGHT(B1649,1)</f>
        <v>ʔ</v>
      </c>
      <c r="BX1649" s="10">
        <v>0</v>
      </c>
      <c r="BY1649" s="10" t="str">
        <f>LEFT(CA1649,1)</f>
        <v>o</v>
      </c>
      <c r="BZ1649" s="10" t="str">
        <f>LEFT(CC1649,1)</f>
        <v>i</v>
      </c>
      <c r="CA1649" s="10" t="str">
        <f>RIGHT(B1649,4)</f>
        <v>oniʔ</v>
      </c>
      <c r="CB1649" s="10" t="str">
        <f>RIGHT(B1649,3)</f>
        <v>niʔ</v>
      </c>
      <c r="CC1649" s="10" t="str">
        <f>RIGHT(B1649,2)</f>
        <v>iʔ</v>
      </c>
      <c r="CD1649" s="10" t="str">
        <f>RIGHT(B1649,1)</f>
        <v>ʔ</v>
      </c>
    </row>
    <row r="1650" spans="1:82">
      <c r="A1650">
        <v>614</v>
      </c>
      <c r="B1650" s="30" t="s">
        <v>3099</v>
      </c>
      <c r="C1650" t="s">
        <v>1689</v>
      </c>
      <c r="D1650" t="s">
        <v>1151</v>
      </c>
      <c r="E1650" t="s">
        <v>2821</v>
      </c>
      <c r="F1650" t="s">
        <v>2842</v>
      </c>
      <c r="G1650" s="1">
        <f>COUNTIF(B1650,"*ii*")</f>
        <v>0</v>
      </c>
      <c r="H1650" s="1">
        <f>COUNTIF(B1650,"*ee*")</f>
        <v>0</v>
      </c>
      <c r="I1650" s="1">
        <f>COUNTIF(B1650,"*aa*")</f>
        <v>0</v>
      </c>
      <c r="J1650" s="1">
        <f>COUNTIF(B1650,"*oo*")</f>
        <v>0</v>
      </c>
      <c r="K1650" s="1">
        <f>COUNTIF(B1650,"*uu*")</f>
        <v>0</v>
      </c>
      <c r="L1650" s="1">
        <f>COUNTIF(B1650,"*ia*")</f>
        <v>0</v>
      </c>
      <c r="M1650" s="1">
        <f>COUNTIF(B1650,"*iu*")</f>
        <v>0</v>
      </c>
      <c r="N1650" s="1">
        <f>COUNTIF(B1650,"*ei*")</f>
        <v>0</v>
      </c>
      <c r="O1650" s="1">
        <f>COUNTIF(B1650,"*ea*")</f>
        <v>0</v>
      </c>
      <c r="P1650" s="1">
        <f>COUNTIF(B1650,"*eo*")</f>
        <v>0</v>
      </c>
      <c r="Q1650" s="1">
        <f>COUNTIF(B1650,"*eu*")</f>
        <v>0</v>
      </c>
      <c r="R1650" s="1">
        <f>COUNTIF(B1650,"*ai*")</f>
        <v>0</v>
      </c>
      <c r="S1650" s="1">
        <f>COUNTIF(B1650,"*ae*")</f>
        <v>0</v>
      </c>
      <c r="T1650" s="1">
        <f>COUNTIF(B1650,"*ao*")</f>
        <v>0</v>
      </c>
      <c r="U1650" s="1">
        <f>COUNTIF(B1650,"*au*")</f>
        <v>0</v>
      </c>
      <c r="V1650" s="1">
        <f>COUNTIF(B1650,"*oi*")</f>
        <v>0</v>
      </c>
      <c r="W1650" s="1">
        <f>COUNTIF(B1650,"*oe*")</f>
        <v>0</v>
      </c>
      <c r="X1650" s="1">
        <f>COUNTIF(B1650,"*oa*")</f>
        <v>0</v>
      </c>
      <c r="Y1650" s="1">
        <f>COUNTIF(B1650,"*ou*")</f>
        <v>0</v>
      </c>
      <c r="Z1650" s="1">
        <f>COUNTIF(B1650,"*ui*")</f>
        <v>0</v>
      </c>
      <c r="AA1650" s="1">
        <f>COUNTIF(B1650,"*ua*")</f>
        <v>0</v>
      </c>
      <c r="AB1650">
        <f>SUM(G1650:AA1650)</f>
        <v>0</v>
      </c>
      <c r="AC1650">
        <v>2</v>
      </c>
      <c r="AD1650">
        <f>COUNTIF(AC1650,"2")</f>
        <v>1</v>
      </c>
      <c r="AE1650">
        <f>COUNTIF(AC1650,"3")</f>
        <v>0</v>
      </c>
      <c r="AF1650">
        <f>COUNTIF(AC1650,"4")</f>
        <v>0</v>
      </c>
      <c r="AG1650">
        <f>COUNTIF(AC1650,"5")</f>
        <v>0</v>
      </c>
      <c r="AH1650">
        <v>1</v>
      </c>
      <c r="AI1650">
        <v>0</v>
      </c>
      <c r="AM1650">
        <v>1</v>
      </c>
      <c r="AN1650" t="str">
        <f>RIGHT(B1650,1)</f>
        <v>ʔ</v>
      </c>
      <c r="AO1650" s="1">
        <f>COUNTIF(F1650,"CVCV")+COUNTIF(F1650,"CVVCV")</f>
        <v>0</v>
      </c>
      <c r="AP1650" s="1">
        <f>COUNTIF(F1650,"CVCVC")+COUNTIF(F1650,"CVVCVC")</f>
        <v>1</v>
      </c>
      <c r="AQ1650" s="1">
        <f>COUNTIF(F1650,"VCV")+COUNTIF(F1650,"VVCV")</f>
        <v>0</v>
      </c>
      <c r="AR1650" s="1">
        <f>COUNTIF(F1650,"VCVC")+COUNTIF(F1650,"VVCVC")</f>
        <v>0</v>
      </c>
      <c r="AS1650" s="1">
        <f>COUNTIF(F1650,"CVV")</f>
        <v>0</v>
      </c>
      <c r="AT1650" s="1">
        <f>COUNTIF(F1650,"CVVC")</f>
        <v>0</v>
      </c>
      <c r="AU1650" s="1">
        <f>COUNTIF(F1650,"VV")</f>
        <v>0</v>
      </c>
      <c r="AV1650" s="1">
        <f>COUNTIF(F1650,"VVC")</f>
        <v>0</v>
      </c>
      <c r="AW1650" s="1">
        <f>COUNTIF(F1650,"CVVCVC")+COUNTIF(F1650,"VVCVC")+COUNTIF(F1650,"CVVCV")+COUNTIF(F1650,"VVCV")</f>
        <v>0</v>
      </c>
      <c r="AY1650" s="1">
        <f>COUNTIF(F1650,"CCVCV")</f>
        <v>0</v>
      </c>
      <c r="AZ1650" s="1">
        <f>COUNTIF(F1650,"CCVCVC")</f>
        <v>0</v>
      </c>
      <c r="BA1650" s="1">
        <f>COUNTIF(F1650,"CCVV")</f>
        <v>0</v>
      </c>
      <c r="BB1650" s="1">
        <f>COUNTIF(F1650,"CCVVC")</f>
        <v>0</v>
      </c>
      <c r="BF1650" s="1" t="str">
        <f>RIGHT(F1650,4)</f>
        <v>VCVC</v>
      </c>
      <c r="BG1650" s="1"/>
      <c r="BJ1650">
        <v>1</v>
      </c>
      <c r="BP1650" s="1">
        <f>SUM(BG1650:BO1650)</f>
        <v>1</v>
      </c>
      <c r="BQ1650">
        <v>0</v>
      </c>
      <c r="BS1650" s="1" t="str">
        <f>LEFT(B1650,1)</f>
        <v>k</v>
      </c>
      <c r="BT1650" s="1" t="str">
        <f>LEFT(B1650,2)</f>
        <v>ko</v>
      </c>
      <c r="BU1650" s="1" t="str">
        <f>RIGHT(B1650,1)</f>
        <v>ʔ</v>
      </c>
      <c r="BX1650" s="10">
        <v>0</v>
      </c>
      <c r="BY1650" s="10" t="str">
        <f>LEFT(CA1650,1)</f>
        <v>o</v>
      </c>
      <c r="BZ1650" s="10" t="str">
        <f>LEFT(CC1650,1)</f>
        <v>i</v>
      </c>
      <c r="CA1650" s="10" t="str">
        <f>RIGHT(B1650,4)</f>
        <v>oniʔ</v>
      </c>
      <c r="CB1650" s="10" t="str">
        <f>RIGHT(B1650,3)</f>
        <v>niʔ</v>
      </c>
      <c r="CC1650" s="10" t="str">
        <f>RIGHT(B1650,2)</f>
        <v>iʔ</v>
      </c>
      <c r="CD1650" s="10" t="str">
        <f>RIGHT(B1650,1)</f>
        <v>ʔ</v>
      </c>
    </row>
    <row r="1651" spans="1:82">
      <c r="A1651">
        <v>1007</v>
      </c>
      <c r="B1651" s="30" t="s">
        <v>3176</v>
      </c>
      <c r="C1651" t="s">
        <v>1966</v>
      </c>
      <c r="D1651" t="s">
        <v>1151</v>
      </c>
      <c r="E1651" t="s">
        <v>2821</v>
      </c>
      <c r="F1651" t="s">
        <v>2842</v>
      </c>
      <c r="G1651" s="1">
        <f>COUNTIF(B1651,"*ii*")</f>
        <v>0</v>
      </c>
      <c r="H1651" s="1">
        <f>COUNTIF(B1651,"*ee*")</f>
        <v>0</v>
      </c>
      <c r="I1651" s="1">
        <f>COUNTIF(B1651,"*aa*")</f>
        <v>0</v>
      </c>
      <c r="J1651" s="1">
        <f>COUNTIF(B1651,"*oo*")</f>
        <v>0</v>
      </c>
      <c r="K1651" s="1">
        <f>COUNTIF(B1651,"*uu*")</f>
        <v>0</v>
      </c>
      <c r="L1651" s="1">
        <f>COUNTIF(B1651,"*ia*")</f>
        <v>0</v>
      </c>
      <c r="M1651" s="1">
        <f>COUNTIF(B1651,"*iu*")</f>
        <v>0</v>
      </c>
      <c r="N1651" s="1">
        <f>COUNTIF(B1651,"*ei*")</f>
        <v>0</v>
      </c>
      <c r="O1651" s="1">
        <f>COUNTIF(B1651,"*ea*")</f>
        <v>0</v>
      </c>
      <c r="P1651" s="1">
        <f>COUNTIF(B1651,"*eo*")</f>
        <v>0</v>
      </c>
      <c r="Q1651" s="1">
        <f>COUNTIF(B1651,"*eu*")</f>
        <v>0</v>
      </c>
      <c r="R1651" s="1">
        <f>COUNTIF(B1651,"*ai*")</f>
        <v>0</v>
      </c>
      <c r="S1651" s="1">
        <f>COUNTIF(B1651,"*ae*")</f>
        <v>0</v>
      </c>
      <c r="T1651" s="1">
        <f>COUNTIF(B1651,"*ao*")</f>
        <v>0</v>
      </c>
      <c r="U1651" s="1">
        <f>COUNTIF(B1651,"*au*")</f>
        <v>0</v>
      </c>
      <c r="V1651" s="1">
        <f>COUNTIF(B1651,"*oi*")</f>
        <v>0</v>
      </c>
      <c r="W1651" s="1">
        <f>COUNTIF(B1651,"*oe*")</f>
        <v>0</v>
      </c>
      <c r="X1651" s="1">
        <f>COUNTIF(B1651,"*oa*")</f>
        <v>0</v>
      </c>
      <c r="Y1651" s="1">
        <f>COUNTIF(B1651,"*ou*")</f>
        <v>0</v>
      </c>
      <c r="Z1651" s="1">
        <f>COUNTIF(B1651,"*ui*")</f>
        <v>0</v>
      </c>
      <c r="AA1651" s="1">
        <f>COUNTIF(B1651,"*ua*")</f>
        <v>0</v>
      </c>
      <c r="AB1651">
        <f>SUM(G1651:AA1651)</f>
        <v>0</v>
      </c>
      <c r="AC1651">
        <v>2</v>
      </c>
      <c r="AD1651">
        <f>COUNTIF(AC1651,"2")</f>
        <v>1</v>
      </c>
      <c r="AE1651">
        <f>COUNTIF(AC1651,"3")</f>
        <v>0</v>
      </c>
      <c r="AF1651">
        <f>COUNTIF(AC1651,"4")</f>
        <v>0</v>
      </c>
      <c r="AG1651">
        <f>COUNTIF(AC1651,"5")</f>
        <v>0</v>
      </c>
      <c r="AH1651">
        <v>1</v>
      </c>
      <c r="AI1651">
        <v>0</v>
      </c>
      <c r="AM1651">
        <v>1</v>
      </c>
      <c r="AN1651" t="str">
        <f>RIGHT(B1651,1)</f>
        <v>ʔ</v>
      </c>
      <c r="AO1651" s="1">
        <f>COUNTIF(F1651,"CVCV")+COUNTIF(F1651,"CVVCV")</f>
        <v>0</v>
      </c>
      <c r="AP1651" s="1">
        <f>COUNTIF(F1651,"CVCVC")+COUNTIF(F1651,"CVVCVC")</f>
        <v>1</v>
      </c>
      <c r="AQ1651" s="1">
        <f>COUNTIF(F1651,"VCV")+COUNTIF(F1651,"VVCV")</f>
        <v>0</v>
      </c>
      <c r="AR1651" s="1">
        <f>COUNTIF(F1651,"VCVC")+COUNTIF(F1651,"VVCVC")</f>
        <v>0</v>
      </c>
      <c r="AS1651" s="1">
        <f>COUNTIF(F1651,"CVV")</f>
        <v>0</v>
      </c>
      <c r="AT1651" s="1">
        <f>COUNTIF(F1651,"CVVC")</f>
        <v>0</v>
      </c>
      <c r="AU1651" s="1">
        <f>COUNTIF(F1651,"VV")</f>
        <v>0</v>
      </c>
      <c r="AV1651" s="1">
        <f>COUNTIF(F1651,"VVC")</f>
        <v>0</v>
      </c>
      <c r="AW1651" s="1">
        <f>COUNTIF(F1651,"CVVCVC")+COUNTIF(F1651,"VVCVC")+COUNTIF(F1651,"CVVCV")+COUNTIF(F1651,"VVCV")</f>
        <v>0</v>
      </c>
      <c r="AY1651" s="1">
        <f>COUNTIF(F1651,"CCVCV")</f>
        <v>0</v>
      </c>
      <c r="AZ1651" s="1">
        <f>COUNTIF(F1651,"CCVCVC")</f>
        <v>0</v>
      </c>
      <c r="BA1651" s="1">
        <f>COUNTIF(F1651,"CCVV")</f>
        <v>0</v>
      </c>
      <c r="BB1651" s="1">
        <f>COUNTIF(F1651,"CCVVC")</f>
        <v>0</v>
      </c>
      <c r="BF1651" s="1" t="str">
        <f>RIGHT(F1651,4)</f>
        <v>VCVC</v>
      </c>
      <c r="BG1651" s="1"/>
      <c r="BJ1651">
        <v>1</v>
      </c>
      <c r="BP1651" s="1">
        <f>SUM(BG1651:BO1651)</f>
        <v>1</v>
      </c>
      <c r="BQ1651">
        <v>0</v>
      </c>
      <c r="BS1651" s="1" t="str">
        <f>LEFT(B1651,1)</f>
        <v>n</v>
      </c>
      <c r="BT1651" s="1" t="str">
        <f>LEFT(B1651,2)</f>
        <v>no</v>
      </c>
      <c r="BU1651" s="1" t="str">
        <f>RIGHT(B1651,1)</f>
        <v>ʔ</v>
      </c>
      <c r="BX1651" s="10">
        <v>0</v>
      </c>
      <c r="BY1651" s="10" t="str">
        <f>LEFT(CA1651,1)</f>
        <v>o</v>
      </c>
      <c r="BZ1651" s="10" t="str">
        <f>LEFT(CC1651,1)</f>
        <v>i</v>
      </c>
      <c r="CA1651" s="10" t="str">
        <f>RIGHT(B1651,4)</f>
        <v>oniʔ</v>
      </c>
      <c r="CB1651" s="10" t="str">
        <f>RIGHT(B1651,3)</f>
        <v>niʔ</v>
      </c>
      <c r="CC1651" s="10" t="str">
        <f>RIGHT(B1651,2)</f>
        <v>iʔ</v>
      </c>
      <c r="CD1651" s="10" t="str">
        <f>RIGHT(B1651,1)</f>
        <v>ʔ</v>
      </c>
    </row>
    <row r="1652" spans="1:82">
      <c r="A1652">
        <v>1538</v>
      </c>
      <c r="B1652" s="30" t="s">
        <v>3427</v>
      </c>
      <c r="C1652" t="s">
        <v>1533</v>
      </c>
      <c r="D1652" t="s">
        <v>1150</v>
      </c>
      <c r="E1652" t="s">
        <v>2821</v>
      </c>
      <c r="F1652" t="s">
        <v>2842</v>
      </c>
      <c r="G1652" s="1">
        <f>COUNTIF(B1652,"*ii*")</f>
        <v>0</v>
      </c>
      <c r="H1652" s="1">
        <f>COUNTIF(B1652,"*ee*")</f>
        <v>0</v>
      </c>
      <c r="I1652" s="1">
        <f>COUNTIF(B1652,"*aa*")</f>
        <v>0</v>
      </c>
      <c r="J1652" s="1">
        <f>COUNTIF(B1652,"*oo*")</f>
        <v>0</v>
      </c>
      <c r="K1652" s="1">
        <f>COUNTIF(B1652,"*uu*")</f>
        <v>0</v>
      </c>
      <c r="L1652" s="1">
        <f>COUNTIF(B1652,"*ia*")</f>
        <v>0</v>
      </c>
      <c r="M1652" s="1">
        <f>COUNTIF(B1652,"*iu*")</f>
        <v>0</v>
      </c>
      <c r="N1652" s="1">
        <f>COUNTIF(B1652,"*ei*")</f>
        <v>0</v>
      </c>
      <c r="O1652" s="1">
        <f>COUNTIF(B1652,"*ea*")</f>
        <v>0</v>
      </c>
      <c r="P1652" s="1">
        <f>COUNTIF(B1652,"*eo*")</f>
        <v>0</v>
      </c>
      <c r="Q1652" s="1">
        <f>COUNTIF(B1652,"*eu*")</f>
        <v>0</v>
      </c>
      <c r="R1652" s="1">
        <f>COUNTIF(B1652,"*ai*")</f>
        <v>0</v>
      </c>
      <c r="S1652" s="1">
        <f>COUNTIF(B1652,"*ae*")</f>
        <v>0</v>
      </c>
      <c r="T1652" s="1">
        <f>COUNTIF(B1652,"*ao*")</f>
        <v>0</v>
      </c>
      <c r="U1652" s="1">
        <f>COUNTIF(B1652,"*au*")</f>
        <v>0</v>
      </c>
      <c r="V1652" s="1">
        <f>COUNTIF(B1652,"*oi*")</f>
        <v>0</v>
      </c>
      <c r="W1652" s="1">
        <f>COUNTIF(B1652,"*oe*")</f>
        <v>0</v>
      </c>
      <c r="X1652" s="1">
        <f>COUNTIF(B1652,"*oa*")</f>
        <v>0</v>
      </c>
      <c r="Y1652" s="1">
        <f>COUNTIF(B1652,"*ou*")</f>
        <v>0</v>
      </c>
      <c r="Z1652" s="1">
        <f>COUNTIF(B1652,"*ui*")</f>
        <v>0</v>
      </c>
      <c r="AA1652" s="1">
        <f>COUNTIF(B1652,"*ua*")</f>
        <v>0</v>
      </c>
      <c r="AB1652">
        <f>SUM(G1652:AA1652)</f>
        <v>0</v>
      </c>
      <c r="AC1652">
        <v>2</v>
      </c>
      <c r="AD1652">
        <f>COUNTIF(AC1652,"2")</f>
        <v>1</v>
      </c>
      <c r="AE1652">
        <f>COUNTIF(AC1652,"3")</f>
        <v>0</v>
      </c>
      <c r="AF1652">
        <f>COUNTIF(AC1652,"4")</f>
        <v>0</v>
      </c>
      <c r="AG1652">
        <f>COUNTIF(AC1652,"5")</f>
        <v>0</v>
      </c>
      <c r="AH1652">
        <v>1</v>
      </c>
      <c r="AI1652">
        <v>0</v>
      </c>
      <c r="AM1652">
        <v>1</v>
      </c>
      <c r="AN1652" t="str">
        <f>RIGHT(B1652,1)</f>
        <v>ʔ</v>
      </c>
      <c r="AO1652" s="1">
        <f>COUNTIF(F1652,"CVCV")+COUNTIF(F1652,"CVVCV")</f>
        <v>0</v>
      </c>
      <c r="AP1652" s="1">
        <f>COUNTIF(F1652,"CVCVC")+COUNTIF(F1652,"CVVCVC")</f>
        <v>1</v>
      </c>
      <c r="AQ1652" s="1">
        <f>COUNTIF(F1652,"VCV")+COUNTIF(F1652,"VVCV")</f>
        <v>0</v>
      </c>
      <c r="AR1652" s="1">
        <f>COUNTIF(F1652,"VCVC")+COUNTIF(F1652,"VVCVC")</f>
        <v>0</v>
      </c>
      <c r="AS1652" s="1">
        <f>COUNTIF(F1652,"CVV")</f>
        <v>0</v>
      </c>
      <c r="AT1652" s="1">
        <f>COUNTIF(F1652,"CVVC")</f>
        <v>0</v>
      </c>
      <c r="AU1652" s="1">
        <f>COUNTIF(F1652,"VV")</f>
        <v>0</v>
      </c>
      <c r="AV1652" s="1">
        <f>COUNTIF(F1652,"VVC")</f>
        <v>0</v>
      </c>
      <c r="AW1652" s="1">
        <f>COUNTIF(F1652,"CVVCVC")+COUNTIF(F1652,"VVCVC")+COUNTIF(F1652,"CVVCV")+COUNTIF(F1652,"VVCV")</f>
        <v>0</v>
      </c>
      <c r="AY1652" s="1">
        <f>COUNTIF(F1652,"CCVCV")</f>
        <v>0</v>
      </c>
      <c r="AZ1652" s="1">
        <f>COUNTIF(F1652,"CCVCVC")</f>
        <v>0</v>
      </c>
      <c r="BA1652" s="1">
        <f>COUNTIF(F1652,"CCVV")</f>
        <v>0</v>
      </c>
      <c r="BB1652" s="1">
        <f>COUNTIF(F1652,"CCVVC")</f>
        <v>0</v>
      </c>
      <c r="BF1652" s="1" t="str">
        <f>RIGHT(F1652,4)</f>
        <v>VCVC</v>
      </c>
      <c r="BG1652" s="1"/>
      <c r="BJ1652">
        <v>1</v>
      </c>
      <c r="BP1652" s="1">
        <f>SUM(BG1652:BO1652)</f>
        <v>1</v>
      </c>
      <c r="BQ1652">
        <v>0</v>
      </c>
      <c r="BS1652" s="1" t="str">
        <f>LEFT(B1652,1)</f>
        <v>r</v>
      </c>
      <c r="BT1652" s="1" t="str">
        <f>LEFT(B1652,2)</f>
        <v>ro</v>
      </c>
      <c r="BU1652" s="1" t="str">
        <f>RIGHT(B1652,1)</f>
        <v>ʔ</v>
      </c>
      <c r="BX1652" s="10">
        <v>0</v>
      </c>
      <c r="BY1652" s="10" t="str">
        <f>LEFT(CA1652,1)</f>
        <v>o</v>
      </c>
      <c r="BZ1652" s="10" t="str">
        <f>LEFT(CC1652,1)</f>
        <v>i</v>
      </c>
      <c r="CA1652" s="10" t="str">
        <f>RIGHT(B1652,4)</f>
        <v>okiʔ</v>
      </c>
      <c r="CB1652" s="10" t="str">
        <f>RIGHT(B1652,3)</f>
        <v>kiʔ</v>
      </c>
      <c r="CC1652" s="10" t="str">
        <f>RIGHT(B1652,2)</f>
        <v>iʔ</v>
      </c>
      <c r="CD1652" s="10" t="str">
        <f>RIGHT(B1652,1)</f>
        <v>ʔ</v>
      </c>
    </row>
    <row r="1653" spans="1:82">
      <c r="A1653">
        <v>630</v>
      </c>
      <c r="B1653" s="30" t="s">
        <v>3103</v>
      </c>
      <c r="C1653" t="s">
        <v>2426</v>
      </c>
      <c r="D1653" t="s">
        <v>1150</v>
      </c>
      <c r="E1653" t="s">
        <v>2821</v>
      </c>
      <c r="F1653" t="s">
        <v>2842</v>
      </c>
      <c r="G1653" s="1">
        <f>COUNTIF(B1653,"*ii*")</f>
        <v>0</v>
      </c>
      <c r="H1653" s="1">
        <f>COUNTIF(B1653,"*ee*")</f>
        <v>0</v>
      </c>
      <c r="I1653" s="1">
        <f>COUNTIF(B1653,"*aa*")</f>
        <v>0</v>
      </c>
      <c r="J1653" s="1">
        <f>COUNTIF(B1653,"*oo*")</f>
        <v>0</v>
      </c>
      <c r="K1653" s="1">
        <f>COUNTIF(B1653,"*uu*")</f>
        <v>0</v>
      </c>
      <c r="L1653" s="1">
        <f>COUNTIF(B1653,"*ia*")</f>
        <v>0</v>
      </c>
      <c r="M1653" s="1">
        <f>COUNTIF(B1653,"*iu*")</f>
        <v>0</v>
      </c>
      <c r="N1653" s="1">
        <f>COUNTIF(B1653,"*ei*")</f>
        <v>0</v>
      </c>
      <c r="O1653" s="1">
        <f>COUNTIF(B1653,"*ea*")</f>
        <v>0</v>
      </c>
      <c r="P1653" s="1">
        <f>COUNTIF(B1653,"*eo*")</f>
        <v>0</v>
      </c>
      <c r="Q1653" s="1">
        <f>COUNTIF(B1653,"*eu*")</f>
        <v>0</v>
      </c>
      <c r="R1653" s="1">
        <f>COUNTIF(B1653,"*ai*")</f>
        <v>0</v>
      </c>
      <c r="S1653" s="1">
        <f>COUNTIF(B1653,"*ae*")</f>
        <v>0</v>
      </c>
      <c r="T1653" s="1">
        <f>COUNTIF(B1653,"*ao*")</f>
        <v>0</v>
      </c>
      <c r="U1653" s="1">
        <f>COUNTIF(B1653,"*au*")</f>
        <v>0</v>
      </c>
      <c r="V1653" s="1">
        <f>COUNTIF(B1653,"*oi*")</f>
        <v>0</v>
      </c>
      <c r="W1653" s="1">
        <f>COUNTIF(B1653,"*oe*")</f>
        <v>0</v>
      </c>
      <c r="X1653" s="1">
        <f>COUNTIF(B1653,"*oa*")</f>
        <v>0</v>
      </c>
      <c r="Y1653" s="1">
        <f>COUNTIF(B1653,"*ou*")</f>
        <v>0</v>
      </c>
      <c r="Z1653" s="1">
        <f>COUNTIF(B1653,"*ui*")</f>
        <v>0</v>
      </c>
      <c r="AA1653" s="1">
        <f>COUNTIF(B1653,"*ua*")</f>
        <v>0</v>
      </c>
      <c r="AB1653">
        <f>SUM(G1653:AA1653)</f>
        <v>0</v>
      </c>
      <c r="AC1653">
        <v>2</v>
      </c>
      <c r="AD1653">
        <f>COUNTIF(AC1653,"2")</f>
        <v>1</v>
      </c>
      <c r="AE1653">
        <f>COUNTIF(AC1653,"3")</f>
        <v>0</v>
      </c>
      <c r="AF1653">
        <f>COUNTIF(AC1653,"4")</f>
        <v>0</v>
      </c>
      <c r="AG1653">
        <f>COUNTIF(AC1653,"5")</f>
        <v>0</v>
      </c>
      <c r="AH1653">
        <v>1</v>
      </c>
      <c r="AI1653">
        <v>0</v>
      </c>
      <c r="AM1653">
        <v>1</v>
      </c>
      <c r="AN1653" t="str">
        <f>RIGHT(B1653,1)</f>
        <v>ʔ</v>
      </c>
      <c r="AO1653" s="1">
        <f>COUNTIF(F1653,"CVCV")+COUNTIF(F1653,"CVVCV")</f>
        <v>0</v>
      </c>
      <c r="AP1653" s="1">
        <f>COUNTIF(F1653,"CVCVC")+COUNTIF(F1653,"CVVCVC")</f>
        <v>1</v>
      </c>
      <c r="AQ1653" s="1">
        <f>COUNTIF(F1653,"VCV")+COUNTIF(F1653,"VVCV")</f>
        <v>0</v>
      </c>
      <c r="AR1653" s="1">
        <f>COUNTIF(F1653,"VCVC")+COUNTIF(F1653,"VVCVC")</f>
        <v>0</v>
      </c>
      <c r="AS1653" s="1">
        <f>COUNTIF(F1653,"CVV")</f>
        <v>0</v>
      </c>
      <c r="AT1653" s="1">
        <f>COUNTIF(F1653,"CVVC")</f>
        <v>0</v>
      </c>
      <c r="AU1653" s="1">
        <f>COUNTIF(F1653,"VV")</f>
        <v>0</v>
      </c>
      <c r="AV1653" s="1">
        <f>COUNTIF(F1653,"VVC")</f>
        <v>0</v>
      </c>
      <c r="AW1653" s="1">
        <f>COUNTIF(F1653,"CVVCVC")+COUNTIF(F1653,"VVCVC")+COUNTIF(F1653,"CVVCV")+COUNTIF(F1653,"VVCV")</f>
        <v>0</v>
      </c>
      <c r="AY1653" s="1">
        <f>COUNTIF(F1653,"CCVCV")</f>
        <v>0</v>
      </c>
      <c r="AZ1653" s="1">
        <f>COUNTIF(F1653,"CCVCVC")</f>
        <v>0</v>
      </c>
      <c r="BA1653" s="1">
        <f>COUNTIF(F1653,"CCVV")</f>
        <v>0</v>
      </c>
      <c r="BB1653" s="1">
        <f>COUNTIF(F1653,"CCVVC")</f>
        <v>0</v>
      </c>
      <c r="BF1653" s="1" t="str">
        <f>RIGHT(F1653,4)</f>
        <v>VCVC</v>
      </c>
      <c r="BG1653" s="1"/>
      <c r="BJ1653">
        <v>1</v>
      </c>
      <c r="BP1653" s="1">
        <f>SUM(BG1653:BO1653)</f>
        <v>1</v>
      </c>
      <c r="BQ1653">
        <v>0</v>
      </c>
      <c r="BS1653" s="1" t="str">
        <f>LEFT(B1653,1)</f>
        <v>k</v>
      </c>
      <c r="BT1653" s="1" t="str">
        <f>LEFT(B1653,2)</f>
        <v>ko</v>
      </c>
      <c r="BU1653" s="1" t="str">
        <f>RIGHT(B1653,1)</f>
        <v>ʔ</v>
      </c>
      <c r="BX1653" s="10">
        <v>0</v>
      </c>
      <c r="BY1653" s="10" t="str">
        <f>LEFT(CA1653,1)</f>
        <v>o</v>
      </c>
      <c r="BZ1653" s="10" t="str">
        <f>LEFT(CC1653,1)</f>
        <v>i</v>
      </c>
      <c r="CA1653" s="10" t="str">
        <f>RIGHT(B1653,4)</f>
        <v>oriʔ</v>
      </c>
      <c r="CB1653" s="10" t="str">
        <f>RIGHT(B1653,3)</f>
        <v>riʔ</v>
      </c>
      <c r="CC1653" s="10" t="str">
        <f>RIGHT(B1653,2)</f>
        <v>iʔ</v>
      </c>
      <c r="CD1653" s="10" t="str">
        <f>RIGHT(B1653,1)</f>
        <v>ʔ</v>
      </c>
    </row>
    <row r="1654" spans="1:82">
      <c r="A1654">
        <v>1188</v>
      </c>
      <c r="B1654" s="30" t="s">
        <v>3209</v>
      </c>
      <c r="C1654" t="s">
        <v>2627</v>
      </c>
      <c r="D1654" t="s">
        <v>1150</v>
      </c>
      <c r="E1654" t="s">
        <v>2821</v>
      </c>
      <c r="F1654" t="s">
        <v>2842</v>
      </c>
      <c r="G1654" s="1">
        <f>COUNTIF(B1654,"*ii*")</f>
        <v>0</v>
      </c>
      <c r="H1654" s="1">
        <f>COUNTIF(B1654,"*ee*")</f>
        <v>0</v>
      </c>
      <c r="I1654" s="1">
        <f>COUNTIF(B1654,"*aa*")</f>
        <v>0</v>
      </c>
      <c r="J1654" s="1">
        <f>COUNTIF(B1654,"*oo*")</f>
        <v>0</v>
      </c>
      <c r="K1654" s="1">
        <f>COUNTIF(B1654,"*uu*")</f>
        <v>0</v>
      </c>
      <c r="L1654" s="1">
        <f>COUNTIF(B1654,"*ia*")</f>
        <v>0</v>
      </c>
      <c r="M1654" s="1">
        <f>COUNTIF(B1654,"*iu*")</f>
        <v>0</v>
      </c>
      <c r="N1654" s="1">
        <f>COUNTIF(B1654,"*ei*")</f>
        <v>0</v>
      </c>
      <c r="O1654" s="1">
        <f>COUNTIF(B1654,"*ea*")</f>
        <v>0</v>
      </c>
      <c r="P1654" s="1">
        <f>COUNTIF(B1654,"*eo*")</f>
        <v>0</v>
      </c>
      <c r="Q1654" s="1">
        <f>COUNTIF(B1654,"*eu*")</f>
        <v>0</v>
      </c>
      <c r="R1654" s="1">
        <f>COUNTIF(B1654,"*ai*")</f>
        <v>0</v>
      </c>
      <c r="S1654" s="1">
        <f>COUNTIF(B1654,"*ae*")</f>
        <v>0</v>
      </c>
      <c r="T1654" s="1">
        <f>COUNTIF(B1654,"*ao*")</f>
        <v>0</v>
      </c>
      <c r="U1654" s="1">
        <f>COUNTIF(B1654,"*au*")</f>
        <v>0</v>
      </c>
      <c r="V1654" s="1">
        <f>COUNTIF(B1654,"*oi*")</f>
        <v>0</v>
      </c>
      <c r="W1654" s="1">
        <f>COUNTIF(B1654,"*oe*")</f>
        <v>0</v>
      </c>
      <c r="X1654" s="1">
        <f>COUNTIF(B1654,"*oa*")</f>
        <v>0</v>
      </c>
      <c r="Y1654" s="1">
        <f>COUNTIF(B1654,"*ou*")</f>
        <v>0</v>
      </c>
      <c r="Z1654" s="1">
        <f>COUNTIF(B1654,"*ui*")</f>
        <v>0</v>
      </c>
      <c r="AA1654" s="1">
        <f>COUNTIF(B1654,"*ua*")</f>
        <v>0</v>
      </c>
      <c r="AB1654">
        <f>SUM(G1654:AA1654)</f>
        <v>0</v>
      </c>
      <c r="AC1654">
        <v>2</v>
      </c>
      <c r="AD1654">
        <f>COUNTIF(AC1654,"2")</f>
        <v>1</v>
      </c>
      <c r="AE1654">
        <f>COUNTIF(AC1654,"3")</f>
        <v>0</v>
      </c>
      <c r="AF1654">
        <f>COUNTIF(AC1654,"4")</f>
        <v>0</v>
      </c>
      <c r="AG1654">
        <f>COUNTIF(AC1654,"5")</f>
        <v>0</v>
      </c>
      <c r="AH1654">
        <v>1</v>
      </c>
      <c r="AI1654">
        <v>0</v>
      </c>
      <c r="AM1654">
        <v>1</v>
      </c>
      <c r="AN1654" t="str">
        <f>RIGHT(B1654,1)</f>
        <v>ʔ</v>
      </c>
      <c r="AO1654" s="1">
        <f>COUNTIF(F1654,"CVCV")+COUNTIF(F1654,"CVVCV")</f>
        <v>0</v>
      </c>
      <c r="AP1654" s="1">
        <f>COUNTIF(F1654,"CVCVC")+COUNTIF(F1654,"CVVCVC")</f>
        <v>1</v>
      </c>
      <c r="AQ1654" s="1">
        <f>COUNTIF(F1654,"VCV")+COUNTIF(F1654,"VVCV")</f>
        <v>0</v>
      </c>
      <c r="AR1654" s="1">
        <f>COUNTIF(F1654,"VCVC")+COUNTIF(F1654,"VVCVC")</f>
        <v>0</v>
      </c>
      <c r="AS1654" s="1">
        <f>COUNTIF(F1654,"CVV")</f>
        <v>0</v>
      </c>
      <c r="AT1654" s="1">
        <f>COUNTIF(F1654,"CVVC")</f>
        <v>0</v>
      </c>
      <c r="AU1654" s="1">
        <f>COUNTIF(F1654,"VV")</f>
        <v>0</v>
      </c>
      <c r="AV1654" s="1">
        <f>COUNTIF(F1654,"VVC")</f>
        <v>0</v>
      </c>
      <c r="AW1654" s="1">
        <f>COUNTIF(F1654,"CVVCVC")+COUNTIF(F1654,"VVCVC")+COUNTIF(F1654,"CVVCV")+COUNTIF(F1654,"VVCV")</f>
        <v>0</v>
      </c>
      <c r="AY1654" s="1">
        <f>COUNTIF(F1654,"CCVCV")</f>
        <v>0</v>
      </c>
      <c r="AZ1654" s="1">
        <f>COUNTIF(F1654,"CCVCVC")</f>
        <v>0</v>
      </c>
      <c r="BA1654" s="1">
        <f>COUNTIF(F1654,"CCVV")</f>
        <v>0</v>
      </c>
      <c r="BB1654" s="1">
        <f>COUNTIF(F1654,"CCVVC")</f>
        <v>0</v>
      </c>
      <c r="BF1654" s="1" t="str">
        <f>RIGHT(F1654,4)</f>
        <v>VCVC</v>
      </c>
      <c r="BG1654" s="1"/>
      <c r="BJ1654">
        <v>1</v>
      </c>
      <c r="BP1654" s="1">
        <f>SUM(BG1654:BO1654)</f>
        <v>1</v>
      </c>
      <c r="BQ1654">
        <v>0</v>
      </c>
      <c r="BS1654" s="1" t="str">
        <f>LEFT(B1654,1)</f>
        <v>p</v>
      </c>
      <c r="BT1654" s="1" t="str">
        <f>LEFT(B1654,2)</f>
        <v>po</v>
      </c>
      <c r="BU1654" s="1" t="str">
        <f>RIGHT(B1654,1)</f>
        <v>ʔ</v>
      </c>
      <c r="BX1654" s="10">
        <v>0</v>
      </c>
      <c r="BY1654" s="10" t="str">
        <f>LEFT(CA1654,1)</f>
        <v>o</v>
      </c>
      <c r="BZ1654" s="10" t="str">
        <f>LEFT(CC1654,1)</f>
        <v>i</v>
      </c>
      <c r="CA1654" s="10" t="str">
        <f>RIGHT(B1654,4)</f>
        <v>oriʔ</v>
      </c>
      <c r="CB1654" s="10" t="str">
        <f>RIGHT(B1654,3)</f>
        <v>riʔ</v>
      </c>
      <c r="CC1654" s="10" t="str">
        <f>RIGHT(B1654,2)</f>
        <v>iʔ</v>
      </c>
      <c r="CD1654" s="10" t="str">
        <f>RIGHT(B1654,1)</f>
        <v>ʔ</v>
      </c>
    </row>
    <row r="1655" spans="1:82">
      <c r="A1655">
        <v>692</v>
      </c>
      <c r="B1655" s="30" t="s">
        <v>3125</v>
      </c>
      <c r="C1655" t="s">
        <v>1335</v>
      </c>
      <c r="D1655" t="s">
        <v>1141</v>
      </c>
      <c r="E1655" t="s">
        <v>1141</v>
      </c>
      <c r="F1655" t="s">
        <v>2842</v>
      </c>
      <c r="G1655" s="1">
        <f>COUNTIF(B1655,"*ii*")</f>
        <v>0</v>
      </c>
      <c r="H1655" s="1">
        <f>COUNTIF(B1655,"*ee*")</f>
        <v>0</v>
      </c>
      <c r="I1655" s="1">
        <f>COUNTIF(B1655,"*aa*")</f>
        <v>0</v>
      </c>
      <c r="J1655" s="1">
        <f>COUNTIF(B1655,"*oo*")</f>
        <v>0</v>
      </c>
      <c r="K1655" s="1">
        <f>COUNTIF(B1655,"*uu*")</f>
        <v>0</v>
      </c>
      <c r="L1655" s="1">
        <f>COUNTIF(B1655,"*ia*")</f>
        <v>0</v>
      </c>
      <c r="M1655" s="1">
        <f>COUNTIF(B1655,"*iu*")</f>
        <v>0</v>
      </c>
      <c r="N1655" s="1">
        <f>COUNTIF(B1655,"*ei*")</f>
        <v>0</v>
      </c>
      <c r="O1655" s="1">
        <f>COUNTIF(B1655,"*ea*")</f>
        <v>0</v>
      </c>
      <c r="P1655" s="1">
        <f>COUNTIF(B1655,"*eo*")</f>
        <v>0</v>
      </c>
      <c r="Q1655" s="1">
        <f>COUNTIF(B1655,"*eu*")</f>
        <v>0</v>
      </c>
      <c r="R1655" s="1">
        <f>COUNTIF(B1655,"*ai*")</f>
        <v>0</v>
      </c>
      <c r="S1655" s="1">
        <f>COUNTIF(B1655,"*ae*")</f>
        <v>0</v>
      </c>
      <c r="T1655" s="1">
        <f>COUNTIF(B1655,"*ao*")</f>
        <v>0</v>
      </c>
      <c r="U1655" s="1">
        <f>COUNTIF(B1655,"*au*")</f>
        <v>0</v>
      </c>
      <c r="V1655" s="1">
        <f>COUNTIF(B1655,"*oi*")</f>
        <v>0</v>
      </c>
      <c r="W1655" s="1">
        <f>COUNTIF(B1655,"*oe*")</f>
        <v>0</v>
      </c>
      <c r="X1655" s="1">
        <f>COUNTIF(B1655,"*oa*")</f>
        <v>0</v>
      </c>
      <c r="Y1655" s="1">
        <f>COUNTIF(B1655,"*ou*")</f>
        <v>0</v>
      </c>
      <c r="Z1655" s="1">
        <f>COUNTIF(B1655,"*ui*")</f>
        <v>0</v>
      </c>
      <c r="AA1655" s="1">
        <f>COUNTIF(B1655,"*ua*")</f>
        <v>0</v>
      </c>
      <c r="AB1655">
        <f>SUM(G1655:AA1655)</f>
        <v>0</v>
      </c>
      <c r="AC1655">
        <v>2</v>
      </c>
      <c r="AD1655">
        <f>COUNTIF(AC1655,"2")</f>
        <v>1</v>
      </c>
      <c r="AE1655">
        <f>COUNTIF(AC1655,"3")</f>
        <v>0</v>
      </c>
      <c r="AF1655">
        <f>COUNTIF(AC1655,"4")</f>
        <v>0</v>
      </c>
      <c r="AG1655">
        <f>COUNTIF(AC1655,"5")</f>
        <v>0</v>
      </c>
      <c r="AH1655">
        <v>1</v>
      </c>
      <c r="AI1655">
        <v>0</v>
      </c>
      <c r="AM1655">
        <v>1</v>
      </c>
      <c r="AN1655" t="str">
        <f>RIGHT(B1655,1)</f>
        <v>ʔ</v>
      </c>
      <c r="AO1655" s="1">
        <f>COUNTIF(F1655,"CVCV")+COUNTIF(F1655,"CVVCV")</f>
        <v>0</v>
      </c>
      <c r="AP1655" s="1">
        <f>COUNTIF(F1655,"CVCVC")+COUNTIF(F1655,"CVVCVC")</f>
        <v>1</v>
      </c>
      <c r="AQ1655" s="1">
        <f>COUNTIF(F1655,"VCV")+COUNTIF(F1655,"VVCV")</f>
        <v>0</v>
      </c>
      <c r="AR1655" s="1">
        <f>COUNTIF(F1655,"VCVC")+COUNTIF(F1655,"VVCVC")</f>
        <v>0</v>
      </c>
      <c r="AS1655" s="1">
        <f>COUNTIF(F1655,"CVV")</f>
        <v>0</v>
      </c>
      <c r="AT1655" s="1">
        <f>COUNTIF(F1655,"CVVC")</f>
        <v>0</v>
      </c>
      <c r="AU1655" s="1">
        <f>COUNTIF(F1655,"VV")</f>
        <v>0</v>
      </c>
      <c r="AV1655" s="1">
        <f>COUNTIF(F1655,"VVC")</f>
        <v>0</v>
      </c>
      <c r="AW1655" s="1">
        <f>COUNTIF(F1655,"CVVCVC")+COUNTIF(F1655,"VVCVC")+COUNTIF(F1655,"CVVCV")+COUNTIF(F1655,"VVCV")</f>
        <v>0</v>
      </c>
      <c r="AY1655" s="1">
        <f>COUNTIF(F1655,"CCVCV")</f>
        <v>0</v>
      </c>
      <c r="AZ1655" s="1">
        <f>COUNTIF(F1655,"CCVCVC")</f>
        <v>0</v>
      </c>
      <c r="BA1655" s="1">
        <f>COUNTIF(F1655,"CCVV")</f>
        <v>0</v>
      </c>
      <c r="BB1655" s="1">
        <f>COUNTIF(F1655,"CCVVC")</f>
        <v>0</v>
      </c>
      <c r="BF1655" s="1" t="str">
        <f>RIGHT(F1655,4)</f>
        <v>VCVC</v>
      </c>
      <c r="BG1655" s="1"/>
      <c r="BJ1655">
        <v>1</v>
      </c>
      <c r="BP1655" s="1">
        <f>SUM(BG1655:BO1655)</f>
        <v>1</v>
      </c>
      <c r="BQ1655">
        <v>0</v>
      </c>
      <c r="BS1655" s="1" t="str">
        <f>LEFT(B1655,1)</f>
        <v>k</v>
      </c>
      <c r="BT1655" s="1" t="str">
        <f>LEFT(B1655,2)</f>
        <v>ku</v>
      </c>
      <c r="BU1655" s="1" t="str">
        <f>RIGHT(B1655,1)</f>
        <v>ʔ</v>
      </c>
      <c r="BX1655" s="10">
        <v>0</v>
      </c>
      <c r="BY1655" s="10" t="str">
        <f>LEFT(CA1655,1)</f>
        <v>u</v>
      </c>
      <c r="BZ1655" s="10" t="str">
        <f>LEFT(CC1655,1)</f>
        <v>i</v>
      </c>
      <c r="CA1655" s="10" t="str">
        <f>RIGHT(B1655,4)</f>
        <v>umiʔ</v>
      </c>
      <c r="CB1655" s="10" t="str">
        <f>RIGHT(B1655,3)</f>
        <v>miʔ</v>
      </c>
      <c r="CC1655" s="10" t="str">
        <f>RIGHT(B1655,2)</f>
        <v>iʔ</v>
      </c>
      <c r="CD1655" s="10" t="str">
        <f>RIGHT(B1655,1)</f>
        <v>ʔ</v>
      </c>
    </row>
    <row r="1656" spans="1:82">
      <c r="A1656">
        <v>888</v>
      </c>
      <c r="B1656" s="30" t="s">
        <v>3156</v>
      </c>
      <c r="C1656" t="s">
        <v>2221</v>
      </c>
      <c r="D1656" t="s">
        <v>1141</v>
      </c>
      <c r="E1656" t="s">
        <v>1141</v>
      </c>
      <c r="F1656" t="s">
        <v>2842</v>
      </c>
      <c r="G1656" s="1">
        <f>COUNTIF(B1656,"*ii*")</f>
        <v>0</v>
      </c>
      <c r="H1656" s="1">
        <f>COUNTIF(B1656,"*ee*")</f>
        <v>0</v>
      </c>
      <c r="I1656" s="1">
        <f>COUNTIF(B1656,"*aa*")</f>
        <v>0</v>
      </c>
      <c r="J1656" s="1">
        <f>COUNTIF(B1656,"*oo*")</f>
        <v>0</v>
      </c>
      <c r="K1656" s="1">
        <f>COUNTIF(B1656,"*uu*")</f>
        <v>0</v>
      </c>
      <c r="L1656" s="1">
        <f>COUNTIF(B1656,"*ia*")</f>
        <v>0</v>
      </c>
      <c r="M1656" s="1">
        <f>COUNTIF(B1656,"*iu*")</f>
        <v>0</v>
      </c>
      <c r="N1656" s="1">
        <f>COUNTIF(B1656,"*ei*")</f>
        <v>0</v>
      </c>
      <c r="O1656" s="1">
        <f>COUNTIF(B1656,"*ea*")</f>
        <v>0</v>
      </c>
      <c r="P1656" s="1">
        <f>COUNTIF(B1656,"*eo*")</f>
        <v>0</v>
      </c>
      <c r="Q1656" s="1">
        <f>COUNTIF(B1656,"*eu*")</f>
        <v>0</v>
      </c>
      <c r="R1656" s="1">
        <f>COUNTIF(B1656,"*ai*")</f>
        <v>0</v>
      </c>
      <c r="S1656" s="1">
        <f>COUNTIF(B1656,"*ae*")</f>
        <v>0</v>
      </c>
      <c r="T1656" s="1">
        <f>COUNTIF(B1656,"*ao*")</f>
        <v>0</v>
      </c>
      <c r="U1656" s="1">
        <f>COUNTIF(B1656,"*au*")</f>
        <v>0</v>
      </c>
      <c r="V1656" s="1">
        <f>COUNTIF(B1656,"*oi*")</f>
        <v>0</v>
      </c>
      <c r="W1656" s="1">
        <f>COUNTIF(B1656,"*oe*")</f>
        <v>0</v>
      </c>
      <c r="X1656" s="1">
        <f>COUNTIF(B1656,"*oa*")</f>
        <v>0</v>
      </c>
      <c r="Y1656" s="1">
        <f>COUNTIF(B1656,"*ou*")</f>
        <v>0</v>
      </c>
      <c r="Z1656" s="1">
        <f>COUNTIF(B1656,"*ui*")</f>
        <v>0</v>
      </c>
      <c r="AA1656" s="1">
        <f>COUNTIF(B1656,"*ua*")</f>
        <v>0</v>
      </c>
      <c r="AB1656">
        <f>SUM(G1656:AA1656)</f>
        <v>0</v>
      </c>
      <c r="AC1656">
        <v>2</v>
      </c>
      <c r="AD1656">
        <f>COUNTIF(AC1656,"2")</f>
        <v>1</v>
      </c>
      <c r="AE1656">
        <f>COUNTIF(AC1656,"3")</f>
        <v>0</v>
      </c>
      <c r="AF1656">
        <f>COUNTIF(AC1656,"4")</f>
        <v>0</v>
      </c>
      <c r="AG1656">
        <f>COUNTIF(AC1656,"5")</f>
        <v>0</v>
      </c>
      <c r="AH1656">
        <v>1</v>
      </c>
      <c r="AI1656">
        <v>0</v>
      </c>
      <c r="AM1656">
        <v>1</v>
      </c>
      <c r="AN1656" t="str">
        <f>RIGHT(B1656,1)</f>
        <v>ʔ</v>
      </c>
      <c r="AO1656" s="1">
        <f>COUNTIF(F1656,"CVCV")+COUNTIF(F1656,"CVVCV")</f>
        <v>0</v>
      </c>
      <c r="AP1656" s="1">
        <f>COUNTIF(F1656,"CVCVC")+COUNTIF(F1656,"CVVCVC")</f>
        <v>1</v>
      </c>
      <c r="AQ1656" s="1">
        <f>COUNTIF(F1656,"VCV")+COUNTIF(F1656,"VVCV")</f>
        <v>0</v>
      </c>
      <c r="AR1656" s="1">
        <f>COUNTIF(F1656,"VCVC")+COUNTIF(F1656,"VVCVC")</f>
        <v>0</v>
      </c>
      <c r="AS1656" s="1">
        <f>COUNTIF(F1656,"CVV")</f>
        <v>0</v>
      </c>
      <c r="AT1656" s="1">
        <f>COUNTIF(F1656,"CVVC")</f>
        <v>0</v>
      </c>
      <c r="AU1656" s="1">
        <f>COUNTIF(F1656,"VV")</f>
        <v>0</v>
      </c>
      <c r="AV1656" s="1">
        <f>COUNTIF(F1656,"VVC")</f>
        <v>0</v>
      </c>
      <c r="AW1656" s="1">
        <f>COUNTIF(F1656,"CVVCVC")+COUNTIF(F1656,"VVCVC")+COUNTIF(F1656,"CVVCV")+COUNTIF(F1656,"VVCV")</f>
        <v>0</v>
      </c>
      <c r="AY1656" s="1">
        <f>COUNTIF(F1656,"CCVCV")</f>
        <v>0</v>
      </c>
      <c r="AZ1656" s="1">
        <f>COUNTIF(F1656,"CCVCVC")</f>
        <v>0</v>
      </c>
      <c r="BA1656" s="1">
        <f>COUNTIF(F1656,"CCVV")</f>
        <v>0</v>
      </c>
      <c r="BB1656" s="1">
        <f>COUNTIF(F1656,"CCVVC")</f>
        <v>0</v>
      </c>
      <c r="BF1656" s="1" t="str">
        <f>RIGHT(F1656,4)</f>
        <v>VCVC</v>
      </c>
      <c r="BG1656" s="1"/>
      <c r="BJ1656">
        <v>1</v>
      </c>
      <c r="BP1656" s="1">
        <f>SUM(BG1656:BO1656)</f>
        <v>1</v>
      </c>
      <c r="BQ1656">
        <v>0</v>
      </c>
      <c r="BS1656" s="1" t="str">
        <f>LEFT(B1656,1)</f>
        <v>m</v>
      </c>
      <c r="BT1656" s="1" t="str">
        <f>LEFT(B1656,2)</f>
        <v>mu</v>
      </c>
      <c r="BU1656" s="1" t="str">
        <f>RIGHT(B1656,1)</f>
        <v>ʔ</v>
      </c>
      <c r="BX1656" s="10">
        <v>0</v>
      </c>
      <c r="BY1656" s="10" t="str">
        <f>LEFT(CA1656,1)</f>
        <v>u</v>
      </c>
      <c r="BZ1656" s="10" t="str">
        <f>LEFT(CC1656,1)</f>
        <v>i</v>
      </c>
      <c r="CA1656" s="10" t="str">
        <f>RIGHT(B1656,4)</f>
        <v>uniʔ</v>
      </c>
      <c r="CB1656" s="10" t="str">
        <f>RIGHT(B1656,3)</f>
        <v>niʔ</v>
      </c>
      <c r="CC1656" s="10" t="str">
        <f>RIGHT(B1656,2)</f>
        <v>iʔ</v>
      </c>
      <c r="CD1656" s="10" t="str">
        <f>RIGHT(B1656,1)</f>
        <v>ʔ</v>
      </c>
    </row>
    <row r="1657" spans="1:82">
      <c r="A1657">
        <v>1752</v>
      </c>
      <c r="B1657" s="30" t="s">
        <v>3474</v>
      </c>
      <c r="C1657" t="s">
        <v>2582</v>
      </c>
      <c r="D1657" t="s">
        <v>1141</v>
      </c>
      <c r="E1657" t="s">
        <v>1141</v>
      </c>
      <c r="F1657" t="s">
        <v>2842</v>
      </c>
      <c r="G1657" s="1">
        <f>COUNTIF(B1657,"*ii*")</f>
        <v>0</v>
      </c>
      <c r="H1657" s="1">
        <f>COUNTIF(B1657,"*ee*")</f>
        <v>0</v>
      </c>
      <c r="I1657" s="1">
        <f>COUNTIF(B1657,"*aa*")</f>
        <v>0</v>
      </c>
      <c r="J1657" s="1">
        <f>COUNTIF(B1657,"*oo*")</f>
        <v>0</v>
      </c>
      <c r="K1657" s="1">
        <f>COUNTIF(B1657,"*uu*")</f>
        <v>0</v>
      </c>
      <c r="L1657" s="1">
        <f>COUNTIF(B1657,"*ia*")</f>
        <v>0</v>
      </c>
      <c r="M1657" s="1">
        <f>COUNTIF(B1657,"*iu*")</f>
        <v>0</v>
      </c>
      <c r="N1657" s="1">
        <f>COUNTIF(B1657,"*ei*")</f>
        <v>0</v>
      </c>
      <c r="O1657" s="1">
        <f>COUNTIF(B1657,"*ea*")</f>
        <v>0</v>
      </c>
      <c r="P1657" s="1">
        <f>COUNTIF(B1657,"*eo*")</f>
        <v>0</v>
      </c>
      <c r="Q1657" s="1">
        <f>COUNTIF(B1657,"*eu*")</f>
        <v>0</v>
      </c>
      <c r="R1657" s="1">
        <f>COUNTIF(B1657,"*ai*")</f>
        <v>0</v>
      </c>
      <c r="S1657" s="1">
        <f>COUNTIF(B1657,"*ae*")</f>
        <v>0</v>
      </c>
      <c r="T1657" s="1">
        <f>COUNTIF(B1657,"*ao*")</f>
        <v>0</v>
      </c>
      <c r="U1657" s="1">
        <f>COUNTIF(B1657,"*au*")</f>
        <v>0</v>
      </c>
      <c r="V1657" s="1">
        <f>COUNTIF(B1657,"*oi*")</f>
        <v>0</v>
      </c>
      <c r="W1657" s="1">
        <f>COUNTIF(B1657,"*oe*")</f>
        <v>0</v>
      </c>
      <c r="X1657" s="1">
        <f>COUNTIF(B1657,"*oa*")</f>
        <v>0</v>
      </c>
      <c r="Y1657" s="1">
        <f>COUNTIF(B1657,"*ou*")</f>
        <v>0</v>
      </c>
      <c r="Z1657" s="1">
        <f>COUNTIF(B1657,"*ui*")</f>
        <v>0</v>
      </c>
      <c r="AA1657" s="1">
        <f>COUNTIF(B1657,"*ua*")</f>
        <v>0</v>
      </c>
      <c r="AB1657">
        <f>SUM(G1657:AA1657)</f>
        <v>0</v>
      </c>
      <c r="AC1657">
        <v>2</v>
      </c>
      <c r="AD1657">
        <f>COUNTIF(AC1657,"2")</f>
        <v>1</v>
      </c>
      <c r="AE1657">
        <f>COUNTIF(AC1657,"3")</f>
        <v>0</v>
      </c>
      <c r="AF1657">
        <f>COUNTIF(AC1657,"4")</f>
        <v>0</v>
      </c>
      <c r="AG1657">
        <f>COUNTIF(AC1657,"5")</f>
        <v>0</v>
      </c>
      <c r="AH1657">
        <v>1</v>
      </c>
      <c r="AI1657">
        <v>0</v>
      </c>
      <c r="AM1657">
        <v>1</v>
      </c>
      <c r="AN1657" t="str">
        <f>RIGHT(B1657,1)</f>
        <v>ʔ</v>
      </c>
      <c r="AO1657" s="1">
        <f>COUNTIF(F1657,"CVCV")+COUNTIF(F1657,"CVVCV")</f>
        <v>0</v>
      </c>
      <c r="AP1657" s="1">
        <f>COUNTIF(F1657,"CVCVC")+COUNTIF(F1657,"CVVCVC")</f>
        <v>1</v>
      </c>
      <c r="AQ1657" s="1">
        <f>COUNTIF(F1657,"VCV")+COUNTIF(F1657,"VVCV")</f>
        <v>0</v>
      </c>
      <c r="AR1657" s="1">
        <f>COUNTIF(F1657,"VCVC")+COUNTIF(F1657,"VVCVC")</f>
        <v>0</v>
      </c>
      <c r="AS1657" s="1">
        <f>COUNTIF(F1657,"CVV")</f>
        <v>0</v>
      </c>
      <c r="AT1657" s="1">
        <f>COUNTIF(F1657,"CVVC")</f>
        <v>0</v>
      </c>
      <c r="AU1657" s="1">
        <f>COUNTIF(F1657,"VV")</f>
        <v>0</v>
      </c>
      <c r="AV1657" s="1">
        <f>COUNTIF(F1657,"VVC")</f>
        <v>0</v>
      </c>
      <c r="AW1657" s="1">
        <f>COUNTIF(F1657,"CVVCVC")+COUNTIF(F1657,"VVCVC")+COUNTIF(F1657,"CVVCV")+COUNTIF(F1657,"VVCV")</f>
        <v>0</v>
      </c>
      <c r="AY1657" s="1">
        <f>COUNTIF(F1657,"CCVCV")</f>
        <v>0</v>
      </c>
      <c r="AZ1657" s="1">
        <f>COUNTIF(F1657,"CCVCVC")</f>
        <v>0</v>
      </c>
      <c r="BA1657" s="1">
        <f>COUNTIF(F1657,"CCVV")</f>
        <v>0</v>
      </c>
      <c r="BB1657" s="1">
        <f>COUNTIF(F1657,"CCVVC")</f>
        <v>0</v>
      </c>
      <c r="BF1657" s="1" t="str">
        <f>RIGHT(F1657,4)</f>
        <v>VCVC</v>
      </c>
      <c r="BG1657" s="1"/>
      <c r="BJ1657">
        <v>1</v>
      </c>
      <c r="BP1657" s="1">
        <f>SUM(BG1657:BO1657)</f>
        <v>1</v>
      </c>
      <c r="BQ1657">
        <v>0</v>
      </c>
      <c r="BS1657" s="1" t="str">
        <f>LEFT(B1657,1)</f>
        <v>s</v>
      </c>
      <c r="BT1657" s="1" t="str">
        <f>LEFT(B1657,2)</f>
        <v>su</v>
      </c>
      <c r="BU1657" s="1" t="str">
        <f>RIGHT(B1657,1)</f>
        <v>ʔ</v>
      </c>
      <c r="BX1657" s="10">
        <v>0</v>
      </c>
      <c r="BY1657" s="10" t="str">
        <f>LEFT(CA1657,1)</f>
        <v>u</v>
      </c>
      <c r="BZ1657" s="10" t="str">
        <f>LEFT(CC1657,1)</f>
        <v>i</v>
      </c>
      <c r="CA1657" s="10" t="str">
        <f>RIGHT(B1657,4)</f>
        <v>uniʔ</v>
      </c>
      <c r="CB1657" s="10" t="str">
        <f>RIGHT(B1657,3)</f>
        <v>niʔ</v>
      </c>
      <c r="CC1657" s="10" t="str">
        <f>RIGHT(B1657,2)</f>
        <v>iʔ</v>
      </c>
      <c r="CD1657" s="10" t="str">
        <f>RIGHT(B1657,1)</f>
        <v>ʔ</v>
      </c>
    </row>
    <row r="1658" spans="1:82">
      <c r="A1658">
        <v>896</v>
      </c>
      <c r="B1658" s="30" t="s">
        <v>3159</v>
      </c>
      <c r="C1658" t="s">
        <v>2760</v>
      </c>
      <c r="D1658" t="s">
        <v>1141</v>
      </c>
      <c r="E1658" t="s">
        <v>1141</v>
      </c>
      <c r="F1658" t="s">
        <v>2842</v>
      </c>
      <c r="G1658" s="1">
        <f>COUNTIF(B1658,"*ii*")</f>
        <v>0</v>
      </c>
      <c r="H1658" s="1">
        <f>COUNTIF(B1658,"*ee*")</f>
        <v>0</v>
      </c>
      <c r="I1658" s="1">
        <f>COUNTIF(B1658,"*aa*")</f>
        <v>0</v>
      </c>
      <c r="J1658" s="1">
        <f>COUNTIF(B1658,"*oo*")</f>
        <v>0</v>
      </c>
      <c r="K1658" s="1">
        <f>COUNTIF(B1658,"*uu*")</f>
        <v>0</v>
      </c>
      <c r="L1658" s="1">
        <f>COUNTIF(B1658,"*ia*")</f>
        <v>0</v>
      </c>
      <c r="M1658" s="1">
        <f>COUNTIF(B1658,"*iu*")</f>
        <v>0</v>
      </c>
      <c r="N1658" s="1">
        <f>COUNTIF(B1658,"*ei*")</f>
        <v>0</v>
      </c>
      <c r="O1658" s="1">
        <f>COUNTIF(B1658,"*ea*")</f>
        <v>0</v>
      </c>
      <c r="P1658" s="1">
        <f>COUNTIF(B1658,"*eo*")</f>
        <v>0</v>
      </c>
      <c r="Q1658" s="1">
        <f>COUNTIF(B1658,"*eu*")</f>
        <v>0</v>
      </c>
      <c r="R1658" s="1">
        <f>COUNTIF(B1658,"*ai*")</f>
        <v>0</v>
      </c>
      <c r="S1658" s="1">
        <f>COUNTIF(B1658,"*ae*")</f>
        <v>0</v>
      </c>
      <c r="T1658" s="1">
        <f>COUNTIF(B1658,"*ao*")</f>
        <v>0</v>
      </c>
      <c r="U1658" s="1">
        <f>COUNTIF(B1658,"*au*")</f>
        <v>0</v>
      </c>
      <c r="V1658" s="1">
        <f>COUNTIF(B1658,"*oi*")</f>
        <v>0</v>
      </c>
      <c r="W1658" s="1">
        <f>COUNTIF(B1658,"*oe*")</f>
        <v>0</v>
      </c>
      <c r="X1658" s="1">
        <f>COUNTIF(B1658,"*oa*")</f>
        <v>0</v>
      </c>
      <c r="Y1658" s="1">
        <f>COUNTIF(B1658,"*ou*")</f>
        <v>0</v>
      </c>
      <c r="Z1658" s="1">
        <f>COUNTIF(B1658,"*ui*")</f>
        <v>0</v>
      </c>
      <c r="AA1658" s="1">
        <f>COUNTIF(B1658,"*ua*")</f>
        <v>0</v>
      </c>
      <c r="AB1658">
        <f>SUM(G1658:AA1658)</f>
        <v>0</v>
      </c>
      <c r="AC1658">
        <v>2</v>
      </c>
      <c r="AD1658">
        <f>COUNTIF(AC1658,"2")</f>
        <v>1</v>
      </c>
      <c r="AE1658">
        <f>COUNTIF(AC1658,"3")</f>
        <v>0</v>
      </c>
      <c r="AF1658">
        <f>COUNTIF(AC1658,"4")</f>
        <v>0</v>
      </c>
      <c r="AG1658">
        <f>COUNTIF(AC1658,"5")</f>
        <v>0</v>
      </c>
      <c r="AH1658">
        <v>1</v>
      </c>
      <c r="AI1658">
        <v>0</v>
      </c>
      <c r="AM1658">
        <v>1</v>
      </c>
      <c r="AN1658" t="str">
        <f>RIGHT(B1658,1)</f>
        <v>ʔ</v>
      </c>
      <c r="AO1658" s="1">
        <f>COUNTIF(F1658,"CVCV")+COUNTIF(F1658,"CVVCV")</f>
        <v>0</v>
      </c>
      <c r="AP1658" s="1">
        <f>COUNTIF(F1658,"CVCVC")+COUNTIF(F1658,"CVVCVC")</f>
        <v>1</v>
      </c>
      <c r="AQ1658" s="1">
        <f>COUNTIF(F1658,"VCV")+COUNTIF(F1658,"VVCV")</f>
        <v>0</v>
      </c>
      <c r="AR1658" s="1">
        <f>COUNTIF(F1658,"VCVC")+COUNTIF(F1658,"VVCVC")</f>
        <v>0</v>
      </c>
      <c r="AS1658" s="1">
        <f>COUNTIF(F1658,"CVV")</f>
        <v>0</v>
      </c>
      <c r="AT1658" s="1">
        <f>COUNTIF(F1658,"CVVC")</f>
        <v>0</v>
      </c>
      <c r="AU1658" s="1">
        <f>COUNTIF(F1658,"VV")</f>
        <v>0</v>
      </c>
      <c r="AV1658" s="1">
        <f>COUNTIF(F1658,"VVC")</f>
        <v>0</v>
      </c>
      <c r="AW1658" s="1">
        <f>COUNTIF(F1658,"CVVCVC")+COUNTIF(F1658,"VVCVC")+COUNTIF(F1658,"CVVCV")+COUNTIF(F1658,"VVCV")</f>
        <v>0</v>
      </c>
      <c r="AY1658" s="1">
        <f>COUNTIF(F1658,"CCVCV")</f>
        <v>0</v>
      </c>
      <c r="AZ1658" s="1">
        <f>COUNTIF(F1658,"CCVCVC")</f>
        <v>0</v>
      </c>
      <c r="BA1658" s="1">
        <f>COUNTIF(F1658,"CCVV")</f>
        <v>0</v>
      </c>
      <c r="BB1658" s="1">
        <f>COUNTIF(F1658,"CCVVC")</f>
        <v>0</v>
      </c>
      <c r="BF1658" s="1" t="str">
        <f>RIGHT(F1658,4)</f>
        <v>VCVC</v>
      </c>
      <c r="BG1658" s="1"/>
      <c r="BJ1658">
        <v>1</v>
      </c>
      <c r="BP1658" s="1">
        <f>SUM(BG1658:BO1658)</f>
        <v>1</v>
      </c>
      <c r="BQ1658">
        <v>0</v>
      </c>
      <c r="BS1658" s="1" t="str">
        <f>LEFT(B1658,1)</f>
        <v>m</v>
      </c>
      <c r="BT1658" s="1" t="str">
        <f>LEFT(B1658,2)</f>
        <v>mu</v>
      </c>
      <c r="BU1658" s="1" t="str">
        <f>RIGHT(B1658,1)</f>
        <v>ʔ</v>
      </c>
      <c r="BX1658" s="10">
        <v>0</v>
      </c>
      <c r="BY1658" s="10" t="str">
        <f>LEFT(CA1658,1)</f>
        <v>u</v>
      </c>
      <c r="BZ1658" s="10" t="str">
        <f>LEFT(CC1658,1)</f>
        <v>i</v>
      </c>
      <c r="CA1658" s="10" t="str">
        <f>RIGHT(B1658,4)</f>
        <v>utiʔ</v>
      </c>
      <c r="CB1658" s="10" t="str">
        <f>RIGHT(B1658,3)</f>
        <v>tiʔ</v>
      </c>
      <c r="CC1658" s="10" t="str">
        <f>RIGHT(B1658,2)</f>
        <v>iʔ</v>
      </c>
      <c r="CD1658" s="10" t="str">
        <f>RIGHT(B1658,1)</f>
        <v>ʔ</v>
      </c>
    </row>
    <row r="1659" spans="1:82">
      <c r="A1659">
        <v>240</v>
      </c>
      <c r="B1659" s="30" t="s">
        <v>3039</v>
      </c>
      <c r="C1659" t="s">
        <v>1228</v>
      </c>
      <c r="D1659" t="s">
        <v>1150</v>
      </c>
      <c r="E1659" t="s">
        <v>2821</v>
      </c>
      <c r="F1659" t="s">
        <v>2842</v>
      </c>
      <c r="G1659" s="1">
        <f>COUNTIF(B1659,"*ii*")</f>
        <v>0</v>
      </c>
      <c r="H1659" s="1">
        <f>COUNTIF(B1659,"*ee*")</f>
        <v>0</v>
      </c>
      <c r="I1659" s="1">
        <f>COUNTIF(B1659,"*aa*")</f>
        <v>0</v>
      </c>
      <c r="J1659" s="1">
        <f>COUNTIF(B1659,"*oo*")</f>
        <v>0</v>
      </c>
      <c r="K1659" s="1">
        <f>COUNTIF(B1659,"*uu*")</f>
        <v>0</v>
      </c>
      <c r="L1659" s="1">
        <f>COUNTIF(B1659,"*ia*")</f>
        <v>0</v>
      </c>
      <c r="M1659" s="1">
        <f>COUNTIF(B1659,"*iu*")</f>
        <v>0</v>
      </c>
      <c r="N1659" s="1">
        <f>COUNTIF(B1659,"*ei*")</f>
        <v>0</v>
      </c>
      <c r="O1659" s="1">
        <f>COUNTIF(B1659,"*ea*")</f>
        <v>0</v>
      </c>
      <c r="P1659" s="1">
        <f>COUNTIF(B1659,"*eo*")</f>
        <v>0</v>
      </c>
      <c r="Q1659" s="1">
        <f>COUNTIF(B1659,"*eu*")</f>
        <v>0</v>
      </c>
      <c r="R1659" s="1">
        <f>COUNTIF(B1659,"*ai*")</f>
        <v>0</v>
      </c>
      <c r="S1659" s="1">
        <f>COUNTIF(B1659,"*ae*")</f>
        <v>0</v>
      </c>
      <c r="T1659" s="1">
        <f>COUNTIF(B1659,"*ao*")</f>
        <v>0</v>
      </c>
      <c r="U1659" s="1">
        <f>COUNTIF(B1659,"*au*")</f>
        <v>0</v>
      </c>
      <c r="V1659" s="1">
        <f>COUNTIF(B1659,"*oi*")</f>
        <v>0</v>
      </c>
      <c r="W1659" s="1">
        <f>COUNTIF(B1659,"*oe*")</f>
        <v>0</v>
      </c>
      <c r="X1659" s="1">
        <f>COUNTIF(B1659,"*oa*")</f>
        <v>0</v>
      </c>
      <c r="Y1659" s="1">
        <f>COUNTIF(B1659,"*ou*")</f>
        <v>0</v>
      </c>
      <c r="Z1659" s="1">
        <f>COUNTIF(B1659,"*ui*")</f>
        <v>0</v>
      </c>
      <c r="AA1659" s="1">
        <f>COUNTIF(B1659,"*ua*")</f>
        <v>0</v>
      </c>
      <c r="AB1659">
        <f>SUM(G1659:AA1659)</f>
        <v>0</v>
      </c>
      <c r="AC1659">
        <v>2</v>
      </c>
      <c r="AD1659">
        <f>COUNTIF(AC1659,"2")</f>
        <v>1</v>
      </c>
      <c r="AE1659">
        <f>COUNTIF(AC1659,"3")</f>
        <v>0</v>
      </c>
      <c r="AF1659">
        <f>COUNTIF(AC1659,"4")</f>
        <v>0</v>
      </c>
      <c r="AG1659">
        <f>COUNTIF(AC1659,"5")</f>
        <v>0</v>
      </c>
      <c r="AH1659">
        <v>1</v>
      </c>
      <c r="AI1659">
        <v>0</v>
      </c>
      <c r="AM1659">
        <v>1</v>
      </c>
      <c r="AN1659" t="str">
        <f>RIGHT(B1659,1)</f>
        <v>ʔ</v>
      </c>
      <c r="AO1659" s="1">
        <f>COUNTIF(F1659,"CVCV")+COUNTIF(F1659,"CVVCV")</f>
        <v>0</v>
      </c>
      <c r="AP1659" s="1">
        <f>COUNTIF(F1659,"CVCVC")+COUNTIF(F1659,"CVVCVC")</f>
        <v>1</v>
      </c>
      <c r="AQ1659" s="1">
        <f>COUNTIF(F1659,"VCV")+COUNTIF(F1659,"VVCV")</f>
        <v>0</v>
      </c>
      <c r="AR1659" s="1">
        <f>COUNTIF(F1659,"VCVC")+COUNTIF(F1659,"VVCVC")</f>
        <v>0</v>
      </c>
      <c r="AS1659" s="1">
        <f>COUNTIF(F1659,"CVV")</f>
        <v>0</v>
      </c>
      <c r="AT1659" s="1">
        <f>COUNTIF(F1659,"CVVC")</f>
        <v>0</v>
      </c>
      <c r="AU1659" s="1">
        <f>COUNTIF(F1659,"VV")</f>
        <v>0</v>
      </c>
      <c r="AV1659" s="1">
        <f>COUNTIF(F1659,"VVC")</f>
        <v>0</v>
      </c>
      <c r="AW1659" s="1">
        <f>COUNTIF(F1659,"CVVCVC")+COUNTIF(F1659,"VVCVC")+COUNTIF(F1659,"CVVCV")+COUNTIF(F1659,"VVCV")</f>
        <v>0</v>
      </c>
      <c r="AY1659" s="1">
        <f>COUNTIF(F1659,"CCVCV")</f>
        <v>0</v>
      </c>
      <c r="AZ1659" s="1">
        <f>COUNTIF(F1659,"CCVCVC")</f>
        <v>0</v>
      </c>
      <c r="BA1659" s="1">
        <f>COUNTIF(F1659,"CCVV")</f>
        <v>0</v>
      </c>
      <c r="BB1659" s="1">
        <f>COUNTIF(F1659,"CCVVC")</f>
        <v>0</v>
      </c>
      <c r="BF1659" s="1" t="str">
        <f>RIGHT(F1659,4)</f>
        <v>VCVC</v>
      </c>
      <c r="BG1659" s="1"/>
      <c r="BJ1659">
        <v>1</v>
      </c>
      <c r="BP1659" s="1">
        <f>SUM(BG1659:BO1659)</f>
        <v>1</v>
      </c>
      <c r="BQ1659">
        <v>0</v>
      </c>
      <c r="BS1659" s="1" t="str">
        <f>LEFT(B1659,1)</f>
        <v>b</v>
      </c>
      <c r="BT1659" s="1" t="str">
        <f>LEFT(B1659,2)</f>
        <v>bu</v>
      </c>
      <c r="BU1659" s="1" t="str">
        <f>RIGHT(B1659,1)</f>
        <v>ʔ</v>
      </c>
      <c r="BX1659" s="10">
        <v>0</v>
      </c>
      <c r="BY1659" s="10" t="str">
        <f>LEFT(CA1659,1)</f>
        <v>u</v>
      </c>
      <c r="BZ1659" s="10" t="str">
        <f>LEFT(CC1659,1)</f>
        <v>i</v>
      </c>
      <c r="CA1659" s="10" t="str">
        <f>RIGHT(B1659,4)</f>
        <v>uriʔ</v>
      </c>
      <c r="CB1659" s="10" t="str">
        <f>RIGHT(B1659,3)</f>
        <v>riʔ</v>
      </c>
      <c r="CC1659" s="10" t="str">
        <f>RIGHT(B1659,2)</f>
        <v>iʔ</v>
      </c>
      <c r="CD1659" s="10" t="str">
        <f>RIGHT(B1659,1)</f>
        <v>ʔ</v>
      </c>
    </row>
    <row r="1660" spans="1:82">
      <c r="A1660">
        <v>1183</v>
      </c>
      <c r="B1660" s="30" t="s">
        <v>3206</v>
      </c>
      <c r="C1660" t="s">
        <v>2318</v>
      </c>
      <c r="D1660" t="s">
        <v>1141</v>
      </c>
      <c r="E1660" t="s">
        <v>1141</v>
      </c>
      <c r="F1660" t="s">
        <v>2842</v>
      </c>
      <c r="G1660" s="1">
        <f>COUNTIF(B1660,"*ii*")</f>
        <v>0</v>
      </c>
      <c r="H1660" s="1">
        <f>COUNTIF(B1660,"*ee*")</f>
        <v>0</v>
      </c>
      <c r="I1660" s="1">
        <f>COUNTIF(B1660,"*aa*")</f>
        <v>0</v>
      </c>
      <c r="J1660" s="1">
        <f>COUNTIF(B1660,"*oo*")</f>
        <v>0</v>
      </c>
      <c r="K1660" s="1">
        <f>COUNTIF(B1660,"*uu*")</f>
        <v>0</v>
      </c>
      <c r="L1660" s="1">
        <f>COUNTIF(B1660,"*ia*")</f>
        <v>0</v>
      </c>
      <c r="M1660" s="1">
        <f>COUNTIF(B1660,"*iu*")</f>
        <v>0</v>
      </c>
      <c r="N1660" s="1">
        <f>COUNTIF(B1660,"*ei*")</f>
        <v>0</v>
      </c>
      <c r="O1660" s="1">
        <f>COUNTIF(B1660,"*ea*")</f>
        <v>0</v>
      </c>
      <c r="P1660" s="1">
        <f>COUNTIF(B1660,"*eo*")</f>
        <v>0</v>
      </c>
      <c r="Q1660" s="1">
        <f>COUNTIF(B1660,"*eu*")</f>
        <v>0</v>
      </c>
      <c r="R1660" s="1">
        <f>COUNTIF(B1660,"*ai*")</f>
        <v>0</v>
      </c>
      <c r="S1660" s="1">
        <f>COUNTIF(B1660,"*ae*")</f>
        <v>0</v>
      </c>
      <c r="T1660" s="1">
        <f>COUNTIF(B1660,"*ao*")</f>
        <v>0</v>
      </c>
      <c r="U1660" s="1">
        <f>COUNTIF(B1660,"*au*")</f>
        <v>0</v>
      </c>
      <c r="V1660" s="1">
        <f>COUNTIF(B1660,"*oi*")</f>
        <v>0</v>
      </c>
      <c r="W1660" s="1">
        <f>COUNTIF(B1660,"*oe*")</f>
        <v>0</v>
      </c>
      <c r="X1660" s="1">
        <f>COUNTIF(B1660,"*oa*")</f>
        <v>0</v>
      </c>
      <c r="Y1660" s="1">
        <f>COUNTIF(B1660,"*ou*")</f>
        <v>0</v>
      </c>
      <c r="Z1660" s="1">
        <f>COUNTIF(B1660,"*ui*")</f>
        <v>0</v>
      </c>
      <c r="AA1660" s="1">
        <f>COUNTIF(B1660,"*ua*")</f>
        <v>0</v>
      </c>
      <c r="AB1660">
        <f>SUM(G1660:AA1660)</f>
        <v>0</v>
      </c>
      <c r="AC1660">
        <v>2</v>
      </c>
      <c r="AD1660">
        <f>COUNTIF(AC1660,"2")</f>
        <v>1</v>
      </c>
      <c r="AE1660">
        <f>COUNTIF(AC1660,"3")</f>
        <v>0</v>
      </c>
      <c r="AF1660">
        <f>COUNTIF(AC1660,"4")</f>
        <v>0</v>
      </c>
      <c r="AG1660">
        <f>COUNTIF(AC1660,"5")</f>
        <v>0</v>
      </c>
      <c r="AH1660">
        <v>1</v>
      </c>
      <c r="AI1660">
        <v>0</v>
      </c>
      <c r="AM1660">
        <v>1</v>
      </c>
      <c r="AN1660" t="str">
        <f>RIGHT(B1660,1)</f>
        <v>f</v>
      </c>
      <c r="AO1660" s="1">
        <f>COUNTIF(F1660,"CVCV")+COUNTIF(F1660,"CVVCV")</f>
        <v>0</v>
      </c>
      <c r="AP1660" s="1">
        <f>COUNTIF(F1660,"CVCVC")+COUNTIF(F1660,"CVVCVC")</f>
        <v>1</v>
      </c>
      <c r="AQ1660" s="1">
        <f>COUNTIF(F1660,"VCV")+COUNTIF(F1660,"VVCV")</f>
        <v>0</v>
      </c>
      <c r="AR1660" s="1">
        <f>COUNTIF(F1660,"VCVC")+COUNTIF(F1660,"VVCVC")</f>
        <v>0</v>
      </c>
      <c r="AS1660" s="1">
        <f>COUNTIF(F1660,"CVV")</f>
        <v>0</v>
      </c>
      <c r="AT1660" s="1">
        <f>COUNTIF(F1660,"CVVC")</f>
        <v>0</v>
      </c>
      <c r="AU1660" s="1">
        <f>COUNTIF(F1660,"VV")</f>
        <v>0</v>
      </c>
      <c r="AV1660" s="1">
        <f>COUNTIF(F1660,"VVC")</f>
        <v>0</v>
      </c>
      <c r="AW1660" s="1">
        <f>COUNTIF(F1660,"CVVCVC")+COUNTIF(F1660,"VVCVC")+COUNTIF(F1660,"CVVCV")+COUNTIF(F1660,"VVCV")</f>
        <v>0</v>
      </c>
      <c r="AY1660" s="1">
        <f>COUNTIF(F1660,"CCVCV")</f>
        <v>0</v>
      </c>
      <c r="AZ1660" s="1">
        <f>COUNTIF(F1660,"CCVCVC")</f>
        <v>0</v>
      </c>
      <c r="BA1660" s="1">
        <f>COUNTIF(F1660,"CCVV")</f>
        <v>0</v>
      </c>
      <c r="BB1660" s="1">
        <f>COUNTIF(F1660,"CCVVC")</f>
        <v>0</v>
      </c>
      <c r="BF1660" s="1" t="str">
        <f>RIGHT(F1660,4)</f>
        <v>VCVC</v>
      </c>
      <c r="BG1660" s="1"/>
      <c r="BJ1660">
        <v>1</v>
      </c>
      <c r="BP1660" s="1">
        <f>SUM(BG1660:BO1660)</f>
        <v>1</v>
      </c>
      <c r="BQ1660">
        <v>0</v>
      </c>
      <c r="BS1660" s="1" t="str">
        <f>LEFT(B1660,1)</f>
        <v>p</v>
      </c>
      <c r="BT1660" s="1" t="str">
        <f>LEFT(B1660,2)</f>
        <v>po</v>
      </c>
      <c r="BU1660" s="1" t="str">
        <f>RIGHT(B1660,1)</f>
        <v>f</v>
      </c>
      <c r="BX1660" s="10">
        <v>0</v>
      </c>
      <c r="BY1660" s="10" t="str">
        <f>LEFT(CA1660,1)</f>
        <v>o</v>
      </c>
      <c r="BZ1660" s="10" t="str">
        <f>LEFT(CC1660,1)</f>
        <v>o</v>
      </c>
      <c r="CA1660" s="10" t="str">
        <f>RIGHT(B1660,4)</f>
        <v>oʔof</v>
      </c>
      <c r="CB1660" s="10" t="str">
        <f>RIGHT(B1660,3)</f>
        <v>ʔof</v>
      </c>
      <c r="CC1660" s="10" t="str">
        <f>RIGHT(B1660,2)</f>
        <v>of</v>
      </c>
      <c r="CD1660" s="10" t="str">
        <f>RIGHT(B1660,1)</f>
        <v>f</v>
      </c>
    </row>
    <row r="1661" spans="1:82">
      <c r="A1661">
        <v>1070</v>
      </c>
      <c r="B1661" s="30" t="s">
        <v>3819</v>
      </c>
      <c r="C1661" t="s">
        <v>2160</v>
      </c>
      <c r="D1661" t="s">
        <v>1141</v>
      </c>
      <c r="E1661" t="s">
        <v>1141</v>
      </c>
      <c r="F1661" t="s">
        <v>2842</v>
      </c>
      <c r="G1661" s="1">
        <f>COUNTIF(B1661,"*ii*")</f>
        <v>0</v>
      </c>
      <c r="H1661" s="1">
        <f>COUNTIF(B1661,"*ee*")</f>
        <v>0</v>
      </c>
      <c r="I1661" s="1">
        <f>COUNTIF(B1661,"*aa*")</f>
        <v>0</v>
      </c>
      <c r="J1661" s="1">
        <f>COUNTIF(B1661,"*oo*")</f>
        <v>0</v>
      </c>
      <c r="K1661" s="1">
        <f>COUNTIF(B1661,"*uu*")</f>
        <v>0</v>
      </c>
      <c r="L1661" s="1">
        <f>COUNTIF(B1661,"*ia*")</f>
        <v>0</v>
      </c>
      <c r="M1661" s="1">
        <f>COUNTIF(B1661,"*iu*")</f>
        <v>0</v>
      </c>
      <c r="N1661" s="1">
        <f>COUNTIF(B1661,"*ei*")</f>
        <v>0</v>
      </c>
      <c r="O1661" s="1">
        <f>COUNTIF(B1661,"*ea*")</f>
        <v>0</v>
      </c>
      <c r="P1661" s="1">
        <f>COUNTIF(B1661,"*eo*")</f>
        <v>0</v>
      </c>
      <c r="Q1661" s="1">
        <f>COUNTIF(B1661,"*eu*")</f>
        <v>0</v>
      </c>
      <c r="R1661" s="1">
        <f>COUNTIF(B1661,"*ai*")</f>
        <v>0</v>
      </c>
      <c r="S1661" s="1">
        <f>COUNTIF(B1661,"*ae*")</f>
        <v>0</v>
      </c>
      <c r="T1661" s="1">
        <f>COUNTIF(B1661,"*ao*")</f>
        <v>0</v>
      </c>
      <c r="U1661" s="1">
        <f>COUNTIF(B1661,"*au*")</f>
        <v>0</v>
      </c>
      <c r="V1661" s="1">
        <f>COUNTIF(B1661,"*oi*")</f>
        <v>0</v>
      </c>
      <c r="W1661" s="1">
        <f>COUNTIF(B1661,"*oe*")</f>
        <v>0</v>
      </c>
      <c r="X1661" s="1">
        <f>COUNTIF(B1661,"*oa*")</f>
        <v>0</v>
      </c>
      <c r="Y1661" s="1">
        <f>COUNTIF(B1661,"*ou*")</f>
        <v>0</v>
      </c>
      <c r="Z1661" s="1">
        <f>COUNTIF(B1661,"*ui*")</f>
        <v>0</v>
      </c>
      <c r="AA1661" s="1">
        <f>COUNTIF(B1661,"*ua*")</f>
        <v>0</v>
      </c>
      <c r="AB1661">
        <f>SUM(G1661:AA1661)</f>
        <v>0</v>
      </c>
      <c r="AC1661">
        <v>2</v>
      </c>
      <c r="AD1661">
        <f>COUNTIF(AC1661,"2")</f>
        <v>1</v>
      </c>
      <c r="AE1661">
        <f>COUNTIF(AC1661,"3")</f>
        <v>0</v>
      </c>
      <c r="AF1661">
        <f>COUNTIF(AC1661,"4")</f>
        <v>0</v>
      </c>
      <c r="AG1661">
        <f>COUNTIF(AC1661,"5")</f>
        <v>0</v>
      </c>
      <c r="AH1661">
        <v>1</v>
      </c>
      <c r="AI1661">
        <v>0</v>
      </c>
      <c r="AM1661">
        <v>1</v>
      </c>
      <c r="AN1661" t="str">
        <f>RIGHT(B1661,1)</f>
        <v>f</v>
      </c>
      <c r="AO1661" s="1">
        <f>COUNTIF(F1661,"CVCV")+COUNTIF(F1661,"CVVCV")</f>
        <v>0</v>
      </c>
      <c r="AP1661" s="1">
        <f>COUNTIF(F1661,"CVCVC")+COUNTIF(F1661,"CVVCVC")</f>
        <v>1</v>
      </c>
      <c r="AQ1661" s="1">
        <f>COUNTIF(F1661,"VCV")+COUNTIF(F1661,"VVCV")</f>
        <v>0</v>
      </c>
      <c r="AR1661" s="1">
        <f>COUNTIF(F1661,"VCVC")+COUNTIF(F1661,"VVCVC")</f>
        <v>0</v>
      </c>
      <c r="AS1661" s="1">
        <f>COUNTIF(F1661,"CVV")</f>
        <v>0</v>
      </c>
      <c r="AT1661" s="1">
        <f>COUNTIF(F1661,"CVVC")</f>
        <v>0</v>
      </c>
      <c r="AU1661" s="1">
        <f>COUNTIF(F1661,"VV")</f>
        <v>0</v>
      </c>
      <c r="AV1661" s="1">
        <f>COUNTIF(F1661,"VVC")</f>
        <v>0</v>
      </c>
      <c r="AW1661" s="1">
        <f>COUNTIF(F1661,"CVVCVC")+COUNTIF(F1661,"VVCVC")+COUNTIF(F1661,"CVVCV")+COUNTIF(F1661,"VVCV")</f>
        <v>0</v>
      </c>
      <c r="AY1661" s="1">
        <f>COUNTIF(F1661,"CCVCV")</f>
        <v>0</v>
      </c>
      <c r="AZ1661" s="1">
        <f>COUNTIF(F1661,"CCVCVC")</f>
        <v>0</v>
      </c>
      <c r="BA1661" s="1">
        <f>COUNTIF(F1661,"CCVV")</f>
        <v>0</v>
      </c>
      <c r="BB1661" s="1">
        <f>COUNTIF(F1661,"CCVVC")</f>
        <v>0</v>
      </c>
      <c r="BF1661" s="1" t="str">
        <f>RIGHT(F1661,4)</f>
        <v>VCVC</v>
      </c>
      <c r="BG1661" s="1"/>
      <c r="BJ1661">
        <v>1</v>
      </c>
      <c r="BP1661" s="1">
        <f>SUM(BG1661:BO1661)</f>
        <v>1</v>
      </c>
      <c r="BQ1661">
        <v>0</v>
      </c>
      <c r="BS1661" s="1" t="str">
        <f>LEFT(B1661,1)</f>
        <v>ʔ</v>
      </c>
      <c r="BT1661" s="1" t="str">
        <f>LEFT(B1661,2)</f>
        <v>ʔo</v>
      </c>
      <c r="BU1661" s="1" t="str">
        <f>RIGHT(B1661,1)</f>
        <v>f</v>
      </c>
      <c r="BX1661" s="10">
        <v>0</v>
      </c>
      <c r="BY1661" s="10" t="str">
        <f>LEFT(CA1661,1)</f>
        <v>o</v>
      </c>
      <c r="BZ1661" s="10" t="str">
        <f>LEFT(CC1661,1)</f>
        <v>o</v>
      </c>
      <c r="CA1661" s="10" t="str">
        <f>RIGHT(B1661,4)</f>
        <v>oʔof</v>
      </c>
      <c r="CB1661" s="10" t="str">
        <f>RIGHT(B1661,3)</f>
        <v>ʔof</v>
      </c>
      <c r="CC1661" s="10" t="str">
        <f>RIGHT(B1661,2)</f>
        <v>of</v>
      </c>
      <c r="CD1661" s="10" t="str">
        <f>RIGHT(B1661,1)</f>
        <v>f</v>
      </c>
    </row>
    <row r="1662" spans="1:82">
      <c r="A1662">
        <v>1873</v>
      </c>
      <c r="B1662" s="30" t="s">
        <v>1059</v>
      </c>
      <c r="C1662" t="s">
        <v>2678</v>
      </c>
      <c r="D1662" t="s">
        <v>1141</v>
      </c>
      <c r="E1662" t="s">
        <v>1141</v>
      </c>
      <c r="F1662" t="s">
        <v>2842</v>
      </c>
      <c r="G1662" s="1">
        <f>COUNTIF(B1662,"*ii*")</f>
        <v>0</v>
      </c>
      <c r="H1662" s="1">
        <f>COUNTIF(B1662,"*ee*")</f>
        <v>0</v>
      </c>
      <c r="I1662" s="1">
        <f>COUNTIF(B1662,"*aa*")</f>
        <v>0</v>
      </c>
      <c r="J1662" s="1">
        <f>COUNTIF(B1662,"*oo*")</f>
        <v>0</v>
      </c>
      <c r="K1662" s="1">
        <f>COUNTIF(B1662,"*uu*")</f>
        <v>0</v>
      </c>
      <c r="L1662" s="1">
        <f>COUNTIF(B1662,"*ia*")</f>
        <v>0</v>
      </c>
      <c r="M1662" s="1">
        <f>COUNTIF(B1662,"*iu*")</f>
        <v>0</v>
      </c>
      <c r="N1662" s="1">
        <f>COUNTIF(B1662,"*ei*")</f>
        <v>0</v>
      </c>
      <c r="O1662" s="1">
        <f>COUNTIF(B1662,"*ea*")</f>
        <v>0</v>
      </c>
      <c r="P1662" s="1">
        <f>COUNTIF(B1662,"*eo*")</f>
        <v>0</v>
      </c>
      <c r="Q1662" s="1">
        <f>COUNTIF(B1662,"*eu*")</f>
        <v>0</v>
      </c>
      <c r="R1662" s="1">
        <f>COUNTIF(B1662,"*ai*")</f>
        <v>0</v>
      </c>
      <c r="S1662" s="1">
        <f>COUNTIF(B1662,"*ae*")</f>
        <v>0</v>
      </c>
      <c r="T1662" s="1">
        <f>COUNTIF(B1662,"*ao*")</f>
        <v>0</v>
      </c>
      <c r="U1662" s="1">
        <f>COUNTIF(B1662,"*au*")</f>
        <v>0</v>
      </c>
      <c r="V1662" s="1">
        <f>COUNTIF(B1662,"*oi*")</f>
        <v>0</v>
      </c>
      <c r="W1662" s="1">
        <f>COUNTIF(B1662,"*oe*")</f>
        <v>0</v>
      </c>
      <c r="X1662" s="1">
        <f>COUNTIF(B1662,"*oa*")</f>
        <v>0</v>
      </c>
      <c r="Y1662" s="1">
        <f>COUNTIF(B1662,"*ou*")</f>
        <v>0</v>
      </c>
      <c r="Z1662" s="1">
        <f>COUNTIF(B1662,"*ui*")</f>
        <v>0</v>
      </c>
      <c r="AA1662" s="1">
        <f>COUNTIF(B1662,"*ua*")</f>
        <v>0</v>
      </c>
      <c r="AB1662">
        <f>SUM(G1662:AA1662)</f>
        <v>0</v>
      </c>
      <c r="AC1662">
        <v>2</v>
      </c>
      <c r="AD1662">
        <f>COUNTIF(AC1662,"2")</f>
        <v>1</v>
      </c>
      <c r="AE1662">
        <f>COUNTIF(AC1662,"3")</f>
        <v>0</v>
      </c>
      <c r="AF1662">
        <f>COUNTIF(AC1662,"4")</f>
        <v>0</v>
      </c>
      <c r="AG1662">
        <f>COUNTIF(AC1662,"5")</f>
        <v>0</v>
      </c>
      <c r="AH1662">
        <v>1</v>
      </c>
      <c r="AI1662">
        <v>0</v>
      </c>
      <c r="AM1662">
        <v>1</v>
      </c>
      <c r="AN1662" t="str">
        <f>RIGHT(B1662,1)</f>
        <v>k</v>
      </c>
      <c r="AO1662" s="1">
        <f>COUNTIF(F1662,"CVCV")+COUNTIF(F1662,"CVVCV")</f>
        <v>0</v>
      </c>
      <c r="AP1662" s="1">
        <f>COUNTIF(F1662,"CVCVC")+COUNTIF(F1662,"CVVCVC")</f>
        <v>1</v>
      </c>
      <c r="AQ1662" s="1">
        <f>COUNTIF(F1662,"VCV")+COUNTIF(F1662,"VVCV")</f>
        <v>0</v>
      </c>
      <c r="AR1662" s="1">
        <f>COUNTIF(F1662,"VCVC")+COUNTIF(F1662,"VVCVC")</f>
        <v>0</v>
      </c>
      <c r="AS1662" s="1">
        <f>COUNTIF(F1662,"CVV")</f>
        <v>0</v>
      </c>
      <c r="AT1662" s="1">
        <f>COUNTIF(F1662,"CVVC")</f>
        <v>0</v>
      </c>
      <c r="AU1662" s="1">
        <f>COUNTIF(F1662,"VV")</f>
        <v>0</v>
      </c>
      <c r="AV1662" s="1">
        <f>COUNTIF(F1662,"VVC")</f>
        <v>0</v>
      </c>
      <c r="AW1662" s="1">
        <f>COUNTIF(F1662,"CVVCVC")+COUNTIF(F1662,"VVCVC")+COUNTIF(F1662,"CVVCV")+COUNTIF(F1662,"VVCV")</f>
        <v>0</v>
      </c>
      <c r="AY1662" s="1">
        <f>COUNTIF(F1662,"CCVCV")</f>
        <v>0</v>
      </c>
      <c r="AZ1662" s="1">
        <f>COUNTIF(F1662,"CCVCVC")</f>
        <v>0</v>
      </c>
      <c r="BA1662" s="1">
        <f>COUNTIF(F1662,"CCVV")</f>
        <v>0</v>
      </c>
      <c r="BB1662" s="1">
        <f>COUNTIF(F1662,"CCVVC")</f>
        <v>0</v>
      </c>
      <c r="BF1662" s="1" t="str">
        <f>RIGHT(F1662,4)</f>
        <v>VCVC</v>
      </c>
      <c r="BG1662" s="1"/>
      <c r="BI1662">
        <f>COUNTIFS(BY1662,"i",BZ1662,"e")+COUNTIFS(BY1662,"i",BZ1662,"o")+COUNTIFS(BY1662,"u",BZ1662,"e")+COUNTIFS(BY1662,"u",BZ1662,"o")</f>
        <v>1</v>
      </c>
      <c r="BJ1662">
        <v>1</v>
      </c>
      <c r="BP1662" s="1">
        <f>SUM(BG1662:BO1662)</f>
        <v>2</v>
      </c>
      <c r="BQ1662">
        <v>0</v>
      </c>
      <c r="BS1662" s="1" t="str">
        <f>LEFT(B1662,1)</f>
        <v>t</v>
      </c>
      <c r="BT1662" s="1" t="str">
        <f>LEFT(B1662,2)</f>
        <v>ti</v>
      </c>
      <c r="BU1662" s="1" t="str">
        <f>RIGHT(B1662,1)</f>
        <v>k</v>
      </c>
      <c r="BX1662" s="10">
        <v>0</v>
      </c>
      <c r="BY1662" s="10" t="str">
        <f>LEFT(CA1662,1)</f>
        <v>i</v>
      </c>
      <c r="BZ1662" s="10" t="str">
        <f>LEFT(CC1662,1)</f>
        <v>o</v>
      </c>
      <c r="CA1662" s="10" t="str">
        <f>RIGHT(B1662,4)</f>
        <v>irok</v>
      </c>
      <c r="CB1662" s="10" t="str">
        <f>RIGHT(B1662,3)</f>
        <v>rok</v>
      </c>
      <c r="CC1662" s="10" t="str">
        <f>RIGHT(B1662,2)</f>
        <v>ok</v>
      </c>
      <c r="CD1662" s="10" t="str">
        <f>RIGHT(B1662,1)</f>
        <v>k</v>
      </c>
    </row>
    <row r="1663" spans="1:82">
      <c r="A1663">
        <v>1910</v>
      </c>
      <c r="B1663" s="30" t="s">
        <v>123</v>
      </c>
      <c r="C1663" t="s">
        <v>1309</v>
      </c>
      <c r="D1663" t="s">
        <v>1141</v>
      </c>
      <c r="E1663" t="s">
        <v>1141</v>
      </c>
      <c r="F1663" t="s">
        <v>2842</v>
      </c>
      <c r="G1663" s="1">
        <f>COUNTIF(B1663,"*ii*")</f>
        <v>0</v>
      </c>
      <c r="H1663" s="1">
        <f>COUNTIF(B1663,"*ee*")</f>
        <v>0</v>
      </c>
      <c r="I1663" s="1">
        <f>COUNTIF(B1663,"*aa*")</f>
        <v>0</v>
      </c>
      <c r="J1663" s="1">
        <f>COUNTIF(B1663,"*oo*")</f>
        <v>0</v>
      </c>
      <c r="K1663" s="1">
        <f>COUNTIF(B1663,"*uu*")</f>
        <v>0</v>
      </c>
      <c r="L1663" s="1">
        <f>COUNTIF(B1663,"*ia*")</f>
        <v>0</v>
      </c>
      <c r="M1663" s="1">
        <f>COUNTIF(B1663,"*iu*")</f>
        <v>0</v>
      </c>
      <c r="N1663" s="1">
        <f>COUNTIF(B1663,"*ei*")</f>
        <v>0</v>
      </c>
      <c r="O1663" s="1">
        <f>COUNTIF(B1663,"*ea*")</f>
        <v>0</v>
      </c>
      <c r="P1663" s="1">
        <f>COUNTIF(B1663,"*eo*")</f>
        <v>0</v>
      </c>
      <c r="Q1663" s="1">
        <f>COUNTIF(B1663,"*eu*")</f>
        <v>0</v>
      </c>
      <c r="R1663" s="1">
        <f>COUNTIF(B1663,"*ai*")</f>
        <v>0</v>
      </c>
      <c r="S1663" s="1">
        <f>COUNTIF(B1663,"*ae*")</f>
        <v>0</v>
      </c>
      <c r="T1663" s="1">
        <f>COUNTIF(B1663,"*ao*")</f>
        <v>0</v>
      </c>
      <c r="U1663" s="1">
        <f>COUNTIF(B1663,"*au*")</f>
        <v>0</v>
      </c>
      <c r="V1663" s="1">
        <f>COUNTIF(B1663,"*oi*")</f>
        <v>0</v>
      </c>
      <c r="W1663" s="1">
        <f>COUNTIF(B1663,"*oe*")</f>
        <v>0</v>
      </c>
      <c r="X1663" s="1">
        <f>COUNTIF(B1663,"*oa*")</f>
        <v>0</v>
      </c>
      <c r="Y1663" s="1">
        <f>COUNTIF(B1663,"*ou*")</f>
        <v>0</v>
      </c>
      <c r="Z1663" s="1">
        <f>COUNTIF(B1663,"*ui*")</f>
        <v>0</v>
      </c>
      <c r="AA1663" s="1">
        <f>COUNTIF(B1663,"*ua*")</f>
        <v>0</v>
      </c>
      <c r="AB1663">
        <f>SUM(G1663:AA1663)</f>
        <v>0</v>
      </c>
      <c r="AC1663">
        <v>2</v>
      </c>
      <c r="AD1663">
        <f>COUNTIF(AC1663,"2")</f>
        <v>1</v>
      </c>
      <c r="AE1663">
        <f>COUNTIF(AC1663,"3")</f>
        <v>0</v>
      </c>
      <c r="AF1663">
        <f>COUNTIF(AC1663,"4")</f>
        <v>0</v>
      </c>
      <c r="AG1663">
        <f>COUNTIF(AC1663,"5")</f>
        <v>0</v>
      </c>
      <c r="AH1663">
        <v>1</v>
      </c>
      <c r="AI1663">
        <v>0</v>
      </c>
      <c r="AM1663">
        <v>1</v>
      </c>
      <c r="AN1663" t="str">
        <f>RIGHT(B1663,1)</f>
        <v>k</v>
      </c>
      <c r="AO1663" s="1">
        <f>COUNTIF(F1663,"CVCV")+COUNTIF(F1663,"CVVCV")</f>
        <v>0</v>
      </c>
      <c r="AP1663" s="1">
        <f>COUNTIF(F1663,"CVCVC")+COUNTIF(F1663,"CVVCVC")</f>
        <v>1</v>
      </c>
      <c r="AQ1663" s="1">
        <f>COUNTIF(F1663,"VCV")+COUNTIF(F1663,"VVCV")</f>
        <v>0</v>
      </c>
      <c r="AR1663" s="1">
        <f>COUNTIF(F1663,"VCVC")+COUNTIF(F1663,"VVCVC")</f>
        <v>0</v>
      </c>
      <c r="AS1663" s="1">
        <f>COUNTIF(F1663,"CVV")</f>
        <v>0</v>
      </c>
      <c r="AT1663" s="1">
        <f>COUNTIF(F1663,"CVVC")</f>
        <v>0</v>
      </c>
      <c r="AU1663" s="1">
        <f>COUNTIF(F1663,"VV")</f>
        <v>0</v>
      </c>
      <c r="AV1663" s="1">
        <f>COUNTIF(F1663,"VVC")</f>
        <v>0</v>
      </c>
      <c r="AW1663" s="1">
        <f>COUNTIF(F1663,"CVVCVC")+COUNTIF(F1663,"VVCVC")+COUNTIF(F1663,"CVVCV")+COUNTIF(F1663,"VVCV")</f>
        <v>0</v>
      </c>
      <c r="AY1663" s="1">
        <f>COUNTIF(F1663,"CCVCV")</f>
        <v>0</v>
      </c>
      <c r="AZ1663" s="1">
        <f>COUNTIF(F1663,"CCVCVC")</f>
        <v>0</v>
      </c>
      <c r="BA1663" s="1">
        <f>COUNTIF(F1663,"CCVV")</f>
        <v>0</v>
      </c>
      <c r="BB1663" s="1">
        <f>COUNTIF(F1663,"CCVVC")</f>
        <v>0</v>
      </c>
      <c r="BF1663" s="1" t="str">
        <f>RIGHT(F1663,4)</f>
        <v>VCVC</v>
      </c>
      <c r="BG1663" s="1"/>
      <c r="BJ1663">
        <v>1</v>
      </c>
      <c r="BP1663" s="1">
        <f>SUM(BG1663:BO1663)</f>
        <v>1</v>
      </c>
      <c r="BQ1663">
        <v>0</v>
      </c>
      <c r="BS1663" s="1" t="str">
        <f>LEFT(B1663,1)</f>
        <v>t</v>
      </c>
      <c r="BT1663" s="1" t="str">
        <f>LEFT(B1663,2)</f>
        <v>to</v>
      </c>
      <c r="BU1663" s="1" t="str">
        <f>RIGHT(B1663,1)</f>
        <v>k</v>
      </c>
      <c r="BX1663" s="10">
        <v>0</v>
      </c>
      <c r="BY1663" s="10" t="str">
        <f>LEFT(CA1663,1)</f>
        <v>o</v>
      </c>
      <c r="BZ1663" s="10" t="str">
        <f>LEFT(CC1663,1)</f>
        <v>o</v>
      </c>
      <c r="CA1663" s="10" t="str">
        <f>RIGHT(B1663,4)</f>
        <v>orok</v>
      </c>
      <c r="CB1663" s="10" t="str">
        <f>RIGHT(B1663,3)</f>
        <v>rok</v>
      </c>
      <c r="CC1663" s="10" t="str">
        <f>RIGHT(B1663,2)</f>
        <v>ok</v>
      </c>
      <c r="CD1663" s="10" t="str">
        <f>RIGHT(B1663,1)</f>
        <v>k</v>
      </c>
    </row>
    <row r="1664" spans="1:82">
      <c r="A1664">
        <v>872</v>
      </c>
      <c r="B1664" s="30" t="s">
        <v>3152</v>
      </c>
      <c r="C1664" t="s">
        <v>2367</v>
      </c>
      <c r="D1664" t="s">
        <v>1141</v>
      </c>
      <c r="E1664" t="s">
        <v>1141</v>
      </c>
      <c r="F1664" t="s">
        <v>2842</v>
      </c>
      <c r="G1664" s="1">
        <f>COUNTIF(B1664,"*ii*")</f>
        <v>0</v>
      </c>
      <c r="H1664" s="1">
        <f>COUNTIF(B1664,"*ee*")</f>
        <v>0</v>
      </c>
      <c r="I1664" s="1">
        <f>COUNTIF(B1664,"*aa*")</f>
        <v>0</v>
      </c>
      <c r="J1664" s="1">
        <f>COUNTIF(B1664,"*oo*")</f>
        <v>0</v>
      </c>
      <c r="K1664" s="1">
        <f>COUNTIF(B1664,"*uu*")</f>
        <v>0</v>
      </c>
      <c r="L1664" s="1">
        <f>COUNTIF(B1664,"*ia*")</f>
        <v>0</v>
      </c>
      <c r="M1664" s="1">
        <f>COUNTIF(B1664,"*iu*")</f>
        <v>0</v>
      </c>
      <c r="N1664" s="1">
        <f>COUNTIF(B1664,"*ei*")</f>
        <v>0</v>
      </c>
      <c r="O1664" s="1">
        <f>COUNTIF(B1664,"*ea*")</f>
        <v>0</v>
      </c>
      <c r="P1664" s="1">
        <f>COUNTIF(B1664,"*eo*")</f>
        <v>0</v>
      </c>
      <c r="Q1664" s="1">
        <f>COUNTIF(B1664,"*eu*")</f>
        <v>0</v>
      </c>
      <c r="R1664" s="1">
        <f>COUNTIF(B1664,"*ai*")</f>
        <v>0</v>
      </c>
      <c r="S1664" s="1">
        <f>COUNTIF(B1664,"*ae*")</f>
        <v>0</v>
      </c>
      <c r="T1664" s="1">
        <f>COUNTIF(B1664,"*ao*")</f>
        <v>0</v>
      </c>
      <c r="U1664" s="1">
        <f>COUNTIF(B1664,"*au*")</f>
        <v>0</v>
      </c>
      <c r="V1664" s="1">
        <f>COUNTIF(B1664,"*oi*")</f>
        <v>0</v>
      </c>
      <c r="W1664" s="1">
        <f>COUNTIF(B1664,"*oe*")</f>
        <v>0</v>
      </c>
      <c r="X1664" s="1">
        <f>COUNTIF(B1664,"*oa*")</f>
        <v>0</v>
      </c>
      <c r="Y1664" s="1">
        <f>COUNTIF(B1664,"*ou*")</f>
        <v>0</v>
      </c>
      <c r="Z1664" s="1">
        <f>COUNTIF(B1664,"*ui*")</f>
        <v>0</v>
      </c>
      <c r="AA1664" s="1">
        <f>COUNTIF(B1664,"*ua*")</f>
        <v>0</v>
      </c>
      <c r="AB1664">
        <f>SUM(G1664:AA1664)</f>
        <v>0</v>
      </c>
      <c r="AC1664">
        <v>2</v>
      </c>
      <c r="AD1664">
        <f>COUNTIF(AC1664,"2")</f>
        <v>1</v>
      </c>
      <c r="AE1664">
        <f>COUNTIF(AC1664,"3")</f>
        <v>0</v>
      </c>
      <c r="AF1664">
        <f>COUNTIF(AC1664,"4")</f>
        <v>0</v>
      </c>
      <c r="AG1664">
        <f>COUNTIF(AC1664,"5")</f>
        <v>0</v>
      </c>
      <c r="AH1664">
        <v>1</v>
      </c>
      <c r="AI1664">
        <v>0</v>
      </c>
      <c r="AM1664">
        <v>1</v>
      </c>
      <c r="AN1664" t="str">
        <f>RIGHT(B1664,1)</f>
        <v>k</v>
      </c>
      <c r="AO1664" s="1">
        <f>COUNTIF(F1664,"CVCV")+COUNTIF(F1664,"CVVCV")</f>
        <v>0</v>
      </c>
      <c r="AP1664" s="1">
        <f>COUNTIF(F1664,"CVCVC")+COUNTIF(F1664,"CVVCVC")</f>
        <v>1</v>
      </c>
      <c r="AQ1664" s="1">
        <f>COUNTIF(F1664,"VCV")+COUNTIF(F1664,"VVCV")</f>
        <v>0</v>
      </c>
      <c r="AR1664" s="1">
        <f>COUNTIF(F1664,"VCVC")+COUNTIF(F1664,"VVCVC")</f>
        <v>0</v>
      </c>
      <c r="AS1664" s="1">
        <f>COUNTIF(F1664,"CVV")</f>
        <v>0</v>
      </c>
      <c r="AT1664" s="1">
        <f>COUNTIF(F1664,"CVVC")</f>
        <v>0</v>
      </c>
      <c r="AU1664" s="1">
        <f>COUNTIF(F1664,"VV")</f>
        <v>0</v>
      </c>
      <c r="AV1664" s="1">
        <f>COUNTIF(F1664,"VVC")</f>
        <v>0</v>
      </c>
      <c r="AW1664" s="1">
        <f>COUNTIF(F1664,"CVVCVC")+COUNTIF(F1664,"VVCVC")+COUNTIF(F1664,"CVVCV")+COUNTIF(F1664,"VVCV")</f>
        <v>0</v>
      </c>
      <c r="AY1664" s="1">
        <f>COUNTIF(F1664,"CCVCV")</f>
        <v>0</v>
      </c>
      <c r="AZ1664" s="1">
        <f>COUNTIF(F1664,"CCVCVC")</f>
        <v>0</v>
      </c>
      <c r="BA1664" s="1">
        <f>COUNTIF(F1664,"CCVV")</f>
        <v>0</v>
      </c>
      <c r="BB1664" s="1">
        <f>COUNTIF(F1664,"CCVVC")</f>
        <v>0</v>
      </c>
      <c r="BF1664" s="1" t="str">
        <f>RIGHT(F1664,4)</f>
        <v>VCVC</v>
      </c>
      <c r="BG1664" s="1"/>
      <c r="BJ1664">
        <v>1</v>
      </c>
      <c r="BP1664" s="1">
        <f>SUM(BG1664:BO1664)</f>
        <v>1</v>
      </c>
      <c r="BQ1664">
        <v>0</v>
      </c>
      <c r="BS1664" s="1" t="str">
        <f>LEFT(B1664,1)</f>
        <v>m</v>
      </c>
      <c r="BT1664" s="1" t="str">
        <f>LEFT(B1664,2)</f>
        <v>mo</v>
      </c>
      <c r="BU1664" s="1" t="str">
        <f>RIGHT(B1664,1)</f>
        <v>k</v>
      </c>
      <c r="BX1664" s="10">
        <v>0</v>
      </c>
      <c r="BY1664" s="10" t="str">
        <f>LEFT(CA1664,1)</f>
        <v>o</v>
      </c>
      <c r="BZ1664" s="10" t="str">
        <f>LEFT(CC1664,1)</f>
        <v>o</v>
      </c>
      <c r="CA1664" s="10" t="str">
        <f>RIGHT(B1664,4)</f>
        <v>oʔok</v>
      </c>
      <c r="CB1664" s="10" t="str">
        <f>RIGHT(B1664,3)</f>
        <v>ʔok</v>
      </c>
      <c r="CC1664" s="10" t="str">
        <f>RIGHT(B1664,2)</f>
        <v>ok</v>
      </c>
      <c r="CD1664" s="10" t="str">
        <f>RIGHT(B1664,1)</f>
        <v>k</v>
      </c>
    </row>
    <row r="1665" spans="1:82">
      <c r="A1665">
        <v>1013</v>
      </c>
      <c r="B1665" s="30" t="s">
        <v>262</v>
      </c>
      <c r="C1665" t="s">
        <v>1507</v>
      </c>
      <c r="D1665" t="s">
        <v>1150</v>
      </c>
      <c r="E1665" t="s">
        <v>2821</v>
      </c>
      <c r="F1665" t="s">
        <v>2842</v>
      </c>
      <c r="G1665" s="1">
        <f>COUNTIF(B1665,"*ii*")</f>
        <v>0</v>
      </c>
      <c r="H1665" s="1">
        <f>COUNTIF(B1665,"*ee*")</f>
        <v>0</v>
      </c>
      <c r="I1665" s="1">
        <f>COUNTIF(B1665,"*aa*")</f>
        <v>0</v>
      </c>
      <c r="J1665" s="1">
        <f>COUNTIF(B1665,"*oo*")</f>
        <v>0</v>
      </c>
      <c r="K1665" s="1">
        <f>COUNTIF(B1665,"*uu*")</f>
        <v>0</v>
      </c>
      <c r="L1665" s="1">
        <f>COUNTIF(B1665,"*ia*")</f>
        <v>0</v>
      </c>
      <c r="M1665" s="1">
        <f>COUNTIF(B1665,"*iu*")</f>
        <v>0</v>
      </c>
      <c r="N1665" s="1">
        <f>COUNTIF(B1665,"*ei*")</f>
        <v>0</v>
      </c>
      <c r="O1665" s="1">
        <f>COUNTIF(B1665,"*ea*")</f>
        <v>0</v>
      </c>
      <c r="P1665" s="1">
        <f>COUNTIF(B1665,"*eo*")</f>
        <v>0</v>
      </c>
      <c r="Q1665" s="1">
        <f>COUNTIF(B1665,"*eu*")</f>
        <v>0</v>
      </c>
      <c r="R1665" s="1">
        <f>COUNTIF(B1665,"*ai*")</f>
        <v>0</v>
      </c>
      <c r="S1665" s="1">
        <f>COUNTIF(B1665,"*ae*")</f>
        <v>0</v>
      </c>
      <c r="T1665" s="1">
        <f>COUNTIF(B1665,"*ao*")</f>
        <v>0</v>
      </c>
      <c r="U1665" s="1">
        <f>COUNTIF(B1665,"*au*")</f>
        <v>0</v>
      </c>
      <c r="V1665" s="1">
        <f>COUNTIF(B1665,"*oi*")</f>
        <v>0</v>
      </c>
      <c r="W1665" s="1">
        <f>COUNTIF(B1665,"*oe*")</f>
        <v>0</v>
      </c>
      <c r="X1665" s="1">
        <f>COUNTIF(B1665,"*oa*")</f>
        <v>0</v>
      </c>
      <c r="Y1665" s="1">
        <f>COUNTIF(B1665,"*ou*")</f>
        <v>0</v>
      </c>
      <c r="Z1665" s="1">
        <f>COUNTIF(B1665,"*ui*")</f>
        <v>0</v>
      </c>
      <c r="AA1665" s="1">
        <f>COUNTIF(B1665,"*ua*")</f>
        <v>0</v>
      </c>
      <c r="AB1665">
        <f>SUM(G1665:AA1665)</f>
        <v>0</v>
      </c>
      <c r="AC1665">
        <v>2</v>
      </c>
      <c r="AD1665">
        <f>COUNTIF(AC1665,"2")</f>
        <v>1</v>
      </c>
      <c r="AE1665">
        <f>COUNTIF(AC1665,"3")</f>
        <v>0</v>
      </c>
      <c r="AF1665">
        <f>COUNTIF(AC1665,"4")</f>
        <v>0</v>
      </c>
      <c r="AG1665">
        <f>COUNTIF(AC1665,"5")</f>
        <v>0</v>
      </c>
      <c r="AH1665">
        <v>1</v>
      </c>
      <c r="AI1665">
        <v>0</v>
      </c>
      <c r="AM1665">
        <v>1</v>
      </c>
      <c r="AN1665" t="str">
        <f>RIGHT(B1665,1)</f>
        <v>k</v>
      </c>
      <c r="AO1665" s="1">
        <f>COUNTIF(F1665,"CVCV")+COUNTIF(F1665,"CVVCV")</f>
        <v>0</v>
      </c>
      <c r="AP1665" s="1">
        <f>COUNTIF(F1665,"CVCVC")+COUNTIF(F1665,"CVVCVC")</f>
        <v>1</v>
      </c>
      <c r="AQ1665" s="1">
        <f>COUNTIF(F1665,"VCV")+COUNTIF(F1665,"VVCV")</f>
        <v>0</v>
      </c>
      <c r="AR1665" s="1">
        <f>COUNTIF(F1665,"VCVC")+COUNTIF(F1665,"VVCVC")</f>
        <v>0</v>
      </c>
      <c r="AS1665" s="1">
        <f>COUNTIF(F1665,"CVV")</f>
        <v>0</v>
      </c>
      <c r="AT1665" s="1">
        <f>COUNTIF(F1665,"CVVC")</f>
        <v>0</v>
      </c>
      <c r="AU1665" s="1">
        <f>COUNTIF(F1665,"VV")</f>
        <v>0</v>
      </c>
      <c r="AV1665" s="1">
        <f>COUNTIF(F1665,"VVC")</f>
        <v>0</v>
      </c>
      <c r="AW1665" s="1">
        <f>COUNTIF(F1665,"CVVCVC")+COUNTIF(F1665,"VVCVC")+COUNTIF(F1665,"CVVCV")+COUNTIF(F1665,"VVCV")</f>
        <v>0</v>
      </c>
      <c r="AY1665" s="1">
        <f>COUNTIF(F1665,"CCVCV")</f>
        <v>0</v>
      </c>
      <c r="AZ1665" s="1">
        <f>COUNTIF(F1665,"CCVCVC")</f>
        <v>0</v>
      </c>
      <c r="BA1665" s="1">
        <f>COUNTIF(F1665,"CCVV")</f>
        <v>0</v>
      </c>
      <c r="BB1665" s="1">
        <f>COUNTIF(F1665,"CCVVC")</f>
        <v>0</v>
      </c>
      <c r="BF1665" s="1" t="str">
        <f>RIGHT(F1665,4)</f>
        <v>VCVC</v>
      </c>
      <c r="BG1665" s="1"/>
      <c r="BJ1665">
        <v>1</v>
      </c>
      <c r="BP1665" s="1">
        <f>SUM(BG1665:BO1665)</f>
        <v>1</v>
      </c>
      <c r="BQ1665">
        <v>0</v>
      </c>
      <c r="BS1665" s="1" t="str">
        <f>LEFT(B1665,1)</f>
        <v>n</v>
      </c>
      <c r="BT1665" s="1" t="str">
        <f>LEFT(B1665,2)</f>
        <v>no</v>
      </c>
      <c r="BU1665" s="1" t="str">
        <f>RIGHT(B1665,1)</f>
        <v>k</v>
      </c>
      <c r="BX1665" s="10">
        <v>0</v>
      </c>
      <c r="BY1665" s="10" t="str">
        <f>LEFT(CA1665,1)</f>
        <v>o</v>
      </c>
      <c r="BZ1665" s="10" t="str">
        <f>LEFT(CC1665,1)</f>
        <v>o</v>
      </c>
      <c r="CA1665" s="10" t="str">
        <f>RIGHT(B1665,4)</f>
        <v>onok</v>
      </c>
      <c r="CB1665" s="10" t="str">
        <f>RIGHT(B1665,3)</f>
        <v>nok</v>
      </c>
      <c r="CC1665" s="10" t="str">
        <f>RIGHT(B1665,2)</f>
        <v>ok</v>
      </c>
      <c r="CD1665" s="10" t="str">
        <f>RIGHT(B1665,1)</f>
        <v>k</v>
      </c>
    </row>
    <row r="1666" spans="1:82">
      <c r="A1666">
        <v>497</v>
      </c>
      <c r="B1666" s="30" t="s">
        <v>963</v>
      </c>
      <c r="C1666" t="s">
        <v>2532</v>
      </c>
      <c r="D1666" t="s">
        <v>1150</v>
      </c>
      <c r="E1666" t="s">
        <v>2821</v>
      </c>
      <c r="F1666" t="s">
        <v>2842</v>
      </c>
      <c r="G1666" s="1">
        <f>COUNTIF(B1666,"*ii*")</f>
        <v>0</v>
      </c>
      <c r="H1666" s="1">
        <f>COUNTIF(B1666,"*ee*")</f>
        <v>0</v>
      </c>
      <c r="I1666" s="1">
        <f>COUNTIF(B1666,"*aa*")</f>
        <v>0</v>
      </c>
      <c r="J1666" s="1">
        <f>COUNTIF(B1666,"*oo*")</f>
        <v>0</v>
      </c>
      <c r="K1666" s="1">
        <f>COUNTIF(B1666,"*uu*")</f>
        <v>0</v>
      </c>
      <c r="L1666" s="1">
        <f>COUNTIF(B1666,"*ia*")</f>
        <v>0</v>
      </c>
      <c r="M1666" s="1">
        <f>COUNTIF(B1666,"*iu*")</f>
        <v>0</v>
      </c>
      <c r="N1666" s="1">
        <f>COUNTIF(B1666,"*ei*")</f>
        <v>0</v>
      </c>
      <c r="O1666" s="1">
        <f>COUNTIF(B1666,"*ea*")</f>
        <v>0</v>
      </c>
      <c r="P1666" s="1">
        <f>COUNTIF(B1666,"*eo*")</f>
        <v>0</v>
      </c>
      <c r="Q1666" s="1">
        <f>COUNTIF(B1666,"*eu*")</f>
        <v>0</v>
      </c>
      <c r="R1666" s="1">
        <f>COUNTIF(B1666,"*ai*")</f>
        <v>0</v>
      </c>
      <c r="S1666" s="1">
        <f>COUNTIF(B1666,"*ae*")</f>
        <v>0</v>
      </c>
      <c r="T1666" s="1">
        <f>COUNTIF(B1666,"*ao*")</f>
        <v>0</v>
      </c>
      <c r="U1666" s="1">
        <f>COUNTIF(B1666,"*au*")</f>
        <v>0</v>
      </c>
      <c r="V1666" s="1">
        <f>COUNTIF(B1666,"*oi*")</f>
        <v>0</v>
      </c>
      <c r="W1666" s="1">
        <f>COUNTIF(B1666,"*oe*")</f>
        <v>0</v>
      </c>
      <c r="X1666" s="1">
        <f>COUNTIF(B1666,"*oa*")</f>
        <v>0</v>
      </c>
      <c r="Y1666" s="1">
        <f>COUNTIF(B1666,"*ou*")</f>
        <v>0</v>
      </c>
      <c r="Z1666" s="1">
        <f>COUNTIF(B1666,"*ui*")</f>
        <v>0</v>
      </c>
      <c r="AA1666" s="1">
        <f>COUNTIF(B1666,"*ua*")</f>
        <v>0</v>
      </c>
      <c r="AB1666">
        <f>SUM(G1666:AA1666)</f>
        <v>0</v>
      </c>
      <c r="AC1666">
        <v>2</v>
      </c>
      <c r="AD1666">
        <f>COUNTIF(AC1666,"2")</f>
        <v>1</v>
      </c>
      <c r="AE1666">
        <f>COUNTIF(AC1666,"3")</f>
        <v>0</v>
      </c>
      <c r="AF1666">
        <f>COUNTIF(AC1666,"4")</f>
        <v>0</v>
      </c>
      <c r="AG1666">
        <f>COUNTIF(AC1666,"5")</f>
        <v>0</v>
      </c>
      <c r="AH1666">
        <v>1</v>
      </c>
      <c r="AI1666">
        <v>0</v>
      </c>
      <c r="AM1666">
        <v>1</v>
      </c>
      <c r="AN1666" t="str">
        <f>RIGHT(B1666,1)</f>
        <v>n</v>
      </c>
      <c r="AO1666" s="1">
        <f>COUNTIF(F1666,"CVCV")+COUNTIF(F1666,"CVVCV")</f>
        <v>0</v>
      </c>
      <c r="AP1666" s="1">
        <f>COUNTIF(F1666,"CVCVC")+COUNTIF(F1666,"CVVCVC")</f>
        <v>1</v>
      </c>
      <c r="AQ1666" s="1">
        <f>COUNTIF(F1666,"VCV")+COUNTIF(F1666,"VVCV")</f>
        <v>0</v>
      </c>
      <c r="AR1666" s="1">
        <f>COUNTIF(F1666,"VCVC")+COUNTIF(F1666,"VVCVC")</f>
        <v>0</v>
      </c>
      <c r="AS1666" s="1">
        <f>COUNTIF(F1666,"CVV")</f>
        <v>0</v>
      </c>
      <c r="AT1666" s="1">
        <f>COUNTIF(F1666,"CVVC")</f>
        <v>0</v>
      </c>
      <c r="AU1666" s="1">
        <f>COUNTIF(F1666,"VV")</f>
        <v>0</v>
      </c>
      <c r="AV1666" s="1">
        <f>COUNTIF(F1666,"VVC")</f>
        <v>0</v>
      </c>
      <c r="AW1666" s="1">
        <f>COUNTIF(F1666,"CVVCVC")+COUNTIF(F1666,"VVCVC")+COUNTIF(F1666,"CVVCV")+COUNTIF(F1666,"VVCV")</f>
        <v>0</v>
      </c>
      <c r="AY1666" s="1">
        <f>COUNTIF(F1666,"CCVCV")</f>
        <v>0</v>
      </c>
      <c r="AZ1666" s="1">
        <f>COUNTIF(F1666,"CCVCVC")</f>
        <v>0</v>
      </c>
      <c r="BA1666" s="1">
        <f>COUNTIF(F1666,"CCVV")</f>
        <v>0</v>
      </c>
      <c r="BB1666" s="1">
        <f>COUNTIF(F1666,"CCVVC")</f>
        <v>0</v>
      </c>
      <c r="BF1666" s="1" t="str">
        <f>RIGHT(F1666,4)</f>
        <v>VCVC</v>
      </c>
      <c r="BG1666" s="1"/>
      <c r="BJ1666">
        <v>1</v>
      </c>
      <c r="BP1666" s="1">
        <f>SUM(BG1666:BO1666)</f>
        <v>1</v>
      </c>
      <c r="BQ1666">
        <v>0</v>
      </c>
      <c r="BS1666" s="1" t="str">
        <f>LEFT(B1666,1)</f>
        <v>k</v>
      </c>
      <c r="BT1666" s="1" t="str">
        <f>LEFT(B1666,2)</f>
        <v>ka</v>
      </c>
      <c r="BU1666" s="1" t="str">
        <f>RIGHT(B1666,1)</f>
        <v>n</v>
      </c>
      <c r="BX1666" s="10">
        <v>0</v>
      </c>
      <c r="BY1666" s="10" t="str">
        <f>LEFT(CA1666,1)</f>
        <v>a</v>
      </c>
      <c r="BZ1666" s="10" t="str">
        <f>LEFT(CC1666,1)</f>
        <v>o</v>
      </c>
      <c r="CA1666" s="10" t="str">
        <f>RIGHT(B1666,4)</f>
        <v>aton</v>
      </c>
      <c r="CB1666" s="10" t="str">
        <f>RIGHT(B1666,3)</f>
        <v>ton</v>
      </c>
      <c r="CC1666" s="10" t="str">
        <f>RIGHT(B1666,2)</f>
        <v>on</v>
      </c>
      <c r="CD1666" s="10" t="str">
        <f>RIGHT(B1666,1)</f>
        <v>n</v>
      </c>
    </row>
    <row r="1667" spans="1:82">
      <c r="A1667">
        <v>156</v>
      </c>
      <c r="B1667" s="30" t="s">
        <v>1023</v>
      </c>
      <c r="C1667" t="s">
        <v>2629</v>
      </c>
      <c r="D1667" t="s">
        <v>1150</v>
      </c>
      <c r="E1667" t="s">
        <v>2821</v>
      </c>
      <c r="F1667" t="s">
        <v>2842</v>
      </c>
      <c r="G1667" s="1">
        <f>COUNTIF(B1667,"*ii*")</f>
        <v>0</v>
      </c>
      <c r="H1667" s="1">
        <f>COUNTIF(B1667,"*ee*")</f>
        <v>0</v>
      </c>
      <c r="I1667" s="1">
        <f>COUNTIF(B1667,"*aa*")</f>
        <v>0</v>
      </c>
      <c r="J1667" s="1">
        <f>COUNTIF(B1667,"*oo*")</f>
        <v>0</v>
      </c>
      <c r="K1667" s="1">
        <f>COUNTIF(B1667,"*uu*")</f>
        <v>0</v>
      </c>
      <c r="L1667" s="1">
        <f>COUNTIF(B1667,"*ia*")</f>
        <v>0</v>
      </c>
      <c r="M1667" s="1">
        <f>COUNTIF(B1667,"*iu*")</f>
        <v>0</v>
      </c>
      <c r="N1667" s="1">
        <f>COUNTIF(B1667,"*ei*")</f>
        <v>0</v>
      </c>
      <c r="O1667" s="1">
        <f>COUNTIF(B1667,"*ea*")</f>
        <v>0</v>
      </c>
      <c r="P1667" s="1">
        <f>COUNTIF(B1667,"*eo*")</f>
        <v>0</v>
      </c>
      <c r="Q1667" s="1">
        <f>COUNTIF(B1667,"*eu*")</f>
        <v>0</v>
      </c>
      <c r="R1667" s="1">
        <f>COUNTIF(B1667,"*ai*")</f>
        <v>0</v>
      </c>
      <c r="S1667" s="1">
        <f>COUNTIF(B1667,"*ae*")</f>
        <v>0</v>
      </c>
      <c r="T1667" s="1">
        <f>COUNTIF(B1667,"*ao*")</f>
        <v>0</v>
      </c>
      <c r="U1667" s="1">
        <f>COUNTIF(B1667,"*au*")</f>
        <v>0</v>
      </c>
      <c r="V1667" s="1">
        <f>COUNTIF(B1667,"*oi*")</f>
        <v>0</v>
      </c>
      <c r="W1667" s="1">
        <f>COUNTIF(B1667,"*oe*")</f>
        <v>0</v>
      </c>
      <c r="X1667" s="1">
        <f>COUNTIF(B1667,"*oa*")</f>
        <v>0</v>
      </c>
      <c r="Y1667" s="1">
        <f>COUNTIF(B1667,"*ou*")</f>
        <v>0</v>
      </c>
      <c r="Z1667" s="1">
        <f>COUNTIF(B1667,"*ui*")</f>
        <v>0</v>
      </c>
      <c r="AA1667" s="1">
        <f>COUNTIF(B1667,"*ua*")</f>
        <v>0</v>
      </c>
      <c r="AB1667">
        <f>SUM(G1667:AA1667)</f>
        <v>0</v>
      </c>
      <c r="AC1667">
        <v>2</v>
      </c>
      <c r="AD1667">
        <f>COUNTIF(AC1667,"2")</f>
        <v>1</v>
      </c>
      <c r="AE1667">
        <f>COUNTIF(AC1667,"3")</f>
        <v>0</v>
      </c>
      <c r="AF1667">
        <f>COUNTIF(AC1667,"4")</f>
        <v>0</v>
      </c>
      <c r="AG1667">
        <f>COUNTIF(AC1667,"5")</f>
        <v>0</v>
      </c>
      <c r="AH1667">
        <v>1</v>
      </c>
      <c r="AI1667">
        <v>0</v>
      </c>
      <c r="AM1667">
        <v>1</v>
      </c>
      <c r="AN1667" t="str">
        <f>RIGHT(B1667,1)</f>
        <v>n</v>
      </c>
      <c r="AO1667" s="1">
        <f>COUNTIF(F1667,"CVCV")+COUNTIF(F1667,"CVVCV")</f>
        <v>0</v>
      </c>
      <c r="AP1667" s="1">
        <f>COUNTIF(F1667,"CVCVC")+COUNTIF(F1667,"CVVCVC")</f>
        <v>1</v>
      </c>
      <c r="AQ1667" s="1">
        <f>COUNTIF(F1667,"VCV")+COUNTIF(F1667,"VVCV")</f>
        <v>0</v>
      </c>
      <c r="AR1667" s="1">
        <f>COUNTIF(F1667,"VCVC")+COUNTIF(F1667,"VVCVC")</f>
        <v>0</v>
      </c>
      <c r="AS1667" s="1">
        <f>COUNTIF(F1667,"CVV")</f>
        <v>0</v>
      </c>
      <c r="AT1667" s="1">
        <f>COUNTIF(F1667,"CVVC")</f>
        <v>0</v>
      </c>
      <c r="AU1667" s="1">
        <f>COUNTIF(F1667,"VV")</f>
        <v>0</v>
      </c>
      <c r="AV1667" s="1">
        <f>COUNTIF(F1667,"VVC")</f>
        <v>0</v>
      </c>
      <c r="AW1667" s="1">
        <f>COUNTIF(F1667,"CVVCVC")+COUNTIF(F1667,"VVCVC")+COUNTIF(F1667,"CVVCV")+COUNTIF(F1667,"VVCV")</f>
        <v>0</v>
      </c>
      <c r="AY1667" s="1">
        <f>COUNTIF(F1667,"CCVCV")</f>
        <v>0</v>
      </c>
      <c r="AZ1667" s="1">
        <f>COUNTIF(F1667,"CCVCVC")</f>
        <v>0</v>
      </c>
      <c r="BA1667" s="1">
        <f>COUNTIF(F1667,"CCVV")</f>
        <v>0</v>
      </c>
      <c r="BB1667" s="1">
        <f>COUNTIF(F1667,"CCVVC")</f>
        <v>0</v>
      </c>
      <c r="BF1667" s="1" t="str">
        <f>RIGHT(F1667,4)</f>
        <v>VCVC</v>
      </c>
      <c r="BG1667" s="1"/>
      <c r="BJ1667">
        <v>1</v>
      </c>
      <c r="BP1667" s="1">
        <f>SUM(BG1667:BO1667)</f>
        <v>1</v>
      </c>
      <c r="BQ1667">
        <v>0</v>
      </c>
      <c r="BS1667" s="1" t="str">
        <f>LEFT(B1667,1)</f>
        <v>b</v>
      </c>
      <c r="BT1667" s="1" t="str">
        <f>LEFT(B1667,2)</f>
        <v>be</v>
      </c>
      <c r="BU1667" s="1" t="str">
        <f>RIGHT(B1667,1)</f>
        <v>n</v>
      </c>
      <c r="BX1667" s="10">
        <v>0</v>
      </c>
      <c r="BY1667" s="10" t="str">
        <f>LEFT(CA1667,1)</f>
        <v>e</v>
      </c>
      <c r="BZ1667" s="10" t="str">
        <f>LEFT(CC1667,1)</f>
        <v>o</v>
      </c>
      <c r="CA1667" s="10" t="str">
        <f>RIGHT(B1667,4)</f>
        <v>eson</v>
      </c>
      <c r="CB1667" s="10" t="str">
        <f>RIGHT(B1667,3)</f>
        <v>son</v>
      </c>
      <c r="CC1667" s="10" t="str">
        <f>RIGHT(B1667,2)</f>
        <v>on</v>
      </c>
      <c r="CD1667" s="10" t="str">
        <f>RIGHT(B1667,1)</f>
        <v>n</v>
      </c>
    </row>
    <row r="1668" spans="1:82">
      <c r="A1668">
        <v>1184</v>
      </c>
      <c r="B1668" s="30" t="s">
        <v>3207</v>
      </c>
      <c r="C1668" t="s">
        <v>1759</v>
      </c>
      <c r="D1668" t="s">
        <v>1141</v>
      </c>
      <c r="E1668" t="s">
        <v>1141</v>
      </c>
      <c r="F1668" t="s">
        <v>2842</v>
      </c>
      <c r="G1668" s="1">
        <f>COUNTIF(B1668,"*ii*")</f>
        <v>0</v>
      </c>
      <c r="H1668" s="1">
        <f>COUNTIF(B1668,"*ee*")</f>
        <v>0</v>
      </c>
      <c r="I1668" s="1">
        <f>COUNTIF(B1668,"*aa*")</f>
        <v>0</v>
      </c>
      <c r="J1668" s="1">
        <f>COUNTIF(B1668,"*oo*")</f>
        <v>0</v>
      </c>
      <c r="K1668" s="1">
        <f>COUNTIF(B1668,"*uu*")</f>
        <v>0</v>
      </c>
      <c r="L1668" s="1">
        <f>COUNTIF(B1668,"*ia*")</f>
        <v>0</v>
      </c>
      <c r="M1668" s="1">
        <f>COUNTIF(B1668,"*iu*")</f>
        <v>0</v>
      </c>
      <c r="N1668" s="1">
        <f>COUNTIF(B1668,"*ei*")</f>
        <v>0</v>
      </c>
      <c r="O1668" s="1">
        <f>COUNTIF(B1668,"*ea*")</f>
        <v>0</v>
      </c>
      <c r="P1668" s="1">
        <f>COUNTIF(B1668,"*eo*")</f>
        <v>0</v>
      </c>
      <c r="Q1668" s="1">
        <f>COUNTIF(B1668,"*eu*")</f>
        <v>0</v>
      </c>
      <c r="R1668" s="1">
        <f>COUNTIF(B1668,"*ai*")</f>
        <v>0</v>
      </c>
      <c r="S1668" s="1">
        <f>COUNTIF(B1668,"*ae*")</f>
        <v>0</v>
      </c>
      <c r="T1668" s="1">
        <f>COUNTIF(B1668,"*ao*")</f>
        <v>0</v>
      </c>
      <c r="U1668" s="1">
        <f>COUNTIF(B1668,"*au*")</f>
        <v>0</v>
      </c>
      <c r="V1668" s="1">
        <f>COUNTIF(B1668,"*oi*")</f>
        <v>0</v>
      </c>
      <c r="W1668" s="1">
        <f>COUNTIF(B1668,"*oe*")</f>
        <v>0</v>
      </c>
      <c r="X1668" s="1">
        <f>COUNTIF(B1668,"*oa*")</f>
        <v>0</v>
      </c>
      <c r="Y1668" s="1">
        <f>COUNTIF(B1668,"*ou*")</f>
        <v>0</v>
      </c>
      <c r="Z1668" s="1">
        <f>COUNTIF(B1668,"*ui*")</f>
        <v>0</v>
      </c>
      <c r="AA1668" s="1">
        <f>COUNTIF(B1668,"*ua*")</f>
        <v>0</v>
      </c>
      <c r="AB1668">
        <f>SUM(G1668:AA1668)</f>
        <v>0</v>
      </c>
      <c r="AC1668">
        <v>2</v>
      </c>
      <c r="AD1668">
        <f>COUNTIF(AC1668,"2")</f>
        <v>1</v>
      </c>
      <c r="AE1668">
        <f>COUNTIF(AC1668,"3")</f>
        <v>0</v>
      </c>
      <c r="AF1668">
        <f>COUNTIF(AC1668,"4")</f>
        <v>0</v>
      </c>
      <c r="AG1668">
        <f>COUNTIF(AC1668,"5")</f>
        <v>0</v>
      </c>
      <c r="AH1668">
        <v>1</v>
      </c>
      <c r="AI1668">
        <v>0</v>
      </c>
      <c r="AM1668">
        <v>1</v>
      </c>
      <c r="AN1668" t="str">
        <f>RIGHT(B1668,1)</f>
        <v>n</v>
      </c>
      <c r="AO1668" s="1">
        <f>COUNTIF(F1668,"CVCV")+COUNTIF(F1668,"CVVCV")</f>
        <v>0</v>
      </c>
      <c r="AP1668" s="1">
        <f>COUNTIF(F1668,"CVCVC")+COUNTIF(F1668,"CVVCVC")</f>
        <v>1</v>
      </c>
      <c r="AQ1668" s="1">
        <f>COUNTIF(F1668,"VCV")+COUNTIF(F1668,"VVCV")</f>
        <v>0</v>
      </c>
      <c r="AR1668" s="1">
        <f>COUNTIF(F1668,"VCVC")+COUNTIF(F1668,"VVCVC")</f>
        <v>0</v>
      </c>
      <c r="AS1668" s="1">
        <f>COUNTIF(F1668,"CVV")</f>
        <v>0</v>
      </c>
      <c r="AT1668" s="1">
        <f>COUNTIF(F1668,"CVVC")</f>
        <v>0</v>
      </c>
      <c r="AU1668" s="1">
        <f>COUNTIF(F1668,"VV")</f>
        <v>0</v>
      </c>
      <c r="AV1668" s="1">
        <f>COUNTIF(F1668,"VVC")</f>
        <v>0</v>
      </c>
      <c r="AW1668" s="1">
        <f>COUNTIF(F1668,"CVVCVC")+COUNTIF(F1668,"VVCVC")+COUNTIF(F1668,"CVVCV")+COUNTIF(F1668,"VVCV")</f>
        <v>0</v>
      </c>
      <c r="AY1668" s="1">
        <f>COUNTIF(F1668,"CCVCV")</f>
        <v>0</v>
      </c>
      <c r="AZ1668" s="1">
        <f>COUNTIF(F1668,"CCVCVC")</f>
        <v>0</v>
      </c>
      <c r="BA1668" s="1">
        <f>COUNTIF(F1668,"CCVV")</f>
        <v>0</v>
      </c>
      <c r="BB1668" s="1">
        <f>COUNTIF(F1668,"CCVVC")</f>
        <v>0</v>
      </c>
      <c r="BF1668" s="1" t="str">
        <f>RIGHT(F1668,4)</f>
        <v>VCVC</v>
      </c>
      <c r="BG1668" s="1"/>
      <c r="BJ1668">
        <v>1</v>
      </c>
      <c r="BP1668" s="1">
        <f>SUM(BG1668:BO1668)</f>
        <v>1</v>
      </c>
      <c r="BQ1668">
        <v>0</v>
      </c>
      <c r="BS1668" s="1" t="str">
        <f>LEFT(B1668,1)</f>
        <v>p</v>
      </c>
      <c r="BT1668" s="1" t="str">
        <f>LEFT(B1668,2)</f>
        <v>po</v>
      </c>
      <c r="BU1668" s="1" t="str">
        <f>RIGHT(B1668,1)</f>
        <v>n</v>
      </c>
      <c r="BX1668" s="10">
        <v>0</v>
      </c>
      <c r="BY1668" s="10" t="str">
        <f>LEFT(CA1668,1)</f>
        <v>o</v>
      </c>
      <c r="BZ1668" s="10" t="str">
        <f>LEFT(CC1668,1)</f>
        <v>o</v>
      </c>
      <c r="CA1668" s="10" t="str">
        <f>RIGHT(B1668,4)</f>
        <v>oʔon</v>
      </c>
      <c r="CB1668" s="10" t="str">
        <f>RIGHT(B1668,3)</f>
        <v>ʔon</v>
      </c>
      <c r="CC1668" s="10" t="str">
        <f>RIGHT(B1668,2)</f>
        <v>on</v>
      </c>
      <c r="CD1668" s="10" t="str">
        <f>RIGHT(B1668,1)</f>
        <v>n</v>
      </c>
    </row>
    <row r="1669" spans="1:82">
      <c r="A1669">
        <v>1549</v>
      </c>
      <c r="B1669" s="30" t="s">
        <v>3432</v>
      </c>
      <c r="C1669" t="s">
        <v>2198</v>
      </c>
      <c r="D1669" t="s">
        <v>1141</v>
      </c>
      <c r="E1669" t="s">
        <v>1141</v>
      </c>
      <c r="F1669" t="s">
        <v>2842</v>
      </c>
      <c r="G1669" s="1">
        <f>COUNTIF(B1669,"*ii*")</f>
        <v>0</v>
      </c>
      <c r="H1669" s="1">
        <f>COUNTIF(B1669,"*ee*")</f>
        <v>0</v>
      </c>
      <c r="I1669" s="1">
        <f>COUNTIF(B1669,"*aa*")</f>
        <v>0</v>
      </c>
      <c r="J1669" s="1">
        <f>COUNTIF(B1669,"*oo*")</f>
        <v>0</v>
      </c>
      <c r="K1669" s="1">
        <f>COUNTIF(B1669,"*uu*")</f>
        <v>0</v>
      </c>
      <c r="L1669" s="1">
        <f>COUNTIF(B1669,"*ia*")</f>
        <v>0</v>
      </c>
      <c r="M1669" s="1">
        <f>COUNTIF(B1669,"*iu*")</f>
        <v>0</v>
      </c>
      <c r="N1669" s="1">
        <f>COUNTIF(B1669,"*ei*")</f>
        <v>0</v>
      </c>
      <c r="O1669" s="1">
        <f>COUNTIF(B1669,"*ea*")</f>
        <v>0</v>
      </c>
      <c r="P1669" s="1">
        <f>COUNTIF(B1669,"*eo*")</f>
        <v>0</v>
      </c>
      <c r="Q1669" s="1">
        <f>COUNTIF(B1669,"*eu*")</f>
        <v>0</v>
      </c>
      <c r="R1669" s="1">
        <f>COUNTIF(B1669,"*ai*")</f>
        <v>0</v>
      </c>
      <c r="S1669" s="1">
        <f>COUNTIF(B1669,"*ae*")</f>
        <v>0</v>
      </c>
      <c r="T1669" s="1">
        <f>COUNTIF(B1669,"*ao*")</f>
        <v>0</v>
      </c>
      <c r="U1669" s="1">
        <f>COUNTIF(B1669,"*au*")</f>
        <v>0</v>
      </c>
      <c r="V1669" s="1">
        <f>COUNTIF(B1669,"*oi*")</f>
        <v>0</v>
      </c>
      <c r="W1669" s="1">
        <f>COUNTIF(B1669,"*oe*")</f>
        <v>0</v>
      </c>
      <c r="X1669" s="1">
        <f>COUNTIF(B1669,"*oa*")</f>
        <v>0</v>
      </c>
      <c r="Y1669" s="1">
        <f>COUNTIF(B1669,"*ou*")</f>
        <v>0</v>
      </c>
      <c r="Z1669" s="1">
        <f>COUNTIF(B1669,"*ui*")</f>
        <v>0</v>
      </c>
      <c r="AA1669" s="1">
        <f>COUNTIF(B1669,"*ua*")</f>
        <v>0</v>
      </c>
      <c r="AB1669">
        <f>SUM(G1669:AA1669)</f>
        <v>0</v>
      </c>
      <c r="AC1669">
        <v>2</v>
      </c>
      <c r="AD1669">
        <f>COUNTIF(AC1669,"2")</f>
        <v>1</v>
      </c>
      <c r="AE1669">
        <f>COUNTIF(AC1669,"3")</f>
        <v>0</v>
      </c>
      <c r="AF1669">
        <f>COUNTIF(AC1669,"4")</f>
        <v>0</v>
      </c>
      <c r="AG1669">
        <f>COUNTIF(AC1669,"5")</f>
        <v>0</v>
      </c>
      <c r="AH1669">
        <v>1</v>
      </c>
      <c r="AI1669">
        <v>0</v>
      </c>
      <c r="AM1669">
        <v>1</v>
      </c>
      <c r="AN1669" t="str">
        <f>RIGHT(B1669,1)</f>
        <v>n</v>
      </c>
      <c r="AO1669" s="1">
        <f>COUNTIF(F1669,"CVCV")+COUNTIF(F1669,"CVVCV")</f>
        <v>0</v>
      </c>
      <c r="AP1669" s="1">
        <f>COUNTIF(F1669,"CVCVC")+COUNTIF(F1669,"CVVCVC")</f>
        <v>1</v>
      </c>
      <c r="AQ1669" s="1">
        <f>COUNTIF(F1669,"VCV")+COUNTIF(F1669,"VVCV")</f>
        <v>0</v>
      </c>
      <c r="AR1669" s="1">
        <f>COUNTIF(F1669,"VCVC")+COUNTIF(F1669,"VVCVC")</f>
        <v>0</v>
      </c>
      <c r="AS1669" s="1">
        <f>COUNTIF(F1669,"CVV")</f>
        <v>0</v>
      </c>
      <c r="AT1669" s="1">
        <f>COUNTIF(F1669,"CVVC")</f>
        <v>0</v>
      </c>
      <c r="AU1669" s="1">
        <f>COUNTIF(F1669,"VV")</f>
        <v>0</v>
      </c>
      <c r="AV1669" s="1">
        <f>COUNTIF(F1669,"VVC")</f>
        <v>0</v>
      </c>
      <c r="AW1669" s="1">
        <f>COUNTIF(F1669,"CVVCVC")+COUNTIF(F1669,"VVCVC")+COUNTIF(F1669,"CVVCV")+COUNTIF(F1669,"VVCV")</f>
        <v>0</v>
      </c>
      <c r="AY1669" s="1">
        <f>COUNTIF(F1669,"CCVCV")</f>
        <v>0</v>
      </c>
      <c r="AZ1669" s="1">
        <f>COUNTIF(F1669,"CCVCVC")</f>
        <v>0</v>
      </c>
      <c r="BA1669" s="1">
        <f>COUNTIF(F1669,"CCVV")</f>
        <v>0</v>
      </c>
      <c r="BB1669" s="1">
        <f>COUNTIF(F1669,"CCVVC")</f>
        <v>0</v>
      </c>
      <c r="BF1669" s="1" t="str">
        <f>RIGHT(F1669,4)</f>
        <v>VCVC</v>
      </c>
      <c r="BG1669" s="1"/>
      <c r="BJ1669">
        <v>1</v>
      </c>
      <c r="BP1669" s="1">
        <f>SUM(BG1669:BO1669)</f>
        <v>1</v>
      </c>
      <c r="BQ1669">
        <v>0</v>
      </c>
      <c r="BS1669" s="1" t="str">
        <f>LEFT(B1669,1)</f>
        <v>r</v>
      </c>
      <c r="BT1669" s="1" t="str">
        <f>LEFT(B1669,2)</f>
        <v>ro</v>
      </c>
      <c r="BU1669" s="1" t="str">
        <f>RIGHT(B1669,1)</f>
        <v>n</v>
      </c>
      <c r="BX1669" s="10">
        <v>0</v>
      </c>
      <c r="BY1669" s="10" t="str">
        <f>LEFT(CA1669,1)</f>
        <v>o</v>
      </c>
      <c r="BZ1669" s="10" t="str">
        <f>LEFT(CC1669,1)</f>
        <v>o</v>
      </c>
      <c r="CA1669" s="10" t="str">
        <f>RIGHT(B1669,4)</f>
        <v>oʔon</v>
      </c>
      <c r="CB1669" s="10" t="str">
        <f>RIGHT(B1669,3)</f>
        <v>ʔon</v>
      </c>
      <c r="CC1669" s="10" t="str">
        <f>RIGHT(B1669,2)</f>
        <v>on</v>
      </c>
      <c r="CD1669" s="10" t="str">
        <f>RIGHT(B1669,1)</f>
        <v>n</v>
      </c>
    </row>
    <row r="1670" spans="1:82">
      <c r="A1670">
        <v>625</v>
      </c>
      <c r="B1670" s="30" t="s">
        <v>3100</v>
      </c>
      <c r="C1670" t="s">
        <v>1262</v>
      </c>
      <c r="D1670" t="s">
        <v>1151</v>
      </c>
      <c r="E1670" t="s">
        <v>2821</v>
      </c>
      <c r="F1670" t="s">
        <v>2842</v>
      </c>
      <c r="G1670" s="1">
        <f>COUNTIF(B1670,"*ii*")</f>
        <v>0</v>
      </c>
      <c r="H1670" s="1">
        <f>COUNTIF(B1670,"*ee*")</f>
        <v>0</v>
      </c>
      <c r="I1670" s="1">
        <f>COUNTIF(B1670,"*aa*")</f>
        <v>0</v>
      </c>
      <c r="J1670" s="1">
        <f>COUNTIF(B1670,"*oo*")</f>
        <v>0</v>
      </c>
      <c r="K1670" s="1">
        <f>COUNTIF(B1670,"*uu*")</f>
        <v>0</v>
      </c>
      <c r="L1670" s="1">
        <f>COUNTIF(B1670,"*ia*")</f>
        <v>0</v>
      </c>
      <c r="M1670" s="1">
        <f>COUNTIF(B1670,"*iu*")</f>
        <v>0</v>
      </c>
      <c r="N1670" s="1">
        <f>COUNTIF(B1670,"*ei*")</f>
        <v>0</v>
      </c>
      <c r="O1670" s="1">
        <f>COUNTIF(B1670,"*ea*")</f>
        <v>0</v>
      </c>
      <c r="P1670" s="1">
        <f>COUNTIF(B1670,"*eo*")</f>
        <v>0</v>
      </c>
      <c r="Q1670" s="1">
        <f>COUNTIF(B1670,"*eu*")</f>
        <v>0</v>
      </c>
      <c r="R1670" s="1">
        <f>COUNTIF(B1670,"*ai*")</f>
        <v>0</v>
      </c>
      <c r="S1670" s="1">
        <f>COUNTIF(B1670,"*ae*")</f>
        <v>0</v>
      </c>
      <c r="T1670" s="1">
        <f>COUNTIF(B1670,"*ao*")</f>
        <v>0</v>
      </c>
      <c r="U1670" s="1">
        <f>COUNTIF(B1670,"*au*")</f>
        <v>0</v>
      </c>
      <c r="V1670" s="1">
        <f>COUNTIF(B1670,"*oi*")</f>
        <v>0</v>
      </c>
      <c r="W1670" s="1">
        <f>COUNTIF(B1670,"*oe*")</f>
        <v>0</v>
      </c>
      <c r="X1670" s="1">
        <f>COUNTIF(B1670,"*oa*")</f>
        <v>0</v>
      </c>
      <c r="Y1670" s="1">
        <f>COUNTIF(B1670,"*ou*")</f>
        <v>0</v>
      </c>
      <c r="Z1670" s="1">
        <f>COUNTIF(B1670,"*ui*")</f>
        <v>0</v>
      </c>
      <c r="AA1670" s="1">
        <f>COUNTIF(B1670,"*ua*")</f>
        <v>0</v>
      </c>
      <c r="AB1670">
        <f>SUM(G1670:AA1670)</f>
        <v>0</v>
      </c>
      <c r="AC1670">
        <v>2</v>
      </c>
      <c r="AD1670">
        <f>COUNTIF(AC1670,"2")</f>
        <v>1</v>
      </c>
      <c r="AE1670">
        <f>COUNTIF(AC1670,"3")</f>
        <v>0</v>
      </c>
      <c r="AF1670">
        <f>COUNTIF(AC1670,"4")</f>
        <v>0</v>
      </c>
      <c r="AG1670">
        <f>COUNTIF(AC1670,"5")</f>
        <v>0</v>
      </c>
      <c r="AH1670">
        <v>1</v>
      </c>
      <c r="AI1670">
        <v>0</v>
      </c>
      <c r="AM1670">
        <v>1</v>
      </c>
      <c r="AN1670" t="str">
        <f>RIGHT(B1670,1)</f>
        <v>n</v>
      </c>
      <c r="AO1670" s="1">
        <f>COUNTIF(F1670,"CVCV")+COUNTIF(F1670,"CVVCV")</f>
        <v>0</v>
      </c>
      <c r="AP1670" s="1">
        <f>COUNTIF(F1670,"CVCVC")+COUNTIF(F1670,"CVVCVC")</f>
        <v>1</v>
      </c>
      <c r="AQ1670" s="1">
        <f>COUNTIF(F1670,"VCV")+COUNTIF(F1670,"VVCV")</f>
        <v>0</v>
      </c>
      <c r="AR1670" s="1">
        <f>COUNTIF(F1670,"VCVC")+COUNTIF(F1670,"VVCVC")</f>
        <v>0</v>
      </c>
      <c r="AS1670" s="1">
        <f>COUNTIF(F1670,"CVV")</f>
        <v>0</v>
      </c>
      <c r="AT1670" s="1">
        <f>COUNTIF(F1670,"CVVC")</f>
        <v>0</v>
      </c>
      <c r="AU1670" s="1">
        <f>COUNTIF(F1670,"VV")</f>
        <v>0</v>
      </c>
      <c r="AV1670" s="1">
        <f>COUNTIF(F1670,"VVC")</f>
        <v>0</v>
      </c>
      <c r="AW1670" s="1">
        <f>COUNTIF(F1670,"CVVCVC")+COUNTIF(F1670,"VVCVC")+COUNTIF(F1670,"CVVCV")+COUNTIF(F1670,"VVCV")</f>
        <v>0</v>
      </c>
      <c r="AY1670" s="1">
        <f>COUNTIF(F1670,"CCVCV")</f>
        <v>0</v>
      </c>
      <c r="AZ1670" s="1">
        <f>COUNTIF(F1670,"CCVCVC")</f>
        <v>0</v>
      </c>
      <c r="BA1670" s="1">
        <f>COUNTIF(F1670,"CCVV")</f>
        <v>0</v>
      </c>
      <c r="BB1670" s="1">
        <f>COUNTIF(F1670,"CCVVC")</f>
        <v>0</v>
      </c>
      <c r="BF1670" s="1" t="str">
        <f>RIGHT(F1670,4)</f>
        <v>VCVC</v>
      </c>
      <c r="BG1670" s="1"/>
      <c r="BJ1670">
        <v>1</v>
      </c>
      <c r="BP1670" s="1">
        <f>SUM(BG1670:BO1670)</f>
        <v>1</v>
      </c>
      <c r="BQ1670">
        <v>0</v>
      </c>
      <c r="BS1670" s="1" t="str">
        <f>LEFT(B1670,1)</f>
        <v>k</v>
      </c>
      <c r="BT1670" s="1" t="str">
        <f>LEFT(B1670,2)</f>
        <v>ko</v>
      </c>
      <c r="BU1670" s="1" t="str">
        <f>RIGHT(B1670,1)</f>
        <v>n</v>
      </c>
      <c r="BX1670" s="10">
        <v>0</v>
      </c>
      <c r="BY1670" s="10" t="str">
        <f>LEFT(CA1670,1)</f>
        <v>o</v>
      </c>
      <c r="BZ1670" s="10" t="str">
        <f>LEFT(CC1670,1)</f>
        <v>o</v>
      </c>
      <c r="CA1670" s="10" t="str">
        <f>RIGHT(B1670,4)</f>
        <v>oʔon</v>
      </c>
      <c r="CB1670" s="10" t="str">
        <f>RIGHT(B1670,3)</f>
        <v>ʔon</v>
      </c>
      <c r="CC1670" s="10" t="str">
        <f>RIGHT(B1670,2)</f>
        <v>on</v>
      </c>
      <c r="CD1670" s="10" t="str">
        <f>RIGHT(B1670,1)</f>
        <v>n</v>
      </c>
    </row>
    <row r="1671" spans="1:82">
      <c r="A1671">
        <v>1249</v>
      </c>
      <c r="B1671" s="30" t="s">
        <v>3227</v>
      </c>
      <c r="C1671" t="s">
        <v>1240</v>
      </c>
      <c r="D1671" t="s">
        <v>1150</v>
      </c>
      <c r="E1671" t="s">
        <v>2821</v>
      </c>
      <c r="F1671" t="s">
        <v>2842</v>
      </c>
      <c r="G1671" s="1">
        <f>COUNTIF(B1671,"*ii*")</f>
        <v>0</v>
      </c>
      <c r="H1671" s="1">
        <f>COUNTIF(B1671,"*ee*")</f>
        <v>0</v>
      </c>
      <c r="I1671" s="1">
        <f>COUNTIF(B1671,"*aa*")</f>
        <v>0</v>
      </c>
      <c r="J1671" s="1">
        <f>COUNTIF(B1671,"*oo*")</f>
        <v>0</v>
      </c>
      <c r="K1671" s="1">
        <f>COUNTIF(B1671,"*uu*")</f>
        <v>0</v>
      </c>
      <c r="L1671" s="1">
        <f>COUNTIF(B1671,"*ia*")</f>
        <v>0</v>
      </c>
      <c r="M1671" s="1">
        <f>COUNTIF(B1671,"*iu*")</f>
        <v>0</v>
      </c>
      <c r="N1671" s="1">
        <f>COUNTIF(B1671,"*ei*")</f>
        <v>0</v>
      </c>
      <c r="O1671" s="1">
        <f>COUNTIF(B1671,"*ea*")</f>
        <v>0</v>
      </c>
      <c r="P1671" s="1">
        <f>COUNTIF(B1671,"*eo*")</f>
        <v>0</v>
      </c>
      <c r="Q1671" s="1">
        <f>COUNTIF(B1671,"*eu*")</f>
        <v>0</v>
      </c>
      <c r="R1671" s="1">
        <f>COUNTIF(B1671,"*ai*")</f>
        <v>0</v>
      </c>
      <c r="S1671" s="1">
        <f>COUNTIF(B1671,"*ae*")</f>
        <v>0</v>
      </c>
      <c r="T1671" s="1">
        <f>COUNTIF(B1671,"*ao*")</f>
        <v>0</v>
      </c>
      <c r="U1671" s="1">
        <f>COUNTIF(B1671,"*au*")</f>
        <v>0</v>
      </c>
      <c r="V1671" s="1">
        <f>COUNTIF(B1671,"*oi*")</f>
        <v>0</v>
      </c>
      <c r="W1671" s="1">
        <f>COUNTIF(B1671,"*oe*")</f>
        <v>0</v>
      </c>
      <c r="X1671" s="1">
        <f>COUNTIF(B1671,"*oa*")</f>
        <v>0</v>
      </c>
      <c r="Y1671" s="1">
        <f>COUNTIF(B1671,"*ou*")</f>
        <v>0</v>
      </c>
      <c r="Z1671" s="1">
        <f>COUNTIF(B1671,"*ui*")</f>
        <v>0</v>
      </c>
      <c r="AA1671" s="1">
        <f>COUNTIF(B1671,"*ua*")</f>
        <v>0</v>
      </c>
      <c r="AB1671">
        <f>SUM(G1671:AA1671)</f>
        <v>0</v>
      </c>
      <c r="AC1671">
        <v>2</v>
      </c>
      <c r="AD1671">
        <f>COUNTIF(AC1671,"2")</f>
        <v>1</v>
      </c>
      <c r="AE1671">
        <f>COUNTIF(AC1671,"3")</f>
        <v>0</v>
      </c>
      <c r="AF1671">
        <f>COUNTIF(AC1671,"4")</f>
        <v>0</v>
      </c>
      <c r="AG1671">
        <f>COUNTIF(AC1671,"5")</f>
        <v>0</v>
      </c>
      <c r="AH1671">
        <v>1</v>
      </c>
      <c r="AI1671">
        <v>0</v>
      </c>
      <c r="AM1671">
        <v>1</v>
      </c>
      <c r="AN1671" t="str">
        <f>RIGHT(B1671,1)</f>
        <v>r</v>
      </c>
      <c r="AO1671" s="1">
        <f>COUNTIF(F1671,"CVCV")+COUNTIF(F1671,"CVVCV")</f>
        <v>0</v>
      </c>
      <c r="AP1671" s="1">
        <f>COUNTIF(F1671,"CVCVC")+COUNTIF(F1671,"CVVCVC")</f>
        <v>1</v>
      </c>
      <c r="AQ1671" s="1">
        <f>COUNTIF(F1671,"VCV")+COUNTIF(F1671,"VVCV")</f>
        <v>0</v>
      </c>
      <c r="AR1671" s="1">
        <f>COUNTIF(F1671,"VCVC")+COUNTIF(F1671,"VVCVC")</f>
        <v>0</v>
      </c>
      <c r="AS1671" s="1">
        <f>COUNTIF(F1671,"CVV")</f>
        <v>0</v>
      </c>
      <c r="AT1671" s="1">
        <f>COUNTIF(F1671,"CVVC")</f>
        <v>0</v>
      </c>
      <c r="AU1671" s="1">
        <f>COUNTIF(F1671,"VV")</f>
        <v>0</v>
      </c>
      <c r="AV1671" s="1">
        <f>COUNTIF(F1671,"VVC")</f>
        <v>0</v>
      </c>
      <c r="AW1671" s="1">
        <f>COUNTIF(F1671,"CVVCVC")+COUNTIF(F1671,"VVCVC")+COUNTIF(F1671,"CVVCV")+COUNTIF(F1671,"VVCV")</f>
        <v>0</v>
      </c>
      <c r="AY1671" s="1">
        <f>COUNTIF(F1671,"CCVCV")</f>
        <v>0</v>
      </c>
      <c r="AZ1671" s="1">
        <f>COUNTIF(F1671,"CCVCVC")</f>
        <v>0</v>
      </c>
      <c r="BA1671" s="1">
        <f>COUNTIF(F1671,"CCVV")</f>
        <v>0</v>
      </c>
      <c r="BB1671" s="1">
        <f>COUNTIF(F1671,"CCVVC")</f>
        <v>0</v>
      </c>
      <c r="BF1671" s="1" t="str">
        <f>RIGHT(F1671,4)</f>
        <v>VCVC</v>
      </c>
      <c r="BG1671" s="1"/>
      <c r="BJ1671">
        <v>1</v>
      </c>
      <c r="BP1671" s="1">
        <f>SUM(BG1671:BO1671)</f>
        <v>1</v>
      </c>
      <c r="BQ1671">
        <v>0</v>
      </c>
      <c r="BS1671" s="1" t="str">
        <f>LEFT(B1671,1)</f>
        <v>ʔ</v>
      </c>
      <c r="BT1671" s="1" t="str">
        <f>LEFT(B1671,2)</f>
        <v>ʔa</v>
      </c>
      <c r="BU1671" s="1" t="str">
        <f>RIGHT(B1671,1)</f>
        <v>r</v>
      </c>
      <c r="BX1671" s="10">
        <v>0</v>
      </c>
      <c r="BY1671" s="10" t="str">
        <f>LEFT(CA1671,1)</f>
        <v>a</v>
      </c>
      <c r="BZ1671" s="10" t="str">
        <f>LEFT(CC1671,1)</f>
        <v>o</v>
      </c>
      <c r="CA1671" s="10" t="str">
        <f>RIGHT(B1671,4)</f>
        <v>ator</v>
      </c>
      <c r="CB1671" s="10" t="str">
        <f>RIGHT(B1671,3)</f>
        <v>tor</v>
      </c>
      <c r="CC1671" s="10" t="str">
        <f>RIGHT(B1671,2)</f>
        <v>or</v>
      </c>
      <c r="CD1671" s="10" t="str">
        <f>RIGHT(B1671,1)</f>
        <v>r</v>
      </c>
    </row>
    <row r="1672" spans="1:82">
      <c r="A1672">
        <v>307</v>
      </c>
      <c r="B1672" s="30" t="s">
        <v>312</v>
      </c>
      <c r="C1672" t="s">
        <v>1581</v>
      </c>
      <c r="D1672" t="s">
        <v>1141</v>
      </c>
      <c r="E1672" t="s">
        <v>1141</v>
      </c>
      <c r="F1672" t="s">
        <v>2842</v>
      </c>
      <c r="G1672" s="1">
        <f>COUNTIF(B1672,"*ii*")</f>
        <v>0</v>
      </c>
      <c r="H1672" s="1">
        <f>COUNTIF(B1672,"*ee*")</f>
        <v>0</v>
      </c>
      <c r="I1672" s="1">
        <f>COUNTIF(B1672,"*aa*")</f>
        <v>0</v>
      </c>
      <c r="J1672" s="1">
        <f>COUNTIF(B1672,"*oo*")</f>
        <v>0</v>
      </c>
      <c r="K1672" s="1">
        <f>COUNTIF(B1672,"*uu*")</f>
        <v>0</v>
      </c>
      <c r="L1672" s="1">
        <f>COUNTIF(B1672,"*ia*")</f>
        <v>0</v>
      </c>
      <c r="M1672" s="1">
        <f>COUNTIF(B1672,"*iu*")</f>
        <v>0</v>
      </c>
      <c r="N1672" s="1">
        <f>COUNTIF(B1672,"*ei*")</f>
        <v>0</v>
      </c>
      <c r="O1672" s="1">
        <f>COUNTIF(B1672,"*ea*")</f>
        <v>0</v>
      </c>
      <c r="P1672" s="1">
        <f>COUNTIF(B1672,"*eo*")</f>
        <v>0</v>
      </c>
      <c r="Q1672" s="1">
        <f>COUNTIF(B1672,"*eu*")</f>
        <v>0</v>
      </c>
      <c r="R1672" s="1">
        <f>COUNTIF(B1672,"*ai*")</f>
        <v>0</v>
      </c>
      <c r="S1672" s="1">
        <f>COUNTIF(B1672,"*ae*")</f>
        <v>0</v>
      </c>
      <c r="T1672" s="1">
        <f>COUNTIF(B1672,"*ao*")</f>
        <v>0</v>
      </c>
      <c r="U1672" s="1">
        <f>COUNTIF(B1672,"*au*")</f>
        <v>0</v>
      </c>
      <c r="V1672" s="1">
        <f>COUNTIF(B1672,"*oi*")</f>
        <v>0</v>
      </c>
      <c r="W1672" s="1">
        <f>COUNTIF(B1672,"*oe*")</f>
        <v>0</v>
      </c>
      <c r="X1672" s="1">
        <f>COUNTIF(B1672,"*oa*")</f>
        <v>0</v>
      </c>
      <c r="Y1672" s="1">
        <f>COUNTIF(B1672,"*ou*")</f>
        <v>0</v>
      </c>
      <c r="Z1672" s="1">
        <f>COUNTIF(B1672,"*ui*")</f>
        <v>0</v>
      </c>
      <c r="AA1672" s="1">
        <f>COUNTIF(B1672,"*ua*")</f>
        <v>0</v>
      </c>
      <c r="AB1672">
        <f>SUM(G1672:AA1672)</f>
        <v>0</v>
      </c>
      <c r="AC1672">
        <v>2</v>
      </c>
      <c r="AD1672">
        <f>COUNTIF(AC1672,"2")</f>
        <v>1</v>
      </c>
      <c r="AE1672">
        <f>COUNTIF(AC1672,"3")</f>
        <v>0</v>
      </c>
      <c r="AF1672">
        <f>COUNTIF(AC1672,"4")</f>
        <v>0</v>
      </c>
      <c r="AG1672">
        <f>COUNTIF(AC1672,"5")</f>
        <v>0</v>
      </c>
      <c r="AH1672">
        <v>1</v>
      </c>
      <c r="AI1672">
        <v>0</v>
      </c>
      <c r="AM1672">
        <v>1</v>
      </c>
      <c r="AN1672" t="str">
        <f>RIGHT(B1672,1)</f>
        <v>r</v>
      </c>
      <c r="AO1672" s="1">
        <f>COUNTIF(F1672,"CVCV")+COUNTIF(F1672,"CVVCV")</f>
        <v>0</v>
      </c>
      <c r="AP1672" s="1">
        <f>COUNTIF(F1672,"CVCVC")+COUNTIF(F1672,"CVVCVC")</f>
        <v>1</v>
      </c>
      <c r="AQ1672" s="1">
        <f>COUNTIF(F1672,"VCV")+COUNTIF(F1672,"VVCV")</f>
        <v>0</v>
      </c>
      <c r="AR1672" s="1">
        <f>COUNTIF(F1672,"VCVC")+COUNTIF(F1672,"VVCVC")</f>
        <v>0</v>
      </c>
      <c r="AS1672" s="1">
        <f>COUNTIF(F1672,"CVV")</f>
        <v>0</v>
      </c>
      <c r="AT1672" s="1">
        <f>COUNTIF(F1672,"CVVC")</f>
        <v>0</v>
      </c>
      <c r="AU1672" s="1">
        <f>COUNTIF(F1672,"VV")</f>
        <v>0</v>
      </c>
      <c r="AV1672" s="1">
        <f>COUNTIF(F1672,"VVC")</f>
        <v>0</v>
      </c>
      <c r="AW1672" s="1">
        <f>COUNTIF(F1672,"CVVCVC")+COUNTIF(F1672,"VVCVC")+COUNTIF(F1672,"CVVCV")+COUNTIF(F1672,"VVCV")</f>
        <v>0</v>
      </c>
      <c r="AY1672" s="1">
        <f>COUNTIF(F1672,"CCVCV")</f>
        <v>0</v>
      </c>
      <c r="AZ1672" s="1">
        <f>COUNTIF(F1672,"CCVCVC")</f>
        <v>0</v>
      </c>
      <c r="BA1672" s="1">
        <f>COUNTIF(F1672,"CCVV")</f>
        <v>0</v>
      </c>
      <c r="BB1672" s="1">
        <f>COUNTIF(F1672,"CCVVC")</f>
        <v>0</v>
      </c>
      <c r="BF1672" s="1" t="str">
        <f>RIGHT(F1672,4)</f>
        <v>VCVC</v>
      </c>
      <c r="BG1672" s="1"/>
      <c r="BJ1672">
        <v>1</v>
      </c>
      <c r="BP1672" s="1">
        <f>SUM(BG1672:BO1672)</f>
        <v>1</v>
      </c>
      <c r="BQ1672">
        <v>0</v>
      </c>
      <c r="BS1672" s="1" t="str">
        <f>LEFT(B1672,1)</f>
        <v>f</v>
      </c>
      <c r="BT1672" s="1" t="str">
        <f>LEFT(B1672,2)</f>
        <v>fe</v>
      </c>
      <c r="BU1672" s="1" t="str">
        <f>RIGHT(B1672,1)</f>
        <v>r</v>
      </c>
      <c r="BX1672" s="10">
        <v>0</v>
      </c>
      <c r="BY1672" s="10" t="str">
        <f>LEFT(CA1672,1)</f>
        <v>e</v>
      </c>
      <c r="BZ1672" s="10" t="str">
        <f>LEFT(CC1672,1)</f>
        <v>o</v>
      </c>
      <c r="CA1672" s="10" t="str">
        <f>RIGHT(B1672,4)</f>
        <v>etor</v>
      </c>
      <c r="CB1672" s="10" t="str">
        <f>RIGHT(B1672,3)</f>
        <v>tor</v>
      </c>
      <c r="CC1672" s="10" t="str">
        <f>RIGHT(B1672,2)</f>
        <v>or</v>
      </c>
      <c r="CD1672" s="10" t="str">
        <f>RIGHT(B1672,1)</f>
        <v>r</v>
      </c>
    </row>
    <row r="1673" spans="1:82">
      <c r="A1673">
        <v>1870</v>
      </c>
      <c r="B1673" s="30" t="s">
        <v>1033</v>
      </c>
      <c r="C1673" t="s">
        <v>1033</v>
      </c>
      <c r="D1673" t="s">
        <v>1158</v>
      </c>
      <c r="E1673" t="s">
        <v>1141</v>
      </c>
      <c r="F1673" t="s">
        <v>2842</v>
      </c>
      <c r="G1673" s="1">
        <f>COUNTIF(B1673,"*ii*")</f>
        <v>0</v>
      </c>
      <c r="H1673" s="1">
        <f>COUNTIF(B1673,"*ee*")</f>
        <v>0</v>
      </c>
      <c r="I1673" s="1">
        <f>COUNTIF(B1673,"*aa*")</f>
        <v>0</v>
      </c>
      <c r="J1673" s="1">
        <f>COUNTIF(B1673,"*oo*")</f>
        <v>0</v>
      </c>
      <c r="K1673" s="1">
        <f>COUNTIF(B1673,"*uu*")</f>
        <v>0</v>
      </c>
      <c r="L1673" s="1">
        <f>COUNTIF(B1673,"*ia*")</f>
        <v>0</v>
      </c>
      <c r="M1673" s="1">
        <f>COUNTIF(B1673,"*iu*")</f>
        <v>0</v>
      </c>
      <c r="N1673" s="1">
        <f>COUNTIF(B1673,"*ei*")</f>
        <v>0</v>
      </c>
      <c r="O1673" s="1">
        <f>COUNTIF(B1673,"*ea*")</f>
        <v>0</v>
      </c>
      <c r="P1673" s="1">
        <f>COUNTIF(B1673,"*eo*")</f>
        <v>0</v>
      </c>
      <c r="Q1673" s="1">
        <f>COUNTIF(B1673,"*eu*")</f>
        <v>0</v>
      </c>
      <c r="R1673" s="1">
        <f>COUNTIF(B1673,"*ai*")</f>
        <v>0</v>
      </c>
      <c r="S1673" s="1">
        <f>COUNTIF(B1673,"*ae*")</f>
        <v>0</v>
      </c>
      <c r="T1673" s="1">
        <f>COUNTIF(B1673,"*ao*")</f>
        <v>0</v>
      </c>
      <c r="U1673" s="1">
        <f>COUNTIF(B1673,"*au*")</f>
        <v>0</v>
      </c>
      <c r="V1673" s="1">
        <f>COUNTIF(B1673,"*oi*")</f>
        <v>0</v>
      </c>
      <c r="W1673" s="1">
        <f>COUNTIF(B1673,"*oe*")</f>
        <v>0</v>
      </c>
      <c r="X1673" s="1">
        <f>COUNTIF(B1673,"*oa*")</f>
        <v>0</v>
      </c>
      <c r="Y1673" s="1">
        <f>COUNTIF(B1673,"*ou*")</f>
        <v>0</v>
      </c>
      <c r="Z1673" s="1">
        <f>COUNTIF(B1673,"*ui*")</f>
        <v>0</v>
      </c>
      <c r="AA1673" s="1">
        <f>COUNTIF(B1673,"*ua*")</f>
        <v>0</v>
      </c>
      <c r="AB1673">
        <f>SUM(G1673:AA1673)</f>
        <v>0</v>
      </c>
      <c r="AC1673">
        <v>2</v>
      </c>
      <c r="AD1673">
        <f>COUNTIF(AC1673,"2")</f>
        <v>1</v>
      </c>
      <c r="AE1673">
        <f>COUNTIF(AC1673,"3")</f>
        <v>0</v>
      </c>
      <c r="AF1673">
        <f>COUNTIF(AC1673,"4")</f>
        <v>0</v>
      </c>
      <c r="AG1673">
        <f>COUNTIF(AC1673,"5")</f>
        <v>0</v>
      </c>
      <c r="AH1673">
        <v>1</v>
      </c>
      <c r="AI1673">
        <v>0</v>
      </c>
      <c r="AM1673">
        <v>1</v>
      </c>
      <c r="AN1673" t="str">
        <f>RIGHT(B1673,1)</f>
        <v>r</v>
      </c>
      <c r="AO1673" s="1">
        <f>COUNTIF(F1673,"CVCV")+COUNTIF(F1673,"CVVCV")</f>
        <v>0</v>
      </c>
      <c r="AP1673" s="1">
        <f>COUNTIF(F1673,"CVCVC")+COUNTIF(F1673,"CVVCVC")</f>
        <v>1</v>
      </c>
      <c r="AQ1673" s="1">
        <f>COUNTIF(F1673,"VCV")+COUNTIF(F1673,"VVCV")</f>
        <v>0</v>
      </c>
      <c r="AR1673" s="1">
        <f>COUNTIF(F1673,"VCVC")+COUNTIF(F1673,"VVCVC")</f>
        <v>0</v>
      </c>
      <c r="AS1673" s="1">
        <f>COUNTIF(F1673,"CVV")</f>
        <v>0</v>
      </c>
      <c r="AT1673" s="1">
        <f>COUNTIF(F1673,"CVVC")</f>
        <v>0</v>
      </c>
      <c r="AU1673" s="1">
        <f>COUNTIF(F1673,"VV")</f>
        <v>0</v>
      </c>
      <c r="AV1673" s="1">
        <f>COUNTIF(F1673,"VVC")</f>
        <v>0</v>
      </c>
      <c r="AW1673" s="1">
        <f>COUNTIF(F1673,"CVVCVC")+COUNTIF(F1673,"VVCVC")+COUNTIF(F1673,"CVVCV")+COUNTIF(F1673,"VVCV")</f>
        <v>0</v>
      </c>
      <c r="AY1673" s="1">
        <f>COUNTIF(F1673,"CCVCV")</f>
        <v>0</v>
      </c>
      <c r="AZ1673" s="1">
        <f>COUNTIF(F1673,"CCVCVC")</f>
        <v>0</v>
      </c>
      <c r="BA1673" s="1">
        <f>COUNTIF(F1673,"CCVV")</f>
        <v>0</v>
      </c>
      <c r="BB1673" s="1">
        <f>COUNTIF(F1673,"CCVVC")</f>
        <v>0</v>
      </c>
      <c r="BF1673" s="1" t="str">
        <f>RIGHT(F1673,4)</f>
        <v>VCVC</v>
      </c>
      <c r="BG1673" s="1"/>
      <c r="BI1673">
        <f>COUNTIFS(BY1673,"i",BZ1673,"e")+COUNTIFS(BY1673,"i",BZ1673,"o")+COUNTIFS(BY1673,"u",BZ1673,"e")+COUNTIFS(BY1673,"u",BZ1673,"o")</f>
        <v>1</v>
      </c>
      <c r="BJ1673">
        <v>1</v>
      </c>
      <c r="BP1673" s="1">
        <f>SUM(BG1673:BO1673)</f>
        <v>2</v>
      </c>
      <c r="BQ1673">
        <v>0</v>
      </c>
      <c r="BS1673" s="1" t="str">
        <f>LEFT(B1673,1)</f>
        <v>T</v>
      </c>
      <c r="BT1673" s="1" t="str">
        <f>LEFT(B1673,2)</f>
        <v>Ti</v>
      </c>
      <c r="BU1673" s="1" t="str">
        <f>RIGHT(B1673,1)</f>
        <v>r</v>
      </c>
      <c r="BX1673" s="10">
        <v>0</v>
      </c>
      <c r="BY1673" s="10" t="str">
        <f>LEFT(CA1673,1)</f>
        <v>i</v>
      </c>
      <c r="BZ1673" s="10" t="str">
        <f>LEFT(CC1673,1)</f>
        <v>o</v>
      </c>
      <c r="CA1673" s="10" t="str">
        <f>RIGHT(B1673,4)</f>
        <v>imor</v>
      </c>
      <c r="CB1673" s="10" t="str">
        <f>RIGHT(B1673,3)</f>
        <v>mor</v>
      </c>
      <c r="CC1673" s="10" t="str">
        <f>RIGHT(B1673,2)</f>
        <v>or</v>
      </c>
      <c r="CD1673" s="10" t="str">
        <f>RIGHT(B1673,1)</f>
        <v>r</v>
      </c>
    </row>
    <row r="1674" spans="1:82">
      <c r="A1674">
        <v>875</v>
      </c>
      <c r="B1674" s="30" t="s">
        <v>663</v>
      </c>
      <c r="C1674" t="s">
        <v>2066</v>
      </c>
      <c r="D1674" t="s">
        <v>1141</v>
      </c>
      <c r="E1674" t="s">
        <v>1141</v>
      </c>
      <c r="F1674" t="s">
        <v>2842</v>
      </c>
      <c r="G1674" s="1">
        <f>COUNTIF(B1674,"*ii*")</f>
        <v>0</v>
      </c>
      <c r="H1674" s="1">
        <f>COUNTIF(B1674,"*ee*")</f>
        <v>0</v>
      </c>
      <c r="I1674" s="1">
        <f>COUNTIF(B1674,"*aa*")</f>
        <v>0</v>
      </c>
      <c r="J1674" s="1">
        <f>COUNTIF(B1674,"*oo*")</f>
        <v>0</v>
      </c>
      <c r="K1674" s="1">
        <f>COUNTIF(B1674,"*uu*")</f>
        <v>0</v>
      </c>
      <c r="L1674" s="1">
        <f>COUNTIF(B1674,"*ia*")</f>
        <v>0</v>
      </c>
      <c r="M1674" s="1">
        <f>COUNTIF(B1674,"*iu*")</f>
        <v>0</v>
      </c>
      <c r="N1674" s="1">
        <f>COUNTIF(B1674,"*ei*")</f>
        <v>0</v>
      </c>
      <c r="O1674" s="1">
        <f>COUNTIF(B1674,"*ea*")</f>
        <v>0</v>
      </c>
      <c r="P1674" s="1">
        <f>COUNTIF(B1674,"*eo*")</f>
        <v>0</v>
      </c>
      <c r="Q1674" s="1">
        <f>COUNTIF(B1674,"*eu*")</f>
        <v>0</v>
      </c>
      <c r="R1674" s="1">
        <f>COUNTIF(B1674,"*ai*")</f>
        <v>0</v>
      </c>
      <c r="S1674" s="1">
        <f>COUNTIF(B1674,"*ae*")</f>
        <v>0</v>
      </c>
      <c r="T1674" s="1">
        <f>COUNTIF(B1674,"*ao*")</f>
        <v>0</v>
      </c>
      <c r="U1674" s="1">
        <f>COUNTIF(B1674,"*au*")</f>
        <v>0</v>
      </c>
      <c r="V1674" s="1">
        <f>COUNTIF(B1674,"*oi*")</f>
        <v>0</v>
      </c>
      <c r="W1674" s="1">
        <f>COUNTIF(B1674,"*oe*")</f>
        <v>0</v>
      </c>
      <c r="X1674" s="1">
        <f>COUNTIF(B1674,"*oa*")</f>
        <v>0</v>
      </c>
      <c r="Y1674" s="1">
        <f>COUNTIF(B1674,"*ou*")</f>
        <v>0</v>
      </c>
      <c r="Z1674" s="1">
        <f>COUNTIF(B1674,"*ui*")</f>
        <v>0</v>
      </c>
      <c r="AA1674" s="1">
        <f>COUNTIF(B1674,"*ua*")</f>
        <v>0</v>
      </c>
      <c r="AB1674">
        <f>SUM(G1674:AA1674)</f>
        <v>0</v>
      </c>
      <c r="AC1674">
        <v>2</v>
      </c>
      <c r="AD1674">
        <f>COUNTIF(AC1674,"2")</f>
        <v>1</v>
      </c>
      <c r="AE1674">
        <f>COUNTIF(AC1674,"3")</f>
        <v>0</v>
      </c>
      <c r="AF1674">
        <f>COUNTIF(AC1674,"4")</f>
        <v>0</v>
      </c>
      <c r="AG1674">
        <f>COUNTIF(AC1674,"5")</f>
        <v>0</v>
      </c>
      <c r="AH1674">
        <v>1</v>
      </c>
      <c r="AI1674">
        <v>0</v>
      </c>
      <c r="AM1674">
        <v>1</v>
      </c>
      <c r="AN1674" t="str">
        <f>RIGHT(B1674,1)</f>
        <v>r</v>
      </c>
      <c r="AO1674" s="1">
        <f>COUNTIF(F1674,"CVCV")+COUNTIF(F1674,"CVVCV")</f>
        <v>0</v>
      </c>
      <c r="AP1674" s="1">
        <f>COUNTIF(F1674,"CVCVC")+COUNTIF(F1674,"CVVCVC")</f>
        <v>1</v>
      </c>
      <c r="AQ1674" s="1">
        <f>COUNTIF(F1674,"VCV")+COUNTIF(F1674,"VVCV")</f>
        <v>0</v>
      </c>
      <c r="AR1674" s="1">
        <f>COUNTIF(F1674,"VCVC")+COUNTIF(F1674,"VVCVC")</f>
        <v>0</v>
      </c>
      <c r="AS1674" s="1">
        <f>COUNTIF(F1674,"CVV")</f>
        <v>0</v>
      </c>
      <c r="AT1674" s="1">
        <f>COUNTIF(F1674,"CVVC")</f>
        <v>0</v>
      </c>
      <c r="AU1674" s="1">
        <f>COUNTIF(F1674,"VV")</f>
        <v>0</v>
      </c>
      <c r="AV1674" s="1">
        <f>COUNTIF(F1674,"VVC")</f>
        <v>0</v>
      </c>
      <c r="AW1674" s="1">
        <f>COUNTIF(F1674,"CVVCVC")+COUNTIF(F1674,"VVCVC")+COUNTIF(F1674,"CVVCV")+COUNTIF(F1674,"VVCV")</f>
        <v>0</v>
      </c>
      <c r="AY1674" s="1">
        <f>COUNTIF(F1674,"CCVCV")</f>
        <v>0</v>
      </c>
      <c r="AZ1674" s="1">
        <f>COUNTIF(F1674,"CCVCVC")</f>
        <v>0</v>
      </c>
      <c r="BA1674" s="1">
        <f>COUNTIF(F1674,"CCVV")</f>
        <v>0</v>
      </c>
      <c r="BB1674" s="1">
        <f>COUNTIF(F1674,"CCVVC")</f>
        <v>0</v>
      </c>
      <c r="BF1674" s="1" t="str">
        <f>RIGHT(F1674,4)</f>
        <v>VCVC</v>
      </c>
      <c r="BG1674" s="1"/>
      <c r="BJ1674">
        <v>1</v>
      </c>
      <c r="BP1674" s="1">
        <f>SUM(BG1674:BO1674)</f>
        <v>1</v>
      </c>
      <c r="BQ1674">
        <v>0</v>
      </c>
      <c r="BS1674" s="1" t="str">
        <f>LEFT(B1674,1)</f>
        <v>m</v>
      </c>
      <c r="BT1674" s="1" t="str">
        <f>LEFT(B1674,2)</f>
        <v>mo</v>
      </c>
      <c r="BU1674" s="1" t="str">
        <f>RIGHT(B1674,1)</f>
        <v>r</v>
      </c>
      <c r="BX1674" s="10">
        <v>0</v>
      </c>
      <c r="BY1674" s="10" t="str">
        <f>LEFT(CA1674,1)</f>
        <v>o</v>
      </c>
      <c r="BZ1674" s="10" t="str">
        <f>LEFT(CC1674,1)</f>
        <v>o</v>
      </c>
      <c r="CA1674" s="10" t="str">
        <f>RIGHT(B1674,4)</f>
        <v>otor</v>
      </c>
      <c r="CB1674" s="10" t="str">
        <f>RIGHT(B1674,3)</f>
        <v>tor</v>
      </c>
      <c r="CC1674" s="10" t="str">
        <f>RIGHT(B1674,2)</f>
        <v>or</v>
      </c>
      <c r="CD1674" s="10" t="str">
        <f>RIGHT(B1674,1)</f>
        <v>r</v>
      </c>
    </row>
    <row r="1675" spans="1:82">
      <c r="A1675">
        <v>1907</v>
      </c>
      <c r="B1675" s="30" t="s">
        <v>3493</v>
      </c>
      <c r="C1675" t="s">
        <v>1344</v>
      </c>
      <c r="D1675" t="s">
        <v>1150</v>
      </c>
      <c r="E1675" t="s">
        <v>2821</v>
      </c>
      <c r="F1675" t="s">
        <v>2842</v>
      </c>
      <c r="G1675" s="1">
        <f>COUNTIF(B1675,"*ii*")</f>
        <v>0</v>
      </c>
      <c r="H1675" s="1">
        <f>COUNTIF(B1675,"*ee*")</f>
        <v>0</v>
      </c>
      <c r="I1675" s="1">
        <f>COUNTIF(B1675,"*aa*")</f>
        <v>0</v>
      </c>
      <c r="J1675" s="1">
        <f>COUNTIF(B1675,"*oo*")</f>
        <v>0</v>
      </c>
      <c r="K1675" s="1">
        <f>COUNTIF(B1675,"*uu*")</f>
        <v>0</v>
      </c>
      <c r="L1675" s="1">
        <f>COUNTIF(B1675,"*ia*")</f>
        <v>0</v>
      </c>
      <c r="M1675" s="1">
        <f>COUNTIF(B1675,"*iu*")</f>
        <v>0</v>
      </c>
      <c r="N1675" s="1">
        <f>COUNTIF(B1675,"*ei*")</f>
        <v>0</v>
      </c>
      <c r="O1675" s="1">
        <f>COUNTIF(B1675,"*ea*")</f>
        <v>0</v>
      </c>
      <c r="P1675" s="1">
        <f>COUNTIF(B1675,"*eo*")</f>
        <v>0</v>
      </c>
      <c r="Q1675" s="1">
        <f>COUNTIF(B1675,"*eu*")</f>
        <v>0</v>
      </c>
      <c r="R1675" s="1">
        <f>COUNTIF(B1675,"*ai*")</f>
        <v>0</v>
      </c>
      <c r="S1675" s="1">
        <f>COUNTIF(B1675,"*ae*")</f>
        <v>0</v>
      </c>
      <c r="T1675" s="1">
        <f>COUNTIF(B1675,"*ao*")</f>
        <v>0</v>
      </c>
      <c r="U1675" s="1">
        <f>COUNTIF(B1675,"*au*")</f>
        <v>0</v>
      </c>
      <c r="V1675" s="1">
        <f>COUNTIF(B1675,"*oi*")</f>
        <v>0</v>
      </c>
      <c r="W1675" s="1">
        <f>COUNTIF(B1675,"*oe*")</f>
        <v>0</v>
      </c>
      <c r="X1675" s="1">
        <f>COUNTIF(B1675,"*oa*")</f>
        <v>0</v>
      </c>
      <c r="Y1675" s="1">
        <f>COUNTIF(B1675,"*ou*")</f>
        <v>0</v>
      </c>
      <c r="Z1675" s="1">
        <f>COUNTIF(B1675,"*ui*")</f>
        <v>0</v>
      </c>
      <c r="AA1675" s="1">
        <f>COUNTIF(B1675,"*ua*")</f>
        <v>0</v>
      </c>
      <c r="AB1675">
        <f>SUM(G1675:AA1675)</f>
        <v>0</v>
      </c>
      <c r="AC1675">
        <v>2</v>
      </c>
      <c r="AD1675">
        <f>COUNTIF(AC1675,"2")</f>
        <v>1</v>
      </c>
      <c r="AE1675">
        <f>COUNTIF(AC1675,"3")</f>
        <v>0</v>
      </c>
      <c r="AF1675">
        <f>COUNTIF(AC1675,"4")</f>
        <v>0</v>
      </c>
      <c r="AG1675">
        <f>COUNTIF(AC1675,"5")</f>
        <v>0</v>
      </c>
      <c r="AH1675">
        <v>1</v>
      </c>
      <c r="AI1675">
        <v>0</v>
      </c>
      <c r="AM1675">
        <v>1</v>
      </c>
      <c r="AN1675" t="str">
        <f>RIGHT(B1675,1)</f>
        <v>r</v>
      </c>
      <c r="AO1675" s="1">
        <f>COUNTIF(F1675,"CVCV")+COUNTIF(F1675,"CVVCV")</f>
        <v>0</v>
      </c>
      <c r="AP1675" s="1">
        <f>COUNTIF(F1675,"CVCVC")+COUNTIF(F1675,"CVVCVC")</f>
        <v>1</v>
      </c>
      <c r="AQ1675" s="1">
        <f>COUNTIF(F1675,"VCV")+COUNTIF(F1675,"VVCV")</f>
        <v>0</v>
      </c>
      <c r="AR1675" s="1">
        <f>COUNTIF(F1675,"VCVC")+COUNTIF(F1675,"VVCVC")</f>
        <v>0</v>
      </c>
      <c r="AS1675" s="1">
        <f>COUNTIF(F1675,"CVV")</f>
        <v>0</v>
      </c>
      <c r="AT1675" s="1">
        <f>COUNTIF(F1675,"CVVC")</f>
        <v>0</v>
      </c>
      <c r="AU1675" s="1">
        <f>COUNTIF(F1675,"VV")</f>
        <v>0</v>
      </c>
      <c r="AV1675" s="1">
        <f>COUNTIF(F1675,"VVC")</f>
        <v>0</v>
      </c>
      <c r="AW1675" s="1">
        <f>COUNTIF(F1675,"CVVCVC")+COUNTIF(F1675,"VVCVC")+COUNTIF(F1675,"CVVCV")+COUNTIF(F1675,"VVCV")</f>
        <v>0</v>
      </c>
      <c r="AY1675" s="1">
        <f>COUNTIF(F1675,"CCVCV")</f>
        <v>0</v>
      </c>
      <c r="AZ1675" s="1">
        <f>COUNTIF(F1675,"CCVCVC")</f>
        <v>0</v>
      </c>
      <c r="BA1675" s="1">
        <f>COUNTIF(F1675,"CCVV")</f>
        <v>0</v>
      </c>
      <c r="BB1675" s="1">
        <f>COUNTIF(F1675,"CCVVC")</f>
        <v>0</v>
      </c>
      <c r="BF1675" s="1" t="str">
        <f>RIGHT(F1675,4)</f>
        <v>VCVC</v>
      </c>
      <c r="BG1675" s="1"/>
      <c r="BJ1675">
        <v>1</v>
      </c>
      <c r="BP1675" s="1">
        <f>SUM(BG1675:BO1675)</f>
        <v>1</v>
      </c>
      <c r="BQ1675">
        <v>0</v>
      </c>
      <c r="BS1675" s="1" t="str">
        <f>LEFT(B1675,1)</f>
        <v>t</v>
      </c>
      <c r="BT1675" s="1" t="str">
        <f>LEFT(B1675,2)</f>
        <v>to</v>
      </c>
      <c r="BU1675" s="1" t="str">
        <f>RIGHT(B1675,1)</f>
        <v>r</v>
      </c>
      <c r="BX1675" s="10">
        <v>0</v>
      </c>
      <c r="BY1675" s="10" t="str">
        <f>LEFT(CA1675,1)</f>
        <v>o</v>
      </c>
      <c r="BZ1675" s="10" t="str">
        <f>LEFT(CC1675,1)</f>
        <v>o</v>
      </c>
      <c r="CA1675" s="10" t="str">
        <f>RIGHT(B1675,4)</f>
        <v>oʔor</v>
      </c>
      <c r="CB1675" s="10" t="str">
        <f>RIGHT(B1675,3)</f>
        <v>ʔor</v>
      </c>
      <c r="CC1675" s="10" t="str">
        <f>RIGHT(B1675,2)</f>
        <v>or</v>
      </c>
      <c r="CD1675" s="10" t="str">
        <f>RIGHT(B1675,1)</f>
        <v>r</v>
      </c>
    </row>
    <row r="1676" spans="1:82">
      <c r="A1676">
        <v>641</v>
      </c>
      <c r="B1676" s="30" t="s">
        <v>584</v>
      </c>
      <c r="C1676" t="s">
        <v>584</v>
      </c>
      <c r="D1676" t="s">
        <v>1158</v>
      </c>
      <c r="E1676" t="s">
        <v>1141</v>
      </c>
      <c r="F1676" t="s">
        <v>2842</v>
      </c>
      <c r="G1676" s="1">
        <f>COUNTIF(B1676,"*ii*")</f>
        <v>0</v>
      </c>
      <c r="H1676" s="1">
        <f>COUNTIF(B1676,"*ee*")</f>
        <v>0</v>
      </c>
      <c r="I1676" s="1">
        <f>COUNTIF(B1676,"*aa*")</f>
        <v>0</v>
      </c>
      <c r="J1676" s="1">
        <f>COUNTIF(B1676,"*oo*")</f>
        <v>0</v>
      </c>
      <c r="K1676" s="1">
        <f>COUNTIF(B1676,"*uu*")</f>
        <v>0</v>
      </c>
      <c r="L1676" s="1">
        <f>COUNTIF(B1676,"*ia*")</f>
        <v>0</v>
      </c>
      <c r="M1676" s="1">
        <f>COUNTIF(B1676,"*iu*")</f>
        <v>0</v>
      </c>
      <c r="N1676" s="1">
        <f>COUNTIF(B1676,"*ei*")</f>
        <v>0</v>
      </c>
      <c r="O1676" s="1">
        <f>COUNTIF(B1676,"*ea*")</f>
        <v>0</v>
      </c>
      <c r="P1676" s="1">
        <f>COUNTIF(B1676,"*eo*")</f>
        <v>0</v>
      </c>
      <c r="Q1676" s="1">
        <f>COUNTIF(B1676,"*eu*")</f>
        <v>0</v>
      </c>
      <c r="R1676" s="1">
        <f>COUNTIF(B1676,"*ai*")</f>
        <v>0</v>
      </c>
      <c r="S1676" s="1">
        <f>COUNTIF(B1676,"*ae*")</f>
        <v>0</v>
      </c>
      <c r="T1676" s="1">
        <f>COUNTIF(B1676,"*ao*")</f>
        <v>0</v>
      </c>
      <c r="U1676" s="1">
        <f>COUNTIF(B1676,"*au*")</f>
        <v>0</v>
      </c>
      <c r="V1676" s="1">
        <f>COUNTIF(B1676,"*oi*")</f>
        <v>0</v>
      </c>
      <c r="W1676" s="1">
        <f>COUNTIF(B1676,"*oe*")</f>
        <v>0</v>
      </c>
      <c r="X1676" s="1">
        <f>COUNTIF(B1676,"*oa*")</f>
        <v>0</v>
      </c>
      <c r="Y1676" s="1">
        <f>COUNTIF(B1676,"*ou*")</f>
        <v>0</v>
      </c>
      <c r="Z1676" s="1">
        <f>COUNTIF(B1676,"*ui*")</f>
        <v>0</v>
      </c>
      <c r="AA1676" s="1">
        <f>COUNTIF(B1676,"*ua*")</f>
        <v>0</v>
      </c>
      <c r="AB1676">
        <f>SUM(G1676:AA1676)</f>
        <v>0</v>
      </c>
      <c r="AC1676">
        <v>2</v>
      </c>
      <c r="AD1676">
        <f>COUNTIF(AC1676,"2")</f>
        <v>1</v>
      </c>
      <c r="AE1676">
        <f>COUNTIF(AC1676,"3")</f>
        <v>0</v>
      </c>
      <c r="AF1676">
        <f>COUNTIF(AC1676,"4")</f>
        <v>0</v>
      </c>
      <c r="AG1676">
        <f>COUNTIF(AC1676,"5")</f>
        <v>0</v>
      </c>
      <c r="AH1676">
        <v>1</v>
      </c>
      <c r="AI1676">
        <v>0</v>
      </c>
      <c r="AM1676">
        <v>1</v>
      </c>
      <c r="AN1676" t="str">
        <f>RIGHT(B1676,1)</f>
        <v>s</v>
      </c>
      <c r="AO1676" s="1">
        <f>COUNTIF(F1676,"CVCV")+COUNTIF(F1676,"CVVCV")</f>
        <v>0</v>
      </c>
      <c r="AP1676" s="1">
        <f>COUNTIF(F1676,"CVCVC")+COUNTIF(F1676,"CVVCVC")</f>
        <v>1</v>
      </c>
      <c r="AQ1676" s="1">
        <f>COUNTIF(F1676,"VCV")+COUNTIF(F1676,"VVCV")</f>
        <v>0</v>
      </c>
      <c r="AR1676" s="1">
        <f>COUNTIF(F1676,"VCVC")+COUNTIF(F1676,"VVCVC")</f>
        <v>0</v>
      </c>
      <c r="AS1676" s="1">
        <f>COUNTIF(F1676,"CVV")</f>
        <v>0</v>
      </c>
      <c r="AT1676" s="1">
        <f>COUNTIF(F1676,"CVVC")</f>
        <v>0</v>
      </c>
      <c r="AU1676" s="1">
        <f>COUNTIF(F1676,"VV")</f>
        <v>0</v>
      </c>
      <c r="AV1676" s="1">
        <f>COUNTIF(F1676,"VVC")</f>
        <v>0</v>
      </c>
      <c r="AW1676" s="1">
        <f>COUNTIF(F1676,"CVVCVC")+COUNTIF(F1676,"VVCVC")+COUNTIF(F1676,"CVVCV")+COUNTIF(F1676,"VVCV")</f>
        <v>0</v>
      </c>
      <c r="AY1676" s="1">
        <f>COUNTIF(F1676,"CCVCV")</f>
        <v>0</v>
      </c>
      <c r="AZ1676" s="1">
        <f>COUNTIF(F1676,"CCVCVC")</f>
        <v>0</v>
      </c>
      <c r="BA1676" s="1">
        <f>COUNTIF(F1676,"CCVV")</f>
        <v>0</v>
      </c>
      <c r="BB1676" s="1">
        <f>COUNTIF(F1676,"CCVVC")</f>
        <v>0</v>
      </c>
      <c r="BF1676" s="1" t="str">
        <f>RIGHT(F1676,4)</f>
        <v>VCVC</v>
      </c>
      <c r="BG1676" s="1"/>
      <c r="BJ1676">
        <v>1</v>
      </c>
      <c r="BP1676" s="1">
        <f>SUM(BG1676:BO1676)</f>
        <v>1</v>
      </c>
      <c r="BQ1676">
        <v>0</v>
      </c>
      <c r="BS1676" s="1" t="str">
        <f>LEFT(B1676,1)</f>
        <v>K</v>
      </c>
      <c r="BT1676" s="1" t="str">
        <f>LEFT(B1676,2)</f>
        <v>Ko</v>
      </c>
      <c r="BU1676" s="1" t="str">
        <f>RIGHT(B1676,1)</f>
        <v>s</v>
      </c>
      <c r="BX1676" s="10">
        <v>0</v>
      </c>
      <c r="BY1676" s="10" t="str">
        <f>LEFT(CA1676,1)</f>
        <v>o</v>
      </c>
      <c r="BZ1676" s="10" t="str">
        <f>LEFT(CC1676,1)</f>
        <v>o</v>
      </c>
      <c r="CA1676" s="10" t="str">
        <f>RIGHT(B1676,4)</f>
        <v>otos</v>
      </c>
      <c r="CB1676" s="10" t="str">
        <f>RIGHT(B1676,3)</f>
        <v>tos</v>
      </c>
      <c r="CC1676" s="10" t="str">
        <f>RIGHT(B1676,2)</f>
        <v>os</v>
      </c>
      <c r="CD1676" s="10" t="str">
        <f>RIGHT(B1676,1)</f>
        <v>s</v>
      </c>
    </row>
    <row r="1677" spans="1:82">
      <c r="A1677">
        <v>140</v>
      </c>
      <c r="B1677" s="30" t="s">
        <v>354</v>
      </c>
      <c r="C1677" t="s">
        <v>1643</v>
      </c>
      <c r="D1677" t="s">
        <v>1141</v>
      </c>
      <c r="E1677" t="s">
        <v>1141</v>
      </c>
      <c r="F1677" t="s">
        <v>2842</v>
      </c>
      <c r="G1677" s="1">
        <f>COUNTIF(B1677,"*ii*")</f>
        <v>0</v>
      </c>
      <c r="H1677" s="1">
        <f>COUNTIF(B1677,"*ee*")</f>
        <v>0</v>
      </c>
      <c r="I1677" s="1">
        <f>COUNTIF(B1677,"*aa*")</f>
        <v>0</v>
      </c>
      <c r="J1677" s="1">
        <f>COUNTIF(B1677,"*oo*")</f>
        <v>0</v>
      </c>
      <c r="K1677" s="1">
        <f>COUNTIF(B1677,"*uu*")</f>
        <v>0</v>
      </c>
      <c r="L1677" s="1">
        <f>COUNTIF(B1677,"*ia*")</f>
        <v>0</v>
      </c>
      <c r="M1677" s="1">
        <f>COUNTIF(B1677,"*iu*")</f>
        <v>0</v>
      </c>
      <c r="N1677" s="1">
        <f>COUNTIF(B1677,"*ei*")</f>
        <v>0</v>
      </c>
      <c r="O1677" s="1">
        <f>COUNTIF(B1677,"*ea*")</f>
        <v>0</v>
      </c>
      <c r="P1677" s="1">
        <f>COUNTIF(B1677,"*eo*")</f>
        <v>0</v>
      </c>
      <c r="Q1677" s="1">
        <f>COUNTIF(B1677,"*eu*")</f>
        <v>0</v>
      </c>
      <c r="R1677" s="1">
        <f>COUNTIF(B1677,"*ai*")</f>
        <v>0</v>
      </c>
      <c r="S1677" s="1">
        <f>COUNTIF(B1677,"*ae*")</f>
        <v>0</v>
      </c>
      <c r="T1677" s="1">
        <f>COUNTIF(B1677,"*ao*")</f>
        <v>0</v>
      </c>
      <c r="U1677" s="1">
        <f>COUNTIF(B1677,"*au*")</f>
        <v>0</v>
      </c>
      <c r="V1677" s="1">
        <f>COUNTIF(B1677,"*oi*")</f>
        <v>0</v>
      </c>
      <c r="W1677" s="1">
        <f>COUNTIF(B1677,"*oe*")</f>
        <v>0</v>
      </c>
      <c r="X1677" s="1">
        <f>COUNTIF(B1677,"*oa*")</f>
        <v>0</v>
      </c>
      <c r="Y1677" s="1">
        <f>COUNTIF(B1677,"*ou*")</f>
        <v>0</v>
      </c>
      <c r="Z1677" s="1">
        <f>COUNTIF(B1677,"*ui*")</f>
        <v>0</v>
      </c>
      <c r="AA1677" s="1">
        <f>COUNTIF(B1677,"*ua*")</f>
        <v>0</v>
      </c>
      <c r="AB1677">
        <f>SUM(G1677:AA1677)</f>
        <v>0</v>
      </c>
      <c r="AC1677">
        <v>2</v>
      </c>
      <c r="AD1677">
        <f>COUNTIF(AC1677,"2")</f>
        <v>1</v>
      </c>
      <c r="AE1677">
        <f>COUNTIF(AC1677,"3")</f>
        <v>0</v>
      </c>
      <c r="AF1677">
        <f>COUNTIF(AC1677,"4")</f>
        <v>0</v>
      </c>
      <c r="AG1677">
        <f>COUNTIF(AC1677,"5")</f>
        <v>0</v>
      </c>
      <c r="AH1677">
        <v>1</v>
      </c>
      <c r="AI1677">
        <v>0</v>
      </c>
      <c r="AM1677">
        <v>1</v>
      </c>
      <c r="AN1677" t="str">
        <f>RIGHT(B1677,1)</f>
        <v>t</v>
      </c>
      <c r="AO1677" s="1">
        <f>COUNTIF(F1677,"CVCV")+COUNTIF(F1677,"CVVCV")</f>
        <v>0</v>
      </c>
      <c r="AP1677" s="1">
        <f>COUNTIF(F1677,"CVCVC")+COUNTIF(F1677,"CVVCVC")</f>
        <v>1</v>
      </c>
      <c r="AQ1677" s="1">
        <f>COUNTIF(F1677,"VCV")+COUNTIF(F1677,"VVCV")</f>
        <v>0</v>
      </c>
      <c r="AR1677" s="1">
        <f>COUNTIF(F1677,"VCVC")+COUNTIF(F1677,"VVCVC")</f>
        <v>0</v>
      </c>
      <c r="AS1677" s="1">
        <f>COUNTIF(F1677,"CVV")</f>
        <v>0</v>
      </c>
      <c r="AT1677" s="1">
        <f>COUNTIF(F1677,"CVVC")</f>
        <v>0</v>
      </c>
      <c r="AU1677" s="1">
        <f>COUNTIF(F1677,"VV")</f>
        <v>0</v>
      </c>
      <c r="AV1677" s="1">
        <f>COUNTIF(F1677,"VVC")</f>
        <v>0</v>
      </c>
      <c r="AW1677" s="1">
        <f>COUNTIF(F1677,"CVVCVC")+COUNTIF(F1677,"VVCVC")+COUNTIF(F1677,"CVVCV")+COUNTIF(F1677,"VVCV")</f>
        <v>0</v>
      </c>
      <c r="AY1677" s="1">
        <f>COUNTIF(F1677,"CCVCV")</f>
        <v>0</v>
      </c>
      <c r="AZ1677" s="1">
        <f>COUNTIF(F1677,"CCVCVC")</f>
        <v>0</v>
      </c>
      <c r="BA1677" s="1">
        <f>COUNTIF(F1677,"CCVV")</f>
        <v>0</v>
      </c>
      <c r="BB1677" s="1">
        <f>COUNTIF(F1677,"CCVVC")</f>
        <v>0</v>
      </c>
      <c r="BF1677" s="1" t="str">
        <f>RIGHT(F1677,4)</f>
        <v>VCVC</v>
      </c>
      <c r="BG1677" s="1"/>
      <c r="BJ1677">
        <v>1</v>
      </c>
      <c r="BP1677" s="1">
        <f>SUM(BG1677:BO1677)</f>
        <v>1</v>
      </c>
      <c r="BQ1677">
        <v>0</v>
      </c>
      <c r="BS1677" s="1" t="str">
        <f>LEFT(B1677,1)</f>
        <v>b</v>
      </c>
      <c r="BT1677" s="1" t="str">
        <f>LEFT(B1677,2)</f>
        <v>be</v>
      </c>
      <c r="BU1677" s="1" t="str">
        <f>RIGHT(B1677,1)</f>
        <v>t</v>
      </c>
      <c r="BX1677" s="10">
        <v>0</v>
      </c>
      <c r="BY1677" s="10" t="str">
        <f>LEFT(CA1677,1)</f>
        <v>e</v>
      </c>
      <c r="BZ1677" s="10" t="str">
        <f>LEFT(CC1677,1)</f>
        <v>o</v>
      </c>
      <c r="CA1677" s="10" t="str">
        <f>RIGHT(B1677,4)</f>
        <v>ekot</v>
      </c>
      <c r="CB1677" s="10" t="str">
        <f>RIGHT(B1677,3)</f>
        <v>kot</v>
      </c>
      <c r="CC1677" s="10" t="str">
        <f>RIGHT(B1677,2)</f>
        <v>ot</v>
      </c>
      <c r="CD1677" s="10" t="str">
        <f>RIGHT(B1677,1)</f>
        <v>t</v>
      </c>
    </row>
    <row r="1678" spans="1:82">
      <c r="A1678">
        <v>1016</v>
      </c>
      <c r="B1678" s="30" t="s">
        <v>368</v>
      </c>
      <c r="C1678" t="s">
        <v>1665</v>
      </c>
      <c r="D1678" t="s">
        <v>1141</v>
      </c>
      <c r="E1678" t="s">
        <v>1141</v>
      </c>
      <c r="F1678" t="s">
        <v>2842</v>
      </c>
      <c r="G1678" s="1">
        <f>COUNTIF(B1678,"*ii*")</f>
        <v>0</v>
      </c>
      <c r="H1678" s="1">
        <f>COUNTIF(B1678,"*ee*")</f>
        <v>0</v>
      </c>
      <c r="I1678" s="1">
        <f>COUNTIF(B1678,"*aa*")</f>
        <v>0</v>
      </c>
      <c r="J1678" s="1">
        <f>COUNTIF(B1678,"*oo*")</f>
        <v>0</v>
      </c>
      <c r="K1678" s="1">
        <f>COUNTIF(B1678,"*uu*")</f>
        <v>0</v>
      </c>
      <c r="L1678" s="1">
        <f>COUNTIF(B1678,"*ia*")</f>
        <v>0</v>
      </c>
      <c r="M1678" s="1">
        <f>COUNTIF(B1678,"*iu*")</f>
        <v>0</v>
      </c>
      <c r="N1678" s="1">
        <f>COUNTIF(B1678,"*ei*")</f>
        <v>0</v>
      </c>
      <c r="O1678" s="1">
        <f>COUNTIF(B1678,"*ea*")</f>
        <v>0</v>
      </c>
      <c r="P1678" s="1">
        <f>COUNTIF(B1678,"*eo*")</f>
        <v>0</v>
      </c>
      <c r="Q1678" s="1">
        <f>COUNTIF(B1678,"*eu*")</f>
        <v>0</v>
      </c>
      <c r="R1678" s="1">
        <f>COUNTIF(B1678,"*ai*")</f>
        <v>0</v>
      </c>
      <c r="S1678" s="1">
        <f>COUNTIF(B1678,"*ae*")</f>
        <v>0</v>
      </c>
      <c r="T1678" s="1">
        <f>COUNTIF(B1678,"*ao*")</f>
        <v>0</v>
      </c>
      <c r="U1678" s="1">
        <f>COUNTIF(B1678,"*au*")</f>
        <v>0</v>
      </c>
      <c r="V1678" s="1">
        <f>COUNTIF(B1678,"*oi*")</f>
        <v>0</v>
      </c>
      <c r="W1678" s="1">
        <f>COUNTIF(B1678,"*oe*")</f>
        <v>0</v>
      </c>
      <c r="X1678" s="1">
        <f>COUNTIF(B1678,"*oa*")</f>
        <v>0</v>
      </c>
      <c r="Y1678" s="1">
        <f>COUNTIF(B1678,"*ou*")</f>
        <v>0</v>
      </c>
      <c r="Z1678" s="1">
        <f>COUNTIF(B1678,"*ui*")</f>
        <v>0</v>
      </c>
      <c r="AA1678" s="1">
        <f>COUNTIF(B1678,"*ua*")</f>
        <v>0</v>
      </c>
      <c r="AB1678">
        <f>SUM(G1678:AA1678)</f>
        <v>0</v>
      </c>
      <c r="AC1678">
        <v>2</v>
      </c>
      <c r="AD1678">
        <f>COUNTIF(AC1678,"2")</f>
        <v>1</v>
      </c>
      <c r="AE1678">
        <f>COUNTIF(AC1678,"3")</f>
        <v>0</v>
      </c>
      <c r="AF1678">
        <f>COUNTIF(AC1678,"4")</f>
        <v>0</v>
      </c>
      <c r="AG1678">
        <f>COUNTIF(AC1678,"5")</f>
        <v>0</v>
      </c>
      <c r="AH1678">
        <v>1</v>
      </c>
      <c r="AI1678">
        <v>0</v>
      </c>
      <c r="AM1678">
        <v>1</v>
      </c>
      <c r="AN1678" t="str">
        <f>RIGHT(B1678,1)</f>
        <v>t</v>
      </c>
      <c r="AO1678" s="1">
        <f>COUNTIF(F1678,"CVCV")+COUNTIF(F1678,"CVVCV")</f>
        <v>0</v>
      </c>
      <c r="AP1678" s="1">
        <f>COUNTIF(F1678,"CVCVC")+COUNTIF(F1678,"CVVCVC")</f>
        <v>1</v>
      </c>
      <c r="AQ1678" s="1">
        <f>COUNTIF(F1678,"VCV")+COUNTIF(F1678,"VVCV")</f>
        <v>0</v>
      </c>
      <c r="AR1678" s="1">
        <f>COUNTIF(F1678,"VCVC")+COUNTIF(F1678,"VVCVC")</f>
        <v>0</v>
      </c>
      <c r="AS1678" s="1">
        <f>COUNTIF(F1678,"CVV")</f>
        <v>0</v>
      </c>
      <c r="AT1678" s="1">
        <f>COUNTIF(F1678,"CVVC")</f>
        <v>0</v>
      </c>
      <c r="AU1678" s="1">
        <f>COUNTIF(F1678,"VV")</f>
        <v>0</v>
      </c>
      <c r="AV1678" s="1">
        <f>COUNTIF(F1678,"VVC")</f>
        <v>0</v>
      </c>
      <c r="AW1678" s="1">
        <f>COUNTIF(F1678,"CVVCVC")+COUNTIF(F1678,"VVCVC")+COUNTIF(F1678,"CVVCV")+COUNTIF(F1678,"VVCV")</f>
        <v>0</v>
      </c>
      <c r="AY1678" s="1">
        <f>COUNTIF(F1678,"CCVCV")</f>
        <v>0</v>
      </c>
      <c r="AZ1678" s="1">
        <f>COUNTIF(F1678,"CCVCVC")</f>
        <v>0</v>
      </c>
      <c r="BA1678" s="1">
        <f>COUNTIF(F1678,"CCVV")</f>
        <v>0</v>
      </c>
      <c r="BB1678" s="1">
        <f>COUNTIF(F1678,"CCVVC")</f>
        <v>0</v>
      </c>
      <c r="BF1678" s="1" t="str">
        <f>RIGHT(F1678,4)</f>
        <v>VCVC</v>
      </c>
      <c r="BG1678" s="1"/>
      <c r="BJ1678">
        <v>1</v>
      </c>
      <c r="BP1678" s="1">
        <f>SUM(BG1678:BO1678)</f>
        <v>1</v>
      </c>
      <c r="BQ1678">
        <v>0</v>
      </c>
      <c r="BS1678" s="1" t="str">
        <f>LEFT(B1678,1)</f>
        <v>n</v>
      </c>
      <c r="BT1678" s="1" t="str">
        <f>LEFT(B1678,2)</f>
        <v>no</v>
      </c>
      <c r="BU1678" s="1" t="str">
        <f>RIGHT(B1678,1)</f>
        <v>t</v>
      </c>
      <c r="BX1678" s="10">
        <v>0</v>
      </c>
      <c r="BY1678" s="10" t="str">
        <f>LEFT(CA1678,1)</f>
        <v>o</v>
      </c>
      <c r="BZ1678" s="10" t="str">
        <f>LEFT(CC1678,1)</f>
        <v>o</v>
      </c>
      <c r="CA1678" s="10" t="str">
        <f>RIGHT(B1678,4)</f>
        <v>onot</v>
      </c>
      <c r="CB1678" s="10" t="str">
        <f>RIGHT(B1678,3)</f>
        <v>not</v>
      </c>
      <c r="CC1678" s="10" t="str">
        <f>RIGHT(B1678,2)</f>
        <v>ot</v>
      </c>
      <c r="CD1678" s="10" t="str">
        <f>RIGHT(B1678,1)</f>
        <v>t</v>
      </c>
    </row>
    <row r="1679" spans="1:82">
      <c r="A1679">
        <v>1017</v>
      </c>
      <c r="B1679" s="30" t="s">
        <v>368</v>
      </c>
      <c r="C1679" t="s">
        <v>1965</v>
      </c>
      <c r="D1679" t="s">
        <v>1141</v>
      </c>
      <c r="E1679" t="s">
        <v>1141</v>
      </c>
      <c r="F1679" t="s">
        <v>2842</v>
      </c>
      <c r="G1679" s="1">
        <f>COUNTIF(B1679,"*ii*")</f>
        <v>0</v>
      </c>
      <c r="H1679" s="1">
        <f>COUNTIF(B1679,"*ee*")</f>
        <v>0</v>
      </c>
      <c r="I1679" s="1">
        <f>COUNTIF(B1679,"*aa*")</f>
        <v>0</v>
      </c>
      <c r="J1679" s="1">
        <f>COUNTIF(B1679,"*oo*")</f>
        <v>0</v>
      </c>
      <c r="K1679" s="1">
        <f>COUNTIF(B1679,"*uu*")</f>
        <v>0</v>
      </c>
      <c r="L1679" s="1">
        <f>COUNTIF(B1679,"*ia*")</f>
        <v>0</v>
      </c>
      <c r="M1679" s="1">
        <f>COUNTIF(B1679,"*iu*")</f>
        <v>0</v>
      </c>
      <c r="N1679" s="1">
        <f>COUNTIF(B1679,"*ei*")</f>
        <v>0</v>
      </c>
      <c r="O1679" s="1">
        <f>COUNTIF(B1679,"*ea*")</f>
        <v>0</v>
      </c>
      <c r="P1679" s="1">
        <f>COUNTIF(B1679,"*eo*")</f>
        <v>0</v>
      </c>
      <c r="Q1679" s="1">
        <f>COUNTIF(B1679,"*eu*")</f>
        <v>0</v>
      </c>
      <c r="R1679" s="1">
        <f>COUNTIF(B1679,"*ai*")</f>
        <v>0</v>
      </c>
      <c r="S1679" s="1">
        <f>COUNTIF(B1679,"*ae*")</f>
        <v>0</v>
      </c>
      <c r="T1679" s="1">
        <f>COUNTIF(B1679,"*ao*")</f>
        <v>0</v>
      </c>
      <c r="U1679" s="1">
        <f>COUNTIF(B1679,"*au*")</f>
        <v>0</v>
      </c>
      <c r="V1679" s="1">
        <f>COUNTIF(B1679,"*oi*")</f>
        <v>0</v>
      </c>
      <c r="W1679" s="1">
        <f>COUNTIF(B1679,"*oe*")</f>
        <v>0</v>
      </c>
      <c r="X1679" s="1">
        <f>COUNTIF(B1679,"*oa*")</f>
        <v>0</v>
      </c>
      <c r="Y1679" s="1">
        <f>COUNTIF(B1679,"*ou*")</f>
        <v>0</v>
      </c>
      <c r="Z1679" s="1">
        <f>COUNTIF(B1679,"*ui*")</f>
        <v>0</v>
      </c>
      <c r="AA1679" s="1">
        <f>COUNTIF(B1679,"*ua*")</f>
        <v>0</v>
      </c>
      <c r="AB1679">
        <f>SUM(G1679:AA1679)</f>
        <v>0</v>
      </c>
      <c r="AC1679">
        <v>2</v>
      </c>
      <c r="AD1679">
        <f>COUNTIF(AC1679,"2")</f>
        <v>1</v>
      </c>
      <c r="AE1679">
        <f>COUNTIF(AC1679,"3")</f>
        <v>0</v>
      </c>
      <c r="AF1679">
        <f>COUNTIF(AC1679,"4")</f>
        <v>0</v>
      </c>
      <c r="AG1679">
        <f>COUNTIF(AC1679,"5")</f>
        <v>0</v>
      </c>
      <c r="AH1679">
        <v>1</v>
      </c>
      <c r="AI1679">
        <v>0</v>
      </c>
      <c r="AM1679">
        <v>1</v>
      </c>
      <c r="AN1679" t="str">
        <f>RIGHT(B1679,1)</f>
        <v>t</v>
      </c>
      <c r="AO1679" s="1">
        <f>COUNTIF(F1679,"CVCV")+COUNTIF(F1679,"CVVCV")</f>
        <v>0</v>
      </c>
      <c r="AP1679" s="1">
        <f>COUNTIF(F1679,"CVCVC")+COUNTIF(F1679,"CVVCVC")</f>
        <v>1</v>
      </c>
      <c r="AQ1679" s="1">
        <f>COUNTIF(F1679,"VCV")+COUNTIF(F1679,"VVCV")</f>
        <v>0</v>
      </c>
      <c r="AR1679" s="1">
        <f>COUNTIF(F1679,"VCVC")+COUNTIF(F1679,"VVCVC")</f>
        <v>0</v>
      </c>
      <c r="AS1679" s="1">
        <f>COUNTIF(F1679,"CVV")</f>
        <v>0</v>
      </c>
      <c r="AT1679" s="1">
        <f>COUNTIF(F1679,"CVVC")</f>
        <v>0</v>
      </c>
      <c r="AU1679" s="1">
        <f>COUNTIF(F1679,"VV")</f>
        <v>0</v>
      </c>
      <c r="AV1679" s="1">
        <f>COUNTIF(F1679,"VVC")</f>
        <v>0</v>
      </c>
      <c r="AW1679" s="1">
        <f>COUNTIF(F1679,"CVVCVC")+COUNTIF(F1679,"VVCVC")+COUNTIF(F1679,"CVVCV")+COUNTIF(F1679,"VVCV")</f>
        <v>0</v>
      </c>
      <c r="AY1679" s="1">
        <f>COUNTIF(F1679,"CCVCV")</f>
        <v>0</v>
      </c>
      <c r="AZ1679" s="1">
        <f>COUNTIF(F1679,"CCVCVC")</f>
        <v>0</v>
      </c>
      <c r="BA1679" s="1">
        <f>COUNTIF(F1679,"CCVV")</f>
        <v>0</v>
      </c>
      <c r="BB1679" s="1">
        <f>COUNTIF(F1679,"CCVVC")</f>
        <v>0</v>
      </c>
      <c r="BF1679" s="1" t="str">
        <f>RIGHT(F1679,4)</f>
        <v>VCVC</v>
      </c>
      <c r="BG1679" s="1"/>
      <c r="BJ1679">
        <v>1</v>
      </c>
      <c r="BP1679" s="1">
        <f>SUM(BG1679:BO1679)</f>
        <v>1</v>
      </c>
      <c r="BQ1679">
        <v>0</v>
      </c>
      <c r="BS1679" s="1" t="str">
        <f>LEFT(B1679,1)</f>
        <v>n</v>
      </c>
      <c r="BT1679" s="1" t="str">
        <f>LEFT(B1679,2)</f>
        <v>no</v>
      </c>
      <c r="BU1679" s="1" t="str">
        <f>RIGHT(B1679,1)</f>
        <v>t</v>
      </c>
      <c r="BX1679" s="10">
        <v>0</v>
      </c>
      <c r="BY1679" s="10" t="str">
        <f>LEFT(CA1679,1)</f>
        <v>o</v>
      </c>
      <c r="BZ1679" s="10" t="str">
        <f>LEFT(CC1679,1)</f>
        <v>o</v>
      </c>
      <c r="CA1679" s="10" t="str">
        <f>RIGHT(B1679,4)</f>
        <v>onot</v>
      </c>
      <c r="CB1679" s="10" t="str">
        <f>RIGHT(B1679,3)</f>
        <v>not</v>
      </c>
      <c r="CC1679" s="10" t="str">
        <f>RIGHT(B1679,2)</f>
        <v>ot</v>
      </c>
      <c r="CD1679" s="10" t="str">
        <f>RIGHT(B1679,1)</f>
        <v>t</v>
      </c>
    </row>
    <row r="1680" spans="1:82">
      <c r="A1680">
        <v>724</v>
      </c>
      <c r="B1680" s="30" t="s">
        <v>3127</v>
      </c>
      <c r="C1680" t="s">
        <v>2387</v>
      </c>
      <c r="D1680" t="s">
        <v>1141</v>
      </c>
      <c r="E1680" t="s">
        <v>1141</v>
      </c>
      <c r="F1680" t="s">
        <v>2842</v>
      </c>
      <c r="G1680" s="1">
        <f>COUNTIF(B1680,"*ii*")</f>
        <v>0</v>
      </c>
      <c r="H1680" s="1">
        <f>COUNTIF(B1680,"*ee*")</f>
        <v>0</v>
      </c>
      <c r="I1680" s="1">
        <f>COUNTIF(B1680,"*aa*")</f>
        <v>0</v>
      </c>
      <c r="J1680" s="1">
        <f>COUNTIF(B1680,"*oo*")</f>
        <v>0</v>
      </c>
      <c r="K1680" s="1">
        <f>COUNTIF(B1680,"*uu*")</f>
        <v>0</v>
      </c>
      <c r="L1680" s="1">
        <f>COUNTIF(B1680,"*ia*")</f>
        <v>0</v>
      </c>
      <c r="M1680" s="1">
        <f>COUNTIF(B1680,"*iu*")</f>
        <v>0</v>
      </c>
      <c r="N1680" s="1">
        <f>COUNTIF(B1680,"*ei*")</f>
        <v>0</v>
      </c>
      <c r="O1680" s="1">
        <f>COUNTIF(B1680,"*ea*")</f>
        <v>0</v>
      </c>
      <c r="P1680" s="1">
        <f>COUNTIF(B1680,"*eo*")</f>
        <v>0</v>
      </c>
      <c r="Q1680" s="1">
        <f>COUNTIF(B1680,"*eu*")</f>
        <v>0</v>
      </c>
      <c r="R1680" s="1">
        <f>COUNTIF(B1680,"*ai*")</f>
        <v>0</v>
      </c>
      <c r="S1680" s="1">
        <f>COUNTIF(B1680,"*ae*")</f>
        <v>0</v>
      </c>
      <c r="T1680" s="1">
        <f>COUNTIF(B1680,"*ao*")</f>
        <v>0</v>
      </c>
      <c r="U1680" s="1">
        <f>COUNTIF(B1680,"*au*")</f>
        <v>0</v>
      </c>
      <c r="V1680" s="1">
        <f>COUNTIF(B1680,"*oi*")</f>
        <v>0</v>
      </c>
      <c r="W1680" s="1">
        <f>COUNTIF(B1680,"*oe*")</f>
        <v>0</v>
      </c>
      <c r="X1680" s="1">
        <f>COUNTIF(B1680,"*oa*")</f>
        <v>0</v>
      </c>
      <c r="Y1680" s="1">
        <f>COUNTIF(B1680,"*ou*")</f>
        <v>0</v>
      </c>
      <c r="Z1680" s="1">
        <f>COUNTIF(B1680,"*ui*")</f>
        <v>0</v>
      </c>
      <c r="AA1680" s="1">
        <f>COUNTIF(B1680,"*ua*")</f>
        <v>0</v>
      </c>
      <c r="AB1680">
        <f>SUM(G1680:AA1680)</f>
        <v>0</v>
      </c>
      <c r="AC1680">
        <v>2</v>
      </c>
      <c r="AD1680">
        <f>COUNTIF(AC1680,"2")</f>
        <v>1</v>
      </c>
      <c r="AE1680">
        <f>COUNTIF(AC1680,"3")</f>
        <v>0</v>
      </c>
      <c r="AF1680">
        <f>COUNTIF(AC1680,"4")</f>
        <v>0</v>
      </c>
      <c r="AG1680">
        <f>COUNTIF(AC1680,"5")</f>
        <v>0</v>
      </c>
      <c r="AH1680">
        <v>1</v>
      </c>
      <c r="AI1680">
        <v>0</v>
      </c>
      <c r="AM1680">
        <v>1</v>
      </c>
      <c r="AN1680" t="str">
        <f>RIGHT(B1680,1)</f>
        <v>ʔ</v>
      </c>
      <c r="AO1680" s="1">
        <f>COUNTIF(F1680,"CVCV")+COUNTIF(F1680,"CVVCV")</f>
        <v>0</v>
      </c>
      <c r="AP1680" s="1">
        <f>COUNTIF(F1680,"CVCVC")+COUNTIF(F1680,"CVVCVC")</f>
        <v>1</v>
      </c>
      <c r="AQ1680" s="1">
        <f>COUNTIF(F1680,"VCV")+COUNTIF(F1680,"VVCV")</f>
        <v>0</v>
      </c>
      <c r="AR1680" s="1">
        <f>COUNTIF(F1680,"VCVC")+COUNTIF(F1680,"VVCVC")</f>
        <v>0</v>
      </c>
      <c r="AS1680" s="1">
        <f>COUNTIF(F1680,"CVV")</f>
        <v>0</v>
      </c>
      <c r="AT1680" s="1">
        <f>COUNTIF(F1680,"CVVC")</f>
        <v>0</v>
      </c>
      <c r="AU1680" s="1">
        <f>COUNTIF(F1680,"VV")</f>
        <v>0</v>
      </c>
      <c r="AV1680" s="1">
        <f>COUNTIF(F1680,"VVC")</f>
        <v>0</v>
      </c>
      <c r="AW1680" s="1">
        <f>COUNTIF(F1680,"CVVCVC")+COUNTIF(F1680,"VVCVC")+COUNTIF(F1680,"CVVCV")+COUNTIF(F1680,"VVCV")</f>
        <v>0</v>
      </c>
      <c r="AY1680" s="1">
        <f>COUNTIF(F1680,"CCVCV")</f>
        <v>0</v>
      </c>
      <c r="AZ1680" s="1">
        <f>COUNTIF(F1680,"CCVCVC")</f>
        <v>0</v>
      </c>
      <c r="BA1680" s="1">
        <f>COUNTIF(F1680,"CCVV")</f>
        <v>0</v>
      </c>
      <c r="BB1680" s="1">
        <f>COUNTIF(F1680,"CCVVC")</f>
        <v>0</v>
      </c>
      <c r="BF1680" s="1" t="str">
        <f>RIGHT(F1680,4)</f>
        <v>VCVC</v>
      </c>
      <c r="BG1680" s="1"/>
      <c r="BJ1680">
        <v>1</v>
      </c>
      <c r="BP1680" s="1">
        <f>SUM(BG1680:BO1680)</f>
        <v>1</v>
      </c>
      <c r="BQ1680">
        <v>0</v>
      </c>
      <c r="BS1680" s="1" t="str">
        <f>LEFT(B1680,1)</f>
        <v>m</v>
      </c>
      <c r="BT1680" s="1" t="str">
        <f>LEFT(B1680,2)</f>
        <v>ma</v>
      </c>
      <c r="BU1680" s="1" t="str">
        <f>RIGHT(B1680,1)</f>
        <v>ʔ</v>
      </c>
      <c r="BX1680" s="10">
        <v>0</v>
      </c>
      <c r="BY1680" s="10" t="str">
        <f>LEFT(CA1680,1)</f>
        <v>a</v>
      </c>
      <c r="BZ1680" s="10" t="str">
        <f>LEFT(CC1680,1)</f>
        <v>o</v>
      </c>
      <c r="CA1680" s="10" t="str">
        <f>RIGHT(B1680,4)</f>
        <v>afoʔ</v>
      </c>
      <c r="CB1680" s="10" t="str">
        <f>RIGHT(B1680,3)</f>
        <v>foʔ</v>
      </c>
      <c r="CC1680" s="10" t="str">
        <f>RIGHT(B1680,2)</f>
        <v>oʔ</v>
      </c>
      <c r="CD1680" s="10" t="str">
        <f>RIGHT(B1680,1)</f>
        <v>ʔ</v>
      </c>
    </row>
    <row r="1681" spans="1:82">
      <c r="A1681">
        <v>746</v>
      </c>
      <c r="B1681" s="30" t="s">
        <v>3129</v>
      </c>
      <c r="C1681" t="s">
        <v>1347</v>
      </c>
      <c r="D1681" t="s">
        <v>1141</v>
      </c>
      <c r="E1681" t="s">
        <v>1141</v>
      </c>
      <c r="F1681" t="s">
        <v>2842</v>
      </c>
      <c r="G1681" s="1">
        <f>COUNTIF(B1681,"*ii*")</f>
        <v>0</v>
      </c>
      <c r="H1681" s="1">
        <f>COUNTIF(B1681,"*ee*")</f>
        <v>0</v>
      </c>
      <c r="I1681" s="1">
        <f>COUNTIF(B1681,"*aa*")</f>
        <v>0</v>
      </c>
      <c r="J1681" s="1">
        <f>COUNTIF(B1681,"*oo*")</f>
        <v>0</v>
      </c>
      <c r="K1681" s="1">
        <f>COUNTIF(B1681,"*uu*")</f>
        <v>0</v>
      </c>
      <c r="L1681" s="1">
        <f>COUNTIF(B1681,"*ia*")</f>
        <v>0</v>
      </c>
      <c r="M1681" s="1">
        <f>COUNTIF(B1681,"*iu*")</f>
        <v>0</v>
      </c>
      <c r="N1681" s="1">
        <f>COUNTIF(B1681,"*ei*")</f>
        <v>0</v>
      </c>
      <c r="O1681" s="1">
        <f>COUNTIF(B1681,"*ea*")</f>
        <v>0</v>
      </c>
      <c r="P1681" s="1">
        <f>COUNTIF(B1681,"*eo*")</f>
        <v>0</v>
      </c>
      <c r="Q1681" s="1">
        <f>COUNTIF(B1681,"*eu*")</f>
        <v>0</v>
      </c>
      <c r="R1681" s="1">
        <f>COUNTIF(B1681,"*ai*")</f>
        <v>0</v>
      </c>
      <c r="S1681" s="1">
        <f>COUNTIF(B1681,"*ae*")</f>
        <v>0</v>
      </c>
      <c r="T1681" s="1">
        <f>COUNTIF(B1681,"*ao*")</f>
        <v>0</v>
      </c>
      <c r="U1681" s="1">
        <f>COUNTIF(B1681,"*au*")</f>
        <v>0</v>
      </c>
      <c r="V1681" s="1">
        <f>COUNTIF(B1681,"*oi*")</f>
        <v>0</v>
      </c>
      <c r="W1681" s="1">
        <f>COUNTIF(B1681,"*oe*")</f>
        <v>0</v>
      </c>
      <c r="X1681" s="1">
        <f>COUNTIF(B1681,"*oa*")</f>
        <v>0</v>
      </c>
      <c r="Y1681" s="1">
        <f>COUNTIF(B1681,"*ou*")</f>
        <v>0</v>
      </c>
      <c r="Z1681" s="1">
        <f>COUNTIF(B1681,"*ui*")</f>
        <v>0</v>
      </c>
      <c r="AA1681" s="1">
        <f>COUNTIF(B1681,"*ua*")</f>
        <v>0</v>
      </c>
      <c r="AB1681">
        <f>SUM(G1681:AA1681)</f>
        <v>0</v>
      </c>
      <c r="AC1681">
        <v>2</v>
      </c>
      <c r="AD1681">
        <f>COUNTIF(AC1681,"2")</f>
        <v>1</v>
      </c>
      <c r="AE1681">
        <f>COUNTIF(AC1681,"3")</f>
        <v>0</v>
      </c>
      <c r="AF1681">
        <f>COUNTIF(AC1681,"4")</f>
        <v>0</v>
      </c>
      <c r="AG1681">
        <f>COUNTIF(AC1681,"5")</f>
        <v>0</v>
      </c>
      <c r="AH1681">
        <v>1</v>
      </c>
      <c r="AI1681">
        <v>0</v>
      </c>
      <c r="AM1681">
        <v>1</v>
      </c>
      <c r="AN1681" t="str">
        <f>RIGHT(B1681,1)</f>
        <v>ʔ</v>
      </c>
      <c r="AO1681" s="1">
        <f>COUNTIF(F1681,"CVCV")+COUNTIF(F1681,"CVVCV")</f>
        <v>0</v>
      </c>
      <c r="AP1681" s="1">
        <f>COUNTIF(F1681,"CVCVC")+COUNTIF(F1681,"CVVCVC")</f>
        <v>1</v>
      </c>
      <c r="AQ1681" s="1">
        <f>COUNTIF(F1681,"VCV")+COUNTIF(F1681,"VVCV")</f>
        <v>0</v>
      </c>
      <c r="AR1681" s="1">
        <f>COUNTIF(F1681,"VCVC")+COUNTIF(F1681,"VVCVC")</f>
        <v>0</v>
      </c>
      <c r="AS1681" s="1">
        <f>COUNTIF(F1681,"CVV")</f>
        <v>0</v>
      </c>
      <c r="AT1681" s="1">
        <f>COUNTIF(F1681,"CVVC")</f>
        <v>0</v>
      </c>
      <c r="AU1681" s="1">
        <f>COUNTIF(F1681,"VV")</f>
        <v>0</v>
      </c>
      <c r="AV1681" s="1">
        <f>COUNTIF(F1681,"VVC")</f>
        <v>0</v>
      </c>
      <c r="AW1681" s="1">
        <f>COUNTIF(F1681,"CVVCVC")+COUNTIF(F1681,"VVCVC")+COUNTIF(F1681,"CVVCV")+COUNTIF(F1681,"VVCV")</f>
        <v>0</v>
      </c>
      <c r="AY1681" s="1">
        <f>COUNTIF(F1681,"CCVCV")</f>
        <v>0</v>
      </c>
      <c r="AZ1681" s="1">
        <f>COUNTIF(F1681,"CCVCVC")</f>
        <v>0</v>
      </c>
      <c r="BA1681" s="1">
        <f>COUNTIF(F1681,"CCVV")</f>
        <v>0</v>
      </c>
      <c r="BB1681" s="1">
        <f>COUNTIF(F1681,"CCVVC")</f>
        <v>0</v>
      </c>
      <c r="BF1681" s="1" t="str">
        <f>RIGHT(F1681,4)</f>
        <v>VCVC</v>
      </c>
      <c r="BG1681" s="1"/>
      <c r="BJ1681">
        <v>1</v>
      </c>
      <c r="BP1681" s="1">
        <f>SUM(BG1681:BO1681)</f>
        <v>1</v>
      </c>
      <c r="BQ1681">
        <v>0</v>
      </c>
      <c r="BS1681" s="1" t="str">
        <f>LEFT(B1681,1)</f>
        <v>m</v>
      </c>
      <c r="BT1681" s="1" t="str">
        <f>LEFT(B1681,2)</f>
        <v>ma</v>
      </c>
      <c r="BU1681" s="1" t="str">
        <f>RIGHT(B1681,1)</f>
        <v>ʔ</v>
      </c>
      <c r="BX1681" s="10">
        <v>0</v>
      </c>
      <c r="BY1681" s="10" t="str">
        <f>LEFT(CA1681,1)</f>
        <v>a</v>
      </c>
      <c r="BZ1681" s="10" t="str">
        <f>LEFT(CC1681,1)</f>
        <v>o</v>
      </c>
      <c r="CA1681" s="10" t="str">
        <f>RIGHT(B1681,4)</f>
        <v>akoʔ</v>
      </c>
      <c r="CB1681" s="10" t="str">
        <f>RIGHT(B1681,3)</f>
        <v>koʔ</v>
      </c>
      <c r="CC1681" s="10" t="str">
        <f>RIGHT(B1681,2)</f>
        <v>oʔ</v>
      </c>
      <c r="CD1681" s="10" t="str">
        <f>RIGHT(B1681,1)</f>
        <v>ʔ</v>
      </c>
    </row>
    <row r="1682" spans="1:82">
      <c r="A1682">
        <v>1850</v>
      </c>
      <c r="B1682" s="30" t="s">
        <v>3484</v>
      </c>
      <c r="C1682" t="s">
        <v>1626</v>
      </c>
      <c r="D1682" t="s">
        <v>1141</v>
      </c>
      <c r="E1682" t="s">
        <v>1141</v>
      </c>
      <c r="F1682" t="s">
        <v>2842</v>
      </c>
      <c r="G1682" s="1">
        <f>COUNTIF(B1682,"*ii*")</f>
        <v>0</v>
      </c>
      <c r="H1682" s="1">
        <f>COUNTIF(B1682,"*ee*")</f>
        <v>0</v>
      </c>
      <c r="I1682" s="1">
        <f>COUNTIF(B1682,"*aa*")</f>
        <v>0</v>
      </c>
      <c r="J1682" s="1">
        <f>COUNTIF(B1682,"*oo*")</f>
        <v>0</v>
      </c>
      <c r="K1682" s="1">
        <f>COUNTIF(B1682,"*uu*")</f>
        <v>0</v>
      </c>
      <c r="L1682" s="1">
        <f>COUNTIF(B1682,"*ia*")</f>
        <v>0</v>
      </c>
      <c r="M1682" s="1">
        <f>COUNTIF(B1682,"*iu*")</f>
        <v>0</v>
      </c>
      <c r="N1682" s="1">
        <f>COUNTIF(B1682,"*ei*")</f>
        <v>0</v>
      </c>
      <c r="O1682" s="1">
        <f>COUNTIF(B1682,"*ea*")</f>
        <v>0</v>
      </c>
      <c r="P1682" s="1">
        <f>COUNTIF(B1682,"*eo*")</f>
        <v>0</v>
      </c>
      <c r="Q1682" s="1">
        <f>COUNTIF(B1682,"*eu*")</f>
        <v>0</v>
      </c>
      <c r="R1682" s="1">
        <f>COUNTIF(B1682,"*ai*")</f>
        <v>0</v>
      </c>
      <c r="S1682" s="1">
        <f>COUNTIF(B1682,"*ae*")</f>
        <v>0</v>
      </c>
      <c r="T1682" s="1">
        <f>COUNTIF(B1682,"*ao*")</f>
        <v>0</v>
      </c>
      <c r="U1682" s="1">
        <f>COUNTIF(B1682,"*au*")</f>
        <v>0</v>
      </c>
      <c r="V1682" s="1">
        <f>COUNTIF(B1682,"*oi*")</f>
        <v>0</v>
      </c>
      <c r="W1682" s="1">
        <f>COUNTIF(B1682,"*oe*")</f>
        <v>0</v>
      </c>
      <c r="X1682" s="1">
        <f>COUNTIF(B1682,"*oa*")</f>
        <v>0</v>
      </c>
      <c r="Y1682" s="1">
        <f>COUNTIF(B1682,"*ou*")</f>
        <v>0</v>
      </c>
      <c r="Z1682" s="1">
        <f>COUNTIF(B1682,"*ui*")</f>
        <v>0</v>
      </c>
      <c r="AA1682" s="1">
        <f>COUNTIF(B1682,"*ua*")</f>
        <v>0</v>
      </c>
      <c r="AB1682">
        <f>SUM(G1682:AA1682)</f>
        <v>0</v>
      </c>
      <c r="AC1682">
        <v>2</v>
      </c>
      <c r="AD1682">
        <f>COUNTIF(AC1682,"2")</f>
        <v>1</v>
      </c>
      <c r="AE1682">
        <f>COUNTIF(AC1682,"3")</f>
        <v>0</v>
      </c>
      <c r="AF1682">
        <f>COUNTIF(AC1682,"4")</f>
        <v>0</v>
      </c>
      <c r="AG1682">
        <f>COUNTIF(AC1682,"5")</f>
        <v>0</v>
      </c>
      <c r="AH1682">
        <v>1</v>
      </c>
      <c r="AI1682">
        <v>0</v>
      </c>
      <c r="AM1682">
        <v>1</v>
      </c>
      <c r="AN1682" t="str">
        <f>RIGHT(B1682,1)</f>
        <v>ʔ</v>
      </c>
      <c r="AO1682" s="1">
        <f>COUNTIF(F1682,"CVCV")+COUNTIF(F1682,"CVVCV")</f>
        <v>0</v>
      </c>
      <c r="AP1682" s="1">
        <f>COUNTIF(F1682,"CVCVC")+COUNTIF(F1682,"CVVCVC")</f>
        <v>1</v>
      </c>
      <c r="AQ1682" s="1">
        <f>COUNTIF(F1682,"VCV")+COUNTIF(F1682,"VVCV")</f>
        <v>0</v>
      </c>
      <c r="AR1682" s="1">
        <f>COUNTIF(F1682,"VCVC")+COUNTIF(F1682,"VVCVC")</f>
        <v>0</v>
      </c>
      <c r="AS1682" s="1">
        <f>COUNTIF(F1682,"CVV")</f>
        <v>0</v>
      </c>
      <c r="AT1682" s="1">
        <f>COUNTIF(F1682,"CVVC")</f>
        <v>0</v>
      </c>
      <c r="AU1682" s="1">
        <f>COUNTIF(F1682,"VV")</f>
        <v>0</v>
      </c>
      <c r="AV1682" s="1">
        <f>COUNTIF(F1682,"VVC")</f>
        <v>0</v>
      </c>
      <c r="AW1682" s="1">
        <f>COUNTIF(F1682,"CVVCVC")+COUNTIF(F1682,"VVCVC")+COUNTIF(F1682,"CVVCV")+COUNTIF(F1682,"VVCV")</f>
        <v>0</v>
      </c>
      <c r="AY1682" s="1">
        <f>COUNTIF(F1682,"CCVCV")</f>
        <v>0</v>
      </c>
      <c r="AZ1682" s="1">
        <f>COUNTIF(F1682,"CCVCVC")</f>
        <v>0</v>
      </c>
      <c r="BA1682" s="1">
        <f>COUNTIF(F1682,"CCVV")</f>
        <v>0</v>
      </c>
      <c r="BB1682" s="1">
        <f>COUNTIF(F1682,"CCVVC")</f>
        <v>0</v>
      </c>
      <c r="BF1682" s="1" t="str">
        <f>RIGHT(F1682,4)</f>
        <v>VCVC</v>
      </c>
      <c r="BG1682" s="1"/>
      <c r="BJ1682">
        <v>1</v>
      </c>
      <c r="BP1682" s="1">
        <f>SUM(BG1682:BO1682)</f>
        <v>1</v>
      </c>
      <c r="BQ1682">
        <v>0</v>
      </c>
      <c r="BS1682" s="1" t="str">
        <f>LEFT(B1682,1)</f>
        <v>t</v>
      </c>
      <c r="BT1682" s="1" t="str">
        <f>LEFT(B1682,2)</f>
        <v>te</v>
      </c>
      <c r="BU1682" s="1" t="str">
        <f>RIGHT(B1682,1)</f>
        <v>ʔ</v>
      </c>
      <c r="BX1682" s="10">
        <v>0</v>
      </c>
      <c r="BY1682" s="10" t="str">
        <f>LEFT(CA1682,1)</f>
        <v>e</v>
      </c>
      <c r="BZ1682" s="10" t="str">
        <f>LEFT(CC1682,1)</f>
        <v>o</v>
      </c>
      <c r="CA1682" s="10" t="str">
        <f>RIGHT(B1682,4)</f>
        <v>enoʔ</v>
      </c>
      <c r="CB1682" s="10" t="str">
        <f>RIGHT(B1682,3)</f>
        <v>noʔ</v>
      </c>
      <c r="CC1682" s="10" t="str">
        <f>RIGHT(B1682,2)</f>
        <v>oʔ</v>
      </c>
      <c r="CD1682" s="10" t="str">
        <f>RIGHT(B1682,1)</f>
        <v>ʔ</v>
      </c>
    </row>
    <row r="1683" spans="1:82">
      <c r="A1683">
        <v>150</v>
      </c>
      <c r="B1683" s="30" t="s">
        <v>3026</v>
      </c>
      <c r="C1683" t="s">
        <v>2449</v>
      </c>
      <c r="D1683" t="s">
        <v>1141</v>
      </c>
      <c r="E1683" t="s">
        <v>1141</v>
      </c>
      <c r="F1683" t="s">
        <v>2842</v>
      </c>
      <c r="G1683" s="1">
        <f>COUNTIF(B1683,"*ii*")</f>
        <v>0</v>
      </c>
      <c r="H1683" s="1">
        <f>COUNTIF(B1683,"*ee*")</f>
        <v>0</v>
      </c>
      <c r="I1683" s="1">
        <f>COUNTIF(B1683,"*aa*")</f>
        <v>0</v>
      </c>
      <c r="J1683" s="1">
        <f>COUNTIF(B1683,"*oo*")</f>
        <v>0</v>
      </c>
      <c r="K1683" s="1">
        <f>COUNTIF(B1683,"*uu*")</f>
        <v>0</v>
      </c>
      <c r="L1683" s="1">
        <f>COUNTIF(B1683,"*ia*")</f>
        <v>0</v>
      </c>
      <c r="M1683" s="1">
        <f>COUNTIF(B1683,"*iu*")</f>
        <v>0</v>
      </c>
      <c r="N1683" s="1">
        <f>COUNTIF(B1683,"*ei*")</f>
        <v>0</v>
      </c>
      <c r="O1683" s="1">
        <f>COUNTIF(B1683,"*ea*")</f>
        <v>0</v>
      </c>
      <c r="P1683" s="1">
        <f>COUNTIF(B1683,"*eo*")</f>
        <v>0</v>
      </c>
      <c r="Q1683" s="1">
        <f>COUNTIF(B1683,"*eu*")</f>
        <v>0</v>
      </c>
      <c r="R1683" s="1">
        <f>COUNTIF(B1683,"*ai*")</f>
        <v>0</v>
      </c>
      <c r="S1683" s="1">
        <f>COUNTIF(B1683,"*ae*")</f>
        <v>0</v>
      </c>
      <c r="T1683" s="1">
        <f>COUNTIF(B1683,"*ao*")</f>
        <v>0</v>
      </c>
      <c r="U1683" s="1">
        <f>COUNTIF(B1683,"*au*")</f>
        <v>0</v>
      </c>
      <c r="V1683" s="1">
        <f>COUNTIF(B1683,"*oi*")</f>
        <v>0</v>
      </c>
      <c r="W1683" s="1">
        <f>COUNTIF(B1683,"*oe*")</f>
        <v>0</v>
      </c>
      <c r="X1683" s="1">
        <f>COUNTIF(B1683,"*oa*")</f>
        <v>0</v>
      </c>
      <c r="Y1683" s="1">
        <f>COUNTIF(B1683,"*ou*")</f>
        <v>0</v>
      </c>
      <c r="Z1683" s="1">
        <f>COUNTIF(B1683,"*ui*")</f>
        <v>0</v>
      </c>
      <c r="AA1683" s="1">
        <f>COUNTIF(B1683,"*ua*")</f>
        <v>0</v>
      </c>
      <c r="AB1683">
        <f>SUM(G1683:AA1683)</f>
        <v>0</v>
      </c>
      <c r="AC1683">
        <v>2</v>
      </c>
      <c r="AD1683">
        <f>COUNTIF(AC1683,"2")</f>
        <v>1</v>
      </c>
      <c r="AE1683">
        <f>COUNTIF(AC1683,"3")</f>
        <v>0</v>
      </c>
      <c r="AF1683">
        <f>COUNTIF(AC1683,"4")</f>
        <v>0</v>
      </c>
      <c r="AG1683">
        <f>COUNTIF(AC1683,"5")</f>
        <v>0</v>
      </c>
      <c r="AH1683">
        <v>1</v>
      </c>
      <c r="AI1683">
        <v>0</v>
      </c>
      <c r="AM1683">
        <v>1</v>
      </c>
      <c r="AN1683" t="str">
        <f>RIGHT(B1683,1)</f>
        <v>ʔ</v>
      </c>
      <c r="AO1683" s="1">
        <f>COUNTIF(F1683,"CVCV")+COUNTIF(F1683,"CVVCV")</f>
        <v>0</v>
      </c>
      <c r="AP1683" s="1">
        <f>COUNTIF(F1683,"CVCVC")+COUNTIF(F1683,"CVVCVC")</f>
        <v>1</v>
      </c>
      <c r="AQ1683" s="1">
        <f>COUNTIF(F1683,"VCV")+COUNTIF(F1683,"VVCV")</f>
        <v>0</v>
      </c>
      <c r="AR1683" s="1">
        <f>COUNTIF(F1683,"VCVC")+COUNTIF(F1683,"VVCVC")</f>
        <v>0</v>
      </c>
      <c r="AS1683" s="1">
        <f>COUNTIF(F1683,"CVV")</f>
        <v>0</v>
      </c>
      <c r="AT1683" s="1">
        <f>COUNTIF(F1683,"CVVC")</f>
        <v>0</v>
      </c>
      <c r="AU1683" s="1">
        <f>COUNTIF(F1683,"VV")</f>
        <v>0</v>
      </c>
      <c r="AV1683" s="1">
        <f>COUNTIF(F1683,"VVC")</f>
        <v>0</v>
      </c>
      <c r="AW1683" s="1">
        <f>COUNTIF(F1683,"CVVCVC")+COUNTIF(F1683,"VVCVC")+COUNTIF(F1683,"CVVCV")+COUNTIF(F1683,"VVCV")</f>
        <v>0</v>
      </c>
      <c r="AY1683" s="1">
        <f>COUNTIF(F1683,"CCVCV")</f>
        <v>0</v>
      </c>
      <c r="AZ1683" s="1">
        <f>COUNTIF(F1683,"CCVCVC")</f>
        <v>0</v>
      </c>
      <c r="BA1683" s="1">
        <f>COUNTIF(F1683,"CCVV")</f>
        <v>0</v>
      </c>
      <c r="BB1683" s="1">
        <f>COUNTIF(F1683,"CCVVC")</f>
        <v>0</v>
      </c>
      <c r="BF1683" s="1" t="str">
        <f>RIGHT(F1683,4)</f>
        <v>VCVC</v>
      </c>
      <c r="BG1683" s="1"/>
      <c r="BJ1683">
        <v>1</v>
      </c>
      <c r="BP1683" s="1">
        <f>SUM(BG1683:BO1683)</f>
        <v>1</v>
      </c>
      <c r="BQ1683">
        <v>0</v>
      </c>
      <c r="BS1683" s="1" t="str">
        <f>LEFT(B1683,1)</f>
        <v>b</v>
      </c>
      <c r="BT1683" s="1" t="str">
        <f>LEFT(B1683,2)</f>
        <v>be</v>
      </c>
      <c r="BU1683" s="1" t="str">
        <f>RIGHT(B1683,1)</f>
        <v>ʔ</v>
      </c>
      <c r="BX1683" s="10">
        <v>0</v>
      </c>
      <c r="BY1683" s="10" t="str">
        <f>LEFT(CA1683,1)</f>
        <v>e</v>
      </c>
      <c r="BZ1683" s="10" t="str">
        <f>LEFT(CC1683,1)</f>
        <v>o</v>
      </c>
      <c r="CA1683" s="10" t="str">
        <f>RIGHT(B1683,4)</f>
        <v>eroʔ</v>
      </c>
      <c r="CB1683" s="10" t="str">
        <f>RIGHT(B1683,3)</f>
        <v>roʔ</v>
      </c>
      <c r="CC1683" s="10" t="str">
        <f>RIGHT(B1683,2)</f>
        <v>oʔ</v>
      </c>
      <c r="CD1683" s="10" t="str">
        <f>RIGHT(B1683,1)</f>
        <v>ʔ</v>
      </c>
    </row>
    <row r="1684" spans="1:82">
      <c r="A1684">
        <v>397</v>
      </c>
      <c r="B1684" s="30" t="s">
        <v>3059</v>
      </c>
      <c r="C1684" t="s">
        <v>1375</v>
      </c>
      <c r="D1684" t="s">
        <v>1141</v>
      </c>
      <c r="E1684" t="s">
        <v>1141</v>
      </c>
      <c r="F1684" t="s">
        <v>2842</v>
      </c>
      <c r="G1684" s="1">
        <f>COUNTIF(B1684,"*ii*")</f>
        <v>0</v>
      </c>
      <c r="H1684" s="1">
        <f>COUNTIF(B1684,"*ee*")</f>
        <v>0</v>
      </c>
      <c r="I1684" s="1">
        <f>COUNTIF(B1684,"*aa*")</f>
        <v>0</v>
      </c>
      <c r="J1684" s="1">
        <f>COUNTIF(B1684,"*oo*")</f>
        <v>0</v>
      </c>
      <c r="K1684" s="1">
        <f>COUNTIF(B1684,"*uu*")</f>
        <v>0</v>
      </c>
      <c r="L1684" s="1">
        <f>COUNTIF(B1684,"*ia*")</f>
        <v>0</v>
      </c>
      <c r="M1684" s="1">
        <f>COUNTIF(B1684,"*iu*")</f>
        <v>0</v>
      </c>
      <c r="N1684" s="1">
        <f>COUNTIF(B1684,"*ei*")</f>
        <v>0</v>
      </c>
      <c r="O1684" s="1">
        <f>COUNTIF(B1684,"*ea*")</f>
        <v>0</v>
      </c>
      <c r="P1684" s="1">
        <f>COUNTIF(B1684,"*eo*")</f>
        <v>0</v>
      </c>
      <c r="Q1684" s="1">
        <f>COUNTIF(B1684,"*eu*")</f>
        <v>0</v>
      </c>
      <c r="R1684" s="1">
        <f>COUNTIF(B1684,"*ai*")</f>
        <v>0</v>
      </c>
      <c r="S1684" s="1">
        <f>COUNTIF(B1684,"*ae*")</f>
        <v>0</v>
      </c>
      <c r="T1684" s="1">
        <f>COUNTIF(B1684,"*ao*")</f>
        <v>0</v>
      </c>
      <c r="U1684" s="1">
        <f>COUNTIF(B1684,"*au*")</f>
        <v>0</v>
      </c>
      <c r="V1684" s="1">
        <f>COUNTIF(B1684,"*oi*")</f>
        <v>0</v>
      </c>
      <c r="W1684" s="1">
        <f>COUNTIF(B1684,"*oe*")</f>
        <v>0</v>
      </c>
      <c r="X1684" s="1">
        <f>COUNTIF(B1684,"*oa*")</f>
        <v>0</v>
      </c>
      <c r="Y1684" s="1">
        <f>COUNTIF(B1684,"*ou*")</f>
        <v>0</v>
      </c>
      <c r="Z1684" s="1">
        <f>COUNTIF(B1684,"*ui*")</f>
        <v>0</v>
      </c>
      <c r="AA1684" s="1">
        <f>COUNTIF(B1684,"*ua*")</f>
        <v>0</v>
      </c>
      <c r="AB1684">
        <f>SUM(G1684:AA1684)</f>
        <v>0</v>
      </c>
      <c r="AC1684">
        <v>2</v>
      </c>
      <c r="AD1684">
        <f>COUNTIF(AC1684,"2")</f>
        <v>1</v>
      </c>
      <c r="AE1684">
        <f>COUNTIF(AC1684,"3")</f>
        <v>0</v>
      </c>
      <c r="AF1684">
        <f>COUNTIF(AC1684,"4")</f>
        <v>0</v>
      </c>
      <c r="AG1684">
        <f>COUNTIF(AC1684,"5")</f>
        <v>0</v>
      </c>
      <c r="AH1684">
        <v>1</v>
      </c>
      <c r="AI1684">
        <v>0</v>
      </c>
      <c r="AM1684">
        <v>1</v>
      </c>
      <c r="AN1684" t="str">
        <f>RIGHT(B1684,1)</f>
        <v>ʔ</v>
      </c>
      <c r="AO1684" s="1">
        <f>COUNTIF(F1684,"CVCV")+COUNTIF(F1684,"CVVCV")</f>
        <v>0</v>
      </c>
      <c r="AP1684" s="1">
        <f>COUNTIF(F1684,"CVCVC")+COUNTIF(F1684,"CVVCVC")</f>
        <v>1</v>
      </c>
      <c r="AQ1684" s="1">
        <f>COUNTIF(F1684,"VCV")+COUNTIF(F1684,"VVCV")</f>
        <v>0</v>
      </c>
      <c r="AR1684" s="1">
        <f>COUNTIF(F1684,"VCVC")+COUNTIF(F1684,"VVCVC")</f>
        <v>0</v>
      </c>
      <c r="AS1684" s="1">
        <f>COUNTIF(F1684,"CVV")</f>
        <v>0</v>
      </c>
      <c r="AT1684" s="1">
        <f>COUNTIF(F1684,"CVVC")</f>
        <v>0</v>
      </c>
      <c r="AU1684" s="1">
        <f>COUNTIF(F1684,"VV")</f>
        <v>0</v>
      </c>
      <c r="AV1684" s="1">
        <f>COUNTIF(F1684,"VVC")</f>
        <v>0</v>
      </c>
      <c r="AW1684" s="1">
        <f>COUNTIF(F1684,"CVVCVC")+COUNTIF(F1684,"VVCVC")+COUNTIF(F1684,"CVVCV")+COUNTIF(F1684,"VVCV")</f>
        <v>0</v>
      </c>
      <c r="AY1684" s="1">
        <f>COUNTIF(F1684,"CCVCV")</f>
        <v>0</v>
      </c>
      <c r="AZ1684" s="1">
        <f>COUNTIF(F1684,"CCVCVC")</f>
        <v>0</v>
      </c>
      <c r="BA1684" s="1">
        <f>COUNTIF(F1684,"CCVV")</f>
        <v>0</v>
      </c>
      <c r="BB1684" s="1">
        <f>COUNTIF(F1684,"CCVVC")</f>
        <v>0</v>
      </c>
      <c r="BF1684" s="1" t="str">
        <f>RIGHT(F1684,4)</f>
        <v>VCVC</v>
      </c>
      <c r="BG1684" s="1"/>
      <c r="BJ1684">
        <v>1</v>
      </c>
      <c r="BP1684" s="1">
        <f>SUM(BG1684:BO1684)</f>
        <v>1</v>
      </c>
      <c r="BQ1684">
        <v>0</v>
      </c>
      <c r="BS1684" s="1" t="str">
        <f>LEFT(B1684,1)</f>
        <v>h</v>
      </c>
      <c r="BT1684" s="1" t="str">
        <f>LEFT(B1684,2)</f>
        <v>he</v>
      </c>
      <c r="BU1684" s="1" t="str">
        <f>RIGHT(B1684,1)</f>
        <v>ʔ</v>
      </c>
      <c r="BX1684" s="10">
        <v>0</v>
      </c>
      <c r="BY1684" s="10" t="str">
        <f>LEFT(CA1684,1)</f>
        <v>e</v>
      </c>
      <c r="BZ1684" s="10" t="str">
        <f>LEFT(CC1684,1)</f>
        <v>o</v>
      </c>
      <c r="CA1684" s="10" t="str">
        <f>RIGHT(B1684,4)</f>
        <v>eroʔ</v>
      </c>
      <c r="CB1684" s="10" t="str">
        <f>RIGHT(B1684,3)</f>
        <v>roʔ</v>
      </c>
      <c r="CC1684" s="10" t="str">
        <f>RIGHT(B1684,2)</f>
        <v>oʔ</v>
      </c>
      <c r="CD1684" s="10" t="str">
        <f>RIGHT(B1684,1)</f>
        <v>ʔ</v>
      </c>
    </row>
    <row r="1685" spans="1:82">
      <c r="A1685">
        <v>832</v>
      </c>
      <c r="B1685" s="30" t="s">
        <v>3139</v>
      </c>
      <c r="C1685" t="s">
        <v>1609</v>
      </c>
      <c r="D1685" t="s">
        <v>1141</v>
      </c>
      <c r="E1685" t="s">
        <v>1141</v>
      </c>
      <c r="F1685" t="s">
        <v>2842</v>
      </c>
      <c r="G1685" s="1">
        <f>COUNTIF(B1685,"*ii*")</f>
        <v>0</v>
      </c>
      <c r="H1685" s="1">
        <f>COUNTIF(B1685,"*ee*")</f>
        <v>0</v>
      </c>
      <c r="I1685" s="1">
        <f>COUNTIF(B1685,"*aa*")</f>
        <v>0</v>
      </c>
      <c r="J1685" s="1">
        <f>COUNTIF(B1685,"*oo*")</f>
        <v>0</v>
      </c>
      <c r="K1685" s="1">
        <f>COUNTIF(B1685,"*uu*")</f>
        <v>0</v>
      </c>
      <c r="L1685" s="1">
        <f>COUNTIF(B1685,"*ia*")</f>
        <v>0</v>
      </c>
      <c r="M1685" s="1">
        <f>COUNTIF(B1685,"*iu*")</f>
        <v>0</v>
      </c>
      <c r="N1685" s="1">
        <f>COUNTIF(B1685,"*ei*")</f>
        <v>0</v>
      </c>
      <c r="O1685" s="1">
        <f>COUNTIF(B1685,"*ea*")</f>
        <v>0</v>
      </c>
      <c r="P1685" s="1">
        <f>COUNTIF(B1685,"*eo*")</f>
        <v>0</v>
      </c>
      <c r="Q1685" s="1">
        <f>COUNTIF(B1685,"*eu*")</f>
        <v>0</v>
      </c>
      <c r="R1685" s="1">
        <f>COUNTIF(B1685,"*ai*")</f>
        <v>0</v>
      </c>
      <c r="S1685" s="1">
        <f>COUNTIF(B1685,"*ae*")</f>
        <v>0</v>
      </c>
      <c r="T1685" s="1">
        <f>COUNTIF(B1685,"*ao*")</f>
        <v>0</v>
      </c>
      <c r="U1685" s="1">
        <f>COUNTIF(B1685,"*au*")</f>
        <v>0</v>
      </c>
      <c r="V1685" s="1">
        <f>COUNTIF(B1685,"*oi*")</f>
        <v>0</v>
      </c>
      <c r="W1685" s="1">
        <f>COUNTIF(B1685,"*oe*")</f>
        <v>0</v>
      </c>
      <c r="X1685" s="1">
        <f>COUNTIF(B1685,"*oa*")</f>
        <v>0</v>
      </c>
      <c r="Y1685" s="1">
        <f>COUNTIF(B1685,"*ou*")</f>
        <v>0</v>
      </c>
      <c r="Z1685" s="1">
        <f>COUNTIF(B1685,"*ui*")</f>
        <v>0</v>
      </c>
      <c r="AA1685" s="1">
        <f>COUNTIF(B1685,"*ua*")</f>
        <v>0</v>
      </c>
      <c r="AB1685">
        <f>SUM(G1685:AA1685)</f>
        <v>0</v>
      </c>
      <c r="AC1685">
        <v>2</v>
      </c>
      <c r="AD1685">
        <f>COUNTIF(AC1685,"2")</f>
        <v>1</v>
      </c>
      <c r="AE1685">
        <f>COUNTIF(AC1685,"3")</f>
        <v>0</v>
      </c>
      <c r="AF1685">
        <f>COUNTIF(AC1685,"4")</f>
        <v>0</v>
      </c>
      <c r="AG1685">
        <f>COUNTIF(AC1685,"5")</f>
        <v>0</v>
      </c>
      <c r="AH1685">
        <v>1</v>
      </c>
      <c r="AI1685">
        <v>0</v>
      </c>
      <c r="AM1685">
        <v>1</v>
      </c>
      <c r="AN1685" t="str">
        <f>RIGHT(B1685,1)</f>
        <v>ʔ</v>
      </c>
      <c r="AO1685" s="1">
        <f>COUNTIF(F1685,"CVCV")+COUNTIF(F1685,"CVVCV")</f>
        <v>0</v>
      </c>
      <c r="AP1685" s="1">
        <f>COUNTIF(F1685,"CVCVC")+COUNTIF(F1685,"CVVCVC")</f>
        <v>1</v>
      </c>
      <c r="AQ1685" s="1">
        <f>COUNTIF(F1685,"VCV")+COUNTIF(F1685,"VVCV")</f>
        <v>0</v>
      </c>
      <c r="AR1685" s="1">
        <f>COUNTIF(F1685,"VCVC")+COUNTIF(F1685,"VVCVC")</f>
        <v>0</v>
      </c>
      <c r="AS1685" s="1">
        <f>COUNTIF(F1685,"CVV")</f>
        <v>0</v>
      </c>
      <c r="AT1685" s="1">
        <f>COUNTIF(F1685,"CVVC")</f>
        <v>0</v>
      </c>
      <c r="AU1685" s="1">
        <f>COUNTIF(F1685,"VV")</f>
        <v>0</v>
      </c>
      <c r="AV1685" s="1">
        <f>COUNTIF(F1685,"VVC")</f>
        <v>0</v>
      </c>
      <c r="AW1685" s="1">
        <f>COUNTIF(F1685,"CVVCVC")+COUNTIF(F1685,"VVCVC")+COUNTIF(F1685,"CVVCV")+COUNTIF(F1685,"VVCV")</f>
        <v>0</v>
      </c>
      <c r="AY1685" s="1">
        <f>COUNTIF(F1685,"CCVCV")</f>
        <v>0</v>
      </c>
      <c r="AZ1685" s="1">
        <f>COUNTIF(F1685,"CCVCVC")</f>
        <v>0</v>
      </c>
      <c r="BA1685" s="1">
        <f>COUNTIF(F1685,"CCVV")</f>
        <v>0</v>
      </c>
      <c r="BB1685" s="1">
        <f>COUNTIF(F1685,"CCVVC")</f>
        <v>0</v>
      </c>
      <c r="BF1685" s="1" t="str">
        <f>RIGHT(F1685,4)</f>
        <v>VCVC</v>
      </c>
      <c r="BG1685" s="1"/>
      <c r="BJ1685">
        <v>1</v>
      </c>
      <c r="BP1685" s="1">
        <f>SUM(BG1685:BO1685)</f>
        <v>1</v>
      </c>
      <c r="BQ1685">
        <v>0</v>
      </c>
      <c r="BS1685" s="1" t="str">
        <f>LEFT(B1685,1)</f>
        <v>m</v>
      </c>
      <c r="BT1685" s="1" t="str">
        <f>LEFT(B1685,2)</f>
        <v>me</v>
      </c>
      <c r="BU1685" s="1" t="str">
        <f>RIGHT(B1685,1)</f>
        <v>ʔ</v>
      </c>
      <c r="BX1685" s="10">
        <v>0</v>
      </c>
      <c r="BY1685" s="10" t="str">
        <f>LEFT(CA1685,1)</f>
        <v>e</v>
      </c>
      <c r="BZ1685" s="10" t="str">
        <f>LEFT(CC1685,1)</f>
        <v>o</v>
      </c>
      <c r="CA1685" s="10" t="str">
        <f>RIGHT(B1685,4)</f>
        <v>etoʔ</v>
      </c>
      <c r="CB1685" s="10" t="str">
        <f>RIGHT(B1685,3)</f>
        <v>toʔ</v>
      </c>
      <c r="CC1685" s="10" t="str">
        <f>RIGHT(B1685,2)</f>
        <v>oʔ</v>
      </c>
      <c r="CD1685" s="10" t="str">
        <f>RIGHT(B1685,1)</f>
        <v>ʔ</v>
      </c>
    </row>
    <row r="1686" spans="1:82">
      <c r="A1686">
        <v>1143</v>
      </c>
      <c r="B1686" s="30" t="s">
        <v>3200</v>
      </c>
      <c r="C1686" t="s">
        <v>2080</v>
      </c>
      <c r="D1686" t="s">
        <v>1151</v>
      </c>
      <c r="E1686" t="s">
        <v>2821</v>
      </c>
      <c r="F1686" t="s">
        <v>2842</v>
      </c>
      <c r="G1686" s="1">
        <f>COUNTIF(B1686,"*ii*")</f>
        <v>0</v>
      </c>
      <c r="H1686" s="1">
        <f>COUNTIF(B1686,"*ee*")</f>
        <v>0</v>
      </c>
      <c r="I1686" s="1">
        <f>COUNTIF(B1686,"*aa*")</f>
        <v>0</v>
      </c>
      <c r="J1686" s="1">
        <f>COUNTIF(B1686,"*oo*")</f>
        <v>0</v>
      </c>
      <c r="K1686" s="1">
        <f>COUNTIF(B1686,"*uu*")</f>
        <v>0</v>
      </c>
      <c r="L1686" s="1">
        <f>COUNTIF(B1686,"*ia*")</f>
        <v>0</v>
      </c>
      <c r="M1686" s="1">
        <f>COUNTIF(B1686,"*iu*")</f>
        <v>0</v>
      </c>
      <c r="N1686" s="1">
        <f>COUNTIF(B1686,"*ei*")</f>
        <v>0</v>
      </c>
      <c r="O1686" s="1">
        <f>COUNTIF(B1686,"*ea*")</f>
        <v>0</v>
      </c>
      <c r="P1686" s="1">
        <f>COUNTIF(B1686,"*eo*")</f>
        <v>0</v>
      </c>
      <c r="Q1686" s="1">
        <f>COUNTIF(B1686,"*eu*")</f>
        <v>0</v>
      </c>
      <c r="R1686" s="1">
        <f>COUNTIF(B1686,"*ai*")</f>
        <v>0</v>
      </c>
      <c r="S1686" s="1">
        <f>COUNTIF(B1686,"*ae*")</f>
        <v>0</v>
      </c>
      <c r="T1686" s="1">
        <f>COUNTIF(B1686,"*ao*")</f>
        <v>0</v>
      </c>
      <c r="U1686" s="1">
        <f>COUNTIF(B1686,"*au*")</f>
        <v>0</v>
      </c>
      <c r="V1686" s="1">
        <f>COUNTIF(B1686,"*oi*")</f>
        <v>0</v>
      </c>
      <c r="W1686" s="1">
        <f>COUNTIF(B1686,"*oe*")</f>
        <v>0</v>
      </c>
      <c r="X1686" s="1">
        <f>COUNTIF(B1686,"*oa*")</f>
        <v>0</v>
      </c>
      <c r="Y1686" s="1">
        <f>COUNTIF(B1686,"*ou*")</f>
        <v>0</v>
      </c>
      <c r="Z1686" s="1">
        <f>COUNTIF(B1686,"*ui*")</f>
        <v>0</v>
      </c>
      <c r="AA1686" s="1">
        <f>COUNTIF(B1686,"*ua*")</f>
        <v>0</v>
      </c>
      <c r="AB1686">
        <f>SUM(G1686:AA1686)</f>
        <v>0</v>
      </c>
      <c r="AC1686">
        <v>2</v>
      </c>
      <c r="AD1686">
        <f>COUNTIF(AC1686,"2")</f>
        <v>1</v>
      </c>
      <c r="AE1686">
        <f>COUNTIF(AC1686,"3")</f>
        <v>0</v>
      </c>
      <c r="AF1686">
        <f>COUNTIF(AC1686,"4")</f>
        <v>0</v>
      </c>
      <c r="AG1686">
        <f>COUNTIF(AC1686,"5")</f>
        <v>0</v>
      </c>
      <c r="AH1686">
        <v>1</v>
      </c>
      <c r="AI1686">
        <v>0</v>
      </c>
      <c r="AM1686">
        <v>1</v>
      </c>
      <c r="AN1686" t="str">
        <f>RIGHT(B1686,1)</f>
        <v>ʔ</v>
      </c>
      <c r="AO1686" s="1">
        <f>COUNTIF(F1686,"CVCV")+COUNTIF(F1686,"CVVCV")</f>
        <v>0</v>
      </c>
      <c r="AP1686" s="1">
        <f>COUNTIF(F1686,"CVCVC")+COUNTIF(F1686,"CVVCVC")</f>
        <v>1</v>
      </c>
      <c r="AQ1686" s="1">
        <f>COUNTIF(F1686,"VCV")+COUNTIF(F1686,"VVCV")</f>
        <v>0</v>
      </c>
      <c r="AR1686" s="1">
        <f>COUNTIF(F1686,"VCVC")+COUNTIF(F1686,"VVCVC")</f>
        <v>0</v>
      </c>
      <c r="AS1686" s="1">
        <f>COUNTIF(F1686,"CVV")</f>
        <v>0</v>
      </c>
      <c r="AT1686" s="1">
        <f>COUNTIF(F1686,"CVVC")</f>
        <v>0</v>
      </c>
      <c r="AU1686" s="1">
        <f>COUNTIF(F1686,"VV")</f>
        <v>0</v>
      </c>
      <c r="AV1686" s="1">
        <f>COUNTIF(F1686,"VVC")</f>
        <v>0</v>
      </c>
      <c r="AW1686" s="1">
        <f>COUNTIF(F1686,"CVVCVC")+COUNTIF(F1686,"VVCVC")+COUNTIF(F1686,"CVVCV")+COUNTIF(F1686,"VVCV")</f>
        <v>0</v>
      </c>
      <c r="AY1686" s="1">
        <f>COUNTIF(F1686,"CCVCV")</f>
        <v>0</v>
      </c>
      <c r="AZ1686" s="1">
        <f>COUNTIF(F1686,"CCVCVC")</f>
        <v>0</v>
      </c>
      <c r="BA1686" s="1">
        <f>COUNTIF(F1686,"CCVV")</f>
        <v>0</v>
      </c>
      <c r="BB1686" s="1">
        <f>COUNTIF(F1686,"CCVVC")</f>
        <v>0</v>
      </c>
      <c r="BF1686" s="1" t="str">
        <f>RIGHT(F1686,4)</f>
        <v>VCVC</v>
      </c>
      <c r="BG1686" s="1"/>
      <c r="BJ1686">
        <v>1</v>
      </c>
      <c r="BP1686" s="1">
        <f>SUM(BG1686:BO1686)</f>
        <v>1</v>
      </c>
      <c r="BQ1686">
        <v>0</v>
      </c>
      <c r="BS1686" s="1" t="str">
        <f>LEFT(B1686,1)</f>
        <v>p</v>
      </c>
      <c r="BT1686" s="1" t="str">
        <f>LEFT(B1686,2)</f>
        <v>pe</v>
      </c>
      <c r="BU1686" s="1" t="str">
        <f>RIGHT(B1686,1)</f>
        <v>ʔ</v>
      </c>
      <c r="BX1686" s="10">
        <v>0</v>
      </c>
      <c r="BY1686" s="10" t="str">
        <f>LEFT(CA1686,1)</f>
        <v>e</v>
      </c>
      <c r="BZ1686" s="10" t="str">
        <f>LEFT(CC1686,1)</f>
        <v>o</v>
      </c>
      <c r="CA1686" s="10" t="str">
        <f>RIGHT(B1686,4)</f>
        <v>eroʔ</v>
      </c>
      <c r="CB1686" s="10" t="str">
        <f>RIGHT(B1686,3)</f>
        <v>roʔ</v>
      </c>
      <c r="CC1686" s="10" t="str">
        <f>RIGHT(B1686,2)</f>
        <v>oʔ</v>
      </c>
      <c r="CD1686" s="10" t="str">
        <f>RIGHT(B1686,1)</f>
        <v>ʔ</v>
      </c>
    </row>
    <row r="1687" spans="1:82">
      <c r="A1687">
        <v>1645</v>
      </c>
      <c r="B1687" s="30" t="s">
        <v>3445</v>
      </c>
      <c r="C1687" t="s">
        <v>2050</v>
      </c>
      <c r="D1687" t="s">
        <v>1150</v>
      </c>
      <c r="E1687" t="s">
        <v>2821</v>
      </c>
      <c r="F1687" t="s">
        <v>2842</v>
      </c>
      <c r="G1687" s="1">
        <f>COUNTIF(B1687,"*ii*")</f>
        <v>0</v>
      </c>
      <c r="H1687" s="1">
        <f>COUNTIF(B1687,"*ee*")</f>
        <v>0</v>
      </c>
      <c r="I1687" s="1">
        <f>COUNTIF(B1687,"*aa*")</f>
        <v>0</v>
      </c>
      <c r="J1687" s="1">
        <f>COUNTIF(B1687,"*oo*")</f>
        <v>0</v>
      </c>
      <c r="K1687" s="1">
        <f>COUNTIF(B1687,"*uu*")</f>
        <v>0</v>
      </c>
      <c r="L1687" s="1">
        <f>COUNTIF(B1687,"*ia*")</f>
        <v>0</v>
      </c>
      <c r="M1687" s="1">
        <f>COUNTIF(B1687,"*iu*")</f>
        <v>0</v>
      </c>
      <c r="N1687" s="1">
        <f>COUNTIF(B1687,"*ei*")</f>
        <v>0</v>
      </c>
      <c r="O1687" s="1">
        <f>COUNTIF(B1687,"*ea*")</f>
        <v>0</v>
      </c>
      <c r="P1687" s="1">
        <f>COUNTIF(B1687,"*eo*")</f>
        <v>0</v>
      </c>
      <c r="Q1687" s="1">
        <f>COUNTIF(B1687,"*eu*")</f>
        <v>0</v>
      </c>
      <c r="R1687" s="1">
        <f>COUNTIF(B1687,"*ai*")</f>
        <v>0</v>
      </c>
      <c r="S1687" s="1">
        <f>COUNTIF(B1687,"*ae*")</f>
        <v>0</v>
      </c>
      <c r="T1687" s="1">
        <f>COUNTIF(B1687,"*ao*")</f>
        <v>0</v>
      </c>
      <c r="U1687" s="1">
        <f>COUNTIF(B1687,"*au*")</f>
        <v>0</v>
      </c>
      <c r="V1687" s="1">
        <f>COUNTIF(B1687,"*oi*")</f>
        <v>0</v>
      </c>
      <c r="W1687" s="1">
        <f>COUNTIF(B1687,"*oe*")</f>
        <v>0</v>
      </c>
      <c r="X1687" s="1">
        <f>COUNTIF(B1687,"*oa*")</f>
        <v>0</v>
      </c>
      <c r="Y1687" s="1">
        <f>COUNTIF(B1687,"*ou*")</f>
        <v>0</v>
      </c>
      <c r="Z1687" s="1">
        <f>COUNTIF(B1687,"*ui*")</f>
        <v>0</v>
      </c>
      <c r="AA1687" s="1">
        <f>COUNTIF(B1687,"*ua*")</f>
        <v>0</v>
      </c>
      <c r="AB1687">
        <f>SUM(G1687:AA1687)</f>
        <v>0</v>
      </c>
      <c r="AC1687">
        <v>2</v>
      </c>
      <c r="AD1687">
        <f>COUNTIF(AC1687,"2")</f>
        <v>1</v>
      </c>
      <c r="AE1687">
        <f>COUNTIF(AC1687,"3")</f>
        <v>0</v>
      </c>
      <c r="AF1687">
        <f>COUNTIF(AC1687,"4")</f>
        <v>0</v>
      </c>
      <c r="AG1687">
        <f>COUNTIF(AC1687,"5")</f>
        <v>0</v>
      </c>
      <c r="AH1687">
        <v>1</v>
      </c>
      <c r="AI1687">
        <v>0</v>
      </c>
      <c r="AM1687">
        <v>1</v>
      </c>
      <c r="AN1687" t="str">
        <f>RIGHT(B1687,1)</f>
        <v>ʔ</v>
      </c>
      <c r="AO1687" s="1">
        <f>COUNTIF(F1687,"CVCV")+COUNTIF(F1687,"CVVCV")</f>
        <v>0</v>
      </c>
      <c r="AP1687" s="1">
        <f>COUNTIF(F1687,"CVCVC")+COUNTIF(F1687,"CVVCVC")</f>
        <v>1</v>
      </c>
      <c r="AQ1687" s="1">
        <f>COUNTIF(F1687,"VCV")+COUNTIF(F1687,"VVCV")</f>
        <v>0</v>
      </c>
      <c r="AR1687" s="1">
        <f>COUNTIF(F1687,"VCVC")+COUNTIF(F1687,"VVCVC")</f>
        <v>0</v>
      </c>
      <c r="AS1687" s="1">
        <f>COUNTIF(F1687,"CVV")</f>
        <v>0</v>
      </c>
      <c r="AT1687" s="1">
        <f>COUNTIF(F1687,"CVVC")</f>
        <v>0</v>
      </c>
      <c r="AU1687" s="1">
        <f>COUNTIF(F1687,"VV")</f>
        <v>0</v>
      </c>
      <c r="AV1687" s="1">
        <f>COUNTIF(F1687,"VVC")</f>
        <v>0</v>
      </c>
      <c r="AW1687" s="1">
        <f>COUNTIF(F1687,"CVVCVC")+COUNTIF(F1687,"VVCVC")+COUNTIF(F1687,"CVVCV")+COUNTIF(F1687,"VVCV")</f>
        <v>0</v>
      </c>
      <c r="AY1687" s="1">
        <f>COUNTIF(F1687,"CCVCV")</f>
        <v>0</v>
      </c>
      <c r="AZ1687" s="1">
        <f>COUNTIF(F1687,"CCVCVC")</f>
        <v>0</v>
      </c>
      <c r="BA1687" s="1">
        <f>COUNTIF(F1687,"CCVV")</f>
        <v>0</v>
      </c>
      <c r="BB1687" s="1">
        <f>COUNTIF(F1687,"CCVVC")</f>
        <v>0</v>
      </c>
      <c r="BF1687" s="1" t="str">
        <f>RIGHT(F1687,4)</f>
        <v>VCVC</v>
      </c>
      <c r="BG1687" s="1"/>
      <c r="BJ1687">
        <v>1</v>
      </c>
      <c r="BP1687" s="1">
        <f>SUM(BG1687:BO1687)</f>
        <v>1</v>
      </c>
      <c r="BQ1687">
        <v>0</v>
      </c>
      <c r="BS1687" s="1" t="str">
        <f>LEFT(B1687,1)</f>
        <v>s</v>
      </c>
      <c r="BT1687" s="1" t="str">
        <f>LEFT(B1687,2)</f>
        <v>se</v>
      </c>
      <c r="BU1687" s="1" t="str">
        <f>RIGHT(B1687,1)</f>
        <v>ʔ</v>
      </c>
      <c r="BX1687" s="10">
        <v>0</v>
      </c>
      <c r="BY1687" s="10" t="str">
        <f>LEFT(CA1687,1)</f>
        <v>e</v>
      </c>
      <c r="BZ1687" s="10" t="str">
        <f>LEFT(CC1687,1)</f>
        <v>o</v>
      </c>
      <c r="CA1687" s="10" t="str">
        <f>RIGHT(B1687,4)</f>
        <v>eroʔ</v>
      </c>
      <c r="CB1687" s="10" t="str">
        <f>RIGHT(B1687,3)</f>
        <v>roʔ</v>
      </c>
      <c r="CC1687" s="10" t="str">
        <f>RIGHT(B1687,2)</f>
        <v>oʔ</v>
      </c>
      <c r="CD1687" s="10" t="str">
        <f>RIGHT(B1687,1)</f>
        <v>ʔ</v>
      </c>
    </row>
    <row r="1688" spans="1:82">
      <c r="A1688">
        <v>1519</v>
      </c>
      <c r="B1688" s="30" t="s">
        <v>3421</v>
      </c>
      <c r="C1688" t="s">
        <v>0</v>
      </c>
      <c r="D1688" t="s">
        <v>1159</v>
      </c>
      <c r="E1688" t="s">
        <v>1141</v>
      </c>
      <c r="F1688" t="s">
        <v>2842</v>
      </c>
      <c r="G1688" s="1">
        <f>COUNTIF(B1688,"*ii*")</f>
        <v>0</v>
      </c>
      <c r="H1688" s="1">
        <f>COUNTIF(B1688,"*ee*")</f>
        <v>0</v>
      </c>
      <c r="I1688" s="1">
        <f>COUNTIF(B1688,"*aa*")</f>
        <v>0</v>
      </c>
      <c r="J1688" s="1">
        <f>COUNTIF(B1688,"*oo*")</f>
        <v>0</v>
      </c>
      <c r="K1688" s="1">
        <f>COUNTIF(B1688,"*uu*")</f>
        <v>0</v>
      </c>
      <c r="L1688" s="1">
        <f>COUNTIF(B1688,"*ia*")</f>
        <v>0</v>
      </c>
      <c r="M1688" s="1">
        <f>COUNTIF(B1688,"*iu*")</f>
        <v>0</v>
      </c>
      <c r="N1688" s="1">
        <f>COUNTIF(B1688,"*ei*")</f>
        <v>0</v>
      </c>
      <c r="O1688" s="1">
        <f>COUNTIF(B1688,"*ea*")</f>
        <v>0</v>
      </c>
      <c r="P1688" s="1">
        <f>COUNTIF(B1688,"*eo*")</f>
        <v>0</v>
      </c>
      <c r="Q1688" s="1">
        <f>COUNTIF(B1688,"*eu*")</f>
        <v>0</v>
      </c>
      <c r="R1688" s="1">
        <f>COUNTIF(B1688,"*ai*")</f>
        <v>0</v>
      </c>
      <c r="S1688" s="1">
        <f>COUNTIF(B1688,"*ae*")</f>
        <v>0</v>
      </c>
      <c r="T1688" s="1">
        <f>COUNTIF(B1688,"*ao*")</f>
        <v>0</v>
      </c>
      <c r="U1688" s="1">
        <f>COUNTIF(B1688,"*au*")</f>
        <v>0</v>
      </c>
      <c r="V1688" s="1">
        <f>COUNTIF(B1688,"*oi*")</f>
        <v>0</v>
      </c>
      <c r="W1688" s="1">
        <f>COUNTIF(B1688,"*oe*")</f>
        <v>0</v>
      </c>
      <c r="X1688" s="1">
        <f>COUNTIF(B1688,"*oa*")</f>
        <v>0</v>
      </c>
      <c r="Y1688" s="1">
        <f>COUNTIF(B1688,"*ou*")</f>
        <v>0</v>
      </c>
      <c r="Z1688" s="1">
        <f>COUNTIF(B1688,"*ui*")</f>
        <v>0</v>
      </c>
      <c r="AA1688" s="1">
        <f>COUNTIF(B1688,"*ua*")</f>
        <v>0</v>
      </c>
      <c r="AB1688">
        <f>SUM(G1688:AA1688)</f>
        <v>0</v>
      </c>
      <c r="AC1688">
        <v>2</v>
      </c>
      <c r="AD1688">
        <f>COUNTIF(AC1688,"2")</f>
        <v>1</v>
      </c>
      <c r="AE1688">
        <f>COUNTIF(AC1688,"3")</f>
        <v>0</v>
      </c>
      <c r="AF1688">
        <f>COUNTIF(AC1688,"4")</f>
        <v>0</v>
      </c>
      <c r="AG1688">
        <f>COUNTIF(AC1688,"5")</f>
        <v>0</v>
      </c>
      <c r="AH1688">
        <v>1</v>
      </c>
      <c r="AI1688">
        <v>0</v>
      </c>
      <c r="AM1688">
        <v>1</v>
      </c>
      <c r="AN1688" t="str">
        <f>RIGHT(B1688,1)</f>
        <v>ʔ</v>
      </c>
      <c r="AO1688" s="1">
        <f>COUNTIF(F1688,"CVCV")+COUNTIF(F1688,"CVVCV")</f>
        <v>0</v>
      </c>
      <c r="AP1688" s="1">
        <f>COUNTIF(F1688,"CVCVC")+COUNTIF(F1688,"CVVCVC")</f>
        <v>1</v>
      </c>
      <c r="AQ1688" s="1">
        <f>COUNTIF(F1688,"VCV")+COUNTIF(F1688,"VVCV")</f>
        <v>0</v>
      </c>
      <c r="AR1688" s="1">
        <f>COUNTIF(F1688,"VCVC")+COUNTIF(F1688,"VVCVC")</f>
        <v>0</v>
      </c>
      <c r="AS1688" s="1">
        <f>COUNTIF(F1688,"CVV")</f>
        <v>0</v>
      </c>
      <c r="AT1688" s="1">
        <f>COUNTIF(F1688,"CVVC")</f>
        <v>0</v>
      </c>
      <c r="AU1688" s="1">
        <f>COUNTIF(F1688,"VV")</f>
        <v>0</v>
      </c>
      <c r="AV1688" s="1">
        <f>COUNTIF(F1688,"VVC")</f>
        <v>0</v>
      </c>
      <c r="AW1688" s="1">
        <f>COUNTIF(F1688,"CVVCVC")+COUNTIF(F1688,"VVCVC")+COUNTIF(F1688,"CVVCV")+COUNTIF(F1688,"VVCV")</f>
        <v>0</v>
      </c>
      <c r="AY1688" s="1">
        <f>COUNTIF(F1688,"CCVCV")</f>
        <v>0</v>
      </c>
      <c r="AZ1688" s="1">
        <f>COUNTIF(F1688,"CCVCVC")</f>
        <v>0</v>
      </c>
      <c r="BA1688" s="1">
        <f>COUNTIF(F1688,"CCVV")</f>
        <v>0</v>
      </c>
      <c r="BB1688" s="1">
        <f>COUNTIF(F1688,"CCVVC")</f>
        <v>0</v>
      </c>
      <c r="BF1688" s="1" t="str">
        <f>RIGHT(F1688,4)</f>
        <v>VCVC</v>
      </c>
      <c r="BG1688" s="1"/>
      <c r="BI1688">
        <f>COUNTIFS(BY1688,"i",BZ1688,"e")+COUNTIFS(BY1688,"i",BZ1688,"o")+COUNTIFS(BY1688,"u",BZ1688,"e")+COUNTIFS(BY1688,"u",BZ1688,"o")</f>
        <v>1</v>
      </c>
      <c r="BJ1688">
        <v>1</v>
      </c>
      <c r="BP1688" s="1">
        <f>SUM(BG1688:BO1688)</f>
        <v>2</v>
      </c>
      <c r="BQ1688">
        <v>0</v>
      </c>
      <c r="BS1688" s="1" t="str">
        <f>LEFT(B1688,1)</f>
        <v>r</v>
      </c>
      <c r="BT1688" s="1" t="str">
        <f>LEFT(B1688,2)</f>
        <v>ri</v>
      </c>
      <c r="BU1688" s="1" t="str">
        <f>RIGHT(B1688,1)</f>
        <v>ʔ</v>
      </c>
      <c r="BX1688" s="10">
        <v>0</v>
      </c>
      <c r="BY1688" s="10" t="str">
        <f>LEFT(CA1688,1)</f>
        <v>i</v>
      </c>
      <c r="BZ1688" s="10" t="str">
        <f>LEFT(CC1688,1)</f>
        <v>o</v>
      </c>
      <c r="CA1688" s="10" t="str">
        <f>RIGHT(B1688,4)</f>
        <v>ikoʔ</v>
      </c>
      <c r="CB1688" s="10" t="str">
        <f>RIGHT(B1688,3)</f>
        <v>koʔ</v>
      </c>
      <c r="CC1688" s="10" t="str">
        <f>RIGHT(B1688,2)</f>
        <v>oʔ</v>
      </c>
      <c r="CD1688" s="10" t="str">
        <f>RIGHT(B1688,1)</f>
        <v>ʔ</v>
      </c>
    </row>
    <row r="1689" spans="1:82">
      <c r="A1689">
        <v>1014</v>
      </c>
      <c r="B1689" s="30" t="s">
        <v>3177</v>
      </c>
      <c r="C1689" t="s">
        <v>2527</v>
      </c>
      <c r="D1689" t="s">
        <v>1141</v>
      </c>
      <c r="E1689" t="s">
        <v>1141</v>
      </c>
      <c r="F1689" t="s">
        <v>2842</v>
      </c>
      <c r="G1689" s="1">
        <f>COUNTIF(B1689,"*ii*")</f>
        <v>0</v>
      </c>
      <c r="H1689" s="1">
        <f>COUNTIF(B1689,"*ee*")</f>
        <v>0</v>
      </c>
      <c r="I1689" s="1">
        <f>COUNTIF(B1689,"*aa*")</f>
        <v>0</v>
      </c>
      <c r="J1689" s="1">
        <f>COUNTIF(B1689,"*oo*")</f>
        <v>0</v>
      </c>
      <c r="K1689" s="1">
        <f>COUNTIF(B1689,"*uu*")</f>
        <v>0</v>
      </c>
      <c r="L1689" s="1">
        <f>COUNTIF(B1689,"*ia*")</f>
        <v>0</v>
      </c>
      <c r="M1689" s="1">
        <f>COUNTIF(B1689,"*iu*")</f>
        <v>0</v>
      </c>
      <c r="N1689" s="1">
        <f>COUNTIF(B1689,"*ei*")</f>
        <v>0</v>
      </c>
      <c r="O1689" s="1">
        <f>COUNTIF(B1689,"*ea*")</f>
        <v>0</v>
      </c>
      <c r="P1689" s="1">
        <f>COUNTIF(B1689,"*eo*")</f>
        <v>0</v>
      </c>
      <c r="Q1689" s="1">
        <f>COUNTIF(B1689,"*eu*")</f>
        <v>0</v>
      </c>
      <c r="R1689" s="1">
        <f>COUNTIF(B1689,"*ai*")</f>
        <v>0</v>
      </c>
      <c r="S1689" s="1">
        <f>COUNTIF(B1689,"*ae*")</f>
        <v>0</v>
      </c>
      <c r="T1689" s="1">
        <f>COUNTIF(B1689,"*ao*")</f>
        <v>0</v>
      </c>
      <c r="U1689" s="1">
        <f>COUNTIF(B1689,"*au*")</f>
        <v>0</v>
      </c>
      <c r="V1689" s="1">
        <f>COUNTIF(B1689,"*oi*")</f>
        <v>0</v>
      </c>
      <c r="W1689" s="1">
        <f>COUNTIF(B1689,"*oe*")</f>
        <v>0</v>
      </c>
      <c r="X1689" s="1">
        <f>COUNTIF(B1689,"*oa*")</f>
        <v>0</v>
      </c>
      <c r="Y1689" s="1">
        <f>COUNTIF(B1689,"*ou*")</f>
        <v>0</v>
      </c>
      <c r="Z1689" s="1">
        <f>COUNTIF(B1689,"*ui*")</f>
        <v>0</v>
      </c>
      <c r="AA1689" s="1">
        <f>COUNTIF(B1689,"*ua*")</f>
        <v>0</v>
      </c>
      <c r="AB1689">
        <f>SUM(G1689:AA1689)</f>
        <v>0</v>
      </c>
      <c r="AC1689">
        <v>2</v>
      </c>
      <c r="AD1689">
        <f>COUNTIF(AC1689,"2")</f>
        <v>1</v>
      </c>
      <c r="AE1689">
        <f>COUNTIF(AC1689,"3")</f>
        <v>0</v>
      </c>
      <c r="AF1689">
        <f>COUNTIF(AC1689,"4")</f>
        <v>0</v>
      </c>
      <c r="AG1689">
        <f>COUNTIF(AC1689,"5")</f>
        <v>0</v>
      </c>
      <c r="AH1689">
        <v>1</v>
      </c>
      <c r="AI1689">
        <v>0</v>
      </c>
      <c r="AM1689">
        <v>1</v>
      </c>
      <c r="AN1689" t="str">
        <f>RIGHT(B1689,1)</f>
        <v>ʔ</v>
      </c>
      <c r="AO1689" s="1">
        <f>COUNTIF(F1689,"CVCV")+COUNTIF(F1689,"CVVCV")</f>
        <v>0</v>
      </c>
      <c r="AP1689" s="1">
        <f>COUNTIF(F1689,"CVCVC")+COUNTIF(F1689,"CVVCVC")</f>
        <v>1</v>
      </c>
      <c r="AQ1689" s="1">
        <f>COUNTIF(F1689,"VCV")+COUNTIF(F1689,"VVCV")</f>
        <v>0</v>
      </c>
      <c r="AR1689" s="1">
        <f>COUNTIF(F1689,"VCVC")+COUNTIF(F1689,"VVCVC")</f>
        <v>0</v>
      </c>
      <c r="AS1689" s="1">
        <f>COUNTIF(F1689,"CVV")</f>
        <v>0</v>
      </c>
      <c r="AT1689" s="1">
        <f>COUNTIF(F1689,"CVVC")</f>
        <v>0</v>
      </c>
      <c r="AU1689" s="1">
        <f>COUNTIF(F1689,"VV")</f>
        <v>0</v>
      </c>
      <c r="AV1689" s="1">
        <f>COUNTIF(F1689,"VVC")</f>
        <v>0</v>
      </c>
      <c r="AW1689" s="1">
        <f>COUNTIF(F1689,"CVVCVC")+COUNTIF(F1689,"VVCVC")+COUNTIF(F1689,"CVVCV")+COUNTIF(F1689,"VVCV")</f>
        <v>0</v>
      </c>
      <c r="AY1689" s="1">
        <f>COUNTIF(F1689,"CCVCV")</f>
        <v>0</v>
      </c>
      <c r="AZ1689" s="1">
        <f>COUNTIF(F1689,"CCVCVC")</f>
        <v>0</v>
      </c>
      <c r="BA1689" s="1">
        <f>COUNTIF(F1689,"CCVV")</f>
        <v>0</v>
      </c>
      <c r="BB1689" s="1">
        <f>COUNTIF(F1689,"CCVVC")</f>
        <v>0</v>
      </c>
      <c r="BF1689" s="1" t="str">
        <f>RIGHT(F1689,4)</f>
        <v>VCVC</v>
      </c>
      <c r="BG1689" s="1"/>
      <c r="BJ1689">
        <v>1</v>
      </c>
      <c r="BP1689" s="1">
        <f>SUM(BG1689:BO1689)</f>
        <v>1</v>
      </c>
      <c r="BQ1689">
        <v>0</v>
      </c>
      <c r="BS1689" s="1" t="str">
        <f>LEFT(B1689,1)</f>
        <v>n</v>
      </c>
      <c r="BT1689" s="1" t="str">
        <f>LEFT(B1689,2)</f>
        <v>no</v>
      </c>
      <c r="BU1689" s="1" t="str">
        <f>RIGHT(B1689,1)</f>
        <v>ʔ</v>
      </c>
      <c r="BX1689" s="10">
        <v>0</v>
      </c>
      <c r="BY1689" s="10" t="str">
        <f>LEFT(CA1689,1)</f>
        <v>o</v>
      </c>
      <c r="BZ1689" s="10" t="str">
        <f>LEFT(CC1689,1)</f>
        <v>o</v>
      </c>
      <c r="CA1689" s="10" t="str">
        <f>RIGHT(B1689,4)</f>
        <v>onoʔ</v>
      </c>
      <c r="CB1689" s="10" t="str">
        <f>RIGHT(B1689,3)</f>
        <v>noʔ</v>
      </c>
      <c r="CC1689" s="10" t="str">
        <f>RIGHT(B1689,2)</f>
        <v>oʔ</v>
      </c>
      <c r="CD1689" s="10" t="str">
        <f>RIGHT(B1689,1)</f>
        <v>ʔ</v>
      </c>
    </row>
    <row r="1690" spans="1:82">
      <c r="A1690">
        <v>874</v>
      </c>
      <c r="B1690" s="30" t="s">
        <v>3153</v>
      </c>
      <c r="C1690" t="s">
        <v>2804</v>
      </c>
      <c r="D1690" t="s">
        <v>1141</v>
      </c>
      <c r="E1690" t="s">
        <v>1141</v>
      </c>
      <c r="F1690" t="s">
        <v>2842</v>
      </c>
      <c r="G1690" s="1">
        <f>COUNTIF(B1690,"*ii*")</f>
        <v>0</v>
      </c>
      <c r="H1690" s="1">
        <f>COUNTIF(B1690,"*ee*")</f>
        <v>0</v>
      </c>
      <c r="I1690" s="1">
        <f>COUNTIF(B1690,"*aa*")</f>
        <v>0</v>
      </c>
      <c r="J1690" s="1">
        <f>COUNTIF(B1690,"*oo*")</f>
        <v>0</v>
      </c>
      <c r="K1690" s="1">
        <f>COUNTIF(B1690,"*uu*")</f>
        <v>0</v>
      </c>
      <c r="L1690" s="1">
        <f>COUNTIF(B1690,"*ia*")</f>
        <v>0</v>
      </c>
      <c r="M1690" s="1">
        <f>COUNTIF(B1690,"*iu*")</f>
        <v>0</v>
      </c>
      <c r="N1690" s="1">
        <f>COUNTIF(B1690,"*ei*")</f>
        <v>0</v>
      </c>
      <c r="O1690" s="1">
        <f>COUNTIF(B1690,"*ea*")</f>
        <v>0</v>
      </c>
      <c r="P1690" s="1">
        <f>COUNTIF(B1690,"*eo*")</f>
        <v>0</v>
      </c>
      <c r="Q1690" s="1">
        <f>COUNTIF(B1690,"*eu*")</f>
        <v>0</v>
      </c>
      <c r="R1690" s="1">
        <f>COUNTIF(B1690,"*ai*")</f>
        <v>0</v>
      </c>
      <c r="S1690" s="1">
        <f>COUNTIF(B1690,"*ae*")</f>
        <v>0</v>
      </c>
      <c r="T1690" s="1">
        <f>COUNTIF(B1690,"*ao*")</f>
        <v>0</v>
      </c>
      <c r="U1690" s="1">
        <f>COUNTIF(B1690,"*au*")</f>
        <v>0</v>
      </c>
      <c r="V1690" s="1">
        <f>COUNTIF(B1690,"*oi*")</f>
        <v>0</v>
      </c>
      <c r="W1690" s="1">
        <f>COUNTIF(B1690,"*oe*")</f>
        <v>0</v>
      </c>
      <c r="X1690" s="1">
        <f>COUNTIF(B1690,"*oa*")</f>
        <v>0</v>
      </c>
      <c r="Y1690" s="1">
        <f>COUNTIF(B1690,"*ou*")</f>
        <v>0</v>
      </c>
      <c r="Z1690" s="1">
        <f>COUNTIF(B1690,"*ui*")</f>
        <v>0</v>
      </c>
      <c r="AA1690" s="1">
        <f>COUNTIF(B1690,"*ua*")</f>
        <v>0</v>
      </c>
      <c r="AB1690">
        <f>SUM(G1690:AA1690)</f>
        <v>0</v>
      </c>
      <c r="AC1690">
        <v>2</v>
      </c>
      <c r="AD1690">
        <f>COUNTIF(AC1690,"2")</f>
        <v>1</v>
      </c>
      <c r="AE1690">
        <f>COUNTIF(AC1690,"3")</f>
        <v>0</v>
      </c>
      <c r="AF1690">
        <f>COUNTIF(AC1690,"4")</f>
        <v>0</v>
      </c>
      <c r="AG1690">
        <f>COUNTIF(AC1690,"5")</f>
        <v>0</v>
      </c>
      <c r="AH1690">
        <v>1</v>
      </c>
      <c r="AI1690">
        <v>0</v>
      </c>
      <c r="AM1690">
        <v>1</v>
      </c>
      <c r="AN1690" t="str">
        <f>RIGHT(B1690,1)</f>
        <v>ʔ</v>
      </c>
      <c r="AO1690" s="1">
        <f>COUNTIF(F1690,"CVCV")+COUNTIF(F1690,"CVVCV")</f>
        <v>0</v>
      </c>
      <c r="AP1690" s="1">
        <f>COUNTIF(F1690,"CVCVC")+COUNTIF(F1690,"CVVCVC")</f>
        <v>1</v>
      </c>
      <c r="AQ1690" s="1">
        <f>COUNTIF(F1690,"VCV")+COUNTIF(F1690,"VVCV")</f>
        <v>0</v>
      </c>
      <c r="AR1690" s="1">
        <f>COUNTIF(F1690,"VCVC")+COUNTIF(F1690,"VVCVC")</f>
        <v>0</v>
      </c>
      <c r="AS1690" s="1">
        <f>COUNTIF(F1690,"CVV")</f>
        <v>0</v>
      </c>
      <c r="AT1690" s="1">
        <f>COUNTIF(F1690,"CVVC")</f>
        <v>0</v>
      </c>
      <c r="AU1690" s="1">
        <f>COUNTIF(F1690,"VV")</f>
        <v>0</v>
      </c>
      <c r="AV1690" s="1">
        <f>COUNTIF(F1690,"VVC")</f>
        <v>0</v>
      </c>
      <c r="AW1690" s="1">
        <f>COUNTIF(F1690,"CVVCVC")+COUNTIF(F1690,"VVCVC")+COUNTIF(F1690,"CVVCV")+COUNTIF(F1690,"VVCV")</f>
        <v>0</v>
      </c>
      <c r="AY1690" s="1">
        <f>COUNTIF(F1690,"CCVCV")</f>
        <v>0</v>
      </c>
      <c r="AZ1690" s="1">
        <f>COUNTIF(F1690,"CCVCVC")</f>
        <v>0</v>
      </c>
      <c r="BA1690" s="1">
        <f>COUNTIF(F1690,"CCVV")</f>
        <v>0</v>
      </c>
      <c r="BB1690" s="1">
        <f>COUNTIF(F1690,"CCVVC")</f>
        <v>0</v>
      </c>
      <c r="BF1690" s="1" t="str">
        <f>RIGHT(F1690,4)</f>
        <v>VCVC</v>
      </c>
      <c r="BG1690" s="1"/>
      <c r="BJ1690">
        <v>1</v>
      </c>
      <c r="BP1690" s="1">
        <f>SUM(BG1690:BO1690)</f>
        <v>1</v>
      </c>
      <c r="BQ1690">
        <v>0</v>
      </c>
      <c r="BS1690" s="1" t="str">
        <f>LEFT(B1690,1)</f>
        <v>m</v>
      </c>
      <c r="BT1690" s="1" t="str">
        <f>LEFT(B1690,2)</f>
        <v>mo</v>
      </c>
      <c r="BU1690" s="1" t="str">
        <f>RIGHT(B1690,1)</f>
        <v>ʔ</v>
      </c>
      <c r="BX1690" s="10">
        <v>0</v>
      </c>
      <c r="BY1690" s="10" t="str">
        <f>LEFT(CA1690,1)</f>
        <v>o</v>
      </c>
      <c r="BZ1690" s="10" t="str">
        <f>LEFT(CC1690,1)</f>
        <v>o</v>
      </c>
      <c r="CA1690" s="10" t="str">
        <f>RIGHT(B1690,4)</f>
        <v>oroʔ</v>
      </c>
      <c r="CB1690" s="10" t="str">
        <f>RIGHT(B1690,3)</f>
        <v>roʔ</v>
      </c>
      <c r="CC1690" s="10" t="str">
        <f>RIGHT(B1690,2)</f>
        <v>oʔ</v>
      </c>
      <c r="CD1690" s="10" t="str">
        <f>RIGHT(B1690,1)</f>
        <v>ʔ</v>
      </c>
    </row>
    <row r="1691" spans="1:82">
      <c r="A1691">
        <v>1911</v>
      </c>
      <c r="B1691" s="30" t="s">
        <v>3494</v>
      </c>
      <c r="C1691" t="s">
        <v>1369</v>
      </c>
      <c r="D1691" t="s">
        <v>1141</v>
      </c>
      <c r="E1691" t="s">
        <v>1141</v>
      </c>
      <c r="F1691" t="s">
        <v>2842</v>
      </c>
      <c r="G1691" s="1">
        <f>COUNTIF(B1691,"*ii*")</f>
        <v>0</v>
      </c>
      <c r="H1691" s="1">
        <f>COUNTIF(B1691,"*ee*")</f>
        <v>0</v>
      </c>
      <c r="I1691" s="1">
        <f>COUNTIF(B1691,"*aa*")</f>
        <v>0</v>
      </c>
      <c r="J1691" s="1">
        <f>COUNTIF(B1691,"*oo*")</f>
        <v>0</v>
      </c>
      <c r="K1691" s="1">
        <f>COUNTIF(B1691,"*uu*")</f>
        <v>0</v>
      </c>
      <c r="L1691" s="1">
        <f>COUNTIF(B1691,"*ia*")</f>
        <v>0</v>
      </c>
      <c r="M1691" s="1">
        <f>COUNTIF(B1691,"*iu*")</f>
        <v>0</v>
      </c>
      <c r="N1691" s="1">
        <f>COUNTIF(B1691,"*ei*")</f>
        <v>0</v>
      </c>
      <c r="O1691" s="1">
        <f>COUNTIF(B1691,"*ea*")</f>
        <v>0</v>
      </c>
      <c r="P1691" s="1">
        <f>COUNTIF(B1691,"*eo*")</f>
        <v>0</v>
      </c>
      <c r="Q1691" s="1">
        <f>COUNTIF(B1691,"*eu*")</f>
        <v>0</v>
      </c>
      <c r="R1691" s="1">
        <f>COUNTIF(B1691,"*ai*")</f>
        <v>0</v>
      </c>
      <c r="S1691" s="1">
        <f>COUNTIF(B1691,"*ae*")</f>
        <v>0</v>
      </c>
      <c r="T1691" s="1">
        <f>COUNTIF(B1691,"*ao*")</f>
        <v>0</v>
      </c>
      <c r="U1691" s="1">
        <f>COUNTIF(B1691,"*au*")</f>
        <v>0</v>
      </c>
      <c r="V1691" s="1">
        <f>COUNTIF(B1691,"*oi*")</f>
        <v>0</v>
      </c>
      <c r="W1691" s="1">
        <f>COUNTIF(B1691,"*oe*")</f>
        <v>0</v>
      </c>
      <c r="X1691" s="1">
        <f>COUNTIF(B1691,"*oa*")</f>
        <v>0</v>
      </c>
      <c r="Y1691" s="1">
        <f>COUNTIF(B1691,"*ou*")</f>
        <v>0</v>
      </c>
      <c r="Z1691" s="1">
        <f>COUNTIF(B1691,"*ui*")</f>
        <v>0</v>
      </c>
      <c r="AA1691" s="1">
        <f>COUNTIF(B1691,"*ua*")</f>
        <v>0</v>
      </c>
      <c r="AB1691">
        <f>SUM(G1691:AA1691)</f>
        <v>0</v>
      </c>
      <c r="AC1691">
        <v>2</v>
      </c>
      <c r="AD1691">
        <f>COUNTIF(AC1691,"2")</f>
        <v>1</v>
      </c>
      <c r="AE1691">
        <f>COUNTIF(AC1691,"3")</f>
        <v>0</v>
      </c>
      <c r="AF1691">
        <f>COUNTIF(AC1691,"4")</f>
        <v>0</v>
      </c>
      <c r="AG1691">
        <f>COUNTIF(AC1691,"5")</f>
        <v>0</v>
      </c>
      <c r="AH1691">
        <v>1</v>
      </c>
      <c r="AI1691">
        <v>0</v>
      </c>
      <c r="AM1691">
        <v>1</v>
      </c>
      <c r="AN1691" t="str">
        <f>RIGHT(B1691,1)</f>
        <v>ʔ</v>
      </c>
      <c r="AO1691" s="1">
        <f>COUNTIF(F1691,"CVCV")+COUNTIF(F1691,"CVVCV")</f>
        <v>0</v>
      </c>
      <c r="AP1691" s="1">
        <f>COUNTIF(F1691,"CVCVC")+COUNTIF(F1691,"CVVCVC")</f>
        <v>1</v>
      </c>
      <c r="AQ1691" s="1">
        <f>COUNTIF(F1691,"VCV")+COUNTIF(F1691,"VVCV")</f>
        <v>0</v>
      </c>
      <c r="AR1691" s="1">
        <f>COUNTIF(F1691,"VCVC")+COUNTIF(F1691,"VVCVC")</f>
        <v>0</v>
      </c>
      <c r="AS1691" s="1">
        <f>COUNTIF(F1691,"CVV")</f>
        <v>0</v>
      </c>
      <c r="AT1691" s="1">
        <f>COUNTIF(F1691,"CVVC")</f>
        <v>0</v>
      </c>
      <c r="AU1691" s="1">
        <f>COUNTIF(F1691,"VV")</f>
        <v>0</v>
      </c>
      <c r="AV1691" s="1">
        <f>COUNTIF(F1691,"VVC")</f>
        <v>0</v>
      </c>
      <c r="AW1691" s="1">
        <f>COUNTIF(F1691,"CVVCVC")+COUNTIF(F1691,"VVCVC")+COUNTIF(F1691,"CVVCV")+COUNTIF(F1691,"VVCV")</f>
        <v>0</v>
      </c>
      <c r="AY1691" s="1">
        <f>COUNTIF(F1691,"CCVCV")</f>
        <v>0</v>
      </c>
      <c r="AZ1691" s="1">
        <f>COUNTIF(F1691,"CCVCVC")</f>
        <v>0</v>
      </c>
      <c r="BA1691" s="1">
        <f>COUNTIF(F1691,"CCVV")</f>
        <v>0</v>
      </c>
      <c r="BB1691" s="1">
        <f>COUNTIF(F1691,"CCVVC")</f>
        <v>0</v>
      </c>
      <c r="BF1691" s="1" t="str">
        <f>RIGHT(F1691,4)</f>
        <v>VCVC</v>
      </c>
      <c r="BG1691" s="1"/>
      <c r="BJ1691">
        <v>1</v>
      </c>
      <c r="BP1691" s="1">
        <f>SUM(BG1691:BO1691)</f>
        <v>1</v>
      </c>
      <c r="BQ1691">
        <v>0</v>
      </c>
      <c r="BS1691" s="1" t="str">
        <f>LEFT(B1691,1)</f>
        <v>t</v>
      </c>
      <c r="BT1691" s="1" t="str">
        <f>LEFT(B1691,2)</f>
        <v>to</v>
      </c>
      <c r="BU1691" s="1" t="str">
        <f>RIGHT(B1691,1)</f>
        <v>ʔ</v>
      </c>
      <c r="BX1691" s="10">
        <v>0</v>
      </c>
      <c r="BY1691" s="10" t="str">
        <f>LEFT(CA1691,1)</f>
        <v>o</v>
      </c>
      <c r="BZ1691" s="10" t="str">
        <f>LEFT(CC1691,1)</f>
        <v>o</v>
      </c>
      <c r="CA1691" s="10" t="str">
        <f>RIGHT(B1691,4)</f>
        <v>oroʔ</v>
      </c>
      <c r="CB1691" s="10" t="str">
        <f>RIGHT(B1691,3)</f>
        <v>roʔ</v>
      </c>
      <c r="CC1691" s="10" t="str">
        <f>RIGHT(B1691,2)</f>
        <v>oʔ</v>
      </c>
      <c r="CD1691" s="10" t="str">
        <f>RIGHT(B1691,1)</f>
        <v>ʔ</v>
      </c>
    </row>
    <row r="1692" spans="1:82">
      <c r="A1692">
        <v>212</v>
      </c>
      <c r="B1692" s="30" t="s">
        <v>3033</v>
      </c>
      <c r="C1692" t="s">
        <v>1939</v>
      </c>
      <c r="D1692" t="s">
        <v>1141</v>
      </c>
      <c r="E1692" t="s">
        <v>1141</v>
      </c>
      <c r="F1692" t="s">
        <v>2842</v>
      </c>
      <c r="G1692" s="1">
        <f>COUNTIF(B1692,"*ii*")</f>
        <v>0</v>
      </c>
      <c r="H1692" s="1">
        <f>COUNTIF(B1692,"*ee*")</f>
        <v>0</v>
      </c>
      <c r="I1692" s="1">
        <f>COUNTIF(B1692,"*aa*")</f>
        <v>0</v>
      </c>
      <c r="J1692" s="1">
        <f>COUNTIF(B1692,"*oo*")</f>
        <v>0</v>
      </c>
      <c r="K1692" s="1">
        <f>COUNTIF(B1692,"*uu*")</f>
        <v>0</v>
      </c>
      <c r="L1692" s="1">
        <f>COUNTIF(B1692,"*ia*")</f>
        <v>0</v>
      </c>
      <c r="M1692" s="1">
        <f>COUNTIF(B1692,"*iu*")</f>
        <v>0</v>
      </c>
      <c r="N1692" s="1">
        <f>COUNTIF(B1692,"*ei*")</f>
        <v>0</v>
      </c>
      <c r="O1692" s="1">
        <f>COUNTIF(B1692,"*ea*")</f>
        <v>0</v>
      </c>
      <c r="P1692" s="1">
        <f>COUNTIF(B1692,"*eo*")</f>
        <v>0</v>
      </c>
      <c r="Q1692" s="1">
        <f>COUNTIF(B1692,"*eu*")</f>
        <v>0</v>
      </c>
      <c r="R1692" s="1">
        <f>COUNTIF(B1692,"*ai*")</f>
        <v>0</v>
      </c>
      <c r="S1692" s="1">
        <f>COUNTIF(B1692,"*ae*")</f>
        <v>0</v>
      </c>
      <c r="T1692" s="1">
        <f>COUNTIF(B1692,"*ao*")</f>
        <v>0</v>
      </c>
      <c r="U1692" s="1">
        <f>COUNTIF(B1692,"*au*")</f>
        <v>0</v>
      </c>
      <c r="V1692" s="1">
        <f>COUNTIF(B1692,"*oi*")</f>
        <v>0</v>
      </c>
      <c r="W1692" s="1">
        <f>COUNTIF(B1692,"*oe*")</f>
        <v>0</v>
      </c>
      <c r="X1692" s="1">
        <f>COUNTIF(B1692,"*oa*")</f>
        <v>0</v>
      </c>
      <c r="Y1692" s="1">
        <f>COUNTIF(B1692,"*ou*")</f>
        <v>0</v>
      </c>
      <c r="Z1692" s="1">
        <f>COUNTIF(B1692,"*ui*")</f>
        <v>0</v>
      </c>
      <c r="AA1692" s="1">
        <f>COUNTIF(B1692,"*ua*")</f>
        <v>0</v>
      </c>
      <c r="AB1692">
        <f>SUM(G1692:AA1692)</f>
        <v>0</v>
      </c>
      <c r="AC1692">
        <v>2</v>
      </c>
      <c r="AD1692">
        <f>COUNTIF(AC1692,"2")</f>
        <v>1</v>
      </c>
      <c r="AE1692">
        <f>COUNTIF(AC1692,"3")</f>
        <v>0</v>
      </c>
      <c r="AF1692">
        <f>COUNTIF(AC1692,"4")</f>
        <v>0</v>
      </c>
      <c r="AG1692">
        <f>COUNTIF(AC1692,"5")</f>
        <v>0</v>
      </c>
      <c r="AH1692">
        <v>1</v>
      </c>
      <c r="AI1692">
        <v>0</v>
      </c>
      <c r="AM1692">
        <v>1</v>
      </c>
      <c r="AN1692" t="str">
        <f>RIGHT(B1692,1)</f>
        <v>ʔ</v>
      </c>
      <c r="AO1692" s="1">
        <f>COUNTIF(F1692,"CVCV")+COUNTIF(F1692,"CVVCV")</f>
        <v>0</v>
      </c>
      <c r="AP1692" s="1">
        <f>COUNTIF(F1692,"CVCVC")+COUNTIF(F1692,"CVVCVC")</f>
        <v>1</v>
      </c>
      <c r="AQ1692" s="1">
        <f>COUNTIF(F1692,"VCV")+COUNTIF(F1692,"VVCV")</f>
        <v>0</v>
      </c>
      <c r="AR1692" s="1">
        <f>COUNTIF(F1692,"VCVC")+COUNTIF(F1692,"VVCVC")</f>
        <v>0</v>
      </c>
      <c r="AS1692" s="1">
        <f>COUNTIF(F1692,"CVV")</f>
        <v>0</v>
      </c>
      <c r="AT1692" s="1">
        <f>COUNTIF(F1692,"CVVC")</f>
        <v>0</v>
      </c>
      <c r="AU1692" s="1">
        <f>COUNTIF(F1692,"VV")</f>
        <v>0</v>
      </c>
      <c r="AV1692" s="1">
        <f>COUNTIF(F1692,"VVC")</f>
        <v>0</v>
      </c>
      <c r="AW1692" s="1">
        <f>COUNTIF(F1692,"CVVCVC")+COUNTIF(F1692,"VVCVC")+COUNTIF(F1692,"CVVCV")+COUNTIF(F1692,"VVCV")</f>
        <v>0</v>
      </c>
      <c r="AY1692" s="1">
        <f>COUNTIF(F1692,"CCVCV")</f>
        <v>0</v>
      </c>
      <c r="AZ1692" s="1">
        <f>COUNTIF(F1692,"CCVCVC")</f>
        <v>0</v>
      </c>
      <c r="BA1692" s="1">
        <f>COUNTIF(F1692,"CCVV")</f>
        <v>0</v>
      </c>
      <c r="BB1692" s="1">
        <f>COUNTIF(F1692,"CCVVC")</f>
        <v>0</v>
      </c>
      <c r="BF1692" s="1" t="str">
        <f>RIGHT(F1692,4)</f>
        <v>VCVC</v>
      </c>
      <c r="BG1692" s="1"/>
      <c r="BJ1692">
        <v>1</v>
      </c>
      <c r="BP1692" s="1">
        <f>SUM(BG1692:BO1692)</f>
        <v>1</v>
      </c>
      <c r="BQ1692">
        <v>0</v>
      </c>
      <c r="BS1692" s="1" t="str">
        <f>LEFT(B1692,1)</f>
        <v>b</v>
      </c>
      <c r="BT1692" s="1" t="str">
        <f>LEFT(B1692,2)</f>
        <v>bo</v>
      </c>
      <c r="BU1692" s="1" t="str">
        <f>RIGHT(B1692,1)</f>
        <v>ʔ</v>
      </c>
      <c r="BX1692" s="10">
        <v>0</v>
      </c>
      <c r="BY1692" s="10" t="str">
        <f>LEFT(CA1692,1)</f>
        <v>o</v>
      </c>
      <c r="BZ1692" s="10" t="str">
        <f>LEFT(CC1692,1)</f>
        <v>o</v>
      </c>
      <c r="CA1692" s="10" t="str">
        <f>RIGHT(B1692,4)</f>
        <v>otoʔ</v>
      </c>
      <c r="CB1692" s="10" t="str">
        <f>RIGHT(B1692,3)</f>
        <v>toʔ</v>
      </c>
      <c r="CC1692" s="10" t="str">
        <f>RIGHT(B1692,2)</f>
        <v>oʔ</v>
      </c>
      <c r="CD1692" s="10" t="str">
        <f>RIGHT(B1692,1)</f>
        <v>ʔ</v>
      </c>
    </row>
    <row r="1693" spans="1:82">
      <c r="A1693">
        <v>638</v>
      </c>
      <c r="B1693" s="30" t="s">
        <v>3105</v>
      </c>
      <c r="C1693" t="s">
        <v>2172</v>
      </c>
      <c r="D1693" t="s">
        <v>1141</v>
      </c>
      <c r="E1693" t="s">
        <v>1141</v>
      </c>
      <c r="F1693" s="1" t="s">
        <v>2842</v>
      </c>
      <c r="G1693" s="1">
        <f>COUNTIF(B1693,"*ii*")</f>
        <v>0</v>
      </c>
      <c r="H1693" s="1">
        <f>COUNTIF(B1693,"*ee*")</f>
        <v>0</v>
      </c>
      <c r="I1693" s="1">
        <f>COUNTIF(B1693,"*aa*")</f>
        <v>0</v>
      </c>
      <c r="J1693" s="1">
        <f>COUNTIF(B1693,"*oo*")</f>
        <v>0</v>
      </c>
      <c r="K1693" s="1">
        <f>COUNTIF(B1693,"*uu*")</f>
        <v>0</v>
      </c>
      <c r="L1693" s="1">
        <f>COUNTIF(B1693,"*ia*")</f>
        <v>0</v>
      </c>
      <c r="M1693" s="1">
        <f>COUNTIF(B1693,"*iu*")</f>
        <v>0</v>
      </c>
      <c r="N1693" s="1">
        <f>COUNTIF(B1693,"*ei*")</f>
        <v>0</v>
      </c>
      <c r="O1693" s="1">
        <f>COUNTIF(B1693,"*ea*")</f>
        <v>0</v>
      </c>
      <c r="P1693" s="1">
        <f>COUNTIF(B1693,"*eo*")</f>
        <v>0</v>
      </c>
      <c r="Q1693" s="1">
        <f>COUNTIF(B1693,"*eu*")</f>
        <v>0</v>
      </c>
      <c r="R1693" s="1">
        <f>COUNTIF(B1693,"*ai*")</f>
        <v>0</v>
      </c>
      <c r="S1693" s="1">
        <f>COUNTIF(B1693,"*ae*")</f>
        <v>0</v>
      </c>
      <c r="T1693" s="1">
        <f>COUNTIF(B1693,"*ao*")</f>
        <v>0</v>
      </c>
      <c r="U1693" s="1">
        <f>COUNTIF(B1693,"*au*")</f>
        <v>0</v>
      </c>
      <c r="V1693" s="1">
        <f>COUNTIF(B1693,"*oi*")</f>
        <v>0</v>
      </c>
      <c r="W1693" s="1">
        <f>COUNTIF(B1693,"*oe*")</f>
        <v>0</v>
      </c>
      <c r="X1693" s="1">
        <f>COUNTIF(B1693,"*oa*")</f>
        <v>0</v>
      </c>
      <c r="Y1693" s="1">
        <f>COUNTIF(B1693,"*ou*")</f>
        <v>0</v>
      </c>
      <c r="Z1693" s="1">
        <f>COUNTIF(B1693,"*ui*")</f>
        <v>0</v>
      </c>
      <c r="AA1693" s="1">
        <f>COUNTIF(B1693,"*ua*")</f>
        <v>0</v>
      </c>
      <c r="AB1693">
        <f>SUM(G1693:AA1693)</f>
        <v>0</v>
      </c>
      <c r="AC1693" s="1">
        <v>2</v>
      </c>
      <c r="AD1693">
        <f>COUNTIF(AC1693,"2")</f>
        <v>1</v>
      </c>
      <c r="AE1693">
        <f>COUNTIF(AC1693,"3")</f>
        <v>0</v>
      </c>
      <c r="AF1693">
        <f>COUNTIF(AC1693,"4")</f>
        <v>0</v>
      </c>
      <c r="AG1693">
        <f>COUNTIF(AC1693,"5")</f>
        <v>0</v>
      </c>
      <c r="AH1693">
        <v>1</v>
      </c>
      <c r="AI1693">
        <v>0</v>
      </c>
      <c r="AM1693">
        <v>1</v>
      </c>
      <c r="AN1693" t="str">
        <f>RIGHT(B1693,1)</f>
        <v>ʔ</v>
      </c>
      <c r="AO1693" s="1">
        <f>COUNTIF(F1693,"CVCV")+COUNTIF(F1693,"CVVCV")</f>
        <v>0</v>
      </c>
      <c r="AP1693" s="1">
        <f>COUNTIF(F1693,"CVCVC")+COUNTIF(F1693,"CVVCVC")</f>
        <v>1</v>
      </c>
      <c r="AQ1693" s="1">
        <f>COUNTIF(F1693,"VCV")+COUNTIF(F1693,"VVCV")</f>
        <v>0</v>
      </c>
      <c r="AR1693" s="1">
        <f>COUNTIF(F1693,"VCVC")+COUNTIF(F1693,"VVCVC")</f>
        <v>0</v>
      </c>
      <c r="AS1693" s="1">
        <f>COUNTIF(F1693,"CVV")</f>
        <v>0</v>
      </c>
      <c r="AT1693" s="1">
        <f>COUNTIF(F1693,"CVVC")</f>
        <v>0</v>
      </c>
      <c r="AU1693" s="1">
        <f>COUNTIF(F1693,"VV")</f>
        <v>0</v>
      </c>
      <c r="AV1693" s="1">
        <f>COUNTIF(F1693,"VVC")</f>
        <v>0</v>
      </c>
      <c r="AW1693" s="1">
        <f>COUNTIF(F1693,"CVVCVC")+COUNTIF(F1693,"VVCVC")+COUNTIF(F1693,"CVVCV")+COUNTIF(F1693,"VVCV")</f>
        <v>0</v>
      </c>
      <c r="AY1693" s="1">
        <f>COUNTIF(F1693,"CCVCV")</f>
        <v>0</v>
      </c>
      <c r="AZ1693" s="1">
        <f>COUNTIF(F1693,"CCVCVC")</f>
        <v>0</v>
      </c>
      <c r="BA1693" s="1">
        <f>COUNTIF(F1693,"CCVV")</f>
        <v>0</v>
      </c>
      <c r="BB1693" s="1">
        <f>COUNTIF(F1693,"CCVVC")</f>
        <v>0</v>
      </c>
      <c r="BE1693" s="30" t="s">
        <v>3522</v>
      </c>
      <c r="BF1693" s="1" t="str">
        <f>RIGHT(F1693,4)</f>
        <v>VCVC</v>
      </c>
      <c r="BG1693" s="1"/>
      <c r="BJ1693">
        <v>1</v>
      </c>
      <c r="BP1693" s="1">
        <f>SUM(BG1693:BO1693)</f>
        <v>1</v>
      </c>
      <c r="BQ1693">
        <v>0</v>
      </c>
      <c r="BS1693" s="1" t="str">
        <f>LEFT(B1693,1)</f>
        <v>k</v>
      </c>
      <c r="BT1693" s="1" t="str">
        <f>LEFT(B1693,2)</f>
        <v>ko</v>
      </c>
      <c r="BU1693" s="1" t="str">
        <f>RIGHT(B1693,1)</f>
        <v>ʔ</v>
      </c>
      <c r="BX1693" s="10">
        <v>0</v>
      </c>
      <c r="BY1693" s="10" t="str">
        <f>LEFT(CA1693,1)</f>
        <v>o</v>
      </c>
      <c r="BZ1693" s="10" t="str">
        <f>LEFT(CC1693,1)</f>
        <v>o</v>
      </c>
      <c r="CA1693" s="10" t="str">
        <f>RIGHT(B1693,4)</f>
        <v>otoʔ</v>
      </c>
      <c r="CB1693" s="10" t="str">
        <f>RIGHT(B1693,3)</f>
        <v>toʔ</v>
      </c>
      <c r="CC1693" s="10" t="str">
        <f>RIGHT(B1693,2)</f>
        <v>oʔ</v>
      </c>
      <c r="CD1693" s="10" t="str">
        <f>RIGHT(B1693,1)</f>
        <v>ʔ</v>
      </c>
    </row>
    <row r="1694" spans="1:82">
      <c r="A1694">
        <v>1026</v>
      </c>
      <c r="B1694" s="30" t="s">
        <v>3708</v>
      </c>
      <c r="C1694" t="s">
        <v>2061</v>
      </c>
      <c r="D1694" t="s">
        <v>1141</v>
      </c>
      <c r="E1694" t="s">
        <v>1141</v>
      </c>
      <c r="F1694" s="1" t="s">
        <v>2842</v>
      </c>
      <c r="G1694" s="1">
        <f>COUNTIF(B1694,"*ii*")</f>
        <v>0</v>
      </c>
      <c r="H1694" s="1">
        <f>COUNTIF(B1694,"*ee*")</f>
        <v>0</v>
      </c>
      <c r="I1694" s="1">
        <f>COUNTIF(B1694,"*aa*")</f>
        <v>0</v>
      </c>
      <c r="J1694" s="1">
        <f>COUNTIF(B1694,"*oo*")</f>
        <v>0</v>
      </c>
      <c r="K1694" s="1">
        <f>COUNTIF(B1694,"*uu*")</f>
        <v>0</v>
      </c>
      <c r="L1694" s="1">
        <f>COUNTIF(B1694,"*ia*")</f>
        <v>0</v>
      </c>
      <c r="M1694" s="1">
        <f>COUNTIF(B1694,"*iu*")</f>
        <v>0</v>
      </c>
      <c r="N1694" s="1">
        <f>COUNTIF(B1694,"*ei*")</f>
        <v>0</v>
      </c>
      <c r="O1694" s="1">
        <f>COUNTIF(B1694,"*ea*")</f>
        <v>0</v>
      </c>
      <c r="P1694" s="1">
        <f>COUNTIF(B1694,"*eo*")</f>
        <v>0</v>
      </c>
      <c r="Q1694" s="1">
        <f>COUNTIF(B1694,"*eu*")</f>
        <v>0</v>
      </c>
      <c r="R1694" s="1">
        <f>COUNTIF(B1694,"*ai*")</f>
        <v>0</v>
      </c>
      <c r="S1694" s="1">
        <f>COUNTIF(B1694,"*ae*")</f>
        <v>0</v>
      </c>
      <c r="T1694" s="1">
        <f>COUNTIF(B1694,"*ao*")</f>
        <v>0</v>
      </c>
      <c r="U1694" s="1">
        <f>COUNTIF(B1694,"*au*")</f>
        <v>0</v>
      </c>
      <c r="V1694" s="1">
        <f>COUNTIF(B1694,"*oi*")</f>
        <v>0</v>
      </c>
      <c r="W1694" s="1">
        <f>COUNTIF(B1694,"*oe*")</f>
        <v>0</v>
      </c>
      <c r="X1694" s="1">
        <f>COUNTIF(B1694,"*oa*")</f>
        <v>0</v>
      </c>
      <c r="Y1694" s="1">
        <f>COUNTIF(B1694,"*ou*")</f>
        <v>0</v>
      </c>
      <c r="Z1694" s="1">
        <f>COUNTIF(B1694,"*ui*")</f>
        <v>0</v>
      </c>
      <c r="AA1694" s="1">
        <f>COUNTIF(B1694,"*ua*")</f>
        <v>0</v>
      </c>
      <c r="AB1694">
        <f>SUM(G1694:AA1694)</f>
        <v>0</v>
      </c>
      <c r="AC1694" s="1">
        <v>2</v>
      </c>
      <c r="AD1694">
        <f>COUNTIF(AC1694,"2")</f>
        <v>1</v>
      </c>
      <c r="AE1694">
        <f>COUNTIF(AC1694,"3")</f>
        <v>0</v>
      </c>
      <c r="AF1694">
        <f>COUNTIF(AC1694,"4")</f>
        <v>0</v>
      </c>
      <c r="AG1694">
        <f>COUNTIF(AC1694,"5")</f>
        <v>0</v>
      </c>
      <c r="AH1694">
        <v>1</v>
      </c>
      <c r="AI1694">
        <v>0</v>
      </c>
      <c r="AM1694">
        <v>1</v>
      </c>
      <c r="AN1694" t="str">
        <f>RIGHT(B1694,1)</f>
        <v>ʔ</v>
      </c>
      <c r="AO1694" s="1">
        <f>COUNTIF(F1694,"CVCV")+COUNTIF(F1694,"CVVCV")</f>
        <v>0</v>
      </c>
      <c r="AP1694" s="1">
        <f>COUNTIF(F1694,"CVCVC")+COUNTIF(F1694,"CVVCVC")</f>
        <v>1</v>
      </c>
      <c r="AQ1694" s="1">
        <f>COUNTIF(F1694,"VCV")+COUNTIF(F1694,"VVCV")</f>
        <v>0</v>
      </c>
      <c r="AR1694" s="1">
        <f>COUNTIF(F1694,"VCVC")+COUNTIF(F1694,"VVCVC")</f>
        <v>0</v>
      </c>
      <c r="AS1694" s="1">
        <f>COUNTIF(F1694,"CVV")</f>
        <v>0</v>
      </c>
      <c r="AT1694" s="1">
        <f>COUNTIF(F1694,"CVVC")</f>
        <v>0</v>
      </c>
      <c r="AU1694" s="1">
        <f>COUNTIF(F1694,"VV")</f>
        <v>0</v>
      </c>
      <c r="AV1694" s="1">
        <f>COUNTIF(F1694,"VVC")</f>
        <v>0</v>
      </c>
      <c r="AW1694" s="1">
        <f>COUNTIF(F1694,"CVVCVC")+COUNTIF(F1694,"VVCVC")+COUNTIF(F1694,"CVVCV")+COUNTIF(F1694,"VVCV")</f>
        <v>0</v>
      </c>
      <c r="AY1694" s="1">
        <f>COUNTIF(F1694,"CCVCV")</f>
        <v>0</v>
      </c>
      <c r="AZ1694" s="1">
        <f>COUNTIF(F1694,"CCVCVC")</f>
        <v>0</v>
      </c>
      <c r="BA1694" s="1">
        <f>COUNTIF(F1694,"CCVV")</f>
        <v>0</v>
      </c>
      <c r="BB1694" s="1">
        <f>COUNTIF(F1694,"CCVVC")</f>
        <v>0</v>
      </c>
      <c r="BE1694" s="30" t="s">
        <v>3548</v>
      </c>
      <c r="BF1694" s="1" t="str">
        <f>RIGHT(F1694,4)</f>
        <v>VCVC</v>
      </c>
      <c r="BG1694" s="1"/>
      <c r="BJ1694">
        <v>1</v>
      </c>
      <c r="BP1694" s="1">
        <f>SUM(BG1694:BO1694)</f>
        <v>1</v>
      </c>
      <c r="BQ1694">
        <v>0</v>
      </c>
      <c r="BS1694" s="1" t="str">
        <f>LEFT(B1694,1)</f>
        <v>n</v>
      </c>
      <c r="BT1694" s="1" t="str">
        <f>LEFT(B1694,2)</f>
        <v>no</v>
      </c>
      <c r="BU1694" s="1" t="str">
        <f>RIGHT(B1694,1)</f>
        <v>ʔ</v>
      </c>
      <c r="BX1694" s="10">
        <v>0</v>
      </c>
      <c r="BY1694" s="10" t="str">
        <f>LEFT(CA1694,1)</f>
        <v>o</v>
      </c>
      <c r="BZ1694" s="10" t="str">
        <f>LEFT(CC1694,1)</f>
        <v>o</v>
      </c>
      <c r="CA1694" s="10" t="str">
        <f>RIGHT(B1694,4)</f>
        <v>otoʔ</v>
      </c>
      <c r="CB1694" s="10" t="str">
        <f>RIGHT(B1694,3)</f>
        <v>toʔ</v>
      </c>
      <c r="CC1694" s="10" t="str">
        <f>RIGHT(B1694,2)</f>
        <v>oʔ</v>
      </c>
      <c r="CD1694" s="10" t="str">
        <f>RIGHT(B1694,1)</f>
        <v>ʔ</v>
      </c>
    </row>
    <row r="1695" spans="1:82">
      <c r="A1695">
        <v>327</v>
      </c>
      <c r="B1695" s="30" t="s">
        <v>3048</v>
      </c>
      <c r="C1695" t="s">
        <v>2469</v>
      </c>
      <c r="D1695" t="s">
        <v>1151</v>
      </c>
      <c r="E1695" t="s">
        <v>2821</v>
      </c>
      <c r="F1695" t="s">
        <v>2842</v>
      </c>
      <c r="G1695" s="1">
        <f>COUNTIF(B1695,"*ii*")</f>
        <v>0</v>
      </c>
      <c r="H1695" s="1">
        <f>COUNTIF(B1695,"*ee*")</f>
        <v>0</v>
      </c>
      <c r="I1695" s="1">
        <f>COUNTIF(B1695,"*aa*")</f>
        <v>0</v>
      </c>
      <c r="J1695" s="1">
        <f>COUNTIF(B1695,"*oo*")</f>
        <v>0</v>
      </c>
      <c r="K1695" s="1">
        <f>COUNTIF(B1695,"*uu*")</f>
        <v>0</v>
      </c>
      <c r="L1695" s="1">
        <f>COUNTIF(B1695,"*ia*")</f>
        <v>0</v>
      </c>
      <c r="M1695" s="1">
        <f>COUNTIF(B1695,"*iu*")</f>
        <v>0</v>
      </c>
      <c r="N1695" s="1">
        <f>COUNTIF(B1695,"*ei*")</f>
        <v>0</v>
      </c>
      <c r="O1695" s="1">
        <f>COUNTIF(B1695,"*ea*")</f>
        <v>0</v>
      </c>
      <c r="P1695" s="1">
        <f>COUNTIF(B1695,"*eo*")</f>
        <v>0</v>
      </c>
      <c r="Q1695" s="1">
        <f>COUNTIF(B1695,"*eu*")</f>
        <v>0</v>
      </c>
      <c r="R1695" s="1">
        <f>COUNTIF(B1695,"*ai*")</f>
        <v>0</v>
      </c>
      <c r="S1695" s="1">
        <f>COUNTIF(B1695,"*ae*")</f>
        <v>0</v>
      </c>
      <c r="T1695" s="1">
        <f>COUNTIF(B1695,"*ao*")</f>
        <v>0</v>
      </c>
      <c r="U1695" s="1">
        <f>COUNTIF(B1695,"*au*")</f>
        <v>0</v>
      </c>
      <c r="V1695" s="1">
        <f>COUNTIF(B1695,"*oi*")</f>
        <v>0</v>
      </c>
      <c r="W1695" s="1">
        <f>COUNTIF(B1695,"*oe*")</f>
        <v>0</v>
      </c>
      <c r="X1695" s="1">
        <f>COUNTIF(B1695,"*oa*")</f>
        <v>0</v>
      </c>
      <c r="Y1695" s="1">
        <f>COUNTIF(B1695,"*ou*")</f>
        <v>0</v>
      </c>
      <c r="Z1695" s="1">
        <f>COUNTIF(B1695,"*ui*")</f>
        <v>0</v>
      </c>
      <c r="AA1695" s="1">
        <f>COUNTIF(B1695,"*ua*")</f>
        <v>0</v>
      </c>
      <c r="AB1695">
        <f>SUM(G1695:AA1695)</f>
        <v>0</v>
      </c>
      <c r="AC1695">
        <v>2</v>
      </c>
      <c r="AD1695">
        <f>COUNTIF(AC1695,"2")</f>
        <v>1</v>
      </c>
      <c r="AE1695">
        <f>COUNTIF(AC1695,"3")</f>
        <v>0</v>
      </c>
      <c r="AF1695">
        <f>COUNTIF(AC1695,"4")</f>
        <v>0</v>
      </c>
      <c r="AG1695">
        <f>COUNTIF(AC1695,"5")</f>
        <v>0</v>
      </c>
      <c r="AH1695">
        <v>1</v>
      </c>
      <c r="AI1695">
        <v>0</v>
      </c>
      <c r="AM1695">
        <v>1</v>
      </c>
      <c r="AN1695" t="str">
        <f>RIGHT(B1695,1)</f>
        <v>ʔ</v>
      </c>
      <c r="AO1695" s="1">
        <f>COUNTIF(F1695,"CVCV")+COUNTIF(F1695,"CVVCV")</f>
        <v>0</v>
      </c>
      <c r="AP1695" s="1">
        <f>COUNTIF(F1695,"CVCVC")+COUNTIF(F1695,"CVVCVC")</f>
        <v>1</v>
      </c>
      <c r="AQ1695" s="1">
        <f>COUNTIF(F1695,"VCV")+COUNTIF(F1695,"VVCV")</f>
        <v>0</v>
      </c>
      <c r="AR1695" s="1">
        <f>COUNTIF(F1695,"VCVC")+COUNTIF(F1695,"VVCVC")</f>
        <v>0</v>
      </c>
      <c r="AS1695" s="1">
        <f>COUNTIF(F1695,"CVV")</f>
        <v>0</v>
      </c>
      <c r="AT1695" s="1">
        <f>COUNTIF(F1695,"CVVC")</f>
        <v>0</v>
      </c>
      <c r="AU1695" s="1">
        <f>COUNTIF(F1695,"VV")</f>
        <v>0</v>
      </c>
      <c r="AV1695" s="1">
        <f>COUNTIF(F1695,"VVC")</f>
        <v>0</v>
      </c>
      <c r="AW1695" s="1">
        <f>COUNTIF(F1695,"CVVCVC")+COUNTIF(F1695,"VVCVC")+COUNTIF(F1695,"CVVCV")+COUNTIF(F1695,"VVCV")</f>
        <v>0</v>
      </c>
      <c r="AY1695" s="1">
        <f>COUNTIF(F1695,"CCVCV")</f>
        <v>0</v>
      </c>
      <c r="AZ1695" s="1">
        <f>COUNTIF(F1695,"CCVCVC")</f>
        <v>0</v>
      </c>
      <c r="BA1695" s="1">
        <f>COUNTIF(F1695,"CCVV")</f>
        <v>0</v>
      </c>
      <c r="BB1695" s="1">
        <f>COUNTIF(F1695,"CCVVC")</f>
        <v>0</v>
      </c>
      <c r="BF1695" s="1" t="str">
        <f>RIGHT(F1695,4)</f>
        <v>VCVC</v>
      </c>
      <c r="BG1695" s="1"/>
      <c r="BJ1695">
        <v>1</v>
      </c>
      <c r="BP1695" s="1">
        <f>SUM(BG1695:BO1695)</f>
        <v>1</v>
      </c>
      <c r="BQ1695">
        <v>0</v>
      </c>
      <c r="BS1695" s="1" t="str">
        <f>LEFT(B1695,1)</f>
        <v>f</v>
      </c>
      <c r="BT1695" s="1" t="str">
        <f>LEFT(B1695,2)</f>
        <v>fo</v>
      </c>
      <c r="BU1695" s="1" t="str">
        <f>RIGHT(B1695,1)</f>
        <v>ʔ</v>
      </c>
      <c r="BX1695" s="10">
        <v>0</v>
      </c>
      <c r="BY1695" s="10" t="str">
        <f>LEFT(CA1695,1)</f>
        <v>o</v>
      </c>
      <c r="BZ1695" s="10" t="str">
        <f>LEFT(CC1695,1)</f>
        <v>o</v>
      </c>
      <c r="CA1695" s="10" t="str">
        <f>RIGHT(B1695,4)</f>
        <v>okoʔ</v>
      </c>
      <c r="CB1695" s="10" t="str">
        <f>RIGHT(B1695,3)</f>
        <v>koʔ</v>
      </c>
      <c r="CC1695" s="10" t="str">
        <f>RIGHT(B1695,2)</f>
        <v>oʔ</v>
      </c>
      <c r="CD1695" s="10" t="str">
        <f>RIGHT(B1695,1)</f>
        <v>ʔ</v>
      </c>
    </row>
    <row r="1696" spans="1:82">
      <c r="A1696">
        <v>1015</v>
      </c>
      <c r="B1696" s="30" t="s">
        <v>3177</v>
      </c>
      <c r="C1696" t="s">
        <v>2632</v>
      </c>
      <c r="D1696" t="s">
        <v>1150</v>
      </c>
      <c r="E1696" t="s">
        <v>2821</v>
      </c>
      <c r="F1696" t="s">
        <v>2842</v>
      </c>
      <c r="G1696" s="1">
        <f>COUNTIF(B1696,"*ii*")</f>
        <v>0</v>
      </c>
      <c r="H1696" s="1">
        <f>COUNTIF(B1696,"*ee*")</f>
        <v>0</v>
      </c>
      <c r="I1696" s="1">
        <f>COUNTIF(B1696,"*aa*")</f>
        <v>0</v>
      </c>
      <c r="J1696" s="1">
        <f>COUNTIF(B1696,"*oo*")</f>
        <v>0</v>
      </c>
      <c r="K1696" s="1">
        <f>COUNTIF(B1696,"*uu*")</f>
        <v>0</v>
      </c>
      <c r="L1696" s="1">
        <f>COUNTIF(B1696,"*ia*")</f>
        <v>0</v>
      </c>
      <c r="M1696" s="1">
        <f>COUNTIF(B1696,"*iu*")</f>
        <v>0</v>
      </c>
      <c r="N1696" s="1">
        <f>COUNTIF(B1696,"*ei*")</f>
        <v>0</v>
      </c>
      <c r="O1696" s="1">
        <f>COUNTIF(B1696,"*ea*")</f>
        <v>0</v>
      </c>
      <c r="P1696" s="1">
        <f>COUNTIF(B1696,"*eo*")</f>
        <v>0</v>
      </c>
      <c r="Q1696" s="1">
        <f>COUNTIF(B1696,"*eu*")</f>
        <v>0</v>
      </c>
      <c r="R1696" s="1">
        <f>COUNTIF(B1696,"*ai*")</f>
        <v>0</v>
      </c>
      <c r="S1696" s="1">
        <f>COUNTIF(B1696,"*ae*")</f>
        <v>0</v>
      </c>
      <c r="T1696" s="1">
        <f>COUNTIF(B1696,"*ao*")</f>
        <v>0</v>
      </c>
      <c r="U1696" s="1">
        <f>COUNTIF(B1696,"*au*")</f>
        <v>0</v>
      </c>
      <c r="V1696" s="1">
        <f>COUNTIF(B1696,"*oi*")</f>
        <v>0</v>
      </c>
      <c r="W1696" s="1">
        <f>COUNTIF(B1696,"*oe*")</f>
        <v>0</v>
      </c>
      <c r="X1696" s="1">
        <f>COUNTIF(B1696,"*oa*")</f>
        <v>0</v>
      </c>
      <c r="Y1696" s="1">
        <f>COUNTIF(B1696,"*ou*")</f>
        <v>0</v>
      </c>
      <c r="Z1696" s="1">
        <f>COUNTIF(B1696,"*ui*")</f>
        <v>0</v>
      </c>
      <c r="AA1696" s="1">
        <f>COUNTIF(B1696,"*ua*")</f>
        <v>0</v>
      </c>
      <c r="AB1696">
        <f>SUM(G1696:AA1696)</f>
        <v>0</v>
      </c>
      <c r="AC1696">
        <v>2</v>
      </c>
      <c r="AD1696">
        <f>COUNTIF(AC1696,"2")</f>
        <v>1</v>
      </c>
      <c r="AE1696">
        <f>COUNTIF(AC1696,"3")</f>
        <v>0</v>
      </c>
      <c r="AF1696">
        <f>COUNTIF(AC1696,"4")</f>
        <v>0</v>
      </c>
      <c r="AG1696">
        <f>COUNTIF(AC1696,"5")</f>
        <v>0</v>
      </c>
      <c r="AH1696">
        <v>1</v>
      </c>
      <c r="AI1696">
        <v>0</v>
      </c>
      <c r="AM1696">
        <v>1</v>
      </c>
      <c r="AN1696" t="str">
        <f>RIGHT(B1696,1)</f>
        <v>ʔ</v>
      </c>
      <c r="AO1696" s="1">
        <f>COUNTIF(F1696,"CVCV")+COUNTIF(F1696,"CVVCV")</f>
        <v>0</v>
      </c>
      <c r="AP1696" s="1">
        <f>COUNTIF(F1696,"CVCVC")+COUNTIF(F1696,"CVVCVC")</f>
        <v>1</v>
      </c>
      <c r="AQ1696" s="1">
        <f>COUNTIF(F1696,"VCV")+COUNTIF(F1696,"VVCV")</f>
        <v>0</v>
      </c>
      <c r="AR1696" s="1">
        <f>COUNTIF(F1696,"VCVC")+COUNTIF(F1696,"VVCVC")</f>
        <v>0</v>
      </c>
      <c r="AS1696" s="1">
        <f>COUNTIF(F1696,"CVV")</f>
        <v>0</v>
      </c>
      <c r="AT1696" s="1">
        <f>COUNTIF(F1696,"CVVC")</f>
        <v>0</v>
      </c>
      <c r="AU1696" s="1">
        <f>COUNTIF(F1696,"VV")</f>
        <v>0</v>
      </c>
      <c r="AV1696" s="1">
        <f>COUNTIF(F1696,"VVC")</f>
        <v>0</v>
      </c>
      <c r="AW1696" s="1">
        <f>COUNTIF(F1696,"CVVCVC")+COUNTIF(F1696,"VVCVC")+COUNTIF(F1696,"CVVCV")+COUNTIF(F1696,"VVCV")</f>
        <v>0</v>
      </c>
      <c r="AY1696" s="1">
        <f>COUNTIF(F1696,"CCVCV")</f>
        <v>0</v>
      </c>
      <c r="AZ1696" s="1">
        <f>COUNTIF(F1696,"CCVCVC")</f>
        <v>0</v>
      </c>
      <c r="BA1696" s="1">
        <f>COUNTIF(F1696,"CCVV")</f>
        <v>0</v>
      </c>
      <c r="BB1696" s="1">
        <f>COUNTIF(F1696,"CCVVC")</f>
        <v>0</v>
      </c>
      <c r="BF1696" s="1" t="str">
        <f>RIGHT(F1696,4)</f>
        <v>VCVC</v>
      </c>
      <c r="BG1696" s="1"/>
      <c r="BJ1696">
        <v>1</v>
      </c>
      <c r="BP1696" s="1">
        <f>SUM(BG1696:BO1696)</f>
        <v>1</v>
      </c>
      <c r="BQ1696">
        <v>0</v>
      </c>
      <c r="BS1696" s="1" t="str">
        <f>LEFT(B1696,1)</f>
        <v>n</v>
      </c>
      <c r="BT1696" s="1" t="str">
        <f>LEFT(B1696,2)</f>
        <v>no</v>
      </c>
      <c r="BU1696" s="1" t="str">
        <f>RIGHT(B1696,1)</f>
        <v>ʔ</v>
      </c>
      <c r="BX1696" s="10">
        <v>0</v>
      </c>
      <c r="BY1696" s="10" t="str">
        <f>LEFT(CA1696,1)</f>
        <v>o</v>
      </c>
      <c r="BZ1696" s="10" t="str">
        <f>LEFT(CC1696,1)</f>
        <v>o</v>
      </c>
      <c r="CA1696" s="10" t="str">
        <f>RIGHT(B1696,4)</f>
        <v>onoʔ</v>
      </c>
      <c r="CB1696" s="10" t="str">
        <f>RIGHT(B1696,3)</f>
        <v>noʔ</v>
      </c>
      <c r="CC1696" s="10" t="str">
        <f>RIGHT(B1696,2)</f>
        <v>oʔ</v>
      </c>
      <c r="CD1696" s="10" t="str">
        <f>RIGHT(B1696,1)</f>
        <v>ʔ</v>
      </c>
    </row>
    <row r="1697" spans="1:82">
      <c r="A1697">
        <v>1551</v>
      </c>
      <c r="B1697" s="30" t="s">
        <v>3433</v>
      </c>
      <c r="C1697" t="s">
        <v>2673</v>
      </c>
      <c r="D1697" t="s">
        <v>1150</v>
      </c>
      <c r="E1697" t="s">
        <v>2821</v>
      </c>
      <c r="F1697" t="s">
        <v>2842</v>
      </c>
      <c r="G1697" s="1">
        <f>COUNTIF(B1697,"*ii*")</f>
        <v>0</v>
      </c>
      <c r="H1697" s="1">
        <f>COUNTIF(B1697,"*ee*")</f>
        <v>0</v>
      </c>
      <c r="I1697" s="1">
        <f>COUNTIF(B1697,"*aa*")</f>
        <v>0</v>
      </c>
      <c r="J1697" s="1">
        <f>COUNTIF(B1697,"*oo*")</f>
        <v>0</v>
      </c>
      <c r="K1697" s="1">
        <f>COUNTIF(B1697,"*uu*")</f>
        <v>0</v>
      </c>
      <c r="L1697" s="1">
        <f>COUNTIF(B1697,"*ia*")</f>
        <v>0</v>
      </c>
      <c r="M1697" s="1">
        <f>COUNTIF(B1697,"*iu*")</f>
        <v>0</v>
      </c>
      <c r="N1697" s="1">
        <f>COUNTIF(B1697,"*ei*")</f>
        <v>0</v>
      </c>
      <c r="O1697" s="1">
        <f>COUNTIF(B1697,"*ea*")</f>
        <v>0</v>
      </c>
      <c r="P1697" s="1">
        <f>COUNTIF(B1697,"*eo*")</f>
        <v>0</v>
      </c>
      <c r="Q1697" s="1">
        <f>COUNTIF(B1697,"*eu*")</f>
        <v>0</v>
      </c>
      <c r="R1697" s="1">
        <f>COUNTIF(B1697,"*ai*")</f>
        <v>0</v>
      </c>
      <c r="S1697" s="1">
        <f>COUNTIF(B1697,"*ae*")</f>
        <v>0</v>
      </c>
      <c r="T1697" s="1">
        <f>COUNTIF(B1697,"*ao*")</f>
        <v>0</v>
      </c>
      <c r="U1697" s="1">
        <f>COUNTIF(B1697,"*au*")</f>
        <v>0</v>
      </c>
      <c r="V1697" s="1">
        <f>COUNTIF(B1697,"*oi*")</f>
        <v>0</v>
      </c>
      <c r="W1697" s="1">
        <f>COUNTIF(B1697,"*oe*")</f>
        <v>0</v>
      </c>
      <c r="X1697" s="1">
        <f>COUNTIF(B1697,"*oa*")</f>
        <v>0</v>
      </c>
      <c r="Y1697" s="1">
        <f>COUNTIF(B1697,"*ou*")</f>
        <v>0</v>
      </c>
      <c r="Z1697" s="1">
        <f>COUNTIF(B1697,"*ui*")</f>
        <v>0</v>
      </c>
      <c r="AA1697" s="1">
        <f>COUNTIF(B1697,"*ua*")</f>
        <v>0</v>
      </c>
      <c r="AB1697">
        <f>SUM(G1697:AA1697)</f>
        <v>0</v>
      </c>
      <c r="AC1697">
        <v>2</v>
      </c>
      <c r="AD1697">
        <f>COUNTIF(AC1697,"2")</f>
        <v>1</v>
      </c>
      <c r="AE1697">
        <f>COUNTIF(AC1697,"3")</f>
        <v>0</v>
      </c>
      <c r="AF1697">
        <f>COUNTIF(AC1697,"4")</f>
        <v>0</v>
      </c>
      <c r="AG1697">
        <f>COUNTIF(AC1697,"5")</f>
        <v>0</v>
      </c>
      <c r="AH1697">
        <v>1</v>
      </c>
      <c r="AI1697">
        <v>0</v>
      </c>
      <c r="AM1697">
        <v>1</v>
      </c>
      <c r="AN1697" t="str">
        <f>RIGHT(B1697,1)</f>
        <v>ʔ</v>
      </c>
      <c r="AO1697" s="1">
        <f>COUNTIF(F1697,"CVCV")+COUNTIF(F1697,"CVVCV")</f>
        <v>0</v>
      </c>
      <c r="AP1697" s="1">
        <f>COUNTIF(F1697,"CVCVC")+COUNTIF(F1697,"CVVCVC")</f>
        <v>1</v>
      </c>
      <c r="AQ1697" s="1">
        <f>COUNTIF(F1697,"VCV")+COUNTIF(F1697,"VVCV")</f>
        <v>0</v>
      </c>
      <c r="AR1697" s="1">
        <f>COUNTIF(F1697,"VCVC")+COUNTIF(F1697,"VVCVC")</f>
        <v>0</v>
      </c>
      <c r="AS1697" s="1">
        <f>COUNTIF(F1697,"CVV")</f>
        <v>0</v>
      </c>
      <c r="AT1697" s="1">
        <f>COUNTIF(F1697,"CVVC")</f>
        <v>0</v>
      </c>
      <c r="AU1697" s="1">
        <f>COUNTIF(F1697,"VV")</f>
        <v>0</v>
      </c>
      <c r="AV1697" s="1">
        <f>COUNTIF(F1697,"VVC")</f>
        <v>0</v>
      </c>
      <c r="AW1697" s="1">
        <f>COUNTIF(F1697,"CVVCVC")+COUNTIF(F1697,"VVCVC")+COUNTIF(F1697,"CVVCV")+COUNTIF(F1697,"VVCV")</f>
        <v>0</v>
      </c>
      <c r="AY1697" s="1">
        <f>COUNTIF(F1697,"CCVCV")</f>
        <v>0</v>
      </c>
      <c r="AZ1697" s="1">
        <f>COUNTIF(F1697,"CCVCVC")</f>
        <v>0</v>
      </c>
      <c r="BA1697" s="1">
        <f>COUNTIF(F1697,"CCVV")</f>
        <v>0</v>
      </c>
      <c r="BB1697" s="1">
        <f>COUNTIF(F1697,"CCVVC")</f>
        <v>0</v>
      </c>
      <c r="BF1697" s="1" t="str">
        <f>RIGHT(F1697,4)</f>
        <v>VCVC</v>
      </c>
      <c r="BG1697" s="1"/>
      <c r="BJ1697">
        <v>1</v>
      </c>
      <c r="BP1697" s="1">
        <f>SUM(BG1697:BO1697)</f>
        <v>1</v>
      </c>
      <c r="BQ1697">
        <v>0</v>
      </c>
      <c r="BS1697" s="1" t="str">
        <f>LEFT(B1697,1)</f>
        <v>r</v>
      </c>
      <c r="BT1697" s="1" t="str">
        <f>LEFT(B1697,2)</f>
        <v>ro</v>
      </c>
      <c r="BU1697" s="1" t="str">
        <f>RIGHT(B1697,1)</f>
        <v>ʔ</v>
      </c>
      <c r="BX1697" s="10">
        <v>0</v>
      </c>
      <c r="BY1697" s="10" t="str">
        <f>LEFT(CA1697,1)</f>
        <v>o</v>
      </c>
      <c r="BZ1697" s="10" t="str">
        <f>LEFT(CC1697,1)</f>
        <v>o</v>
      </c>
      <c r="CA1697" s="10" t="str">
        <f>RIGHT(B1697,4)</f>
        <v>oroʔ</v>
      </c>
      <c r="CB1697" s="10" t="str">
        <f>RIGHT(B1697,3)</f>
        <v>roʔ</v>
      </c>
      <c r="CC1697" s="10" t="str">
        <f>RIGHT(B1697,2)</f>
        <v>oʔ</v>
      </c>
      <c r="CD1697" s="10" t="str">
        <f>RIGHT(B1697,1)</f>
        <v>ʔ</v>
      </c>
    </row>
    <row r="1698" spans="1:82">
      <c r="A1698">
        <v>1912</v>
      </c>
      <c r="B1698" s="30" t="s">
        <v>3494</v>
      </c>
      <c r="C1698" t="s">
        <v>1403</v>
      </c>
      <c r="D1698" t="s">
        <v>1150</v>
      </c>
      <c r="E1698" t="s">
        <v>2821</v>
      </c>
      <c r="F1698" t="s">
        <v>2842</v>
      </c>
      <c r="G1698" s="1">
        <f>COUNTIF(B1698,"*ii*")</f>
        <v>0</v>
      </c>
      <c r="H1698" s="1">
        <f>COUNTIF(B1698,"*ee*")</f>
        <v>0</v>
      </c>
      <c r="I1698" s="1">
        <f>COUNTIF(B1698,"*aa*")</f>
        <v>0</v>
      </c>
      <c r="J1698" s="1">
        <f>COUNTIF(B1698,"*oo*")</f>
        <v>0</v>
      </c>
      <c r="K1698" s="1">
        <f>COUNTIF(B1698,"*uu*")</f>
        <v>0</v>
      </c>
      <c r="L1698" s="1">
        <f>COUNTIF(B1698,"*ia*")</f>
        <v>0</v>
      </c>
      <c r="M1698" s="1">
        <f>COUNTIF(B1698,"*iu*")</f>
        <v>0</v>
      </c>
      <c r="N1698" s="1">
        <f>COUNTIF(B1698,"*ei*")</f>
        <v>0</v>
      </c>
      <c r="O1698" s="1">
        <f>COUNTIF(B1698,"*ea*")</f>
        <v>0</v>
      </c>
      <c r="P1698" s="1">
        <f>COUNTIF(B1698,"*eo*")</f>
        <v>0</v>
      </c>
      <c r="Q1698" s="1">
        <f>COUNTIF(B1698,"*eu*")</f>
        <v>0</v>
      </c>
      <c r="R1698" s="1">
        <f>COUNTIF(B1698,"*ai*")</f>
        <v>0</v>
      </c>
      <c r="S1698" s="1">
        <f>COUNTIF(B1698,"*ae*")</f>
        <v>0</v>
      </c>
      <c r="T1698" s="1">
        <f>COUNTIF(B1698,"*ao*")</f>
        <v>0</v>
      </c>
      <c r="U1698" s="1">
        <f>COUNTIF(B1698,"*au*")</f>
        <v>0</v>
      </c>
      <c r="V1698" s="1">
        <f>COUNTIF(B1698,"*oi*")</f>
        <v>0</v>
      </c>
      <c r="W1698" s="1">
        <f>COUNTIF(B1698,"*oe*")</f>
        <v>0</v>
      </c>
      <c r="X1698" s="1">
        <f>COUNTIF(B1698,"*oa*")</f>
        <v>0</v>
      </c>
      <c r="Y1698" s="1">
        <f>COUNTIF(B1698,"*ou*")</f>
        <v>0</v>
      </c>
      <c r="Z1698" s="1">
        <f>COUNTIF(B1698,"*ui*")</f>
        <v>0</v>
      </c>
      <c r="AA1698" s="1">
        <f>COUNTIF(B1698,"*ua*")</f>
        <v>0</v>
      </c>
      <c r="AB1698">
        <f>SUM(G1698:AA1698)</f>
        <v>0</v>
      </c>
      <c r="AC1698">
        <v>2</v>
      </c>
      <c r="AD1698">
        <f>COUNTIF(AC1698,"2")</f>
        <v>1</v>
      </c>
      <c r="AE1698">
        <f>COUNTIF(AC1698,"3")</f>
        <v>0</v>
      </c>
      <c r="AF1698">
        <f>COUNTIF(AC1698,"4")</f>
        <v>0</v>
      </c>
      <c r="AG1698">
        <f>COUNTIF(AC1698,"5")</f>
        <v>0</v>
      </c>
      <c r="AH1698">
        <v>1</v>
      </c>
      <c r="AI1698">
        <v>0</v>
      </c>
      <c r="AM1698">
        <v>1</v>
      </c>
      <c r="AN1698" t="str">
        <f>RIGHT(B1698,1)</f>
        <v>ʔ</v>
      </c>
      <c r="AO1698" s="1">
        <f>COUNTIF(F1698,"CVCV")+COUNTIF(F1698,"CVVCV")</f>
        <v>0</v>
      </c>
      <c r="AP1698" s="1">
        <f>COUNTIF(F1698,"CVCVC")+COUNTIF(F1698,"CVVCVC")</f>
        <v>1</v>
      </c>
      <c r="AQ1698" s="1">
        <f>COUNTIF(F1698,"VCV")+COUNTIF(F1698,"VVCV")</f>
        <v>0</v>
      </c>
      <c r="AR1698" s="1">
        <f>COUNTIF(F1698,"VCVC")+COUNTIF(F1698,"VVCVC")</f>
        <v>0</v>
      </c>
      <c r="AS1698" s="1">
        <f>COUNTIF(F1698,"CVV")</f>
        <v>0</v>
      </c>
      <c r="AT1698" s="1">
        <f>COUNTIF(F1698,"CVVC")</f>
        <v>0</v>
      </c>
      <c r="AU1698" s="1">
        <f>COUNTIF(F1698,"VV")</f>
        <v>0</v>
      </c>
      <c r="AV1698" s="1">
        <f>COUNTIF(F1698,"VVC")</f>
        <v>0</v>
      </c>
      <c r="AW1698" s="1">
        <f>COUNTIF(F1698,"CVVCVC")+COUNTIF(F1698,"VVCVC")+COUNTIF(F1698,"CVVCV")+COUNTIF(F1698,"VVCV")</f>
        <v>0</v>
      </c>
      <c r="AY1698" s="1">
        <f>COUNTIF(F1698,"CCVCV")</f>
        <v>0</v>
      </c>
      <c r="AZ1698" s="1">
        <f>COUNTIF(F1698,"CCVCVC")</f>
        <v>0</v>
      </c>
      <c r="BA1698" s="1">
        <f>COUNTIF(F1698,"CCVV")</f>
        <v>0</v>
      </c>
      <c r="BB1698" s="1">
        <f>COUNTIF(F1698,"CCVVC")</f>
        <v>0</v>
      </c>
      <c r="BF1698" s="1" t="str">
        <f>RIGHT(F1698,4)</f>
        <v>VCVC</v>
      </c>
      <c r="BG1698" s="1"/>
      <c r="BJ1698">
        <v>1</v>
      </c>
      <c r="BP1698" s="1">
        <f>SUM(BG1698:BO1698)</f>
        <v>1</v>
      </c>
      <c r="BQ1698">
        <v>0</v>
      </c>
      <c r="BS1698" s="1" t="str">
        <f>LEFT(B1698,1)</f>
        <v>t</v>
      </c>
      <c r="BT1698" s="1" t="str">
        <f>LEFT(B1698,2)</f>
        <v>to</v>
      </c>
      <c r="BU1698" s="1" t="str">
        <f>RIGHT(B1698,1)</f>
        <v>ʔ</v>
      </c>
      <c r="BX1698" s="10">
        <v>0</v>
      </c>
      <c r="BY1698" s="10" t="str">
        <f>LEFT(CA1698,1)</f>
        <v>o</v>
      </c>
      <c r="BZ1698" s="10" t="str">
        <f>LEFT(CC1698,1)</f>
        <v>o</v>
      </c>
      <c r="CA1698" s="10" t="str">
        <f>RIGHT(B1698,4)</f>
        <v>oroʔ</v>
      </c>
      <c r="CB1698" s="10" t="str">
        <f>RIGHT(B1698,3)</f>
        <v>roʔ</v>
      </c>
      <c r="CC1698" s="10" t="str">
        <f>RIGHT(B1698,2)</f>
        <v>oʔ</v>
      </c>
      <c r="CD1698" s="10" t="str">
        <f>RIGHT(B1698,1)</f>
        <v>ʔ</v>
      </c>
    </row>
    <row r="1699" spans="1:82">
      <c r="A1699">
        <v>1191</v>
      </c>
      <c r="B1699" s="30" t="s">
        <v>3210</v>
      </c>
      <c r="C1699" t="s">
        <v>1322</v>
      </c>
      <c r="D1699" t="s">
        <v>1150</v>
      </c>
      <c r="E1699" t="s">
        <v>2821</v>
      </c>
      <c r="F1699" t="s">
        <v>2842</v>
      </c>
      <c r="G1699" s="1">
        <f>COUNTIF(B1699,"*ii*")</f>
        <v>0</v>
      </c>
      <c r="H1699" s="1">
        <f>COUNTIF(B1699,"*ee*")</f>
        <v>0</v>
      </c>
      <c r="I1699" s="1">
        <f>COUNTIF(B1699,"*aa*")</f>
        <v>0</v>
      </c>
      <c r="J1699" s="1">
        <f>COUNTIF(B1699,"*oo*")</f>
        <v>0</v>
      </c>
      <c r="K1699" s="1">
        <f>COUNTIF(B1699,"*uu*")</f>
        <v>0</v>
      </c>
      <c r="L1699" s="1">
        <f>COUNTIF(B1699,"*ia*")</f>
        <v>0</v>
      </c>
      <c r="M1699" s="1">
        <f>COUNTIF(B1699,"*iu*")</f>
        <v>0</v>
      </c>
      <c r="N1699" s="1">
        <f>COUNTIF(B1699,"*ei*")</f>
        <v>0</v>
      </c>
      <c r="O1699" s="1">
        <f>COUNTIF(B1699,"*ea*")</f>
        <v>0</v>
      </c>
      <c r="P1699" s="1">
        <f>COUNTIF(B1699,"*eo*")</f>
        <v>0</v>
      </c>
      <c r="Q1699" s="1">
        <f>COUNTIF(B1699,"*eu*")</f>
        <v>0</v>
      </c>
      <c r="R1699" s="1">
        <f>COUNTIF(B1699,"*ai*")</f>
        <v>0</v>
      </c>
      <c r="S1699" s="1">
        <f>COUNTIF(B1699,"*ae*")</f>
        <v>0</v>
      </c>
      <c r="T1699" s="1">
        <f>COUNTIF(B1699,"*ao*")</f>
        <v>0</v>
      </c>
      <c r="U1699" s="1">
        <f>COUNTIF(B1699,"*au*")</f>
        <v>0</v>
      </c>
      <c r="V1699" s="1">
        <f>COUNTIF(B1699,"*oi*")</f>
        <v>0</v>
      </c>
      <c r="W1699" s="1">
        <f>COUNTIF(B1699,"*oe*")</f>
        <v>0</v>
      </c>
      <c r="X1699" s="1">
        <f>COUNTIF(B1699,"*oa*")</f>
        <v>0</v>
      </c>
      <c r="Y1699" s="1">
        <f>COUNTIF(B1699,"*ou*")</f>
        <v>0</v>
      </c>
      <c r="Z1699" s="1">
        <f>COUNTIF(B1699,"*ui*")</f>
        <v>0</v>
      </c>
      <c r="AA1699" s="1">
        <f>COUNTIF(B1699,"*ua*")</f>
        <v>0</v>
      </c>
      <c r="AB1699">
        <f>SUM(G1699:AA1699)</f>
        <v>0</v>
      </c>
      <c r="AC1699">
        <v>2</v>
      </c>
      <c r="AD1699">
        <f>COUNTIF(AC1699,"2")</f>
        <v>1</v>
      </c>
      <c r="AE1699">
        <f>COUNTIF(AC1699,"3")</f>
        <v>0</v>
      </c>
      <c r="AF1699">
        <f>COUNTIF(AC1699,"4")</f>
        <v>0</v>
      </c>
      <c r="AG1699">
        <f>COUNTIF(AC1699,"5")</f>
        <v>0</v>
      </c>
      <c r="AH1699">
        <v>1</v>
      </c>
      <c r="AI1699">
        <v>0</v>
      </c>
      <c r="AM1699">
        <v>1</v>
      </c>
      <c r="AN1699" t="str">
        <f>RIGHT(B1699,1)</f>
        <v>ʔ</v>
      </c>
      <c r="AO1699" s="1">
        <f>COUNTIF(F1699,"CVCV")+COUNTIF(F1699,"CVVCV")</f>
        <v>0</v>
      </c>
      <c r="AP1699" s="1">
        <f>COUNTIF(F1699,"CVCVC")+COUNTIF(F1699,"CVVCVC")</f>
        <v>1</v>
      </c>
      <c r="AQ1699" s="1">
        <f>COUNTIF(F1699,"VCV")+COUNTIF(F1699,"VVCV")</f>
        <v>0</v>
      </c>
      <c r="AR1699" s="1">
        <f>COUNTIF(F1699,"VCVC")+COUNTIF(F1699,"VVCVC")</f>
        <v>0</v>
      </c>
      <c r="AS1699" s="1">
        <f>COUNTIF(F1699,"CVV")</f>
        <v>0</v>
      </c>
      <c r="AT1699" s="1">
        <f>COUNTIF(F1699,"CVVC")</f>
        <v>0</v>
      </c>
      <c r="AU1699" s="1">
        <f>COUNTIF(F1699,"VV")</f>
        <v>0</v>
      </c>
      <c r="AV1699" s="1">
        <f>COUNTIF(F1699,"VVC")</f>
        <v>0</v>
      </c>
      <c r="AW1699" s="1">
        <f>COUNTIF(F1699,"CVVCVC")+COUNTIF(F1699,"VVCVC")+COUNTIF(F1699,"CVVCV")+COUNTIF(F1699,"VVCV")</f>
        <v>0</v>
      </c>
      <c r="AY1699" s="1">
        <f>COUNTIF(F1699,"CCVCV")</f>
        <v>0</v>
      </c>
      <c r="AZ1699" s="1">
        <f>COUNTIF(F1699,"CCVCVC")</f>
        <v>0</v>
      </c>
      <c r="BA1699" s="1">
        <f>COUNTIF(F1699,"CCVV")</f>
        <v>0</v>
      </c>
      <c r="BB1699" s="1">
        <f>COUNTIF(F1699,"CCVVC")</f>
        <v>0</v>
      </c>
      <c r="BF1699" s="1" t="str">
        <f>RIGHT(F1699,4)</f>
        <v>VCVC</v>
      </c>
      <c r="BG1699" s="1"/>
      <c r="BJ1699">
        <v>1</v>
      </c>
      <c r="BP1699" s="1">
        <f>SUM(BG1699:BO1699)</f>
        <v>1</v>
      </c>
      <c r="BQ1699">
        <v>0</v>
      </c>
      <c r="BS1699" s="1" t="str">
        <f>LEFT(B1699,1)</f>
        <v>p</v>
      </c>
      <c r="BT1699" s="1" t="str">
        <f>LEFT(B1699,2)</f>
        <v>po</v>
      </c>
      <c r="BU1699" s="1" t="str">
        <f>RIGHT(B1699,1)</f>
        <v>ʔ</v>
      </c>
      <c r="BX1699" s="10">
        <v>0</v>
      </c>
      <c r="BY1699" s="10" t="str">
        <f>LEFT(CA1699,1)</f>
        <v>o</v>
      </c>
      <c r="BZ1699" s="10" t="str">
        <f>LEFT(CC1699,1)</f>
        <v>o</v>
      </c>
      <c r="CA1699" s="10" t="str">
        <f>RIGHT(B1699,4)</f>
        <v>otoʔ</v>
      </c>
      <c r="CB1699" s="10" t="str">
        <f>RIGHT(B1699,3)</f>
        <v>toʔ</v>
      </c>
      <c r="CC1699" s="10" t="str">
        <f>RIGHT(B1699,2)</f>
        <v>oʔ</v>
      </c>
      <c r="CD1699" s="10" t="str">
        <f>RIGHT(B1699,1)</f>
        <v>ʔ</v>
      </c>
    </row>
    <row r="1700" spans="1:82">
      <c r="A1700">
        <v>600</v>
      </c>
      <c r="B1700" s="30" t="s">
        <v>744</v>
      </c>
      <c r="C1700" t="s">
        <v>2178</v>
      </c>
      <c r="D1700" t="s">
        <v>1150</v>
      </c>
      <c r="E1700" t="s">
        <v>2821</v>
      </c>
      <c r="F1700" t="s">
        <v>2842</v>
      </c>
      <c r="G1700" s="1">
        <f>COUNTIF(B1700,"*ii*")</f>
        <v>0</v>
      </c>
      <c r="H1700" s="1">
        <f>COUNTIF(B1700,"*ee*")</f>
        <v>0</v>
      </c>
      <c r="I1700" s="1">
        <f>COUNTIF(B1700,"*aa*")</f>
        <v>0</v>
      </c>
      <c r="J1700" s="1">
        <f>COUNTIF(B1700,"*oo*")</f>
        <v>0</v>
      </c>
      <c r="K1700" s="1">
        <f>COUNTIF(B1700,"*uu*")</f>
        <v>0</v>
      </c>
      <c r="L1700" s="1">
        <f>COUNTIF(B1700,"*ia*")</f>
        <v>0</v>
      </c>
      <c r="M1700" s="1">
        <f>COUNTIF(B1700,"*iu*")</f>
        <v>0</v>
      </c>
      <c r="N1700" s="1">
        <f>COUNTIF(B1700,"*ei*")</f>
        <v>0</v>
      </c>
      <c r="O1700" s="1">
        <f>COUNTIF(B1700,"*ea*")</f>
        <v>0</v>
      </c>
      <c r="P1700" s="1">
        <f>COUNTIF(B1700,"*eo*")</f>
        <v>0</v>
      </c>
      <c r="Q1700" s="1">
        <f>COUNTIF(B1700,"*eu*")</f>
        <v>0</v>
      </c>
      <c r="R1700" s="1">
        <f>COUNTIF(B1700,"*ai*")</f>
        <v>0</v>
      </c>
      <c r="S1700" s="1">
        <f>COUNTIF(B1700,"*ae*")</f>
        <v>0</v>
      </c>
      <c r="T1700" s="1">
        <f>COUNTIF(B1700,"*ao*")</f>
        <v>0</v>
      </c>
      <c r="U1700" s="1">
        <f>COUNTIF(B1700,"*au*")</f>
        <v>0</v>
      </c>
      <c r="V1700" s="1">
        <f>COUNTIF(B1700,"*oi*")</f>
        <v>0</v>
      </c>
      <c r="W1700" s="1">
        <f>COUNTIF(B1700,"*oe*")</f>
        <v>0</v>
      </c>
      <c r="X1700" s="1">
        <f>COUNTIF(B1700,"*oa*")</f>
        <v>0</v>
      </c>
      <c r="Y1700" s="1">
        <f>COUNTIF(B1700,"*ou*")</f>
        <v>0</v>
      </c>
      <c r="Z1700" s="1">
        <f>COUNTIF(B1700,"*ui*")</f>
        <v>0</v>
      </c>
      <c r="AA1700" s="1">
        <f>COUNTIF(B1700,"*ua*")</f>
        <v>0</v>
      </c>
      <c r="AB1700">
        <f>SUM(G1700:AA1700)</f>
        <v>0</v>
      </c>
      <c r="AC1700">
        <v>2</v>
      </c>
      <c r="AD1700">
        <f>COUNTIF(AC1700,"2")</f>
        <v>1</v>
      </c>
      <c r="AE1700">
        <f>COUNTIF(AC1700,"3")</f>
        <v>0</v>
      </c>
      <c r="AF1700">
        <f>COUNTIF(AC1700,"4")</f>
        <v>0</v>
      </c>
      <c r="AG1700">
        <f>COUNTIF(AC1700,"5")</f>
        <v>0</v>
      </c>
      <c r="AH1700">
        <v>1</v>
      </c>
      <c r="AI1700">
        <v>0</v>
      </c>
      <c r="AM1700">
        <v>1</v>
      </c>
      <c r="AN1700" t="str">
        <f>RIGHT(B1700,1)</f>
        <v>b</v>
      </c>
      <c r="AO1700" s="1">
        <f>COUNTIF(F1700,"CVCV")+COUNTIF(F1700,"CVVCV")</f>
        <v>0</v>
      </c>
      <c r="AP1700" s="1">
        <f>COUNTIF(F1700,"CVCVC")+COUNTIF(F1700,"CVVCVC")</f>
        <v>1</v>
      </c>
      <c r="AQ1700" s="1">
        <f>COUNTIF(F1700,"VCV")+COUNTIF(F1700,"VVCV")</f>
        <v>0</v>
      </c>
      <c r="AR1700" s="1">
        <f>COUNTIF(F1700,"VCVC")+COUNTIF(F1700,"VVCVC")</f>
        <v>0</v>
      </c>
      <c r="AS1700" s="1">
        <f>COUNTIF(F1700,"CVV")</f>
        <v>0</v>
      </c>
      <c r="AT1700" s="1">
        <f>COUNTIF(F1700,"CVVC")</f>
        <v>0</v>
      </c>
      <c r="AU1700" s="1">
        <f>COUNTIF(F1700,"VV")</f>
        <v>0</v>
      </c>
      <c r="AV1700" s="1">
        <f>COUNTIF(F1700,"VVC")</f>
        <v>0</v>
      </c>
      <c r="AW1700" s="1">
        <f>COUNTIF(F1700,"CVVCVC")+COUNTIF(F1700,"VVCVC")+COUNTIF(F1700,"CVVCV")+COUNTIF(F1700,"VVCV")</f>
        <v>0</v>
      </c>
      <c r="AY1700" s="1">
        <f>COUNTIF(F1700,"CCVCV")</f>
        <v>0</v>
      </c>
      <c r="AZ1700" s="1">
        <f>COUNTIF(F1700,"CCVCVC")</f>
        <v>0</v>
      </c>
      <c r="BA1700" s="1">
        <f>COUNTIF(F1700,"CCVV")</f>
        <v>0</v>
      </c>
      <c r="BB1700" s="1">
        <f>COUNTIF(F1700,"CCVVC")</f>
        <v>0</v>
      </c>
      <c r="BF1700" s="1" t="str">
        <f>RIGHT(F1700,4)</f>
        <v>VCVC</v>
      </c>
      <c r="BG1700" s="1"/>
      <c r="BJ1700">
        <v>1</v>
      </c>
      <c r="BP1700" s="1">
        <f>SUM(BG1700:BO1700)</f>
        <v>1</v>
      </c>
      <c r="BQ1700">
        <v>0</v>
      </c>
      <c r="BS1700" s="1" t="str">
        <f>LEFT(B1700,1)</f>
        <v>k</v>
      </c>
      <c r="BT1700" s="1" t="str">
        <f>LEFT(B1700,2)</f>
        <v>ko</v>
      </c>
      <c r="BU1700" s="1" t="str">
        <f>RIGHT(B1700,1)</f>
        <v>b</v>
      </c>
      <c r="BX1700" s="10">
        <v>0</v>
      </c>
      <c r="BY1700" s="10" t="str">
        <f>LEFT(CA1700,1)</f>
        <v>o</v>
      </c>
      <c r="BZ1700" s="10" t="str">
        <f>LEFT(CC1700,1)</f>
        <v>u</v>
      </c>
      <c r="CA1700" s="10" t="str">
        <f>RIGHT(B1700,4)</f>
        <v>obub</v>
      </c>
      <c r="CB1700" s="10" t="str">
        <f>RIGHT(B1700,3)</f>
        <v>bub</v>
      </c>
      <c r="CC1700" s="10" t="str">
        <f>RIGHT(B1700,2)</f>
        <v>ub</v>
      </c>
      <c r="CD1700" s="10" t="str">
        <f>RIGHT(B1700,1)</f>
        <v>b</v>
      </c>
    </row>
    <row r="1701" spans="1:82">
      <c r="A1701">
        <v>1509</v>
      </c>
      <c r="B1701" s="30" t="s">
        <v>3418</v>
      </c>
      <c r="C1701" t="s">
        <v>1256</v>
      </c>
      <c r="D1701" t="s">
        <v>1141</v>
      </c>
      <c r="E1701" t="s">
        <v>1141</v>
      </c>
      <c r="F1701" t="s">
        <v>2842</v>
      </c>
      <c r="G1701" s="1">
        <f>COUNTIF(B1701,"*ii*")</f>
        <v>0</v>
      </c>
      <c r="H1701" s="1">
        <f>COUNTIF(B1701,"*ee*")</f>
        <v>0</v>
      </c>
      <c r="I1701" s="1">
        <f>COUNTIF(B1701,"*aa*")</f>
        <v>0</v>
      </c>
      <c r="J1701" s="1">
        <f>COUNTIF(B1701,"*oo*")</f>
        <v>0</v>
      </c>
      <c r="K1701" s="1">
        <f>COUNTIF(B1701,"*uu*")</f>
        <v>0</v>
      </c>
      <c r="L1701" s="1">
        <f>COUNTIF(B1701,"*ia*")</f>
        <v>0</v>
      </c>
      <c r="M1701" s="1">
        <f>COUNTIF(B1701,"*iu*")</f>
        <v>0</v>
      </c>
      <c r="N1701" s="1">
        <f>COUNTIF(B1701,"*ei*")</f>
        <v>0</v>
      </c>
      <c r="O1701" s="1">
        <f>COUNTIF(B1701,"*ea*")</f>
        <v>0</v>
      </c>
      <c r="P1701" s="1">
        <f>COUNTIF(B1701,"*eo*")</f>
        <v>0</v>
      </c>
      <c r="Q1701" s="1">
        <f>COUNTIF(B1701,"*eu*")</f>
        <v>0</v>
      </c>
      <c r="R1701" s="1">
        <f>COUNTIF(B1701,"*ai*")</f>
        <v>0</v>
      </c>
      <c r="S1701" s="1">
        <f>COUNTIF(B1701,"*ae*")</f>
        <v>0</v>
      </c>
      <c r="T1701" s="1">
        <f>COUNTIF(B1701,"*ao*")</f>
        <v>0</v>
      </c>
      <c r="U1701" s="1">
        <f>COUNTIF(B1701,"*au*")</f>
        <v>0</v>
      </c>
      <c r="V1701" s="1">
        <f>COUNTIF(B1701,"*oi*")</f>
        <v>0</v>
      </c>
      <c r="W1701" s="1">
        <f>COUNTIF(B1701,"*oe*")</f>
        <v>0</v>
      </c>
      <c r="X1701" s="1">
        <f>COUNTIF(B1701,"*oa*")</f>
        <v>0</v>
      </c>
      <c r="Y1701" s="1">
        <f>COUNTIF(B1701,"*ou*")</f>
        <v>0</v>
      </c>
      <c r="Z1701" s="1">
        <f>COUNTIF(B1701,"*ui*")</f>
        <v>0</v>
      </c>
      <c r="AA1701" s="1">
        <f>COUNTIF(B1701,"*ua*")</f>
        <v>0</v>
      </c>
      <c r="AB1701">
        <f>SUM(G1701:AA1701)</f>
        <v>0</v>
      </c>
      <c r="AC1701">
        <v>2</v>
      </c>
      <c r="AD1701">
        <f>COUNTIF(AC1701,"2")</f>
        <v>1</v>
      </c>
      <c r="AE1701">
        <f>COUNTIF(AC1701,"3")</f>
        <v>0</v>
      </c>
      <c r="AF1701">
        <f>COUNTIF(AC1701,"4")</f>
        <v>0</v>
      </c>
      <c r="AG1701">
        <f>COUNTIF(AC1701,"5")</f>
        <v>0</v>
      </c>
      <c r="AH1701">
        <v>1</v>
      </c>
      <c r="AI1701">
        <v>0</v>
      </c>
      <c r="AM1701">
        <v>1</v>
      </c>
      <c r="AN1701" t="str">
        <f>RIGHT(B1701,1)</f>
        <v>f</v>
      </c>
      <c r="AO1701" s="1">
        <f>COUNTIF(F1701,"CVCV")+COUNTIF(F1701,"CVVCV")</f>
        <v>0</v>
      </c>
      <c r="AP1701" s="1">
        <f>COUNTIF(F1701,"CVCVC")+COUNTIF(F1701,"CVVCVC")</f>
        <v>1</v>
      </c>
      <c r="AQ1701" s="1">
        <f>COUNTIF(F1701,"VCV")+COUNTIF(F1701,"VVCV")</f>
        <v>0</v>
      </c>
      <c r="AR1701" s="1">
        <f>COUNTIF(F1701,"VCVC")+COUNTIF(F1701,"VVCVC")</f>
        <v>0</v>
      </c>
      <c r="AS1701" s="1">
        <f>COUNTIF(F1701,"CVV")</f>
        <v>0</v>
      </c>
      <c r="AT1701" s="1">
        <f>COUNTIF(F1701,"CVVC")</f>
        <v>0</v>
      </c>
      <c r="AU1701" s="1">
        <f>COUNTIF(F1701,"VV")</f>
        <v>0</v>
      </c>
      <c r="AV1701" s="1">
        <f>COUNTIF(F1701,"VVC")</f>
        <v>0</v>
      </c>
      <c r="AW1701" s="1">
        <f>COUNTIF(F1701,"CVVCVC")+COUNTIF(F1701,"VVCVC")+COUNTIF(F1701,"CVVCV")+COUNTIF(F1701,"VVCV")</f>
        <v>0</v>
      </c>
      <c r="AY1701" s="1">
        <f>COUNTIF(F1701,"CCVCV")</f>
        <v>0</v>
      </c>
      <c r="AZ1701" s="1">
        <f>COUNTIF(F1701,"CCVCVC")</f>
        <v>0</v>
      </c>
      <c r="BA1701" s="1">
        <f>COUNTIF(F1701,"CCVV")</f>
        <v>0</v>
      </c>
      <c r="BB1701" s="1">
        <f>COUNTIF(F1701,"CCVVC")</f>
        <v>0</v>
      </c>
      <c r="BF1701" s="1" t="str">
        <f>RIGHT(F1701,4)</f>
        <v>VCVC</v>
      </c>
      <c r="BG1701" s="1"/>
      <c r="BJ1701">
        <v>1</v>
      </c>
      <c r="BP1701" s="1">
        <f>SUM(BG1701:BO1701)</f>
        <v>1</v>
      </c>
      <c r="BQ1701">
        <v>0</v>
      </c>
      <c r="BS1701" s="1" t="str">
        <f>LEFT(B1701,1)</f>
        <v>r</v>
      </c>
      <c r="BT1701" s="1" t="str">
        <f>LEFT(B1701,2)</f>
        <v>re</v>
      </c>
      <c r="BU1701" s="1" t="str">
        <f>RIGHT(B1701,1)</f>
        <v>f</v>
      </c>
      <c r="BX1701" s="10">
        <v>0</v>
      </c>
      <c r="BY1701" s="10" t="str">
        <f>LEFT(CA1701,1)</f>
        <v>e</v>
      </c>
      <c r="BZ1701" s="10" t="str">
        <f>LEFT(CC1701,1)</f>
        <v>u</v>
      </c>
      <c r="CA1701" s="10" t="str">
        <f>RIGHT(B1701,4)</f>
        <v>eʔuf</v>
      </c>
      <c r="CB1701" s="10" t="str">
        <f>RIGHT(B1701,3)</f>
        <v>ʔuf</v>
      </c>
      <c r="CC1701" s="10" t="str">
        <f>RIGHT(B1701,2)</f>
        <v>uf</v>
      </c>
      <c r="CD1701" s="10" t="str">
        <f>RIGHT(B1701,1)</f>
        <v>f</v>
      </c>
    </row>
    <row r="1702" spans="1:82">
      <c r="A1702">
        <v>1754</v>
      </c>
      <c r="B1702" s="30" t="s">
        <v>210</v>
      </c>
      <c r="C1702" t="s">
        <v>1430</v>
      </c>
      <c r="D1702" t="s">
        <v>1141</v>
      </c>
      <c r="E1702" t="s">
        <v>1141</v>
      </c>
      <c r="F1702" t="s">
        <v>2842</v>
      </c>
      <c r="G1702" s="1">
        <f>COUNTIF(B1702,"*ii*")</f>
        <v>0</v>
      </c>
      <c r="H1702" s="1">
        <f>COUNTIF(B1702,"*ee*")</f>
        <v>0</v>
      </c>
      <c r="I1702" s="1">
        <f>COUNTIF(B1702,"*aa*")</f>
        <v>0</v>
      </c>
      <c r="J1702" s="1">
        <f>COUNTIF(B1702,"*oo*")</f>
        <v>0</v>
      </c>
      <c r="K1702" s="1">
        <f>COUNTIF(B1702,"*uu*")</f>
        <v>0</v>
      </c>
      <c r="L1702" s="1">
        <f>COUNTIF(B1702,"*ia*")</f>
        <v>0</v>
      </c>
      <c r="M1702" s="1">
        <f>COUNTIF(B1702,"*iu*")</f>
        <v>0</v>
      </c>
      <c r="N1702" s="1">
        <f>COUNTIF(B1702,"*ei*")</f>
        <v>0</v>
      </c>
      <c r="O1702" s="1">
        <f>COUNTIF(B1702,"*ea*")</f>
        <v>0</v>
      </c>
      <c r="P1702" s="1">
        <f>COUNTIF(B1702,"*eo*")</f>
        <v>0</v>
      </c>
      <c r="Q1702" s="1">
        <f>COUNTIF(B1702,"*eu*")</f>
        <v>0</v>
      </c>
      <c r="R1702" s="1">
        <f>COUNTIF(B1702,"*ai*")</f>
        <v>0</v>
      </c>
      <c r="S1702" s="1">
        <f>COUNTIF(B1702,"*ae*")</f>
        <v>0</v>
      </c>
      <c r="T1702" s="1">
        <f>COUNTIF(B1702,"*ao*")</f>
        <v>0</v>
      </c>
      <c r="U1702" s="1">
        <f>COUNTIF(B1702,"*au*")</f>
        <v>0</v>
      </c>
      <c r="V1702" s="1">
        <f>COUNTIF(B1702,"*oi*")</f>
        <v>0</v>
      </c>
      <c r="W1702" s="1">
        <f>COUNTIF(B1702,"*oe*")</f>
        <v>0</v>
      </c>
      <c r="X1702" s="1">
        <f>COUNTIF(B1702,"*oa*")</f>
        <v>0</v>
      </c>
      <c r="Y1702" s="1">
        <f>COUNTIF(B1702,"*ou*")</f>
        <v>0</v>
      </c>
      <c r="Z1702" s="1">
        <f>COUNTIF(B1702,"*ui*")</f>
        <v>0</v>
      </c>
      <c r="AA1702" s="1">
        <f>COUNTIF(B1702,"*ua*")</f>
        <v>0</v>
      </c>
      <c r="AB1702">
        <f>SUM(G1702:AA1702)</f>
        <v>0</v>
      </c>
      <c r="AC1702">
        <v>2</v>
      </c>
      <c r="AD1702">
        <f>COUNTIF(AC1702,"2")</f>
        <v>1</v>
      </c>
      <c r="AE1702">
        <f>COUNTIF(AC1702,"3")</f>
        <v>0</v>
      </c>
      <c r="AF1702">
        <f>COUNTIF(AC1702,"4")</f>
        <v>0</v>
      </c>
      <c r="AG1702">
        <f>COUNTIF(AC1702,"5")</f>
        <v>0</v>
      </c>
      <c r="AH1702">
        <v>1</v>
      </c>
      <c r="AI1702">
        <v>0</v>
      </c>
      <c r="AM1702">
        <v>1</v>
      </c>
      <c r="AN1702" t="str">
        <f>RIGHT(B1702,1)</f>
        <v>f</v>
      </c>
      <c r="AO1702" s="1">
        <f>COUNTIF(F1702,"CVCV")+COUNTIF(F1702,"CVVCV")</f>
        <v>0</v>
      </c>
      <c r="AP1702" s="1">
        <f>COUNTIF(F1702,"CVCVC")+COUNTIF(F1702,"CVVCVC")</f>
        <v>1</v>
      </c>
      <c r="AQ1702" s="1">
        <f>COUNTIF(F1702,"VCV")+COUNTIF(F1702,"VVCV")</f>
        <v>0</v>
      </c>
      <c r="AR1702" s="1">
        <f>COUNTIF(F1702,"VCVC")+COUNTIF(F1702,"VVCVC")</f>
        <v>0</v>
      </c>
      <c r="AS1702" s="1">
        <f>COUNTIF(F1702,"CVV")</f>
        <v>0</v>
      </c>
      <c r="AT1702" s="1">
        <f>COUNTIF(F1702,"CVVC")</f>
        <v>0</v>
      </c>
      <c r="AU1702" s="1">
        <f>COUNTIF(F1702,"VV")</f>
        <v>0</v>
      </c>
      <c r="AV1702" s="1">
        <f>COUNTIF(F1702,"VVC")</f>
        <v>0</v>
      </c>
      <c r="AW1702" s="1">
        <f>COUNTIF(F1702,"CVVCVC")+COUNTIF(F1702,"VVCVC")+COUNTIF(F1702,"CVVCV")+COUNTIF(F1702,"VVCV")</f>
        <v>0</v>
      </c>
      <c r="AY1702" s="1">
        <f>COUNTIF(F1702,"CCVCV")</f>
        <v>0</v>
      </c>
      <c r="AZ1702" s="1">
        <f>COUNTIF(F1702,"CCVCVC")</f>
        <v>0</v>
      </c>
      <c r="BA1702" s="1">
        <f>COUNTIF(F1702,"CCVV")</f>
        <v>0</v>
      </c>
      <c r="BB1702" s="1">
        <f>COUNTIF(F1702,"CCVVC")</f>
        <v>0</v>
      </c>
      <c r="BF1702" s="1" t="str">
        <f>RIGHT(F1702,4)</f>
        <v>VCVC</v>
      </c>
      <c r="BG1702" s="1"/>
      <c r="BJ1702">
        <v>1</v>
      </c>
      <c r="BP1702" s="1">
        <f>SUM(BG1702:BO1702)</f>
        <v>1</v>
      </c>
      <c r="BQ1702">
        <v>0</v>
      </c>
      <c r="BS1702" s="1" t="str">
        <f>LEFT(B1702,1)</f>
        <v>s</v>
      </c>
      <c r="BT1702" s="1" t="str">
        <f>LEFT(B1702,2)</f>
        <v>su</v>
      </c>
      <c r="BU1702" s="1" t="str">
        <f>RIGHT(B1702,1)</f>
        <v>f</v>
      </c>
      <c r="BX1702" s="10">
        <v>0</v>
      </c>
      <c r="BY1702" s="10" t="str">
        <f>LEFT(CA1702,1)</f>
        <v>u</v>
      </c>
      <c r="BZ1702" s="10" t="str">
        <f>LEFT(CC1702,1)</f>
        <v>u</v>
      </c>
      <c r="CA1702" s="10" t="str">
        <f>RIGHT(B1702,4)</f>
        <v>unuf</v>
      </c>
      <c r="CB1702" s="10" t="str">
        <f>RIGHT(B1702,3)</f>
        <v>nuf</v>
      </c>
      <c r="CC1702" s="10" t="str">
        <f>RIGHT(B1702,2)</f>
        <v>uf</v>
      </c>
      <c r="CD1702" s="10" t="str">
        <f>RIGHT(B1702,1)</f>
        <v>f</v>
      </c>
    </row>
    <row r="1703" spans="1:82">
      <c r="A1703">
        <v>1037</v>
      </c>
      <c r="B1703" s="30" t="s">
        <v>84</v>
      </c>
      <c r="C1703" t="s">
        <v>1260</v>
      </c>
      <c r="D1703" t="s">
        <v>1141</v>
      </c>
      <c r="E1703" t="s">
        <v>1141</v>
      </c>
      <c r="F1703" t="s">
        <v>2842</v>
      </c>
      <c r="G1703" s="1">
        <f>COUNTIF(B1703,"*ii*")</f>
        <v>0</v>
      </c>
      <c r="H1703" s="1">
        <f>COUNTIF(B1703,"*ee*")</f>
        <v>0</v>
      </c>
      <c r="I1703" s="1">
        <f>COUNTIF(B1703,"*aa*")</f>
        <v>0</v>
      </c>
      <c r="J1703" s="1">
        <f>COUNTIF(B1703,"*oo*")</f>
        <v>0</v>
      </c>
      <c r="K1703" s="1">
        <f>COUNTIF(B1703,"*uu*")</f>
        <v>0</v>
      </c>
      <c r="L1703" s="1">
        <f>COUNTIF(B1703,"*ia*")</f>
        <v>0</v>
      </c>
      <c r="M1703" s="1">
        <f>COUNTIF(B1703,"*iu*")</f>
        <v>0</v>
      </c>
      <c r="N1703" s="1">
        <f>COUNTIF(B1703,"*ei*")</f>
        <v>0</v>
      </c>
      <c r="O1703" s="1">
        <f>COUNTIF(B1703,"*ea*")</f>
        <v>0</v>
      </c>
      <c r="P1703" s="1">
        <f>COUNTIF(B1703,"*eo*")</f>
        <v>0</v>
      </c>
      <c r="Q1703" s="1">
        <f>COUNTIF(B1703,"*eu*")</f>
        <v>0</v>
      </c>
      <c r="R1703" s="1">
        <f>COUNTIF(B1703,"*ai*")</f>
        <v>0</v>
      </c>
      <c r="S1703" s="1">
        <f>COUNTIF(B1703,"*ae*")</f>
        <v>0</v>
      </c>
      <c r="T1703" s="1">
        <f>COUNTIF(B1703,"*ao*")</f>
        <v>0</v>
      </c>
      <c r="U1703" s="1">
        <f>COUNTIF(B1703,"*au*")</f>
        <v>0</v>
      </c>
      <c r="V1703" s="1">
        <f>COUNTIF(B1703,"*oi*")</f>
        <v>0</v>
      </c>
      <c r="W1703" s="1">
        <f>COUNTIF(B1703,"*oe*")</f>
        <v>0</v>
      </c>
      <c r="X1703" s="1">
        <f>COUNTIF(B1703,"*oa*")</f>
        <v>0</v>
      </c>
      <c r="Y1703" s="1">
        <f>COUNTIF(B1703,"*ou*")</f>
        <v>0</v>
      </c>
      <c r="Z1703" s="1">
        <f>COUNTIF(B1703,"*ui*")</f>
        <v>0</v>
      </c>
      <c r="AA1703" s="1">
        <f>COUNTIF(B1703,"*ua*")</f>
        <v>0</v>
      </c>
      <c r="AB1703">
        <f>SUM(G1703:AA1703)</f>
        <v>0</v>
      </c>
      <c r="AC1703">
        <v>2</v>
      </c>
      <c r="AD1703">
        <f>COUNTIF(AC1703,"2")</f>
        <v>1</v>
      </c>
      <c r="AE1703">
        <f>COUNTIF(AC1703,"3")</f>
        <v>0</v>
      </c>
      <c r="AF1703">
        <f>COUNTIF(AC1703,"4")</f>
        <v>0</v>
      </c>
      <c r="AG1703">
        <f>COUNTIF(AC1703,"5")</f>
        <v>0</v>
      </c>
      <c r="AH1703">
        <v>1</v>
      </c>
      <c r="AI1703">
        <v>0</v>
      </c>
      <c r="AM1703">
        <v>1</v>
      </c>
      <c r="AN1703" t="str">
        <f>RIGHT(B1703,1)</f>
        <v>h</v>
      </c>
      <c r="AO1703" s="1">
        <f>COUNTIF(F1703,"CVCV")+COUNTIF(F1703,"CVVCV")</f>
        <v>0</v>
      </c>
      <c r="AP1703" s="1">
        <f>COUNTIF(F1703,"CVCVC")+COUNTIF(F1703,"CVVCVC")</f>
        <v>1</v>
      </c>
      <c r="AQ1703" s="1">
        <f>COUNTIF(F1703,"VCV")+COUNTIF(F1703,"VVCV")</f>
        <v>0</v>
      </c>
      <c r="AR1703" s="1">
        <f>COUNTIF(F1703,"VCVC")+COUNTIF(F1703,"VVCVC")</f>
        <v>0</v>
      </c>
      <c r="AS1703" s="1">
        <f>COUNTIF(F1703,"CVV")</f>
        <v>0</v>
      </c>
      <c r="AT1703" s="1">
        <f>COUNTIF(F1703,"CVVC")</f>
        <v>0</v>
      </c>
      <c r="AU1703" s="1">
        <f>COUNTIF(F1703,"VV")</f>
        <v>0</v>
      </c>
      <c r="AV1703" s="1">
        <f>COUNTIF(F1703,"VVC")</f>
        <v>0</v>
      </c>
      <c r="AW1703" s="1">
        <f>COUNTIF(F1703,"CVVCVC")+COUNTIF(F1703,"VVCVC")+COUNTIF(F1703,"CVVCV")+COUNTIF(F1703,"VVCV")</f>
        <v>0</v>
      </c>
      <c r="AY1703" s="1">
        <f>COUNTIF(F1703,"CCVCV")</f>
        <v>0</v>
      </c>
      <c r="AZ1703" s="1">
        <f>COUNTIF(F1703,"CCVCVC")</f>
        <v>0</v>
      </c>
      <c r="BA1703" s="1">
        <f>COUNTIF(F1703,"CCVV")</f>
        <v>0</v>
      </c>
      <c r="BB1703" s="1">
        <f>COUNTIF(F1703,"CCVVC")</f>
        <v>0</v>
      </c>
      <c r="BF1703" s="1" t="str">
        <f>RIGHT(F1703,4)</f>
        <v>VCVC</v>
      </c>
      <c r="BG1703" s="1"/>
      <c r="BJ1703">
        <v>1</v>
      </c>
      <c r="BP1703" s="1">
        <f>SUM(BG1703:BO1703)</f>
        <v>1</v>
      </c>
      <c r="BQ1703">
        <v>0</v>
      </c>
      <c r="BS1703" s="1" t="str">
        <f>LEFT(B1703,1)</f>
        <v>n</v>
      </c>
      <c r="BT1703" s="1" t="str">
        <f>LEFT(B1703,2)</f>
        <v>nu</v>
      </c>
      <c r="BU1703" s="1" t="str">
        <f>RIGHT(B1703,1)</f>
        <v>h</v>
      </c>
      <c r="BX1703" s="10">
        <v>0</v>
      </c>
      <c r="BY1703" s="10" t="str">
        <f>LEFT(CA1703,1)</f>
        <v>u</v>
      </c>
      <c r="BZ1703" s="10" t="str">
        <f>LEFT(CC1703,1)</f>
        <v>u</v>
      </c>
      <c r="CA1703" s="10" t="str">
        <f>RIGHT(B1703,4)</f>
        <v>unuh</v>
      </c>
      <c r="CB1703" s="10" t="str">
        <f>RIGHT(B1703,3)</f>
        <v>nuh</v>
      </c>
      <c r="CC1703" s="10" t="str">
        <f>RIGHT(B1703,2)</f>
        <v>uh</v>
      </c>
      <c r="CD1703" s="10" t="str">
        <f>RIGHT(B1703,1)</f>
        <v>h</v>
      </c>
    </row>
    <row r="1704" spans="1:82">
      <c r="A1704">
        <v>372</v>
      </c>
      <c r="B1704" s="30" t="s">
        <v>734</v>
      </c>
      <c r="C1704" t="s">
        <v>2164</v>
      </c>
      <c r="D1704" t="s">
        <v>1141</v>
      </c>
      <c r="E1704" t="s">
        <v>1141</v>
      </c>
      <c r="F1704" t="s">
        <v>2842</v>
      </c>
      <c r="G1704" s="1">
        <f>COUNTIF(B1704,"*ii*")</f>
        <v>0</v>
      </c>
      <c r="H1704" s="1">
        <f>COUNTIF(B1704,"*ee*")</f>
        <v>0</v>
      </c>
      <c r="I1704" s="1">
        <f>COUNTIF(B1704,"*aa*")</f>
        <v>0</v>
      </c>
      <c r="J1704" s="1">
        <f>COUNTIF(B1704,"*oo*")</f>
        <v>0</v>
      </c>
      <c r="K1704" s="1">
        <f>COUNTIF(B1704,"*uu*")</f>
        <v>0</v>
      </c>
      <c r="L1704" s="1">
        <f>COUNTIF(B1704,"*ia*")</f>
        <v>0</v>
      </c>
      <c r="M1704" s="1">
        <f>COUNTIF(B1704,"*iu*")</f>
        <v>0</v>
      </c>
      <c r="N1704" s="1">
        <f>COUNTIF(B1704,"*ei*")</f>
        <v>0</v>
      </c>
      <c r="O1704" s="1">
        <f>COUNTIF(B1704,"*ea*")</f>
        <v>0</v>
      </c>
      <c r="P1704" s="1">
        <f>COUNTIF(B1704,"*eo*")</f>
        <v>0</v>
      </c>
      <c r="Q1704" s="1">
        <f>COUNTIF(B1704,"*eu*")</f>
        <v>0</v>
      </c>
      <c r="R1704" s="1">
        <f>COUNTIF(B1704,"*ai*")</f>
        <v>0</v>
      </c>
      <c r="S1704" s="1">
        <f>COUNTIF(B1704,"*ae*")</f>
        <v>0</v>
      </c>
      <c r="T1704" s="1">
        <f>COUNTIF(B1704,"*ao*")</f>
        <v>0</v>
      </c>
      <c r="U1704" s="1">
        <f>COUNTIF(B1704,"*au*")</f>
        <v>0</v>
      </c>
      <c r="V1704" s="1">
        <f>COUNTIF(B1704,"*oi*")</f>
        <v>0</v>
      </c>
      <c r="W1704" s="1">
        <f>COUNTIF(B1704,"*oe*")</f>
        <v>0</v>
      </c>
      <c r="X1704" s="1">
        <f>COUNTIF(B1704,"*oa*")</f>
        <v>0</v>
      </c>
      <c r="Y1704" s="1">
        <f>COUNTIF(B1704,"*ou*")</f>
        <v>0</v>
      </c>
      <c r="Z1704" s="1">
        <f>COUNTIF(B1704,"*ui*")</f>
        <v>0</v>
      </c>
      <c r="AA1704" s="1">
        <f>COUNTIF(B1704,"*ua*")</f>
        <v>0</v>
      </c>
      <c r="AB1704">
        <f>SUM(G1704:AA1704)</f>
        <v>0</v>
      </c>
      <c r="AC1704">
        <v>2</v>
      </c>
      <c r="AD1704">
        <f>COUNTIF(AC1704,"2")</f>
        <v>1</v>
      </c>
      <c r="AE1704">
        <f>COUNTIF(AC1704,"3")</f>
        <v>0</v>
      </c>
      <c r="AF1704">
        <f>COUNTIF(AC1704,"4")</f>
        <v>0</v>
      </c>
      <c r="AG1704">
        <f>COUNTIF(AC1704,"5")</f>
        <v>0</v>
      </c>
      <c r="AH1704">
        <v>1</v>
      </c>
      <c r="AI1704">
        <v>0</v>
      </c>
      <c r="AM1704">
        <v>1</v>
      </c>
      <c r="AN1704" t="str">
        <f>RIGHT(B1704,1)</f>
        <v>k</v>
      </c>
      <c r="AO1704" s="1">
        <f>COUNTIF(F1704,"CVCV")+COUNTIF(F1704,"CVVCV")</f>
        <v>0</v>
      </c>
      <c r="AP1704" s="1">
        <f>COUNTIF(F1704,"CVCVC")+COUNTIF(F1704,"CVVCVC")</f>
        <v>1</v>
      </c>
      <c r="AQ1704" s="1">
        <f>COUNTIF(F1704,"VCV")+COUNTIF(F1704,"VVCV")</f>
        <v>0</v>
      </c>
      <c r="AR1704" s="1">
        <f>COUNTIF(F1704,"VCVC")+COUNTIF(F1704,"VVCVC")</f>
        <v>0</v>
      </c>
      <c r="AS1704" s="1">
        <f>COUNTIF(F1704,"CVV")</f>
        <v>0</v>
      </c>
      <c r="AT1704" s="1">
        <f>COUNTIF(F1704,"CVVC")</f>
        <v>0</v>
      </c>
      <c r="AU1704" s="1">
        <f>COUNTIF(F1704,"VV")</f>
        <v>0</v>
      </c>
      <c r="AV1704" s="1">
        <f>COUNTIF(F1704,"VVC")</f>
        <v>0</v>
      </c>
      <c r="AW1704" s="1">
        <f>COUNTIF(F1704,"CVVCVC")+COUNTIF(F1704,"VVCVC")+COUNTIF(F1704,"CVVCV")+COUNTIF(F1704,"VVCV")</f>
        <v>0</v>
      </c>
      <c r="AY1704" s="1">
        <f>COUNTIF(F1704,"CCVCV")</f>
        <v>0</v>
      </c>
      <c r="AZ1704" s="1">
        <f>COUNTIF(F1704,"CCVCVC")</f>
        <v>0</v>
      </c>
      <c r="BA1704" s="1">
        <f>COUNTIF(F1704,"CCVV")</f>
        <v>0</v>
      </c>
      <c r="BB1704" s="1">
        <f>COUNTIF(F1704,"CCVVC")</f>
        <v>0</v>
      </c>
      <c r="BF1704" s="1" t="str">
        <f>RIGHT(F1704,4)</f>
        <v>VCVC</v>
      </c>
      <c r="BG1704" s="1"/>
      <c r="BJ1704">
        <v>1</v>
      </c>
      <c r="BP1704" s="1">
        <f>SUM(BG1704:BO1704)</f>
        <v>1</v>
      </c>
      <c r="BQ1704">
        <v>0</v>
      </c>
      <c r="BS1704" s="1" t="str">
        <f>LEFT(B1704,1)</f>
        <v>h</v>
      </c>
      <c r="BT1704" s="1" t="str">
        <f>LEFT(B1704,2)</f>
        <v>ha</v>
      </c>
      <c r="BU1704" s="1" t="str">
        <f>RIGHT(B1704,1)</f>
        <v>k</v>
      </c>
      <c r="BX1704" s="10">
        <v>0</v>
      </c>
      <c r="BY1704" s="10" t="str">
        <f>LEFT(CA1704,1)</f>
        <v>a</v>
      </c>
      <c r="BZ1704" s="10" t="str">
        <f>LEFT(CC1704,1)</f>
        <v>u</v>
      </c>
      <c r="CA1704" s="10" t="str">
        <f>RIGHT(B1704,4)</f>
        <v>anuk</v>
      </c>
      <c r="CB1704" s="10" t="str">
        <f>RIGHT(B1704,3)</f>
        <v>nuk</v>
      </c>
      <c r="CC1704" s="10" t="str">
        <f>RIGHT(B1704,2)</f>
        <v>uk</v>
      </c>
      <c r="CD1704" s="10" t="str">
        <f>RIGHT(B1704,1)</f>
        <v>k</v>
      </c>
    </row>
    <row r="1705" spans="1:82">
      <c r="A1705">
        <v>116</v>
      </c>
      <c r="B1705" s="30" t="s">
        <v>3017</v>
      </c>
      <c r="C1705" t="s">
        <v>2384</v>
      </c>
      <c r="D1705" t="s">
        <v>1157</v>
      </c>
      <c r="E1705" t="s">
        <v>1156</v>
      </c>
      <c r="F1705" t="s">
        <v>2842</v>
      </c>
      <c r="G1705" s="1">
        <f>COUNTIF(B1705,"*ii*")</f>
        <v>0</v>
      </c>
      <c r="H1705" s="1">
        <f>COUNTIF(B1705,"*ee*")</f>
        <v>0</v>
      </c>
      <c r="I1705" s="1">
        <f>COUNTIF(B1705,"*aa*")</f>
        <v>0</v>
      </c>
      <c r="J1705" s="1">
        <f>COUNTIF(B1705,"*oo*")</f>
        <v>0</v>
      </c>
      <c r="K1705" s="1">
        <f>COUNTIF(B1705,"*uu*")</f>
        <v>0</v>
      </c>
      <c r="L1705" s="1">
        <f>COUNTIF(B1705,"*ia*")</f>
        <v>0</v>
      </c>
      <c r="M1705" s="1">
        <f>COUNTIF(B1705,"*iu*")</f>
        <v>0</v>
      </c>
      <c r="N1705" s="1">
        <f>COUNTIF(B1705,"*ei*")</f>
        <v>0</v>
      </c>
      <c r="O1705" s="1">
        <f>COUNTIF(B1705,"*ea*")</f>
        <v>0</v>
      </c>
      <c r="P1705" s="1">
        <f>COUNTIF(B1705,"*eo*")</f>
        <v>0</v>
      </c>
      <c r="Q1705" s="1">
        <f>COUNTIF(B1705,"*eu*")</f>
        <v>0</v>
      </c>
      <c r="R1705" s="1">
        <f>COUNTIF(B1705,"*ai*")</f>
        <v>0</v>
      </c>
      <c r="S1705" s="1">
        <f>COUNTIF(B1705,"*ae*")</f>
        <v>0</v>
      </c>
      <c r="T1705" s="1">
        <f>COUNTIF(B1705,"*ao*")</f>
        <v>0</v>
      </c>
      <c r="U1705" s="1">
        <f>COUNTIF(B1705,"*au*")</f>
        <v>0</v>
      </c>
      <c r="V1705" s="1">
        <f>COUNTIF(B1705,"*oi*")</f>
        <v>0</v>
      </c>
      <c r="W1705" s="1">
        <f>COUNTIF(B1705,"*oe*")</f>
        <v>0</v>
      </c>
      <c r="X1705" s="1">
        <f>COUNTIF(B1705,"*oa*")</f>
        <v>0</v>
      </c>
      <c r="Y1705" s="1">
        <f>COUNTIF(B1705,"*ou*")</f>
        <v>0</v>
      </c>
      <c r="Z1705" s="1">
        <f>COUNTIF(B1705,"*ui*")</f>
        <v>0</v>
      </c>
      <c r="AA1705" s="1">
        <f>COUNTIF(B1705,"*ua*")</f>
        <v>0</v>
      </c>
      <c r="AB1705">
        <f>SUM(G1705:AA1705)</f>
        <v>0</v>
      </c>
      <c r="AC1705">
        <v>2</v>
      </c>
      <c r="AD1705">
        <f>COUNTIF(AC1705,"2")</f>
        <v>1</v>
      </c>
      <c r="AE1705">
        <f>COUNTIF(AC1705,"3")</f>
        <v>0</v>
      </c>
      <c r="AF1705">
        <f>COUNTIF(AC1705,"4")</f>
        <v>0</v>
      </c>
      <c r="AG1705">
        <f>COUNTIF(AC1705,"5")</f>
        <v>0</v>
      </c>
      <c r="AH1705">
        <v>1</v>
      </c>
      <c r="AI1705">
        <v>0</v>
      </c>
      <c r="AM1705">
        <v>1</v>
      </c>
      <c r="AN1705" t="str">
        <f>RIGHT(B1705,1)</f>
        <v>k</v>
      </c>
      <c r="AO1705" s="1">
        <f>COUNTIF(F1705,"CVCV")+COUNTIF(F1705,"CVVCV")</f>
        <v>0</v>
      </c>
      <c r="AP1705" s="1">
        <f>COUNTIF(F1705,"CVCVC")+COUNTIF(F1705,"CVVCVC")</f>
        <v>1</v>
      </c>
      <c r="AQ1705" s="1">
        <f>COUNTIF(F1705,"VCV")+COUNTIF(F1705,"VVCV")</f>
        <v>0</v>
      </c>
      <c r="AR1705" s="1">
        <f>COUNTIF(F1705,"VCVC")+COUNTIF(F1705,"VVCVC")</f>
        <v>0</v>
      </c>
      <c r="AS1705" s="1">
        <f>COUNTIF(F1705,"CVV")</f>
        <v>0</v>
      </c>
      <c r="AT1705" s="1">
        <f>COUNTIF(F1705,"CVVC")</f>
        <v>0</v>
      </c>
      <c r="AU1705" s="1">
        <f>COUNTIF(F1705,"VV")</f>
        <v>0</v>
      </c>
      <c r="AV1705" s="1">
        <f>COUNTIF(F1705,"VVC")</f>
        <v>0</v>
      </c>
      <c r="AW1705" s="1">
        <f>COUNTIF(F1705,"CVVCVC")+COUNTIF(F1705,"VVCVC")+COUNTIF(F1705,"CVVCV")+COUNTIF(F1705,"VVCV")</f>
        <v>0</v>
      </c>
      <c r="AY1705" s="1">
        <f>COUNTIF(F1705,"CCVCV")</f>
        <v>0</v>
      </c>
      <c r="AZ1705" s="1">
        <f>COUNTIF(F1705,"CCVCVC")</f>
        <v>0</v>
      </c>
      <c r="BA1705" s="1">
        <f>COUNTIF(F1705,"CCVV")</f>
        <v>0</v>
      </c>
      <c r="BB1705" s="1">
        <f>COUNTIF(F1705,"CCVVC")</f>
        <v>0</v>
      </c>
      <c r="BF1705" s="1" t="str">
        <f>RIGHT(F1705,4)</f>
        <v>VCVC</v>
      </c>
      <c r="BG1705" s="1"/>
      <c r="BJ1705">
        <v>1</v>
      </c>
      <c r="BP1705" s="1">
        <f>SUM(BG1705:BO1705)</f>
        <v>1</v>
      </c>
      <c r="BQ1705">
        <v>0</v>
      </c>
      <c r="BS1705" s="1" t="str">
        <f>LEFT(B1705,1)</f>
        <v>b</v>
      </c>
      <c r="BT1705" s="1" t="str">
        <f>LEFT(B1705,2)</f>
        <v>ba</v>
      </c>
      <c r="BU1705" s="1" t="str">
        <f>RIGHT(B1705,1)</f>
        <v>k</v>
      </c>
      <c r="BX1705" s="10">
        <v>0</v>
      </c>
      <c r="BY1705" s="10" t="str">
        <f>LEFT(CA1705,1)</f>
        <v>a</v>
      </c>
      <c r="BZ1705" s="10" t="str">
        <f>LEFT(CC1705,1)</f>
        <v>u</v>
      </c>
      <c r="CA1705" s="10" t="str">
        <f>RIGHT(B1705,4)</f>
        <v>aʔuk</v>
      </c>
      <c r="CB1705" s="10" t="str">
        <f>RIGHT(B1705,3)</f>
        <v>ʔuk</v>
      </c>
      <c r="CC1705" s="10" t="str">
        <f>RIGHT(B1705,2)</f>
        <v>uk</v>
      </c>
      <c r="CD1705" s="10" t="str">
        <f>RIGHT(B1705,1)</f>
        <v>k</v>
      </c>
    </row>
    <row r="1706" spans="1:82">
      <c r="A1706">
        <v>1853</v>
      </c>
      <c r="B1706" s="30" t="s">
        <v>1068</v>
      </c>
      <c r="C1706" t="s">
        <v>2692</v>
      </c>
      <c r="D1706" t="s">
        <v>1141</v>
      </c>
      <c r="E1706" t="s">
        <v>1141</v>
      </c>
      <c r="F1706" t="s">
        <v>2842</v>
      </c>
      <c r="G1706" s="1">
        <f>COUNTIF(B1706,"*ii*")</f>
        <v>0</v>
      </c>
      <c r="H1706" s="1">
        <f>COUNTIF(B1706,"*ee*")</f>
        <v>0</v>
      </c>
      <c r="I1706" s="1">
        <f>COUNTIF(B1706,"*aa*")</f>
        <v>0</v>
      </c>
      <c r="J1706" s="1">
        <f>COUNTIF(B1706,"*oo*")</f>
        <v>0</v>
      </c>
      <c r="K1706" s="1">
        <f>COUNTIF(B1706,"*uu*")</f>
        <v>0</v>
      </c>
      <c r="L1706" s="1">
        <f>COUNTIF(B1706,"*ia*")</f>
        <v>0</v>
      </c>
      <c r="M1706" s="1">
        <f>COUNTIF(B1706,"*iu*")</f>
        <v>0</v>
      </c>
      <c r="N1706" s="1">
        <f>COUNTIF(B1706,"*ei*")</f>
        <v>0</v>
      </c>
      <c r="O1706" s="1">
        <f>COUNTIF(B1706,"*ea*")</f>
        <v>0</v>
      </c>
      <c r="P1706" s="1">
        <f>COUNTIF(B1706,"*eo*")</f>
        <v>0</v>
      </c>
      <c r="Q1706" s="1">
        <f>COUNTIF(B1706,"*eu*")</f>
        <v>0</v>
      </c>
      <c r="R1706" s="1">
        <f>COUNTIF(B1706,"*ai*")</f>
        <v>0</v>
      </c>
      <c r="S1706" s="1">
        <f>COUNTIF(B1706,"*ae*")</f>
        <v>0</v>
      </c>
      <c r="T1706" s="1">
        <f>COUNTIF(B1706,"*ao*")</f>
        <v>0</v>
      </c>
      <c r="U1706" s="1">
        <f>COUNTIF(B1706,"*au*")</f>
        <v>0</v>
      </c>
      <c r="V1706" s="1">
        <f>COUNTIF(B1706,"*oi*")</f>
        <v>0</v>
      </c>
      <c r="W1706" s="1">
        <f>COUNTIF(B1706,"*oe*")</f>
        <v>0</v>
      </c>
      <c r="X1706" s="1">
        <f>COUNTIF(B1706,"*oa*")</f>
        <v>0</v>
      </c>
      <c r="Y1706" s="1">
        <f>COUNTIF(B1706,"*ou*")</f>
        <v>0</v>
      </c>
      <c r="Z1706" s="1">
        <f>COUNTIF(B1706,"*ui*")</f>
        <v>0</v>
      </c>
      <c r="AA1706" s="1">
        <f>COUNTIF(B1706,"*ua*")</f>
        <v>0</v>
      </c>
      <c r="AB1706">
        <f>SUM(G1706:AA1706)</f>
        <v>0</v>
      </c>
      <c r="AC1706">
        <v>2</v>
      </c>
      <c r="AD1706">
        <f>COUNTIF(AC1706,"2")</f>
        <v>1</v>
      </c>
      <c r="AE1706">
        <f>COUNTIF(AC1706,"3")</f>
        <v>0</v>
      </c>
      <c r="AF1706">
        <f>COUNTIF(AC1706,"4")</f>
        <v>0</v>
      </c>
      <c r="AG1706">
        <f>COUNTIF(AC1706,"5")</f>
        <v>0</v>
      </c>
      <c r="AH1706">
        <v>1</v>
      </c>
      <c r="AI1706">
        <v>0</v>
      </c>
      <c r="AM1706">
        <v>1</v>
      </c>
      <c r="AN1706" t="str">
        <f>RIGHT(B1706,1)</f>
        <v>k</v>
      </c>
      <c r="AO1706" s="1">
        <f>COUNTIF(F1706,"CVCV")+COUNTIF(F1706,"CVVCV")</f>
        <v>0</v>
      </c>
      <c r="AP1706" s="1">
        <f>COUNTIF(F1706,"CVCVC")+COUNTIF(F1706,"CVVCVC")</f>
        <v>1</v>
      </c>
      <c r="AQ1706" s="1">
        <f>COUNTIF(F1706,"VCV")+COUNTIF(F1706,"VVCV")</f>
        <v>0</v>
      </c>
      <c r="AR1706" s="1">
        <f>COUNTIF(F1706,"VCVC")+COUNTIF(F1706,"VVCVC")</f>
        <v>0</v>
      </c>
      <c r="AS1706" s="1">
        <f>COUNTIF(F1706,"CVV")</f>
        <v>0</v>
      </c>
      <c r="AT1706" s="1">
        <f>COUNTIF(F1706,"CVVC")</f>
        <v>0</v>
      </c>
      <c r="AU1706" s="1">
        <f>COUNTIF(F1706,"VV")</f>
        <v>0</v>
      </c>
      <c r="AV1706" s="1">
        <f>COUNTIF(F1706,"VVC")</f>
        <v>0</v>
      </c>
      <c r="AW1706" s="1">
        <f>COUNTIF(F1706,"CVVCVC")+COUNTIF(F1706,"VVCVC")+COUNTIF(F1706,"CVVCV")+COUNTIF(F1706,"VVCV")</f>
        <v>0</v>
      </c>
      <c r="AY1706" s="1">
        <f>COUNTIF(F1706,"CCVCV")</f>
        <v>0</v>
      </c>
      <c r="AZ1706" s="1">
        <f>COUNTIF(F1706,"CCVCVC")</f>
        <v>0</v>
      </c>
      <c r="BA1706" s="1">
        <f>COUNTIF(F1706,"CCVV")</f>
        <v>0</v>
      </c>
      <c r="BB1706" s="1">
        <f>COUNTIF(F1706,"CCVVC")</f>
        <v>0</v>
      </c>
      <c r="BF1706" s="1" t="str">
        <f>RIGHT(F1706,4)</f>
        <v>VCVC</v>
      </c>
      <c r="BG1706" s="1"/>
      <c r="BJ1706">
        <v>1</v>
      </c>
      <c r="BP1706" s="1">
        <f>SUM(BG1706:BO1706)</f>
        <v>1</v>
      </c>
      <c r="BQ1706">
        <v>0</v>
      </c>
      <c r="BS1706" s="1" t="str">
        <f>LEFT(B1706,1)</f>
        <v>t</v>
      </c>
      <c r="BT1706" s="1" t="str">
        <f>LEFT(B1706,2)</f>
        <v>te</v>
      </c>
      <c r="BU1706" s="1" t="str">
        <f>RIGHT(B1706,1)</f>
        <v>k</v>
      </c>
      <c r="BX1706" s="10">
        <v>0</v>
      </c>
      <c r="BY1706" s="10" t="str">
        <f>LEFT(CA1706,1)</f>
        <v>e</v>
      </c>
      <c r="BZ1706" s="10" t="str">
        <f>LEFT(CC1706,1)</f>
        <v>u</v>
      </c>
      <c r="CA1706" s="10" t="str">
        <f>RIGHT(B1706,4)</f>
        <v>enuk</v>
      </c>
      <c r="CB1706" s="10" t="str">
        <f>RIGHT(B1706,3)</f>
        <v>nuk</v>
      </c>
      <c r="CC1706" s="10" t="str">
        <f>RIGHT(B1706,2)</f>
        <v>uk</v>
      </c>
      <c r="CD1706" s="10" t="str">
        <f>RIGHT(B1706,1)</f>
        <v>k</v>
      </c>
    </row>
    <row r="1707" spans="1:82">
      <c r="A1707">
        <v>966</v>
      </c>
      <c r="B1707" s="30" t="s">
        <v>1084</v>
      </c>
      <c r="C1707" t="s">
        <v>2718</v>
      </c>
      <c r="D1707" t="s">
        <v>1150</v>
      </c>
      <c r="E1707" t="s">
        <v>2821</v>
      </c>
      <c r="F1707" t="s">
        <v>2842</v>
      </c>
      <c r="G1707" s="1">
        <f>COUNTIF(B1707,"*ii*")</f>
        <v>0</v>
      </c>
      <c r="H1707" s="1">
        <f>COUNTIF(B1707,"*ee*")</f>
        <v>0</v>
      </c>
      <c r="I1707" s="1">
        <f>COUNTIF(B1707,"*aa*")</f>
        <v>0</v>
      </c>
      <c r="J1707" s="1">
        <f>COUNTIF(B1707,"*oo*")</f>
        <v>0</v>
      </c>
      <c r="K1707" s="1">
        <f>COUNTIF(B1707,"*uu*")</f>
        <v>0</v>
      </c>
      <c r="L1707" s="1">
        <f>COUNTIF(B1707,"*ia*")</f>
        <v>0</v>
      </c>
      <c r="M1707" s="1">
        <f>COUNTIF(B1707,"*iu*")</f>
        <v>0</v>
      </c>
      <c r="N1707" s="1">
        <f>COUNTIF(B1707,"*ei*")</f>
        <v>0</v>
      </c>
      <c r="O1707" s="1">
        <f>COUNTIF(B1707,"*ea*")</f>
        <v>0</v>
      </c>
      <c r="P1707" s="1">
        <f>COUNTIF(B1707,"*eo*")</f>
        <v>0</v>
      </c>
      <c r="Q1707" s="1">
        <f>COUNTIF(B1707,"*eu*")</f>
        <v>0</v>
      </c>
      <c r="R1707" s="1">
        <f>COUNTIF(B1707,"*ai*")</f>
        <v>0</v>
      </c>
      <c r="S1707" s="1">
        <f>COUNTIF(B1707,"*ae*")</f>
        <v>0</v>
      </c>
      <c r="T1707" s="1">
        <f>COUNTIF(B1707,"*ao*")</f>
        <v>0</v>
      </c>
      <c r="U1707" s="1">
        <f>COUNTIF(B1707,"*au*")</f>
        <v>0</v>
      </c>
      <c r="V1707" s="1">
        <f>COUNTIF(B1707,"*oi*")</f>
        <v>0</v>
      </c>
      <c r="W1707" s="1">
        <f>COUNTIF(B1707,"*oe*")</f>
        <v>0</v>
      </c>
      <c r="X1707" s="1">
        <f>COUNTIF(B1707,"*oa*")</f>
        <v>0</v>
      </c>
      <c r="Y1707" s="1">
        <f>COUNTIF(B1707,"*ou*")</f>
        <v>0</v>
      </c>
      <c r="Z1707" s="1">
        <f>COUNTIF(B1707,"*ui*")</f>
        <v>0</v>
      </c>
      <c r="AA1707" s="1">
        <f>COUNTIF(B1707,"*ua*")</f>
        <v>0</v>
      </c>
      <c r="AB1707">
        <f>SUM(G1707:AA1707)</f>
        <v>0</v>
      </c>
      <c r="AC1707">
        <v>2</v>
      </c>
      <c r="AD1707">
        <f>COUNTIF(AC1707,"2")</f>
        <v>1</v>
      </c>
      <c r="AE1707">
        <f>COUNTIF(AC1707,"3")</f>
        <v>0</v>
      </c>
      <c r="AF1707">
        <f>COUNTIF(AC1707,"4")</f>
        <v>0</v>
      </c>
      <c r="AG1707">
        <f>COUNTIF(AC1707,"5")</f>
        <v>0</v>
      </c>
      <c r="AH1707">
        <v>1</v>
      </c>
      <c r="AI1707">
        <v>0</v>
      </c>
      <c r="AM1707">
        <v>1</v>
      </c>
      <c r="AN1707" t="str">
        <f>RIGHT(B1707,1)</f>
        <v>k</v>
      </c>
      <c r="AO1707" s="1">
        <f>COUNTIF(F1707,"CVCV")+COUNTIF(F1707,"CVVCV")</f>
        <v>0</v>
      </c>
      <c r="AP1707" s="1">
        <f>COUNTIF(F1707,"CVCVC")+COUNTIF(F1707,"CVVCVC")</f>
        <v>1</v>
      </c>
      <c r="AQ1707" s="1">
        <f>COUNTIF(F1707,"VCV")+COUNTIF(F1707,"VVCV")</f>
        <v>0</v>
      </c>
      <c r="AR1707" s="1">
        <f>COUNTIF(F1707,"VCVC")+COUNTIF(F1707,"VVCVC")</f>
        <v>0</v>
      </c>
      <c r="AS1707" s="1">
        <f>COUNTIF(F1707,"CVV")</f>
        <v>0</v>
      </c>
      <c r="AT1707" s="1">
        <f>COUNTIF(F1707,"CVVC")</f>
        <v>0</v>
      </c>
      <c r="AU1707" s="1">
        <f>COUNTIF(F1707,"VV")</f>
        <v>0</v>
      </c>
      <c r="AV1707" s="1">
        <f>COUNTIF(F1707,"VVC")</f>
        <v>0</v>
      </c>
      <c r="AW1707" s="1">
        <f>COUNTIF(F1707,"CVVCVC")+COUNTIF(F1707,"VVCVC")+COUNTIF(F1707,"CVVCV")+COUNTIF(F1707,"VVCV")</f>
        <v>0</v>
      </c>
      <c r="AY1707" s="1">
        <f>COUNTIF(F1707,"CCVCV")</f>
        <v>0</v>
      </c>
      <c r="AZ1707" s="1">
        <f>COUNTIF(F1707,"CCVCVC")</f>
        <v>0</v>
      </c>
      <c r="BA1707" s="1">
        <f>COUNTIF(F1707,"CCVV")</f>
        <v>0</v>
      </c>
      <c r="BB1707" s="1">
        <f>COUNTIF(F1707,"CCVVC")</f>
        <v>0</v>
      </c>
      <c r="BF1707" s="1" t="str">
        <f>RIGHT(F1707,4)</f>
        <v>VCVC</v>
      </c>
      <c r="BG1707" s="1"/>
      <c r="BJ1707">
        <v>1</v>
      </c>
      <c r="BP1707" s="1">
        <f>SUM(BG1707:BO1707)</f>
        <v>1</v>
      </c>
      <c r="BQ1707">
        <v>0</v>
      </c>
      <c r="BS1707" s="1" t="str">
        <f>LEFT(B1707,1)</f>
        <v>n</v>
      </c>
      <c r="BT1707" s="1" t="str">
        <f>LEFT(B1707,2)</f>
        <v>ne</v>
      </c>
      <c r="BU1707" s="1" t="str">
        <f>RIGHT(B1707,1)</f>
        <v>k</v>
      </c>
      <c r="BX1707" s="10">
        <v>0</v>
      </c>
      <c r="BY1707" s="10" t="str">
        <f>LEFT(CA1707,1)</f>
        <v>e</v>
      </c>
      <c r="BZ1707" s="10" t="str">
        <f>LEFT(CC1707,1)</f>
        <v>u</v>
      </c>
      <c r="CA1707" s="10" t="str">
        <f>RIGHT(B1707,4)</f>
        <v>enuk</v>
      </c>
      <c r="CB1707" s="10" t="str">
        <f>RIGHT(B1707,3)</f>
        <v>nuk</v>
      </c>
      <c r="CC1707" s="10" t="str">
        <f>RIGHT(B1707,2)</f>
        <v>uk</v>
      </c>
      <c r="CD1707" s="10" t="str">
        <f>RIGHT(B1707,1)</f>
        <v>k</v>
      </c>
    </row>
    <row r="1708" spans="1:82">
      <c r="A1708">
        <v>1913</v>
      </c>
      <c r="B1708" s="30" t="s">
        <v>600</v>
      </c>
      <c r="C1708" t="s">
        <v>1972</v>
      </c>
      <c r="D1708" t="s">
        <v>1141</v>
      </c>
      <c r="E1708" t="s">
        <v>1141</v>
      </c>
      <c r="F1708" t="s">
        <v>2842</v>
      </c>
      <c r="G1708" s="1">
        <f>COUNTIF(B1708,"*ii*")</f>
        <v>0</v>
      </c>
      <c r="H1708" s="1">
        <f>COUNTIF(B1708,"*ee*")</f>
        <v>0</v>
      </c>
      <c r="I1708" s="1">
        <f>COUNTIF(B1708,"*aa*")</f>
        <v>0</v>
      </c>
      <c r="J1708" s="1">
        <f>COUNTIF(B1708,"*oo*")</f>
        <v>0</v>
      </c>
      <c r="K1708" s="1">
        <f>COUNTIF(B1708,"*uu*")</f>
        <v>0</v>
      </c>
      <c r="L1708" s="1">
        <f>COUNTIF(B1708,"*ia*")</f>
        <v>0</v>
      </c>
      <c r="M1708" s="1">
        <f>COUNTIF(B1708,"*iu*")</f>
        <v>0</v>
      </c>
      <c r="N1708" s="1">
        <f>COUNTIF(B1708,"*ei*")</f>
        <v>0</v>
      </c>
      <c r="O1708" s="1">
        <f>COUNTIF(B1708,"*ea*")</f>
        <v>0</v>
      </c>
      <c r="P1708" s="1">
        <f>COUNTIF(B1708,"*eo*")</f>
        <v>0</v>
      </c>
      <c r="Q1708" s="1">
        <f>COUNTIF(B1708,"*eu*")</f>
        <v>0</v>
      </c>
      <c r="R1708" s="1">
        <f>COUNTIF(B1708,"*ai*")</f>
        <v>0</v>
      </c>
      <c r="S1708" s="1">
        <f>COUNTIF(B1708,"*ae*")</f>
        <v>0</v>
      </c>
      <c r="T1708" s="1">
        <f>COUNTIF(B1708,"*ao*")</f>
        <v>0</v>
      </c>
      <c r="U1708" s="1">
        <f>COUNTIF(B1708,"*au*")</f>
        <v>0</v>
      </c>
      <c r="V1708" s="1">
        <f>COUNTIF(B1708,"*oi*")</f>
        <v>0</v>
      </c>
      <c r="W1708" s="1">
        <f>COUNTIF(B1708,"*oe*")</f>
        <v>0</v>
      </c>
      <c r="X1708" s="1">
        <f>COUNTIF(B1708,"*oa*")</f>
        <v>0</v>
      </c>
      <c r="Y1708" s="1">
        <f>COUNTIF(B1708,"*ou*")</f>
        <v>0</v>
      </c>
      <c r="Z1708" s="1">
        <f>COUNTIF(B1708,"*ui*")</f>
        <v>0</v>
      </c>
      <c r="AA1708" s="1">
        <f>COUNTIF(B1708,"*ua*")</f>
        <v>0</v>
      </c>
      <c r="AB1708">
        <f>SUM(G1708:AA1708)</f>
        <v>0</v>
      </c>
      <c r="AC1708">
        <v>2</v>
      </c>
      <c r="AD1708">
        <f>COUNTIF(AC1708,"2")</f>
        <v>1</v>
      </c>
      <c r="AE1708">
        <f>COUNTIF(AC1708,"3")</f>
        <v>0</v>
      </c>
      <c r="AF1708">
        <f>COUNTIF(AC1708,"4")</f>
        <v>0</v>
      </c>
      <c r="AG1708">
        <f>COUNTIF(AC1708,"5")</f>
        <v>0</v>
      </c>
      <c r="AH1708">
        <v>1</v>
      </c>
      <c r="AI1708">
        <v>0</v>
      </c>
      <c r="AM1708">
        <v>1</v>
      </c>
      <c r="AN1708" t="str">
        <f>RIGHT(B1708,1)</f>
        <v>k</v>
      </c>
      <c r="AO1708" s="1">
        <f>COUNTIF(F1708,"CVCV")+COUNTIF(F1708,"CVVCV")</f>
        <v>0</v>
      </c>
      <c r="AP1708" s="1">
        <f>COUNTIF(F1708,"CVCVC")+COUNTIF(F1708,"CVVCVC")</f>
        <v>1</v>
      </c>
      <c r="AQ1708" s="1">
        <f>COUNTIF(F1708,"VCV")+COUNTIF(F1708,"VVCV")</f>
        <v>0</v>
      </c>
      <c r="AR1708" s="1">
        <f>COUNTIF(F1708,"VCVC")+COUNTIF(F1708,"VVCVC")</f>
        <v>0</v>
      </c>
      <c r="AS1708" s="1">
        <f>COUNTIF(F1708,"CVV")</f>
        <v>0</v>
      </c>
      <c r="AT1708" s="1">
        <f>COUNTIF(F1708,"CVVC")</f>
        <v>0</v>
      </c>
      <c r="AU1708" s="1">
        <f>COUNTIF(F1708,"VV")</f>
        <v>0</v>
      </c>
      <c r="AV1708" s="1">
        <f>COUNTIF(F1708,"VVC")</f>
        <v>0</v>
      </c>
      <c r="AW1708" s="1">
        <f>COUNTIF(F1708,"CVVCVC")+COUNTIF(F1708,"VVCVC")+COUNTIF(F1708,"CVVCV")+COUNTIF(F1708,"VVCV")</f>
        <v>0</v>
      </c>
      <c r="AY1708" s="1">
        <f>COUNTIF(F1708,"CCVCV")</f>
        <v>0</v>
      </c>
      <c r="AZ1708" s="1">
        <f>COUNTIF(F1708,"CCVCVC")</f>
        <v>0</v>
      </c>
      <c r="BA1708" s="1">
        <f>COUNTIF(F1708,"CCVV")</f>
        <v>0</v>
      </c>
      <c r="BB1708" s="1">
        <f>COUNTIF(F1708,"CCVVC")</f>
        <v>0</v>
      </c>
      <c r="BF1708" s="1" t="str">
        <f>RIGHT(F1708,4)</f>
        <v>VCVC</v>
      </c>
      <c r="BG1708" s="1"/>
      <c r="BJ1708">
        <v>1</v>
      </c>
      <c r="BP1708" s="1">
        <f>SUM(BG1708:BO1708)</f>
        <v>1</v>
      </c>
      <c r="BQ1708">
        <v>0</v>
      </c>
      <c r="BS1708" s="1" t="str">
        <f>LEFT(B1708,1)</f>
        <v>t</v>
      </c>
      <c r="BT1708" s="1" t="str">
        <f>LEFT(B1708,2)</f>
        <v>to</v>
      </c>
      <c r="BU1708" s="1" t="str">
        <f>RIGHT(B1708,1)</f>
        <v>k</v>
      </c>
      <c r="BX1708" s="10">
        <v>0</v>
      </c>
      <c r="BY1708" s="10" t="str">
        <f>LEFT(CA1708,1)</f>
        <v>o</v>
      </c>
      <c r="BZ1708" s="10" t="str">
        <f>LEFT(CC1708,1)</f>
        <v>u</v>
      </c>
      <c r="CA1708" s="10" t="str">
        <f>RIGHT(B1708,4)</f>
        <v>oruk</v>
      </c>
      <c r="CB1708" s="10" t="str">
        <f>RIGHT(B1708,3)</f>
        <v>ruk</v>
      </c>
      <c r="CC1708" s="10" t="str">
        <f>RIGHT(B1708,2)</f>
        <v>uk</v>
      </c>
      <c r="CD1708" s="10" t="str">
        <f>RIGHT(B1708,1)</f>
        <v>k</v>
      </c>
    </row>
    <row r="1709" spans="1:82">
      <c r="A1709">
        <v>942</v>
      </c>
      <c r="B1709" s="30" t="s">
        <v>525</v>
      </c>
      <c r="C1709" t="s">
        <v>1882</v>
      </c>
      <c r="D1709" t="s">
        <v>1161</v>
      </c>
      <c r="E1709" t="s">
        <v>2821</v>
      </c>
      <c r="F1709" t="s">
        <v>2842</v>
      </c>
      <c r="G1709" s="1">
        <f>COUNTIF(B1709,"*ii*")</f>
        <v>0</v>
      </c>
      <c r="H1709" s="1">
        <f>COUNTIF(B1709,"*ee*")</f>
        <v>0</v>
      </c>
      <c r="I1709" s="1">
        <f>COUNTIF(B1709,"*aa*")</f>
        <v>0</v>
      </c>
      <c r="J1709" s="1">
        <f>COUNTIF(B1709,"*oo*")</f>
        <v>0</v>
      </c>
      <c r="K1709" s="1">
        <f>COUNTIF(B1709,"*uu*")</f>
        <v>0</v>
      </c>
      <c r="L1709" s="1">
        <f>COUNTIF(B1709,"*ia*")</f>
        <v>0</v>
      </c>
      <c r="M1709" s="1">
        <f>COUNTIF(B1709,"*iu*")</f>
        <v>0</v>
      </c>
      <c r="N1709" s="1">
        <f>COUNTIF(B1709,"*ei*")</f>
        <v>0</v>
      </c>
      <c r="O1709" s="1">
        <f>COUNTIF(B1709,"*ea*")</f>
        <v>0</v>
      </c>
      <c r="P1709" s="1">
        <f>COUNTIF(B1709,"*eo*")</f>
        <v>0</v>
      </c>
      <c r="Q1709" s="1">
        <f>COUNTIF(B1709,"*eu*")</f>
        <v>0</v>
      </c>
      <c r="R1709" s="1">
        <f>COUNTIF(B1709,"*ai*")</f>
        <v>0</v>
      </c>
      <c r="S1709" s="1">
        <f>COUNTIF(B1709,"*ae*")</f>
        <v>0</v>
      </c>
      <c r="T1709" s="1">
        <f>COUNTIF(B1709,"*ao*")</f>
        <v>0</v>
      </c>
      <c r="U1709" s="1">
        <f>COUNTIF(B1709,"*au*")</f>
        <v>0</v>
      </c>
      <c r="V1709" s="1">
        <f>COUNTIF(B1709,"*oi*")</f>
        <v>0</v>
      </c>
      <c r="W1709" s="1">
        <f>COUNTIF(B1709,"*oe*")</f>
        <v>0</v>
      </c>
      <c r="X1709" s="1">
        <f>COUNTIF(B1709,"*oa*")</f>
        <v>0</v>
      </c>
      <c r="Y1709" s="1">
        <f>COUNTIF(B1709,"*ou*")</f>
        <v>0</v>
      </c>
      <c r="Z1709" s="1">
        <f>COUNTIF(B1709,"*ui*")</f>
        <v>0</v>
      </c>
      <c r="AA1709" s="1">
        <f>COUNTIF(B1709,"*ua*")</f>
        <v>0</v>
      </c>
      <c r="AB1709">
        <f>SUM(G1709:AA1709)</f>
        <v>0</v>
      </c>
      <c r="AC1709">
        <v>2</v>
      </c>
      <c r="AD1709">
        <f>COUNTIF(AC1709,"2")</f>
        <v>1</v>
      </c>
      <c r="AE1709">
        <f>COUNTIF(AC1709,"3")</f>
        <v>0</v>
      </c>
      <c r="AF1709">
        <f>COUNTIF(AC1709,"4")</f>
        <v>0</v>
      </c>
      <c r="AG1709">
        <f>COUNTIF(AC1709,"5")</f>
        <v>0</v>
      </c>
      <c r="AH1709">
        <v>1</v>
      </c>
      <c r="AI1709">
        <v>0</v>
      </c>
      <c r="AM1709">
        <v>1</v>
      </c>
      <c r="AN1709" t="str">
        <f>RIGHT(B1709,1)</f>
        <v>n</v>
      </c>
      <c r="AO1709" s="1">
        <f>COUNTIF(F1709,"CVCV")+COUNTIF(F1709,"CVVCV")</f>
        <v>0</v>
      </c>
      <c r="AP1709" s="1">
        <f>COUNTIF(F1709,"CVCVC")+COUNTIF(F1709,"CVVCVC")</f>
        <v>1</v>
      </c>
      <c r="AQ1709" s="1">
        <f>COUNTIF(F1709,"VCV")+COUNTIF(F1709,"VVCV")</f>
        <v>0</v>
      </c>
      <c r="AR1709" s="1">
        <f>COUNTIF(F1709,"VCVC")+COUNTIF(F1709,"VVCVC")</f>
        <v>0</v>
      </c>
      <c r="AS1709" s="1">
        <f>COUNTIF(F1709,"CVV")</f>
        <v>0</v>
      </c>
      <c r="AT1709" s="1">
        <f>COUNTIF(F1709,"CVVC")</f>
        <v>0</v>
      </c>
      <c r="AU1709" s="1">
        <f>COUNTIF(F1709,"VV")</f>
        <v>0</v>
      </c>
      <c r="AV1709" s="1">
        <f>COUNTIF(F1709,"VVC")</f>
        <v>0</v>
      </c>
      <c r="AW1709" s="1">
        <f>COUNTIF(F1709,"CVVCVC")+COUNTIF(F1709,"VVCVC")+COUNTIF(F1709,"CVVCV")+COUNTIF(F1709,"VVCV")</f>
        <v>0</v>
      </c>
      <c r="AY1709" s="1">
        <f>COUNTIF(F1709,"CCVCV")</f>
        <v>0</v>
      </c>
      <c r="AZ1709" s="1">
        <f>COUNTIF(F1709,"CCVCVC")</f>
        <v>0</v>
      </c>
      <c r="BA1709" s="1">
        <f>COUNTIF(F1709,"CCVV")</f>
        <v>0</v>
      </c>
      <c r="BB1709" s="1">
        <f>COUNTIF(F1709,"CCVVC")</f>
        <v>0</v>
      </c>
      <c r="BF1709" s="1" t="str">
        <f>RIGHT(F1709,4)</f>
        <v>VCVC</v>
      </c>
      <c r="BG1709" s="1"/>
      <c r="BJ1709">
        <v>1</v>
      </c>
      <c r="BP1709" s="1">
        <f>SUM(BG1709:BO1709)</f>
        <v>1</v>
      </c>
      <c r="BQ1709">
        <v>0</v>
      </c>
      <c r="BS1709" s="1" t="str">
        <f>LEFT(B1709,1)</f>
        <v>n</v>
      </c>
      <c r="BT1709" s="1" t="str">
        <f>LEFT(B1709,2)</f>
        <v>na</v>
      </c>
      <c r="BU1709" s="1" t="str">
        <f>RIGHT(B1709,1)</f>
        <v>n</v>
      </c>
      <c r="BX1709" s="10">
        <v>0</v>
      </c>
      <c r="BY1709" s="10" t="str">
        <f>LEFT(CA1709,1)</f>
        <v>a</v>
      </c>
      <c r="BZ1709" s="10" t="str">
        <f>LEFT(CC1709,1)</f>
        <v>u</v>
      </c>
      <c r="CA1709" s="10" t="str">
        <f>RIGHT(B1709,4)</f>
        <v>atun</v>
      </c>
      <c r="CB1709" s="10" t="str">
        <f>RIGHT(B1709,3)</f>
        <v>tun</v>
      </c>
      <c r="CC1709" s="10" t="str">
        <f>RIGHT(B1709,2)</f>
        <v>un</v>
      </c>
      <c r="CD1709" s="10" t="str">
        <f>RIGHT(B1709,1)</f>
        <v>n</v>
      </c>
    </row>
    <row r="1710" spans="1:82">
      <c r="A1710">
        <v>807</v>
      </c>
      <c r="B1710" s="30" t="s">
        <v>2935</v>
      </c>
      <c r="C1710" t="s">
        <v>2255</v>
      </c>
      <c r="D1710" t="s">
        <v>1150</v>
      </c>
      <c r="E1710" t="s">
        <v>2821</v>
      </c>
      <c r="F1710" t="s">
        <v>2842</v>
      </c>
      <c r="G1710" s="1">
        <f>COUNTIF(B1710,"*ii*")</f>
        <v>0</v>
      </c>
      <c r="H1710" s="1">
        <f>COUNTIF(B1710,"*ee*")</f>
        <v>0</v>
      </c>
      <c r="I1710" s="1">
        <f>COUNTIF(B1710,"*aa*")</f>
        <v>0</v>
      </c>
      <c r="J1710" s="1">
        <f>COUNTIF(B1710,"*oo*")</f>
        <v>0</v>
      </c>
      <c r="K1710" s="1">
        <f>COUNTIF(B1710,"*uu*")</f>
        <v>0</v>
      </c>
      <c r="L1710" s="1">
        <f>COUNTIF(B1710,"*ia*")</f>
        <v>0</v>
      </c>
      <c r="M1710" s="1">
        <f>COUNTIF(B1710,"*iu*")</f>
        <v>0</v>
      </c>
      <c r="N1710" s="1">
        <f>COUNTIF(B1710,"*ei*")</f>
        <v>0</v>
      </c>
      <c r="O1710" s="1">
        <f>COUNTIF(B1710,"*ea*")</f>
        <v>0</v>
      </c>
      <c r="P1710" s="1">
        <f>COUNTIF(B1710,"*eo*")</f>
        <v>0</v>
      </c>
      <c r="Q1710" s="1">
        <f>COUNTIF(B1710,"*eu*")</f>
        <v>0</v>
      </c>
      <c r="R1710" s="1">
        <f>COUNTIF(B1710,"*ai*")</f>
        <v>0</v>
      </c>
      <c r="S1710" s="1">
        <f>COUNTIF(B1710,"*ae*")</f>
        <v>0</v>
      </c>
      <c r="T1710" s="1">
        <f>COUNTIF(B1710,"*ao*")</f>
        <v>0</v>
      </c>
      <c r="U1710" s="1">
        <f>COUNTIF(B1710,"*au*")</f>
        <v>0</v>
      </c>
      <c r="V1710" s="1">
        <f>COUNTIF(B1710,"*oi*")</f>
        <v>0</v>
      </c>
      <c r="W1710" s="1">
        <f>COUNTIF(B1710,"*oe*")</f>
        <v>0</v>
      </c>
      <c r="X1710" s="1">
        <f>COUNTIF(B1710,"*oa*")</f>
        <v>0</v>
      </c>
      <c r="Y1710" s="1">
        <f>COUNTIF(B1710,"*ou*")</f>
        <v>0</v>
      </c>
      <c r="Z1710" s="1">
        <f>COUNTIF(B1710,"*ui*")</f>
        <v>0</v>
      </c>
      <c r="AA1710" s="1">
        <f>COUNTIF(B1710,"*ua*")</f>
        <v>0</v>
      </c>
      <c r="AB1710">
        <f>SUM(G1710:AA1710)</f>
        <v>0</v>
      </c>
      <c r="AC1710">
        <v>2</v>
      </c>
      <c r="AD1710">
        <f>COUNTIF(AC1710,"2")</f>
        <v>1</v>
      </c>
      <c r="AE1710">
        <f>COUNTIF(AC1710,"3")</f>
        <v>0</v>
      </c>
      <c r="AF1710">
        <f>COUNTIF(AC1710,"4")</f>
        <v>0</v>
      </c>
      <c r="AG1710">
        <f>COUNTIF(AC1710,"5")</f>
        <v>0</v>
      </c>
      <c r="AH1710">
        <v>1</v>
      </c>
      <c r="AI1710">
        <v>0</v>
      </c>
      <c r="AM1710">
        <v>1</v>
      </c>
      <c r="AN1710" t="str">
        <f>RIGHT(B1710,1)</f>
        <v>n</v>
      </c>
      <c r="AO1710" s="1">
        <f>COUNTIF(F1710,"CVCV")+COUNTIF(F1710,"CVVCV")</f>
        <v>0</v>
      </c>
      <c r="AP1710" s="1">
        <f>COUNTIF(F1710,"CVCVC")+COUNTIF(F1710,"CVVCVC")</f>
        <v>1</v>
      </c>
      <c r="AQ1710" s="1">
        <f>COUNTIF(F1710,"VCV")+COUNTIF(F1710,"VVCV")</f>
        <v>0</v>
      </c>
      <c r="AR1710" s="1">
        <f>COUNTIF(F1710,"VCVC")+COUNTIF(F1710,"VVCVC")</f>
        <v>0</v>
      </c>
      <c r="AS1710" s="1">
        <f>COUNTIF(F1710,"CVV")</f>
        <v>0</v>
      </c>
      <c r="AT1710" s="1">
        <f>COUNTIF(F1710,"CVVC")</f>
        <v>0</v>
      </c>
      <c r="AU1710" s="1">
        <f>COUNTIF(F1710,"VV")</f>
        <v>0</v>
      </c>
      <c r="AV1710" s="1">
        <f>COUNTIF(F1710,"VVC")</f>
        <v>0</v>
      </c>
      <c r="AW1710" s="1">
        <f>COUNTIF(F1710,"CVVCVC")+COUNTIF(F1710,"VVCVC")+COUNTIF(F1710,"CVVCV")+COUNTIF(F1710,"VVCV")</f>
        <v>0</v>
      </c>
      <c r="AY1710" s="1">
        <f>COUNTIF(F1710,"CCVCV")</f>
        <v>0</v>
      </c>
      <c r="AZ1710" s="1">
        <f>COUNTIF(F1710,"CCVCVC")</f>
        <v>0</v>
      </c>
      <c r="BA1710" s="1">
        <f>COUNTIF(F1710,"CCVV")</f>
        <v>0</v>
      </c>
      <c r="BB1710" s="1">
        <f>COUNTIF(F1710,"CCVVC")</f>
        <v>0</v>
      </c>
      <c r="BF1710" s="1" t="str">
        <f>RIGHT(F1710,4)</f>
        <v>VCVC</v>
      </c>
      <c r="BG1710" s="1"/>
      <c r="BJ1710">
        <v>1</v>
      </c>
      <c r="BP1710" s="1">
        <f>SUM(BG1710:BO1710)</f>
        <v>1</v>
      </c>
      <c r="BQ1710">
        <v>0</v>
      </c>
      <c r="BS1710" s="1" t="str">
        <f>LEFT(B1710,1)</f>
        <v>m</v>
      </c>
      <c r="BT1710" s="1" t="str">
        <f>LEFT(B1710,2)</f>
        <v>ma</v>
      </c>
      <c r="BU1710" s="1" t="str">
        <f>RIGHT(B1710,1)</f>
        <v>n</v>
      </c>
      <c r="BX1710" s="10">
        <v>0</v>
      </c>
      <c r="BY1710" s="10" t="str">
        <f>LEFT(CA1710,1)</f>
        <v>a</v>
      </c>
      <c r="BZ1710" s="10" t="str">
        <f>LEFT(CC1710,1)</f>
        <v>u</v>
      </c>
      <c r="CA1710" s="10" t="str">
        <f>RIGHT(B1710,4)</f>
        <v>asun</v>
      </c>
      <c r="CB1710" s="10" t="str">
        <f>RIGHT(B1710,3)</f>
        <v>sun</v>
      </c>
      <c r="CC1710" s="10" t="str">
        <f>RIGHT(B1710,2)</f>
        <v>un</v>
      </c>
      <c r="CD1710" s="10" t="str">
        <f>RIGHT(B1710,1)</f>
        <v>n</v>
      </c>
    </row>
    <row r="1711" spans="1:82">
      <c r="A1711">
        <v>1291</v>
      </c>
      <c r="B1711" s="30" t="s">
        <v>3262</v>
      </c>
      <c r="C1711" t="s">
        <v>2603</v>
      </c>
      <c r="D1711" t="s">
        <v>1150</v>
      </c>
      <c r="E1711" t="s">
        <v>2821</v>
      </c>
      <c r="F1711" t="s">
        <v>2842</v>
      </c>
      <c r="G1711" s="1">
        <f>COUNTIF(B1711,"*ii*")</f>
        <v>0</v>
      </c>
      <c r="H1711" s="1">
        <f>COUNTIF(B1711,"*ee*")</f>
        <v>0</v>
      </c>
      <c r="I1711" s="1">
        <f>COUNTIF(B1711,"*aa*")</f>
        <v>0</v>
      </c>
      <c r="J1711" s="1">
        <f>COUNTIF(B1711,"*oo*")</f>
        <v>0</v>
      </c>
      <c r="K1711" s="1">
        <f>COUNTIF(B1711,"*uu*")</f>
        <v>0</v>
      </c>
      <c r="L1711" s="1">
        <f>COUNTIF(B1711,"*ia*")</f>
        <v>0</v>
      </c>
      <c r="M1711" s="1">
        <f>COUNTIF(B1711,"*iu*")</f>
        <v>0</v>
      </c>
      <c r="N1711" s="1">
        <f>COUNTIF(B1711,"*ei*")</f>
        <v>0</v>
      </c>
      <c r="O1711" s="1">
        <f>COUNTIF(B1711,"*ea*")</f>
        <v>0</v>
      </c>
      <c r="P1711" s="1">
        <f>COUNTIF(B1711,"*eo*")</f>
        <v>0</v>
      </c>
      <c r="Q1711" s="1">
        <f>COUNTIF(B1711,"*eu*")</f>
        <v>0</v>
      </c>
      <c r="R1711" s="1">
        <f>COUNTIF(B1711,"*ai*")</f>
        <v>0</v>
      </c>
      <c r="S1711" s="1">
        <f>COUNTIF(B1711,"*ae*")</f>
        <v>0</v>
      </c>
      <c r="T1711" s="1">
        <f>COUNTIF(B1711,"*ao*")</f>
        <v>0</v>
      </c>
      <c r="U1711" s="1">
        <f>COUNTIF(B1711,"*au*")</f>
        <v>0</v>
      </c>
      <c r="V1711" s="1">
        <f>COUNTIF(B1711,"*oi*")</f>
        <v>0</v>
      </c>
      <c r="W1711" s="1">
        <f>COUNTIF(B1711,"*oe*")</f>
        <v>0</v>
      </c>
      <c r="X1711" s="1">
        <f>COUNTIF(B1711,"*oa*")</f>
        <v>0</v>
      </c>
      <c r="Y1711" s="1">
        <f>COUNTIF(B1711,"*ou*")</f>
        <v>0</v>
      </c>
      <c r="Z1711" s="1">
        <f>COUNTIF(B1711,"*ui*")</f>
        <v>0</v>
      </c>
      <c r="AA1711" s="1">
        <f>COUNTIF(B1711,"*ua*")</f>
        <v>0</v>
      </c>
      <c r="AB1711">
        <f>SUM(G1711:AA1711)</f>
        <v>0</v>
      </c>
      <c r="AC1711">
        <v>2</v>
      </c>
      <c r="AD1711">
        <f>COUNTIF(AC1711,"2")</f>
        <v>1</v>
      </c>
      <c r="AE1711">
        <f>COUNTIF(AC1711,"3")</f>
        <v>0</v>
      </c>
      <c r="AF1711">
        <f>COUNTIF(AC1711,"4")</f>
        <v>0</v>
      </c>
      <c r="AG1711">
        <f>COUNTIF(AC1711,"5")</f>
        <v>0</v>
      </c>
      <c r="AH1711">
        <v>1</v>
      </c>
      <c r="AI1711">
        <v>0</v>
      </c>
      <c r="AM1711">
        <v>1</v>
      </c>
      <c r="AN1711" t="str">
        <f>RIGHT(B1711,1)</f>
        <v>n</v>
      </c>
      <c r="AO1711" s="1">
        <f>COUNTIF(F1711,"CVCV")+COUNTIF(F1711,"CVVCV")</f>
        <v>0</v>
      </c>
      <c r="AP1711" s="1">
        <f>COUNTIF(F1711,"CVCVC")+COUNTIF(F1711,"CVVCVC")</f>
        <v>1</v>
      </c>
      <c r="AQ1711" s="1">
        <f>COUNTIF(F1711,"VCV")+COUNTIF(F1711,"VVCV")</f>
        <v>0</v>
      </c>
      <c r="AR1711" s="1">
        <f>COUNTIF(F1711,"VCVC")+COUNTIF(F1711,"VVCVC")</f>
        <v>0</v>
      </c>
      <c r="AS1711" s="1">
        <f>COUNTIF(F1711,"CVV")</f>
        <v>0</v>
      </c>
      <c r="AT1711" s="1">
        <f>COUNTIF(F1711,"CVVC")</f>
        <v>0</v>
      </c>
      <c r="AU1711" s="1">
        <f>COUNTIF(F1711,"VV")</f>
        <v>0</v>
      </c>
      <c r="AV1711" s="1">
        <f>COUNTIF(F1711,"VVC")</f>
        <v>0</v>
      </c>
      <c r="AW1711" s="1">
        <f>COUNTIF(F1711,"CVVCVC")+COUNTIF(F1711,"VVCVC")+COUNTIF(F1711,"CVVCV")+COUNTIF(F1711,"VVCV")</f>
        <v>0</v>
      </c>
      <c r="AY1711" s="1">
        <f>COUNTIF(F1711,"CCVCV")</f>
        <v>0</v>
      </c>
      <c r="AZ1711" s="1">
        <f>COUNTIF(F1711,"CCVCVC")</f>
        <v>0</v>
      </c>
      <c r="BA1711" s="1">
        <f>COUNTIF(F1711,"CCVV")</f>
        <v>0</v>
      </c>
      <c r="BB1711" s="1">
        <f>COUNTIF(F1711,"CCVVC")</f>
        <v>0</v>
      </c>
      <c r="BF1711" s="1" t="str">
        <f>RIGHT(F1711,4)</f>
        <v>VCVC</v>
      </c>
      <c r="BG1711" s="1"/>
      <c r="BJ1711">
        <v>1</v>
      </c>
      <c r="BP1711" s="1">
        <f>SUM(BG1711:BO1711)</f>
        <v>1</v>
      </c>
      <c r="BQ1711">
        <v>0</v>
      </c>
      <c r="BS1711" s="1" t="str">
        <f>LEFT(B1711,1)</f>
        <v>ʔ</v>
      </c>
      <c r="BT1711" s="1" t="str">
        <f>LEFT(B1711,2)</f>
        <v>ʔe</v>
      </c>
      <c r="BU1711" s="1" t="str">
        <f>RIGHT(B1711,1)</f>
        <v>n</v>
      </c>
      <c r="BX1711" s="10">
        <v>0</v>
      </c>
      <c r="BY1711" s="10" t="str">
        <f>LEFT(CA1711,1)</f>
        <v>e</v>
      </c>
      <c r="BZ1711" s="10" t="str">
        <f>LEFT(CC1711,1)</f>
        <v>u</v>
      </c>
      <c r="CA1711" s="10" t="str">
        <f>RIGHT(B1711,4)</f>
        <v>etun</v>
      </c>
      <c r="CB1711" s="10" t="str">
        <f>RIGHT(B1711,3)</f>
        <v>tun</v>
      </c>
      <c r="CC1711" s="10" t="str">
        <f>RIGHT(B1711,2)</f>
        <v>un</v>
      </c>
      <c r="CD1711" s="10" t="str">
        <f>RIGHT(B1711,1)</f>
        <v>n</v>
      </c>
    </row>
    <row r="1712" spans="1:82">
      <c r="A1712">
        <v>1858</v>
      </c>
      <c r="B1712" s="30" t="s">
        <v>3486</v>
      </c>
      <c r="C1712" t="s">
        <v>2681</v>
      </c>
      <c r="D1712" t="s">
        <v>1150</v>
      </c>
      <c r="E1712" t="s">
        <v>2821</v>
      </c>
      <c r="F1712" t="s">
        <v>2842</v>
      </c>
      <c r="G1712" s="1">
        <f>COUNTIF(B1712,"*ii*")</f>
        <v>0</v>
      </c>
      <c r="H1712" s="1">
        <f>COUNTIF(B1712,"*ee*")</f>
        <v>0</v>
      </c>
      <c r="I1712" s="1">
        <f>COUNTIF(B1712,"*aa*")</f>
        <v>0</v>
      </c>
      <c r="J1712" s="1">
        <f>COUNTIF(B1712,"*oo*")</f>
        <v>0</v>
      </c>
      <c r="K1712" s="1">
        <f>COUNTIF(B1712,"*uu*")</f>
        <v>0</v>
      </c>
      <c r="L1712" s="1">
        <f>COUNTIF(B1712,"*ia*")</f>
        <v>0</v>
      </c>
      <c r="M1712" s="1">
        <f>COUNTIF(B1712,"*iu*")</f>
        <v>0</v>
      </c>
      <c r="N1712" s="1">
        <f>COUNTIF(B1712,"*ei*")</f>
        <v>0</v>
      </c>
      <c r="O1712" s="1">
        <f>COUNTIF(B1712,"*ea*")</f>
        <v>0</v>
      </c>
      <c r="P1712" s="1">
        <f>COUNTIF(B1712,"*eo*")</f>
        <v>0</v>
      </c>
      <c r="Q1712" s="1">
        <f>COUNTIF(B1712,"*eu*")</f>
        <v>0</v>
      </c>
      <c r="R1712" s="1">
        <f>COUNTIF(B1712,"*ai*")</f>
        <v>0</v>
      </c>
      <c r="S1712" s="1">
        <f>COUNTIF(B1712,"*ae*")</f>
        <v>0</v>
      </c>
      <c r="T1712" s="1">
        <f>COUNTIF(B1712,"*ao*")</f>
        <v>0</v>
      </c>
      <c r="U1712" s="1">
        <f>COUNTIF(B1712,"*au*")</f>
        <v>0</v>
      </c>
      <c r="V1712" s="1">
        <f>COUNTIF(B1712,"*oi*")</f>
        <v>0</v>
      </c>
      <c r="W1712" s="1">
        <f>COUNTIF(B1712,"*oe*")</f>
        <v>0</v>
      </c>
      <c r="X1712" s="1">
        <f>COUNTIF(B1712,"*oa*")</f>
        <v>0</v>
      </c>
      <c r="Y1712" s="1">
        <f>COUNTIF(B1712,"*ou*")</f>
        <v>0</v>
      </c>
      <c r="Z1712" s="1">
        <f>COUNTIF(B1712,"*ui*")</f>
        <v>0</v>
      </c>
      <c r="AA1712" s="1">
        <f>COUNTIF(B1712,"*ua*")</f>
        <v>0</v>
      </c>
      <c r="AB1712">
        <f>SUM(G1712:AA1712)</f>
        <v>0</v>
      </c>
      <c r="AC1712">
        <v>2</v>
      </c>
      <c r="AD1712">
        <f>COUNTIF(AC1712,"2")</f>
        <v>1</v>
      </c>
      <c r="AE1712">
        <f>COUNTIF(AC1712,"3")</f>
        <v>0</v>
      </c>
      <c r="AF1712">
        <f>COUNTIF(AC1712,"4")</f>
        <v>0</v>
      </c>
      <c r="AG1712">
        <f>COUNTIF(AC1712,"5")</f>
        <v>0</v>
      </c>
      <c r="AH1712">
        <v>1</v>
      </c>
      <c r="AI1712">
        <v>0</v>
      </c>
      <c r="AM1712">
        <v>1</v>
      </c>
      <c r="AN1712" t="str">
        <f>RIGHT(B1712,1)</f>
        <v>n</v>
      </c>
      <c r="AO1712" s="1">
        <f>COUNTIF(F1712,"CVCV")+COUNTIF(F1712,"CVVCV")</f>
        <v>0</v>
      </c>
      <c r="AP1712" s="1">
        <f>COUNTIF(F1712,"CVCVC")+COUNTIF(F1712,"CVVCVC")</f>
        <v>1</v>
      </c>
      <c r="AQ1712" s="1">
        <f>COUNTIF(F1712,"VCV")+COUNTIF(F1712,"VVCV")</f>
        <v>0</v>
      </c>
      <c r="AR1712" s="1">
        <f>COUNTIF(F1712,"VCVC")+COUNTIF(F1712,"VVCVC")</f>
        <v>0</v>
      </c>
      <c r="AS1712" s="1">
        <f>COUNTIF(F1712,"CVV")</f>
        <v>0</v>
      </c>
      <c r="AT1712" s="1">
        <f>COUNTIF(F1712,"CVVC")</f>
        <v>0</v>
      </c>
      <c r="AU1712" s="1">
        <f>COUNTIF(F1712,"VV")</f>
        <v>0</v>
      </c>
      <c r="AV1712" s="1">
        <f>COUNTIF(F1712,"VVC")</f>
        <v>0</v>
      </c>
      <c r="AW1712" s="1">
        <f>COUNTIF(F1712,"CVVCVC")+COUNTIF(F1712,"VVCVC")+COUNTIF(F1712,"CVVCV")+COUNTIF(F1712,"VVCV")</f>
        <v>0</v>
      </c>
      <c r="AY1712" s="1">
        <f>COUNTIF(F1712,"CCVCV")</f>
        <v>0</v>
      </c>
      <c r="AZ1712" s="1">
        <f>COUNTIF(F1712,"CCVCVC")</f>
        <v>0</v>
      </c>
      <c r="BA1712" s="1">
        <f>COUNTIF(F1712,"CCVV")</f>
        <v>0</v>
      </c>
      <c r="BB1712" s="1">
        <f>COUNTIF(F1712,"CCVVC")</f>
        <v>0</v>
      </c>
      <c r="BF1712" s="1" t="str">
        <f>RIGHT(F1712,4)</f>
        <v>VCVC</v>
      </c>
      <c r="BG1712" s="1"/>
      <c r="BJ1712">
        <v>1</v>
      </c>
      <c r="BP1712" s="1">
        <f>SUM(BG1712:BO1712)</f>
        <v>1</v>
      </c>
      <c r="BQ1712">
        <v>0</v>
      </c>
      <c r="BS1712" s="1" t="str">
        <f>LEFT(B1712,1)</f>
        <v>t</v>
      </c>
      <c r="BT1712" s="1" t="str">
        <f>LEFT(B1712,2)</f>
        <v>te</v>
      </c>
      <c r="BU1712" s="1" t="str">
        <f>RIGHT(B1712,1)</f>
        <v>n</v>
      </c>
      <c r="BX1712" s="10">
        <v>0</v>
      </c>
      <c r="BY1712" s="10" t="str">
        <f>LEFT(CA1712,1)</f>
        <v>e</v>
      </c>
      <c r="BZ1712" s="10" t="str">
        <f>LEFT(CC1712,1)</f>
        <v>u</v>
      </c>
      <c r="CA1712" s="10" t="str">
        <f>RIGHT(B1712,4)</f>
        <v>eʔun</v>
      </c>
      <c r="CB1712" s="10" t="str">
        <f>RIGHT(B1712,3)</f>
        <v>ʔun</v>
      </c>
      <c r="CC1712" s="10" t="str">
        <f>RIGHT(B1712,2)</f>
        <v>un</v>
      </c>
      <c r="CD1712" s="10" t="str">
        <f>RIGHT(B1712,1)</f>
        <v>n</v>
      </c>
    </row>
    <row r="1713" spans="1:82">
      <c r="A1713">
        <v>981</v>
      </c>
      <c r="B1713" s="30" t="s">
        <v>1017</v>
      </c>
      <c r="C1713" t="s">
        <v>2622</v>
      </c>
      <c r="D1713" t="s">
        <v>1161</v>
      </c>
      <c r="E1713" t="s">
        <v>2821</v>
      </c>
      <c r="F1713" t="s">
        <v>2842</v>
      </c>
      <c r="G1713" s="1">
        <f>COUNTIF(B1713,"*ii*")</f>
        <v>0</v>
      </c>
      <c r="H1713" s="1">
        <f>COUNTIF(B1713,"*ee*")</f>
        <v>0</v>
      </c>
      <c r="I1713" s="1">
        <f>COUNTIF(B1713,"*aa*")</f>
        <v>0</v>
      </c>
      <c r="J1713" s="1">
        <f>COUNTIF(B1713,"*oo*")</f>
        <v>0</v>
      </c>
      <c r="K1713" s="1">
        <f>COUNTIF(B1713,"*uu*")</f>
        <v>0</v>
      </c>
      <c r="L1713" s="1">
        <f>COUNTIF(B1713,"*ia*")</f>
        <v>0</v>
      </c>
      <c r="M1713" s="1">
        <f>COUNTIF(B1713,"*iu*")</f>
        <v>0</v>
      </c>
      <c r="N1713" s="1">
        <f>COUNTIF(B1713,"*ei*")</f>
        <v>0</v>
      </c>
      <c r="O1713" s="1">
        <f>COUNTIF(B1713,"*ea*")</f>
        <v>0</v>
      </c>
      <c r="P1713" s="1">
        <f>COUNTIF(B1713,"*eo*")</f>
        <v>0</v>
      </c>
      <c r="Q1713" s="1">
        <f>COUNTIF(B1713,"*eu*")</f>
        <v>0</v>
      </c>
      <c r="R1713" s="1">
        <f>COUNTIF(B1713,"*ai*")</f>
        <v>0</v>
      </c>
      <c r="S1713" s="1">
        <f>COUNTIF(B1713,"*ae*")</f>
        <v>0</v>
      </c>
      <c r="T1713" s="1">
        <f>COUNTIF(B1713,"*ao*")</f>
        <v>0</v>
      </c>
      <c r="U1713" s="1">
        <f>COUNTIF(B1713,"*au*")</f>
        <v>0</v>
      </c>
      <c r="V1713" s="1">
        <f>COUNTIF(B1713,"*oi*")</f>
        <v>0</v>
      </c>
      <c r="W1713" s="1">
        <f>COUNTIF(B1713,"*oe*")</f>
        <v>0</v>
      </c>
      <c r="X1713" s="1">
        <f>COUNTIF(B1713,"*oa*")</f>
        <v>0</v>
      </c>
      <c r="Y1713" s="1">
        <f>COUNTIF(B1713,"*ou*")</f>
        <v>0</v>
      </c>
      <c r="Z1713" s="1">
        <f>COUNTIF(B1713,"*ui*")</f>
        <v>0</v>
      </c>
      <c r="AA1713" s="1">
        <f>COUNTIF(B1713,"*ua*")</f>
        <v>0</v>
      </c>
      <c r="AB1713">
        <f>SUM(G1713:AA1713)</f>
        <v>0</v>
      </c>
      <c r="AC1713">
        <v>2</v>
      </c>
      <c r="AD1713">
        <f>COUNTIF(AC1713,"2")</f>
        <v>1</v>
      </c>
      <c r="AE1713">
        <f>COUNTIF(AC1713,"3")</f>
        <v>0</v>
      </c>
      <c r="AF1713">
        <f>COUNTIF(AC1713,"4")</f>
        <v>0</v>
      </c>
      <c r="AG1713">
        <f>COUNTIF(AC1713,"5")</f>
        <v>0</v>
      </c>
      <c r="AH1713">
        <v>1</v>
      </c>
      <c r="AI1713">
        <v>0</v>
      </c>
      <c r="AM1713">
        <v>1</v>
      </c>
      <c r="AN1713" t="str">
        <f>RIGHT(B1713,1)</f>
        <v>n</v>
      </c>
      <c r="AO1713" s="1">
        <f>COUNTIF(F1713,"CVCV")+COUNTIF(F1713,"CVVCV")</f>
        <v>0</v>
      </c>
      <c r="AP1713" s="1">
        <f>COUNTIF(F1713,"CVCVC")+COUNTIF(F1713,"CVVCVC")</f>
        <v>1</v>
      </c>
      <c r="AQ1713" s="1">
        <f>COUNTIF(F1713,"VCV")+COUNTIF(F1713,"VVCV")</f>
        <v>0</v>
      </c>
      <c r="AR1713" s="1">
        <f>COUNTIF(F1713,"VCVC")+COUNTIF(F1713,"VVCVC")</f>
        <v>0</v>
      </c>
      <c r="AS1713" s="1">
        <f>COUNTIF(F1713,"CVV")</f>
        <v>0</v>
      </c>
      <c r="AT1713" s="1">
        <f>COUNTIF(F1713,"CVVC")</f>
        <v>0</v>
      </c>
      <c r="AU1713" s="1">
        <f>COUNTIF(F1713,"VV")</f>
        <v>0</v>
      </c>
      <c r="AV1713" s="1">
        <f>COUNTIF(F1713,"VVC")</f>
        <v>0</v>
      </c>
      <c r="AW1713" s="1">
        <f>COUNTIF(F1713,"CVVCVC")+COUNTIF(F1713,"VVCVC")+COUNTIF(F1713,"CVVCV")+COUNTIF(F1713,"VVCV")</f>
        <v>0</v>
      </c>
      <c r="AY1713" s="1">
        <f>COUNTIF(F1713,"CCVCV")</f>
        <v>0</v>
      </c>
      <c r="AZ1713" s="1">
        <f>COUNTIF(F1713,"CCVCVC")</f>
        <v>0</v>
      </c>
      <c r="BA1713" s="1">
        <f>COUNTIF(F1713,"CCVV")</f>
        <v>0</v>
      </c>
      <c r="BB1713" s="1">
        <f>COUNTIF(F1713,"CCVVC")</f>
        <v>0</v>
      </c>
      <c r="BF1713" s="1" t="str">
        <f>RIGHT(F1713,4)</f>
        <v>VCVC</v>
      </c>
      <c r="BG1713" s="1"/>
      <c r="BJ1713">
        <v>1</v>
      </c>
      <c r="BP1713" s="1">
        <f>SUM(BG1713:BO1713)</f>
        <v>1</v>
      </c>
      <c r="BQ1713">
        <v>0</v>
      </c>
      <c r="BS1713" s="1" t="str">
        <f>LEFT(B1713,1)</f>
        <v>n</v>
      </c>
      <c r="BT1713" s="1" t="str">
        <f>LEFT(B1713,2)</f>
        <v>ni</v>
      </c>
      <c r="BU1713" s="1" t="str">
        <f>RIGHT(B1713,1)</f>
        <v>n</v>
      </c>
      <c r="BX1713" s="10">
        <v>0</v>
      </c>
      <c r="BY1713" s="10" t="str">
        <f>LEFT(CA1713,1)</f>
        <v>i</v>
      </c>
      <c r="BZ1713" s="10" t="str">
        <f>LEFT(CC1713,1)</f>
        <v>u</v>
      </c>
      <c r="CA1713" s="10" t="str">
        <f>RIGHT(B1713,4)</f>
        <v>ifun</v>
      </c>
      <c r="CB1713" s="10" t="str">
        <f>RIGHT(B1713,3)</f>
        <v>fun</v>
      </c>
      <c r="CC1713" s="10" t="str">
        <f>RIGHT(B1713,2)</f>
        <v>un</v>
      </c>
      <c r="CD1713" s="10" t="str">
        <f>RIGHT(B1713,1)</f>
        <v>n</v>
      </c>
    </row>
    <row r="1714" spans="1:82">
      <c r="A1714">
        <v>979</v>
      </c>
      <c r="B1714" s="30" t="s">
        <v>981</v>
      </c>
      <c r="C1714" t="s">
        <v>2567</v>
      </c>
      <c r="D1714" t="s">
        <v>1150</v>
      </c>
      <c r="E1714" t="s">
        <v>2821</v>
      </c>
      <c r="F1714" t="s">
        <v>2842</v>
      </c>
      <c r="G1714" s="1">
        <f>COUNTIF(B1714,"*ii*")</f>
        <v>0</v>
      </c>
      <c r="H1714" s="1">
        <f>COUNTIF(B1714,"*ee*")</f>
        <v>0</v>
      </c>
      <c r="I1714" s="1">
        <f>COUNTIF(B1714,"*aa*")</f>
        <v>0</v>
      </c>
      <c r="J1714" s="1">
        <f>COUNTIF(B1714,"*oo*")</f>
        <v>0</v>
      </c>
      <c r="K1714" s="1">
        <f>COUNTIF(B1714,"*uu*")</f>
        <v>0</v>
      </c>
      <c r="L1714" s="1">
        <f>COUNTIF(B1714,"*ia*")</f>
        <v>0</v>
      </c>
      <c r="M1714" s="1">
        <f>COUNTIF(B1714,"*iu*")</f>
        <v>0</v>
      </c>
      <c r="N1714" s="1">
        <f>COUNTIF(B1714,"*ei*")</f>
        <v>0</v>
      </c>
      <c r="O1714" s="1">
        <f>COUNTIF(B1714,"*ea*")</f>
        <v>0</v>
      </c>
      <c r="P1714" s="1">
        <f>COUNTIF(B1714,"*eo*")</f>
        <v>0</v>
      </c>
      <c r="Q1714" s="1">
        <f>COUNTIF(B1714,"*eu*")</f>
        <v>0</v>
      </c>
      <c r="R1714" s="1">
        <f>COUNTIF(B1714,"*ai*")</f>
        <v>0</v>
      </c>
      <c r="S1714" s="1">
        <f>COUNTIF(B1714,"*ae*")</f>
        <v>0</v>
      </c>
      <c r="T1714" s="1">
        <f>COUNTIF(B1714,"*ao*")</f>
        <v>0</v>
      </c>
      <c r="U1714" s="1">
        <f>COUNTIF(B1714,"*au*")</f>
        <v>0</v>
      </c>
      <c r="V1714" s="1">
        <f>COUNTIF(B1714,"*oi*")</f>
        <v>0</v>
      </c>
      <c r="W1714" s="1">
        <f>COUNTIF(B1714,"*oe*")</f>
        <v>0</v>
      </c>
      <c r="X1714" s="1">
        <f>COUNTIF(B1714,"*oa*")</f>
        <v>0</v>
      </c>
      <c r="Y1714" s="1">
        <f>COUNTIF(B1714,"*ou*")</f>
        <v>0</v>
      </c>
      <c r="Z1714" s="1">
        <f>COUNTIF(B1714,"*ui*")</f>
        <v>0</v>
      </c>
      <c r="AA1714" s="1">
        <f>COUNTIF(B1714,"*ua*")</f>
        <v>0</v>
      </c>
      <c r="AB1714">
        <f>SUM(G1714:AA1714)</f>
        <v>0</v>
      </c>
      <c r="AC1714">
        <v>2</v>
      </c>
      <c r="AD1714">
        <f>COUNTIF(AC1714,"2")</f>
        <v>1</v>
      </c>
      <c r="AE1714">
        <f>COUNTIF(AC1714,"3")</f>
        <v>0</v>
      </c>
      <c r="AF1714">
        <f>COUNTIF(AC1714,"4")</f>
        <v>0</v>
      </c>
      <c r="AG1714">
        <f>COUNTIF(AC1714,"5")</f>
        <v>0</v>
      </c>
      <c r="AH1714">
        <v>1</v>
      </c>
      <c r="AI1714">
        <v>0</v>
      </c>
      <c r="AM1714">
        <v>1</v>
      </c>
      <c r="AN1714" t="str">
        <f>RIGHT(B1714,1)</f>
        <v>n</v>
      </c>
      <c r="AO1714" s="1">
        <f>COUNTIF(F1714,"CVCV")+COUNTIF(F1714,"CVVCV")</f>
        <v>0</v>
      </c>
      <c r="AP1714" s="1">
        <f>COUNTIF(F1714,"CVCVC")+COUNTIF(F1714,"CVVCVC")</f>
        <v>1</v>
      </c>
      <c r="AQ1714" s="1">
        <f>COUNTIF(F1714,"VCV")+COUNTIF(F1714,"VVCV")</f>
        <v>0</v>
      </c>
      <c r="AR1714" s="1">
        <f>COUNTIF(F1714,"VCVC")+COUNTIF(F1714,"VVCVC")</f>
        <v>0</v>
      </c>
      <c r="AS1714" s="1">
        <f>COUNTIF(F1714,"CVV")</f>
        <v>0</v>
      </c>
      <c r="AT1714" s="1">
        <f>COUNTIF(F1714,"CVVC")</f>
        <v>0</v>
      </c>
      <c r="AU1714" s="1">
        <f>COUNTIF(F1714,"VV")</f>
        <v>0</v>
      </c>
      <c r="AV1714" s="1">
        <f>COUNTIF(F1714,"VVC")</f>
        <v>0</v>
      </c>
      <c r="AW1714" s="1">
        <f>COUNTIF(F1714,"CVVCVC")+COUNTIF(F1714,"VVCVC")+COUNTIF(F1714,"CVVCV")+COUNTIF(F1714,"VVCV")</f>
        <v>0</v>
      </c>
      <c r="AY1714" s="1">
        <f>COUNTIF(F1714,"CCVCV")</f>
        <v>0</v>
      </c>
      <c r="AZ1714" s="1">
        <f>COUNTIF(F1714,"CCVCVC")</f>
        <v>0</v>
      </c>
      <c r="BA1714" s="1">
        <f>COUNTIF(F1714,"CCVV")</f>
        <v>0</v>
      </c>
      <c r="BB1714" s="1">
        <f>COUNTIF(F1714,"CCVVC")</f>
        <v>0</v>
      </c>
      <c r="BF1714" s="1" t="str">
        <f>RIGHT(F1714,4)</f>
        <v>VCVC</v>
      </c>
      <c r="BG1714" s="1"/>
      <c r="BJ1714">
        <v>1</v>
      </c>
      <c r="BP1714" s="1">
        <f>SUM(BG1714:BO1714)</f>
        <v>1</v>
      </c>
      <c r="BQ1714">
        <v>0</v>
      </c>
      <c r="BS1714" s="1" t="str">
        <f>LEFT(B1714,1)</f>
        <v>n</v>
      </c>
      <c r="BT1714" s="1" t="str">
        <f>LEFT(B1714,2)</f>
        <v>ni</v>
      </c>
      <c r="BU1714" s="1" t="str">
        <f>RIGHT(B1714,1)</f>
        <v>n</v>
      </c>
      <c r="BX1714" s="10">
        <v>0</v>
      </c>
      <c r="BY1714" s="10" t="str">
        <f>LEFT(CA1714,1)</f>
        <v>i</v>
      </c>
      <c r="BZ1714" s="10" t="str">
        <f>LEFT(CC1714,1)</f>
        <v>u</v>
      </c>
      <c r="CA1714" s="10" t="str">
        <f>RIGHT(B1714,4)</f>
        <v>ibun</v>
      </c>
      <c r="CB1714" s="10" t="str">
        <f>RIGHT(B1714,3)</f>
        <v>bun</v>
      </c>
      <c r="CC1714" s="10" t="str">
        <f>RIGHT(B1714,2)</f>
        <v>un</v>
      </c>
      <c r="CD1714" s="10" t="str">
        <f>RIGHT(B1714,1)</f>
        <v>n</v>
      </c>
    </row>
    <row r="1715" spans="1:82">
      <c r="A1715">
        <v>559</v>
      </c>
      <c r="B1715" s="30" t="s">
        <v>3086</v>
      </c>
      <c r="C1715" t="s">
        <v>2389</v>
      </c>
      <c r="D1715" t="s">
        <v>1150</v>
      </c>
      <c r="E1715" t="s">
        <v>2821</v>
      </c>
      <c r="F1715" t="s">
        <v>2842</v>
      </c>
      <c r="G1715" s="1">
        <f>COUNTIF(B1715,"*ii*")</f>
        <v>0</v>
      </c>
      <c r="H1715" s="1">
        <f>COUNTIF(B1715,"*ee*")</f>
        <v>0</v>
      </c>
      <c r="I1715" s="1">
        <f>COUNTIF(B1715,"*aa*")</f>
        <v>0</v>
      </c>
      <c r="J1715" s="1">
        <f>COUNTIF(B1715,"*oo*")</f>
        <v>0</v>
      </c>
      <c r="K1715" s="1">
        <f>COUNTIF(B1715,"*uu*")</f>
        <v>0</v>
      </c>
      <c r="L1715" s="1">
        <f>COUNTIF(B1715,"*ia*")</f>
        <v>0</v>
      </c>
      <c r="M1715" s="1">
        <f>COUNTIF(B1715,"*iu*")</f>
        <v>0</v>
      </c>
      <c r="N1715" s="1">
        <f>COUNTIF(B1715,"*ei*")</f>
        <v>0</v>
      </c>
      <c r="O1715" s="1">
        <f>COUNTIF(B1715,"*ea*")</f>
        <v>0</v>
      </c>
      <c r="P1715" s="1">
        <f>COUNTIF(B1715,"*eo*")</f>
        <v>0</v>
      </c>
      <c r="Q1715" s="1">
        <f>COUNTIF(B1715,"*eu*")</f>
        <v>0</v>
      </c>
      <c r="R1715" s="1">
        <f>COUNTIF(B1715,"*ai*")</f>
        <v>0</v>
      </c>
      <c r="S1715" s="1">
        <f>COUNTIF(B1715,"*ae*")</f>
        <v>0</v>
      </c>
      <c r="T1715" s="1">
        <f>COUNTIF(B1715,"*ao*")</f>
        <v>0</v>
      </c>
      <c r="U1715" s="1">
        <f>COUNTIF(B1715,"*au*")</f>
        <v>0</v>
      </c>
      <c r="V1715" s="1">
        <f>COUNTIF(B1715,"*oi*")</f>
        <v>0</v>
      </c>
      <c r="W1715" s="1">
        <f>COUNTIF(B1715,"*oe*")</f>
        <v>0</v>
      </c>
      <c r="X1715" s="1">
        <f>COUNTIF(B1715,"*oa*")</f>
        <v>0</v>
      </c>
      <c r="Y1715" s="1">
        <f>COUNTIF(B1715,"*ou*")</f>
        <v>0</v>
      </c>
      <c r="Z1715" s="1">
        <f>COUNTIF(B1715,"*ui*")</f>
        <v>0</v>
      </c>
      <c r="AA1715" s="1">
        <f>COUNTIF(B1715,"*ua*")</f>
        <v>0</v>
      </c>
      <c r="AB1715">
        <f>SUM(G1715:AA1715)</f>
        <v>0</v>
      </c>
      <c r="AC1715">
        <v>2</v>
      </c>
      <c r="AD1715">
        <f>COUNTIF(AC1715,"2")</f>
        <v>1</v>
      </c>
      <c r="AE1715">
        <f>COUNTIF(AC1715,"3")</f>
        <v>0</v>
      </c>
      <c r="AF1715">
        <f>COUNTIF(AC1715,"4")</f>
        <v>0</v>
      </c>
      <c r="AG1715">
        <f>COUNTIF(AC1715,"5")</f>
        <v>0</v>
      </c>
      <c r="AH1715">
        <v>1</v>
      </c>
      <c r="AI1715">
        <v>0</v>
      </c>
      <c r="AM1715">
        <v>1</v>
      </c>
      <c r="AN1715" t="str">
        <f>RIGHT(B1715,1)</f>
        <v>n</v>
      </c>
      <c r="AO1715" s="1">
        <f>COUNTIF(F1715,"CVCV")+COUNTIF(F1715,"CVVCV")</f>
        <v>0</v>
      </c>
      <c r="AP1715" s="1">
        <f>COUNTIF(F1715,"CVCVC")+COUNTIF(F1715,"CVVCVC")</f>
        <v>1</v>
      </c>
      <c r="AQ1715" s="1">
        <f>COUNTIF(F1715,"VCV")+COUNTIF(F1715,"VVCV")</f>
        <v>0</v>
      </c>
      <c r="AR1715" s="1">
        <f>COUNTIF(F1715,"VCVC")+COUNTIF(F1715,"VVCVC")</f>
        <v>0</v>
      </c>
      <c r="AS1715" s="1">
        <f>COUNTIF(F1715,"CVV")</f>
        <v>0</v>
      </c>
      <c r="AT1715" s="1">
        <f>COUNTIF(F1715,"CVVC")</f>
        <v>0</v>
      </c>
      <c r="AU1715" s="1">
        <f>COUNTIF(F1715,"VV")</f>
        <v>0</v>
      </c>
      <c r="AV1715" s="1">
        <f>COUNTIF(F1715,"VVC")</f>
        <v>0</v>
      </c>
      <c r="AW1715" s="1">
        <f>COUNTIF(F1715,"CVVCVC")+COUNTIF(F1715,"VVCVC")+COUNTIF(F1715,"CVVCV")+COUNTIF(F1715,"VVCV")</f>
        <v>0</v>
      </c>
      <c r="AY1715" s="1">
        <f>COUNTIF(F1715,"CCVCV")</f>
        <v>0</v>
      </c>
      <c r="AZ1715" s="1">
        <f>COUNTIF(F1715,"CCVCVC")</f>
        <v>0</v>
      </c>
      <c r="BA1715" s="1">
        <f>COUNTIF(F1715,"CCVV")</f>
        <v>0</v>
      </c>
      <c r="BB1715" s="1">
        <f>COUNTIF(F1715,"CCVVC")</f>
        <v>0</v>
      </c>
      <c r="BF1715" s="1" t="str">
        <f>RIGHT(F1715,4)</f>
        <v>VCVC</v>
      </c>
      <c r="BG1715" s="1"/>
      <c r="BJ1715">
        <v>1</v>
      </c>
      <c r="BP1715" s="1">
        <f>SUM(BG1715:BO1715)</f>
        <v>1</v>
      </c>
      <c r="BQ1715">
        <v>0</v>
      </c>
      <c r="BS1715" s="1" t="str">
        <f>LEFT(B1715,1)</f>
        <v>k</v>
      </c>
      <c r="BT1715" s="1" t="str">
        <f>LEFT(B1715,2)</f>
        <v>ki</v>
      </c>
      <c r="BU1715" s="1" t="str">
        <f>RIGHT(B1715,1)</f>
        <v>n</v>
      </c>
      <c r="BX1715" s="10">
        <v>0</v>
      </c>
      <c r="BY1715" s="10" t="str">
        <f>LEFT(CA1715,1)</f>
        <v>i</v>
      </c>
      <c r="BZ1715" s="10" t="str">
        <f>LEFT(CC1715,1)</f>
        <v>u</v>
      </c>
      <c r="CA1715" s="10" t="str">
        <f>RIGHT(B1715,4)</f>
        <v>iʔun</v>
      </c>
      <c r="CB1715" s="10" t="str">
        <f>RIGHT(B1715,3)</f>
        <v>ʔun</v>
      </c>
      <c r="CC1715" s="10" t="str">
        <f>RIGHT(B1715,2)</f>
        <v>un</v>
      </c>
      <c r="CD1715" s="10" t="str">
        <f>RIGHT(B1715,1)</f>
        <v>n</v>
      </c>
    </row>
    <row r="1716" spans="1:82">
      <c r="A1716">
        <v>421</v>
      </c>
      <c r="B1716" s="30" t="s">
        <v>786</v>
      </c>
      <c r="C1716" t="s">
        <v>2238</v>
      </c>
      <c r="D1716" t="s">
        <v>1150</v>
      </c>
      <c r="E1716" t="s">
        <v>2821</v>
      </c>
      <c r="F1716" t="s">
        <v>2842</v>
      </c>
      <c r="G1716" s="1">
        <f>COUNTIF(B1716,"*ii*")</f>
        <v>0</v>
      </c>
      <c r="H1716" s="1">
        <f>COUNTIF(B1716,"*ee*")</f>
        <v>0</v>
      </c>
      <c r="I1716" s="1">
        <f>COUNTIF(B1716,"*aa*")</f>
        <v>0</v>
      </c>
      <c r="J1716" s="1">
        <f>COUNTIF(B1716,"*oo*")</f>
        <v>0</v>
      </c>
      <c r="K1716" s="1">
        <f>COUNTIF(B1716,"*uu*")</f>
        <v>0</v>
      </c>
      <c r="L1716" s="1">
        <f>COUNTIF(B1716,"*ia*")</f>
        <v>0</v>
      </c>
      <c r="M1716" s="1">
        <f>COUNTIF(B1716,"*iu*")</f>
        <v>0</v>
      </c>
      <c r="N1716" s="1">
        <f>COUNTIF(B1716,"*ei*")</f>
        <v>0</v>
      </c>
      <c r="O1716" s="1">
        <f>COUNTIF(B1716,"*ea*")</f>
        <v>0</v>
      </c>
      <c r="P1716" s="1">
        <f>COUNTIF(B1716,"*eo*")</f>
        <v>0</v>
      </c>
      <c r="Q1716" s="1">
        <f>COUNTIF(B1716,"*eu*")</f>
        <v>0</v>
      </c>
      <c r="R1716" s="1">
        <f>COUNTIF(B1716,"*ai*")</f>
        <v>0</v>
      </c>
      <c r="S1716" s="1">
        <f>COUNTIF(B1716,"*ae*")</f>
        <v>0</v>
      </c>
      <c r="T1716" s="1">
        <f>COUNTIF(B1716,"*ao*")</f>
        <v>0</v>
      </c>
      <c r="U1716" s="1">
        <f>COUNTIF(B1716,"*au*")</f>
        <v>0</v>
      </c>
      <c r="V1716" s="1">
        <f>COUNTIF(B1716,"*oi*")</f>
        <v>0</v>
      </c>
      <c r="W1716" s="1">
        <f>COUNTIF(B1716,"*oe*")</f>
        <v>0</v>
      </c>
      <c r="X1716" s="1">
        <f>COUNTIF(B1716,"*oa*")</f>
        <v>0</v>
      </c>
      <c r="Y1716" s="1">
        <f>COUNTIF(B1716,"*ou*")</f>
        <v>0</v>
      </c>
      <c r="Z1716" s="1">
        <f>COUNTIF(B1716,"*ui*")</f>
        <v>0</v>
      </c>
      <c r="AA1716" s="1">
        <f>COUNTIF(B1716,"*ua*")</f>
        <v>0</v>
      </c>
      <c r="AB1716">
        <f>SUM(G1716:AA1716)</f>
        <v>0</v>
      </c>
      <c r="AC1716">
        <v>2</v>
      </c>
      <c r="AD1716">
        <f>COUNTIF(AC1716,"2")</f>
        <v>1</v>
      </c>
      <c r="AE1716">
        <f>COUNTIF(AC1716,"3")</f>
        <v>0</v>
      </c>
      <c r="AF1716">
        <f>COUNTIF(AC1716,"4")</f>
        <v>0</v>
      </c>
      <c r="AG1716">
        <f>COUNTIF(AC1716,"5")</f>
        <v>0</v>
      </c>
      <c r="AH1716">
        <v>1</v>
      </c>
      <c r="AI1716">
        <v>0</v>
      </c>
      <c r="AM1716">
        <v>1</v>
      </c>
      <c r="AN1716" t="str">
        <f>RIGHT(B1716,1)</f>
        <v>n</v>
      </c>
      <c r="AO1716" s="1">
        <f>COUNTIF(F1716,"CVCV")+COUNTIF(F1716,"CVVCV")</f>
        <v>0</v>
      </c>
      <c r="AP1716" s="1">
        <f>COUNTIF(F1716,"CVCVC")+COUNTIF(F1716,"CVVCVC")</f>
        <v>1</v>
      </c>
      <c r="AQ1716" s="1">
        <f>COUNTIF(F1716,"VCV")+COUNTIF(F1716,"VVCV")</f>
        <v>0</v>
      </c>
      <c r="AR1716" s="1">
        <f>COUNTIF(F1716,"VCVC")+COUNTIF(F1716,"VVCVC")</f>
        <v>0</v>
      </c>
      <c r="AS1716" s="1">
        <f>COUNTIF(F1716,"CVV")</f>
        <v>0</v>
      </c>
      <c r="AT1716" s="1">
        <f>COUNTIF(F1716,"CVVC")</f>
        <v>0</v>
      </c>
      <c r="AU1716" s="1">
        <f>COUNTIF(F1716,"VV")</f>
        <v>0</v>
      </c>
      <c r="AV1716" s="1">
        <f>COUNTIF(F1716,"VVC")</f>
        <v>0</v>
      </c>
      <c r="AW1716" s="1">
        <f>COUNTIF(F1716,"CVVCVC")+COUNTIF(F1716,"VVCVC")+COUNTIF(F1716,"CVVCV")+COUNTIF(F1716,"VVCV")</f>
        <v>0</v>
      </c>
      <c r="AY1716" s="1">
        <f>COUNTIF(F1716,"CCVCV")</f>
        <v>0</v>
      </c>
      <c r="AZ1716" s="1">
        <f>COUNTIF(F1716,"CCVCVC")</f>
        <v>0</v>
      </c>
      <c r="BA1716" s="1">
        <f>COUNTIF(F1716,"CCVV")</f>
        <v>0</v>
      </c>
      <c r="BB1716" s="1">
        <f>COUNTIF(F1716,"CCVVC")</f>
        <v>0</v>
      </c>
      <c r="BF1716" s="1" t="str">
        <f>RIGHT(F1716,4)</f>
        <v>VCVC</v>
      </c>
      <c r="BG1716" s="1"/>
      <c r="BJ1716">
        <v>1</v>
      </c>
      <c r="BP1716" s="1">
        <f>SUM(BG1716:BO1716)</f>
        <v>1</v>
      </c>
      <c r="BQ1716">
        <v>0</v>
      </c>
      <c r="BS1716" s="1" t="str">
        <f>LEFT(B1716,1)</f>
        <v>h</v>
      </c>
      <c r="BT1716" s="1" t="str">
        <f>LEFT(B1716,2)</f>
        <v>hu</v>
      </c>
      <c r="BU1716" s="1" t="str">
        <f>RIGHT(B1716,1)</f>
        <v>n</v>
      </c>
      <c r="BX1716" s="10">
        <v>0</v>
      </c>
      <c r="BY1716" s="10" t="str">
        <f>LEFT(CA1716,1)</f>
        <v>u</v>
      </c>
      <c r="BZ1716" s="10" t="str">
        <f>LEFT(CC1716,1)</f>
        <v>u</v>
      </c>
      <c r="CA1716" s="10" t="str">
        <f>RIGHT(B1716,4)</f>
        <v>ukun</v>
      </c>
      <c r="CB1716" s="10" t="str">
        <f>RIGHT(B1716,3)</f>
        <v>kun</v>
      </c>
      <c r="CC1716" s="10" t="str">
        <f>RIGHT(B1716,2)</f>
        <v>un</v>
      </c>
      <c r="CD1716" s="10" t="str">
        <f>RIGHT(B1716,1)</f>
        <v>n</v>
      </c>
    </row>
    <row r="1717" spans="1:82">
      <c r="A1717">
        <v>428</v>
      </c>
      <c r="B1717" s="30" t="s">
        <v>897</v>
      </c>
      <c r="C1717" t="s">
        <v>2409</v>
      </c>
      <c r="D1717" t="s">
        <v>1150</v>
      </c>
      <c r="E1717" t="s">
        <v>2821</v>
      </c>
      <c r="F1717" t="s">
        <v>2842</v>
      </c>
      <c r="G1717" s="1">
        <f>COUNTIF(B1717,"*ii*")</f>
        <v>0</v>
      </c>
      <c r="H1717" s="1">
        <f>COUNTIF(B1717,"*ee*")</f>
        <v>0</v>
      </c>
      <c r="I1717" s="1">
        <f>COUNTIF(B1717,"*aa*")</f>
        <v>0</v>
      </c>
      <c r="J1717" s="1">
        <f>COUNTIF(B1717,"*oo*")</f>
        <v>0</v>
      </c>
      <c r="K1717" s="1">
        <f>COUNTIF(B1717,"*uu*")</f>
        <v>0</v>
      </c>
      <c r="L1717" s="1">
        <f>COUNTIF(B1717,"*ia*")</f>
        <v>0</v>
      </c>
      <c r="M1717" s="1">
        <f>COUNTIF(B1717,"*iu*")</f>
        <v>0</v>
      </c>
      <c r="N1717" s="1">
        <f>COUNTIF(B1717,"*ei*")</f>
        <v>0</v>
      </c>
      <c r="O1717" s="1">
        <f>COUNTIF(B1717,"*ea*")</f>
        <v>0</v>
      </c>
      <c r="P1717" s="1">
        <f>COUNTIF(B1717,"*eo*")</f>
        <v>0</v>
      </c>
      <c r="Q1717" s="1">
        <f>COUNTIF(B1717,"*eu*")</f>
        <v>0</v>
      </c>
      <c r="R1717" s="1">
        <f>COUNTIF(B1717,"*ai*")</f>
        <v>0</v>
      </c>
      <c r="S1717" s="1">
        <f>COUNTIF(B1717,"*ae*")</f>
        <v>0</v>
      </c>
      <c r="T1717" s="1">
        <f>COUNTIF(B1717,"*ao*")</f>
        <v>0</v>
      </c>
      <c r="U1717" s="1">
        <f>COUNTIF(B1717,"*au*")</f>
        <v>0</v>
      </c>
      <c r="V1717" s="1">
        <f>COUNTIF(B1717,"*oi*")</f>
        <v>0</v>
      </c>
      <c r="W1717" s="1">
        <f>COUNTIF(B1717,"*oe*")</f>
        <v>0</v>
      </c>
      <c r="X1717" s="1">
        <f>COUNTIF(B1717,"*oa*")</f>
        <v>0</v>
      </c>
      <c r="Y1717" s="1">
        <f>COUNTIF(B1717,"*ou*")</f>
        <v>0</v>
      </c>
      <c r="Z1717" s="1">
        <f>COUNTIF(B1717,"*ui*")</f>
        <v>0</v>
      </c>
      <c r="AA1717" s="1">
        <f>COUNTIF(B1717,"*ua*")</f>
        <v>0</v>
      </c>
      <c r="AB1717">
        <f>SUM(G1717:AA1717)</f>
        <v>0</v>
      </c>
      <c r="AC1717">
        <v>2</v>
      </c>
      <c r="AD1717">
        <f>COUNTIF(AC1717,"2")</f>
        <v>1</v>
      </c>
      <c r="AE1717">
        <f>COUNTIF(AC1717,"3")</f>
        <v>0</v>
      </c>
      <c r="AF1717">
        <f>COUNTIF(AC1717,"4")</f>
        <v>0</v>
      </c>
      <c r="AG1717">
        <f>COUNTIF(AC1717,"5")</f>
        <v>0</v>
      </c>
      <c r="AH1717">
        <v>1</v>
      </c>
      <c r="AI1717">
        <v>0</v>
      </c>
      <c r="AM1717">
        <v>1</v>
      </c>
      <c r="AN1717" t="str">
        <f>RIGHT(B1717,1)</f>
        <v>n</v>
      </c>
      <c r="AO1717" s="1">
        <f>COUNTIF(F1717,"CVCV")+COUNTIF(F1717,"CVVCV")</f>
        <v>0</v>
      </c>
      <c r="AP1717" s="1">
        <f>COUNTIF(F1717,"CVCVC")+COUNTIF(F1717,"CVVCVC")</f>
        <v>1</v>
      </c>
      <c r="AQ1717" s="1">
        <f>COUNTIF(F1717,"VCV")+COUNTIF(F1717,"VVCV")</f>
        <v>0</v>
      </c>
      <c r="AR1717" s="1">
        <f>COUNTIF(F1717,"VCVC")+COUNTIF(F1717,"VVCVC")</f>
        <v>0</v>
      </c>
      <c r="AS1717" s="1">
        <f>COUNTIF(F1717,"CVV")</f>
        <v>0</v>
      </c>
      <c r="AT1717" s="1">
        <f>COUNTIF(F1717,"CVVC")</f>
        <v>0</v>
      </c>
      <c r="AU1717" s="1">
        <f>COUNTIF(F1717,"VV")</f>
        <v>0</v>
      </c>
      <c r="AV1717" s="1">
        <f>COUNTIF(F1717,"VVC")</f>
        <v>0</v>
      </c>
      <c r="AW1717" s="1">
        <f>COUNTIF(F1717,"CVVCVC")+COUNTIF(F1717,"VVCVC")+COUNTIF(F1717,"CVVCV")+COUNTIF(F1717,"VVCV")</f>
        <v>0</v>
      </c>
      <c r="AY1717" s="1">
        <f>COUNTIF(F1717,"CCVCV")</f>
        <v>0</v>
      </c>
      <c r="AZ1717" s="1">
        <f>COUNTIF(F1717,"CCVCVC")</f>
        <v>0</v>
      </c>
      <c r="BA1717" s="1">
        <f>COUNTIF(F1717,"CCVV")</f>
        <v>0</v>
      </c>
      <c r="BB1717" s="1">
        <f>COUNTIF(F1717,"CCVVC")</f>
        <v>0</v>
      </c>
      <c r="BF1717" s="1" t="str">
        <f>RIGHT(F1717,4)</f>
        <v>VCVC</v>
      </c>
      <c r="BG1717" s="1"/>
      <c r="BJ1717">
        <v>1</v>
      </c>
      <c r="BP1717" s="1">
        <f>SUM(BG1717:BO1717)</f>
        <v>1</v>
      </c>
      <c r="BQ1717">
        <v>0</v>
      </c>
      <c r="BS1717" s="1" t="str">
        <f>LEFT(B1717,1)</f>
        <v>h</v>
      </c>
      <c r="BT1717" s="1" t="str">
        <f>LEFT(B1717,2)</f>
        <v>hu</v>
      </c>
      <c r="BU1717" s="1" t="str">
        <f>RIGHT(B1717,1)</f>
        <v>n</v>
      </c>
      <c r="BX1717" s="10">
        <v>0</v>
      </c>
      <c r="BY1717" s="10" t="str">
        <f>LEFT(CA1717,1)</f>
        <v>u</v>
      </c>
      <c r="BZ1717" s="10" t="str">
        <f>LEFT(CC1717,1)</f>
        <v>u</v>
      </c>
      <c r="CA1717" s="10" t="str">
        <f>RIGHT(B1717,4)</f>
        <v>unun</v>
      </c>
      <c r="CB1717" s="10" t="str">
        <f>RIGHT(B1717,3)</f>
        <v>nun</v>
      </c>
      <c r="CC1717" s="10" t="str">
        <f>RIGHT(B1717,2)</f>
        <v>un</v>
      </c>
      <c r="CD1717" s="10" t="str">
        <f>RIGHT(B1717,1)</f>
        <v>n</v>
      </c>
    </row>
    <row r="1718" spans="1:82">
      <c r="A1718">
        <v>1956</v>
      </c>
      <c r="B1718" s="30" t="s">
        <v>503</v>
      </c>
      <c r="C1718" t="s">
        <v>1851</v>
      </c>
      <c r="D1718" t="s">
        <v>1150</v>
      </c>
      <c r="E1718" t="s">
        <v>2821</v>
      </c>
      <c r="F1718" t="s">
        <v>2842</v>
      </c>
      <c r="G1718" s="1">
        <f>COUNTIF(B1718,"*ii*")</f>
        <v>0</v>
      </c>
      <c r="H1718" s="1">
        <f>COUNTIF(B1718,"*ee*")</f>
        <v>0</v>
      </c>
      <c r="I1718" s="1">
        <f>COUNTIF(B1718,"*aa*")</f>
        <v>0</v>
      </c>
      <c r="J1718" s="1">
        <f>COUNTIF(B1718,"*oo*")</f>
        <v>0</v>
      </c>
      <c r="K1718" s="1">
        <f>COUNTIF(B1718,"*uu*")</f>
        <v>0</v>
      </c>
      <c r="L1718" s="1">
        <f>COUNTIF(B1718,"*ia*")</f>
        <v>0</v>
      </c>
      <c r="M1718" s="1">
        <f>COUNTIF(B1718,"*iu*")</f>
        <v>0</v>
      </c>
      <c r="N1718" s="1">
        <f>COUNTIF(B1718,"*ei*")</f>
        <v>0</v>
      </c>
      <c r="O1718" s="1">
        <f>COUNTIF(B1718,"*ea*")</f>
        <v>0</v>
      </c>
      <c r="P1718" s="1">
        <f>COUNTIF(B1718,"*eo*")</f>
        <v>0</v>
      </c>
      <c r="Q1718" s="1">
        <f>COUNTIF(B1718,"*eu*")</f>
        <v>0</v>
      </c>
      <c r="R1718" s="1">
        <f>COUNTIF(B1718,"*ai*")</f>
        <v>0</v>
      </c>
      <c r="S1718" s="1">
        <f>COUNTIF(B1718,"*ae*")</f>
        <v>0</v>
      </c>
      <c r="T1718" s="1">
        <f>COUNTIF(B1718,"*ao*")</f>
        <v>0</v>
      </c>
      <c r="U1718" s="1">
        <f>COUNTIF(B1718,"*au*")</f>
        <v>0</v>
      </c>
      <c r="V1718" s="1">
        <f>COUNTIF(B1718,"*oi*")</f>
        <v>0</v>
      </c>
      <c r="W1718" s="1">
        <f>COUNTIF(B1718,"*oe*")</f>
        <v>0</v>
      </c>
      <c r="X1718" s="1">
        <f>COUNTIF(B1718,"*oa*")</f>
        <v>0</v>
      </c>
      <c r="Y1718" s="1">
        <f>COUNTIF(B1718,"*ou*")</f>
        <v>0</v>
      </c>
      <c r="Z1718" s="1">
        <f>COUNTIF(B1718,"*ui*")</f>
        <v>0</v>
      </c>
      <c r="AA1718" s="1">
        <f>COUNTIF(B1718,"*ua*")</f>
        <v>0</v>
      </c>
      <c r="AB1718">
        <f>SUM(G1718:AA1718)</f>
        <v>0</v>
      </c>
      <c r="AC1718">
        <v>2</v>
      </c>
      <c r="AD1718">
        <f>COUNTIF(AC1718,"2")</f>
        <v>1</v>
      </c>
      <c r="AE1718">
        <f>COUNTIF(AC1718,"3")</f>
        <v>0</v>
      </c>
      <c r="AF1718">
        <f>COUNTIF(AC1718,"4")</f>
        <v>0</v>
      </c>
      <c r="AG1718">
        <f>COUNTIF(AC1718,"5")</f>
        <v>0</v>
      </c>
      <c r="AH1718">
        <v>1</v>
      </c>
      <c r="AI1718">
        <v>0</v>
      </c>
      <c r="AM1718">
        <v>1</v>
      </c>
      <c r="AN1718" t="str">
        <f>RIGHT(B1718,1)</f>
        <v>n</v>
      </c>
      <c r="AO1718" s="1">
        <f>COUNTIF(F1718,"CVCV")+COUNTIF(F1718,"CVVCV")</f>
        <v>0</v>
      </c>
      <c r="AP1718" s="1">
        <f>COUNTIF(F1718,"CVCVC")+COUNTIF(F1718,"CVVCVC")</f>
        <v>1</v>
      </c>
      <c r="AQ1718" s="1">
        <f>COUNTIF(F1718,"VCV")+COUNTIF(F1718,"VVCV")</f>
        <v>0</v>
      </c>
      <c r="AR1718" s="1">
        <f>COUNTIF(F1718,"VCVC")+COUNTIF(F1718,"VVCVC")</f>
        <v>0</v>
      </c>
      <c r="AS1718" s="1">
        <f>COUNTIF(F1718,"CVV")</f>
        <v>0</v>
      </c>
      <c r="AT1718" s="1">
        <f>COUNTIF(F1718,"CVVC")</f>
        <v>0</v>
      </c>
      <c r="AU1718" s="1">
        <f>COUNTIF(F1718,"VV")</f>
        <v>0</v>
      </c>
      <c r="AV1718" s="1">
        <f>COUNTIF(F1718,"VVC")</f>
        <v>0</v>
      </c>
      <c r="AW1718" s="1">
        <f>COUNTIF(F1718,"CVVCVC")+COUNTIF(F1718,"VVCVC")+COUNTIF(F1718,"CVVCV")+COUNTIF(F1718,"VVCV")</f>
        <v>0</v>
      </c>
      <c r="AY1718" s="1">
        <f>COUNTIF(F1718,"CCVCV")</f>
        <v>0</v>
      </c>
      <c r="AZ1718" s="1">
        <f>COUNTIF(F1718,"CCVCVC")</f>
        <v>0</v>
      </c>
      <c r="BA1718" s="1">
        <f>COUNTIF(F1718,"CCVV")</f>
        <v>0</v>
      </c>
      <c r="BB1718" s="1">
        <f>COUNTIF(F1718,"CCVVC")</f>
        <v>0</v>
      </c>
      <c r="BF1718" s="1" t="str">
        <f>RIGHT(F1718,4)</f>
        <v>VCVC</v>
      </c>
      <c r="BG1718" s="1"/>
      <c r="BJ1718">
        <v>1</v>
      </c>
      <c r="BP1718" s="1">
        <f>SUM(BG1718:BO1718)</f>
        <v>1</v>
      </c>
      <c r="BQ1718">
        <v>0</v>
      </c>
      <c r="BS1718" s="1" t="str">
        <f>LEFT(B1718,1)</f>
        <v>t</v>
      </c>
      <c r="BT1718" s="1" t="str">
        <f>LEFT(B1718,2)</f>
        <v>tu</v>
      </c>
      <c r="BU1718" s="1" t="str">
        <f>RIGHT(B1718,1)</f>
        <v>n</v>
      </c>
      <c r="BX1718" s="10">
        <v>0</v>
      </c>
      <c r="BY1718" s="10" t="str">
        <f>LEFT(CA1718,1)</f>
        <v>u</v>
      </c>
      <c r="BZ1718" s="10" t="str">
        <f>LEFT(CC1718,1)</f>
        <v>u</v>
      </c>
      <c r="CA1718" s="10" t="str">
        <f>RIGHT(B1718,4)</f>
        <v>urun</v>
      </c>
      <c r="CB1718" s="10" t="str">
        <f>RIGHT(B1718,3)</f>
        <v>run</v>
      </c>
      <c r="CC1718" s="10" t="str">
        <f>RIGHT(B1718,2)</f>
        <v>un</v>
      </c>
      <c r="CD1718" s="10" t="str">
        <f>RIGHT(B1718,1)</f>
        <v>n</v>
      </c>
    </row>
    <row r="1719" spans="1:82">
      <c r="A1719">
        <v>351</v>
      </c>
      <c r="B1719" s="30" t="s">
        <v>3054</v>
      </c>
      <c r="C1719" t="s">
        <v>2580</v>
      </c>
      <c r="D1719" t="s">
        <v>1150</v>
      </c>
      <c r="E1719" t="s">
        <v>2821</v>
      </c>
      <c r="F1719" t="s">
        <v>2842</v>
      </c>
      <c r="G1719" s="1">
        <f>COUNTIF(B1719,"*ii*")</f>
        <v>0</v>
      </c>
      <c r="H1719" s="1">
        <f>COUNTIF(B1719,"*ee*")</f>
        <v>0</v>
      </c>
      <c r="I1719" s="1">
        <f>COUNTIF(B1719,"*aa*")</f>
        <v>0</v>
      </c>
      <c r="J1719" s="1">
        <f>COUNTIF(B1719,"*oo*")</f>
        <v>0</v>
      </c>
      <c r="K1719" s="1">
        <f>COUNTIF(B1719,"*uu*")</f>
        <v>0</v>
      </c>
      <c r="L1719" s="1">
        <f>COUNTIF(B1719,"*ia*")</f>
        <v>0</v>
      </c>
      <c r="M1719" s="1">
        <f>COUNTIF(B1719,"*iu*")</f>
        <v>0</v>
      </c>
      <c r="N1719" s="1">
        <f>COUNTIF(B1719,"*ei*")</f>
        <v>0</v>
      </c>
      <c r="O1719" s="1">
        <f>COUNTIF(B1719,"*ea*")</f>
        <v>0</v>
      </c>
      <c r="P1719" s="1">
        <f>COUNTIF(B1719,"*eo*")</f>
        <v>0</v>
      </c>
      <c r="Q1719" s="1">
        <f>COUNTIF(B1719,"*eu*")</f>
        <v>0</v>
      </c>
      <c r="R1719" s="1">
        <f>COUNTIF(B1719,"*ai*")</f>
        <v>0</v>
      </c>
      <c r="S1719" s="1">
        <f>COUNTIF(B1719,"*ae*")</f>
        <v>0</v>
      </c>
      <c r="T1719" s="1">
        <f>COUNTIF(B1719,"*ao*")</f>
        <v>0</v>
      </c>
      <c r="U1719" s="1">
        <f>COUNTIF(B1719,"*au*")</f>
        <v>0</v>
      </c>
      <c r="V1719" s="1">
        <f>COUNTIF(B1719,"*oi*")</f>
        <v>0</v>
      </c>
      <c r="W1719" s="1">
        <f>COUNTIF(B1719,"*oe*")</f>
        <v>0</v>
      </c>
      <c r="X1719" s="1">
        <f>COUNTIF(B1719,"*oa*")</f>
        <v>0</v>
      </c>
      <c r="Y1719" s="1">
        <f>COUNTIF(B1719,"*ou*")</f>
        <v>0</v>
      </c>
      <c r="Z1719" s="1">
        <f>COUNTIF(B1719,"*ui*")</f>
        <v>0</v>
      </c>
      <c r="AA1719" s="1">
        <f>COUNTIF(B1719,"*ua*")</f>
        <v>0</v>
      </c>
      <c r="AB1719">
        <f>SUM(G1719:AA1719)</f>
        <v>0</v>
      </c>
      <c r="AC1719">
        <v>2</v>
      </c>
      <c r="AD1719">
        <f>COUNTIF(AC1719,"2")</f>
        <v>1</v>
      </c>
      <c r="AE1719">
        <f>COUNTIF(AC1719,"3")</f>
        <v>0</v>
      </c>
      <c r="AF1719">
        <f>COUNTIF(AC1719,"4")</f>
        <v>0</v>
      </c>
      <c r="AG1719">
        <f>COUNTIF(AC1719,"5")</f>
        <v>0</v>
      </c>
      <c r="AH1719">
        <v>1</v>
      </c>
      <c r="AI1719">
        <v>0</v>
      </c>
      <c r="AM1719">
        <v>1</v>
      </c>
      <c r="AN1719" t="str">
        <f>RIGHT(B1719,1)</f>
        <v>n</v>
      </c>
      <c r="AO1719" s="1">
        <f>COUNTIF(F1719,"CVCV")+COUNTIF(F1719,"CVVCV")</f>
        <v>0</v>
      </c>
      <c r="AP1719" s="1">
        <f>COUNTIF(F1719,"CVCVC")+COUNTIF(F1719,"CVVCVC")</f>
        <v>1</v>
      </c>
      <c r="AQ1719" s="1">
        <f>COUNTIF(F1719,"VCV")+COUNTIF(F1719,"VVCV")</f>
        <v>0</v>
      </c>
      <c r="AR1719" s="1">
        <f>COUNTIF(F1719,"VCVC")+COUNTIF(F1719,"VVCVC")</f>
        <v>0</v>
      </c>
      <c r="AS1719" s="1">
        <f>COUNTIF(F1719,"CVV")</f>
        <v>0</v>
      </c>
      <c r="AT1719" s="1">
        <f>COUNTIF(F1719,"CVVC")</f>
        <v>0</v>
      </c>
      <c r="AU1719" s="1">
        <f>COUNTIF(F1719,"VV")</f>
        <v>0</v>
      </c>
      <c r="AV1719" s="1">
        <f>COUNTIF(F1719,"VVC")</f>
        <v>0</v>
      </c>
      <c r="AW1719" s="1">
        <f>COUNTIF(F1719,"CVVCVC")+COUNTIF(F1719,"VVCVC")+COUNTIF(F1719,"CVVCV")+COUNTIF(F1719,"VVCV")</f>
        <v>0</v>
      </c>
      <c r="AY1719" s="1">
        <f>COUNTIF(F1719,"CCVCV")</f>
        <v>0</v>
      </c>
      <c r="AZ1719" s="1">
        <f>COUNTIF(F1719,"CCVCVC")</f>
        <v>0</v>
      </c>
      <c r="BA1719" s="1">
        <f>COUNTIF(F1719,"CCVV")</f>
        <v>0</v>
      </c>
      <c r="BB1719" s="1">
        <f>COUNTIF(F1719,"CCVVC")</f>
        <v>0</v>
      </c>
      <c r="BF1719" s="1" t="str">
        <f>RIGHT(F1719,4)</f>
        <v>VCVC</v>
      </c>
      <c r="BG1719" s="1"/>
      <c r="BJ1719">
        <v>1</v>
      </c>
      <c r="BP1719" s="1">
        <f>SUM(BG1719:BO1719)</f>
        <v>1</v>
      </c>
      <c r="BQ1719">
        <v>0</v>
      </c>
      <c r="BS1719" s="1" t="str">
        <f>LEFT(B1719,1)</f>
        <v>f</v>
      </c>
      <c r="BT1719" s="1" t="str">
        <f>LEFT(B1719,2)</f>
        <v>fu</v>
      </c>
      <c r="BU1719" s="1" t="str">
        <f>RIGHT(B1719,1)</f>
        <v>n</v>
      </c>
      <c r="BX1719" s="10">
        <v>0</v>
      </c>
      <c r="BY1719" s="10" t="str">
        <f>LEFT(CA1719,1)</f>
        <v>u</v>
      </c>
      <c r="BZ1719" s="10" t="str">
        <f>LEFT(CC1719,1)</f>
        <v>u</v>
      </c>
      <c r="CA1719" s="10" t="str">
        <f>RIGHT(B1719,4)</f>
        <v>uʔun</v>
      </c>
      <c r="CB1719" s="10" t="str">
        <f>RIGHT(B1719,3)</f>
        <v>ʔun</v>
      </c>
      <c r="CC1719" s="10" t="str">
        <f>RIGHT(B1719,2)</f>
        <v>un</v>
      </c>
      <c r="CD1719" s="10" t="str">
        <f>RIGHT(B1719,1)</f>
        <v>n</v>
      </c>
    </row>
    <row r="1720" spans="1:82">
      <c r="A1720">
        <v>1470</v>
      </c>
      <c r="B1720" s="30" t="s">
        <v>608</v>
      </c>
      <c r="C1720" t="s">
        <v>1983</v>
      </c>
      <c r="D1720" t="s">
        <v>1141</v>
      </c>
      <c r="E1720" t="s">
        <v>1141</v>
      </c>
      <c r="F1720" t="s">
        <v>2842</v>
      </c>
      <c r="G1720" s="1">
        <f>COUNTIF(B1720,"*ii*")</f>
        <v>0</v>
      </c>
      <c r="H1720" s="1">
        <f>COUNTIF(B1720,"*ee*")</f>
        <v>0</v>
      </c>
      <c r="I1720" s="1">
        <f>COUNTIF(B1720,"*aa*")</f>
        <v>0</v>
      </c>
      <c r="J1720" s="1">
        <f>COUNTIF(B1720,"*oo*")</f>
        <v>0</v>
      </c>
      <c r="K1720" s="1">
        <f>COUNTIF(B1720,"*uu*")</f>
        <v>0</v>
      </c>
      <c r="L1720" s="1">
        <f>COUNTIF(B1720,"*ia*")</f>
        <v>0</v>
      </c>
      <c r="M1720" s="1">
        <f>COUNTIF(B1720,"*iu*")</f>
        <v>0</v>
      </c>
      <c r="N1720" s="1">
        <f>COUNTIF(B1720,"*ei*")</f>
        <v>0</v>
      </c>
      <c r="O1720" s="1">
        <f>COUNTIF(B1720,"*ea*")</f>
        <v>0</v>
      </c>
      <c r="P1720" s="1">
        <f>COUNTIF(B1720,"*eo*")</f>
        <v>0</v>
      </c>
      <c r="Q1720" s="1">
        <f>COUNTIF(B1720,"*eu*")</f>
        <v>0</v>
      </c>
      <c r="R1720" s="1">
        <f>COUNTIF(B1720,"*ai*")</f>
        <v>0</v>
      </c>
      <c r="S1720" s="1">
        <f>COUNTIF(B1720,"*ae*")</f>
        <v>0</v>
      </c>
      <c r="T1720" s="1">
        <f>COUNTIF(B1720,"*ao*")</f>
        <v>0</v>
      </c>
      <c r="U1720" s="1">
        <f>COUNTIF(B1720,"*au*")</f>
        <v>0</v>
      </c>
      <c r="V1720" s="1">
        <f>COUNTIF(B1720,"*oi*")</f>
        <v>0</v>
      </c>
      <c r="W1720" s="1">
        <f>COUNTIF(B1720,"*oe*")</f>
        <v>0</v>
      </c>
      <c r="X1720" s="1">
        <f>COUNTIF(B1720,"*oa*")</f>
        <v>0</v>
      </c>
      <c r="Y1720" s="1">
        <f>COUNTIF(B1720,"*ou*")</f>
        <v>0</v>
      </c>
      <c r="Z1720" s="1">
        <f>COUNTIF(B1720,"*ui*")</f>
        <v>0</v>
      </c>
      <c r="AA1720" s="1">
        <f>COUNTIF(B1720,"*ua*")</f>
        <v>0</v>
      </c>
      <c r="AB1720">
        <f>SUM(G1720:AA1720)</f>
        <v>0</v>
      </c>
      <c r="AC1720">
        <v>2</v>
      </c>
      <c r="AD1720">
        <f>COUNTIF(AC1720,"2")</f>
        <v>1</v>
      </c>
      <c r="AE1720">
        <f>COUNTIF(AC1720,"3")</f>
        <v>0</v>
      </c>
      <c r="AF1720">
        <f>COUNTIF(AC1720,"4")</f>
        <v>0</v>
      </c>
      <c r="AG1720">
        <f>COUNTIF(AC1720,"5")</f>
        <v>0</v>
      </c>
      <c r="AH1720">
        <v>1</v>
      </c>
      <c r="AI1720">
        <v>0</v>
      </c>
      <c r="AM1720">
        <v>1</v>
      </c>
      <c r="AN1720" t="str">
        <f>RIGHT(B1720,1)</f>
        <v>p</v>
      </c>
      <c r="AO1720" s="1">
        <f>COUNTIF(F1720,"CVCV")+COUNTIF(F1720,"CVVCV")</f>
        <v>0</v>
      </c>
      <c r="AP1720" s="1">
        <f>COUNTIF(F1720,"CVCVC")+COUNTIF(F1720,"CVVCVC")</f>
        <v>1</v>
      </c>
      <c r="AQ1720" s="1">
        <f>COUNTIF(F1720,"VCV")+COUNTIF(F1720,"VVCV")</f>
        <v>0</v>
      </c>
      <c r="AR1720" s="1">
        <f>COUNTIF(F1720,"VCVC")+COUNTIF(F1720,"VVCVC")</f>
        <v>0</v>
      </c>
      <c r="AS1720" s="1">
        <f>COUNTIF(F1720,"CVV")</f>
        <v>0</v>
      </c>
      <c r="AT1720" s="1">
        <f>COUNTIF(F1720,"CVVC")</f>
        <v>0</v>
      </c>
      <c r="AU1720" s="1">
        <f>COUNTIF(F1720,"VV")</f>
        <v>0</v>
      </c>
      <c r="AV1720" s="1">
        <f>COUNTIF(F1720,"VVC")</f>
        <v>0</v>
      </c>
      <c r="AW1720" s="1">
        <f>COUNTIF(F1720,"CVVCVC")+COUNTIF(F1720,"VVCVC")+COUNTIF(F1720,"CVVCV")+COUNTIF(F1720,"VVCV")</f>
        <v>0</v>
      </c>
      <c r="AY1720" s="1">
        <f>COUNTIF(F1720,"CCVCV")</f>
        <v>0</v>
      </c>
      <c r="AZ1720" s="1">
        <f>COUNTIF(F1720,"CCVCVC")</f>
        <v>0</v>
      </c>
      <c r="BA1720" s="1">
        <f>COUNTIF(F1720,"CCVV")</f>
        <v>0</v>
      </c>
      <c r="BB1720" s="1">
        <f>COUNTIF(F1720,"CCVVC")</f>
        <v>0</v>
      </c>
      <c r="BF1720" s="1" t="str">
        <f>RIGHT(F1720,4)</f>
        <v>VCVC</v>
      </c>
      <c r="BG1720" s="1"/>
      <c r="BJ1720">
        <v>1</v>
      </c>
      <c r="BP1720" s="1">
        <f>SUM(BG1720:BO1720)</f>
        <v>1</v>
      </c>
      <c r="BQ1720">
        <v>0</v>
      </c>
      <c r="BS1720" s="1" t="str">
        <f>LEFT(B1720,1)</f>
        <v>r</v>
      </c>
      <c r="BT1720" s="1" t="str">
        <f>LEFT(B1720,2)</f>
        <v>ra</v>
      </c>
      <c r="BU1720" s="1" t="str">
        <f>RIGHT(B1720,1)</f>
        <v>p</v>
      </c>
      <c r="BX1720" s="10">
        <v>0</v>
      </c>
      <c r="BY1720" s="10" t="str">
        <f>LEFT(CA1720,1)</f>
        <v>a</v>
      </c>
      <c r="BZ1720" s="10" t="str">
        <f>LEFT(CC1720,1)</f>
        <v>u</v>
      </c>
      <c r="CA1720" s="10" t="str">
        <f>RIGHT(B1720,4)</f>
        <v>amup</v>
      </c>
      <c r="CB1720" s="10" t="str">
        <f>RIGHT(B1720,3)</f>
        <v>mup</v>
      </c>
      <c r="CC1720" s="10" t="str">
        <f>RIGHT(B1720,2)</f>
        <v>up</v>
      </c>
      <c r="CD1720" s="10" t="str">
        <f>RIGHT(B1720,1)</f>
        <v>p</v>
      </c>
    </row>
    <row r="1721" spans="1:82">
      <c r="A1721">
        <v>1640</v>
      </c>
      <c r="B1721" s="30" t="s">
        <v>3443</v>
      </c>
      <c r="C1721" t="s">
        <v>1859</v>
      </c>
      <c r="D1721" t="s">
        <v>1150</v>
      </c>
      <c r="E1721" t="s">
        <v>2821</v>
      </c>
      <c r="F1721" t="s">
        <v>2842</v>
      </c>
      <c r="G1721" s="1">
        <f>COUNTIF(B1721,"*ii*")</f>
        <v>0</v>
      </c>
      <c r="H1721" s="1">
        <f>COUNTIF(B1721,"*ee*")</f>
        <v>0</v>
      </c>
      <c r="I1721" s="1">
        <f>COUNTIF(B1721,"*aa*")</f>
        <v>0</v>
      </c>
      <c r="J1721" s="1">
        <f>COUNTIF(B1721,"*oo*")</f>
        <v>0</v>
      </c>
      <c r="K1721" s="1">
        <f>COUNTIF(B1721,"*uu*")</f>
        <v>0</v>
      </c>
      <c r="L1721" s="1">
        <f>COUNTIF(B1721,"*ia*")</f>
        <v>0</v>
      </c>
      <c r="M1721" s="1">
        <f>COUNTIF(B1721,"*iu*")</f>
        <v>0</v>
      </c>
      <c r="N1721" s="1">
        <f>COUNTIF(B1721,"*ei*")</f>
        <v>0</v>
      </c>
      <c r="O1721" s="1">
        <f>COUNTIF(B1721,"*ea*")</f>
        <v>0</v>
      </c>
      <c r="P1721" s="1">
        <f>COUNTIF(B1721,"*eo*")</f>
        <v>0</v>
      </c>
      <c r="Q1721" s="1">
        <f>COUNTIF(B1721,"*eu*")</f>
        <v>0</v>
      </c>
      <c r="R1721" s="1">
        <f>COUNTIF(B1721,"*ai*")</f>
        <v>0</v>
      </c>
      <c r="S1721" s="1">
        <f>COUNTIF(B1721,"*ae*")</f>
        <v>0</v>
      </c>
      <c r="T1721" s="1">
        <f>COUNTIF(B1721,"*ao*")</f>
        <v>0</v>
      </c>
      <c r="U1721" s="1">
        <f>COUNTIF(B1721,"*au*")</f>
        <v>0</v>
      </c>
      <c r="V1721" s="1">
        <f>COUNTIF(B1721,"*oi*")</f>
        <v>0</v>
      </c>
      <c r="W1721" s="1">
        <f>COUNTIF(B1721,"*oe*")</f>
        <v>0</v>
      </c>
      <c r="X1721" s="1">
        <f>COUNTIF(B1721,"*oa*")</f>
        <v>0</v>
      </c>
      <c r="Y1721" s="1">
        <f>COUNTIF(B1721,"*ou*")</f>
        <v>0</v>
      </c>
      <c r="Z1721" s="1">
        <f>COUNTIF(B1721,"*ui*")</f>
        <v>0</v>
      </c>
      <c r="AA1721" s="1">
        <f>COUNTIF(B1721,"*ua*")</f>
        <v>0</v>
      </c>
      <c r="AB1721">
        <f>SUM(G1721:AA1721)</f>
        <v>0</v>
      </c>
      <c r="AC1721">
        <v>2</v>
      </c>
      <c r="AD1721">
        <f>COUNTIF(AC1721,"2")</f>
        <v>1</v>
      </c>
      <c r="AE1721">
        <f>COUNTIF(AC1721,"3")</f>
        <v>0</v>
      </c>
      <c r="AF1721">
        <f>COUNTIF(AC1721,"4")</f>
        <v>0</v>
      </c>
      <c r="AG1721">
        <f>COUNTIF(AC1721,"5")</f>
        <v>0</v>
      </c>
      <c r="AH1721">
        <v>1</v>
      </c>
      <c r="AI1721">
        <v>0</v>
      </c>
      <c r="AM1721">
        <v>1</v>
      </c>
      <c r="AN1721" t="str">
        <f>RIGHT(B1721,1)</f>
        <v>r</v>
      </c>
      <c r="AO1721" s="1">
        <f>COUNTIF(F1721,"CVCV")+COUNTIF(F1721,"CVVCV")</f>
        <v>0</v>
      </c>
      <c r="AP1721" s="1">
        <f>COUNTIF(F1721,"CVCVC")+COUNTIF(F1721,"CVVCVC")</f>
        <v>1</v>
      </c>
      <c r="AQ1721" s="1">
        <f>COUNTIF(F1721,"VCV")+COUNTIF(F1721,"VVCV")</f>
        <v>0</v>
      </c>
      <c r="AR1721" s="1">
        <f>COUNTIF(F1721,"VCVC")+COUNTIF(F1721,"VVCVC")</f>
        <v>0</v>
      </c>
      <c r="AS1721" s="1">
        <f>COUNTIF(F1721,"CVV")</f>
        <v>0</v>
      </c>
      <c r="AT1721" s="1">
        <f>COUNTIF(F1721,"CVVC")</f>
        <v>0</v>
      </c>
      <c r="AU1721" s="1">
        <f>COUNTIF(F1721,"VV")</f>
        <v>0</v>
      </c>
      <c r="AV1721" s="1">
        <f>COUNTIF(F1721,"VVC")</f>
        <v>0</v>
      </c>
      <c r="AW1721" s="1">
        <f>COUNTIF(F1721,"CVVCVC")+COUNTIF(F1721,"VVCVC")+COUNTIF(F1721,"CVVCV")+COUNTIF(F1721,"VVCV")</f>
        <v>0</v>
      </c>
      <c r="AY1721" s="1">
        <f>COUNTIF(F1721,"CCVCV")</f>
        <v>0</v>
      </c>
      <c r="AZ1721" s="1">
        <f>COUNTIF(F1721,"CCVCVC")</f>
        <v>0</v>
      </c>
      <c r="BA1721" s="1">
        <f>COUNTIF(F1721,"CCVV")</f>
        <v>0</v>
      </c>
      <c r="BB1721" s="1">
        <f>COUNTIF(F1721,"CCVVC")</f>
        <v>0</v>
      </c>
      <c r="BF1721" s="1" t="str">
        <f>RIGHT(F1721,4)</f>
        <v>VCVC</v>
      </c>
      <c r="BG1721" s="1"/>
      <c r="BJ1721">
        <v>1</v>
      </c>
      <c r="BP1721" s="1">
        <f>SUM(BG1721:BO1721)</f>
        <v>1</v>
      </c>
      <c r="BQ1721">
        <v>0</v>
      </c>
      <c r="BS1721" s="1" t="str">
        <f>LEFT(B1721,1)</f>
        <v>s</v>
      </c>
      <c r="BT1721" s="1" t="str">
        <f>LEFT(B1721,2)</f>
        <v>se</v>
      </c>
      <c r="BU1721" s="1" t="str">
        <f>RIGHT(B1721,1)</f>
        <v>r</v>
      </c>
      <c r="BX1721" s="10">
        <v>0</v>
      </c>
      <c r="BY1721" s="10" t="str">
        <f>LEFT(CA1721,1)</f>
        <v>e</v>
      </c>
      <c r="BZ1721" s="10" t="str">
        <f>LEFT(CC1721,1)</f>
        <v>u</v>
      </c>
      <c r="CA1721" s="10" t="str">
        <f>RIGHT(B1721,4)</f>
        <v>eʔur</v>
      </c>
      <c r="CB1721" s="10" t="str">
        <f>RIGHT(B1721,3)</f>
        <v>ʔur</v>
      </c>
      <c r="CC1721" s="10" t="str">
        <f>RIGHT(B1721,2)</f>
        <v>ur</v>
      </c>
      <c r="CD1721" s="10" t="str">
        <f>RIGHT(B1721,1)</f>
        <v>r</v>
      </c>
    </row>
    <row r="1722" spans="1:82">
      <c r="A1722">
        <v>475</v>
      </c>
      <c r="B1722" s="30" t="s">
        <v>1042</v>
      </c>
      <c r="C1722" t="s">
        <v>2654</v>
      </c>
      <c r="D1722" t="s">
        <v>1141</v>
      </c>
      <c r="E1722" t="s">
        <v>1141</v>
      </c>
      <c r="F1722" t="s">
        <v>2842</v>
      </c>
      <c r="G1722" s="1">
        <f>COUNTIF(B1722,"*ii*")</f>
        <v>0</v>
      </c>
      <c r="H1722" s="1">
        <f>COUNTIF(B1722,"*ee*")</f>
        <v>0</v>
      </c>
      <c r="I1722" s="1">
        <f>COUNTIF(B1722,"*aa*")</f>
        <v>0</v>
      </c>
      <c r="J1722" s="1">
        <f>COUNTIF(B1722,"*oo*")</f>
        <v>0</v>
      </c>
      <c r="K1722" s="1">
        <f>COUNTIF(B1722,"*uu*")</f>
        <v>0</v>
      </c>
      <c r="L1722" s="1">
        <f>COUNTIF(B1722,"*ia*")</f>
        <v>0</v>
      </c>
      <c r="M1722" s="1">
        <f>COUNTIF(B1722,"*iu*")</f>
        <v>0</v>
      </c>
      <c r="N1722" s="1">
        <f>COUNTIF(B1722,"*ei*")</f>
        <v>0</v>
      </c>
      <c r="O1722" s="1">
        <f>COUNTIF(B1722,"*ea*")</f>
        <v>0</v>
      </c>
      <c r="P1722" s="1">
        <f>COUNTIF(B1722,"*eo*")</f>
        <v>0</v>
      </c>
      <c r="Q1722" s="1">
        <f>COUNTIF(B1722,"*eu*")</f>
        <v>0</v>
      </c>
      <c r="R1722" s="1">
        <f>COUNTIF(B1722,"*ai*")</f>
        <v>0</v>
      </c>
      <c r="S1722" s="1">
        <f>COUNTIF(B1722,"*ae*")</f>
        <v>0</v>
      </c>
      <c r="T1722" s="1">
        <f>COUNTIF(B1722,"*ao*")</f>
        <v>0</v>
      </c>
      <c r="U1722" s="1">
        <f>COUNTIF(B1722,"*au*")</f>
        <v>0</v>
      </c>
      <c r="V1722" s="1">
        <f>COUNTIF(B1722,"*oi*")</f>
        <v>0</v>
      </c>
      <c r="W1722" s="1">
        <f>COUNTIF(B1722,"*oe*")</f>
        <v>0</v>
      </c>
      <c r="X1722" s="1">
        <f>COUNTIF(B1722,"*oa*")</f>
        <v>0</v>
      </c>
      <c r="Y1722" s="1">
        <f>COUNTIF(B1722,"*ou*")</f>
        <v>0</v>
      </c>
      <c r="Z1722" s="1">
        <f>COUNTIF(B1722,"*ui*")</f>
        <v>0</v>
      </c>
      <c r="AA1722" s="1">
        <f>COUNTIF(B1722,"*ua*")</f>
        <v>0</v>
      </c>
      <c r="AB1722">
        <f>SUM(G1722:AA1722)</f>
        <v>0</v>
      </c>
      <c r="AC1722">
        <v>2</v>
      </c>
      <c r="AD1722">
        <f>COUNTIF(AC1722,"2")</f>
        <v>1</v>
      </c>
      <c r="AE1722">
        <f>COUNTIF(AC1722,"3")</f>
        <v>0</v>
      </c>
      <c r="AF1722">
        <f>COUNTIF(AC1722,"4")</f>
        <v>0</v>
      </c>
      <c r="AG1722">
        <f>COUNTIF(AC1722,"5")</f>
        <v>0</v>
      </c>
      <c r="AH1722">
        <v>1</v>
      </c>
      <c r="AI1722">
        <v>0</v>
      </c>
      <c r="AM1722">
        <v>1</v>
      </c>
      <c r="AN1722" t="str">
        <f>RIGHT(B1722,1)</f>
        <v>s</v>
      </c>
      <c r="AO1722" s="1">
        <f>COUNTIF(F1722,"CVCV")+COUNTIF(F1722,"CVVCV")</f>
        <v>0</v>
      </c>
      <c r="AP1722" s="1">
        <f>COUNTIF(F1722,"CVCVC")+COUNTIF(F1722,"CVVCVC")</f>
        <v>1</v>
      </c>
      <c r="AQ1722" s="1">
        <f>COUNTIF(F1722,"VCV")+COUNTIF(F1722,"VVCV")</f>
        <v>0</v>
      </c>
      <c r="AR1722" s="1">
        <f>COUNTIF(F1722,"VCVC")+COUNTIF(F1722,"VVCVC")</f>
        <v>0</v>
      </c>
      <c r="AS1722" s="1">
        <f>COUNTIF(F1722,"CVV")</f>
        <v>0</v>
      </c>
      <c r="AT1722" s="1">
        <f>COUNTIF(F1722,"CVVC")</f>
        <v>0</v>
      </c>
      <c r="AU1722" s="1">
        <f>COUNTIF(F1722,"VV")</f>
        <v>0</v>
      </c>
      <c r="AV1722" s="1">
        <f>COUNTIF(F1722,"VVC")</f>
        <v>0</v>
      </c>
      <c r="AW1722" s="1">
        <f>COUNTIF(F1722,"CVVCVC")+COUNTIF(F1722,"VVCVC")+COUNTIF(F1722,"CVVCV")+COUNTIF(F1722,"VVCV")</f>
        <v>0</v>
      </c>
      <c r="AY1722" s="1">
        <f>COUNTIF(F1722,"CCVCV")</f>
        <v>0</v>
      </c>
      <c r="AZ1722" s="1">
        <f>COUNTIF(F1722,"CCVCVC")</f>
        <v>0</v>
      </c>
      <c r="BA1722" s="1">
        <f>COUNTIF(F1722,"CCVV")</f>
        <v>0</v>
      </c>
      <c r="BB1722" s="1">
        <f>COUNTIF(F1722,"CCVVC")</f>
        <v>0</v>
      </c>
      <c r="BF1722" s="1" t="str">
        <f>RIGHT(F1722,4)</f>
        <v>VCVC</v>
      </c>
      <c r="BG1722" s="1"/>
      <c r="BJ1722">
        <v>1</v>
      </c>
      <c r="BP1722" s="1">
        <f>SUM(BG1722:BO1722)</f>
        <v>1</v>
      </c>
      <c r="BQ1722">
        <v>0</v>
      </c>
      <c r="BS1722" s="1" t="str">
        <f>LEFT(B1722,1)</f>
        <v>k</v>
      </c>
      <c r="BT1722" s="1" t="str">
        <f>LEFT(B1722,2)</f>
        <v>ka</v>
      </c>
      <c r="BU1722" s="1" t="str">
        <f>RIGHT(B1722,1)</f>
        <v>s</v>
      </c>
      <c r="BX1722" s="10">
        <v>0</v>
      </c>
      <c r="BY1722" s="10" t="str">
        <f>LEFT(CA1722,1)</f>
        <v>a</v>
      </c>
      <c r="BZ1722" s="10" t="str">
        <f>LEFT(CC1722,1)</f>
        <v>u</v>
      </c>
      <c r="CA1722" s="10" t="str">
        <f>RIGHT(B1722,4)</f>
        <v>akus</v>
      </c>
      <c r="CB1722" s="10" t="str">
        <f>RIGHT(B1722,3)</f>
        <v>kus</v>
      </c>
      <c r="CC1722" s="10" t="str">
        <f>RIGHT(B1722,2)</f>
        <v>us</v>
      </c>
      <c r="CD1722" s="10" t="str">
        <f>RIGHT(B1722,1)</f>
        <v>s</v>
      </c>
    </row>
    <row r="1723" spans="1:82">
      <c r="A1723">
        <v>765</v>
      </c>
      <c r="B1723" s="30" t="s">
        <v>118</v>
      </c>
      <c r="C1723" t="s">
        <v>1305</v>
      </c>
      <c r="D1723" t="s">
        <v>1141</v>
      </c>
      <c r="E1723" t="s">
        <v>1141</v>
      </c>
      <c r="F1723" t="s">
        <v>2842</v>
      </c>
      <c r="G1723" s="1">
        <f>COUNTIF(B1723,"*ii*")</f>
        <v>0</v>
      </c>
      <c r="H1723" s="1">
        <f>COUNTIF(B1723,"*ee*")</f>
        <v>0</v>
      </c>
      <c r="I1723" s="1">
        <f>COUNTIF(B1723,"*aa*")</f>
        <v>0</v>
      </c>
      <c r="J1723" s="1">
        <f>COUNTIF(B1723,"*oo*")</f>
        <v>0</v>
      </c>
      <c r="K1723" s="1">
        <f>COUNTIF(B1723,"*uu*")</f>
        <v>0</v>
      </c>
      <c r="L1723" s="1">
        <f>COUNTIF(B1723,"*ia*")</f>
        <v>0</v>
      </c>
      <c r="M1723" s="1">
        <f>COUNTIF(B1723,"*iu*")</f>
        <v>0</v>
      </c>
      <c r="N1723" s="1">
        <f>COUNTIF(B1723,"*ei*")</f>
        <v>0</v>
      </c>
      <c r="O1723" s="1">
        <f>COUNTIF(B1723,"*ea*")</f>
        <v>0</v>
      </c>
      <c r="P1723" s="1">
        <f>COUNTIF(B1723,"*eo*")</f>
        <v>0</v>
      </c>
      <c r="Q1723" s="1">
        <f>COUNTIF(B1723,"*eu*")</f>
        <v>0</v>
      </c>
      <c r="R1723" s="1">
        <f>COUNTIF(B1723,"*ai*")</f>
        <v>0</v>
      </c>
      <c r="S1723" s="1">
        <f>COUNTIF(B1723,"*ae*")</f>
        <v>0</v>
      </c>
      <c r="T1723" s="1">
        <f>COUNTIF(B1723,"*ao*")</f>
        <v>0</v>
      </c>
      <c r="U1723" s="1">
        <f>COUNTIF(B1723,"*au*")</f>
        <v>0</v>
      </c>
      <c r="V1723" s="1">
        <f>COUNTIF(B1723,"*oi*")</f>
        <v>0</v>
      </c>
      <c r="W1723" s="1">
        <f>COUNTIF(B1723,"*oe*")</f>
        <v>0</v>
      </c>
      <c r="X1723" s="1">
        <f>COUNTIF(B1723,"*oa*")</f>
        <v>0</v>
      </c>
      <c r="Y1723" s="1">
        <f>COUNTIF(B1723,"*ou*")</f>
        <v>0</v>
      </c>
      <c r="Z1723" s="1">
        <f>COUNTIF(B1723,"*ui*")</f>
        <v>0</v>
      </c>
      <c r="AA1723" s="1">
        <f>COUNTIF(B1723,"*ua*")</f>
        <v>0</v>
      </c>
      <c r="AB1723">
        <f>SUM(G1723:AA1723)</f>
        <v>0</v>
      </c>
      <c r="AC1723">
        <v>2</v>
      </c>
      <c r="AD1723">
        <f>COUNTIF(AC1723,"2")</f>
        <v>1</v>
      </c>
      <c r="AE1723">
        <f>COUNTIF(AC1723,"3")</f>
        <v>0</v>
      </c>
      <c r="AF1723">
        <f>COUNTIF(AC1723,"4")</f>
        <v>0</v>
      </c>
      <c r="AG1723">
        <f>COUNTIF(AC1723,"5")</f>
        <v>0</v>
      </c>
      <c r="AH1723">
        <v>1</v>
      </c>
      <c r="AI1723">
        <v>0</v>
      </c>
      <c r="AM1723">
        <v>1</v>
      </c>
      <c r="AN1723" t="str">
        <f>RIGHT(B1723,1)</f>
        <v>s</v>
      </c>
      <c r="AO1723" s="1">
        <f>COUNTIF(F1723,"CVCV")+COUNTIF(F1723,"CVVCV")</f>
        <v>0</v>
      </c>
      <c r="AP1723" s="1">
        <f>COUNTIF(F1723,"CVCVC")+COUNTIF(F1723,"CVVCVC")</f>
        <v>1</v>
      </c>
      <c r="AQ1723" s="1">
        <f>COUNTIF(F1723,"VCV")+COUNTIF(F1723,"VVCV")</f>
        <v>0</v>
      </c>
      <c r="AR1723" s="1">
        <f>COUNTIF(F1723,"VCVC")+COUNTIF(F1723,"VVCVC")</f>
        <v>0</v>
      </c>
      <c r="AS1723" s="1">
        <f>COUNTIF(F1723,"CVV")</f>
        <v>0</v>
      </c>
      <c r="AT1723" s="1">
        <f>COUNTIF(F1723,"CVVC")</f>
        <v>0</v>
      </c>
      <c r="AU1723" s="1">
        <f>COUNTIF(F1723,"VV")</f>
        <v>0</v>
      </c>
      <c r="AV1723" s="1">
        <f>COUNTIF(F1723,"VVC")</f>
        <v>0</v>
      </c>
      <c r="AW1723" s="1">
        <f>COUNTIF(F1723,"CVVCVC")+COUNTIF(F1723,"VVCVC")+COUNTIF(F1723,"CVVCV")+COUNTIF(F1723,"VVCV")</f>
        <v>0</v>
      </c>
      <c r="AY1723" s="1">
        <f>COUNTIF(F1723,"CCVCV")</f>
        <v>0</v>
      </c>
      <c r="AZ1723" s="1">
        <f>COUNTIF(F1723,"CCVCVC")</f>
        <v>0</v>
      </c>
      <c r="BA1723" s="1">
        <f>COUNTIF(F1723,"CCVV")</f>
        <v>0</v>
      </c>
      <c r="BB1723" s="1">
        <f>COUNTIF(F1723,"CCVVC")</f>
        <v>0</v>
      </c>
      <c r="BF1723" s="1" t="str">
        <f>RIGHT(F1723,4)</f>
        <v>VCVC</v>
      </c>
      <c r="BG1723" s="1"/>
      <c r="BJ1723">
        <v>1</v>
      </c>
      <c r="BP1723" s="1">
        <f>SUM(BG1723:BO1723)</f>
        <v>1</v>
      </c>
      <c r="BQ1723">
        <v>0</v>
      </c>
      <c r="BS1723" s="1" t="str">
        <f>LEFT(B1723,1)</f>
        <v>m</v>
      </c>
      <c r="BT1723" s="1" t="str">
        <f>LEFT(B1723,2)</f>
        <v>ma</v>
      </c>
      <c r="BU1723" s="1" t="str">
        <f>RIGHT(B1723,1)</f>
        <v>s</v>
      </c>
      <c r="BX1723" s="10">
        <v>0</v>
      </c>
      <c r="BY1723" s="10" t="str">
        <f>LEFT(CA1723,1)</f>
        <v>a</v>
      </c>
      <c r="BZ1723" s="10" t="str">
        <f>LEFT(CC1723,1)</f>
        <v>u</v>
      </c>
      <c r="CA1723" s="10" t="str">
        <f>RIGHT(B1723,4)</f>
        <v>anus</v>
      </c>
      <c r="CB1723" s="10" t="str">
        <f>RIGHT(B1723,3)</f>
        <v>nus</v>
      </c>
      <c r="CC1723" s="10" t="str">
        <f>RIGHT(B1723,2)</f>
        <v>us</v>
      </c>
      <c r="CD1723" s="10" t="str">
        <f>RIGHT(B1723,1)</f>
        <v>s</v>
      </c>
    </row>
    <row r="1724" spans="1:82">
      <c r="A1724">
        <v>257</v>
      </c>
      <c r="B1724" s="30" t="s">
        <v>3833</v>
      </c>
      <c r="C1724" t="s">
        <v>2257</v>
      </c>
      <c r="D1724" t="s">
        <v>1141</v>
      </c>
      <c r="E1724" t="s">
        <v>1141</v>
      </c>
      <c r="F1724" t="s">
        <v>2842</v>
      </c>
      <c r="G1724" s="1">
        <f>COUNTIF(B1724,"*ii*")</f>
        <v>0</v>
      </c>
      <c r="H1724" s="1">
        <f>COUNTIF(B1724,"*ee*")</f>
        <v>0</v>
      </c>
      <c r="I1724" s="1">
        <f>COUNTIF(B1724,"*aa*")</f>
        <v>0</v>
      </c>
      <c r="J1724" s="1">
        <f>COUNTIF(B1724,"*oo*")</f>
        <v>0</v>
      </c>
      <c r="K1724" s="1">
        <f>COUNTIF(B1724,"*uu*")</f>
        <v>0</v>
      </c>
      <c r="L1724" s="1">
        <f>COUNTIF(B1724,"*ia*")</f>
        <v>0</v>
      </c>
      <c r="M1724" s="1">
        <f>COUNTIF(B1724,"*iu*")</f>
        <v>0</v>
      </c>
      <c r="N1724" s="1">
        <f>COUNTIF(B1724,"*ei*")</f>
        <v>0</v>
      </c>
      <c r="O1724" s="1">
        <f>COUNTIF(B1724,"*ea*")</f>
        <v>0</v>
      </c>
      <c r="P1724" s="1">
        <f>COUNTIF(B1724,"*eo*")</f>
        <v>0</v>
      </c>
      <c r="Q1724" s="1">
        <f>COUNTIF(B1724,"*eu*")</f>
        <v>0</v>
      </c>
      <c r="R1724" s="1">
        <f>COUNTIF(B1724,"*ai*")</f>
        <v>0</v>
      </c>
      <c r="S1724" s="1">
        <f>COUNTIF(B1724,"*ae*")</f>
        <v>0</v>
      </c>
      <c r="T1724" s="1">
        <f>COUNTIF(B1724,"*ao*")</f>
        <v>0</v>
      </c>
      <c r="U1724" s="1">
        <f>COUNTIF(B1724,"*au*")</f>
        <v>0</v>
      </c>
      <c r="V1724" s="1">
        <f>COUNTIF(B1724,"*oi*")</f>
        <v>0</v>
      </c>
      <c r="W1724" s="1">
        <f>COUNTIF(B1724,"*oe*")</f>
        <v>0</v>
      </c>
      <c r="X1724" s="1">
        <f>COUNTIF(B1724,"*oa*")</f>
        <v>0</v>
      </c>
      <c r="Y1724" s="1">
        <f>COUNTIF(B1724,"*ou*")</f>
        <v>0</v>
      </c>
      <c r="Z1724" s="1">
        <f>COUNTIF(B1724,"*ui*")</f>
        <v>0</v>
      </c>
      <c r="AA1724" s="1">
        <f>COUNTIF(B1724,"*ua*")</f>
        <v>0</v>
      </c>
      <c r="AB1724">
        <f>SUM(G1724:AA1724)</f>
        <v>0</v>
      </c>
      <c r="AC1724">
        <v>2</v>
      </c>
      <c r="AD1724">
        <f>COUNTIF(AC1724,"2")</f>
        <v>1</v>
      </c>
      <c r="AE1724">
        <f>COUNTIF(AC1724,"3")</f>
        <v>0</v>
      </c>
      <c r="AF1724">
        <f>COUNTIF(AC1724,"4")</f>
        <v>0</v>
      </c>
      <c r="AG1724">
        <f>COUNTIF(AC1724,"5")</f>
        <v>0</v>
      </c>
      <c r="AH1724">
        <v>1</v>
      </c>
      <c r="AI1724">
        <v>0</v>
      </c>
      <c r="AM1724">
        <v>1</v>
      </c>
      <c r="AN1724" t="str">
        <f>RIGHT(B1724,1)</f>
        <v>s</v>
      </c>
      <c r="AO1724" s="1">
        <f>COUNTIF(F1724,"CVCV")+COUNTIF(F1724,"CVVCV")</f>
        <v>0</v>
      </c>
      <c r="AP1724" s="1">
        <f>COUNTIF(F1724,"CVCVC")+COUNTIF(F1724,"CVVCVC")</f>
        <v>1</v>
      </c>
      <c r="AQ1724" s="1">
        <f>COUNTIF(F1724,"VCV")+COUNTIF(F1724,"VVCV")</f>
        <v>0</v>
      </c>
      <c r="AR1724" s="1">
        <f>COUNTIF(F1724,"VCVC")+COUNTIF(F1724,"VVCVC")</f>
        <v>0</v>
      </c>
      <c r="AS1724" s="1">
        <f>COUNTIF(F1724,"CVV")</f>
        <v>0</v>
      </c>
      <c r="AT1724" s="1">
        <f>COUNTIF(F1724,"CVVC")</f>
        <v>0</v>
      </c>
      <c r="AU1724" s="1">
        <f>COUNTIF(F1724,"VV")</f>
        <v>0</v>
      </c>
      <c r="AV1724" s="1">
        <f>COUNTIF(F1724,"VVC")</f>
        <v>0</v>
      </c>
      <c r="AW1724" s="1">
        <f>COUNTIF(F1724,"CVVCVC")+COUNTIF(F1724,"VVCVC")+COUNTIF(F1724,"CVVCV")+COUNTIF(F1724,"VVCV")</f>
        <v>0</v>
      </c>
      <c r="AY1724" s="1">
        <f>COUNTIF(F1724,"CCVCV")</f>
        <v>0</v>
      </c>
      <c r="AZ1724" s="1">
        <f>COUNTIF(F1724,"CCVCVC")</f>
        <v>0</v>
      </c>
      <c r="BA1724" s="1">
        <f>COUNTIF(F1724,"CCVV")</f>
        <v>0</v>
      </c>
      <c r="BB1724" s="1">
        <f>COUNTIF(F1724,"CCVVC")</f>
        <v>0</v>
      </c>
      <c r="BF1724" s="1" t="str">
        <f>RIGHT(F1724,4)</f>
        <v>VCVC</v>
      </c>
      <c r="BG1724" s="1"/>
      <c r="BJ1724">
        <v>1</v>
      </c>
      <c r="BP1724" s="1">
        <f>SUM(BG1724:BO1724)</f>
        <v>1</v>
      </c>
      <c r="BQ1724">
        <v>0</v>
      </c>
      <c r="BS1724" s="1" t="str">
        <f>LEFT(B1724,1)</f>
        <v>ʔ</v>
      </c>
      <c r="BT1724" s="1" t="str">
        <f>LEFT(B1724,2)</f>
        <v>ʔe</v>
      </c>
      <c r="BU1724" s="1" t="str">
        <f>RIGHT(B1724,1)</f>
        <v>s</v>
      </c>
      <c r="BX1724" s="10">
        <v>0</v>
      </c>
      <c r="BY1724" s="10" t="str">
        <f>LEFT(CA1724,1)</f>
        <v>e</v>
      </c>
      <c r="BZ1724" s="10" t="str">
        <f>LEFT(CC1724,1)</f>
        <v>u</v>
      </c>
      <c r="CA1724" s="10" t="str">
        <f>RIGHT(B1724,4)</f>
        <v>enus</v>
      </c>
      <c r="CB1724" s="10" t="str">
        <f>RIGHT(B1724,3)</f>
        <v>nus</v>
      </c>
      <c r="CC1724" s="10" t="str">
        <f>RIGHT(B1724,2)</f>
        <v>us</v>
      </c>
      <c r="CD1724" s="10" t="str">
        <f>RIGHT(B1724,1)</f>
        <v>s</v>
      </c>
    </row>
    <row r="1725" spans="1:82">
      <c r="A1725">
        <v>151</v>
      </c>
      <c r="B1725" s="30" t="s">
        <v>116</v>
      </c>
      <c r="C1725" t="s">
        <v>1300</v>
      </c>
      <c r="D1725" t="s">
        <v>1141</v>
      </c>
      <c r="E1725" t="s">
        <v>1141</v>
      </c>
      <c r="F1725" t="s">
        <v>2842</v>
      </c>
      <c r="G1725" s="1">
        <f>COUNTIF(B1725,"*ii*")</f>
        <v>0</v>
      </c>
      <c r="H1725" s="1">
        <f>COUNTIF(B1725,"*ee*")</f>
        <v>0</v>
      </c>
      <c r="I1725" s="1">
        <f>COUNTIF(B1725,"*aa*")</f>
        <v>0</v>
      </c>
      <c r="J1725" s="1">
        <f>COUNTIF(B1725,"*oo*")</f>
        <v>0</v>
      </c>
      <c r="K1725" s="1">
        <f>COUNTIF(B1725,"*uu*")</f>
        <v>0</v>
      </c>
      <c r="L1725" s="1">
        <f>COUNTIF(B1725,"*ia*")</f>
        <v>0</v>
      </c>
      <c r="M1725" s="1">
        <f>COUNTIF(B1725,"*iu*")</f>
        <v>0</v>
      </c>
      <c r="N1725" s="1">
        <f>COUNTIF(B1725,"*ei*")</f>
        <v>0</v>
      </c>
      <c r="O1725" s="1">
        <f>COUNTIF(B1725,"*ea*")</f>
        <v>0</v>
      </c>
      <c r="P1725" s="1">
        <f>COUNTIF(B1725,"*eo*")</f>
        <v>0</v>
      </c>
      <c r="Q1725" s="1">
        <f>COUNTIF(B1725,"*eu*")</f>
        <v>0</v>
      </c>
      <c r="R1725" s="1">
        <f>COUNTIF(B1725,"*ai*")</f>
        <v>0</v>
      </c>
      <c r="S1725" s="1">
        <f>COUNTIF(B1725,"*ae*")</f>
        <v>0</v>
      </c>
      <c r="T1725" s="1">
        <f>COUNTIF(B1725,"*ao*")</f>
        <v>0</v>
      </c>
      <c r="U1725" s="1">
        <f>COUNTIF(B1725,"*au*")</f>
        <v>0</v>
      </c>
      <c r="V1725" s="1">
        <f>COUNTIF(B1725,"*oi*")</f>
        <v>0</v>
      </c>
      <c r="W1725" s="1">
        <f>COUNTIF(B1725,"*oe*")</f>
        <v>0</v>
      </c>
      <c r="X1725" s="1">
        <f>COUNTIF(B1725,"*oa*")</f>
        <v>0</v>
      </c>
      <c r="Y1725" s="1">
        <f>COUNTIF(B1725,"*ou*")</f>
        <v>0</v>
      </c>
      <c r="Z1725" s="1">
        <f>COUNTIF(B1725,"*ui*")</f>
        <v>0</v>
      </c>
      <c r="AA1725" s="1">
        <f>COUNTIF(B1725,"*ua*")</f>
        <v>0</v>
      </c>
      <c r="AB1725">
        <f>SUM(G1725:AA1725)</f>
        <v>0</v>
      </c>
      <c r="AC1725">
        <v>2</v>
      </c>
      <c r="AD1725">
        <f>COUNTIF(AC1725,"2")</f>
        <v>1</v>
      </c>
      <c r="AE1725">
        <f>COUNTIF(AC1725,"3")</f>
        <v>0</v>
      </c>
      <c r="AF1725">
        <f>COUNTIF(AC1725,"4")</f>
        <v>0</v>
      </c>
      <c r="AG1725">
        <f>COUNTIF(AC1725,"5")</f>
        <v>0</v>
      </c>
      <c r="AH1725">
        <v>1</v>
      </c>
      <c r="AI1725">
        <v>0</v>
      </c>
      <c r="AM1725">
        <v>1</v>
      </c>
      <c r="AN1725" t="str">
        <f>RIGHT(B1725,1)</f>
        <v>s</v>
      </c>
      <c r="AO1725" s="1">
        <f>COUNTIF(F1725,"CVCV")+COUNTIF(F1725,"CVVCV")</f>
        <v>0</v>
      </c>
      <c r="AP1725" s="1">
        <f>COUNTIF(F1725,"CVCVC")+COUNTIF(F1725,"CVVCVC")</f>
        <v>1</v>
      </c>
      <c r="AQ1725" s="1">
        <f>COUNTIF(F1725,"VCV")+COUNTIF(F1725,"VVCV")</f>
        <v>0</v>
      </c>
      <c r="AR1725" s="1">
        <f>COUNTIF(F1725,"VCVC")+COUNTIF(F1725,"VVCVC")</f>
        <v>0</v>
      </c>
      <c r="AS1725" s="1">
        <f>COUNTIF(F1725,"CVV")</f>
        <v>0</v>
      </c>
      <c r="AT1725" s="1">
        <f>COUNTIF(F1725,"CVVC")</f>
        <v>0</v>
      </c>
      <c r="AU1725" s="1">
        <f>COUNTIF(F1725,"VV")</f>
        <v>0</v>
      </c>
      <c r="AV1725" s="1">
        <f>COUNTIF(F1725,"VVC")</f>
        <v>0</v>
      </c>
      <c r="AW1725" s="1">
        <f>COUNTIF(F1725,"CVVCVC")+COUNTIF(F1725,"VVCVC")+COUNTIF(F1725,"CVVCV")+COUNTIF(F1725,"VVCV")</f>
        <v>0</v>
      </c>
      <c r="AY1725" s="1">
        <f>COUNTIF(F1725,"CCVCV")</f>
        <v>0</v>
      </c>
      <c r="AZ1725" s="1">
        <f>COUNTIF(F1725,"CCVCVC")</f>
        <v>0</v>
      </c>
      <c r="BA1725" s="1">
        <f>COUNTIF(F1725,"CCVV")</f>
        <v>0</v>
      </c>
      <c r="BB1725" s="1">
        <f>COUNTIF(F1725,"CCVVC")</f>
        <v>0</v>
      </c>
      <c r="BF1725" s="1" t="str">
        <f>RIGHT(F1725,4)</f>
        <v>VCVC</v>
      </c>
      <c r="BG1725" s="1"/>
      <c r="BJ1725">
        <v>1</v>
      </c>
      <c r="BP1725" s="1">
        <f>SUM(BG1725:BO1725)</f>
        <v>1</v>
      </c>
      <c r="BQ1725">
        <v>0</v>
      </c>
      <c r="BS1725" s="1" t="str">
        <f>LEFT(B1725,1)</f>
        <v>B</v>
      </c>
      <c r="BT1725" s="1" t="str">
        <f>LEFT(B1725,2)</f>
        <v>Be</v>
      </c>
      <c r="BU1725" s="1" t="str">
        <f>RIGHT(B1725,1)</f>
        <v>s</v>
      </c>
      <c r="BX1725" s="10">
        <v>0</v>
      </c>
      <c r="BY1725" s="10" t="str">
        <f>LEFT(CA1725,1)</f>
        <v>e</v>
      </c>
      <c r="BZ1725" s="10" t="str">
        <f>LEFT(CC1725,1)</f>
        <v>u</v>
      </c>
      <c r="CA1725" s="10" t="str">
        <f>RIGHT(B1725,4)</f>
        <v>erus</v>
      </c>
      <c r="CB1725" s="10" t="str">
        <f>RIGHT(B1725,3)</f>
        <v>rus</v>
      </c>
      <c r="CC1725" s="10" t="str">
        <f>RIGHT(B1725,2)</f>
        <v>us</v>
      </c>
      <c r="CD1725" s="10" t="str">
        <f>RIGHT(B1725,1)</f>
        <v>s</v>
      </c>
    </row>
    <row r="1726" spans="1:82">
      <c r="A1726">
        <v>972</v>
      </c>
      <c r="B1726" s="30" t="s">
        <v>3168</v>
      </c>
      <c r="C1726" t="s">
        <v>2554</v>
      </c>
      <c r="D1726" t="s">
        <v>1150</v>
      </c>
      <c r="E1726" t="s">
        <v>2821</v>
      </c>
      <c r="F1726" t="s">
        <v>2842</v>
      </c>
      <c r="G1726" s="1">
        <f>COUNTIF(B1726,"*ii*")</f>
        <v>0</v>
      </c>
      <c r="H1726" s="1">
        <f>COUNTIF(B1726,"*ee*")</f>
        <v>0</v>
      </c>
      <c r="I1726" s="1">
        <f>COUNTIF(B1726,"*aa*")</f>
        <v>0</v>
      </c>
      <c r="J1726" s="1">
        <f>COUNTIF(B1726,"*oo*")</f>
        <v>0</v>
      </c>
      <c r="K1726" s="1">
        <f>COUNTIF(B1726,"*uu*")</f>
        <v>0</v>
      </c>
      <c r="L1726" s="1">
        <f>COUNTIF(B1726,"*ia*")</f>
        <v>0</v>
      </c>
      <c r="M1726" s="1">
        <f>COUNTIF(B1726,"*iu*")</f>
        <v>0</v>
      </c>
      <c r="N1726" s="1">
        <f>COUNTIF(B1726,"*ei*")</f>
        <v>0</v>
      </c>
      <c r="O1726" s="1">
        <f>COUNTIF(B1726,"*ea*")</f>
        <v>0</v>
      </c>
      <c r="P1726" s="1">
        <f>COUNTIF(B1726,"*eo*")</f>
        <v>0</v>
      </c>
      <c r="Q1726" s="1">
        <f>COUNTIF(B1726,"*eu*")</f>
        <v>0</v>
      </c>
      <c r="R1726" s="1">
        <f>COUNTIF(B1726,"*ai*")</f>
        <v>0</v>
      </c>
      <c r="S1726" s="1">
        <f>COUNTIF(B1726,"*ae*")</f>
        <v>0</v>
      </c>
      <c r="T1726" s="1">
        <f>COUNTIF(B1726,"*ao*")</f>
        <v>0</v>
      </c>
      <c r="U1726" s="1">
        <f>COUNTIF(B1726,"*au*")</f>
        <v>0</v>
      </c>
      <c r="V1726" s="1">
        <f>COUNTIF(B1726,"*oi*")</f>
        <v>0</v>
      </c>
      <c r="W1726" s="1">
        <f>COUNTIF(B1726,"*oe*")</f>
        <v>0</v>
      </c>
      <c r="X1726" s="1">
        <f>COUNTIF(B1726,"*oa*")</f>
        <v>0</v>
      </c>
      <c r="Y1726" s="1">
        <f>COUNTIF(B1726,"*ou*")</f>
        <v>0</v>
      </c>
      <c r="Z1726" s="1">
        <f>COUNTIF(B1726,"*ui*")</f>
        <v>0</v>
      </c>
      <c r="AA1726" s="1">
        <f>COUNTIF(B1726,"*ua*")</f>
        <v>0</v>
      </c>
      <c r="AB1726">
        <f>SUM(G1726:AA1726)</f>
        <v>0</v>
      </c>
      <c r="AC1726">
        <v>2</v>
      </c>
      <c r="AD1726">
        <f>COUNTIF(AC1726,"2")</f>
        <v>1</v>
      </c>
      <c r="AE1726">
        <f>COUNTIF(AC1726,"3")</f>
        <v>0</v>
      </c>
      <c r="AF1726">
        <f>COUNTIF(AC1726,"4")</f>
        <v>0</v>
      </c>
      <c r="AG1726">
        <f>COUNTIF(AC1726,"5")</f>
        <v>0</v>
      </c>
      <c r="AH1726">
        <v>1</v>
      </c>
      <c r="AI1726">
        <v>0</v>
      </c>
      <c r="AM1726">
        <v>1</v>
      </c>
      <c r="AN1726" t="str">
        <f>RIGHT(B1726,1)</f>
        <v>s</v>
      </c>
      <c r="AO1726" s="1">
        <f>COUNTIF(F1726,"CVCV")+COUNTIF(F1726,"CVVCV")</f>
        <v>0</v>
      </c>
      <c r="AP1726" s="1">
        <f>COUNTIF(F1726,"CVCVC")+COUNTIF(F1726,"CVVCVC")</f>
        <v>1</v>
      </c>
      <c r="AQ1726" s="1">
        <f>COUNTIF(F1726,"VCV")+COUNTIF(F1726,"VVCV")</f>
        <v>0</v>
      </c>
      <c r="AR1726" s="1">
        <f>COUNTIF(F1726,"VCVC")+COUNTIF(F1726,"VVCVC")</f>
        <v>0</v>
      </c>
      <c r="AS1726" s="1">
        <f>COUNTIF(F1726,"CVV")</f>
        <v>0</v>
      </c>
      <c r="AT1726" s="1">
        <f>COUNTIF(F1726,"CVVC")</f>
        <v>0</v>
      </c>
      <c r="AU1726" s="1">
        <f>COUNTIF(F1726,"VV")</f>
        <v>0</v>
      </c>
      <c r="AV1726" s="1">
        <f>COUNTIF(F1726,"VVC")</f>
        <v>0</v>
      </c>
      <c r="AW1726" s="1">
        <f>COUNTIF(F1726,"CVVCVC")+COUNTIF(F1726,"VVCVC")+COUNTIF(F1726,"CVVCV")+COUNTIF(F1726,"VVCV")</f>
        <v>0</v>
      </c>
      <c r="AY1726" s="1">
        <f>COUNTIF(F1726,"CCVCV")</f>
        <v>0</v>
      </c>
      <c r="AZ1726" s="1">
        <f>COUNTIF(F1726,"CCVCVC")</f>
        <v>0</v>
      </c>
      <c r="BA1726" s="1">
        <f>COUNTIF(F1726,"CCVV")</f>
        <v>0</v>
      </c>
      <c r="BB1726" s="1">
        <f>COUNTIF(F1726,"CCVVC")</f>
        <v>0</v>
      </c>
      <c r="BF1726" s="1" t="str">
        <f>RIGHT(F1726,4)</f>
        <v>VCVC</v>
      </c>
      <c r="BG1726" s="1"/>
      <c r="BJ1726">
        <v>1</v>
      </c>
      <c r="BP1726" s="1">
        <f>SUM(BG1726:BO1726)</f>
        <v>1</v>
      </c>
      <c r="BQ1726">
        <v>0</v>
      </c>
      <c r="BS1726" s="1" t="str">
        <f>LEFT(B1726,1)</f>
        <v>n</v>
      </c>
      <c r="BT1726" s="1" t="str">
        <f>LEFT(B1726,2)</f>
        <v>ne</v>
      </c>
      <c r="BU1726" s="1" t="str">
        <f>RIGHT(B1726,1)</f>
        <v>s</v>
      </c>
      <c r="BX1726" s="10">
        <v>0</v>
      </c>
      <c r="BY1726" s="10" t="str">
        <f>LEFT(CA1726,1)</f>
        <v>e</v>
      </c>
      <c r="BZ1726" s="10" t="str">
        <f>LEFT(CC1726,1)</f>
        <v>u</v>
      </c>
      <c r="CA1726" s="10" t="str">
        <f>RIGHT(B1726,4)</f>
        <v>eʔus</v>
      </c>
      <c r="CB1726" s="10" t="str">
        <f>RIGHT(B1726,3)</f>
        <v>ʔus</v>
      </c>
      <c r="CC1726" s="10" t="str">
        <f>RIGHT(B1726,2)</f>
        <v>us</v>
      </c>
      <c r="CD1726" s="10" t="str">
        <f>RIGHT(B1726,1)</f>
        <v>s</v>
      </c>
    </row>
    <row r="1727" spans="1:82">
      <c r="A1727">
        <v>1043</v>
      </c>
      <c r="B1727" s="30" t="s">
        <v>843</v>
      </c>
      <c r="C1727" t="s">
        <v>2335</v>
      </c>
      <c r="D1727" t="s">
        <v>1141</v>
      </c>
      <c r="E1727" t="s">
        <v>1141</v>
      </c>
      <c r="F1727" t="s">
        <v>2842</v>
      </c>
      <c r="G1727" s="1">
        <f>COUNTIF(B1727,"*ii*")</f>
        <v>0</v>
      </c>
      <c r="H1727" s="1">
        <f>COUNTIF(B1727,"*ee*")</f>
        <v>0</v>
      </c>
      <c r="I1727" s="1">
        <f>COUNTIF(B1727,"*aa*")</f>
        <v>0</v>
      </c>
      <c r="J1727" s="1">
        <f>COUNTIF(B1727,"*oo*")</f>
        <v>0</v>
      </c>
      <c r="K1727" s="1">
        <f>COUNTIF(B1727,"*uu*")</f>
        <v>0</v>
      </c>
      <c r="L1727" s="1">
        <f>COUNTIF(B1727,"*ia*")</f>
        <v>0</v>
      </c>
      <c r="M1727" s="1">
        <f>COUNTIF(B1727,"*iu*")</f>
        <v>0</v>
      </c>
      <c r="N1727" s="1">
        <f>COUNTIF(B1727,"*ei*")</f>
        <v>0</v>
      </c>
      <c r="O1727" s="1">
        <f>COUNTIF(B1727,"*ea*")</f>
        <v>0</v>
      </c>
      <c r="P1727" s="1">
        <f>COUNTIF(B1727,"*eo*")</f>
        <v>0</v>
      </c>
      <c r="Q1727" s="1">
        <f>COUNTIF(B1727,"*eu*")</f>
        <v>0</v>
      </c>
      <c r="R1727" s="1">
        <f>COUNTIF(B1727,"*ai*")</f>
        <v>0</v>
      </c>
      <c r="S1727" s="1">
        <f>COUNTIF(B1727,"*ae*")</f>
        <v>0</v>
      </c>
      <c r="T1727" s="1">
        <f>COUNTIF(B1727,"*ao*")</f>
        <v>0</v>
      </c>
      <c r="U1727" s="1">
        <f>COUNTIF(B1727,"*au*")</f>
        <v>0</v>
      </c>
      <c r="V1727" s="1">
        <f>COUNTIF(B1727,"*oi*")</f>
        <v>0</v>
      </c>
      <c r="W1727" s="1">
        <f>COUNTIF(B1727,"*oe*")</f>
        <v>0</v>
      </c>
      <c r="X1727" s="1">
        <f>COUNTIF(B1727,"*oa*")</f>
        <v>0</v>
      </c>
      <c r="Y1727" s="1">
        <f>COUNTIF(B1727,"*ou*")</f>
        <v>0</v>
      </c>
      <c r="Z1727" s="1">
        <f>COUNTIF(B1727,"*ui*")</f>
        <v>0</v>
      </c>
      <c r="AA1727" s="1">
        <f>COUNTIF(B1727,"*ua*")</f>
        <v>0</v>
      </c>
      <c r="AB1727">
        <f>SUM(G1727:AA1727)</f>
        <v>0</v>
      </c>
      <c r="AC1727">
        <v>2</v>
      </c>
      <c r="AD1727">
        <f>COUNTIF(AC1727,"2")</f>
        <v>1</v>
      </c>
      <c r="AE1727">
        <f>COUNTIF(AC1727,"3")</f>
        <v>0</v>
      </c>
      <c r="AF1727">
        <f>COUNTIF(AC1727,"4")</f>
        <v>0</v>
      </c>
      <c r="AG1727">
        <f>COUNTIF(AC1727,"5")</f>
        <v>0</v>
      </c>
      <c r="AH1727">
        <v>1</v>
      </c>
      <c r="AI1727">
        <v>0</v>
      </c>
      <c r="AM1727">
        <v>1</v>
      </c>
      <c r="AN1727" t="str">
        <f>RIGHT(B1727,1)</f>
        <v>s</v>
      </c>
      <c r="AO1727" s="1">
        <f>COUNTIF(F1727,"CVCV")+COUNTIF(F1727,"CVVCV")</f>
        <v>0</v>
      </c>
      <c r="AP1727" s="1">
        <f>COUNTIF(F1727,"CVCVC")+COUNTIF(F1727,"CVVCVC")</f>
        <v>1</v>
      </c>
      <c r="AQ1727" s="1">
        <f>COUNTIF(F1727,"VCV")+COUNTIF(F1727,"VVCV")</f>
        <v>0</v>
      </c>
      <c r="AR1727" s="1">
        <f>COUNTIF(F1727,"VCVC")+COUNTIF(F1727,"VVCVC")</f>
        <v>0</v>
      </c>
      <c r="AS1727" s="1">
        <f>COUNTIF(F1727,"CVV")</f>
        <v>0</v>
      </c>
      <c r="AT1727" s="1">
        <f>COUNTIF(F1727,"CVVC")</f>
        <v>0</v>
      </c>
      <c r="AU1727" s="1">
        <f>COUNTIF(F1727,"VV")</f>
        <v>0</v>
      </c>
      <c r="AV1727" s="1">
        <f>COUNTIF(F1727,"VVC")</f>
        <v>0</v>
      </c>
      <c r="AW1727" s="1">
        <f>COUNTIF(F1727,"CVVCVC")+COUNTIF(F1727,"VVCVC")+COUNTIF(F1727,"CVVCV")+COUNTIF(F1727,"VVCV")</f>
        <v>0</v>
      </c>
      <c r="AY1727" s="1">
        <f>COUNTIF(F1727,"CCVCV")</f>
        <v>0</v>
      </c>
      <c r="AZ1727" s="1">
        <f>COUNTIF(F1727,"CCVCVC")</f>
        <v>0</v>
      </c>
      <c r="BA1727" s="1">
        <f>COUNTIF(F1727,"CCVV")</f>
        <v>0</v>
      </c>
      <c r="BB1727" s="1">
        <f>COUNTIF(F1727,"CCVVC")</f>
        <v>0</v>
      </c>
      <c r="BF1727" s="1" t="str">
        <f>RIGHT(F1727,4)</f>
        <v>VCVC</v>
      </c>
      <c r="BG1727" s="1"/>
      <c r="BJ1727">
        <v>1</v>
      </c>
      <c r="BP1727" s="1">
        <f>SUM(BG1727:BO1727)</f>
        <v>1</v>
      </c>
      <c r="BQ1727">
        <v>0</v>
      </c>
      <c r="BS1727" s="1" t="str">
        <f>LEFT(B1727,1)</f>
        <v>n</v>
      </c>
      <c r="BT1727" s="1" t="str">
        <f>LEFT(B1727,2)</f>
        <v>nu</v>
      </c>
      <c r="BU1727" s="1" t="str">
        <f>RIGHT(B1727,1)</f>
        <v>s</v>
      </c>
      <c r="BX1727" s="10">
        <v>0</v>
      </c>
      <c r="BY1727" s="10" t="str">
        <f>LEFT(CA1727,1)</f>
        <v>u</v>
      </c>
      <c r="BZ1727" s="10" t="str">
        <f>LEFT(CC1727,1)</f>
        <v>u</v>
      </c>
      <c r="CA1727" s="10" t="str">
        <f>RIGHT(B1727,4)</f>
        <v>utus</v>
      </c>
      <c r="CB1727" s="10" t="str">
        <f>RIGHT(B1727,3)</f>
        <v>tus</v>
      </c>
      <c r="CC1727" s="10" t="str">
        <f>RIGHT(B1727,2)</f>
        <v>us</v>
      </c>
      <c r="CD1727" s="10" t="str">
        <f>RIGHT(B1727,1)</f>
        <v>s</v>
      </c>
    </row>
    <row r="1728" spans="1:82">
      <c r="A1728">
        <v>1450</v>
      </c>
      <c r="B1728" s="30" t="s">
        <v>3408</v>
      </c>
      <c r="C1728" t="s">
        <v>1240</v>
      </c>
      <c r="D1728" t="s">
        <v>1150</v>
      </c>
      <c r="E1728" t="s">
        <v>2821</v>
      </c>
      <c r="F1728" t="s">
        <v>2842</v>
      </c>
      <c r="G1728" s="1">
        <f>COUNTIF(B1728,"*ii*")</f>
        <v>0</v>
      </c>
      <c r="H1728" s="1">
        <f>COUNTIF(B1728,"*ee*")</f>
        <v>0</v>
      </c>
      <c r="I1728" s="1">
        <f>COUNTIF(B1728,"*aa*")</f>
        <v>0</v>
      </c>
      <c r="J1728" s="1">
        <f>COUNTIF(B1728,"*oo*")</f>
        <v>0</v>
      </c>
      <c r="K1728" s="1">
        <f>COUNTIF(B1728,"*uu*")</f>
        <v>0</v>
      </c>
      <c r="L1728" s="1">
        <f>COUNTIF(B1728,"*ia*")</f>
        <v>0</v>
      </c>
      <c r="M1728" s="1">
        <f>COUNTIF(B1728,"*iu*")</f>
        <v>0</v>
      </c>
      <c r="N1728" s="1">
        <f>COUNTIF(B1728,"*ei*")</f>
        <v>0</v>
      </c>
      <c r="O1728" s="1">
        <f>COUNTIF(B1728,"*ea*")</f>
        <v>0</v>
      </c>
      <c r="P1728" s="1">
        <f>COUNTIF(B1728,"*eo*")</f>
        <v>0</v>
      </c>
      <c r="Q1728" s="1">
        <f>COUNTIF(B1728,"*eu*")</f>
        <v>0</v>
      </c>
      <c r="R1728" s="1">
        <f>COUNTIF(B1728,"*ai*")</f>
        <v>0</v>
      </c>
      <c r="S1728" s="1">
        <f>COUNTIF(B1728,"*ae*")</f>
        <v>0</v>
      </c>
      <c r="T1728" s="1">
        <f>COUNTIF(B1728,"*ao*")</f>
        <v>0</v>
      </c>
      <c r="U1728" s="1">
        <f>COUNTIF(B1728,"*au*")</f>
        <v>0</v>
      </c>
      <c r="V1728" s="1">
        <f>COUNTIF(B1728,"*oi*")</f>
        <v>0</v>
      </c>
      <c r="W1728" s="1">
        <f>COUNTIF(B1728,"*oe*")</f>
        <v>0</v>
      </c>
      <c r="X1728" s="1">
        <f>COUNTIF(B1728,"*oa*")</f>
        <v>0</v>
      </c>
      <c r="Y1728" s="1">
        <f>COUNTIF(B1728,"*ou*")</f>
        <v>0</v>
      </c>
      <c r="Z1728" s="1">
        <f>COUNTIF(B1728,"*ui*")</f>
        <v>0</v>
      </c>
      <c r="AA1728" s="1">
        <f>COUNTIF(B1728,"*ua*")</f>
        <v>0</v>
      </c>
      <c r="AB1728">
        <f>SUM(G1728:AA1728)</f>
        <v>0</v>
      </c>
      <c r="AC1728">
        <v>2</v>
      </c>
      <c r="AD1728">
        <f>COUNTIF(AC1728,"2")</f>
        <v>1</v>
      </c>
      <c r="AE1728">
        <f>COUNTIF(AC1728,"3")</f>
        <v>0</v>
      </c>
      <c r="AF1728">
        <f>COUNTIF(AC1728,"4")</f>
        <v>0</v>
      </c>
      <c r="AG1728">
        <f>COUNTIF(AC1728,"5")</f>
        <v>0</v>
      </c>
      <c r="AH1728">
        <v>1</v>
      </c>
      <c r="AI1728">
        <v>0</v>
      </c>
      <c r="AM1728">
        <v>1</v>
      </c>
      <c r="AN1728" t="str">
        <f>RIGHT(B1728,1)</f>
        <v>s</v>
      </c>
      <c r="AO1728" s="1">
        <f>COUNTIF(F1728,"CVCV")+COUNTIF(F1728,"CVVCV")</f>
        <v>0</v>
      </c>
      <c r="AP1728" s="1">
        <f>COUNTIF(F1728,"CVCVC")+COUNTIF(F1728,"CVVCVC")</f>
        <v>1</v>
      </c>
      <c r="AQ1728" s="1">
        <f>COUNTIF(F1728,"VCV")+COUNTIF(F1728,"VVCV")</f>
        <v>0</v>
      </c>
      <c r="AR1728" s="1">
        <f>COUNTIF(F1728,"VCVC")+COUNTIF(F1728,"VVCVC")</f>
        <v>0</v>
      </c>
      <c r="AS1728" s="1">
        <f>COUNTIF(F1728,"CVV")</f>
        <v>0</v>
      </c>
      <c r="AT1728" s="1">
        <f>COUNTIF(F1728,"CVVC")</f>
        <v>0</v>
      </c>
      <c r="AU1728" s="1">
        <f>COUNTIF(F1728,"VV")</f>
        <v>0</v>
      </c>
      <c r="AV1728" s="1">
        <f>COUNTIF(F1728,"VVC")</f>
        <v>0</v>
      </c>
      <c r="AW1728" s="1">
        <f>COUNTIF(F1728,"CVVCVC")+COUNTIF(F1728,"VVCVC")+COUNTIF(F1728,"CVVCV")+COUNTIF(F1728,"VVCV")</f>
        <v>0</v>
      </c>
      <c r="AY1728" s="1">
        <f>COUNTIF(F1728,"CCVCV")</f>
        <v>0</v>
      </c>
      <c r="AZ1728" s="1">
        <f>COUNTIF(F1728,"CCVCVC")</f>
        <v>0</v>
      </c>
      <c r="BA1728" s="1">
        <f>COUNTIF(F1728,"CCVV")</f>
        <v>0</v>
      </c>
      <c r="BB1728" s="1">
        <f>COUNTIF(F1728,"CCVVC")</f>
        <v>0</v>
      </c>
      <c r="BF1728" s="1" t="str">
        <f>RIGHT(F1728,4)</f>
        <v>VCVC</v>
      </c>
      <c r="BG1728" s="1"/>
      <c r="BJ1728">
        <v>1</v>
      </c>
      <c r="BP1728" s="1">
        <f>SUM(BG1728:BO1728)</f>
        <v>1</v>
      </c>
      <c r="BQ1728">
        <v>0</v>
      </c>
      <c r="BS1728" s="1" t="str">
        <f>LEFT(B1728,1)</f>
        <v>ʔ</v>
      </c>
      <c r="BT1728" s="1" t="str">
        <f>LEFT(B1728,2)</f>
        <v>ʔu</v>
      </c>
      <c r="BU1728" s="1" t="str">
        <f>RIGHT(B1728,1)</f>
        <v>s</v>
      </c>
      <c r="BX1728" s="10">
        <v>0</v>
      </c>
      <c r="BY1728" s="10" t="str">
        <f>LEFT(CA1728,1)</f>
        <v>u</v>
      </c>
      <c r="BZ1728" s="10" t="str">
        <f>LEFT(CC1728,1)</f>
        <v>u</v>
      </c>
      <c r="CA1728" s="10" t="str">
        <f>RIGHT(B1728,4)</f>
        <v>urus</v>
      </c>
      <c r="CB1728" s="10" t="str">
        <f>RIGHT(B1728,3)</f>
        <v>rus</v>
      </c>
      <c r="CC1728" s="10" t="str">
        <f>RIGHT(B1728,2)</f>
        <v>us</v>
      </c>
      <c r="CD1728" s="10" t="str">
        <f>RIGHT(B1728,1)</f>
        <v>s</v>
      </c>
    </row>
    <row r="1729" spans="1:82">
      <c r="A1729">
        <v>752</v>
      </c>
      <c r="B1729" s="30" t="s">
        <v>177</v>
      </c>
      <c r="C1729" t="s">
        <v>1387</v>
      </c>
      <c r="D1729" t="s">
        <v>1141</v>
      </c>
      <c r="E1729" t="s">
        <v>1141</v>
      </c>
      <c r="F1729" t="s">
        <v>2842</v>
      </c>
      <c r="G1729" s="1">
        <f>COUNTIF(B1729,"*ii*")</f>
        <v>0</v>
      </c>
      <c r="H1729" s="1">
        <f>COUNTIF(B1729,"*ee*")</f>
        <v>0</v>
      </c>
      <c r="I1729" s="1">
        <f>COUNTIF(B1729,"*aa*")</f>
        <v>0</v>
      </c>
      <c r="J1729" s="1">
        <f>COUNTIF(B1729,"*oo*")</f>
        <v>0</v>
      </c>
      <c r="K1729" s="1">
        <f>COUNTIF(B1729,"*uu*")</f>
        <v>0</v>
      </c>
      <c r="L1729" s="1">
        <f>COUNTIF(B1729,"*ia*")</f>
        <v>0</v>
      </c>
      <c r="M1729" s="1">
        <f>COUNTIF(B1729,"*iu*")</f>
        <v>0</v>
      </c>
      <c r="N1729" s="1">
        <f>COUNTIF(B1729,"*ei*")</f>
        <v>0</v>
      </c>
      <c r="O1729" s="1">
        <f>COUNTIF(B1729,"*ea*")</f>
        <v>0</v>
      </c>
      <c r="P1729" s="1">
        <f>COUNTIF(B1729,"*eo*")</f>
        <v>0</v>
      </c>
      <c r="Q1729" s="1">
        <f>COUNTIF(B1729,"*eu*")</f>
        <v>0</v>
      </c>
      <c r="R1729" s="1">
        <f>COUNTIF(B1729,"*ai*")</f>
        <v>0</v>
      </c>
      <c r="S1729" s="1">
        <f>COUNTIF(B1729,"*ae*")</f>
        <v>0</v>
      </c>
      <c r="T1729" s="1">
        <f>COUNTIF(B1729,"*ao*")</f>
        <v>0</v>
      </c>
      <c r="U1729" s="1">
        <f>COUNTIF(B1729,"*au*")</f>
        <v>0</v>
      </c>
      <c r="V1729" s="1">
        <f>COUNTIF(B1729,"*oi*")</f>
        <v>0</v>
      </c>
      <c r="W1729" s="1">
        <f>COUNTIF(B1729,"*oe*")</f>
        <v>0</v>
      </c>
      <c r="X1729" s="1">
        <f>COUNTIF(B1729,"*oa*")</f>
        <v>0</v>
      </c>
      <c r="Y1729" s="1">
        <f>COUNTIF(B1729,"*ou*")</f>
        <v>0</v>
      </c>
      <c r="Z1729" s="1">
        <f>COUNTIF(B1729,"*ui*")</f>
        <v>0</v>
      </c>
      <c r="AA1729" s="1">
        <f>COUNTIF(B1729,"*ua*")</f>
        <v>0</v>
      </c>
      <c r="AB1729">
        <f>SUM(G1729:AA1729)</f>
        <v>0</v>
      </c>
      <c r="AC1729">
        <v>2</v>
      </c>
      <c r="AD1729">
        <f>COUNTIF(AC1729,"2")</f>
        <v>1</v>
      </c>
      <c r="AE1729">
        <f>COUNTIF(AC1729,"3")</f>
        <v>0</v>
      </c>
      <c r="AF1729">
        <f>COUNTIF(AC1729,"4")</f>
        <v>0</v>
      </c>
      <c r="AG1729">
        <f>COUNTIF(AC1729,"5")</f>
        <v>0</v>
      </c>
      <c r="AH1729">
        <v>1</v>
      </c>
      <c r="AI1729">
        <v>0</v>
      </c>
      <c r="AM1729">
        <v>1</v>
      </c>
      <c r="AN1729" t="str">
        <f>RIGHT(B1729,1)</f>
        <v>t</v>
      </c>
      <c r="AO1729" s="1">
        <f>COUNTIF(F1729,"CVCV")+COUNTIF(F1729,"CVVCV")</f>
        <v>0</v>
      </c>
      <c r="AP1729" s="1">
        <f>COUNTIF(F1729,"CVCVC")+COUNTIF(F1729,"CVVCVC")</f>
        <v>1</v>
      </c>
      <c r="AQ1729" s="1">
        <f>COUNTIF(F1729,"VCV")+COUNTIF(F1729,"VVCV")</f>
        <v>0</v>
      </c>
      <c r="AR1729" s="1">
        <f>COUNTIF(F1729,"VCVC")+COUNTIF(F1729,"VVCVC")</f>
        <v>0</v>
      </c>
      <c r="AS1729" s="1">
        <f>COUNTIF(F1729,"CVV")</f>
        <v>0</v>
      </c>
      <c r="AT1729" s="1">
        <f>COUNTIF(F1729,"CVVC")</f>
        <v>0</v>
      </c>
      <c r="AU1729" s="1">
        <f>COUNTIF(F1729,"VV")</f>
        <v>0</v>
      </c>
      <c r="AV1729" s="1">
        <f>COUNTIF(F1729,"VVC")</f>
        <v>0</v>
      </c>
      <c r="AW1729" s="1">
        <f>COUNTIF(F1729,"CVVCVC")+COUNTIF(F1729,"VVCVC")+COUNTIF(F1729,"CVVCV")+COUNTIF(F1729,"VVCV")</f>
        <v>0</v>
      </c>
      <c r="AY1729" s="1">
        <f>COUNTIF(F1729,"CCVCV")</f>
        <v>0</v>
      </c>
      <c r="AZ1729" s="1">
        <f>COUNTIF(F1729,"CCVCVC")</f>
        <v>0</v>
      </c>
      <c r="BA1729" s="1">
        <f>COUNTIF(F1729,"CCVV")</f>
        <v>0</v>
      </c>
      <c r="BB1729" s="1">
        <f>COUNTIF(F1729,"CCVVC")</f>
        <v>0</v>
      </c>
      <c r="BF1729" s="1" t="str">
        <f>RIGHT(F1729,4)</f>
        <v>VCVC</v>
      </c>
      <c r="BG1729" s="1"/>
      <c r="BJ1729">
        <v>1</v>
      </c>
      <c r="BP1729" s="1">
        <f>SUM(BG1729:BO1729)</f>
        <v>1</v>
      </c>
      <c r="BQ1729">
        <v>0</v>
      </c>
      <c r="BS1729" s="1" t="str">
        <f>LEFT(B1729,1)</f>
        <v>m</v>
      </c>
      <c r="BT1729" s="1" t="str">
        <f>LEFT(B1729,2)</f>
        <v>ma</v>
      </c>
      <c r="BU1729" s="1" t="str">
        <f>RIGHT(B1729,1)</f>
        <v>t</v>
      </c>
      <c r="BX1729" s="10">
        <v>0</v>
      </c>
      <c r="BY1729" s="10" t="str">
        <f>LEFT(CA1729,1)</f>
        <v>a</v>
      </c>
      <c r="BZ1729" s="10" t="str">
        <f>LEFT(CC1729,1)</f>
        <v>u</v>
      </c>
      <c r="CA1729" s="10" t="str">
        <f>RIGHT(B1729,4)</f>
        <v>amut</v>
      </c>
      <c r="CB1729" s="10" t="str">
        <f>RIGHT(B1729,3)</f>
        <v>mut</v>
      </c>
      <c r="CC1729" s="10" t="str">
        <f>RIGHT(B1729,2)</f>
        <v>ut</v>
      </c>
      <c r="CD1729" s="10" t="str">
        <f>RIGHT(B1729,1)</f>
        <v>t</v>
      </c>
    </row>
    <row r="1730" spans="1:82">
      <c r="A1730">
        <v>1287</v>
      </c>
      <c r="B1730" s="30" t="s">
        <v>3258</v>
      </c>
      <c r="C1730" t="s">
        <v>1995</v>
      </c>
      <c r="D1730" t="s">
        <v>1151</v>
      </c>
      <c r="E1730" t="s">
        <v>2821</v>
      </c>
      <c r="F1730" t="s">
        <v>2842</v>
      </c>
      <c r="G1730" s="1">
        <f>COUNTIF(B1730,"*ii*")</f>
        <v>0</v>
      </c>
      <c r="H1730" s="1">
        <f>COUNTIF(B1730,"*ee*")</f>
        <v>0</v>
      </c>
      <c r="I1730" s="1">
        <f>COUNTIF(B1730,"*aa*")</f>
        <v>0</v>
      </c>
      <c r="J1730" s="1">
        <f>COUNTIF(B1730,"*oo*")</f>
        <v>0</v>
      </c>
      <c r="K1730" s="1">
        <f>COUNTIF(B1730,"*uu*")</f>
        <v>0</v>
      </c>
      <c r="L1730" s="1">
        <f>COUNTIF(B1730,"*ia*")</f>
        <v>0</v>
      </c>
      <c r="M1730" s="1">
        <f>COUNTIF(B1730,"*iu*")</f>
        <v>0</v>
      </c>
      <c r="N1730" s="1">
        <f>COUNTIF(B1730,"*ei*")</f>
        <v>0</v>
      </c>
      <c r="O1730" s="1">
        <f>COUNTIF(B1730,"*ea*")</f>
        <v>0</v>
      </c>
      <c r="P1730" s="1">
        <f>COUNTIF(B1730,"*eo*")</f>
        <v>0</v>
      </c>
      <c r="Q1730" s="1">
        <f>COUNTIF(B1730,"*eu*")</f>
        <v>0</v>
      </c>
      <c r="R1730" s="1">
        <f>COUNTIF(B1730,"*ai*")</f>
        <v>0</v>
      </c>
      <c r="S1730" s="1">
        <f>COUNTIF(B1730,"*ae*")</f>
        <v>0</v>
      </c>
      <c r="T1730" s="1">
        <f>COUNTIF(B1730,"*ao*")</f>
        <v>0</v>
      </c>
      <c r="U1730" s="1">
        <f>COUNTIF(B1730,"*au*")</f>
        <v>0</v>
      </c>
      <c r="V1730" s="1">
        <f>COUNTIF(B1730,"*oi*")</f>
        <v>0</v>
      </c>
      <c r="W1730" s="1">
        <f>COUNTIF(B1730,"*oe*")</f>
        <v>0</v>
      </c>
      <c r="X1730" s="1">
        <f>COUNTIF(B1730,"*oa*")</f>
        <v>0</v>
      </c>
      <c r="Y1730" s="1">
        <f>COUNTIF(B1730,"*ou*")</f>
        <v>0</v>
      </c>
      <c r="Z1730" s="1">
        <f>COUNTIF(B1730,"*ui*")</f>
        <v>0</v>
      </c>
      <c r="AA1730" s="1">
        <f>COUNTIF(B1730,"*ua*")</f>
        <v>0</v>
      </c>
      <c r="AB1730">
        <f>SUM(G1730:AA1730)</f>
        <v>0</v>
      </c>
      <c r="AC1730">
        <v>2</v>
      </c>
      <c r="AD1730">
        <f>COUNTIF(AC1730,"2")</f>
        <v>1</v>
      </c>
      <c r="AE1730">
        <f>COUNTIF(AC1730,"3")</f>
        <v>0</v>
      </c>
      <c r="AF1730">
        <f>COUNTIF(AC1730,"4")</f>
        <v>0</v>
      </c>
      <c r="AG1730">
        <f>COUNTIF(AC1730,"5")</f>
        <v>0</v>
      </c>
      <c r="AH1730">
        <v>1</v>
      </c>
      <c r="AI1730">
        <v>0</v>
      </c>
      <c r="AM1730">
        <v>1</v>
      </c>
      <c r="AN1730" t="str">
        <f>RIGHT(B1730,1)</f>
        <v>t</v>
      </c>
      <c r="AO1730" s="1">
        <f>COUNTIF(F1730,"CVCV")+COUNTIF(F1730,"CVVCV")</f>
        <v>0</v>
      </c>
      <c r="AP1730" s="1">
        <f>COUNTIF(F1730,"CVCVC")+COUNTIF(F1730,"CVVCVC")</f>
        <v>1</v>
      </c>
      <c r="AQ1730" s="1">
        <f>COUNTIF(F1730,"VCV")+COUNTIF(F1730,"VVCV")</f>
        <v>0</v>
      </c>
      <c r="AR1730" s="1">
        <f>COUNTIF(F1730,"VCVC")+COUNTIF(F1730,"VVCVC")</f>
        <v>0</v>
      </c>
      <c r="AS1730" s="1">
        <f>COUNTIF(F1730,"CVV")</f>
        <v>0</v>
      </c>
      <c r="AT1730" s="1">
        <f>COUNTIF(F1730,"CVVC")</f>
        <v>0</v>
      </c>
      <c r="AU1730" s="1">
        <f>COUNTIF(F1730,"VV")</f>
        <v>0</v>
      </c>
      <c r="AV1730" s="1">
        <f>COUNTIF(F1730,"VVC")</f>
        <v>0</v>
      </c>
      <c r="AW1730" s="1">
        <f>COUNTIF(F1730,"CVVCVC")+COUNTIF(F1730,"VVCVC")+COUNTIF(F1730,"CVVCV")+COUNTIF(F1730,"VVCV")</f>
        <v>0</v>
      </c>
      <c r="AY1730" s="1">
        <f>COUNTIF(F1730,"CCVCV")</f>
        <v>0</v>
      </c>
      <c r="AZ1730" s="1">
        <f>COUNTIF(F1730,"CCVCVC")</f>
        <v>0</v>
      </c>
      <c r="BA1730" s="1">
        <f>COUNTIF(F1730,"CCVV")</f>
        <v>0</v>
      </c>
      <c r="BB1730" s="1">
        <f>COUNTIF(F1730,"CCVVC")</f>
        <v>0</v>
      </c>
      <c r="BF1730" s="1" t="str">
        <f>RIGHT(F1730,4)</f>
        <v>VCVC</v>
      </c>
      <c r="BG1730" s="1"/>
      <c r="BJ1730">
        <v>1</v>
      </c>
      <c r="BP1730" s="1">
        <f>SUM(BG1730:BO1730)</f>
        <v>1</v>
      </c>
      <c r="BQ1730">
        <v>0</v>
      </c>
      <c r="BS1730" s="1" t="str">
        <f>LEFT(B1730,1)</f>
        <v>ʔ</v>
      </c>
      <c r="BT1730" s="1" t="str">
        <f>LEFT(B1730,2)</f>
        <v>ʔe</v>
      </c>
      <c r="BU1730" s="1" t="str">
        <f>RIGHT(B1730,1)</f>
        <v>t</v>
      </c>
      <c r="BX1730" s="10">
        <v>1</v>
      </c>
      <c r="BY1730" s="10" t="str">
        <f>LEFT(CA1730,1)</f>
        <v>e</v>
      </c>
      <c r="BZ1730" s="10" t="str">
        <f>LEFT(CC1730,1)</f>
        <v>u</v>
      </c>
      <c r="CA1730" s="10" t="str">
        <f>RIGHT(B1730,4)</f>
        <v>ekut</v>
      </c>
      <c r="CB1730" s="10" t="str">
        <f>RIGHT(B1730,3)</f>
        <v>kut</v>
      </c>
      <c r="CC1730" s="10" t="str">
        <f>RIGHT(B1730,2)</f>
        <v>ut</v>
      </c>
      <c r="CD1730" s="10" t="str">
        <f>RIGHT(B1730,1)</f>
        <v>t</v>
      </c>
    </row>
    <row r="1731" spans="1:82">
      <c r="A1731">
        <v>698</v>
      </c>
      <c r="B1731" s="30" t="s">
        <v>905</v>
      </c>
      <c r="C1731" t="s">
        <v>2422</v>
      </c>
      <c r="D1731" t="s">
        <v>1151</v>
      </c>
      <c r="E1731" t="s">
        <v>2821</v>
      </c>
      <c r="F1731" t="s">
        <v>2842</v>
      </c>
      <c r="G1731" s="1">
        <f>COUNTIF(B1731,"*ii*")</f>
        <v>0</v>
      </c>
      <c r="H1731" s="1">
        <f>COUNTIF(B1731,"*ee*")</f>
        <v>0</v>
      </c>
      <c r="I1731" s="1">
        <f>COUNTIF(B1731,"*aa*")</f>
        <v>0</v>
      </c>
      <c r="J1731" s="1">
        <f>COUNTIF(B1731,"*oo*")</f>
        <v>0</v>
      </c>
      <c r="K1731" s="1">
        <f>COUNTIF(B1731,"*uu*")</f>
        <v>0</v>
      </c>
      <c r="L1731" s="1">
        <f>COUNTIF(B1731,"*ia*")</f>
        <v>0</v>
      </c>
      <c r="M1731" s="1">
        <f>COUNTIF(B1731,"*iu*")</f>
        <v>0</v>
      </c>
      <c r="N1731" s="1">
        <f>COUNTIF(B1731,"*ei*")</f>
        <v>0</v>
      </c>
      <c r="O1731" s="1">
        <f>COUNTIF(B1731,"*ea*")</f>
        <v>0</v>
      </c>
      <c r="P1731" s="1">
        <f>COUNTIF(B1731,"*eo*")</f>
        <v>0</v>
      </c>
      <c r="Q1731" s="1">
        <f>COUNTIF(B1731,"*eu*")</f>
        <v>0</v>
      </c>
      <c r="R1731" s="1">
        <f>COUNTIF(B1731,"*ai*")</f>
        <v>0</v>
      </c>
      <c r="S1731" s="1">
        <f>COUNTIF(B1731,"*ae*")</f>
        <v>0</v>
      </c>
      <c r="T1731" s="1">
        <f>COUNTIF(B1731,"*ao*")</f>
        <v>0</v>
      </c>
      <c r="U1731" s="1">
        <f>COUNTIF(B1731,"*au*")</f>
        <v>0</v>
      </c>
      <c r="V1731" s="1">
        <f>COUNTIF(B1731,"*oi*")</f>
        <v>0</v>
      </c>
      <c r="W1731" s="1">
        <f>COUNTIF(B1731,"*oe*")</f>
        <v>0</v>
      </c>
      <c r="X1731" s="1">
        <f>COUNTIF(B1731,"*oa*")</f>
        <v>0</v>
      </c>
      <c r="Y1731" s="1">
        <f>COUNTIF(B1731,"*ou*")</f>
        <v>0</v>
      </c>
      <c r="Z1731" s="1">
        <f>COUNTIF(B1731,"*ui*")</f>
        <v>0</v>
      </c>
      <c r="AA1731" s="1">
        <f>COUNTIF(B1731,"*ua*")</f>
        <v>0</v>
      </c>
      <c r="AB1731">
        <f>SUM(G1731:AA1731)</f>
        <v>0</v>
      </c>
      <c r="AC1731">
        <v>2</v>
      </c>
      <c r="AD1731">
        <f>COUNTIF(AC1731,"2")</f>
        <v>1</v>
      </c>
      <c r="AE1731">
        <f>COUNTIF(AC1731,"3")</f>
        <v>0</v>
      </c>
      <c r="AF1731">
        <f>COUNTIF(AC1731,"4")</f>
        <v>0</v>
      </c>
      <c r="AG1731">
        <f>COUNTIF(AC1731,"5")</f>
        <v>0</v>
      </c>
      <c r="AH1731">
        <v>1</v>
      </c>
      <c r="AI1731">
        <v>0</v>
      </c>
      <c r="AM1731">
        <v>1</v>
      </c>
      <c r="AN1731" t="str">
        <f>RIGHT(B1731,1)</f>
        <v>t</v>
      </c>
      <c r="AO1731" s="1">
        <f>COUNTIF(F1731,"CVCV")+COUNTIF(F1731,"CVVCV")</f>
        <v>0</v>
      </c>
      <c r="AP1731" s="1">
        <f>COUNTIF(F1731,"CVCVC")+COUNTIF(F1731,"CVVCVC")</f>
        <v>1</v>
      </c>
      <c r="AQ1731" s="1">
        <f>COUNTIF(F1731,"VCV")+COUNTIF(F1731,"VVCV")</f>
        <v>0</v>
      </c>
      <c r="AR1731" s="1">
        <f>COUNTIF(F1731,"VCVC")+COUNTIF(F1731,"VVCVC")</f>
        <v>0</v>
      </c>
      <c r="AS1731" s="1">
        <f>COUNTIF(F1731,"CVV")</f>
        <v>0</v>
      </c>
      <c r="AT1731" s="1">
        <f>COUNTIF(F1731,"CVVC")</f>
        <v>0</v>
      </c>
      <c r="AU1731" s="1">
        <f>COUNTIF(F1731,"VV")</f>
        <v>0</v>
      </c>
      <c r="AV1731" s="1">
        <f>COUNTIF(F1731,"VVC")</f>
        <v>0</v>
      </c>
      <c r="AW1731" s="1">
        <f>COUNTIF(F1731,"CVVCVC")+COUNTIF(F1731,"VVCVC")+COUNTIF(F1731,"CVVCV")+COUNTIF(F1731,"VVCV")</f>
        <v>0</v>
      </c>
      <c r="AY1731" s="1">
        <f>COUNTIF(F1731,"CCVCV")</f>
        <v>0</v>
      </c>
      <c r="AZ1731" s="1">
        <f>COUNTIF(F1731,"CCVCVC")</f>
        <v>0</v>
      </c>
      <c r="BA1731" s="1">
        <f>COUNTIF(F1731,"CCVV")</f>
        <v>0</v>
      </c>
      <c r="BB1731" s="1">
        <f>COUNTIF(F1731,"CCVVC")</f>
        <v>0</v>
      </c>
      <c r="BF1731" s="1" t="str">
        <f>RIGHT(F1731,4)</f>
        <v>VCVC</v>
      </c>
      <c r="BG1731" s="1"/>
      <c r="BJ1731">
        <v>1</v>
      </c>
      <c r="BP1731" s="1">
        <f>SUM(BG1731:BO1731)</f>
        <v>1</v>
      </c>
      <c r="BQ1731">
        <v>0</v>
      </c>
      <c r="BS1731" s="1" t="str">
        <f>LEFT(B1731,1)</f>
        <v>k</v>
      </c>
      <c r="BT1731" s="1" t="str">
        <f>LEFT(B1731,2)</f>
        <v>ku</v>
      </c>
      <c r="BU1731" s="1" t="str">
        <f>RIGHT(B1731,1)</f>
        <v>t</v>
      </c>
      <c r="BX1731" s="10">
        <v>0</v>
      </c>
      <c r="BY1731" s="10" t="str">
        <f>LEFT(CA1731,1)</f>
        <v>u</v>
      </c>
      <c r="BZ1731" s="10" t="str">
        <f>LEFT(CC1731,1)</f>
        <v>u</v>
      </c>
      <c r="CA1731" s="10" t="str">
        <f>RIGHT(B1731,4)</f>
        <v>unut</v>
      </c>
      <c r="CB1731" s="10" t="str">
        <f>RIGHT(B1731,3)</f>
        <v>nut</v>
      </c>
      <c r="CC1731" s="10" t="str">
        <f>RIGHT(B1731,2)</f>
        <v>ut</v>
      </c>
      <c r="CD1731" s="10" t="str">
        <f>RIGHT(B1731,1)</f>
        <v>t</v>
      </c>
    </row>
    <row r="1732" spans="1:82">
      <c r="A1732">
        <v>1459</v>
      </c>
      <c r="B1732" s="30" t="s">
        <v>3707</v>
      </c>
      <c r="C1732" t="s">
        <v>1213</v>
      </c>
      <c r="D1732" t="s">
        <v>1156</v>
      </c>
      <c r="E1732" t="s">
        <v>1156</v>
      </c>
      <c r="F1732" s="1" t="s">
        <v>2842</v>
      </c>
      <c r="G1732" s="1">
        <f>COUNTIF(B1732,"*ii*")</f>
        <v>0</v>
      </c>
      <c r="H1732" s="1">
        <f>COUNTIF(B1732,"*ee*")</f>
        <v>0</v>
      </c>
      <c r="I1732" s="1">
        <f>COUNTIF(B1732,"*aa*")</f>
        <v>0</v>
      </c>
      <c r="J1732" s="1">
        <f>COUNTIF(B1732,"*oo*")</f>
        <v>0</v>
      </c>
      <c r="K1732" s="1">
        <f>COUNTIF(B1732,"*uu*")</f>
        <v>0</v>
      </c>
      <c r="L1732" s="1">
        <f>COUNTIF(B1732,"*ia*")</f>
        <v>0</v>
      </c>
      <c r="M1732" s="1">
        <f>COUNTIF(B1732,"*iu*")</f>
        <v>0</v>
      </c>
      <c r="N1732" s="1">
        <f>COUNTIF(B1732,"*ei*")</f>
        <v>0</v>
      </c>
      <c r="O1732" s="1">
        <f>COUNTIF(B1732,"*ea*")</f>
        <v>0</v>
      </c>
      <c r="P1732" s="1">
        <f>COUNTIF(B1732,"*eo*")</f>
        <v>0</v>
      </c>
      <c r="Q1732" s="1">
        <f>COUNTIF(B1732,"*eu*")</f>
        <v>0</v>
      </c>
      <c r="R1732" s="1">
        <f>COUNTIF(B1732,"*ai*")</f>
        <v>0</v>
      </c>
      <c r="S1732" s="1">
        <f>COUNTIF(B1732,"*ae*")</f>
        <v>0</v>
      </c>
      <c r="T1732" s="1">
        <f>COUNTIF(B1732,"*ao*")</f>
        <v>0</v>
      </c>
      <c r="U1732" s="1">
        <f>COUNTIF(B1732,"*au*")</f>
        <v>0</v>
      </c>
      <c r="V1732" s="1">
        <f>COUNTIF(B1732,"*oi*")</f>
        <v>0</v>
      </c>
      <c r="W1732" s="1">
        <f>COUNTIF(B1732,"*oe*")</f>
        <v>0</v>
      </c>
      <c r="X1732" s="1">
        <f>COUNTIF(B1732,"*oa*")</f>
        <v>0</v>
      </c>
      <c r="Y1732" s="1">
        <f>COUNTIF(B1732,"*ou*")</f>
        <v>0</v>
      </c>
      <c r="Z1732" s="1">
        <f>COUNTIF(B1732,"*ui*")</f>
        <v>0</v>
      </c>
      <c r="AA1732" s="1">
        <f>COUNTIF(B1732,"*ua*")</f>
        <v>0</v>
      </c>
      <c r="AB1732">
        <f>SUM(G1732:AA1732)</f>
        <v>0</v>
      </c>
      <c r="AC1732" s="1">
        <v>2</v>
      </c>
      <c r="AD1732">
        <f>COUNTIF(AC1732,"2")</f>
        <v>1</v>
      </c>
      <c r="AE1732">
        <f>COUNTIF(AC1732,"3")</f>
        <v>0</v>
      </c>
      <c r="AF1732">
        <f>COUNTIF(AC1732,"4")</f>
        <v>0</v>
      </c>
      <c r="AG1732">
        <f>COUNTIF(AC1732,"5")</f>
        <v>0</v>
      </c>
      <c r="AH1732">
        <v>1</v>
      </c>
      <c r="AI1732">
        <v>0</v>
      </c>
      <c r="AM1732">
        <v>1</v>
      </c>
      <c r="AN1732" t="str">
        <f>RIGHT(B1732,1)</f>
        <v>ʔ</v>
      </c>
      <c r="AO1732" s="1">
        <f>COUNTIF(F1732,"CVCV")+COUNTIF(F1732,"CVVCV")</f>
        <v>0</v>
      </c>
      <c r="AP1732" s="1">
        <f>COUNTIF(F1732,"CVCVC")+COUNTIF(F1732,"CVVCVC")</f>
        <v>1</v>
      </c>
      <c r="AQ1732" s="1">
        <f>COUNTIF(F1732,"VCV")+COUNTIF(F1732,"VVCV")</f>
        <v>0</v>
      </c>
      <c r="AR1732" s="1">
        <f>COUNTIF(F1732,"VCVC")+COUNTIF(F1732,"VVCVC")</f>
        <v>0</v>
      </c>
      <c r="AS1732" s="1">
        <f>COUNTIF(F1732,"CVV")</f>
        <v>0</v>
      </c>
      <c r="AT1732" s="1">
        <f>COUNTIF(F1732,"CVVC")</f>
        <v>0</v>
      </c>
      <c r="AU1732" s="1">
        <f>COUNTIF(F1732,"VV")</f>
        <v>0</v>
      </c>
      <c r="AV1732" s="1">
        <f>COUNTIF(F1732,"VVC")</f>
        <v>0</v>
      </c>
      <c r="AW1732" s="1">
        <f>COUNTIF(F1732,"CVVCVC")+COUNTIF(F1732,"VVCVC")+COUNTIF(F1732,"CVVCV")+COUNTIF(F1732,"VVCV")</f>
        <v>0</v>
      </c>
      <c r="AY1732" s="1">
        <f>COUNTIF(F1732,"CCVCV")</f>
        <v>0</v>
      </c>
      <c r="AZ1732" s="1">
        <f>COUNTIF(F1732,"CCVCVC")</f>
        <v>0</v>
      </c>
      <c r="BA1732" s="1">
        <f>COUNTIF(F1732,"CCVV")</f>
        <v>0</v>
      </c>
      <c r="BB1732" s="1">
        <f>COUNTIF(F1732,"CCVVC")</f>
        <v>0</v>
      </c>
      <c r="BE1732" s="30" t="s">
        <v>3619</v>
      </c>
      <c r="BF1732" s="1" t="str">
        <f>RIGHT(F1732,4)</f>
        <v>VCVC</v>
      </c>
      <c r="BG1732" s="1"/>
      <c r="BJ1732">
        <v>1</v>
      </c>
      <c r="BP1732" s="1">
        <f>SUM(BG1732:BO1732)</f>
        <v>1</v>
      </c>
      <c r="BQ1732">
        <v>0</v>
      </c>
      <c r="BS1732" s="1" t="str">
        <f>LEFT(B1732,1)</f>
        <v>r</v>
      </c>
      <c r="BT1732" s="1" t="str">
        <f>LEFT(B1732,2)</f>
        <v>ra</v>
      </c>
      <c r="BU1732" s="1" t="str">
        <f>RIGHT(B1732,1)</f>
        <v>ʔ</v>
      </c>
      <c r="BX1732" s="10">
        <v>0</v>
      </c>
      <c r="BY1732" s="10" t="str">
        <f>LEFT(CA1732,1)</f>
        <v>a</v>
      </c>
      <c r="BZ1732" s="10" t="str">
        <f>LEFT(CC1732,1)</f>
        <v>u</v>
      </c>
      <c r="CA1732" s="10" t="str">
        <f>RIGHT(B1732,4)</f>
        <v>afuʔ</v>
      </c>
      <c r="CB1732" s="10" t="str">
        <f>RIGHT(B1732,3)</f>
        <v>fuʔ</v>
      </c>
      <c r="CC1732" s="10" t="str">
        <f>RIGHT(B1732,2)</f>
        <v>uʔ</v>
      </c>
      <c r="CD1732" s="10" t="str">
        <f>RIGHT(B1732,1)</f>
        <v>ʔ</v>
      </c>
    </row>
    <row r="1733" spans="1:82">
      <c r="A1733">
        <v>463</v>
      </c>
      <c r="B1733" s="30" t="s">
        <v>3064</v>
      </c>
      <c r="C1733" t="s">
        <v>2214</v>
      </c>
      <c r="D1733" t="s">
        <v>1141</v>
      </c>
      <c r="E1733" t="s">
        <v>1141</v>
      </c>
      <c r="F1733" t="s">
        <v>2842</v>
      </c>
      <c r="G1733" s="1">
        <f>COUNTIF(B1733,"*ii*")</f>
        <v>0</v>
      </c>
      <c r="H1733" s="1">
        <f>COUNTIF(B1733,"*ee*")</f>
        <v>0</v>
      </c>
      <c r="I1733" s="1">
        <f>COUNTIF(B1733,"*aa*")</f>
        <v>0</v>
      </c>
      <c r="J1733" s="1">
        <f>COUNTIF(B1733,"*oo*")</f>
        <v>0</v>
      </c>
      <c r="K1733" s="1">
        <f>COUNTIF(B1733,"*uu*")</f>
        <v>0</v>
      </c>
      <c r="L1733" s="1">
        <f>COUNTIF(B1733,"*ia*")</f>
        <v>0</v>
      </c>
      <c r="M1733" s="1">
        <f>COUNTIF(B1733,"*iu*")</f>
        <v>0</v>
      </c>
      <c r="N1733" s="1">
        <f>COUNTIF(B1733,"*ei*")</f>
        <v>0</v>
      </c>
      <c r="O1733" s="1">
        <f>COUNTIF(B1733,"*ea*")</f>
        <v>0</v>
      </c>
      <c r="P1733" s="1">
        <f>COUNTIF(B1733,"*eo*")</f>
        <v>0</v>
      </c>
      <c r="Q1733" s="1">
        <f>COUNTIF(B1733,"*eu*")</f>
        <v>0</v>
      </c>
      <c r="R1733" s="1">
        <f>COUNTIF(B1733,"*ai*")</f>
        <v>0</v>
      </c>
      <c r="S1733" s="1">
        <f>COUNTIF(B1733,"*ae*")</f>
        <v>0</v>
      </c>
      <c r="T1733" s="1">
        <f>COUNTIF(B1733,"*ao*")</f>
        <v>0</v>
      </c>
      <c r="U1733" s="1">
        <f>COUNTIF(B1733,"*au*")</f>
        <v>0</v>
      </c>
      <c r="V1733" s="1">
        <f>COUNTIF(B1733,"*oi*")</f>
        <v>0</v>
      </c>
      <c r="W1733" s="1">
        <f>COUNTIF(B1733,"*oe*")</f>
        <v>0</v>
      </c>
      <c r="X1733" s="1">
        <f>COUNTIF(B1733,"*oa*")</f>
        <v>0</v>
      </c>
      <c r="Y1733" s="1">
        <f>COUNTIF(B1733,"*ou*")</f>
        <v>0</v>
      </c>
      <c r="Z1733" s="1">
        <f>COUNTIF(B1733,"*ui*")</f>
        <v>0</v>
      </c>
      <c r="AA1733" s="1">
        <f>COUNTIF(B1733,"*ua*")</f>
        <v>0</v>
      </c>
      <c r="AB1733">
        <f>SUM(G1733:AA1733)</f>
        <v>0</v>
      </c>
      <c r="AC1733">
        <v>2</v>
      </c>
      <c r="AD1733">
        <f>COUNTIF(AC1733,"2")</f>
        <v>1</v>
      </c>
      <c r="AE1733">
        <f>COUNTIF(AC1733,"3")</f>
        <v>0</v>
      </c>
      <c r="AF1733">
        <f>COUNTIF(AC1733,"4")</f>
        <v>0</v>
      </c>
      <c r="AG1733">
        <f>COUNTIF(AC1733,"5")</f>
        <v>0</v>
      </c>
      <c r="AH1733">
        <v>1</v>
      </c>
      <c r="AI1733">
        <v>0</v>
      </c>
      <c r="AM1733">
        <v>1</v>
      </c>
      <c r="AN1733" t="str">
        <f>RIGHT(B1733,1)</f>
        <v>ʔ</v>
      </c>
      <c r="AO1733" s="1">
        <f>COUNTIF(F1733,"CVCV")+COUNTIF(F1733,"CVVCV")</f>
        <v>0</v>
      </c>
      <c r="AP1733" s="1">
        <f>COUNTIF(F1733,"CVCVC")+COUNTIF(F1733,"CVVCVC")</f>
        <v>1</v>
      </c>
      <c r="AQ1733" s="1">
        <f>COUNTIF(F1733,"VCV")+COUNTIF(F1733,"VVCV")</f>
        <v>0</v>
      </c>
      <c r="AR1733" s="1">
        <f>COUNTIF(F1733,"VCVC")+COUNTIF(F1733,"VVCVC")</f>
        <v>0</v>
      </c>
      <c r="AS1733" s="1">
        <f>COUNTIF(F1733,"CVV")</f>
        <v>0</v>
      </c>
      <c r="AT1733" s="1">
        <f>COUNTIF(F1733,"CVVC")</f>
        <v>0</v>
      </c>
      <c r="AU1733" s="1">
        <f>COUNTIF(F1733,"VV")</f>
        <v>0</v>
      </c>
      <c r="AV1733" s="1">
        <f>COUNTIF(F1733,"VVC")</f>
        <v>0</v>
      </c>
      <c r="AW1733" s="1">
        <f>COUNTIF(F1733,"CVVCVC")+COUNTIF(F1733,"VVCVC")+COUNTIF(F1733,"CVVCV")+COUNTIF(F1733,"VVCV")</f>
        <v>0</v>
      </c>
      <c r="AY1733" s="1">
        <f>COUNTIF(F1733,"CCVCV")</f>
        <v>0</v>
      </c>
      <c r="AZ1733" s="1">
        <f>COUNTIF(F1733,"CCVCVC")</f>
        <v>0</v>
      </c>
      <c r="BA1733" s="1">
        <f>COUNTIF(F1733,"CCVV")</f>
        <v>0</v>
      </c>
      <c r="BB1733" s="1">
        <f>COUNTIF(F1733,"CCVVC")</f>
        <v>0</v>
      </c>
      <c r="BF1733" s="1" t="str">
        <f>RIGHT(F1733,4)</f>
        <v>VCVC</v>
      </c>
      <c r="BG1733" s="1"/>
      <c r="BJ1733">
        <v>1</v>
      </c>
      <c r="BP1733" s="1">
        <f>SUM(BG1733:BO1733)</f>
        <v>1</v>
      </c>
      <c r="BQ1733">
        <v>0</v>
      </c>
      <c r="BS1733" s="1" t="str">
        <f>LEFT(B1733,1)</f>
        <v>k</v>
      </c>
      <c r="BT1733" s="1" t="str">
        <f>LEFT(B1733,2)</f>
        <v>ka</v>
      </c>
      <c r="BU1733" s="1" t="str">
        <f>RIGHT(B1733,1)</f>
        <v>ʔ</v>
      </c>
      <c r="BX1733" s="10">
        <v>0</v>
      </c>
      <c r="BY1733" s="10" t="str">
        <f>LEFT(CA1733,1)</f>
        <v>a</v>
      </c>
      <c r="BZ1733" s="10" t="str">
        <f>LEFT(CC1733,1)</f>
        <v>u</v>
      </c>
      <c r="CA1733" s="10" t="str">
        <f>RIGHT(B1733,4)</f>
        <v>afuʔ</v>
      </c>
      <c r="CB1733" s="10" t="str">
        <f>RIGHT(B1733,3)</f>
        <v>fuʔ</v>
      </c>
      <c r="CC1733" s="10" t="str">
        <f>RIGHT(B1733,2)</f>
        <v>uʔ</v>
      </c>
      <c r="CD1733" s="10" t="str">
        <f>RIGHT(B1733,1)</f>
        <v>ʔ</v>
      </c>
    </row>
    <row r="1734" spans="1:82">
      <c r="A1734">
        <v>465</v>
      </c>
      <c r="B1734" s="30" t="s">
        <v>3065</v>
      </c>
      <c r="C1734" t="s">
        <v>1207</v>
      </c>
      <c r="D1734" t="s">
        <v>1141</v>
      </c>
      <c r="E1734" t="s">
        <v>1141</v>
      </c>
      <c r="F1734" t="s">
        <v>2842</v>
      </c>
      <c r="G1734" s="1">
        <f>COUNTIF(B1734,"*ii*")</f>
        <v>0</v>
      </c>
      <c r="H1734" s="1">
        <f>COUNTIF(B1734,"*ee*")</f>
        <v>0</v>
      </c>
      <c r="I1734" s="1">
        <f>COUNTIF(B1734,"*aa*")</f>
        <v>0</v>
      </c>
      <c r="J1734" s="1">
        <f>COUNTIF(B1734,"*oo*")</f>
        <v>0</v>
      </c>
      <c r="K1734" s="1">
        <f>COUNTIF(B1734,"*uu*")</f>
        <v>0</v>
      </c>
      <c r="L1734" s="1">
        <f>COUNTIF(B1734,"*ia*")</f>
        <v>0</v>
      </c>
      <c r="M1734" s="1">
        <f>COUNTIF(B1734,"*iu*")</f>
        <v>0</v>
      </c>
      <c r="N1734" s="1">
        <f>COUNTIF(B1734,"*ei*")</f>
        <v>0</v>
      </c>
      <c r="O1734" s="1">
        <f>COUNTIF(B1734,"*ea*")</f>
        <v>0</v>
      </c>
      <c r="P1734" s="1">
        <f>COUNTIF(B1734,"*eo*")</f>
        <v>0</v>
      </c>
      <c r="Q1734" s="1">
        <f>COUNTIF(B1734,"*eu*")</f>
        <v>0</v>
      </c>
      <c r="R1734" s="1">
        <f>COUNTIF(B1734,"*ai*")</f>
        <v>0</v>
      </c>
      <c r="S1734" s="1">
        <f>COUNTIF(B1734,"*ae*")</f>
        <v>0</v>
      </c>
      <c r="T1734" s="1">
        <f>COUNTIF(B1734,"*ao*")</f>
        <v>0</v>
      </c>
      <c r="U1734" s="1">
        <f>COUNTIF(B1734,"*au*")</f>
        <v>0</v>
      </c>
      <c r="V1734" s="1">
        <f>COUNTIF(B1734,"*oi*")</f>
        <v>0</v>
      </c>
      <c r="W1734" s="1">
        <f>COUNTIF(B1734,"*oe*")</f>
        <v>0</v>
      </c>
      <c r="X1734" s="1">
        <f>COUNTIF(B1734,"*oa*")</f>
        <v>0</v>
      </c>
      <c r="Y1734" s="1">
        <f>COUNTIF(B1734,"*ou*")</f>
        <v>0</v>
      </c>
      <c r="Z1734" s="1">
        <f>COUNTIF(B1734,"*ui*")</f>
        <v>0</v>
      </c>
      <c r="AA1734" s="1">
        <f>COUNTIF(B1734,"*ua*")</f>
        <v>0</v>
      </c>
      <c r="AB1734">
        <f>SUM(G1734:AA1734)</f>
        <v>0</v>
      </c>
      <c r="AC1734">
        <v>2</v>
      </c>
      <c r="AD1734">
        <f>COUNTIF(AC1734,"2")</f>
        <v>1</v>
      </c>
      <c r="AE1734">
        <f>COUNTIF(AC1734,"3")</f>
        <v>0</v>
      </c>
      <c r="AF1734">
        <f>COUNTIF(AC1734,"4")</f>
        <v>0</v>
      </c>
      <c r="AG1734">
        <f>COUNTIF(AC1734,"5")</f>
        <v>0</v>
      </c>
      <c r="AH1734">
        <v>1</v>
      </c>
      <c r="AI1734">
        <v>0</v>
      </c>
      <c r="AM1734">
        <v>1</v>
      </c>
      <c r="AN1734" t="str">
        <f>RIGHT(B1734,1)</f>
        <v>ʔ</v>
      </c>
      <c r="AO1734" s="1">
        <f>COUNTIF(F1734,"CVCV")+COUNTIF(F1734,"CVVCV")</f>
        <v>0</v>
      </c>
      <c r="AP1734" s="1">
        <f>COUNTIF(F1734,"CVCVC")+COUNTIF(F1734,"CVVCVC")</f>
        <v>1</v>
      </c>
      <c r="AQ1734" s="1">
        <f>COUNTIF(F1734,"VCV")+COUNTIF(F1734,"VVCV")</f>
        <v>0</v>
      </c>
      <c r="AR1734" s="1">
        <f>COUNTIF(F1734,"VCVC")+COUNTIF(F1734,"VVCVC")</f>
        <v>0</v>
      </c>
      <c r="AS1734" s="1">
        <f>COUNTIF(F1734,"CVV")</f>
        <v>0</v>
      </c>
      <c r="AT1734" s="1">
        <f>COUNTIF(F1734,"CVVC")</f>
        <v>0</v>
      </c>
      <c r="AU1734" s="1">
        <f>COUNTIF(F1734,"VV")</f>
        <v>0</v>
      </c>
      <c r="AV1734" s="1">
        <f>COUNTIF(F1734,"VVC")</f>
        <v>0</v>
      </c>
      <c r="AW1734" s="1">
        <f>COUNTIF(F1734,"CVVCVC")+COUNTIF(F1734,"VVCVC")+COUNTIF(F1734,"CVVCV")+COUNTIF(F1734,"VVCV")</f>
        <v>0</v>
      </c>
      <c r="AY1734" s="1">
        <f>COUNTIF(F1734,"CCVCV")</f>
        <v>0</v>
      </c>
      <c r="AZ1734" s="1">
        <f>COUNTIF(F1734,"CCVCVC")</f>
        <v>0</v>
      </c>
      <c r="BA1734" s="1">
        <f>COUNTIF(F1734,"CCVV")</f>
        <v>0</v>
      </c>
      <c r="BB1734" s="1">
        <f>COUNTIF(F1734,"CCVVC")</f>
        <v>0</v>
      </c>
      <c r="BF1734" s="1" t="str">
        <f>RIGHT(F1734,4)</f>
        <v>VCVC</v>
      </c>
      <c r="BG1734" s="1"/>
      <c r="BJ1734">
        <v>1</v>
      </c>
      <c r="BP1734" s="1">
        <f>SUM(BG1734:BO1734)</f>
        <v>1</v>
      </c>
      <c r="BQ1734">
        <v>0</v>
      </c>
      <c r="BS1734" s="1" t="str">
        <f>LEFT(B1734,1)</f>
        <v>k</v>
      </c>
      <c r="BT1734" s="1" t="str">
        <f>LEFT(B1734,2)</f>
        <v>ka</v>
      </c>
      <c r="BU1734" s="1" t="str">
        <f>RIGHT(B1734,1)</f>
        <v>ʔ</v>
      </c>
      <c r="BX1734" s="10">
        <v>0</v>
      </c>
      <c r="BY1734" s="10" t="str">
        <f>LEFT(CA1734,1)</f>
        <v>a</v>
      </c>
      <c r="BZ1734" s="10" t="str">
        <f>LEFT(CC1734,1)</f>
        <v>u</v>
      </c>
      <c r="CA1734" s="10" t="str">
        <f>RIGHT(B1734,4)</f>
        <v>ahuʔ</v>
      </c>
      <c r="CB1734" s="10" t="str">
        <f>RIGHT(B1734,3)</f>
        <v>huʔ</v>
      </c>
      <c r="CC1734" s="10" t="str">
        <f>RIGHT(B1734,2)</f>
        <v>uʔ</v>
      </c>
      <c r="CD1734" s="10" t="str">
        <f>RIGHT(B1734,1)</f>
        <v>ʔ</v>
      </c>
    </row>
    <row r="1735" spans="1:82">
      <c r="A1735">
        <v>111</v>
      </c>
      <c r="B1735" s="30" t="s">
        <v>3014</v>
      </c>
      <c r="C1735" t="s">
        <v>2768</v>
      </c>
      <c r="D1735" t="s">
        <v>1141</v>
      </c>
      <c r="E1735" t="s">
        <v>1141</v>
      </c>
      <c r="F1735" t="s">
        <v>2842</v>
      </c>
      <c r="G1735" s="1">
        <f>COUNTIF(B1735,"*ii*")</f>
        <v>0</v>
      </c>
      <c r="H1735" s="1">
        <f>COUNTIF(B1735,"*ee*")</f>
        <v>0</v>
      </c>
      <c r="I1735" s="1">
        <f>COUNTIF(B1735,"*aa*")</f>
        <v>0</v>
      </c>
      <c r="J1735" s="1">
        <f>COUNTIF(B1735,"*oo*")</f>
        <v>0</v>
      </c>
      <c r="K1735" s="1">
        <f>COUNTIF(B1735,"*uu*")</f>
        <v>0</v>
      </c>
      <c r="L1735" s="1">
        <f>COUNTIF(B1735,"*ia*")</f>
        <v>0</v>
      </c>
      <c r="M1735" s="1">
        <f>COUNTIF(B1735,"*iu*")</f>
        <v>0</v>
      </c>
      <c r="N1735" s="1">
        <f>COUNTIF(B1735,"*ei*")</f>
        <v>0</v>
      </c>
      <c r="O1735" s="1">
        <f>COUNTIF(B1735,"*ea*")</f>
        <v>0</v>
      </c>
      <c r="P1735" s="1">
        <f>COUNTIF(B1735,"*eo*")</f>
        <v>0</v>
      </c>
      <c r="Q1735" s="1">
        <f>COUNTIF(B1735,"*eu*")</f>
        <v>0</v>
      </c>
      <c r="R1735" s="1">
        <f>COUNTIF(B1735,"*ai*")</f>
        <v>0</v>
      </c>
      <c r="S1735" s="1">
        <f>COUNTIF(B1735,"*ae*")</f>
        <v>0</v>
      </c>
      <c r="T1735" s="1">
        <f>COUNTIF(B1735,"*ao*")</f>
        <v>0</v>
      </c>
      <c r="U1735" s="1">
        <f>COUNTIF(B1735,"*au*")</f>
        <v>0</v>
      </c>
      <c r="V1735" s="1">
        <f>COUNTIF(B1735,"*oi*")</f>
        <v>0</v>
      </c>
      <c r="W1735" s="1">
        <f>COUNTIF(B1735,"*oe*")</f>
        <v>0</v>
      </c>
      <c r="X1735" s="1">
        <f>COUNTIF(B1735,"*oa*")</f>
        <v>0</v>
      </c>
      <c r="Y1735" s="1">
        <f>COUNTIF(B1735,"*ou*")</f>
        <v>0</v>
      </c>
      <c r="Z1735" s="1">
        <f>COUNTIF(B1735,"*ui*")</f>
        <v>0</v>
      </c>
      <c r="AA1735" s="1">
        <f>COUNTIF(B1735,"*ua*")</f>
        <v>0</v>
      </c>
      <c r="AB1735">
        <f>SUM(G1735:AA1735)</f>
        <v>0</v>
      </c>
      <c r="AC1735">
        <v>2</v>
      </c>
      <c r="AD1735">
        <f>COUNTIF(AC1735,"2")</f>
        <v>1</v>
      </c>
      <c r="AE1735">
        <f>COUNTIF(AC1735,"3")</f>
        <v>0</v>
      </c>
      <c r="AF1735">
        <f>COUNTIF(AC1735,"4")</f>
        <v>0</v>
      </c>
      <c r="AG1735">
        <f>COUNTIF(AC1735,"5")</f>
        <v>0</v>
      </c>
      <c r="AH1735">
        <v>1</v>
      </c>
      <c r="AI1735">
        <v>0</v>
      </c>
      <c r="AM1735">
        <v>1</v>
      </c>
      <c r="AN1735" t="str">
        <f>RIGHT(B1735,1)</f>
        <v>ʔ</v>
      </c>
      <c r="AO1735" s="1">
        <f>COUNTIF(F1735,"CVCV")+COUNTIF(F1735,"CVVCV")</f>
        <v>0</v>
      </c>
      <c r="AP1735" s="1">
        <f>COUNTIF(F1735,"CVCVC")+COUNTIF(F1735,"CVVCVC")</f>
        <v>1</v>
      </c>
      <c r="AQ1735" s="1">
        <f>COUNTIF(F1735,"VCV")+COUNTIF(F1735,"VVCV")</f>
        <v>0</v>
      </c>
      <c r="AR1735" s="1">
        <f>COUNTIF(F1735,"VCVC")+COUNTIF(F1735,"VVCVC")</f>
        <v>0</v>
      </c>
      <c r="AS1735" s="1">
        <f>COUNTIF(F1735,"CVV")</f>
        <v>0</v>
      </c>
      <c r="AT1735" s="1">
        <f>COUNTIF(F1735,"CVVC")</f>
        <v>0</v>
      </c>
      <c r="AU1735" s="1">
        <f>COUNTIF(F1735,"VV")</f>
        <v>0</v>
      </c>
      <c r="AV1735" s="1">
        <f>COUNTIF(F1735,"VVC")</f>
        <v>0</v>
      </c>
      <c r="AW1735" s="1">
        <f>COUNTIF(F1735,"CVVCVC")+COUNTIF(F1735,"VVCVC")+COUNTIF(F1735,"CVVCV")+COUNTIF(F1735,"VVCV")</f>
        <v>0</v>
      </c>
      <c r="AY1735" s="1">
        <f>COUNTIF(F1735,"CCVCV")</f>
        <v>0</v>
      </c>
      <c r="AZ1735" s="1">
        <f>COUNTIF(F1735,"CCVCVC")</f>
        <v>0</v>
      </c>
      <c r="BA1735" s="1">
        <f>COUNTIF(F1735,"CCVV")</f>
        <v>0</v>
      </c>
      <c r="BB1735" s="1">
        <f>COUNTIF(F1735,"CCVVC")</f>
        <v>0</v>
      </c>
      <c r="BF1735" s="1" t="str">
        <f>RIGHT(F1735,4)</f>
        <v>VCVC</v>
      </c>
      <c r="BG1735" s="1"/>
      <c r="BJ1735">
        <v>1</v>
      </c>
      <c r="BP1735" s="1">
        <f>SUM(BG1735:BO1735)</f>
        <v>1</v>
      </c>
      <c r="BQ1735">
        <v>0</v>
      </c>
      <c r="BS1735" s="1" t="str">
        <f>LEFT(B1735,1)</f>
        <v>b</v>
      </c>
      <c r="BT1735" s="1" t="str">
        <f>LEFT(B1735,2)</f>
        <v>ba</v>
      </c>
      <c r="BU1735" s="1" t="str">
        <f>RIGHT(B1735,1)</f>
        <v>ʔ</v>
      </c>
      <c r="BX1735" s="10">
        <v>0</v>
      </c>
      <c r="BY1735" s="10" t="str">
        <f>LEFT(CA1735,1)</f>
        <v>a</v>
      </c>
      <c r="BZ1735" s="10" t="str">
        <f>LEFT(CC1735,1)</f>
        <v>u</v>
      </c>
      <c r="CA1735" s="10" t="str">
        <f>RIGHT(B1735,4)</f>
        <v>anuʔ</v>
      </c>
      <c r="CB1735" s="10" t="str">
        <f>RIGHT(B1735,3)</f>
        <v>nuʔ</v>
      </c>
      <c r="CC1735" s="10" t="str">
        <f>RIGHT(B1735,2)</f>
        <v>uʔ</v>
      </c>
      <c r="CD1735" s="10" t="str">
        <f>RIGHT(B1735,1)</f>
        <v>ʔ</v>
      </c>
    </row>
    <row r="1736" spans="1:82">
      <c r="A1736">
        <v>762</v>
      </c>
      <c r="B1736" s="30" t="s">
        <v>3131</v>
      </c>
      <c r="C1736" t="s">
        <v>1830</v>
      </c>
      <c r="D1736" t="s">
        <v>1141</v>
      </c>
      <c r="E1736" t="s">
        <v>1141</v>
      </c>
      <c r="F1736" t="s">
        <v>2842</v>
      </c>
      <c r="G1736" s="1">
        <f>COUNTIF(B1736,"*ii*")</f>
        <v>0</v>
      </c>
      <c r="H1736" s="1">
        <f>COUNTIF(B1736,"*ee*")</f>
        <v>0</v>
      </c>
      <c r="I1736" s="1">
        <f>COUNTIF(B1736,"*aa*")</f>
        <v>0</v>
      </c>
      <c r="J1736" s="1">
        <f>COUNTIF(B1736,"*oo*")</f>
        <v>0</v>
      </c>
      <c r="K1736" s="1">
        <f>COUNTIF(B1736,"*uu*")</f>
        <v>0</v>
      </c>
      <c r="L1736" s="1">
        <f>COUNTIF(B1736,"*ia*")</f>
        <v>0</v>
      </c>
      <c r="M1736" s="1">
        <f>COUNTIF(B1736,"*iu*")</f>
        <v>0</v>
      </c>
      <c r="N1736" s="1">
        <f>COUNTIF(B1736,"*ei*")</f>
        <v>0</v>
      </c>
      <c r="O1736" s="1">
        <f>COUNTIF(B1736,"*ea*")</f>
        <v>0</v>
      </c>
      <c r="P1736" s="1">
        <f>COUNTIF(B1736,"*eo*")</f>
        <v>0</v>
      </c>
      <c r="Q1736" s="1">
        <f>COUNTIF(B1736,"*eu*")</f>
        <v>0</v>
      </c>
      <c r="R1736" s="1">
        <f>COUNTIF(B1736,"*ai*")</f>
        <v>0</v>
      </c>
      <c r="S1736" s="1">
        <f>COUNTIF(B1736,"*ae*")</f>
        <v>0</v>
      </c>
      <c r="T1736" s="1">
        <f>COUNTIF(B1736,"*ao*")</f>
        <v>0</v>
      </c>
      <c r="U1736" s="1">
        <f>COUNTIF(B1736,"*au*")</f>
        <v>0</v>
      </c>
      <c r="V1736" s="1">
        <f>COUNTIF(B1736,"*oi*")</f>
        <v>0</v>
      </c>
      <c r="W1736" s="1">
        <f>COUNTIF(B1736,"*oe*")</f>
        <v>0</v>
      </c>
      <c r="X1736" s="1">
        <f>COUNTIF(B1736,"*oa*")</f>
        <v>0</v>
      </c>
      <c r="Y1736" s="1">
        <f>COUNTIF(B1736,"*ou*")</f>
        <v>0</v>
      </c>
      <c r="Z1736" s="1">
        <f>COUNTIF(B1736,"*ui*")</f>
        <v>0</v>
      </c>
      <c r="AA1736" s="1">
        <f>COUNTIF(B1736,"*ua*")</f>
        <v>0</v>
      </c>
      <c r="AB1736">
        <f>SUM(G1736:AA1736)</f>
        <v>0</v>
      </c>
      <c r="AC1736">
        <v>2</v>
      </c>
      <c r="AD1736">
        <f>COUNTIF(AC1736,"2")</f>
        <v>1</v>
      </c>
      <c r="AE1736">
        <f>COUNTIF(AC1736,"3")</f>
        <v>0</v>
      </c>
      <c r="AF1736">
        <f>COUNTIF(AC1736,"4")</f>
        <v>0</v>
      </c>
      <c r="AG1736">
        <f>COUNTIF(AC1736,"5")</f>
        <v>0</v>
      </c>
      <c r="AH1736">
        <v>1</v>
      </c>
      <c r="AI1736">
        <v>0</v>
      </c>
      <c r="AM1736">
        <v>1</v>
      </c>
      <c r="AN1736" t="str">
        <f>RIGHT(B1736,1)</f>
        <v>ʔ</v>
      </c>
      <c r="AO1736" s="1">
        <f>COUNTIF(F1736,"CVCV")+COUNTIF(F1736,"CVVCV")</f>
        <v>0</v>
      </c>
      <c r="AP1736" s="1">
        <f>COUNTIF(F1736,"CVCVC")+COUNTIF(F1736,"CVVCVC")</f>
        <v>1</v>
      </c>
      <c r="AQ1736" s="1">
        <f>COUNTIF(F1736,"VCV")+COUNTIF(F1736,"VVCV")</f>
        <v>0</v>
      </c>
      <c r="AR1736" s="1">
        <f>COUNTIF(F1736,"VCVC")+COUNTIF(F1736,"VVCVC")</f>
        <v>0</v>
      </c>
      <c r="AS1736" s="1">
        <f>COUNTIF(F1736,"CVV")</f>
        <v>0</v>
      </c>
      <c r="AT1736" s="1">
        <f>COUNTIF(F1736,"CVVC")</f>
        <v>0</v>
      </c>
      <c r="AU1736" s="1">
        <f>COUNTIF(F1736,"VV")</f>
        <v>0</v>
      </c>
      <c r="AV1736" s="1">
        <f>COUNTIF(F1736,"VVC")</f>
        <v>0</v>
      </c>
      <c r="AW1736" s="1">
        <f>COUNTIF(F1736,"CVVCVC")+COUNTIF(F1736,"VVCVC")+COUNTIF(F1736,"CVVCV")+COUNTIF(F1736,"VVCV")</f>
        <v>0</v>
      </c>
      <c r="AY1736" s="1">
        <f>COUNTIF(F1736,"CCVCV")</f>
        <v>0</v>
      </c>
      <c r="AZ1736" s="1">
        <f>COUNTIF(F1736,"CCVCVC")</f>
        <v>0</v>
      </c>
      <c r="BA1736" s="1">
        <f>COUNTIF(F1736,"CCVV")</f>
        <v>0</v>
      </c>
      <c r="BB1736" s="1">
        <f>COUNTIF(F1736,"CCVVC")</f>
        <v>0</v>
      </c>
      <c r="BF1736" s="1" t="str">
        <f>RIGHT(F1736,4)</f>
        <v>VCVC</v>
      </c>
      <c r="BG1736" s="1"/>
      <c r="BJ1736">
        <v>1</v>
      </c>
      <c r="BP1736" s="1">
        <f>SUM(BG1736:BO1736)</f>
        <v>1</v>
      </c>
      <c r="BQ1736">
        <v>0</v>
      </c>
      <c r="BS1736" s="1" t="str">
        <f>LEFT(B1736,1)</f>
        <v>m</v>
      </c>
      <c r="BT1736" s="1" t="str">
        <f>LEFT(B1736,2)</f>
        <v>ma</v>
      </c>
      <c r="BU1736" s="1" t="str">
        <f>RIGHT(B1736,1)</f>
        <v>ʔ</v>
      </c>
      <c r="BX1736" s="10">
        <v>0</v>
      </c>
      <c r="BY1736" s="10" t="str">
        <f>LEFT(CA1736,1)</f>
        <v>a</v>
      </c>
      <c r="BZ1736" s="10" t="str">
        <f>LEFT(CC1736,1)</f>
        <v>u</v>
      </c>
      <c r="CA1736" s="10" t="str">
        <f>RIGHT(B1736,4)</f>
        <v>anuʔ</v>
      </c>
      <c r="CB1736" s="10" t="str">
        <f>RIGHT(B1736,3)</f>
        <v>nuʔ</v>
      </c>
      <c r="CC1736" s="10" t="str">
        <f>RIGHT(B1736,2)</f>
        <v>uʔ</v>
      </c>
      <c r="CD1736" s="10" t="str">
        <f>RIGHT(B1736,1)</f>
        <v>ʔ</v>
      </c>
    </row>
    <row r="1737" spans="1:82">
      <c r="A1737">
        <v>794</v>
      </c>
      <c r="B1737" s="30" t="s">
        <v>3133</v>
      </c>
      <c r="C1737" t="s">
        <v>2453</v>
      </c>
      <c r="D1737" t="s">
        <v>1141</v>
      </c>
      <c r="E1737" t="s">
        <v>1141</v>
      </c>
      <c r="F1737" t="s">
        <v>2842</v>
      </c>
      <c r="G1737" s="1">
        <f>COUNTIF(B1737,"*ii*")</f>
        <v>0</v>
      </c>
      <c r="H1737" s="1">
        <f>COUNTIF(B1737,"*ee*")</f>
        <v>0</v>
      </c>
      <c r="I1737" s="1">
        <f>COUNTIF(B1737,"*aa*")</f>
        <v>0</v>
      </c>
      <c r="J1737" s="1">
        <f>COUNTIF(B1737,"*oo*")</f>
        <v>0</v>
      </c>
      <c r="K1737" s="1">
        <f>COUNTIF(B1737,"*uu*")</f>
        <v>0</v>
      </c>
      <c r="L1737" s="1">
        <f>COUNTIF(B1737,"*ia*")</f>
        <v>0</v>
      </c>
      <c r="M1737" s="1">
        <f>COUNTIF(B1737,"*iu*")</f>
        <v>0</v>
      </c>
      <c r="N1737" s="1">
        <f>COUNTIF(B1737,"*ei*")</f>
        <v>0</v>
      </c>
      <c r="O1737" s="1">
        <f>COUNTIF(B1737,"*ea*")</f>
        <v>0</v>
      </c>
      <c r="P1737" s="1">
        <f>COUNTIF(B1737,"*eo*")</f>
        <v>0</v>
      </c>
      <c r="Q1737" s="1">
        <f>COUNTIF(B1737,"*eu*")</f>
        <v>0</v>
      </c>
      <c r="R1737" s="1">
        <f>COUNTIF(B1737,"*ai*")</f>
        <v>0</v>
      </c>
      <c r="S1737" s="1">
        <f>COUNTIF(B1737,"*ae*")</f>
        <v>0</v>
      </c>
      <c r="T1737" s="1">
        <f>COUNTIF(B1737,"*ao*")</f>
        <v>0</v>
      </c>
      <c r="U1737" s="1">
        <f>COUNTIF(B1737,"*au*")</f>
        <v>0</v>
      </c>
      <c r="V1737" s="1">
        <f>COUNTIF(B1737,"*oi*")</f>
        <v>0</v>
      </c>
      <c r="W1737" s="1">
        <f>COUNTIF(B1737,"*oe*")</f>
        <v>0</v>
      </c>
      <c r="X1737" s="1">
        <f>COUNTIF(B1737,"*oa*")</f>
        <v>0</v>
      </c>
      <c r="Y1737" s="1">
        <f>COUNTIF(B1737,"*ou*")</f>
        <v>0</v>
      </c>
      <c r="Z1737" s="1">
        <f>COUNTIF(B1737,"*ui*")</f>
        <v>0</v>
      </c>
      <c r="AA1737" s="1">
        <f>COUNTIF(B1737,"*ua*")</f>
        <v>0</v>
      </c>
      <c r="AB1737">
        <f>SUM(G1737:AA1737)</f>
        <v>0</v>
      </c>
      <c r="AC1737">
        <v>2</v>
      </c>
      <c r="AD1737">
        <f>COUNTIF(AC1737,"2")</f>
        <v>1</v>
      </c>
      <c r="AE1737">
        <f>COUNTIF(AC1737,"3")</f>
        <v>0</v>
      </c>
      <c r="AF1737">
        <f>COUNTIF(AC1737,"4")</f>
        <v>0</v>
      </c>
      <c r="AG1737">
        <f>COUNTIF(AC1737,"5")</f>
        <v>0</v>
      </c>
      <c r="AH1737">
        <v>1</v>
      </c>
      <c r="AI1737">
        <v>0</v>
      </c>
      <c r="AM1737">
        <v>1</v>
      </c>
      <c r="AN1737" t="str">
        <f>RIGHT(B1737,1)</f>
        <v>ʔ</v>
      </c>
      <c r="AO1737" s="1">
        <f>COUNTIF(F1737,"CVCV")+COUNTIF(F1737,"CVVCV")</f>
        <v>0</v>
      </c>
      <c r="AP1737" s="1">
        <f>COUNTIF(F1737,"CVCVC")+COUNTIF(F1737,"CVVCVC")</f>
        <v>1</v>
      </c>
      <c r="AQ1737" s="1">
        <f>COUNTIF(F1737,"VCV")+COUNTIF(F1737,"VVCV")</f>
        <v>0</v>
      </c>
      <c r="AR1737" s="1">
        <f>COUNTIF(F1737,"VCVC")+COUNTIF(F1737,"VVCVC")</f>
        <v>0</v>
      </c>
      <c r="AS1737" s="1">
        <f>COUNTIF(F1737,"CVV")</f>
        <v>0</v>
      </c>
      <c r="AT1737" s="1">
        <f>COUNTIF(F1737,"CVVC")</f>
        <v>0</v>
      </c>
      <c r="AU1737" s="1">
        <f>COUNTIF(F1737,"VV")</f>
        <v>0</v>
      </c>
      <c r="AV1737" s="1">
        <f>COUNTIF(F1737,"VVC")</f>
        <v>0</v>
      </c>
      <c r="AW1737" s="1">
        <f>COUNTIF(F1737,"CVVCVC")+COUNTIF(F1737,"VVCVC")+COUNTIF(F1737,"CVVCV")+COUNTIF(F1737,"VVCV")</f>
        <v>0</v>
      </c>
      <c r="AY1737" s="1">
        <f>COUNTIF(F1737,"CCVCV")</f>
        <v>0</v>
      </c>
      <c r="AZ1737" s="1">
        <f>COUNTIF(F1737,"CCVCVC")</f>
        <v>0</v>
      </c>
      <c r="BA1737" s="1">
        <f>COUNTIF(F1737,"CCVV")</f>
        <v>0</v>
      </c>
      <c r="BB1737" s="1">
        <f>COUNTIF(F1737,"CCVVC")</f>
        <v>0</v>
      </c>
      <c r="BF1737" s="1" t="str">
        <f>RIGHT(F1737,4)</f>
        <v>VCVC</v>
      </c>
      <c r="BG1737" s="1"/>
      <c r="BJ1737">
        <v>1</v>
      </c>
      <c r="BP1737" s="1">
        <f>SUM(BG1737:BO1737)</f>
        <v>1</v>
      </c>
      <c r="BQ1737">
        <v>0</v>
      </c>
      <c r="BS1737" s="1" t="str">
        <f>LEFT(B1737,1)</f>
        <v>m</v>
      </c>
      <c r="BT1737" s="1" t="str">
        <f>LEFT(B1737,2)</f>
        <v>ma</v>
      </c>
      <c r="BU1737" s="1" t="str">
        <f>RIGHT(B1737,1)</f>
        <v>ʔ</v>
      </c>
      <c r="BX1737" s="10">
        <v>0</v>
      </c>
      <c r="BY1737" s="10" t="str">
        <f>LEFT(CA1737,1)</f>
        <v>a</v>
      </c>
      <c r="BZ1737" s="10" t="str">
        <f>LEFT(CC1737,1)</f>
        <v>u</v>
      </c>
      <c r="CA1737" s="10" t="str">
        <f>RIGHT(B1737,4)</f>
        <v>asuʔ</v>
      </c>
      <c r="CB1737" s="10" t="str">
        <f>RIGHT(B1737,3)</f>
        <v>suʔ</v>
      </c>
      <c r="CC1737" s="10" t="str">
        <f>RIGHT(B1737,2)</f>
        <v>uʔ</v>
      </c>
      <c r="CD1737" s="10" t="str">
        <f>RIGHT(B1737,1)</f>
        <v>ʔ</v>
      </c>
    </row>
    <row r="1738" spans="1:82">
      <c r="A1738">
        <v>1244</v>
      </c>
      <c r="B1738" s="30" t="s">
        <v>3224</v>
      </c>
      <c r="C1738" t="s">
        <v>2219</v>
      </c>
      <c r="D1738" t="s">
        <v>1151</v>
      </c>
      <c r="E1738" t="s">
        <v>2821</v>
      </c>
      <c r="F1738" t="s">
        <v>2842</v>
      </c>
      <c r="G1738" s="1">
        <f>COUNTIF(B1738,"*ii*")</f>
        <v>0</v>
      </c>
      <c r="H1738" s="1">
        <f>COUNTIF(B1738,"*ee*")</f>
        <v>0</v>
      </c>
      <c r="I1738" s="1">
        <f>COUNTIF(B1738,"*aa*")</f>
        <v>0</v>
      </c>
      <c r="J1738" s="1">
        <f>COUNTIF(B1738,"*oo*")</f>
        <v>0</v>
      </c>
      <c r="K1738" s="1">
        <f>COUNTIF(B1738,"*uu*")</f>
        <v>0</v>
      </c>
      <c r="L1738" s="1">
        <f>COUNTIF(B1738,"*ia*")</f>
        <v>0</v>
      </c>
      <c r="M1738" s="1">
        <f>COUNTIF(B1738,"*iu*")</f>
        <v>0</v>
      </c>
      <c r="N1738" s="1">
        <f>COUNTIF(B1738,"*ei*")</f>
        <v>0</v>
      </c>
      <c r="O1738" s="1">
        <f>COUNTIF(B1738,"*ea*")</f>
        <v>0</v>
      </c>
      <c r="P1738" s="1">
        <f>COUNTIF(B1738,"*eo*")</f>
        <v>0</v>
      </c>
      <c r="Q1738" s="1">
        <f>COUNTIF(B1738,"*eu*")</f>
        <v>0</v>
      </c>
      <c r="R1738" s="1">
        <f>COUNTIF(B1738,"*ai*")</f>
        <v>0</v>
      </c>
      <c r="S1738" s="1">
        <f>COUNTIF(B1738,"*ae*")</f>
        <v>0</v>
      </c>
      <c r="T1738" s="1">
        <f>COUNTIF(B1738,"*ao*")</f>
        <v>0</v>
      </c>
      <c r="U1738" s="1">
        <f>COUNTIF(B1738,"*au*")</f>
        <v>0</v>
      </c>
      <c r="V1738" s="1">
        <f>COUNTIF(B1738,"*oi*")</f>
        <v>0</v>
      </c>
      <c r="W1738" s="1">
        <f>COUNTIF(B1738,"*oe*")</f>
        <v>0</v>
      </c>
      <c r="X1738" s="1">
        <f>COUNTIF(B1738,"*oa*")</f>
        <v>0</v>
      </c>
      <c r="Y1738" s="1">
        <f>COUNTIF(B1738,"*ou*")</f>
        <v>0</v>
      </c>
      <c r="Z1738" s="1">
        <f>COUNTIF(B1738,"*ui*")</f>
        <v>0</v>
      </c>
      <c r="AA1738" s="1">
        <f>COUNTIF(B1738,"*ua*")</f>
        <v>0</v>
      </c>
      <c r="AB1738">
        <f>SUM(G1738:AA1738)</f>
        <v>0</v>
      </c>
      <c r="AC1738">
        <v>2</v>
      </c>
      <c r="AD1738">
        <f>COUNTIF(AC1738,"2")</f>
        <v>1</v>
      </c>
      <c r="AE1738">
        <f>COUNTIF(AC1738,"3")</f>
        <v>0</v>
      </c>
      <c r="AF1738">
        <f>COUNTIF(AC1738,"4")</f>
        <v>0</v>
      </c>
      <c r="AG1738">
        <f>COUNTIF(AC1738,"5")</f>
        <v>0</v>
      </c>
      <c r="AH1738">
        <v>1</v>
      </c>
      <c r="AI1738">
        <v>0</v>
      </c>
      <c r="AM1738">
        <v>1</v>
      </c>
      <c r="AN1738" t="str">
        <f>RIGHT(B1738,1)</f>
        <v>ʔ</v>
      </c>
      <c r="AO1738" s="1">
        <f>COUNTIF(F1738,"CVCV")+COUNTIF(F1738,"CVVCV")</f>
        <v>0</v>
      </c>
      <c r="AP1738" s="1">
        <f>COUNTIF(F1738,"CVCVC")+COUNTIF(F1738,"CVVCVC")</f>
        <v>1</v>
      </c>
      <c r="AQ1738" s="1">
        <f>COUNTIF(F1738,"VCV")+COUNTIF(F1738,"VVCV")</f>
        <v>0</v>
      </c>
      <c r="AR1738" s="1">
        <f>COUNTIF(F1738,"VCVC")+COUNTIF(F1738,"VVCVC")</f>
        <v>0</v>
      </c>
      <c r="AS1738" s="1">
        <f>COUNTIF(F1738,"CVV")</f>
        <v>0</v>
      </c>
      <c r="AT1738" s="1">
        <f>COUNTIF(F1738,"CVVC")</f>
        <v>0</v>
      </c>
      <c r="AU1738" s="1">
        <f>COUNTIF(F1738,"VV")</f>
        <v>0</v>
      </c>
      <c r="AV1738" s="1">
        <f>COUNTIF(F1738,"VVC")</f>
        <v>0</v>
      </c>
      <c r="AW1738" s="1">
        <f>COUNTIF(F1738,"CVVCVC")+COUNTIF(F1738,"VVCVC")+COUNTIF(F1738,"CVVCV")+COUNTIF(F1738,"VVCV")</f>
        <v>0</v>
      </c>
      <c r="AY1738" s="1">
        <f>COUNTIF(F1738,"CCVCV")</f>
        <v>0</v>
      </c>
      <c r="AZ1738" s="1">
        <f>COUNTIF(F1738,"CCVCVC")</f>
        <v>0</v>
      </c>
      <c r="BA1738" s="1">
        <f>COUNTIF(F1738,"CCVV")</f>
        <v>0</v>
      </c>
      <c r="BB1738" s="1">
        <f>COUNTIF(F1738,"CCVVC")</f>
        <v>0</v>
      </c>
      <c r="BC1738">
        <v>1</v>
      </c>
      <c r="BF1738" s="1" t="str">
        <f>RIGHT(F1738,4)</f>
        <v>VCVC</v>
      </c>
      <c r="BG1738" s="1"/>
      <c r="BJ1738">
        <v>1</v>
      </c>
      <c r="BP1738" s="1">
        <f>SUM(BG1738:BO1738)</f>
        <v>1</v>
      </c>
      <c r="BQ1738">
        <v>0</v>
      </c>
      <c r="BS1738" s="1" t="str">
        <f>LEFT(B1738,1)</f>
        <v>ʔ</v>
      </c>
      <c r="BT1738" s="1" t="str">
        <f>LEFT(B1738,2)</f>
        <v>ʔa</v>
      </c>
      <c r="BU1738" s="1" t="str">
        <f>RIGHT(B1738,1)</f>
        <v>ʔ</v>
      </c>
      <c r="BX1738" s="10">
        <v>1</v>
      </c>
      <c r="BY1738" s="10" t="str">
        <f>LEFT(CA1738,1)</f>
        <v>a</v>
      </c>
      <c r="BZ1738" s="10" t="str">
        <f>LEFT(CC1738,1)</f>
        <v>u</v>
      </c>
      <c r="CA1738" s="10" t="str">
        <f>RIGHT(B1738,4)</f>
        <v>apuʔ</v>
      </c>
      <c r="CB1738" s="10" t="str">
        <f>RIGHT(B1738,3)</f>
        <v>puʔ</v>
      </c>
      <c r="CC1738" s="10" t="str">
        <f>RIGHT(B1738,2)</f>
        <v>uʔ</v>
      </c>
      <c r="CD1738" s="10" t="str">
        <f>RIGHT(B1738,1)</f>
        <v>ʔ</v>
      </c>
    </row>
    <row r="1739" spans="1:82">
      <c r="A1739">
        <v>1456</v>
      </c>
      <c r="B1739" s="30" t="s">
        <v>3410</v>
      </c>
      <c r="C1739" t="s">
        <v>1971</v>
      </c>
      <c r="D1739" t="s">
        <v>1150</v>
      </c>
      <c r="E1739" t="s">
        <v>2821</v>
      </c>
      <c r="F1739" t="s">
        <v>2842</v>
      </c>
      <c r="G1739" s="1">
        <f>COUNTIF(B1739,"*ii*")</f>
        <v>0</v>
      </c>
      <c r="H1739" s="1">
        <f>COUNTIF(B1739,"*ee*")</f>
        <v>0</v>
      </c>
      <c r="I1739" s="1">
        <f>COUNTIF(B1739,"*aa*")</f>
        <v>0</v>
      </c>
      <c r="J1739" s="1">
        <f>COUNTIF(B1739,"*oo*")</f>
        <v>0</v>
      </c>
      <c r="K1739" s="1">
        <f>COUNTIF(B1739,"*uu*")</f>
        <v>0</v>
      </c>
      <c r="L1739" s="1">
        <f>COUNTIF(B1739,"*ia*")</f>
        <v>0</v>
      </c>
      <c r="M1739" s="1">
        <f>COUNTIF(B1739,"*iu*")</f>
        <v>0</v>
      </c>
      <c r="N1739" s="1">
        <f>COUNTIF(B1739,"*ei*")</f>
        <v>0</v>
      </c>
      <c r="O1739" s="1">
        <f>COUNTIF(B1739,"*ea*")</f>
        <v>0</v>
      </c>
      <c r="P1739" s="1">
        <f>COUNTIF(B1739,"*eo*")</f>
        <v>0</v>
      </c>
      <c r="Q1739" s="1">
        <f>COUNTIF(B1739,"*eu*")</f>
        <v>0</v>
      </c>
      <c r="R1739" s="1">
        <f>COUNTIF(B1739,"*ai*")</f>
        <v>0</v>
      </c>
      <c r="S1739" s="1">
        <f>COUNTIF(B1739,"*ae*")</f>
        <v>0</v>
      </c>
      <c r="T1739" s="1">
        <f>COUNTIF(B1739,"*ao*")</f>
        <v>0</v>
      </c>
      <c r="U1739" s="1">
        <f>COUNTIF(B1739,"*au*")</f>
        <v>0</v>
      </c>
      <c r="V1739" s="1">
        <f>COUNTIF(B1739,"*oi*")</f>
        <v>0</v>
      </c>
      <c r="W1739" s="1">
        <f>COUNTIF(B1739,"*oe*")</f>
        <v>0</v>
      </c>
      <c r="X1739" s="1">
        <f>COUNTIF(B1739,"*oa*")</f>
        <v>0</v>
      </c>
      <c r="Y1739" s="1">
        <f>COUNTIF(B1739,"*ou*")</f>
        <v>0</v>
      </c>
      <c r="Z1739" s="1">
        <f>COUNTIF(B1739,"*ui*")</f>
        <v>0</v>
      </c>
      <c r="AA1739" s="1">
        <f>COUNTIF(B1739,"*ua*")</f>
        <v>0</v>
      </c>
      <c r="AB1739">
        <f>SUM(G1739:AA1739)</f>
        <v>0</v>
      </c>
      <c r="AC1739">
        <v>2</v>
      </c>
      <c r="AD1739">
        <f>COUNTIF(AC1739,"2")</f>
        <v>1</v>
      </c>
      <c r="AE1739">
        <f>COUNTIF(AC1739,"3")</f>
        <v>0</v>
      </c>
      <c r="AF1739">
        <f>COUNTIF(AC1739,"4")</f>
        <v>0</v>
      </c>
      <c r="AG1739">
        <f>COUNTIF(AC1739,"5")</f>
        <v>0</v>
      </c>
      <c r="AH1739">
        <v>1</v>
      </c>
      <c r="AI1739">
        <v>0</v>
      </c>
      <c r="AM1739">
        <v>1</v>
      </c>
      <c r="AN1739" t="str">
        <f>RIGHT(B1739,1)</f>
        <v>ʔ</v>
      </c>
      <c r="AO1739" s="1">
        <f>COUNTIF(F1739,"CVCV")+COUNTIF(F1739,"CVVCV")</f>
        <v>0</v>
      </c>
      <c r="AP1739" s="1">
        <f>COUNTIF(F1739,"CVCVC")+COUNTIF(F1739,"CVVCVC")</f>
        <v>1</v>
      </c>
      <c r="AQ1739" s="1">
        <f>COUNTIF(F1739,"VCV")+COUNTIF(F1739,"VVCV")</f>
        <v>0</v>
      </c>
      <c r="AR1739" s="1">
        <f>COUNTIF(F1739,"VCVC")+COUNTIF(F1739,"VVCVC")</f>
        <v>0</v>
      </c>
      <c r="AS1739" s="1">
        <f>COUNTIF(F1739,"CVV")</f>
        <v>0</v>
      </c>
      <c r="AT1739" s="1">
        <f>COUNTIF(F1739,"CVVC")</f>
        <v>0</v>
      </c>
      <c r="AU1739" s="1">
        <f>COUNTIF(F1739,"VV")</f>
        <v>0</v>
      </c>
      <c r="AV1739" s="1">
        <f>COUNTIF(F1739,"VVC")</f>
        <v>0</v>
      </c>
      <c r="AW1739" s="1">
        <f>COUNTIF(F1739,"CVVCVC")+COUNTIF(F1739,"VVCVC")+COUNTIF(F1739,"CVVCV")+COUNTIF(F1739,"VVCV")</f>
        <v>0</v>
      </c>
      <c r="AY1739" s="1">
        <f>COUNTIF(F1739,"CCVCV")</f>
        <v>0</v>
      </c>
      <c r="AZ1739" s="1">
        <f>COUNTIF(F1739,"CCVCVC")</f>
        <v>0</v>
      </c>
      <c r="BA1739" s="1">
        <f>COUNTIF(F1739,"CCVV")</f>
        <v>0</v>
      </c>
      <c r="BB1739" s="1">
        <f>COUNTIF(F1739,"CCVVC")</f>
        <v>0</v>
      </c>
      <c r="BF1739" s="1" t="str">
        <f>RIGHT(F1739,4)</f>
        <v>VCVC</v>
      </c>
      <c r="BG1739" s="1"/>
      <c r="BJ1739">
        <v>1</v>
      </c>
      <c r="BP1739" s="1">
        <f>SUM(BG1739:BO1739)</f>
        <v>1</v>
      </c>
      <c r="BQ1739">
        <v>0</v>
      </c>
      <c r="BS1739" s="1" t="str">
        <f>LEFT(B1739,1)</f>
        <v>r</v>
      </c>
      <c r="BT1739" s="1" t="str">
        <f>LEFT(B1739,2)</f>
        <v>ra</v>
      </c>
      <c r="BU1739" s="1" t="str">
        <f>RIGHT(B1739,1)</f>
        <v>ʔ</v>
      </c>
      <c r="BX1739" s="10">
        <v>0</v>
      </c>
      <c r="BY1739" s="10" t="str">
        <f>LEFT(CA1739,1)</f>
        <v>a</v>
      </c>
      <c r="BZ1739" s="10" t="str">
        <f>LEFT(CC1739,1)</f>
        <v>u</v>
      </c>
      <c r="CA1739" s="10" t="str">
        <f>RIGHT(B1739,4)</f>
        <v>abuʔ</v>
      </c>
      <c r="CB1739" s="10" t="str">
        <f>RIGHT(B1739,3)</f>
        <v>buʔ</v>
      </c>
      <c r="CC1739" s="10" t="str">
        <f>RIGHT(B1739,2)</f>
        <v>uʔ</v>
      </c>
      <c r="CD1739" s="10" t="str">
        <f>RIGHT(B1739,1)</f>
        <v>ʔ</v>
      </c>
    </row>
    <row r="1740" spans="1:82">
      <c r="A1740">
        <v>381</v>
      </c>
      <c r="B1740" s="30" t="s">
        <v>3055</v>
      </c>
      <c r="C1740" t="s">
        <v>2388</v>
      </c>
      <c r="D1740" t="s">
        <v>1150</v>
      </c>
      <c r="E1740" t="s">
        <v>2821</v>
      </c>
      <c r="F1740" t="s">
        <v>2842</v>
      </c>
      <c r="G1740" s="1">
        <f>COUNTIF(B1740,"*ii*")</f>
        <v>0</v>
      </c>
      <c r="H1740" s="1">
        <f>COUNTIF(B1740,"*ee*")</f>
        <v>0</v>
      </c>
      <c r="I1740" s="1">
        <f>COUNTIF(B1740,"*aa*")</f>
        <v>0</v>
      </c>
      <c r="J1740" s="1">
        <f>COUNTIF(B1740,"*oo*")</f>
        <v>0</v>
      </c>
      <c r="K1740" s="1">
        <f>COUNTIF(B1740,"*uu*")</f>
        <v>0</v>
      </c>
      <c r="L1740" s="1">
        <f>COUNTIF(B1740,"*ia*")</f>
        <v>0</v>
      </c>
      <c r="M1740" s="1">
        <f>COUNTIF(B1740,"*iu*")</f>
        <v>0</v>
      </c>
      <c r="N1740" s="1">
        <f>COUNTIF(B1740,"*ei*")</f>
        <v>0</v>
      </c>
      <c r="O1740" s="1">
        <f>COUNTIF(B1740,"*ea*")</f>
        <v>0</v>
      </c>
      <c r="P1740" s="1">
        <f>COUNTIF(B1740,"*eo*")</f>
        <v>0</v>
      </c>
      <c r="Q1740" s="1">
        <f>COUNTIF(B1740,"*eu*")</f>
        <v>0</v>
      </c>
      <c r="R1740" s="1">
        <f>COUNTIF(B1740,"*ai*")</f>
        <v>0</v>
      </c>
      <c r="S1740" s="1">
        <f>COUNTIF(B1740,"*ae*")</f>
        <v>0</v>
      </c>
      <c r="T1740" s="1">
        <f>COUNTIF(B1740,"*ao*")</f>
        <v>0</v>
      </c>
      <c r="U1740" s="1">
        <f>COUNTIF(B1740,"*au*")</f>
        <v>0</v>
      </c>
      <c r="V1740" s="1">
        <f>COUNTIF(B1740,"*oi*")</f>
        <v>0</v>
      </c>
      <c r="W1740" s="1">
        <f>COUNTIF(B1740,"*oe*")</f>
        <v>0</v>
      </c>
      <c r="X1740" s="1">
        <f>COUNTIF(B1740,"*oa*")</f>
        <v>0</v>
      </c>
      <c r="Y1740" s="1">
        <f>COUNTIF(B1740,"*ou*")</f>
        <v>0</v>
      </c>
      <c r="Z1740" s="1">
        <f>COUNTIF(B1740,"*ui*")</f>
        <v>0</v>
      </c>
      <c r="AA1740" s="1">
        <f>COUNTIF(B1740,"*ua*")</f>
        <v>0</v>
      </c>
      <c r="AB1740">
        <f>SUM(G1740:AA1740)</f>
        <v>0</v>
      </c>
      <c r="AC1740">
        <v>2</v>
      </c>
      <c r="AD1740">
        <f>COUNTIF(AC1740,"2")</f>
        <v>1</v>
      </c>
      <c r="AE1740">
        <f>COUNTIF(AC1740,"3")</f>
        <v>0</v>
      </c>
      <c r="AF1740">
        <f>COUNTIF(AC1740,"4")</f>
        <v>0</v>
      </c>
      <c r="AG1740">
        <f>COUNTIF(AC1740,"5")</f>
        <v>0</v>
      </c>
      <c r="AH1740">
        <v>1</v>
      </c>
      <c r="AI1740">
        <v>0</v>
      </c>
      <c r="AM1740">
        <v>1</v>
      </c>
      <c r="AN1740" t="str">
        <f>RIGHT(B1740,1)</f>
        <v>ʔ</v>
      </c>
      <c r="AO1740" s="1">
        <f>COUNTIF(F1740,"CVCV")+COUNTIF(F1740,"CVVCV")</f>
        <v>0</v>
      </c>
      <c r="AP1740" s="1">
        <f>COUNTIF(F1740,"CVCVC")+COUNTIF(F1740,"CVVCVC")</f>
        <v>1</v>
      </c>
      <c r="AQ1740" s="1">
        <f>COUNTIF(F1740,"VCV")+COUNTIF(F1740,"VVCV")</f>
        <v>0</v>
      </c>
      <c r="AR1740" s="1">
        <f>COUNTIF(F1740,"VCVC")+COUNTIF(F1740,"VVCVC")</f>
        <v>0</v>
      </c>
      <c r="AS1740" s="1">
        <f>COUNTIF(F1740,"CVV")</f>
        <v>0</v>
      </c>
      <c r="AT1740" s="1">
        <f>COUNTIF(F1740,"CVVC")</f>
        <v>0</v>
      </c>
      <c r="AU1740" s="1">
        <f>COUNTIF(F1740,"VV")</f>
        <v>0</v>
      </c>
      <c r="AV1740" s="1">
        <f>COUNTIF(F1740,"VVC")</f>
        <v>0</v>
      </c>
      <c r="AW1740" s="1">
        <f>COUNTIF(F1740,"CVVCVC")+COUNTIF(F1740,"VVCVC")+COUNTIF(F1740,"CVVCV")+COUNTIF(F1740,"VVCV")</f>
        <v>0</v>
      </c>
      <c r="AY1740" s="1">
        <f>COUNTIF(F1740,"CCVCV")</f>
        <v>0</v>
      </c>
      <c r="AZ1740" s="1">
        <f>COUNTIF(F1740,"CCVCVC")</f>
        <v>0</v>
      </c>
      <c r="BA1740" s="1">
        <f>COUNTIF(F1740,"CCVV")</f>
        <v>0</v>
      </c>
      <c r="BB1740" s="1">
        <f>COUNTIF(F1740,"CCVVC")</f>
        <v>0</v>
      </c>
      <c r="BF1740" s="1" t="str">
        <f>RIGHT(F1740,4)</f>
        <v>VCVC</v>
      </c>
      <c r="BG1740" s="1"/>
      <c r="BJ1740">
        <v>1</v>
      </c>
      <c r="BP1740" s="1">
        <f>SUM(BG1740:BO1740)</f>
        <v>1</v>
      </c>
      <c r="BQ1740">
        <v>0</v>
      </c>
      <c r="BS1740" s="1" t="str">
        <f>LEFT(B1740,1)</f>
        <v>h</v>
      </c>
      <c r="BT1740" s="1" t="str">
        <f>LEFT(B1740,2)</f>
        <v>ha</v>
      </c>
      <c r="BU1740" s="1" t="str">
        <f>RIGHT(B1740,1)</f>
        <v>ʔ</v>
      </c>
      <c r="BX1740" s="10">
        <v>0</v>
      </c>
      <c r="BY1740" s="10" t="str">
        <f>LEFT(CA1740,1)</f>
        <v>a</v>
      </c>
      <c r="BZ1740" s="10" t="str">
        <f>LEFT(CC1740,1)</f>
        <v>u</v>
      </c>
      <c r="CA1740" s="10" t="str">
        <f>RIGHT(B1740,4)</f>
        <v>asuʔ</v>
      </c>
      <c r="CB1740" s="10" t="str">
        <f>RIGHT(B1740,3)</f>
        <v>suʔ</v>
      </c>
      <c r="CC1740" s="10" t="str">
        <f>RIGHT(B1740,2)</f>
        <v>uʔ</v>
      </c>
      <c r="CD1740" s="10" t="str">
        <f>RIGHT(B1740,1)</f>
        <v>ʔ</v>
      </c>
    </row>
    <row r="1741" spans="1:82">
      <c r="A1741">
        <v>143</v>
      </c>
      <c r="B1741" s="30" t="s">
        <v>3021</v>
      </c>
      <c r="C1741" t="s">
        <v>1791</v>
      </c>
      <c r="D1741" t="s">
        <v>1163</v>
      </c>
      <c r="E1741" t="s">
        <v>1163</v>
      </c>
      <c r="F1741" t="s">
        <v>2842</v>
      </c>
      <c r="G1741" s="1">
        <f>COUNTIF(B1741,"*ii*")</f>
        <v>0</v>
      </c>
      <c r="H1741" s="1">
        <f>COUNTIF(B1741,"*ee*")</f>
        <v>0</v>
      </c>
      <c r="I1741" s="1">
        <f>COUNTIF(B1741,"*aa*")</f>
        <v>0</v>
      </c>
      <c r="J1741" s="1">
        <f>COUNTIF(B1741,"*oo*")</f>
        <v>0</v>
      </c>
      <c r="K1741" s="1">
        <f>COUNTIF(B1741,"*uu*")</f>
        <v>0</v>
      </c>
      <c r="L1741" s="1">
        <f>COUNTIF(B1741,"*ia*")</f>
        <v>0</v>
      </c>
      <c r="M1741" s="1">
        <f>COUNTIF(B1741,"*iu*")</f>
        <v>0</v>
      </c>
      <c r="N1741" s="1">
        <f>COUNTIF(B1741,"*ei*")</f>
        <v>0</v>
      </c>
      <c r="O1741" s="1">
        <f>COUNTIF(B1741,"*ea*")</f>
        <v>0</v>
      </c>
      <c r="P1741" s="1">
        <f>COUNTIF(B1741,"*eo*")</f>
        <v>0</v>
      </c>
      <c r="Q1741" s="1">
        <f>COUNTIF(B1741,"*eu*")</f>
        <v>0</v>
      </c>
      <c r="R1741" s="1">
        <f>COUNTIF(B1741,"*ai*")</f>
        <v>0</v>
      </c>
      <c r="S1741" s="1">
        <f>COUNTIF(B1741,"*ae*")</f>
        <v>0</v>
      </c>
      <c r="T1741" s="1">
        <f>COUNTIF(B1741,"*ao*")</f>
        <v>0</v>
      </c>
      <c r="U1741" s="1">
        <f>COUNTIF(B1741,"*au*")</f>
        <v>0</v>
      </c>
      <c r="V1741" s="1">
        <f>COUNTIF(B1741,"*oi*")</f>
        <v>0</v>
      </c>
      <c r="W1741" s="1">
        <f>COUNTIF(B1741,"*oe*")</f>
        <v>0</v>
      </c>
      <c r="X1741" s="1">
        <f>COUNTIF(B1741,"*oa*")</f>
        <v>0</v>
      </c>
      <c r="Y1741" s="1">
        <f>COUNTIF(B1741,"*ou*")</f>
        <v>0</v>
      </c>
      <c r="Z1741" s="1">
        <f>COUNTIF(B1741,"*ui*")</f>
        <v>0</v>
      </c>
      <c r="AA1741" s="1">
        <f>COUNTIF(B1741,"*ua*")</f>
        <v>0</v>
      </c>
      <c r="AB1741">
        <f>SUM(G1741:AA1741)</f>
        <v>0</v>
      </c>
      <c r="AC1741">
        <v>2</v>
      </c>
      <c r="AD1741">
        <f>COUNTIF(AC1741,"2")</f>
        <v>1</v>
      </c>
      <c r="AE1741">
        <f>COUNTIF(AC1741,"3")</f>
        <v>0</v>
      </c>
      <c r="AF1741">
        <f>COUNTIF(AC1741,"4")</f>
        <v>0</v>
      </c>
      <c r="AG1741">
        <f>COUNTIF(AC1741,"5")</f>
        <v>0</v>
      </c>
      <c r="AH1741">
        <v>1</v>
      </c>
      <c r="AI1741">
        <v>0</v>
      </c>
      <c r="AM1741">
        <v>1</v>
      </c>
      <c r="AN1741" t="str">
        <f>RIGHT(B1741,1)</f>
        <v>ʔ</v>
      </c>
      <c r="AO1741" s="1">
        <f>COUNTIF(F1741,"CVCV")+COUNTIF(F1741,"CVVCV")</f>
        <v>0</v>
      </c>
      <c r="AP1741" s="1">
        <f>COUNTIF(F1741,"CVCVC")+COUNTIF(F1741,"CVVCVC")</f>
        <v>1</v>
      </c>
      <c r="AQ1741" s="1">
        <f>COUNTIF(F1741,"VCV")+COUNTIF(F1741,"VVCV")</f>
        <v>0</v>
      </c>
      <c r="AR1741" s="1">
        <f>COUNTIF(F1741,"VCVC")+COUNTIF(F1741,"VVCVC")</f>
        <v>0</v>
      </c>
      <c r="AS1741" s="1">
        <f>COUNTIF(F1741,"CVV")</f>
        <v>0</v>
      </c>
      <c r="AT1741" s="1">
        <f>COUNTIF(F1741,"CVVC")</f>
        <v>0</v>
      </c>
      <c r="AU1741" s="1">
        <f>COUNTIF(F1741,"VV")</f>
        <v>0</v>
      </c>
      <c r="AV1741" s="1">
        <f>COUNTIF(F1741,"VVC")</f>
        <v>0</v>
      </c>
      <c r="AW1741" s="1">
        <f>COUNTIF(F1741,"CVVCVC")+COUNTIF(F1741,"VVCVC")+COUNTIF(F1741,"CVVCV")+COUNTIF(F1741,"VVCV")</f>
        <v>0</v>
      </c>
      <c r="AY1741" s="1">
        <f>COUNTIF(F1741,"CCVCV")</f>
        <v>0</v>
      </c>
      <c r="AZ1741" s="1">
        <f>COUNTIF(F1741,"CCVCVC")</f>
        <v>0</v>
      </c>
      <c r="BA1741" s="1">
        <f>COUNTIF(F1741,"CCVV")</f>
        <v>0</v>
      </c>
      <c r="BB1741" s="1">
        <f>COUNTIF(F1741,"CCVVC")</f>
        <v>0</v>
      </c>
      <c r="BF1741" s="1" t="str">
        <f>RIGHT(F1741,4)</f>
        <v>VCVC</v>
      </c>
      <c r="BG1741" s="1"/>
      <c r="BJ1741">
        <v>1</v>
      </c>
      <c r="BP1741" s="1">
        <f>SUM(BG1741:BO1741)</f>
        <v>1</v>
      </c>
      <c r="BQ1741">
        <v>0</v>
      </c>
      <c r="BS1741" s="1" t="str">
        <f>LEFT(B1741,1)</f>
        <v>b</v>
      </c>
      <c r="BT1741" s="1" t="str">
        <f>LEFT(B1741,2)</f>
        <v>be</v>
      </c>
      <c r="BU1741" s="1" t="str">
        <f>RIGHT(B1741,1)</f>
        <v>ʔ</v>
      </c>
      <c r="BX1741" s="10">
        <v>0</v>
      </c>
      <c r="BY1741" s="10" t="str">
        <f>LEFT(CA1741,1)</f>
        <v>e</v>
      </c>
      <c r="BZ1741" s="10" t="str">
        <f>LEFT(CC1741,1)</f>
        <v>u</v>
      </c>
      <c r="CA1741" s="10" t="str">
        <f>RIGHT(B1741,4)</f>
        <v>enuʔ</v>
      </c>
      <c r="CB1741" s="10" t="str">
        <f>RIGHT(B1741,3)</f>
        <v>nuʔ</v>
      </c>
      <c r="CC1741" s="10" t="str">
        <f>RIGHT(B1741,2)</f>
        <v>uʔ</v>
      </c>
      <c r="CD1741" s="10" t="str">
        <f>RIGHT(B1741,1)</f>
        <v>ʔ</v>
      </c>
    </row>
    <row r="1742" spans="1:82">
      <c r="A1742">
        <v>525</v>
      </c>
      <c r="B1742" s="30" t="s">
        <v>3077</v>
      </c>
      <c r="C1742" t="s">
        <v>1736</v>
      </c>
      <c r="D1742" t="s">
        <v>1141</v>
      </c>
      <c r="E1742" t="s">
        <v>1141</v>
      </c>
      <c r="F1742" t="s">
        <v>2842</v>
      </c>
      <c r="G1742" s="1">
        <f>COUNTIF(B1742,"*ii*")</f>
        <v>0</v>
      </c>
      <c r="H1742" s="1">
        <f>COUNTIF(B1742,"*ee*")</f>
        <v>0</v>
      </c>
      <c r="I1742" s="1">
        <f>COUNTIF(B1742,"*aa*")</f>
        <v>0</v>
      </c>
      <c r="J1742" s="1">
        <f>COUNTIF(B1742,"*oo*")</f>
        <v>0</v>
      </c>
      <c r="K1742" s="1">
        <f>COUNTIF(B1742,"*uu*")</f>
        <v>0</v>
      </c>
      <c r="L1742" s="1">
        <f>COUNTIF(B1742,"*ia*")</f>
        <v>0</v>
      </c>
      <c r="M1742" s="1">
        <f>COUNTIF(B1742,"*iu*")</f>
        <v>0</v>
      </c>
      <c r="N1742" s="1">
        <f>COUNTIF(B1742,"*ei*")</f>
        <v>0</v>
      </c>
      <c r="O1742" s="1">
        <f>COUNTIF(B1742,"*ea*")</f>
        <v>0</v>
      </c>
      <c r="P1742" s="1">
        <f>COUNTIF(B1742,"*eo*")</f>
        <v>0</v>
      </c>
      <c r="Q1742" s="1">
        <f>COUNTIF(B1742,"*eu*")</f>
        <v>0</v>
      </c>
      <c r="R1742" s="1">
        <f>COUNTIF(B1742,"*ai*")</f>
        <v>0</v>
      </c>
      <c r="S1742" s="1">
        <f>COUNTIF(B1742,"*ae*")</f>
        <v>0</v>
      </c>
      <c r="T1742" s="1">
        <f>COUNTIF(B1742,"*ao*")</f>
        <v>0</v>
      </c>
      <c r="U1742" s="1">
        <f>COUNTIF(B1742,"*au*")</f>
        <v>0</v>
      </c>
      <c r="V1742" s="1">
        <f>COUNTIF(B1742,"*oi*")</f>
        <v>0</v>
      </c>
      <c r="W1742" s="1">
        <f>COUNTIF(B1742,"*oe*")</f>
        <v>0</v>
      </c>
      <c r="X1742" s="1">
        <f>COUNTIF(B1742,"*oa*")</f>
        <v>0</v>
      </c>
      <c r="Y1742" s="1">
        <f>COUNTIF(B1742,"*ou*")</f>
        <v>0</v>
      </c>
      <c r="Z1742" s="1">
        <f>COUNTIF(B1742,"*ui*")</f>
        <v>0</v>
      </c>
      <c r="AA1742" s="1">
        <f>COUNTIF(B1742,"*ua*")</f>
        <v>0</v>
      </c>
      <c r="AB1742">
        <f>SUM(G1742:AA1742)</f>
        <v>0</v>
      </c>
      <c r="AC1742">
        <v>2</v>
      </c>
      <c r="AD1742">
        <f>COUNTIF(AC1742,"2")</f>
        <v>1</v>
      </c>
      <c r="AE1742">
        <f>COUNTIF(AC1742,"3")</f>
        <v>0</v>
      </c>
      <c r="AF1742">
        <f>COUNTIF(AC1742,"4")</f>
        <v>0</v>
      </c>
      <c r="AG1742">
        <f>COUNTIF(AC1742,"5")</f>
        <v>0</v>
      </c>
      <c r="AH1742">
        <v>1</v>
      </c>
      <c r="AI1742">
        <v>0</v>
      </c>
      <c r="AM1742">
        <v>1</v>
      </c>
      <c r="AN1742" t="str">
        <f>RIGHT(B1742,1)</f>
        <v>ʔ</v>
      </c>
      <c r="AO1742" s="1">
        <f>COUNTIF(F1742,"CVCV")+COUNTIF(F1742,"CVVCV")</f>
        <v>0</v>
      </c>
      <c r="AP1742" s="1">
        <f>COUNTIF(F1742,"CVCVC")+COUNTIF(F1742,"CVVCVC")</f>
        <v>1</v>
      </c>
      <c r="AQ1742" s="1">
        <f>COUNTIF(F1742,"VCV")+COUNTIF(F1742,"VVCV")</f>
        <v>0</v>
      </c>
      <c r="AR1742" s="1">
        <f>COUNTIF(F1742,"VCVC")+COUNTIF(F1742,"VVCVC")</f>
        <v>0</v>
      </c>
      <c r="AS1742" s="1">
        <f>COUNTIF(F1742,"CVV")</f>
        <v>0</v>
      </c>
      <c r="AT1742" s="1">
        <f>COUNTIF(F1742,"CVVC")</f>
        <v>0</v>
      </c>
      <c r="AU1742" s="1">
        <f>COUNTIF(F1742,"VV")</f>
        <v>0</v>
      </c>
      <c r="AV1742" s="1">
        <f>COUNTIF(F1742,"VVC")</f>
        <v>0</v>
      </c>
      <c r="AW1742" s="1">
        <f>COUNTIF(F1742,"CVVCVC")+COUNTIF(F1742,"VVCVC")+COUNTIF(F1742,"CVVCV")+COUNTIF(F1742,"VVCV")</f>
        <v>0</v>
      </c>
      <c r="AY1742" s="1">
        <f>COUNTIF(F1742,"CCVCV")</f>
        <v>0</v>
      </c>
      <c r="AZ1742" s="1">
        <f>COUNTIF(F1742,"CCVCVC")</f>
        <v>0</v>
      </c>
      <c r="BA1742" s="1">
        <f>COUNTIF(F1742,"CCVV")</f>
        <v>0</v>
      </c>
      <c r="BB1742" s="1">
        <f>COUNTIF(F1742,"CCVVC")</f>
        <v>0</v>
      </c>
      <c r="BF1742" s="1" t="str">
        <f>RIGHT(F1742,4)</f>
        <v>VCVC</v>
      </c>
      <c r="BG1742" s="1"/>
      <c r="BJ1742">
        <v>1</v>
      </c>
      <c r="BP1742" s="1">
        <f>SUM(BG1742:BO1742)</f>
        <v>1</v>
      </c>
      <c r="BQ1742">
        <v>0</v>
      </c>
      <c r="BS1742" s="1" t="str">
        <f>LEFT(B1742,1)</f>
        <v>k</v>
      </c>
      <c r="BT1742" s="1" t="str">
        <f>LEFT(B1742,2)</f>
        <v>ke</v>
      </c>
      <c r="BU1742" s="1" t="str">
        <f>RIGHT(B1742,1)</f>
        <v>ʔ</v>
      </c>
      <c r="BX1742" s="10">
        <v>0</v>
      </c>
      <c r="BY1742" s="10" t="str">
        <f>LEFT(CA1742,1)</f>
        <v>e</v>
      </c>
      <c r="BZ1742" s="10" t="str">
        <f>LEFT(CC1742,1)</f>
        <v>u</v>
      </c>
      <c r="CA1742" s="10" t="str">
        <f>RIGHT(B1742,4)</f>
        <v>enuʔ</v>
      </c>
      <c r="CB1742" s="10" t="str">
        <f>RIGHT(B1742,3)</f>
        <v>nuʔ</v>
      </c>
      <c r="CC1742" s="10" t="str">
        <f>RIGHT(B1742,2)</f>
        <v>uʔ</v>
      </c>
      <c r="CD1742" s="10" t="str">
        <f>RIGHT(B1742,1)</f>
        <v>ʔ</v>
      </c>
    </row>
    <row r="1743" spans="1:82">
      <c r="A1743">
        <v>815</v>
      </c>
      <c r="B1743" s="30" t="s">
        <v>3134</v>
      </c>
      <c r="C1743" t="s">
        <v>1313</v>
      </c>
      <c r="D1743" t="s">
        <v>1141</v>
      </c>
      <c r="E1743" t="s">
        <v>1141</v>
      </c>
      <c r="F1743" t="s">
        <v>2842</v>
      </c>
      <c r="G1743" s="1">
        <f>COUNTIF(B1743,"*ii*")</f>
        <v>0</v>
      </c>
      <c r="H1743" s="1">
        <f>COUNTIF(B1743,"*ee*")</f>
        <v>0</v>
      </c>
      <c r="I1743" s="1">
        <f>COUNTIF(B1743,"*aa*")</f>
        <v>0</v>
      </c>
      <c r="J1743" s="1">
        <f>COUNTIF(B1743,"*oo*")</f>
        <v>0</v>
      </c>
      <c r="K1743" s="1">
        <f>COUNTIF(B1743,"*uu*")</f>
        <v>0</v>
      </c>
      <c r="L1743" s="1">
        <f>COUNTIF(B1743,"*ia*")</f>
        <v>0</v>
      </c>
      <c r="M1743" s="1">
        <f>COUNTIF(B1743,"*iu*")</f>
        <v>0</v>
      </c>
      <c r="N1743" s="1">
        <f>COUNTIF(B1743,"*ei*")</f>
        <v>0</v>
      </c>
      <c r="O1743" s="1">
        <f>COUNTIF(B1743,"*ea*")</f>
        <v>0</v>
      </c>
      <c r="P1743" s="1">
        <f>COUNTIF(B1743,"*eo*")</f>
        <v>0</v>
      </c>
      <c r="Q1743" s="1">
        <f>COUNTIF(B1743,"*eu*")</f>
        <v>0</v>
      </c>
      <c r="R1743" s="1">
        <f>COUNTIF(B1743,"*ai*")</f>
        <v>0</v>
      </c>
      <c r="S1743" s="1">
        <f>COUNTIF(B1743,"*ae*")</f>
        <v>0</v>
      </c>
      <c r="T1743" s="1">
        <f>COUNTIF(B1743,"*ao*")</f>
        <v>0</v>
      </c>
      <c r="U1743" s="1">
        <f>COUNTIF(B1743,"*au*")</f>
        <v>0</v>
      </c>
      <c r="V1743" s="1">
        <f>COUNTIF(B1743,"*oi*")</f>
        <v>0</v>
      </c>
      <c r="W1743" s="1">
        <f>COUNTIF(B1743,"*oe*")</f>
        <v>0</v>
      </c>
      <c r="X1743" s="1">
        <f>COUNTIF(B1743,"*oa*")</f>
        <v>0</v>
      </c>
      <c r="Y1743" s="1">
        <f>COUNTIF(B1743,"*ou*")</f>
        <v>0</v>
      </c>
      <c r="Z1743" s="1">
        <f>COUNTIF(B1743,"*ui*")</f>
        <v>0</v>
      </c>
      <c r="AA1743" s="1">
        <f>COUNTIF(B1743,"*ua*")</f>
        <v>0</v>
      </c>
      <c r="AB1743">
        <f>SUM(G1743:AA1743)</f>
        <v>0</v>
      </c>
      <c r="AC1743">
        <v>2</v>
      </c>
      <c r="AD1743">
        <f>COUNTIF(AC1743,"2")</f>
        <v>1</v>
      </c>
      <c r="AE1743">
        <f>COUNTIF(AC1743,"3")</f>
        <v>0</v>
      </c>
      <c r="AF1743">
        <f>COUNTIF(AC1743,"4")</f>
        <v>0</v>
      </c>
      <c r="AG1743">
        <f>COUNTIF(AC1743,"5")</f>
        <v>0</v>
      </c>
      <c r="AH1743">
        <v>1</v>
      </c>
      <c r="AI1743">
        <v>0</v>
      </c>
      <c r="AM1743">
        <v>1</v>
      </c>
      <c r="AN1743" t="str">
        <f>RIGHT(B1743,1)</f>
        <v>ʔ</v>
      </c>
      <c r="AO1743" s="1">
        <f>COUNTIF(F1743,"CVCV")+COUNTIF(F1743,"CVVCV")</f>
        <v>0</v>
      </c>
      <c r="AP1743" s="1">
        <f>COUNTIF(F1743,"CVCVC")+COUNTIF(F1743,"CVVCVC")</f>
        <v>1</v>
      </c>
      <c r="AQ1743" s="1">
        <f>COUNTIF(F1743,"VCV")+COUNTIF(F1743,"VVCV")</f>
        <v>0</v>
      </c>
      <c r="AR1743" s="1">
        <f>COUNTIF(F1743,"VCVC")+COUNTIF(F1743,"VVCVC")</f>
        <v>0</v>
      </c>
      <c r="AS1743" s="1">
        <f>COUNTIF(F1743,"CVV")</f>
        <v>0</v>
      </c>
      <c r="AT1743" s="1">
        <f>COUNTIF(F1743,"CVVC")</f>
        <v>0</v>
      </c>
      <c r="AU1743" s="1">
        <f>COUNTIF(F1743,"VV")</f>
        <v>0</v>
      </c>
      <c r="AV1743" s="1">
        <f>COUNTIF(F1743,"VVC")</f>
        <v>0</v>
      </c>
      <c r="AW1743" s="1">
        <f>COUNTIF(F1743,"CVVCVC")+COUNTIF(F1743,"VVCVC")+COUNTIF(F1743,"CVVCV")+COUNTIF(F1743,"VVCV")</f>
        <v>0</v>
      </c>
      <c r="AY1743" s="1">
        <f>COUNTIF(F1743,"CCVCV")</f>
        <v>0</v>
      </c>
      <c r="AZ1743" s="1">
        <f>COUNTIF(F1743,"CCVCVC")</f>
        <v>0</v>
      </c>
      <c r="BA1743" s="1">
        <f>COUNTIF(F1743,"CCVV")</f>
        <v>0</v>
      </c>
      <c r="BB1743" s="1">
        <f>COUNTIF(F1743,"CCVVC")</f>
        <v>0</v>
      </c>
      <c r="BF1743" s="1" t="str">
        <f>RIGHT(F1743,4)</f>
        <v>VCVC</v>
      </c>
      <c r="BG1743" s="1"/>
      <c r="BJ1743">
        <v>1</v>
      </c>
      <c r="BP1743" s="1">
        <f>SUM(BG1743:BO1743)</f>
        <v>1</v>
      </c>
      <c r="BQ1743">
        <v>0</v>
      </c>
      <c r="BS1743" s="1" t="str">
        <f>LEFT(B1743,1)</f>
        <v>m</v>
      </c>
      <c r="BT1743" s="1" t="str">
        <f>LEFT(B1743,2)</f>
        <v>me</v>
      </c>
      <c r="BU1743" s="1" t="str">
        <f>RIGHT(B1743,1)</f>
        <v>ʔ</v>
      </c>
      <c r="BX1743" s="10">
        <v>0</v>
      </c>
      <c r="BY1743" s="10" t="str">
        <f>LEFT(CA1743,1)</f>
        <v>e</v>
      </c>
      <c r="BZ1743" s="10" t="str">
        <f>LEFT(CC1743,1)</f>
        <v>u</v>
      </c>
      <c r="CA1743" s="10" t="str">
        <f>RIGHT(B1743,4)</f>
        <v>enuʔ</v>
      </c>
      <c r="CB1743" s="10" t="str">
        <f>RIGHT(B1743,3)</f>
        <v>nuʔ</v>
      </c>
      <c r="CC1743" s="10" t="str">
        <f>RIGHT(B1743,2)</f>
        <v>uʔ</v>
      </c>
      <c r="CD1743" s="10" t="str">
        <f>RIGHT(B1743,1)</f>
        <v>ʔ</v>
      </c>
    </row>
    <row r="1744" spans="1:82">
      <c r="A1744">
        <v>1630</v>
      </c>
      <c r="B1744" s="30" t="s">
        <v>3439</v>
      </c>
      <c r="C1744" t="s">
        <v>2432</v>
      </c>
      <c r="D1744" t="s">
        <v>1150</v>
      </c>
      <c r="E1744" t="s">
        <v>2821</v>
      </c>
      <c r="F1744" t="s">
        <v>2842</v>
      </c>
      <c r="G1744" s="1">
        <f>COUNTIF(B1744,"*ii*")</f>
        <v>0</v>
      </c>
      <c r="H1744" s="1">
        <f>COUNTIF(B1744,"*ee*")</f>
        <v>0</v>
      </c>
      <c r="I1744" s="1">
        <f>COUNTIF(B1744,"*aa*")</f>
        <v>0</v>
      </c>
      <c r="J1744" s="1">
        <f>COUNTIF(B1744,"*oo*")</f>
        <v>0</v>
      </c>
      <c r="K1744" s="1">
        <f>COUNTIF(B1744,"*uu*")</f>
        <v>0</v>
      </c>
      <c r="L1744" s="1">
        <f>COUNTIF(B1744,"*ia*")</f>
        <v>0</v>
      </c>
      <c r="M1744" s="1">
        <f>COUNTIF(B1744,"*iu*")</f>
        <v>0</v>
      </c>
      <c r="N1744" s="1">
        <f>COUNTIF(B1744,"*ei*")</f>
        <v>0</v>
      </c>
      <c r="O1744" s="1">
        <f>COUNTIF(B1744,"*ea*")</f>
        <v>0</v>
      </c>
      <c r="P1744" s="1">
        <f>COUNTIF(B1744,"*eo*")</f>
        <v>0</v>
      </c>
      <c r="Q1744" s="1">
        <f>COUNTIF(B1744,"*eu*")</f>
        <v>0</v>
      </c>
      <c r="R1744" s="1">
        <f>COUNTIF(B1744,"*ai*")</f>
        <v>0</v>
      </c>
      <c r="S1744" s="1">
        <f>COUNTIF(B1744,"*ae*")</f>
        <v>0</v>
      </c>
      <c r="T1744" s="1">
        <f>COUNTIF(B1744,"*ao*")</f>
        <v>0</v>
      </c>
      <c r="U1744" s="1">
        <f>COUNTIF(B1744,"*au*")</f>
        <v>0</v>
      </c>
      <c r="V1744" s="1">
        <f>COUNTIF(B1744,"*oi*")</f>
        <v>0</v>
      </c>
      <c r="W1744" s="1">
        <f>COUNTIF(B1744,"*oe*")</f>
        <v>0</v>
      </c>
      <c r="X1744" s="1">
        <f>COUNTIF(B1744,"*oa*")</f>
        <v>0</v>
      </c>
      <c r="Y1744" s="1">
        <f>COUNTIF(B1744,"*ou*")</f>
        <v>0</v>
      </c>
      <c r="Z1744" s="1">
        <f>COUNTIF(B1744,"*ui*")</f>
        <v>0</v>
      </c>
      <c r="AA1744" s="1">
        <f>COUNTIF(B1744,"*ua*")</f>
        <v>0</v>
      </c>
      <c r="AB1744">
        <f>SUM(G1744:AA1744)</f>
        <v>0</v>
      </c>
      <c r="AC1744">
        <v>2</v>
      </c>
      <c r="AD1744">
        <f>COUNTIF(AC1744,"2")</f>
        <v>1</v>
      </c>
      <c r="AE1744">
        <f>COUNTIF(AC1744,"3")</f>
        <v>0</v>
      </c>
      <c r="AF1744">
        <f>COUNTIF(AC1744,"4")</f>
        <v>0</v>
      </c>
      <c r="AG1744">
        <f>COUNTIF(AC1744,"5")</f>
        <v>0</v>
      </c>
      <c r="AH1744">
        <v>1</v>
      </c>
      <c r="AI1744">
        <v>0</v>
      </c>
      <c r="AM1744">
        <v>1</v>
      </c>
      <c r="AN1744" t="str">
        <f>RIGHT(B1744,1)</f>
        <v>ʔ</v>
      </c>
      <c r="AO1744" s="1">
        <f>COUNTIF(F1744,"CVCV")+COUNTIF(F1744,"CVVCV")</f>
        <v>0</v>
      </c>
      <c r="AP1744" s="1">
        <f>COUNTIF(F1744,"CVCVC")+COUNTIF(F1744,"CVVCVC")</f>
        <v>1</v>
      </c>
      <c r="AQ1744" s="1">
        <f>COUNTIF(F1744,"VCV")+COUNTIF(F1744,"VVCV")</f>
        <v>0</v>
      </c>
      <c r="AR1744" s="1">
        <f>COUNTIF(F1744,"VCVC")+COUNTIF(F1744,"VVCVC")</f>
        <v>0</v>
      </c>
      <c r="AS1744" s="1">
        <f>COUNTIF(F1744,"CVV")</f>
        <v>0</v>
      </c>
      <c r="AT1744" s="1">
        <f>COUNTIF(F1744,"CVVC")</f>
        <v>0</v>
      </c>
      <c r="AU1744" s="1">
        <f>COUNTIF(F1744,"VV")</f>
        <v>0</v>
      </c>
      <c r="AV1744" s="1">
        <f>COUNTIF(F1744,"VVC")</f>
        <v>0</v>
      </c>
      <c r="AW1744" s="1">
        <f>COUNTIF(F1744,"CVVCVC")+COUNTIF(F1744,"VVCVC")+COUNTIF(F1744,"CVVCV")+COUNTIF(F1744,"VVCV")</f>
        <v>0</v>
      </c>
      <c r="AY1744" s="1">
        <f>COUNTIF(F1744,"CCVCV")</f>
        <v>0</v>
      </c>
      <c r="AZ1744" s="1">
        <f>COUNTIF(F1744,"CCVCVC")</f>
        <v>0</v>
      </c>
      <c r="BA1744" s="1">
        <f>COUNTIF(F1744,"CCVV")</f>
        <v>0</v>
      </c>
      <c r="BB1744" s="1">
        <f>COUNTIF(F1744,"CCVVC")</f>
        <v>0</v>
      </c>
      <c r="BF1744" s="1" t="str">
        <f>RIGHT(F1744,4)</f>
        <v>VCVC</v>
      </c>
      <c r="BG1744" s="1"/>
      <c r="BJ1744">
        <v>1</v>
      </c>
      <c r="BP1744" s="1">
        <f>SUM(BG1744:BO1744)</f>
        <v>1</v>
      </c>
      <c r="BQ1744">
        <v>0</v>
      </c>
      <c r="BS1744" s="1" t="str">
        <f>LEFT(B1744,1)</f>
        <v>s</v>
      </c>
      <c r="BT1744" s="1" t="str">
        <f>LEFT(B1744,2)</f>
        <v>se</v>
      </c>
      <c r="BU1744" s="1" t="str">
        <f>RIGHT(B1744,1)</f>
        <v>ʔ</v>
      </c>
      <c r="BX1744" s="10">
        <v>0</v>
      </c>
      <c r="BY1744" s="10" t="str">
        <f>LEFT(CA1744,1)</f>
        <v>e</v>
      </c>
      <c r="BZ1744" s="10" t="str">
        <f>LEFT(CC1744,1)</f>
        <v>u</v>
      </c>
      <c r="CA1744" s="10" t="str">
        <f>RIGHT(B1744,4)</f>
        <v>ekuʔ</v>
      </c>
      <c r="CB1744" s="10" t="str">
        <f>RIGHT(B1744,3)</f>
        <v>kuʔ</v>
      </c>
      <c r="CC1744" s="10" t="str">
        <f>RIGHT(B1744,2)</f>
        <v>uʔ</v>
      </c>
      <c r="CD1744" s="10" t="str">
        <f>RIGHT(B1744,1)</f>
        <v>ʔ</v>
      </c>
    </row>
    <row r="1745" spans="1:82">
      <c r="A1745">
        <v>1635</v>
      </c>
      <c r="B1745" s="30" t="s">
        <v>3440</v>
      </c>
      <c r="C1745" t="s">
        <v>2286</v>
      </c>
      <c r="D1745" t="s">
        <v>1150</v>
      </c>
      <c r="E1745" t="s">
        <v>2821</v>
      </c>
      <c r="F1745" t="s">
        <v>2842</v>
      </c>
      <c r="G1745" s="1">
        <f>COUNTIF(B1745,"*ii*")</f>
        <v>0</v>
      </c>
      <c r="H1745" s="1">
        <f>COUNTIF(B1745,"*ee*")</f>
        <v>0</v>
      </c>
      <c r="I1745" s="1">
        <f>COUNTIF(B1745,"*aa*")</f>
        <v>0</v>
      </c>
      <c r="J1745" s="1">
        <f>COUNTIF(B1745,"*oo*")</f>
        <v>0</v>
      </c>
      <c r="K1745" s="1">
        <f>COUNTIF(B1745,"*uu*")</f>
        <v>0</v>
      </c>
      <c r="L1745" s="1">
        <f>COUNTIF(B1745,"*ia*")</f>
        <v>0</v>
      </c>
      <c r="M1745" s="1">
        <f>COUNTIF(B1745,"*iu*")</f>
        <v>0</v>
      </c>
      <c r="N1745" s="1">
        <f>COUNTIF(B1745,"*ei*")</f>
        <v>0</v>
      </c>
      <c r="O1745" s="1">
        <f>COUNTIF(B1745,"*ea*")</f>
        <v>0</v>
      </c>
      <c r="P1745" s="1">
        <f>COUNTIF(B1745,"*eo*")</f>
        <v>0</v>
      </c>
      <c r="Q1745" s="1">
        <f>COUNTIF(B1745,"*eu*")</f>
        <v>0</v>
      </c>
      <c r="R1745" s="1">
        <f>COUNTIF(B1745,"*ai*")</f>
        <v>0</v>
      </c>
      <c r="S1745" s="1">
        <f>COUNTIF(B1745,"*ae*")</f>
        <v>0</v>
      </c>
      <c r="T1745" s="1">
        <f>COUNTIF(B1745,"*ao*")</f>
        <v>0</v>
      </c>
      <c r="U1745" s="1">
        <f>COUNTIF(B1745,"*au*")</f>
        <v>0</v>
      </c>
      <c r="V1745" s="1">
        <f>COUNTIF(B1745,"*oi*")</f>
        <v>0</v>
      </c>
      <c r="W1745" s="1">
        <f>COUNTIF(B1745,"*oe*")</f>
        <v>0</v>
      </c>
      <c r="X1745" s="1">
        <f>COUNTIF(B1745,"*oa*")</f>
        <v>0</v>
      </c>
      <c r="Y1745" s="1">
        <f>COUNTIF(B1745,"*ou*")</f>
        <v>0</v>
      </c>
      <c r="Z1745" s="1">
        <f>COUNTIF(B1745,"*ui*")</f>
        <v>0</v>
      </c>
      <c r="AA1745" s="1">
        <f>COUNTIF(B1745,"*ua*")</f>
        <v>0</v>
      </c>
      <c r="AB1745">
        <f>SUM(G1745:AA1745)</f>
        <v>0</v>
      </c>
      <c r="AC1745">
        <v>2</v>
      </c>
      <c r="AD1745">
        <f>COUNTIF(AC1745,"2")</f>
        <v>1</v>
      </c>
      <c r="AE1745">
        <f>COUNTIF(AC1745,"3")</f>
        <v>0</v>
      </c>
      <c r="AF1745">
        <f>COUNTIF(AC1745,"4")</f>
        <v>0</v>
      </c>
      <c r="AG1745">
        <f>COUNTIF(AC1745,"5")</f>
        <v>0</v>
      </c>
      <c r="AH1745">
        <v>1</v>
      </c>
      <c r="AI1745">
        <v>0</v>
      </c>
      <c r="AM1745">
        <v>1</v>
      </c>
      <c r="AN1745" t="str">
        <f>RIGHT(B1745,1)</f>
        <v>ʔ</v>
      </c>
      <c r="AO1745" s="1">
        <f>COUNTIF(F1745,"CVCV")+COUNTIF(F1745,"CVVCV")</f>
        <v>0</v>
      </c>
      <c r="AP1745" s="1">
        <f>COUNTIF(F1745,"CVCVC")+COUNTIF(F1745,"CVVCVC")</f>
        <v>1</v>
      </c>
      <c r="AQ1745" s="1">
        <f>COUNTIF(F1745,"VCV")+COUNTIF(F1745,"VVCV")</f>
        <v>0</v>
      </c>
      <c r="AR1745" s="1">
        <f>COUNTIF(F1745,"VCVC")+COUNTIF(F1745,"VVCVC")</f>
        <v>0</v>
      </c>
      <c r="AS1745" s="1">
        <f>COUNTIF(F1745,"CVV")</f>
        <v>0</v>
      </c>
      <c r="AT1745" s="1">
        <f>COUNTIF(F1745,"CVVC")</f>
        <v>0</v>
      </c>
      <c r="AU1745" s="1">
        <f>COUNTIF(F1745,"VV")</f>
        <v>0</v>
      </c>
      <c r="AV1745" s="1">
        <f>COUNTIF(F1745,"VVC")</f>
        <v>0</v>
      </c>
      <c r="AW1745" s="1">
        <f>COUNTIF(F1745,"CVVCVC")+COUNTIF(F1745,"VVCVC")+COUNTIF(F1745,"CVVCV")+COUNTIF(F1745,"VVCV")</f>
        <v>0</v>
      </c>
      <c r="AY1745" s="1">
        <f>COUNTIF(F1745,"CCVCV")</f>
        <v>0</v>
      </c>
      <c r="AZ1745" s="1">
        <f>COUNTIF(F1745,"CCVCVC")</f>
        <v>0</v>
      </c>
      <c r="BA1745" s="1">
        <f>COUNTIF(F1745,"CCVV")</f>
        <v>0</v>
      </c>
      <c r="BB1745" s="1">
        <f>COUNTIF(F1745,"CCVVC")</f>
        <v>0</v>
      </c>
      <c r="BF1745" s="1" t="str">
        <f>RIGHT(F1745,4)</f>
        <v>VCVC</v>
      </c>
      <c r="BG1745" s="1"/>
      <c r="BJ1745">
        <v>1</v>
      </c>
      <c r="BP1745" s="1">
        <f>SUM(BG1745:BO1745)</f>
        <v>1</v>
      </c>
      <c r="BQ1745">
        <v>0</v>
      </c>
      <c r="BS1745" s="1" t="str">
        <f>LEFT(B1745,1)</f>
        <v>s</v>
      </c>
      <c r="BT1745" s="1" t="str">
        <f>LEFT(B1745,2)</f>
        <v>se</v>
      </c>
      <c r="BU1745" s="1" t="str">
        <f>RIGHT(B1745,1)</f>
        <v>ʔ</v>
      </c>
      <c r="BX1745" s="10">
        <v>0</v>
      </c>
      <c r="BY1745" s="10" t="str">
        <f>LEFT(CA1745,1)</f>
        <v>e</v>
      </c>
      <c r="BZ1745" s="10" t="str">
        <f>LEFT(CC1745,1)</f>
        <v>u</v>
      </c>
      <c r="CA1745" s="10" t="str">
        <f>RIGHT(B1745,4)</f>
        <v>enuʔ</v>
      </c>
      <c r="CB1745" s="10" t="str">
        <f>RIGHT(B1745,3)</f>
        <v>nuʔ</v>
      </c>
      <c r="CC1745" s="10" t="str">
        <f>RIGHT(B1745,2)</f>
        <v>uʔ</v>
      </c>
      <c r="CD1745" s="10" t="str">
        <f>RIGHT(B1745,1)</f>
        <v>ʔ</v>
      </c>
    </row>
    <row r="1746" spans="1:82">
      <c r="A1746">
        <v>1511</v>
      </c>
      <c r="B1746" s="30" t="s">
        <v>3419</v>
      </c>
      <c r="C1746" t="s">
        <v>2436</v>
      </c>
      <c r="D1746" t="s">
        <v>1150</v>
      </c>
      <c r="E1746" t="s">
        <v>2821</v>
      </c>
      <c r="F1746" t="s">
        <v>2842</v>
      </c>
      <c r="G1746" s="1">
        <f>COUNTIF(B1746,"*ii*")</f>
        <v>0</v>
      </c>
      <c r="H1746" s="1">
        <f>COUNTIF(B1746,"*ee*")</f>
        <v>0</v>
      </c>
      <c r="I1746" s="1">
        <f>COUNTIF(B1746,"*aa*")</f>
        <v>0</v>
      </c>
      <c r="J1746" s="1">
        <f>COUNTIF(B1746,"*oo*")</f>
        <v>0</v>
      </c>
      <c r="K1746" s="1">
        <f>COUNTIF(B1746,"*uu*")</f>
        <v>0</v>
      </c>
      <c r="L1746" s="1">
        <f>COUNTIF(B1746,"*ia*")</f>
        <v>0</v>
      </c>
      <c r="M1746" s="1">
        <f>COUNTIF(B1746,"*iu*")</f>
        <v>0</v>
      </c>
      <c r="N1746" s="1">
        <f>COUNTIF(B1746,"*ei*")</f>
        <v>0</v>
      </c>
      <c r="O1746" s="1">
        <f>COUNTIF(B1746,"*ea*")</f>
        <v>0</v>
      </c>
      <c r="P1746" s="1">
        <f>COUNTIF(B1746,"*eo*")</f>
        <v>0</v>
      </c>
      <c r="Q1746" s="1">
        <f>COUNTIF(B1746,"*eu*")</f>
        <v>0</v>
      </c>
      <c r="R1746" s="1">
        <f>COUNTIF(B1746,"*ai*")</f>
        <v>0</v>
      </c>
      <c r="S1746" s="1">
        <f>COUNTIF(B1746,"*ae*")</f>
        <v>0</v>
      </c>
      <c r="T1746" s="1">
        <f>COUNTIF(B1746,"*ao*")</f>
        <v>0</v>
      </c>
      <c r="U1746" s="1">
        <f>COUNTIF(B1746,"*au*")</f>
        <v>0</v>
      </c>
      <c r="V1746" s="1">
        <f>COUNTIF(B1746,"*oi*")</f>
        <v>0</v>
      </c>
      <c r="W1746" s="1">
        <f>COUNTIF(B1746,"*oe*")</f>
        <v>0</v>
      </c>
      <c r="X1746" s="1">
        <f>COUNTIF(B1746,"*oa*")</f>
        <v>0</v>
      </c>
      <c r="Y1746" s="1">
        <f>COUNTIF(B1746,"*ou*")</f>
        <v>0</v>
      </c>
      <c r="Z1746" s="1">
        <f>COUNTIF(B1746,"*ui*")</f>
        <v>0</v>
      </c>
      <c r="AA1746" s="1">
        <f>COUNTIF(B1746,"*ua*")</f>
        <v>0</v>
      </c>
      <c r="AB1746">
        <f>SUM(G1746:AA1746)</f>
        <v>0</v>
      </c>
      <c r="AC1746">
        <v>2</v>
      </c>
      <c r="AD1746">
        <f>COUNTIF(AC1746,"2")</f>
        <v>1</v>
      </c>
      <c r="AE1746">
        <f>COUNTIF(AC1746,"3")</f>
        <v>0</v>
      </c>
      <c r="AF1746">
        <f>COUNTIF(AC1746,"4")</f>
        <v>0</v>
      </c>
      <c r="AG1746">
        <f>COUNTIF(AC1746,"5")</f>
        <v>0</v>
      </c>
      <c r="AH1746">
        <v>1</v>
      </c>
      <c r="AI1746">
        <v>0</v>
      </c>
      <c r="AM1746">
        <v>1</v>
      </c>
      <c r="AN1746" t="str">
        <f>RIGHT(B1746,1)</f>
        <v>ʔ</v>
      </c>
      <c r="AO1746" s="1">
        <f>COUNTIF(F1746,"CVCV")+COUNTIF(F1746,"CVVCV")</f>
        <v>0</v>
      </c>
      <c r="AP1746" s="1">
        <f>COUNTIF(F1746,"CVCVC")+COUNTIF(F1746,"CVVCVC")</f>
        <v>1</v>
      </c>
      <c r="AQ1746" s="1">
        <f>COUNTIF(F1746,"VCV")+COUNTIF(F1746,"VVCV")</f>
        <v>0</v>
      </c>
      <c r="AR1746" s="1">
        <f>COUNTIF(F1746,"VCVC")+COUNTIF(F1746,"VVCVC")</f>
        <v>0</v>
      </c>
      <c r="AS1746" s="1">
        <f>COUNTIF(F1746,"CVV")</f>
        <v>0</v>
      </c>
      <c r="AT1746" s="1">
        <f>COUNTIF(F1746,"CVVC")</f>
        <v>0</v>
      </c>
      <c r="AU1746" s="1">
        <f>COUNTIF(F1746,"VV")</f>
        <v>0</v>
      </c>
      <c r="AV1746" s="1">
        <f>COUNTIF(F1746,"VVC")</f>
        <v>0</v>
      </c>
      <c r="AW1746" s="1">
        <f>COUNTIF(F1746,"CVVCVC")+COUNTIF(F1746,"VVCVC")+COUNTIF(F1746,"CVVCV")+COUNTIF(F1746,"VVCV")</f>
        <v>0</v>
      </c>
      <c r="AY1746" s="1">
        <f>COUNTIF(F1746,"CCVCV")</f>
        <v>0</v>
      </c>
      <c r="AZ1746" s="1">
        <f>COUNTIF(F1746,"CCVCVC")</f>
        <v>0</v>
      </c>
      <c r="BA1746" s="1">
        <f>COUNTIF(F1746,"CCVV")</f>
        <v>0</v>
      </c>
      <c r="BB1746" s="1">
        <f>COUNTIF(F1746,"CCVVC")</f>
        <v>0</v>
      </c>
      <c r="BF1746" s="1" t="str">
        <f>RIGHT(F1746,4)</f>
        <v>VCVC</v>
      </c>
      <c r="BG1746" s="1"/>
      <c r="BJ1746">
        <v>1</v>
      </c>
      <c r="BP1746" s="1">
        <f>SUM(BG1746:BO1746)</f>
        <v>1</v>
      </c>
      <c r="BQ1746">
        <v>0</v>
      </c>
      <c r="BS1746" s="1" t="str">
        <f>LEFT(B1746,1)</f>
        <v>r</v>
      </c>
      <c r="BT1746" s="1" t="str">
        <f>LEFT(B1746,2)</f>
        <v>re</v>
      </c>
      <c r="BU1746" s="1" t="str">
        <f>RIGHT(B1746,1)</f>
        <v>ʔ</v>
      </c>
      <c r="BX1746" s="10">
        <v>0</v>
      </c>
      <c r="BY1746" s="10" t="str">
        <f>LEFT(CA1746,1)</f>
        <v>e</v>
      </c>
      <c r="BZ1746" s="10" t="str">
        <f>LEFT(CC1746,1)</f>
        <v>u</v>
      </c>
      <c r="CA1746" s="10" t="str">
        <f>RIGHT(B1746,4)</f>
        <v>eruʔ</v>
      </c>
      <c r="CB1746" s="10" t="str">
        <f>RIGHT(B1746,3)</f>
        <v>ruʔ</v>
      </c>
      <c r="CC1746" s="10" t="str">
        <f>RIGHT(B1746,2)</f>
        <v>uʔ</v>
      </c>
      <c r="CD1746" s="10" t="str">
        <f>RIGHT(B1746,1)</f>
        <v>ʔ</v>
      </c>
    </row>
    <row r="1747" spans="1:82">
      <c r="A1747">
        <v>554</v>
      </c>
      <c r="B1747" s="30" t="s">
        <v>3084</v>
      </c>
      <c r="C1747" t="s">
        <v>2685</v>
      </c>
      <c r="D1747" t="s">
        <v>1141</v>
      </c>
      <c r="E1747" t="s">
        <v>1141</v>
      </c>
      <c r="F1747" t="s">
        <v>2842</v>
      </c>
      <c r="G1747" s="1">
        <f>COUNTIF(B1747,"*ii*")</f>
        <v>0</v>
      </c>
      <c r="H1747" s="1">
        <f>COUNTIF(B1747,"*ee*")</f>
        <v>0</v>
      </c>
      <c r="I1747" s="1">
        <f>COUNTIF(B1747,"*aa*")</f>
        <v>0</v>
      </c>
      <c r="J1747" s="1">
        <f>COUNTIF(B1747,"*oo*")</f>
        <v>0</v>
      </c>
      <c r="K1747" s="1">
        <f>COUNTIF(B1747,"*uu*")</f>
        <v>0</v>
      </c>
      <c r="L1747" s="1">
        <f>COUNTIF(B1747,"*ia*")</f>
        <v>0</v>
      </c>
      <c r="M1747" s="1">
        <f>COUNTIF(B1747,"*iu*")</f>
        <v>0</v>
      </c>
      <c r="N1747" s="1">
        <f>COUNTIF(B1747,"*ei*")</f>
        <v>0</v>
      </c>
      <c r="O1747" s="1">
        <f>COUNTIF(B1747,"*ea*")</f>
        <v>0</v>
      </c>
      <c r="P1747" s="1">
        <f>COUNTIF(B1747,"*eo*")</f>
        <v>0</v>
      </c>
      <c r="Q1747" s="1">
        <f>COUNTIF(B1747,"*eu*")</f>
        <v>0</v>
      </c>
      <c r="R1747" s="1">
        <f>COUNTIF(B1747,"*ai*")</f>
        <v>0</v>
      </c>
      <c r="S1747" s="1">
        <f>COUNTIF(B1747,"*ae*")</f>
        <v>0</v>
      </c>
      <c r="T1747" s="1">
        <f>COUNTIF(B1747,"*ao*")</f>
        <v>0</v>
      </c>
      <c r="U1747" s="1">
        <f>COUNTIF(B1747,"*au*")</f>
        <v>0</v>
      </c>
      <c r="V1747" s="1">
        <f>COUNTIF(B1747,"*oi*")</f>
        <v>0</v>
      </c>
      <c r="W1747" s="1">
        <f>COUNTIF(B1747,"*oe*")</f>
        <v>0</v>
      </c>
      <c r="X1747" s="1">
        <f>COUNTIF(B1747,"*oa*")</f>
        <v>0</v>
      </c>
      <c r="Y1747" s="1">
        <f>COUNTIF(B1747,"*ou*")</f>
        <v>0</v>
      </c>
      <c r="Z1747" s="1">
        <f>COUNTIF(B1747,"*ui*")</f>
        <v>0</v>
      </c>
      <c r="AA1747" s="1">
        <f>COUNTIF(B1747,"*ua*")</f>
        <v>0</v>
      </c>
      <c r="AB1747">
        <f>SUM(G1747:AA1747)</f>
        <v>0</v>
      </c>
      <c r="AC1747">
        <v>2</v>
      </c>
      <c r="AD1747">
        <f>COUNTIF(AC1747,"2")</f>
        <v>1</v>
      </c>
      <c r="AE1747">
        <f>COUNTIF(AC1747,"3")</f>
        <v>0</v>
      </c>
      <c r="AF1747">
        <f>COUNTIF(AC1747,"4")</f>
        <v>0</v>
      </c>
      <c r="AG1747">
        <f>COUNTIF(AC1747,"5")</f>
        <v>0</v>
      </c>
      <c r="AH1747">
        <v>1</v>
      </c>
      <c r="AI1747">
        <v>0</v>
      </c>
      <c r="AM1747">
        <v>1</v>
      </c>
      <c r="AN1747" t="str">
        <f>RIGHT(B1747,1)</f>
        <v>ʔ</v>
      </c>
      <c r="AO1747" s="1">
        <f>COUNTIF(F1747,"CVCV")+COUNTIF(F1747,"CVVCV")</f>
        <v>0</v>
      </c>
      <c r="AP1747" s="1">
        <f>COUNTIF(F1747,"CVCVC")+COUNTIF(F1747,"CVVCVC")</f>
        <v>1</v>
      </c>
      <c r="AQ1747" s="1">
        <f>COUNTIF(F1747,"VCV")+COUNTIF(F1747,"VVCV")</f>
        <v>0</v>
      </c>
      <c r="AR1747" s="1">
        <f>COUNTIF(F1747,"VCVC")+COUNTIF(F1747,"VVCVC")</f>
        <v>0</v>
      </c>
      <c r="AS1747" s="1">
        <f>COUNTIF(F1747,"CVV")</f>
        <v>0</v>
      </c>
      <c r="AT1747" s="1">
        <f>COUNTIF(F1747,"CVVC")</f>
        <v>0</v>
      </c>
      <c r="AU1747" s="1">
        <f>COUNTIF(F1747,"VV")</f>
        <v>0</v>
      </c>
      <c r="AV1747" s="1">
        <f>COUNTIF(F1747,"VVC")</f>
        <v>0</v>
      </c>
      <c r="AW1747" s="1">
        <f>COUNTIF(F1747,"CVVCVC")+COUNTIF(F1747,"VVCVC")+COUNTIF(F1747,"CVVCV")+COUNTIF(F1747,"VVCV")</f>
        <v>0</v>
      </c>
      <c r="AY1747" s="1">
        <f>COUNTIF(F1747,"CCVCV")</f>
        <v>0</v>
      </c>
      <c r="AZ1747" s="1">
        <f>COUNTIF(F1747,"CCVCVC")</f>
        <v>0</v>
      </c>
      <c r="BA1747" s="1">
        <f>COUNTIF(F1747,"CCVV")</f>
        <v>0</v>
      </c>
      <c r="BB1747" s="1">
        <f>COUNTIF(F1747,"CCVVC")</f>
        <v>0</v>
      </c>
      <c r="BF1747" s="1" t="str">
        <f>RIGHT(F1747,4)</f>
        <v>VCVC</v>
      </c>
      <c r="BG1747" s="1"/>
      <c r="BJ1747">
        <v>1</v>
      </c>
      <c r="BP1747" s="1">
        <f>SUM(BG1747:BO1747)</f>
        <v>1</v>
      </c>
      <c r="BQ1747">
        <v>0</v>
      </c>
      <c r="BS1747" s="1" t="str">
        <f>LEFT(B1747,1)</f>
        <v>k</v>
      </c>
      <c r="BT1747" s="1" t="str">
        <f>LEFT(B1747,2)</f>
        <v>ki</v>
      </c>
      <c r="BU1747" s="1" t="str">
        <f>RIGHT(B1747,1)</f>
        <v>ʔ</v>
      </c>
      <c r="BX1747" s="10">
        <v>0</v>
      </c>
      <c r="BY1747" s="10" t="str">
        <f>LEFT(CA1747,1)</f>
        <v>i</v>
      </c>
      <c r="BZ1747" s="10" t="str">
        <f>LEFT(CC1747,1)</f>
        <v>u</v>
      </c>
      <c r="CA1747" s="10" t="str">
        <f>RIGHT(B1747,4)</f>
        <v>imuʔ</v>
      </c>
      <c r="CB1747" s="10" t="str">
        <f>RIGHT(B1747,3)</f>
        <v>muʔ</v>
      </c>
      <c r="CC1747" s="10" t="str">
        <f>RIGHT(B1747,2)</f>
        <v>uʔ</v>
      </c>
      <c r="CD1747" s="10" t="str">
        <f>RIGHT(B1747,1)</f>
        <v>ʔ</v>
      </c>
    </row>
    <row r="1748" spans="1:82">
      <c r="A1748">
        <v>987</v>
      </c>
      <c r="B1748" s="30" t="s">
        <v>3171</v>
      </c>
      <c r="C1748" t="s">
        <v>1721</v>
      </c>
      <c r="D1748" t="s">
        <v>1141</v>
      </c>
      <c r="E1748" t="s">
        <v>1141</v>
      </c>
      <c r="F1748" t="s">
        <v>2842</v>
      </c>
      <c r="G1748" s="1">
        <f>COUNTIF(B1748,"*ii*")</f>
        <v>0</v>
      </c>
      <c r="H1748" s="1">
        <f>COUNTIF(B1748,"*ee*")</f>
        <v>0</v>
      </c>
      <c r="I1748" s="1">
        <f>COUNTIF(B1748,"*aa*")</f>
        <v>0</v>
      </c>
      <c r="J1748" s="1">
        <f>COUNTIF(B1748,"*oo*")</f>
        <v>0</v>
      </c>
      <c r="K1748" s="1">
        <f>COUNTIF(B1748,"*uu*")</f>
        <v>0</v>
      </c>
      <c r="L1748" s="1">
        <f>COUNTIF(B1748,"*ia*")</f>
        <v>0</v>
      </c>
      <c r="M1748" s="1">
        <f>COUNTIF(B1748,"*iu*")</f>
        <v>0</v>
      </c>
      <c r="N1748" s="1">
        <f>COUNTIF(B1748,"*ei*")</f>
        <v>0</v>
      </c>
      <c r="O1748" s="1">
        <f>COUNTIF(B1748,"*ea*")</f>
        <v>0</v>
      </c>
      <c r="P1748" s="1">
        <f>COUNTIF(B1748,"*eo*")</f>
        <v>0</v>
      </c>
      <c r="Q1748" s="1">
        <f>COUNTIF(B1748,"*eu*")</f>
        <v>0</v>
      </c>
      <c r="R1748" s="1">
        <f>COUNTIF(B1748,"*ai*")</f>
        <v>0</v>
      </c>
      <c r="S1748" s="1">
        <f>COUNTIF(B1748,"*ae*")</f>
        <v>0</v>
      </c>
      <c r="T1748" s="1">
        <f>COUNTIF(B1748,"*ao*")</f>
        <v>0</v>
      </c>
      <c r="U1748" s="1">
        <f>COUNTIF(B1748,"*au*")</f>
        <v>0</v>
      </c>
      <c r="V1748" s="1">
        <f>COUNTIF(B1748,"*oi*")</f>
        <v>0</v>
      </c>
      <c r="W1748" s="1">
        <f>COUNTIF(B1748,"*oe*")</f>
        <v>0</v>
      </c>
      <c r="X1748" s="1">
        <f>COUNTIF(B1748,"*oa*")</f>
        <v>0</v>
      </c>
      <c r="Y1748" s="1">
        <f>COUNTIF(B1748,"*ou*")</f>
        <v>0</v>
      </c>
      <c r="Z1748" s="1">
        <f>COUNTIF(B1748,"*ui*")</f>
        <v>0</v>
      </c>
      <c r="AA1748" s="1">
        <f>COUNTIF(B1748,"*ua*")</f>
        <v>0</v>
      </c>
      <c r="AB1748">
        <f>SUM(G1748:AA1748)</f>
        <v>0</v>
      </c>
      <c r="AC1748">
        <v>2</v>
      </c>
      <c r="AD1748">
        <f>COUNTIF(AC1748,"2")</f>
        <v>1</v>
      </c>
      <c r="AE1748">
        <f>COUNTIF(AC1748,"3")</f>
        <v>0</v>
      </c>
      <c r="AF1748">
        <f>COUNTIF(AC1748,"4")</f>
        <v>0</v>
      </c>
      <c r="AG1748">
        <f>COUNTIF(AC1748,"5")</f>
        <v>0</v>
      </c>
      <c r="AH1748">
        <v>1</v>
      </c>
      <c r="AI1748">
        <v>0</v>
      </c>
      <c r="AM1748">
        <v>1</v>
      </c>
      <c r="AN1748" t="str">
        <f>RIGHT(B1748,1)</f>
        <v>ʔ</v>
      </c>
      <c r="AO1748" s="1">
        <f>COUNTIF(F1748,"CVCV")+COUNTIF(F1748,"CVVCV")</f>
        <v>0</v>
      </c>
      <c r="AP1748" s="1">
        <f>COUNTIF(F1748,"CVCVC")+COUNTIF(F1748,"CVVCVC")</f>
        <v>1</v>
      </c>
      <c r="AQ1748" s="1">
        <f>COUNTIF(F1748,"VCV")+COUNTIF(F1748,"VVCV")</f>
        <v>0</v>
      </c>
      <c r="AR1748" s="1">
        <f>COUNTIF(F1748,"VCVC")+COUNTIF(F1748,"VVCVC")</f>
        <v>0</v>
      </c>
      <c r="AS1748" s="1">
        <f>COUNTIF(F1748,"CVV")</f>
        <v>0</v>
      </c>
      <c r="AT1748" s="1">
        <f>COUNTIF(F1748,"CVVC")</f>
        <v>0</v>
      </c>
      <c r="AU1748" s="1">
        <f>COUNTIF(F1748,"VV")</f>
        <v>0</v>
      </c>
      <c r="AV1748" s="1">
        <f>COUNTIF(F1748,"VVC")</f>
        <v>0</v>
      </c>
      <c r="AW1748" s="1">
        <f>COUNTIF(F1748,"CVVCVC")+COUNTIF(F1748,"VVCVC")+COUNTIF(F1748,"CVVCV")+COUNTIF(F1748,"VVCV")</f>
        <v>0</v>
      </c>
      <c r="AY1748" s="1">
        <f>COUNTIF(F1748,"CCVCV")</f>
        <v>0</v>
      </c>
      <c r="AZ1748" s="1">
        <f>COUNTIF(F1748,"CCVCVC")</f>
        <v>0</v>
      </c>
      <c r="BA1748" s="1">
        <f>COUNTIF(F1748,"CCVV")</f>
        <v>0</v>
      </c>
      <c r="BB1748" s="1">
        <f>COUNTIF(F1748,"CCVVC")</f>
        <v>0</v>
      </c>
      <c r="BF1748" s="1" t="str">
        <f>RIGHT(F1748,4)</f>
        <v>VCVC</v>
      </c>
      <c r="BG1748" s="1"/>
      <c r="BJ1748">
        <v>1</v>
      </c>
      <c r="BP1748" s="1">
        <f>SUM(BG1748:BO1748)</f>
        <v>1</v>
      </c>
      <c r="BQ1748">
        <v>0</v>
      </c>
      <c r="BS1748" s="1" t="str">
        <f>LEFT(B1748,1)</f>
        <v>n</v>
      </c>
      <c r="BT1748" s="1" t="str">
        <f>LEFT(B1748,2)</f>
        <v>ni</v>
      </c>
      <c r="BU1748" s="1" t="str">
        <f>RIGHT(B1748,1)</f>
        <v>ʔ</v>
      </c>
      <c r="BX1748" s="10">
        <v>0</v>
      </c>
      <c r="BY1748" s="10" t="str">
        <f>LEFT(CA1748,1)</f>
        <v>i</v>
      </c>
      <c r="BZ1748" s="10" t="str">
        <f>LEFT(CC1748,1)</f>
        <v>u</v>
      </c>
      <c r="CA1748" s="10" t="str">
        <f>RIGHT(B1748,4)</f>
        <v>ipuʔ</v>
      </c>
      <c r="CB1748" s="10" t="str">
        <f>RIGHT(B1748,3)</f>
        <v>puʔ</v>
      </c>
      <c r="CC1748" s="10" t="str">
        <f>RIGHT(B1748,2)</f>
        <v>uʔ</v>
      </c>
      <c r="CD1748" s="10" t="str">
        <f>RIGHT(B1748,1)</f>
        <v>ʔ</v>
      </c>
    </row>
    <row r="1749" spans="1:82">
      <c r="A1749">
        <v>548</v>
      </c>
      <c r="B1749" s="30" t="s">
        <v>3082</v>
      </c>
      <c r="C1749" t="s">
        <v>1667</v>
      </c>
      <c r="D1749" t="s">
        <v>1150</v>
      </c>
      <c r="E1749" t="s">
        <v>2821</v>
      </c>
      <c r="F1749" t="s">
        <v>2842</v>
      </c>
      <c r="G1749" s="1">
        <f>COUNTIF(B1749,"*ii*")</f>
        <v>0</v>
      </c>
      <c r="H1749" s="1">
        <f>COUNTIF(B1749,"*ee*")</f>
        <v>0</v>
      </c>
      <c r="I1749" s="1">
        <f>COUNTIF(B1749,"*aa*")</f>
        <v>0</v>
      </c>
      <c r="J1749" s="1">
        <f>COUNTIF(B1749,"*oo*")</f>
        <v>0</v>
      </c>
      <c r="K1749" s="1">
        <f>COUNTIF(B1749,"*uu*")</f>
        <v>0</v>
      </c>
      <c r="L1749" s="1">
        <f>COUNTIF(B1749,"*ia*")</f>
        <v>0</v>
      </c>
      <c r="M1749" s="1">
        <f>COUNTIF(B1749,"*iu*")</f>
        <v>0</v>
      </c>
      <c r="N1749" s="1">
        <f>COUNTIF(B1749,"*ei*")</f>
        <v>0</v>
      </c>
      <c r="O1749" s="1">
        <f>COUNTIF(B1749,"*ea*")</f>
        <v>0</v>
      </c>
      <c r="P1749" s="1">
        <f>COUNTIF(B1749,"*eo*")</f>
        <v>0</v>
      </c>
      <c r="Q1749" s="1">
        <f>COUNTIF(B1749,"*eu*")</f>
        <v>0</v>
      </c>
      <c r="R1749" s="1">
        <f>COUNTIF(B1749,"*ai*")</f>
        <v>0</v>
      </c>
      <c r="S1749" s="1">
        <f>COUNTIF(B1749,"*ae*")</f>
        <v>0</v>
      </c>
      <c r="T1749" s="1">
        <f>COUNTIF(B1749,"*ao*")</f>
        <v>0</v>
      </c>
      <c r="U1749" s="1">
        <f>COUNTIF(B1749,"*au*")</f>
        <v>0</v>
      </c>
      <c r="V1749" s="1">
        <f>COUNTIF(B1749,"*oi*")</f>
        <v>0</v>
      </c>
      <c r="W1749" s="1">
        <f>COUNTIF(B1749,"*oe*")</f>
        <v>0</v>
      </c>
      <c r="X1749" s="1">
        <f>COUNTIF(B1749,"*oa*")</f>
        <v>0</v>
      </c>
      <c r="Y1749" s="1">
        <f>COUNTIF(B1749,"*ou*")</f>
        <v>0</v>
      </c>
      <c r="Z1749" s="1">
        <f>COUNTIF(B1749,"*ui*")</f>
        <v>0</v>
      </c>
      <c r="AA1749" s="1">
        <f>COUNTIF(B1749,"*ua*")</f>
        <v>0</v>
      </c>
      <c r="AB1749">
        <f>SUM(G1749:AA1749)</f>
        <v>0</v>
      </c>
      <c r="AC1749">
        <v>2</v>
      </c>
      <c r="AD1749">
        <f>COUNTIF(AC1749,"2")</f>
        <v>1</v>
      </c>
      <c r="AE1749">
        <f>COUNTIF(AC1749,"3")</f>
        <v>0</v>
      </c>
      <c r="AF1749">
        <f>COUNTIF(AC1749,"4")</f>
        <v>0</v>
      </c>
      <c r="AG1749">
        <f>COUNTIF(AC1749,"5")</f>
        <v>0</v>
      </c>
      <c r="AH1749">
        <v>1</v>
      </c>
      <c r="AI1749">
        <v>0</v>
      </c>
      <c r="AM1749">
        <v>1</v>
      </c>
      <c r="AN1749" t="str">
        <f>RIGHT(B1749,1)</f>
        <v>ʔ</v>
      </c>
      <c r="AO1749" s="1">
        <f>COUNTIF(F1749,"CVCV")+COUNTIF(F1749,"CVVCV")</f>
        <v>0</v>
      </c>
      <c r="AP1749" s="1">
        <f>COUNTIF(F1749,"CVCVC")+COUNTIF(F1749,"CVVCVC")</f>
        <v>1</v>
      </c>
      <c r="AQ1749" s="1">
        <f>COUNTIF(F1749,"VCV")+COUNTIF(F1749,"VVCV")</f>
        <v>0</v>
      </c>
      <c r="AR1749" s="1">
        <f>COUNTIF(F1749,"VCVC")+COUNTIF(F1749,"VVCVC")</f>
        <v>0</v>
      </c>
      <c r="AS1749" s="1">
        <f>COUNTIF(F1749,"CVV")</f>
        <v>0</v>
      </c>
      <c r="AT1749" s="1">
        <f>COUNTIF(F1749,"CVVC")</f>
        <v>0</v>
      </c>
      <c r="AU1749" s="1">
        <f>COUNTIF(F1749,"VV")</f>
        <v>0</v>
      </c>
      <c r="AV1749" s="1">
        <f>COUNTIF(F1749,"VVC")</f>
        <v>0</v>
      </c>
      <c r="AW1749" s="1">
        <f>COUNTIF(F1749,"CVVCVC")+COUNTIF(F1749,"VVCVC")+COUNTIF(F1749,"CVVCV")+COUNTIF(F1749,"VVCV")</f>
        <v>0</v>
      </c>
      <c r="AY1749" s="1">
        <f>COUNTIF(F1749,"CCVCV")</f>
        <v>0</v>
      </c>
      <c r="AZ1749" s="1">
        <f>COUNTIF(F1749,"CCVCVC")</f>
        <v>0</v>
      </c>
      <c r="BA1749" s="1">
        <f>COUNTIF(F1749,"CCVV")</f>
        <v>0</v>
      </c>
      <c r="BB1749" s="1">
        <f>COUNTIF(F1749,"CCVVC")</f>
        <v>0</v>
      </c>
      <c r="BF1749" s="1" t="str">
        <f>RIGHT(F1749,4)</f>
        <v>VCVC</v>
      </c>
      <c r="BG1749" s="1"/>
      <c r="BJ1749">
        <v>1</v>
      </c>
      <c r="BP1749" s="1">
        <f>SUM(BG1749:BO1749)</f>
        <v>1</v>
      </c>
      <c r="BQ1749">
        <v>0</v>
      </c>
      <c r="BS1749" s="1" t="str">
        <f>LEFT(B1749,1)</f>
        <v>k</v>
      </c>
      <c r="BT1749" s="1" t="str">
        <f>LEFT(B1749,2)</f>
        <v>ki</v>
      </c>
      <c r="BU1749" s="1" t="str">
        <f>RIGHT(B1749,1)</f>
        <v>ʔ</v>
      </c>
      <c r="BX1749" s="10">
        <v>0</v>
      </c>
      <c r="BY1749" s="10" t="str">
        <f>LEFT(CA1749,1)</f>
        <v>i</v>
      </c>
      <c r="BZ1749" s="10" t="str">
        <f>LEFT(CC1749,1)</f>
        <v>u</v>
      </c>
      <c r="CA1749" s="10" t="str">
        <f>RIGHT(B1749,4)</f>
        <v>ifuʔ</v>
      </c>
      <c r="CB1749" s="10" t="str">
        <f>RIGHT(B1749,3)</f>
        <v>fuʔ</v>
      </c>
      <c r="CC1749" s="10" t="str">
        <f>RIGHT(B1749,2)</f>
        <v>uʔ</v>
      </c>
      <c r="CD1749" s="10" t="str">
        <f>RIGHT(B1749,1)</f>
        <v>ʔ</v>
      </c>
    </row>
    <row r="1750" spans="1:82">
      <c r="A1750">
        <v>184</v>
      </c>
      <c r="B1750" s="30" t="s">
        <v>3029</v>
      </c>
      <c r="C1750" t="s">
        <v>2684</v>
      </c>
      <c r="D1750" t="s">
        <v>1150</v>
      </c>
      <c r="E1750" t="s">
        <v>2821</v>
      </c>
      <c r="F1750" t="s">
        <v>2842</v>
      </c>
      <c r="G1750" s="1">
        <f>COUNTIF(B1750,"*ii*")</f>
        <v>0</v>
      </c>
      <c r="H1750" s="1">
        <f>COUNTIF(B1750,"*ee*")</f>
        <v>0</v>
      </c>
      <c r="I1750" s="1">
        <f>COUNTIF(B1750,"*aa*")</f>
        <v>0</v>
      </c>
      <c r="J1750" s="1">
        <f>COUNTIF(B1750,"*oo*")</f>
        <v>0</v>
      </c>
      <c r="K1750" s="1">
        <f>COUNTIF(B1750,"*uu*")</f>
        <v>0</v>
      </c>
      <c r="L1750" s="1">
        <f>COUNTIF(B1750,"*ia*")</f>
        <v>0</v>
      </c>
      <c r="M1750" s="1">
        <f>COUNTIF(B1750,"*iu*")</f>
        <v>0</v>
      </c>
      <c r="N1750" s="1">
        <f>COUNTIF(B1750,"*ei*")</f>
        <v>0</v>
      </c>
      <c r="O1750" s="1">
        <f>COUNTIF(B1750,"*ea*")</f>
        <v>0</v>
      </c>
      <c r="P1750" s="1">
        <f>COUNTIF(B1750,"*eo*")</f>
        <v>0</v>
      </c>
      <c r="Q1750" s="1">
        <f>COUNTIF(B1750,"*eu*")</f>
        <v>0</v>
      </c>
      <c r="R1750" s="1">
        <f>COUNTIF(B1750,"*ai*")</f>
        <v>0</v>
      </c>
      <c r="S1750" s="1">
        <f>COUNTIF(B1750,"*ae*")</f>
        <v>0</v>
      </c>
      <c r="T1750" s="1">
        <f>COUNTIF(B1750,"*ao*")</f>
        <v>0</v>
      </c>
      <c r="U1750" s="1">
        <f>COUNTIF(B1750,"*au*")</f>
        <v>0</v>
      </c>
      <c r="V1750" s="1">
        <f>COUNTIF(B1750,"*oi*")</f>
        <v>0</v>
      </c>
      <c r="W1750" s="1">
        <f>COUNTIF(B1750,"*oe*")</f>
        <v>0</v>
      </c>
      <c r="X1750" s="1">
        <f>COUNTIF(B1750,"*oa*")</f>
        <v>0</v>
      </c>
      <c r="Y1750" s="1">
        <f>COUNTIF(B1750,"*ou*")</f>
        <v>0</v>
      </c>
      <c r="Z1750" s="1">
        <f>COUNTIF(B1750,"*ui*")</f>
        <v>0</v>
      </c>
      <c r="AA1750" s="1">
        <f>COUNTIF(B1750,"*ua*")</f>
        <v>0</v>
      </c>
      <c r="AB1750">
        <f>SUM(G1750:AA1750)</f>
        <v>0</v>
      </c>
      <c r="AC1750">
        <v>2</v>
      </c>
      <c r="AD1750">
        <f>COUNTIF(AC1750,"2")</f>
        <v>1</v>
      </c>
      <c r="AE1750">
        <f>COUNTIF(AC1750,"3")</f>
        <v>0</v>
      </c>
      <c r="AF1750">
        <f>COUNTIF(AC1750,"4")</f>
        <v>0</v>
      </c>
      <c r="AG1750">
        <f>COUNTIF(AC1750,"5")</f>
        <v>0</v>
      </c>
      <c r="AH1750">
        <v>1</v>
      </c>
      <c r="AI1750">
        <v>0</v>
      </c>
      <c r="AM1750">
        <v>1</v>
      </c>
      <c r="AN1750" t="str">
        <f>RIGHT(B1750,1)</f>
        <v>ʔ</v>
      </c>
      <c r="AO1750" s="1">
        <f>COUNTIF(F1750,"CVCV")+COUNTIF(F1750,"CVVCV")</f>
        <v>0</v>
      </c>
      <c r="AP1750" s="1">
        <f>COUNTIF(F1750,"CVCVC")+COUNTIF(F1750,"CVVCVC")</f>
        <v>1</v>
      </c>
      <c r="AQ1750" s="1">
        <f>COUNTIF(F1750,"VCV")+COUNTIF(F1750,"VVCV")</f>
        <v>0</v>
      </c>
      <c r="AR1750" s="1">
        <f>COUNTIF(F1750,"VCVC")+COUNTIF(F1750,"VVCVC")</f>
        <v>0</v>
      </c>
      <c r="AS1750" s="1">
        <f>COUNTIF(F1750,"CVV")</f>
        <v>0</v>
      </c>
      <c r="AT1750" s="1">
        <f>COUNTIF(F1750,"CVVC")</f>
        <v>0</v>
      </c>
      <c r="AU1750" s="1">
        <f>COUNTIF(F1750,"VV")</f>
        <v>0</v>
      </c>
      <c r="AV1750" s="1">
        <f>COUNTIF(F1750,"VVC")</f>
        <v>0</v>
      </c>
      <c r="AW1750" s="1">
        <f>COUNTIF(F1750,"CVVCVC")+COUNTIF(F1750,"VVCVC")+COUNTIF(F1750,"CVVCV")+COUNTIF(F1750,"VVCV")</f>
        <v>0</v>
      </c>
      <c r="AY1750" s="1">
        <f>COUNTIF(F1750,"CCVCV")</f>
        <v>0</v>
      </c>
      <c r="AZ1750" s="1">
        <f>COUNTIF(F1750,"CCVCVC")</f>
        <v>0</v>
      </c>
      <c r="BA1750" s="1">
        <f>COUNTIF(F1750,"CCVV")</f>
        <v>0</v>
      </c>
      <c r="BB1750" s="1">
        <f>COUNTIF(F1750,"CCVVC")</f>
        <v>0</v>
      </c>
      <c r="BF1750" s="1" t="str">
        <f>RIGHT(F1750,4)</f>
        <v>VCVC</v>
      </c>
      <c r="BG1750" s="1"/>
      <c r="BJ1750">
        <v>1</v>
      </c>
      <c r="BP1750" s="1">
        <f>SUM(BG1750:BO1750)</f>
        <v>1</v>
      </c>
      <c r="BQ1750">
        <v>0</v>
      </c>
      <c r="BS1750" s="1" t="str">
        <f>LEFT(B1750,1)</f>
        <v>b</v>
      </c>
      <c r="BT1750" s="1" t="str">
        <f>LEFT(B1750,2)</f>
        <v>bi</v>
      </c>
      <c r="BU1750" s="1" t="str">
        <f>RIGHT(B1750,1)</f>
        <v>ʔ</v>
      </c>
      <c r="BX1750" s="10">
        <v>0</v>
      </c>
      <c r="BY1750" s="10" t="str">
        <f>LEFT(CA1750,1)</f>
        <v>i</v>
      </c>
      <c r="BZ1750" s="10" t="str">
        <f>LEFT(CC1750,1)</f>
        <v>u</v>
      </c>
      <c r="CA1750" s="10" t="str">
        <f>RIGHT(B1750,4)</f>
        <v>isuʔ</v>
      </c>
      <c r="CB1750" s="10" t="str">
        <f>RIGHT(B1750,3)</f>
        <v>suʔ</v>
      </c>
      <c r="CC1750" s="10" t="str">
        <f>RIGHT(B1750,2)</f>
        <v>uʔ</v>
      </c>
      <c r="CD1750" s="10" t="str">
        <f>RIGHT(B1750,1)</f>
        <v>ʔ</v>
      </c>
    </row>
    <row r="1751" spans="1:82">
      <c r="A1751">
        <v>1530</v>
      </c>
      <c r="B1751" s="30" t="s">
        <v>3426</v>
      </c>
      <c r="C1751" t="s">
        <v>2314</v>
      </c>
      <c r="D1751" t="s">
        <v>1150</v>
      </c>
      <c r="E1751" t="s">
        <v>2821</v>
      </c>
      <c r="F1751" t="s">
        <v>2842</v>
      </c>
      <c r="G1751" s="1">
        <f>COUNTIF(B1751,"*ii*")</f>
        <v>0</v>
      </c>
      <c r="H1751" s="1">
        <f>COUNTIF(B1751,"*ee*")</f>
        <v>0</v>
      </c>
      <c r="I1751" s="1">
        <f>COUNTIF(B1751,"*aa*")</f>
        <v>0</v>
      </c>
      <c r="J1751" s="1">
        <f>COUNTIF(B1751,"*oo*")</f>
        <v>0</v>
      </c>
      <c r="K1751" s="1">
        <f>COUNTIF(B1751,"*uu*")</f>
        <v>0</v>
      </c>
      <c r="L1751" s="1">
        <f>COUNTIF(B1751,"*ia*")</f>
        <v>0</v>
      </c>
      <c r="M1751" s="1">
        <f>COUNTIF(B1751,"*iu*")</f>
        <v>0</v>
      </c>
      <c r="N1751" s="1">
        <f>COUNTIF(B1751,"*ei*")</f>
        <v>0</v>
      </c>
      <c r="O1751" s="1">
        <f>COUNTIF(B1751,"*ea*")</f>
        <v>0</v>
      </c>
      <c r="P1751" s="1">
        <f>COUNTIF(B1751,"*eo*")</f>
        <v>0</v>
      </c>
      <c r="Q1751" s="1">
        <f>COUNTIF(B1751,"*eu*")</f>
        <v>0</v>
      </c>
      <c r="R1751" s="1">
        <f>COUNTIF(B1751,"*ai*")</f>
        <v>0</v>
      </c>
      <c r="S1751" s="1">
        <f>COUNTIF(B1751,"*ae*")</f>
        <v>0</v>
      </c>
      <c r="T1751" s="1">
        <f>COUNTIF(B1751,"*ao*")</f>
        <v>0</v>
      </c>
      <c r="U1751" s="1">
        <f>COUNTIF(B1751,"*au*")</f>
        <v>0</v>
      </c>
      <c r="V1751" s="1">
        <f>COUNTIF(B1751,"*oi*")</f>
        <v>0</v>
      </c>
      <c r="W1751" s="1">
        <f>COUNTIF(B1751,"*oe*")</f>
        <v>0</v>
      </c>
      <c r="X1751" s="1">
        <f>COUNTIF(B1751,"*oa*")</f>
        <v>0</v>
      </c>
      <c r="Y1751" s="1">
        <f>COUNTIF(B1751,"*ou*")</f>
        <v>0</v>
      </c>
      <c r="Z1751" s="1">
        <f>COUNTIF(B1751,"*ui*")</f>
        <v>0</v>
      </c>
      <c r="AA1751" s="1">
        <f>COUNTIF(B1751,"*ua*")</f>
        <v>0</v>
      </c>
      <c r="AB1751">
        <f>SUM(G1751:AA1751)</f>
        <v>0</v>
      </c>
      <c r="AC1751">
        <v>2</v>
      </c>
      <c r="AD1751">
        <f>COUNTIF(AC1751,"2")</f>
        <v>1</v>
      </c>
      <c r="AE1751">
        <f>COUNTIF(AC1751,"3")</f>
        <v>0</v>
      </c>
      <c r="AF1751">
        <f>COUNTIF(AC1751,"4")</f>
        <v>0</v>
      </c>
      <c r="AG1751">
        <f>COUNTIF(AC1751,"5")</f>
        <v>0</v>
      </c>
      <c r="AH1751">
        <v>1</v>
      </c>
      <c r="AI1751">
        <v>0</v>
      </c>
      <c r="AM1751">
        <v>1</v>
      </c>
      <c r="AN1751" t="str">
        <f>RIGHT(B1751,1)</f>
        <v>ʔ</v>
      </c>
      <c r="AO1751" s="1">
        <f>COUNTIF(F1751,"CVCV")+COUNTIF(F1751,"CVVCV")</f>
        <v>0</v>
      </c>
      <c r="AP1751" s="1">
        <f>COUNTIF(F1751,"CVCVC")+COUNTIF(F1751,"CVVCVC")</f>
        <v>1</v>
      </c>
      <c r="AQ1751" s="1">
        <f>COUNTIF(F1751,"VCV")+COUNTIF(F1751,"VVCV")</f>
        <v>0</v>
      </c>
      <c r="AR1751" s="1">
        <f>COUNTIF(F1751,"VCVC")+COUNTIF(F1751,"VVCVC")</f>
        <v>0</v>
      </c>
      <c r="AS1751" s="1">
        <f>COUNTIF(F1751,"CVV")</f>
        <v>0</v>
      </c>
      <c r="AT1751" s="1">
        <f>COUNTIF(F1751,"CVVC")</f>
        <v>0</v>
      </c>
      <c r="AU1751" s="1">
        <f>COUNTIF(F1751,"VV")</f>
        <v>0</v>
      </c>
      <c r="AV1751" s="1">
        <f>COUNTIF(F1751,"VVC")</f>
        <v>0</v>
      </c>
      <c r="AW1751" s="1">
        <f>COUNTIF(F1751,"CVVCVC")+COUNTIF(F1751,"VVCVC")+COUNTIF(F1751,"CVVCV")+COUNTIF(F1751,"VVCV")</f>
        <v>0</v>
      </c>
      <c r="AY1751" s="1">
        <f>COUNTIF(F1751,"CCVCV")</f>
        <v>0</v>
      </c>
      <c r="AZ1751" s="1">
        <f>COUNTIF(F1751,"CCVCVC")</f>
        <v>0</v>
      </c>
      <c r="BA1751" s="1">
        <f>COUNTIF(F1751,"CCVV")</f>
        <v>0</v>
      </c>
      <c r="BB1751" s="1">
        <f>COUNTIF(F1751,"CCVVC")</f>
        <v>0</v>
      </c>
      <c r="BF1751" s="1" t="str">
        <f>RIGHT(F1751,4)</f>
        <v>VCVC</v>
      </c>
      <c r="BG1751" s="1"/>
      <c r="BJ1751">
        <v>1</v>
      </c>
      <c r="BP1751" s="1">
        <f>SUM(BG1751:BO1751)</f>
        <v>1</v>
      </c>
      <c r="BQ1751">
        <v>0</v>
      </c>
      <c r="BS1751" s="1" t="str">
        <f>LEFT(B1751,1)</f>
        <v>r</v>
      </c>
      <c r="BT1751" s="1" t="str">
        <f>LEFT(B1751,2)</f>
        <v>ri</v>
      </c>
      <c r="BU1751" s="1" t="str">
        <f>RIGHT(B1751,1)</f>
        <v>ʔ</v>
      </c>
      <c r="BX1751" s="10">
        <v>0</v>
      </c>
      <c r="BY1751" s="10" t="str">
        <f>LEFT(CA1751,1)</f>
        <v>i</v>
      </c>
      <c r="BZ1751" s="10" t="str">
        <f>LEFT(CC1751,1)</f>
        <v>u</v>
      </c>
      <c r="CA1751" s="10" t="str">
        <f>RIGHT(B1751,4)</f>
        <v>ituʔ</v>
      </c>
      <c r="CB1751" s="10" t="str">
        <f>RIGHT(B1751,3)</f>
        <v>tuʔ</v>
      </c>
      <c r="CC1751" s="10" t="str">
        <f>RIGHT(B1751,2)</f>
        <v>uʔ</v>
      </c>
      <c r="CD1751" s="10" t="str">
        <f>RIGHT(B1751,1)</f>
        <v>ʔ</v>
      </c>
    </row>
    <row r="1752" spans="1:82">
      <c r="A1752">
        <v>634</v>
      </c>
      <c r="B1752" s="30" t="s">
        <v>3104</v>
      </c>
      <c r="C1752" t="s">
        <v>1947</v>
      </c>
      <c r="D1752" t="s">
        <v>1141</v>
      </c>
      <c r="E1752" t="s">
        <v>1141</v>
      </c>
      <c r="F1752" t="s">
        <v>2842</v>
      </c>
      <c r="G1752" s="1">
        <f>COUNTIF(B1752,"*ii*")</f>
        <v>0</v>
      </c>
      <c r="H1752" s="1">
        <f>COUNTIF(B1752,"*ee*")</f>
        <v>0</v>
      </c>
      <c r="I1752" s="1">
        <f>COUNTIF(B1752,"*aa*")</f>
        <v>0</v>
      </c>
      <c r="J1752" s="1">
        <f>COUNTIF(B1752,"*oo*")</f>
        <v>0</v>
      </c>
      <c r="K1752" s="1">
        <f>COUNTIF(B1752,"*uu*")</f>
        <v>0</v>
      </c>
      <c r="L1752" s="1">
        <f>COUNTIF(B1752,"*ia*")</f>
        <v>0</v>
      </c>
      <c r="M1752" s="1">
        <f>COUNTIF(B1752,"*iu*")</f>
        <v>0</v>
      </c>
      <c r="N1752" s="1">
        <f>COUNTIF(B1752,"*ei*")</f>
        <v>0</v>
      </c>
      <c r="O1752" s="1">
        <f>COUNTIF(B1752,"*ea*")</f>
        <v>0</v>
      </c>
      <c r="P1752" s="1">
        <f>COUNTIF(B1752,"*eo*")</f>
        <v>0</v>
      </c>
      <c r="Q1752" s="1">
        <f>COUNTIF(B1752,"*eu*")</f>
        <v>0</v>
      </c>
      <c r="R1752" s="1">
        <f>COUNTIF(B1752,"*ai*")</f>
        <v>0</v>
      </c>
      <c r="S1752" s="1">
        <f>COUNTIF(B1752,"*ae*")</f>
        <v>0</v>
      </c>
      <c r="T1752" s="1">
        <f>COUNTIF(B1752,"*ao*")</f>
        <v>0</v>
      </c>
      <c r="U1752" s="1">
        <f>COUNTIF(B1752,"*au*")</f>
        <v>0</v>
      </c>
      <c r="V1752" s="1">
        <f>COUNTIF(B1752,"*oi*")</f>
        <v>0</v>
      </c>
      <c r="W1752" s="1">
        <f>COUNTIF(B1752,"*oe*")</f>
        <v>0</v>
      </c>
      <c r="X1752" s="1">
        <f>COUNTIF(B1752,"*oa*")</f>
        <v>0</v>
      </c>
      <c r="Y1752" s="1">
        <f>COUNTIF(B1752,"*ou*")</f>
        <v>0</v>
      </c>
      <c r="Z1752" s="1">
        <f>COUNTIF(B1752,"*ui*")</f>
        <v>0</v>
      </c>
      <c r="AA1752" s="1">
        <f>COUNTIF(B1752,"*ua*")</f>
        <v>0</v>
      </c>
      <c r="AB1752">
        <f>SUM(G1752:AA1752)</f>
        <v>0</v>
      </c>
      <c r="AC1752">
        <v>2</v>
      </c>
      <c r="AD1752">
        <f>COUNTIF(AC1752,"2")</f>
        <v>1</v>
      </c>
      <c r="AE1752">
        <f>COUNTIF(AC1752,"3")</f>
        <v>0</v>
      </c>
      <c r="AF1752">
        <f>COUNTIF(AC1752,"4")</f>
        <v>0</v>
      </c>
      <c r="AG1752">
        <f>COUNTIF(AC1752,"5")</f>
        <v>0</v>
      </c>
      <c r="AH1752">
        <v>1</v>
      </c>
      <c r="AI1752">
        <v>0</v>
      </c>
      <c r="AM1752">
        <v>1</v>
      </c>
      <c r="AN1752" t="str">
        <f>RIGHT(B1752,1)</f>
        <v>ʔ</v>
      </c>
      <c r="AO1752" s="1">
        <f>COUNTIF(F1752,"CVCV")+COUNTIF(F1752,"CVVCV")</f>
        <v>0</v>
      </c>
      <c r="AP1752" s="1">
        <f>COUNTIF(F1752,"CVCVC")+COUNTIF(F1752,"CVVCVC")</f>
        <v>1</v>
      </c>
      <c r="AQ1752" s="1">
        <f>COUNTIF(F1752,"VCV")+COUNTIF(F1752,"VVCV")</f>
        <v>0</v>
      </c>
      <c r="AR1752" s="1">
        <f>COUNTIF(F1752,"VCVC")+COUNTIF(F1752,"VVCVC")</f>
        <v>0</v>
      </c>
      <c r="AS1752" s="1">
        <f>COUNTIF(F1752,"CVV")</f>
        <v>0</v>
      </c>
      <c r="AT1752" s="1">
        <f>COUNTIF(F1752,"CVVC")</f>
        <v>0</v>
      </c>
      <c r="AU1752" s="1">
        <f>COUNTIF(F1752,"VV")</f>
        <v>0</v>
      </c>
      <c r="AV1752" s="1">
        <f>COUNTIF(F1752,"VVC")</f>
        <v>0</v>
      </c>
      <c r="AW1752" s="1">
        <f>COUNTIF(F1752,"CVVCVC")+COUNTIF(F1752,"VVCVC")+COUNTIF(F1752,"CVVCV")+COUNTIF(F1752,"VVCV")</f>
        <v>0</v>
      </c>
      <c r="AY1752" s="1">
        <f>COUNTIF(F1752,"CCVCV")</f>
        <v>0</v>
      </c>
      <c r="AZ1752" s="1">
        <f>COUNTIF(F1752,"CCVCVC")</f>
        <v>0</v>
      </c>
      <c r="BA1752" s="1">
        <f>COUNTIF(F1752,"CCVV")</f>
        <v>0</v>
      </c>
      <c r="BB1752" s="1">
        <f>COUNTIF(F1752,"CCVVC")</f>
        <v>0</v>
      </c>
      <c r="BF1752" s="1" t="str">
        <f>RIGHT(F1752,4)</f>
        <v>VCVC</v>
      </c>
      <c r="BG1752" s="1"/>
      <c r="BJ1752">
        <v>1</v>
      </c>
      <c r="BP1752" s="1">
        <f>SUM(BG1752:BO1752)</f>
        <v>1</v>
      </c>
      <c r="BQ1752">
        <v>0</v>
      </c>
      <c r="BS1752" s="1" t="str">
        <f>LEFT(B1752,1)</f>
        <v>k</v>
      </c>
      <c r="BT1752" s="1" t="str">
        <f>LEFT(B1752,2)</f>
        <v>ko</v>
      </c>
      <c r="BU1752" s="1" t="str">
        <f>RIGHT(B1752,1)</f>
        <v>ʔ</v>
      </c>
      <c r="BX1752" s="10">
        <v>0</v>
      </c>
      <c r="BY1752" s="10" t="str">
        <f>LEFT(CA1752,1)</f>
        <v>o</v>
      </c>
      <c r="BZ1752" s="10" t="str">
        <f>LEFT(CC1752,1)</f>
        <v>u</v>
      </c>
      <c r="CA1752" s="10" t="str">
        <f>RIGHT(B1752,4)</f>
        <v>osuʔ</v>
      </c>
      <c r="CB1752" s="10" t="str">
        <f>RIGHT(B1752,3)</f>
        <v>suʔ</v>
      </c>
      <c r="CC1752" s="10" t="str">
        <f>RIGHT(B1752,2)</f>
        <v>uʔ</v>
      </c>
      <c r="CD1752" s="10" t="str">
        <f>RIGHT(B1752,1)</f>
        <v>ʔ</v>
      </c>
    </row>
    <row r="1753" spans="1:82">
      <c r="A1753">
        <v>1712</v>
      </c>
      <c r="B1753" s="30" t="s">
        <v>3463</v>
      </c>
      <c r="C1753" t="s">
        <v>2374</v>
      </c>
      <c r="D1753" t="s">
        <v>1150</v>
      </c>
      <c r="E1753" t="s">
        <v>2821</v>
      </c>
      <c r="F1753" t="s">
        <v>2842</v>
      </c>
      <c r="G1753" s="1">
        <f>COUNTIF(B1753,"*ii*")</f>
        <v>0</v>
      </c>
      <c r="H1753" s="1">
        <f>COUNTIF(B1753,"*ee*")</f>
        <v>0</v>
      </c>
      <c r="I1753" s="1">
        <f>COUNTIF(B1753,"*aa*")</f>
        <v>0</v>
      </c>
      <c r="J1753" s="1">
        <f>COUNTIF(B1753,"*oo*")</f>
        <v>0</v>
      </c>
      <c r="K1753" s="1">
        <f>COUNTIF(B1753,"*uu*")</f>
        <v>0</v>
      </c>
      <c r="L1753" s="1">
        <f>COUNTIF(B1753,"*ia*")</f>
        <v>0</v>
      </c>
      <c r="M1753" s="1">
        <f>COUNTIF(B1753,"*iu*")</f>
        <v>0</v>
      </c>
      <c r="N1753" s="1">
        <f>COUNTIF(B1753,"*ei*")</f>
        <v>0</v>
      </c>
      <c r="O1753" s="1">
        <f>COUNTIF(B1753,"*ea*")</f>
        <v>0</v>
      </c>
      <c r="P1753" s="1">
        <f>COUNTIF(B1753,"*eo*")</f>
        <v>0</v>
      </c>
      <c r="Q1753" s="1">
        <f>COUNTIF(B1753,"*eu*")</f>
        <v>0</v>
      </c>
      <c r="R1753" s="1">
        <f>COUNTIF(B1753,"*ai*")</f>
        <v>0</v>
      </c>
      <c r="S1753" s="1">
        <f>COUNTIF(B1753,"*ae*")</f>
        <v>0</v>
      </c>
      <c r="T1753" s="1">
        <f>COUNTIF(B1753,"*ao*")</f>
        <v>0</v>
      </c>
      <c r="U1753" s="1">
        <f>COUNTIF(B1753,"*au*")</f>
        <v>0</v>
      </c>
      <c r="V1753" s="1">
        <f>COUNTIF(B1753,"*oi*")</f>
        <v>0</v>
      </c>
      <c r="W1753" s="1">
        <f>COUNTIF(B1753,"*oe*")</f>
        <v>0</v>
      </c>
      <c r="X1753" s="1">
        <f>COUNTIF(B1753,"*oa*")</f>
        <v>0</v>
      </c>
      <c r="Y1753" s="1">
        <f>COUNTIF(B1753,"*ou*")</f>
        <v>0</v>
      </c>
      <c r="Z1753" s="1">
        <f>COUNTIF(B1753,"*ui*")</f>
        <v>0</v>
      </c>
      <c r="AA1753" s="1">
        <f>COUNTIF(B1753,"*ua*")</f>
        <v>0</v>
      </c>
      <c r="AB1753">
        <f>SUM(G1753:AA1753)</f>
        <v>0</v>
      </c>
      <c r="AC1753">
        <v>2</v>
      </c>
      <c r="AD1753">
        <f>COUNTIF(AC1753,"2")</f>
        <v>1</v>
      </c>
      <c r="AE1753">
        <f>COUNTIF(AC1753,"3")</f>
        <v>0</v>
      </c>
      <c r="AF1753">
        <f>COUNTIF(AC1753,"4")</f>
        <v>0</v>
      </c>
      <c r="AG1753">
        <f>COUNTIF(AC1753,"5")</f>
        <v>0</v>
      </c>
      <c r="AH1753">
        <v>1</v>
      </c>
      <c r="AI1753">
        <v>0</v>
      </c>
      <c r="AM1753">
        <v>1</v>
      </c>
      <c r="AN1753" t="str">
        <f>RIGHT(B1753,1)</f>
        <v>ʔ</v>
      </c>
      <c r="AO1753" s="1">
        <f>COUNTIF(F1753,"CVCV")+COUNTIF(F1753,"CVVCV")</f>
        <v>0</v>
      </c>
      <c r="AP1753" s="1">
        <f>COUNTIF(F1753,"CVCVC")+COUNTIF(F1753,"CVVCVC")</f>
        <v>1</v>
      </c>
      <c r="AQ1753" s="1">
        <f>COUNTIF(F1753,"VCV")+COUNTIF(F1753,"VVCV")</f>
        <v>0</v>
      </c>
      <c r="AR1753" s="1">
        <f>COUNTIF(F1753,"VCVC")+COUNTIF(F1753,"VVCVC")</f>
        <v>0</v>
      </c>
      <c r="AS1753" s="1">
        <f>COUNTIF(F1753,"CVV")</f>
        <v>0</v>
      </c>
      <c r="AT1753" s="1">
        <f>COUNTIF(F1753,"CVVC")</f>
        <v>0</v>
      </c>
      <c r="AU1753" s="1">
        <f>COUNTIF(F1753,"VV")</f>
        <v>0</v>
      </c>
      <c r="AV1753" s="1">
        <f>COUNTIF(F1753,"VVC")</f>
        <v>0</v>
      </c>
      <c r="AW1753" s="1">
        <f>COUNTIF(F1753,"CVVCVC")+COUNTIF(F1753,"VVCVC")+COUNTIF(F1753,"CVVCV")+COUNTIF(F1753,"VVCV")</f>
        <v>0</v>
      </c>
      <c r="AY1753" s="1">
        <f>COUNTIF(F1753,"CCVCV")</f>
        <v>0</v>
      </c>
      <c r="AZ1753" s="1">
        <f>COUNTIF(F1753,"CCVCVC")</f>
        <v>0</v>
      </c>
      <c r="BA1753" s="1">
        <f>COUNTIF(F1753,"CCVV")</f>
        <v>0</v>
      </c>
      <c r="BB1753" s="1">
        <f>COUNTIF(F1753,"CCVVC")</f>
        <v>0</v>
      </c>
      <c r="BF1753" s="1" t="str">
        <f>RIGHT(F1753,4)</f>
        <v>VCVC</v>
      </c>
      <c r="BG1753" s="1"/>
      <c r="BJ1753">
        <v>1</v>
      </c>
      <c r="BP1753" s="1">
        <f>SUM(BG1753:BO1753)</f>
        <v>1</v>
      </c>
      <c r="BQ1753">
        <v>0</v>
      </c>
      <c r="BS1753" s="1" t="str">
        <f>LEFT(B1753,1)</f>
        <v>s</v>
      </c>
      <c r="BT1753" s="1" t="str">
        <f>LEFT(B1753,2)</f>
        <v>so</v>
      </c>
      <c r="BU1753" s="1" t="str">
        <f>RIGHT(B1753,1)</f>
        <v>ʔ</v>
      </c>
      <c r="BX1753" s="10">
        <v>0</v>
      </c>
      <c r="BY1753" s="10" t="str">
        <f>LEFT(CA1753,1)</f>
        <v>o</v>
      </c>
      <c r="BZ1753" s="10" t="str">
        <f>LEFT(CC1753,1)</f>
        <v>u</v>
      </c>
      <c r="CA1753" s="10" t="str">
        <f>RIGHT(B1753,4)</f>
        <v>onuʔ</v>
      </c>
      <c r="CB1753" s="10" t="str">
        <f>RIGHT(B1753,3)</f>
        <v>nuʔ</v>
      </c>
      <c r="CC1753" s="10" t="str">
        <f>RIGHT(B1753,2)</f>
        <v>uʔ</v>
      </c>
      <c r="CD1753" s="10" t="str">
        <f>RIGHT(B1753,1)</f>
        <v>ʔ</v>
      </c>
    </row>
    <row r="1754" spans="1:82">
      <c r="A1754">
        <v>1217</v>
      </c>
      <c r="B1754" s="30" t="s">
        <v>3214</v>
      </c>
      <c r="C1754" t="s">
        <v>1414</v>
      </c>
      <c r="D1754" t="s">
        <v>1141</v>
      </c>
      <c r="E1754" t="s">
        <v>1141</v>
      </c>
      <c r="F1754" t="s">
        <v>2842</v>
      </c>
      <c r="G1754" s="1">
        <f>COUNTIF(B1754,"*ii*")</f>
        <v>0</v>
      </c>
      <c r="H1754" s="1">
        <f>COUNTIF(B1754,"*ee*")</f>
        <v>0</v>
      </c>
      <c r="I1754" s="1">
        <f>COUNTIF(B1754,"*aa*")</f>
        <v>0</v>
      </c>
      <c r="J1754" s="1">
        <f>COUNTIF(B1754,"*oo*")</f>
        <v>0</v>
      </c>
      <c r="K1754" s="1">
        <f>COUNTIF(B1754,"*uu*")</f>
        <v>0</v>
      </c>
      <c r="L1754" s="1">
        <f>COUNTIF(B1754,"*ia*")</f>
        <v>0</v>
      </c>
      <c r="M1754" s="1">
        <f>COUNTIF(B1754,"*iu*")</f>
        <v>0</v>
      </c>
      <c r="N1754" s="1">
        <f>COUNTIF(B1754,"*ei*")</f>
        <v>0</v>
      </c>
      <c r="O1754" s="1">
        <f>COUNTIF(B1754,"*ea*")</f>
        <v>0</v>
      </c>
      <c r="P1754" s="1">
        <f>COUNTIF(B1754,"*eo*")</f>
        <v>0</v>
      </c>
      <c r="Q1754" s="1">
        <f>COUNTIF(B1754,"*eu*")</f>
        <v>0</v>
      </c>
      <c r="R1754" s="1">
        <f>COUNTIF(B1754,"*ai*")</f>
        <v>0</v>
      </c>
      <c r="S1754" s="1">
        <f>COUNTIF(B1754,"*ae*")</f>
        <v>0</v>
      </c>
      <c r="T1754" s="1">
        <f>COUNTIF(B1754,"*ao*")</f>
        <v>0</v>
      </c>
      <c r="U1754" s="1">
        <f>COUNTIF(B1754,"*au*")</f>
        <v>0</v>
      </c>
      <c r="V1754" s="1">
        <f>COUNTIF(B1754,"*oi*")</f>
        <v>0</v>
      </c>
      <c r="W1754" s="1">
        <f>COUNTIF(B1754,"*oe*")</f>
        <v>0</v>
      </c>
      <c r="X1754" s="1">
        <f>COUNTIF(B1754,"*oa*")</f>
        <v>0</v>
      </c>
      <c r="Y1754" s="1">
        <f>COUNTIF(B1754,"*ou*")</f>
        <v>0</v>
      </c>
      <c r="Z1754" s="1">
        <f>COUNTIF(B1754,"*ui*")</f>
        <v>0</v>
      </c>
      <c r="AA1754" s="1">
        <f>COUNTIF(B1754,"*ua*")</f>
        <v>0</v>
      </c>
      <c r="AB1754">
        <f>SUM(G1754:AA1754)</f>
        <v>0</v>
      </c>
      <c r="AC1754">
        <v>2</v>
      </c>
      <c r="AD1754">
        <f>COUNTIF(AC1754,"2")</f>
        <v>1</v>
      </c>
      <c r="AE1754">
        <f>COUNTIF(AC1754,"3")</f>
        <v>0</v>
      </c>
      <c r="AF1754">
        <f>COUNTIF(AC1754,"4")</f>
        <v>0</v>
      </c>
      <c r="AG1754">
        <f>COUNTIF(AC1754,"5")</f>
        <v>0</v>
      </c>
      <c r="AH1754">
        <v>1</v>
      </c>
      <c r="AI1754">
        <v>0</v>
      </c>
      <c r="AM1754">
        <v>1</v>
      </c>
      <c r="AN1754" t="str">
        <f>RIGHT(B1754,1)</f>
        <v>ʔ</v>
      </c>
      <c r="AO1754" s="1">
        <f>COUNTIF(F1754,"CVCV")+COUNTIF(F1754,"CVVCV")</f>
        <v>0</v>
      </c>
      <c r="AP1754" s="1">
        <f>COUNTIF(F1754,"CVCVC")+COUNTIF(F1754,"CVVCVC")</f>
        <v>1</v>
      </c>
      <c r="AQ1754" s="1">
        <f>COUNTIF(F1754,"VCV")+COUNTIF(F1754,"VVCV")</f>
        <v>0</v>
      </c>
      <c r="AR1754" s="1">
        <f>COUNTIF(F1754,"VCVC")+COUNTIF(F1754,"VVCVC")</f>
        <v>0</v>
      </c>
      <c r="AS1754" s="1">
        <f>COUNTIF(F1754,"CVV")</f>
        <v>0</v>
      </c>
      <c r="AT1754" s="1">
        <f>COUNTIF(F1754,"CVVC")</f>
        <v>0</v>
      </c>
      <c r="AU1754" s="1">
        <f>COUNTIF(F1754,"VV")</f>
        <v>0</v>
      </c>
      <c r="AV1754" s="1">
        <f>COUNTIF(F1754,"VVC")</f>
        <v>0</v>
      </c>
      <c r="AW1754" s="1">
        <f>COUNTIF(F1754,"CVVCVC")+COUNTIF(F1754,"VVCVC")+COUNTIF(F1754,"CVVCV")+COUNTIF(F1754,"VVCV")</f>
        <v>0</v>
      </c>
      <c r="AY1754" s="1">
        <f>COUNTIF(F1754,"CCVCV")</f>
        <v>0</v>
      </c>
      <c r="AZ1754" s="1">
        <f>COUNTIF(F1754,"CCVCVC")</f>
        <v>0</v>
      </c>
      <c r="BA1754" s="1">
        <f>COUNTIF(F1754,"CCVV")</f>
        <v>0</v>
      </c>
      <c r="BB1754" s="1">
        <f>COUNTIF(F1754,"CCVVC")</f>
        <v>0</v>
      </c>
      <c r="BF1754" s="1" t="str">
        <f>RIGHT(F1754,4)</f>
        <v>VCVC</v>
      </c>
      <c r="BG1754" s="1"/>
      <c r="BJ1754">
        <v>1</v>
      </c>
      <c r="BP1754" s="1">
        <f>SUM(BG1754:BO1754)</f>
        <v>1</v>
      </c>
      <c r="BQ1754">
        <v>0</v>
      </c>
      <c r="BS1754" s="1" t="str">
        <f>LEFT(B1754,1)</f>
        <v>p</v>
      </c>
      <c r="BT1754" s="1" t="str">
        <f>LEFT(B1754,2)</f>
        <v>pu</v>
      </c>
      <c r="BU1754" s="1" t="str">
        <f>RIGHT(B1754,1)</f>
        <v>ʔ</v>
      </c>
      <c r="BX1754" s="10">
        <v>0</v>
      </c>
      <c r="BY1754" s="10" t="str">
        <f>LEFT(CA1754,1)</f>
        <v>u</v>
      </c>
      <c r="BZ1754" s="10" t="str">
        <f>LEFT(CC1754,1)</f>
        <v>u</v>
      </c>
      <c r="CA1754" s="10" t="str">
        <f>RIGHT(B1754,4)</f>
        <v>utuʔ</v>
      </c>
      <c r="CB1754" s="10" t="str">
        <f>RIGHT(B1754,3)</f>
        <v>tuʔ</v>
      </c>
      <c r="CC1754" s="10" t="str">
        <f>RIGHT(B1754,2)</f>
        <v>uʔ</v>
      </c>
      <c r="CD1754" s="10" t="str">
        <f>RIGHT(B1754,1)</f>
        <v>ʔ</v>
      </c>
    </row>
    <row r="1755" spans="1:82">
      <c r="A1755">
        <v>350</v>
      </c>
      <c r="B1755" s="30" t="s">
        <v>3053</v>
      </c>
      <c r="C1755" t="s">
        <v>1821</v>
      </c>
      <c r="D1755" t="s">
        <v>1152</v>
      </c>
      <c r="E1755" t="s">
        <v>1141</v>
      </c>
      <c r="F1755" t="s">
        <v>2842</v>
      </c>
      <c r="G1755" s="1">
        <f>COUNTIF(B1755,"*ii*")</f>
        <v>0</v>
      </c>
      <c r="H1755" s="1">
        <f>COUNTIF(B1755,"*ee*")</f>
        <v>0</v>
      </c>
      <c r="I1755" s="1">
        <f>COUNTIF(B1755,"*aa*")</f>
        <v>0</v>
      </c>
      <c r="J1755" s="1">
        <f>COUNTIF(B1755,"*oo*")</f>
        <v>0</v>
      </c>
      <c r="K1755" s="1">
        <f>COUNTIF(B1755,"*uu*")</f>
        <v>0</v>
      </c>
      <c r="L1755" s="1">
        <f>COUNTIF(B1755,"*ia*")</f>
        <v>0</v>
      </c>
      <c r="M1755" s="1">
        <f>COUNTIF(B1755,"*iu*")</f>
        <v>0</v>
      </c>
      <c r="N1755" s="1">
        <f>COUNTIF(B1755,"*ei*")</f>
        <v>0</v>
      </c>
      <c r="O1755" s="1">
        <f>COUNTIF(B1755,"*ea*")</f>
        <v>0</v>
      </c>
      <c r="P1755" s="1">
        <f>COUNTIF(B1755,"*eo*")</f>
        <v>0</v>
      </c>
      <c r="Q1755" s="1">
        <f>COUNTIF(B1755,"*eu*")</f>
        <v>0</v>
      </c>
      <c r="R1755" s="1">
        <f>COUNTIF(B1755,"*ai*")</f>
        <v>0</v>
      </c>
      <c r="S1755" s="1">
        <f>COUNTIF(B1755,"*ae*")</f>
        <v>0</v>
      </c>
      <c r="T1755" s="1">
        <f>COUNTIF(B1755,"*ao*")</f>
        <v>0</v>
      </c>
      <c r="U1755" s="1">
        <f>COUNTIF(B1755,"*au*")</f>
        <v>0</v>
      </c>
      <c r="V1755" s="1">
        <f>COUNTIF(B1755,"*oi*")</f>
        <v>0</v>
      </c>
      <c r="W1755" s="1">
        <f>COUNTIF(B1755,"*oe*")</f>
        <v>0</v>
      </c>
      <c r="X1755" s="1">
        <f>COUNTIF(B1755,"*oa*")</f>
        <v>0</v>
      </c>
      <c r="Y1755" s="1">
        <f>COUNTIF(B1755,"*ou*")</f>
        <v>0</v>
      </c>
      <c r="Z1755" s="1">
        <f>COUNTIF(B1755,"*ui*")</f>
        <v>0</v>
      </c>
      <c r="AA1755" s="1">
        <f>COUNTIF(B1755,"*ua*")</f>
        <v>0</v>
      </c>
      <c r="AB1755">
        <f>SUM(G1755:AA1755)</f>
        <v>0</v>
      </c>
      <c r="AC1755">
        <v>2</v>
      </c>
      <c r="AD1755">
        <f>COUNTIF(AC1755,"2")</f>
        <v>1</v>
      </c>
      <c r="AE1755">
        <f>COUNTIF(AC1755,"3")</f>
        <v>0</v>
      </c>
      <c r="AF1755">
        <f>COUNTIF(AC1755,"4")</f>
        <v>0</v>
      </c>
      <c r="AG1755">
        <f>COUNTIF(AC1755,"5")</f>
        <v>0</v>
      </c>
      <c r="AH1755">
        <v>1</v>
      </c>
      <c r="AI1755">
        <v>0</v>
      </c>
      <c r="AM1755">
        <v>1</v>
      </c>
      <c r="AN1755" t="str">
        <f>RIGHT(B1755,1)</f>
        <v>ʔ</v>
      </c>
      <c r="AO1755" s="1">
        <f>COUNTIF(F1755,"CVCV")+COUNTIF(F1755,"CVVCV")</f>
        <v>0</v>
      </c>
      <c r="AP1755" s="1">
        <f>COUNTIF(F1755,"CVCVC")+COUNTIF(F1755,"CVVCVC")</f>
        <v>1</v>
      </c>
      <c r="AQ1755" s="1">
        <f>COUNTIF(F1755,"VCV")+COUNTIF(F1755,"VVCV")</f>
        <v>0</v>
      </c>
      <c r="AR1755" s="1">
        <f>COUNTIF(F1755,"VCVC")+COUNTIF(F1755,"VVCVC")</f>
        <v>0</v>
      </c>
      <c r="AS1755" s="1">
        <f>COUNTIF(F1755,"CVV")</f>
        <v>0</v>
      </c>
      <c r="AT1755" s="1">
        <f>COUNTIF(F1755,"CVVC")</f>
        <v>0</v>
      </c>
      <c r="AU1755" s="1">
        <f>COUNTIF(F1755,"VV")</f>
        <v>0</v>
      </c>
      <c r="AV1755" s="1">
        <f>COUNTIF(F1755,"VVC")</f>
        <v>0</v>
      </c>
      <c r="AW1755" s="1">
        <f>COUNTIF(F1755,"CVVCVC")+COUNTIF(F1755,"VVCVC")+COUNTIF(F1755,"CVVCV")+COUNTIF(F1755,"VVCV")</f>
        <v>0</v>
      </c>
      <c r="AY1755" s="1">
        <f>COUNTIF(F1755,"CCVCV")</f>
        <v>0</v>
      </c>
      <c r="AZ1755" s="1">
        <f>COUNTIF(F1755,"CCVCVC")</f>
        <v>0</v>
      </c>
      <c r="BA1755" s="1">
        <f>COUNTIF(F1755,"CCVV")</f>
        <v>0</v>
      </c>
      <c r="BB1755" s="1">
        <f>COUNTIF(F1755,"CCVVC")</f>
        <v>0</v>
      </c>
      <c r="BF1755" s="1" t="str">
        <f>RIGHT(F1755,4)</f>
        <v>VCVC</v>
      </c>
      <c r="BG1755" s="1"/>
      <c r="BJ1755">
        <v>1</v>
      </c>
      <c r="BP1755" s="1">
        <f>SUM(BG1755:BO1755)</f>
        <v>1</v>
      </c>
      <c r="BQ1755">
        <v>0</v>
      </c>
      <c r="BS1755" s="1" t="str">
        <f>LEFT(B1755,1)</f>
        <v>f</v>
      </c>
      <c r="BT1755" s="1" t="str">
        <f>LEFT(B1755,2)</f>
        <v>fu</v>
      </c>
      <c r="BU1755" s="1" t="str">
        <f>RIGHT(B1755,1)</f>
        <v>ʔ</v>
      </c>
      <c r="BX1755" s="10">
        <v>0</v>
      </c>
      <c r="BY1755" s="10" t="str">
        <f>LEFT(CA1755,1)</f>
        <v>u</v>
      </c>
      <c r="BZ1755" s="10" t="str">
        <f>LEFT(CC1755,1)</f>
        <v>u</v>
      </c>
      <c r="CA1755" s="10" t="str">
        <f>RIGHT(B1755,4)</f>
        <v>unuʔ</v>
      </c>
      <c r="CB1755" s="10" t="str">
        <f>RIGHT(B1755,3)</f>
        <v>nuʔ</v>
      </c>
      <c r="CC1755" s="10" t="str">
        <f>RIGHT(B1755,2)</f>
        <v>uʔ</v>
      </c>
      <c r="CD1755" s="10" t="str">
        <f>RIGHT(B1755,1)</f>
        <v>ʔ</v>
      </c>
    </row>
    <row r="1756" spans="1:82">
      <c r="A1756">
        <v>1948</v>
      </c>
      <c r="B1756" s="30" t="s">
        <v>3500</v>
      </c>
      <c r="C1756" t="s">
        <v>2244</v>
      </c>
      <c r="D1756" t="s">
        <v>1151</v>
      </c>
      <c r="E1756" t="s">
        <v>2821</v>
      </c>
      <c r="F1756" t="s">
        <v>2842</v>
      </c>
      <c r="G1756" s="1">
        <f>COUNTIF(B1756,"*ii*")</f>
        <v>0</v>
      </c>
      <c r="H1756" s="1">
        <f>COUNTIF(B1756,"*ee*")</f>
        <v>0</v>
      </c>
      <c r="I1756" s="1">
        <f>COUNTIF(B1756,"*aa*")</f>
        <v>0</v>
      </c>
      <c r="J1756" s="1">
        <f>COUNTIF(B1756,"*oo*")</f>
        <v>0</v>
      </c>
      <c r="K1756" s="1">
        <f>COUNTIF(B1756,"*uu*")</f>
        <v>0</v>
      </c>
      <c r="L1756" s="1">
        <f>COUNTIF(B1756,"*ia*")</f>
        <v>0</v>
      </c>
      <c r="M1756" s="1">
        <f>COUNTIF(B1756,"*iu*")</f>
        <v>0</v>
      </c>
      <c r="N1756" s="1">
        <f>COUNTIF(B1756,"*ei*")</f>
        <v>0</v>
      </c>
      <c r="O1756" s="1">
        <f>COUNTIF(B1756,"*ea*")</f>
        <v>0</v>
      </c>
      <c r="P1756" s="1">
        <f>COUNTIF(B1756,"*eo*")</f>
        <v>0</v>
      </c>
      <c r="Q1756" s="1">
        <f>COUNTIF(B1756,"*eu*")</f>
        <v>0</v>
      </c>
      <c r="R1756" s="1">
        <f>COUNTIF(B1756,"*ai*")</f>
        <v>0</v>
      </c>
      <c r="S1756" s="1">
        <f>COUNTIF(B1756,"*ae*")</f>
        <v>0</v>
      </c>
      <c r="T1756" s="1">
        <f>COUNTIF(B1756,"*ao*")</f>
        <v>0</v>
      </c>
      <c r="U1756" s="1">
        <f>COUNTIF(B1756,"*au*")</f>
        <v>0</v>
      </c>
      <c r="V1756" s="1">
        <f>COUNTIF(B1756,"*oi*")</f>
        <v>0</v>
      </c>
      <c r="W1756" s="1">
        <f>COUNTIF(B1756,"*oe*")</f>
        <v>0</v>
      </c>
      <c r="X1756" s="1">
        <f>COUNTIF(B1756,"*oa*")</f>
        <v>0</v>
      </c>
      <c r="Y1756" s="1">
        <f>COUNTIF(B1756,"*ou*")</f>
        <v>0</v>
      </c>
      <c r="Z1756" s="1">
        <f>COUNTIF(B1756,"*ui*")</f>
        <v>0</v>
      </c>
      <c r="AA1756" s="1">
        <f>COUNTIF(B1756,"*ua*")</f>
        <v>0</v>
      </c>
      <c r="AB1756">
        <f>SUM(G1756:AA1756)</f>
        <v>0</v>
      </c>
      <c r="AC1756">
        <v>2</v>
      </c>
      <c r="AD1756">
        <f>COUNTIF(AC1756,"2")</f>
        <v>1</v>
      </c>
      <c r="AE1756">
        <f>COUNTIF(AC1756,"3")</f>
        <v>0</v>
      </c>
      <c r="AF1756">
        <f>COUNTIF(AC1756,"4")</f>
        <v>0</v>
      </c>
      <c r="AG1756">
        <f>COUNTIF(AC1756,"5")</f>
        <v>0</v>
      </c>
      <c r="AH1756">
        <v>1</v>
      </c>
      <c r="AI1756">
        <v>0</v>
      </c>
      <c r="AM1756">
        <v>1</v>
      </c>
      <c r="AN1756" t="str">
        <f>RIGHT(B1756,1)</f>
        <v>ʔ</v>
      </c>
      <c r="AO1756" s="1">
        <f>COUNTIF(F1756,"CVCV")+COUNTIF(F1756,"CVVCV")</f>
        <v>0</v>
      </c>
      <c r="AP1756" s="1">
        <f>COUNTIF(F1756,"CVCVC")+COUNTIF(F1756,"CVVCVC")</f>
        <v>1</v>
      </c>
      <c r="AQ1756" s="1">
        <f>COUNTIF(F1756,"VCV")+COUNTIF(F1756,"VVCV")</f>
        <v>0</v>
      </c>
      <c r="AR1756" s="1">
        <f>COUNTIF(F1756,"VCVC")+COUNTIF(F1756,"VVCVC")</f>
        <v>0</v>
      </c>
      <c r="AS1756" s="1">
        <f>COUNTIF(F1756,"CVV")</f>
        <v>0</v>
      </c>
      <c r="AT1756" s="1">
        <f>COUNTIF(F1756,"CVVC")</f>
        <v>0</v>
      </c>
      <c r="AU1756" s="1">
        <f>COUNTIF(F1756,"VV")</f>
        <v>0</v>
      </c>
      <c r="AV1756" s="1">
        <f>COUNTIF(F1756,"VVC")</f>
        <v>0</v>
      </c>
      <c r="AW1756" s="1">
        <f>COUNTIF(F1756,"CVVCVC")+COUNTIF(F1756,"VVCVC")+COUNTIF(F1756,"CVVCV")+COUNTIF(F1756,"VVCV")</f>
        <v>0</v>
      </c>
      <c r="AY1756" s="1">
        <f>COUNTIF(F1756,"CCVCV")</f>
        <v>0</v>
      </c>
      <c r="AZ1756" s="1">
        <f>COUNTIF(F1756,"CCVCVC")</f>
        <v>0</v>
      </c>
      <c r="BA1756" s="1">
        <f>COUNTIF(F1756,"CCVV")</f>
        <v>0</v>
      </c>
      <c r="BB1756" s="1">
        <f>COUNTIF(F1756,"CCVVC")</f>
        <v>0</v>
      </c>
      <c r="BF1756" s="1" t="str">
        <f>RIGHT(F1756,4)</f>
        <v>VCVC</v>
      </c>
      <c r="BG1756" s="1"/>
      <c r="BJ1756">
        <v>1</v>
      </c>
      <c r="BP1756" s="1">
        <f>SUM(BG1756:BO1756)</f>
        <v>1</v>
      </c>
      <c r="BQ1756">
        <v>0</v>
      </c>
      <c r="BS1756" s="1" t="str">
        <f>LEFT(B1756,1)</f>
        <v>t</v>
      </c>
      <c r="BT1756" s="1" t="str">
        <f>LEFT(B1756,2)</f>
        <v>tu</v>
      </c>
      <c r="BU1756" s="1" t="str">
        <f>RIGHT(B1756,1)</f>
        <v>ʔ</v>
      </c>
      <c r="BX1756" s="10">
        <v>0</v>
      </c>
      <c r="BY1756" s="10" t="str">
        <f>LEFT(CA1756,1)</f>
        <v>u</v>
      </c>
      <c r="BZ1756" s="10" t="str">
        <f>LEFT(CC1756,1)</f>
        <v>u</v>
      </c>
      <c r="CA1756" s="10" t="str">
        <f>RIGHT(B1756,4)</f>
        <v>unuʔ</v>
      </c>
      <c r="CB1756" s="10" t="str">
        <f>RIGHT(B1756,3)</f>
        <v>nuʔ</v>
      </c>
      <c r="CC1756" s="10" t="str">
        <f>RIGHT(B1756,2)</f>
        <v>uʔ</v>
      </c>
      <c r="CD1756" s="10" t="str">
        <f>RIGHT(B1756,1)</f>
        <v>ʔ</v>
      </c>
    </row>
    <row r="1757" spans="1:82">
      <c r="A1757">
        <v>1949</v>
      </c>
      <c r="B1757" s="30" t="s">
        <v>3500</v>
      </c>
      <c r="C1757" t="s">
        <v>2309</v>
      </c>
      <c r="D1757" t="s">
        <v>1150</v>
      </c>
      <c r="E1757" t="s">
        <v>2821</v>
      </c>
      <c r="F1757" t="s">
        <v>2842</v>
      </c>
      <c r="G1757" s="1">
        <f>COUNTIF(B1757,"*ii*")</f>
        <v>0</v>
      </c>
      <c r="H1757" s="1">
        <f>COUNTIF(B1757,"*ee*")</f>
        <v>0</v>
      </c>
      <c r="I1757" s="1">
        <f>COUNTIF(B1757,"*aa*")</f>
        <v>0</v>
      </c>
      <c r="J1757" s="1">
        <f>COUNTIF(B1757,"*oo*")</f>
        <v>0</v>
      </c>
      <c r="K1757" s="1">
        <f>COUNTIF(B1757,"*uu*")</f>
        <v>0</v>
      </c>
      <c r="L1757" s="1">
        <f>COUNTIF(B1757,"*ia*")</f>
        <v>0</v>
      </c>
      <c r="M1757" s="1">
        <f>COUNTIF(B1757,"*iu*")</f>
        <v>0</v>
      </c>
      <c r="N1757" s="1">
        <f>COUNTIF(B1757,"*ei*")</f>
        <v>0</v>
      </c>
      <c r="O1757" s="1">
        <f>COUNTIF(B1757,"*ea*")</f>
        <v>0</v>
      </c>
      <c r="P1757" s="1">
        <f>COUNTIF(B1757,"*eo*")</f>
        <v>0</v>
      </c>
      <c r="Q1757" s="1">
        <f>COUNTIF(B1757,"*eu*")</f>
        <v>0</v>
      </c>
      <c r="R1757" s="1">
        <f>COUNTIF(B1757,"*ai*")</f>
        <v>0</v>
      </c>
      <c r="S1757" s="1">
        <f>COUNTIF(B1757,"*ae*")</f>
        <v>0</v>
      </c>
      <c r="T1757" s="1">
        <f>COUNTIF(B1757,"*ao*")</f>
        <v>0</v>
      </c>
      <c r="U1757" s="1">
        <f>COUNTIF(B1757,"*au*")</f>
        <v>0</v>
      </c>
      <c r="V1757" s="1">
        <f>COUNTIF(B1757,"*oi*")</f>
        <v>0</v>
      </c>
      <c r="W1757" s="1">
        <f>COUNTIF(B1757,"*oe*")</f>
        <v>0</v>
      </c>
      <c r="X1757" s="1">
        <f>COUNTIF(B1757,"*oa*")</f>
        <v>0</v>
      </c>
      <c r="Y1757" s="1">
        <f>COUNTIF(B1757,"*ou*")</f>
        <v>0</v>
      </c>
      <c r="Z1757" s="1">
        <f>COUNTIF(B1757,"*ui*")</f>
        <v>0</v>
      </c>
      <c r="AA1757" s="1">
        <f>COUNTIF(B1757,"*ua*")</f>
        <v>0</v>
      </c>
      <c r="AB1757">
        <f>SUM(G1757:AA1757)</f>
        <v>0</v>
      </c>
      <c r="AC1757">
        <v>2</v>
      </c>
      <c r="AD1757">
        <f>COUNTIF(AC1757,"2")</f>
        <v>1</v>
      </c>
      <c r="AE1757">
        <f>COUNTIF(AC1757,"3")</f>
        <v>0</v>
      </c>
      <c r="AF1757">
        <f>COUNTIF(AC1757,"4")</f>
        <v>0</v>
      </c>
      <c r="AG1757">
        <f>COUNTIF(AC1757,"5")</f>
        <v>0</v>
      </c>
      <c r="AH1757">
        <v>1</v>
      </c>
      <c r="AI1757">
        <v>0</v>
      </c>
      <c r="AM1757">
        <v>1</v>
      </c>
      <c r="AN1757" t="str">
        <f>RIGHT(B1757,1)</f>
        <v>ʔ</v>
      </c>
      <c r="AO1757" s="1">
        <f>COUNTIF(F1757,"CVCV")+COUNTIF(F1757,"CVVCV")</f>
        <v>0</v>
      </c>
      <c r="AP1757" s="1">
        <f>COUNTIF(F1757,"CVCVC")+COUNTIF(F1757,"CVVCVC")</f>
        <v>1</v>
      </c>
      <c r="AQ1757" s="1">
        <f>COUNTIF(F1757,"VCV")+COUNTIF(F1757,"VVCV")</f>
        <v>0</v>
      </c>
      <c r="AR1757" s="1">
        <f>COUNTIF(F1757,"VCVC")+COUNTIF(F1757,"VVCVC")</f>
        <v>0</v>
      </c>
      <c r="AS1757" s="1">
        <f>COUNTIF(F1757,"CVV")</f>
        <v>0</v>
      </c>
      <c r="AT1757" s="1">
        <f>COUNTIF(F1757,"CVVC")</f>
        <v>0</v>
      </c>
      <c r="AU1757" s="1">
        <f>COUNTIF(F1757,"VV")</f>
        <v>0</v>
      </c>
      <c r="AV1757" s="1">
        <f>COUNTIF(F1757,"VVC")</f>
        <v>0</v>
      </c>
      <c r="AW1757" s="1">
        <f>COUNTIF(F1757,"CVVCVC")+COUNTIF(F1757,"VVCVC")+COUNTIF(F1757,"CVVCV")+COUNTIF(F1757,"VVCV")</f>
        <v>0</v>
      </c>
      <c r="AY1757" s="1">
        <f>COUNTIF(F1757,"CCVCV")</f>
        <v>0</v>
      </c>
      <c r="AZ1757" s="1">
        <f>COUNTIF(F1757,"CCVCVC")</f>
        <v>0</v>
      </c>
      <c r="BA1757" s="1">
        <f>COUNTIF(F1757,"CCVV")</f>
        <v>0</v>
      </c>
      <c r="BB1757" s="1">
        <f>COUNTIF(F1757,"CCVVC")</f>
        <v>0</v>
      </c>
      <c r="BF1757" s="1" t="str">
        <f>RIGHT(F1757,4)</f>
        <v>VCVC</v>
      </c>
      <c r="BG1757" s="1"/>
      <c r="BJ1757">
        <v>1</v>
      </c>
      <c r="BP1757" s="1">
        <f>SUM(BG1757:BO1757)</f>
        <v>1</v>
      </c>
      <c r="BQ1757">
        <v>0</v>
      </c>
      <c r="BS1757" s="1" t="str">
        <f>LEFT(B1757,1)</f>
        <v>t</v>
      </c>
      <c r="BT1757" s="1" t="str">
        <f>LEFT(B1757,2)</f>
        <v>tu</v>
      </c>
      <c r="BU1757" s="1" t="str">
        <f>RIGHT(B1757,1)</f>
        <v>ʔ</v>
      </c>
      <c r="BX1757" s="10">
        <v>0</v>
      </c>
      <c r="BY1757" s="10" t="str">
        <f>LEFT(CA1757,1)</f>
        <v>u</v>
      </c>
      <c r="BZ1757" s="10" t="str">
        <f>LEFT(CC1757,1)</f>
        <v>u</v>
      </c>
      <c r="CA1757" s="10" t="str">
        <f>RIGHT(B1757,4)</f>
        <v>unuʔ</v>
      </c>
      <c r="CB1757" s="10" t="str">
        <f>RIGHT(B1757,3)</f>
        <v>nuʔ</v>
      </c>
      <c r="CC1757" s="10" t="str">
        <f>RIGHT(B1757,2)</f>
        <v>uʔ</v>
      </c>
      <c r="CD1757" s="10" t="str">
        <f>RIGHT(B1757,1)</f>
        <v>ʔ</v>
      </c>
    </row>
    <row r="1758" spans="1:82">
      <c r="B1758" s="30" t="s">
        <v>4026</v>
      </c>
      <c r="C1758" t="s">
        <v>4027</v>
      </c>
      <c r="D1758" s="1" t="s">
        <v>1141</v>
      </c>
      <c r="E1758" s="2" t="s">
        <v>1141</v>
      </c>
      <c r="F1758" s="1" t="s">
        <v>2842</v>
      </c>
      <c r="G1758" s="1">
        <f>COUNTIF(B1758,"*ii*")</f>
        <v>0</v>
      </c>
      <c r="H1758" s="1">
        <f>COUNTIF(B1758,"*ee*")</f>
        <v>0</v>
      </c>
      <c r="I1758" s="1">
        <f>COUNTIF(B1758,"*aa*")</f>
        <v>0</v>
      </c>
      <c r="J1758" s="1">
        <f>COUNTIF(B1758,"*oo*")</f>
        <v>0</v>
      </c>
      <c r="K1758" s="1">
        <f>COUNTIF(B1758,"*uu*")</f>
        <v>0</v>
      </c>
      <c r="L1758" s="1">
        <f>COUNTIF(B1758,"*ia*")</f>
        <v>0</v>
      </c>
      <c r="M1758" s="1">
        <f>COUNTIF(B1758,"*iu*")</f>
        <v>0</v>
      </c>
      <c r="N1758" s="1">
        <f>COUNTIF(B1758,"*ei*")</f>
        <v>0</v>
      </c>
      <c r="O1758" s="1">
        <f>COUNTIF(B1758,"*ea*")</f>
        <v>0</v>
      </c>
      <c r="P1758" s="1">
        <f>COUNTIF(B1758,"*eo*")</f>
        <v>0</v>
      </c>
      <c r="Q1758" s="1">
        <f>COUNTIF(B1758,"*eu*")</f>
        <v>0</v>
      </c>
      <c r="R1758" s="1">
        <f>COUNTIF(B1758,"*ai*")</f>
        <v>0</v>
      </c>
      <c r="S1758" s="1">
        <f>COUNTIF(B1758,"*ae*")</f>
        <v>0</v>
      </c>
      <c r="T1758" s="1">
        <f>COUNTIF(B1758,"*ao*")</f>
        <v>0</v>
      </c>
      <c r="U1758" s="1">
        <f>COUNTIF(B1758,"*au*")</f>
        <v>0</v>
      </c>
      <c r="V1758" s="1">
        <f>COUNTIF(B1758,"*oi*")</f>
        <v>0</v>
      </c>
      <c r="W1758" s="1">
        <f>COUNTIF(B1758,"*oe*")</f>
        <v>0</v>
      </c>
      <c r="X1758" s="1">
        <f>COUNTIF(B1758,"*oa*")</f>
        <v>0</v>
      </c>
      <c r="Y1758" s="1">
        <f>COUNTIF(B1758,"*ou*")</f>
        <v>0</v>
      </c>
      <c r="Z1758" s="1">
        <f>COUNTIF(B1758,"*ui*")</f>
        <v>0</v>
      </c>
      <c r="AA1758" s="1">
        <f>COUNTIF(B1758,"*ua*")</f>
        <v>0</v>
      </c>
      <c r="AB1758">
        <f>SUM(G1758:AA1758)</f>
        <v>0</v>
      </c>
      <c r="AC1758">
        <v>2</v>
      </c>
      <c r="AD1758">
        <f>COUNTIF(AC1758,"2")</f>
        <v>1</v>
      </c>
      <c r="AE1758">
        <f>COUNTIF(AC1758,"3")</f>
        <v>0</v>
      </c>
      <c r="AF1758">
        <f>COUNTIF(AC1758,"4")</f>
        <v>0</v>
      </c>
      <c r="AG1758">
        <f>COUNTIF(AC1758,"5")</f>
        <v>0</v>
      </c>
      <c r="AH1758">
        <v>1</v>
      </c>
      <c r="AI1758">
        <v>0</v>
      </c>
      <c r="AM1758">
        <v>1</v>
      </c>
      <c r="AN1758" t="str">
        <f>RIGHT(B1758,1)</f>
        <v>ʔ</v>
      </c>
      <c r="AO1758" s="1">
        <f>COUNTIF(F1758,"CVCV")+COUNTIF(F1758,"CVVCV")</f>
        <v>0</v>
      </c>
      <c r="AP1758" s="1">
        <f>COUNTIF(F1758,"CVCVC")+COUNTIF(F1758,"CVVCVC")</f>
        <v>1</v>
      </c>
      <c r="AQ1758" s="1">
        <f>COUNTIF(F1758,"VCV")+COUNTIF(F1758,"VVCV")</f>
        <v>0</v>
      </c>
      <c r="AR1758" s="1">
        <f>COUNTIF(F1758,"VCVC")+COUNTIF(F1758,"VVCVC")</f>
        <v>0</v>
      </c>
      <c r="AS1758" s="1">
        <f>COUNTIF(F1758,"CVV")</f>
        <v>0</v>
      </c>
      <c r="AT1758" s="1">
        <f>COUNTIF(F1758,"CVVC")</f>
        <v>0</v>
      </c>
      <c r="AU1758" s="1">
        <f>COUNTIF(F1758,"VV")</f>
        <v>0</v>
      </c>
      <c r="AV1758" s="1">
        <f>COUNTIF(F1758,"VVC")</f>
        <v>0</v>
      </c>
      <c r="AW1758" s="1">
        <f>COUNTIF(F1758,"CVVCVC")+COUNTIF(F1758,"VVCVC")+COUNTIF(F1758,"CVVCV")+COUNTIF(F1758,"VVCV")</f>
        <v>0</v>
      </c>
      <c r="AX1758" s="1"/>
      <c r="AY1758" s="1">
        <f>COUNTIF(F1758,"CCVCV")</f>
        <v>0</v>
      </c>
      <c r="AZ1758" s="1">
        <f>COUNTIF(F1758,"CCVCVC")</f>
        <v>0</v>
      </c>
      <c r="BA1758" s="1">
        <f>COUNTIF(F1758,"CCVV")</f>
        <v>0</v>
      </c>
      <c r="BB1758" s="1">
        <f>COUNTIF(F1758,"CCVVC")</f>
        <v>0</v>
      </c>
      <c r="BC1758" s="1"/>
      <c r="BF1758" s="1" t="str">
        <f>RIGHT(F1758,4)</f>
        <v>VCVC</v>
      </c>
      <c r="BG1758" s="1"/>
      <c r="BH1758" s="1"/>
      <c r="BJ1758">
        <v>1</v>
      </c>
      <c r="BK1758">
        <v>1</v>
      </c>
      <c r="BP1758" s="1">
        <f>SUM(BG1758:BO1758)</f>
        <v>2</v>
      </c>
      <c r="BQ1758">
        <v>0</v>
      </c>
      <c r="BS1758" s="1" t="str">
        <f>LEFT(B1758,1)</f>
        <v>k</v>
      </c>
      <c r="BT1758" s="1" t="str">
        <f>LEFT(B1758,2)</f>
        <v>ke</v>
      </c>
      <c r="BU1758" s="1" t="str">
        <f>RIGHT(B1758,1)</f>
        <v>ʔ</v>
      </c>
      <c r="BW1758"/>
      <c r="BX1758" s="10">
        <v>0</v>
      </c>
      <c r="BY1758" s="10" t="str">
        <f>LEFT(CA1758,1)</f>
        <v>a</v>
      </c>
      <c r="BZ1758" s="10" t="str">
        <f>RIGHT(B1758,1)</f>
        <v>ʔ</v>
      </c>
      <c r="CA1758" s="10" t="str">
        <f>RIGHT(B1758,2)</f>
        <v>aʔ</v>
      </c>
      <c r="CB1758" s="10" t="str">
        <f>RIGHT(B1758,3)</f>
        <v>kaʔ</v>
      </c>
      <c r="CC1758" s="10" t="str">
        <f>RIGHT(B1758,2)</f>
        <v>aʔ</v>
      </c>
      <c r="CD1758" s="10" t="str">
        <f>RIGHT(B1758,1)</f>
        <v>ʔ</v>
      </c>
    </row>
    <row r="1759" spans="1:82">
      <c r="A1759">
        <v>1233</v>
      </c>
      <c r="B1759" s="30" t="s">
        <v>3218</v>
      </c>
      <c r="C1759" t="s">
        <v>2719</v>
      </c>
      <c r="D1759" t="s">
        <v>1150</v>
      </c>
      <c r="E1759" t="s">
        <v>2821</v>
      </c>
      <c r="F1759" t="s">
        <v>2886</v>
      </c>
      <c r="G1759" s="1">
        <f>COUNTIF(B1759,"*ii*")</f>
        <v>0</v>
      </c>
      <c r="H1759" s="1">
        <f>COUNTIF(B1759,"*ee*")</f>
        <v>0</v>
      </c>
      <c r="I1759" s="1">
        <f>COUNTIF(B1759,"*aa*")</f>
        <v>0</v>
      </c>
      <c r="J1759" s="1">
        <f>COUNTIF(B1759,"*oo*")</f>
        <v>0</v>
      </c>
      <c r="K1759" s="1">
        <f>COUNTIF(B1759,"*uu*")</f>
        <v>0</v>
      </c>
      <c r="L1759" s="1">
        <f>COUNTIF(B1759,"*ia*")</f>
        <v>0</v>
      </c>
      <c r="M1759" s="1">
        <f>COUNTIF(B1759,"*iu*")</f>
        <v>0</v>
      </c>
      <c r="N1759" s="1">
        <f>COUNTIF(B1759,"*ei*")</f>
        <v>0</v>
      </c>
      <c r="O1759" s="1">
        <f>COUNTIF(B1759,"*ea*")</f>
        <v>0</v>
      </c>
      <c r="P1759" s="1">
        <f>COUNTIF(B1759,"*eo*")</f>
        <v>0</v>
      </c>
      <c r="Q1759" s="1">
        <f>COUNTIF(B1759,"*eu*")</f>
        <v>0</v>
      </c>
      <c r="R1759" s="1">
        <f>COUNTIF(B1759,"*ai*")</f>
        <v>0</v>
      </c>
      <c r="S1759" s="1">
        <f>COUNTIF(B1759,"*ae*")</f>
        <v>0</v>
      </c>
      <c r="T1759" s="1">
        <f>COUNTIF(B1759,"*ao*")</f>
        <v>0</v>
      </c>
      <c r="U1759" s="1">
        <f>COUNTIF(B1759,"*au*")</f>
        <v>0</v>
      </c>
      <c r="V1759" s="1">
        <f>COUNTIF(B1759,"*oi*")</f>
        <v>0</v>
      </c>
      <c r="W1759" s="1">
        <f>COUNTIF(B1759,"*oe*")</f>
        <v>0</v>
      </c>
      <c r="X1759" s="1">
        <f>COUNTIF(B1759,"*oa*")</f>
        <v>0</v>
      </c>
      <c r="Y1759" s="1">
        <f>COUNTIF(B1759,"*ou*")</f>
        <v>0</v>
      </c>
      <c r="Z1759" s="1">
        <f>COUNTIF(B1759,"*ui*")</f>
        <v>0</v>
      </c>
      <c r="AA1759" s="1">
        <f>COUNTIF(B1759,"*ua*")</f>
        <v>0</v>
      </c>
      <c r="AB1759">
        <f>SUM(G1759:AA1759)</f>
        <v>0</v>
      </c>
      <c r="AC1759">
        <v>5</v>
      </c>
      <c r="AD1759">
        <f>COUNTIF(AC1759,"2")</f>
        <v>0</v>
      </c>
      <c r="AE1759">
        <f>COUNTIF(AC1759,"3")</f>
        <v>0</v>
      </c>
      <c r="AF1759">
        <f>COUNTIF(AC1759,"4")</f>
        <v>0</v>
      </c>
      <c r="AG1759">
        <f>COUNTIF(AC1759,"5")</f>
        <v>1</v>
      </c>
      <c r="AH1759">
        <v>1</v>
      </c>
      <c r="AI1759">
        <v>0</v>
      </c>
      <c r="AL1759">
        <v>1</v>
      </c>
      <c r="AO1759" s="1">
        <f>COUNTIF(F1759,"CVCV")+COUNTIF(F1759,"CVVCV")</f>
        <v>0</v>
      </c>
      <c r="AP1759" s="1">
        <f>COUNTIF(F1759,"CVCVC")+COUNTIF(F1759,"CVVCVC")</f>
        <v>0</v>
      </c>
      <c r="AQ1759" s="1">
        <f>COUNTIF(F1759,"VCV")+COUNTIF(F1759,"VVCV")</f>
        <v>0</v>
      </c>
      <c r="AR1759" s="1">
        <f>COUNTIF(F1759,"VCVC")+COUNTIF(F1759,"VVCVC")</f>
        <v>0</v>
      </c>
      <c r="AS1759" s="1">
        <f>COUNTIF(F1759,"CVV")</f>
        <v>0</v>
      </c>
      <c r="AT1759" s="1">
        <f>COUNTIF(F1759,"CVVC")</f>
        <v>0</v>
      </c>
      <c r="AU1759" s="1">
        <f>COUNTIF(F1759,"VV")</f>
        <v>0</v>
      </c>
      <c r="AV1759" s="1">
        <f>COUNTIF(F1759,"VVC")</f>
        <v>0</v>
      </c>
      <c r="AW1759" s="1">
        <f>COUNTIF(F1759,"CVVCVC")+COUNTIF(F1759,"VVCVC")+COUNTIF(F1759,"CVVCV")+COUNTIF(F1759,"VVCV")</f>
        <v>0</v>
      </c>
      <c r="AY1759" s="1">
        <f>COUNTIF(F1759,"CCVCV")</f>
        <v>0</v>
      </c>
      <c r="AZ1759" s="1">
        <f>COUNTIF(F1759,"CCVCVC")</f>
        <v>0</v>
      </c>
      <c r="BA1759" s="1">
        <f>COUNTIF(F1759,"CCVV")</f>
        <v>0</v>
      </c>
      <c r="BB1759" s="1">
        <f>COUNTIF(F1759,"CCVVC")</f>
        <v>0</v>
      </c>
      <c r="BD1759" t="s">
        <v>3690</v>
      </c>
      <c r="BF1759" s="1" t="str">
        <f>RIGHT(F1759,4)</f>
        <v>CVCV</v>
      </c>
      <c r="BG1759" s="1">
        <v>1</v>
      </c>
      <c r="BP1759" s="1">
        <f>SUM(BG1759:BO1759)</f>
        <v>1</v>
      </c>
      <c r="BQ1759">
        <v>1</v>
      </c>
      <c r="BS1759" s="1" t="str">
        <f>LEFT(B1759,1)</f>
        <v>ʔ</v>
      </c>
      <c r="BT1759" s="1" t="str">
        <f>LEFT(B1759,2)</f>
        <v>ʔa</v>
      </c>
      <c r="BU1759" s="1" t="str">
        <f>RIGHT(B1759,1)</f>
        <v>e</v>
      </c>
      <c r="BV1759" t="s">
        <v>3690</v>
      </c>
      <c r="BX1759" s="10">
        <v>0</v>
      </c>
      <c r="BY1759" s="10" t="str">
        <f>LEFT(CA1759,1)</f>
        <v>a</v>
      </c>
      <c r="BZ1759" s="10" t="str">
        <f>RIGHT(B1759,1)</f>
        <v>e</v>
      </c>
      <c r="CA1759" s="10" t="str">
        <f>RIGHT(B1759,3)</f>
        <v>aʔe</v>
      </c>
      <c r="CB1759" s="10" t="str">
        <f>RIGHT(B1759,3)</f>
        <v>aʔe</v>
      </c>
      <c r="CC1759" s="10" t="str">
        <f>RIGHT(B1759,2)</f>
        <v>ʔe</v>
      </c>
      <c r="CD1759" s="10" t="str">
        <f>RIGHT(B1759,1)</f>
        <v>e</v>
      </c>
    </row>
    <row r="1760" spans="1:82">
      <c r="A1760">
        <v>796</v>
      </c>
      <c r="B1760" s="30" t="s">
        <v>429</v>
      </c>
      <c r="C1760" t="s">
        <v>1743</v>
      </c>
      <c r="D1760" t="s">
        <v>1150</v>
      </c>
      <c r="E1760" t="s">
        <v>2821</v>
      </c>
      <c r="F1760" t="s">
        <v>2847</v>
      </c>
      <c r="G1760" s="1">
        <f>COUNTIF(B1760,"*ii*")</f>
        <v>0</v>
      </c>
      <c r="H1760" s="1">
        <f>COUNTIF(B1760,"*ee*")</f>
        <v>0</v>
      </c>
      <c r="I1760" s="1">
        <f>COUNTIF(B1760,"*aa*")</f>
        <v>0</v>
      </c>
      <c r="J1760" s="1">
        <f>COUNTIF(B1760,"*oo*")</f>
        <v>0</v>
      </c>
      <c r="K1760" s="1">
        <f>COUNTIF(B1760,"*uu*")</f>
        <v>0</v>
      </c>
      <c r="L1760" s="1">
        <f>COUNTIF(B1760,"*ia*")</f>
        <v>0</v>
      </c>
      <c r="M1760" s="1">
        <f>COUNTIF(B1760,"*iu*")</f>
        <v>0</v>
      </c>
      <c r="N1760" s="1">
        <f>COUNTIF(B1760,"*ei*")</f>
        <v>0</v>
      </c>
      <c r="O1760" s="1">
        <f>COUNTIF(B1760,"*ea*")</f>
        <v>0</v>
      </c>
      <c r="P1760" s="1">
        <f>COUNTIF(B1760,"*eo*")</f>
        <v>0</v>
      </c>
      <c r="Q1760" s="1">
        <f>COUNTIF(B1760,"*eu*")</f>
        <v>0</v>
      </c>
      <c r="R1760" s="1">
        <f>COUNTIF(B1760,"*ai*")</f>
        <v>0</v>
      </c>
      <c r="S1760" s="1">
        <f>COUNTIF(B1760,"*ae*")</f>
        <v>0</v>
      </c>
      <c r="T1760" s="1">
        <f>COUNTIF(B1760,"*ao*")</f>
        <v>0</v>
      </c>
      <c r="U1760" s="1">
        <f>COUNTIF(B1760,"*au*")</f>
        <v>0</v>
      </c>
      <c r="V1760" s="1">
        <f>COUNTIF(B1760,"*oi*")</f>
        <v>0</v>
      </c>
      <c r="W1760" s="1">
        <f>COUNTIF(B1760,"*oe*")</f>
        <v>0</v>
      </c>
      <c r="X1760" s="1">
        <f>COUNTIF(B1760,"*oa*")</f>
        <v>0</v>
      </c>
      <c r="Y1760" s="1">
        <f>COUNTIF(B1760,"*ou*")</f>
        <v>0</v>
      </c>
      <c r="Z1760" s="1">
        <f>COUNTIF(B1760,"*ui*")</f>
        <v>0</v>
      </c>
      <c r="AA1760" s="1">
        <f>COUNTIF(B1760,"*ua*")</f>
        <v>0</v>
      </c>
      <c r="AB1760">
        <f>SUM(G1760:AA1760)</f>
        <v>0</v>
      </c>
      <c r="AC1760">
        <v>3</v>
      </c>
      <c r="AD1760">
        <f>COUNTIF(AC1760,"2")</f>
        <v>0</v>
      </c>
      <c r="AE1760">
        <f>COUNTIF(AC1760,"3")</f>
        <v>1</v>
      </c>
      <c r="AF1760">
        <f>COUNTIF(AC1760,"4")</f>
        <v>0</v>
      </c>
      <c r="AG1760">
        <f>COUNTIF(AC1760,"5")</f>
        <v>0</v>
      </c>
      <c r="AH1760">
        <v>1</v>
      </c>
      <c r="AI1760">
        <v>0</v>
      </c>
      <c r="AL1760">
        <v>1</v>
      </c>
      <c r="AO1760" s="1">
        <f>COUNTIF(F1760,"CVCV")+COUNTIF(F1760,"CVVCV")</f>
        <v>0</v>
      </c>
      <c r="AP1760" s="1">
        <f>COUNTIF(F1760,"CVCVC")+COUNTIF(F1760,"CVVCVC")</f>
        <v>0</v>
      </c>
      <c r="AQ1760" s="1">
        <f>COUNTIF(F1760,"VCV")+COUNTIF(F1760,"VVCV")</f>
        <v>0</v>
      </c>
      <c r="AR1760" s="1">
        <f>COUNTIF(F1760,"VCVC")+COUNTIF(F1760,"VVCVC")</f>
        <v>0</v>
      </c>
      <c r="AS1760" s="1">
        <f>COUNTIF(F1760,"CVV")</f>
        <v>0</v>
      </c>
      <c r="AT1760" s="1">
        <f>COUNTIF(F1760,"CVVC")</f>
        <v>0</v>
      </c>
      <c r="AU1760" s="1">
        <f>COUNTIF(F1760,"VV")</f>
        <v>0</v>
      </c>
      <c r="AV1760" s="1">
        <f>COUNTIF(F1760,"VVC")</f>
        <v>0</v>
      </c>
      <c r="AW1760" s="1">
        <f>COUNTIF(F1760,"CVVCVC")+COUNTIF(F1760,"VVCVC")+COUNTIF(F1760,"CVVCV")+COUNTIF(F1760,"VVCV")</f>
        <v>0</v>
      </c>
      <c r="AY1760" s="1">
        <f>COUNTIF(F1760,"CCVCV")</f>
        <v>0</v>
      </c>
      <c r="AZ1760" s="1">
        <f>COUNTIF(F1760,"CCVCVC")</f>
        <v>0</v>
      </c>
      <c r="BA1760" s="1">
        <f>COUNTIF(F1760,"CCVV")</f>
        <v>0</v>
      </c>
      <c r="BB1760" s="1">
        <f>COUNTIF(F1760,"CCVVC")</f>
        <v>0</v>
      </c>
      <c r="BF1760" s="1" t="str">
        <f>RIGHT(F1760,4)</f>
        <v>CVCV</v>
      </c>
      <c r="BG1760" s="1">
        <v>1</v>
      </c>
      <c r="BH1760">
        <v>1</v>
      </c>
      <c r="BP1760" s="1">
        <f>SUM(BG1760:BO1760)</f>
        <v>2</v>
      </c>
      <c r="BQ1760">
        <v>0</v>
      </c>
      <c r="BS1760" s="1" t="str">
        <f>LEFT(B1760,1)</f>
        <v>m</v>
      </c>
      <c r="BT1760" s="1" t="str">
        <f>LEFT(B1760,2)</f>
        <v>ma</v>
      </c>
      <c r="BU1760" s="1" t="str">
        <f>RIGHT(B1760,1)</f>
        <v>a</v>
      </c>
      <c r="BX1760" s="10">
        <v>0</v>
      </c>
      <c r="BY1760" s="10" t="str">
        <f>LEFT(CA1760,1)</f>
        <v>a</v>
      </c>
      <c r="BZ1760" s="10" t="str">
        <f>RIGHT(B1760,1)</f>
        <v>a</v>
      </c>
      <c r="CA1760" s="10" t="str">
        <f>RIGHT(B1760,3)</f>
        <v>aka</v>
      </c>
      <c r="CB1760" s="10" t="str">
        <f>RIGHT(B1760,3)</f>
        <v>aka</v>
      </c>
      <c r="CC1760" s="10" t="str">
        <f>RIGHT(B1760,2)</f>
        <v>ka</v>
      </c>
      <c r="CD1760" s="10" t="str">
        <f>RIGHT(B1760,1)</f>
        <v>a</v>
      </c>
    </row>
    <row r="1761" spans="1:82">
      <c r="A1761">
        <v>106</v>
      </c>
      <c r="B1761" s="30" t="s">
        <v>4072</v>
      </c>
      <c r="C1761" t="s">
        <v>2473</v>
      </c>
      <c r="D1761" t="s">
        <v>1158</v>
      </c>
      <c r="E1761" t="s">
        <v>1141</v>
      </c>
      <c r="F1761" t="s">
        <v>2847</v>
      </c>
      <c r="G1761" s="1">
        <f>COUNTIF(B1761,"*ii*")</f>
        <v>0</v>
      </c>
      <c r="H1761" s="1">
        <f>COUNTIF(B1761,"*ee*")</f>
        <v>0</v>
      </c>
      <c r="I1761" s="1">
        <f>COUNTIF(B1761,"*aa*")</f>
        <v>0</v>
      </c>
      <c r="J1761" s="1">
        <f>COUNTIF(B1761,"*oo*")</f>
        <v>0</v>
      </c>
      <c r="K1761" s="1">
        <f>COUNTIF(B1761,"*uu*")</f>
        <v>0</v>
      </c>
      <c r="L1761" s="1">
        <f>COUNTIF(B1761,"*ia*")</f>
        <v>0</v>
      </c>
      <c r="M1761" s="1">
        <f>COUNTIF(B1761,"*iu*")</f>
        <v>0</v>
      </c>
      <c r="N1761" s="1">
        <f>COUNTIF(B1761,"*ei*")</f>
        <v>0</v>
      </c>
      <c r="O1761" s="1">
        <f>COUNTIF(B1761,"*ea*")</f>
        <v>0</v>
      </c>
      <c r="P1761" s="1">
        <f>COUNTIF(B1761,"*eo*")</f>
        <v>0</v>
      </c>
      <c r="Q1761" s="1">
        <f>COUNTIF(B1761,"*eu*")</f>
        <v>0</v>
      </c>
      <c r="R1761" s="1">
        <f>COUNTIF(B1761,"*ai*")</f>
        <v>0</v>
      </c>
      <c r="S1761" s="1">
        <f>COUNTIF(B1761,"*ae*")</f>
        <v>0</v>
      </c>
      <c r="T1761" s="1">
        <f>COUNTIF(B1761,"*ao*")</f>
        <v>0</v>
      </c>
      <c r="U1761" s="1">
        <f>COUNTIF(B1761,"*au*")</f>
        <v>0</v>
      </c>
      <c r="V1761" s="1">
        <f>COUNTIF(B1761,"*oi*")</f>
        <v>0</v>
      </c>
      <c r="W1761" s="1">
        <f>COUNTIF(B1761,"*oe*")</f>
        <v>0</v>
      </c>
      <c r="X1761" s="1">
        <f>COUNTIF(B1761,"*oa*")</f>
        <v>0</v>
      </c>
      <c r="Y1761" s="1">
        <f>COUNTIF(B1761,"*ou*")</f>
        <v>0</v>
      </c>
      <c r="Z1761" s="1">
        <f>COUNTIF(B1761,"*ui*")</f>
        <v>0</v>
      </c>
      <c r="AA1761" s="1">
        <f>COUNTIF(B1761,"*ua*")</f>
        <v>0</v>
      </c>
      <c r="AB1761">
        <f>SUM(G1761:AA1761)</f>
        <v>0</v>
      </c>
      <c r="AC1761">
        <v>3</v>
      </c>
      <c r="AD1761">
        <f>COUNTIF(AC1761,"2")</f>
        <v>0</v>
      </c>
      <c r="AE1761">
        <f>COUNTIF(AC1761,"3")</f>
        <v>1</v>
      </c>
      <c r="AF1761">
        <f>COUNTIF(AC1761,"4")</f>
        <v>0</v>
      </c>
      <c r="AG1761">
        <f>COUNTIF(AC1761,"5")</f>
        <v>0</v>
      </c>
      <c r="AH1761">
        <v>1</v>
      </c>
      <c r="AI1761">
        <v>0</v>
      </c>
      <c r="AL1761">
        <v>1</v>
      </c>
      <c r="AO1761" s="1">
        <f>COUNTIF(F1761,"CVCV")+COUNTIF(F1761,"CVVCV")</f>
        <v>0</v>
      </c>
      <c r="AP1761" s="1">
        <f>COUNTIF(F1761,"CVCVC")+COUNTIF(F1761,"CVVCVC")</f>
        <v>0</v>
      </c>
      <c r="AQ1761" s="1">
        <f>COUNTIF(F1761,"VCV")+COUNTIF(F1761,"VVCV")</f>
        <v>0</v>
      </c>
      <c r="AR1761" s="1">
        <f>COUNTIF(F1761,"VCVC")+COUNTIF(F1761,"VVCVC")</f>
        <v>0</v>
      </c>
      <c r="AS1761" s="1">
        <f>COUNTIF(F1761,"CVV")</f>
        <v>0</v>
      </c>
      <c r="AT1761" s="1">
        <f>COUNTIF(F1761,"CVVC")</f>
        <v>0</v>
      </c>
      <c r="AU1761" s="1">
        <f>COUNTIF(F1761,"VV")</f>
        <v>0</v>
      </c>
      <c r="AV1761" s="1">
        <f>COUNTIF(F1761,"VVC")</f>
        <v>0</v>
      </c>
      <c r="AW1761" s="1">
        <f>COUNTIF(F1761,"CVVCVC")+COUNTIF(F1761,"VVCVC")+COUNTIF(F1761,"CVVCV")+COUNTIF(F1761,"VVCV")</f>
        <v>0</v>
      </c>
      <c r="AY1761" s="1">
        <f>COUNTIF(F1761,"CCVCV")</f>
        <v>0</v>
      </c>
      <c r="AZ1761" s="1">
        <f>COUNTIF(F1761,"CCVCVC")</f>
        <v>0</v>
      </c>
      <c r="BA1761" s="1">
        <f>COUNTIF(F1761,"CCVV")</f>
        <v>0</v>
      </c>
      <c r="BB1761" s="1">
        <f>COUNTIF(F1761,"CCVVC")</f>
        <v>0</v>
      </c>
      <c r="BF1761" s="1" t="str">
        <f>RIGHT(F1761,4)</f>
        <v>CVCV</v>
      </c>
      <c r="BG1761" s="1">
        <v>1</v>
      </c>
      <c r="BH1761">
        <v>1</v>
      </c>
      <c r="BP1761" s="1">
        <f>SUM(BG1761:BO1761)</f>
        <v>2</v>
      </c>
      <c r="BQ1761">
        <v>0</v>
      </c>
      <c r="BS1761" s="1" t="str">
        <f>LEFT(B1761,1)</f>
        <v>b</v>
      </c>
      <c r="BT1761" s="1" t="str">
        <f>LEFT(B1761,2)</f>
        <v>ba</v>
      </c>
      <c r="BU1761" s="1" t="str">
        <f>RIGHT(B1761,1)</f>
        <v>a</v>
      </c>
      <c r="BX1761" s="10">
        <v>0</v>
      </c>
      <c r="BY1761" s="10" t="str">
        <f>LEFT(CA1761,1)</f>
        <v>a</v>
      </c>
      <c r="BZ1761" s="10" t="str">
        <f>RIGHT(B1761,1)</f>
        <v>a</v>
      </c>
      <c r="CA1761" s="10" t="str">
        <f>RIGHT(B1761,3)</f>
        <v>ama</v>
      </c>
      <c r="CB1761" s="10" t="str">
        <f>RIGHT(B1761,3)</f>
        <v>ama</v>
      </c>
      <c r="CC1761" s="10" t="str">
        <f>RIGHT(B1761,2)</f>
        <v>ma</v>
      </c>
      <c r="CD1761" s="10" t="str">
        <f>RIGHT(B1761,1)</f>
        <v>a</v>
      </c>
    </row>
    <row r="1762" spans="1:82">
      <c r="A1762">
        <v>784</v>
      </c>
      <c r="B1762" s="30" t="s">
        <v>490</v>
      </c>
      <c r="C1762" t="s">
        <v>1829</v>
      </c>
      <c r="D1762" t="s">
        <v>1150</v>
      </c>
      <c r="E1762" t="s">
        <v>2821</v>
      </c>
      <c r="F1762" t="s">
        <v>2847</v>
      </c>
      <c r="G1762" s="1">
        <f>COUNTIF(B1762,"*ii*")</f>
        <v>0</v>
      </c>
      <c r="H1762" s="1">
        <f>COUNTIF(B1762,"*ee*")</f>
        <v>0</v>
      </c>
      <c r="I1762" s="1">
        <f>COUNTIF(B1762,"*aa*")</f>
        <v>0</v>
      </c>
      <c r="J1762" s="1">
        <f>COUNTIF(B1762,"*oo*")</f>
        <v>0</v>
      </c>
      <c r="K1762" s="1">
        <f>COUNTIF(B1762,"*uu*")</f>
        <v>0</v>
      </c>
      <c r="L1762" s="1">
        <f>COUNTIF(B1762,"*ia*")</f>
        <v>0</v>
      </c>
      <c r="M1762" s="1">
        <f>COUNTIF(B1762,"*iu*")</f>
        <v>0</v>
      </c>
      <c r="N1762" s="1">
        <f>COUNTIF(B1762,"*ei*")</f>
        <v>0</v>
      </c>
      <c r="O1762" s="1">
        <f>COUNTIF(B1762,"*ea*")</f>
        <v>0</v>
      </c>
      <c r="P1762" s="1">
        <f>COUNTIF(B1762,"*eo*")</f>
        <v>0</v>
      </c>
      <c r="Q1762" s="1">
        <f>COUNTIF(B1762,"*eu*")</f>
        <v>0</v>
      </c>
      <c r="R1762" s="1">
        <f>COUNTIF(B1762,"*ai*")</f>
        <v>0</v>
      </c>
      <c r="S1762" s="1">
        <f>COUNTIF(B1762,"*ae*")</f>
        <v>0</v>
      </c>
      <c r="T1762" s="1">
        <f>COUNTIF(B1762,"*ao*")</f>
        <v>0</v>
      </c>
      <c r="U1762" s="1">
        <f>COUNTIF(B1762,"*au*")</f>
        <v>0</v>
      </c>
      <c r="V1762" s="1">
        <f>COUNTIF(B1762,"*oi*")</f>
        <v>0</v>
      </c>
      <c r="W1762" s="1">
        <f>COUNTIF(B1762,"*oe*")</f>
        <v>0</v>
      </c>
      <c r="X1762" s="1">
        <f>COUNTIF(B1762,"*oa*")</f>
        <v>0</v>
      </c>
      <c r="Y1762" s="1">
        <f>COUNTIF(B1762,"*ou*")</f>
        <v>0</v>
      </c>
      <c r="Z1762" s="1">
        <f>COUNTIF(B1762,"*ui*")</f>
        <v>0</v>
      </c>
      <c r="AA1762" s="1">
        <f>COUNTIF(B1762,"*ua*")</f>
        <v>0</v>
      </c>
      <c r="AB1762">
        <f>SUM(G1762:AA1762)</f>
        <v>0</v>
      </c>
      <c r="AC1762">
        <v>3</v>
      </c>
      <c r="AD1762">
        <f>COUNTIF(AC1762,"2")</f>
        <v>0</v>
      </c>
      <c r="AE1762">
        <f>COUNTIF(AC1762,"3")</f>
        <v>1</v>
      </c>
      <c r="AF1762">
        <f>COUNTIF(AC1762,"4")</f>
        <v>0</v>
      </c>
      <c r="AG1762">
        <f>COUNTIF(AC1762,"5")</f>
        <v>0</v>
      </c>
      <c r="AH1762">
        <v>1</v>
      </c>
      <c r="AI1762">
        <v>0</v>
      </c>
      <c r="AL1762">
        <v>1</v>
      </c>
      <c r="AO1762" s="1">
        <f>COUNTIF(F1762,"CVCV")+COUNTIF(F1762,"CVVCV")</f>
        <v>0</v>
      </c>
      <c r="AP1762" s="1">
        <f>COUNTIF(F1762,"CVCVC")+COUNTIF(F1762,"CVVCVC")</f>
        <v>0</v>
      </c>
      <c r="AQ1762" s="1">
        <f>COUNTIF(F1762,"VCV")+COUNTIF(F1762,"VVCV")</f>
        <v>0</v>
      </c>
      <c r="AR1762" s="1">
        <f>COUNTIF(F1762,"VCVC")+COUNTIF(F1762,"VVCVC")</f>
        <v>0</v>
      </c>
      <c r="AS1762" s="1">
        <f>COUNTIF(F1762,"CVV")</f>
        <v>0</v>
      </c>
      <c r="AT1762" s="1">
        <f>COUNTIF(F1762,"CVVC")</f>
        <v>0</v>
      </c>
      <c r="AU1762" s="1">
        <f>COUNTIF(F1762,"VV")</f>
        <v>0</v>
      </c>
      <c r="AV1762" s="1">
        <f>COUNTIF(F1762,"VVC")</f>
        <v>0</v>
      </c>
      <c r="AW1762" s="1">
        <f>COUNTIF(F1762,"CVVCVC")+COUNTIF(F1762,"VVCVC")+COUNTIF(F1762,"CVVCV")+COUNTIF(F1762,"VVCV")</f>
        <v>0</v>
      </c>
      <c r="AY1762" s="1">
        <f>COUNTIF(F1762,"CCVCV")</f>
        <v>0</v>
      </c>
      <c r="AZ1762" s="1">
        <f>COUNTIF(F1762,"CCVCVC")</f>
        <v>0</v>
      </c>
      <c r="BA1762" s="1">
        <f>COUNTIF(F1762,"CCVV")</f>
        <v>0</v>
      </c>
      <c r="BB1762" s="1">
        <f>COUNTIF(F1762,"CCVVC")</f>
        <v>0</v>
      </c>
      <c r="BF1762" s="1" t="str">
        <f>RIGHT(F1762,4)</f>
        <v>CVCV</v>
      </c>
      <c r="BG1762" s="1">
        <v>1</v>
      </c>
      <c r="BH1762">
        <v>1</v>
      </c>
      <c r="BP1762" s="1">
        <f>SUM(BG1762:BO1762)</f>
        <v>2</v>
      </c>
      <c r="BQ1762">
        <v>0</v>
      </c>
      <c r="BS1762" s="1" t="str">
        <f>LEFT(B1762,1)</f>
        <v>m</v>
      </c>
      <c r="BT1762" s="1" t="str">
        <f>LEFT(B1762,2)</f>
        <v>ma</v>
      </c>
      <c r="BU1762" s="1" t="str">
        <f>RIGHT(B1762,1)</f>
        <v>a</v>
      </c>
      <c r="BX1762" s="10">
        <v>0</v>
      </c>
      <c r="BY1762" s="10" t="str">
        <f>LEFT(CA1762,1)</f>
        <v>i</v>
      </c>
      <c r="BZ1762" s="10" t="str">
        <f>RIGHT(B1762,1)</f>
        <v>a</v>
      </c>
      <c r="CA1762" s="10" t="str">
        <f>RIGHT(B1762,3)</f>
        <v>ina</v>
      </c>
      <c r="CB1762" s="10" t="str">
        <f>RIGHT(B1762,3)</f>
        <v>ina</v>
      </c>
      <c r="CC1762" s="10" t="str">
        <f>RIGHT(B1762,2)</f>
        <v>na</v>
      </c>
      <c r="CD1762" s="10" t="str">
        <f>RIGHT(B1762,1)</f>
        <v>a</v>
      </c>
    </row>
    <row r="1763" spans="1:82">
      <c r="A1763">
        <v>782</v>
      </c>
      <c r="B1763" s="30" t="s">
        <v>237</v>
      </c>
      <c r="C1763" t="s">
        <v>1473</v>
      </c>
      <c r="D1763" t="s">
        <v>1141</v>
      </c>
      <c r="E1763" t="s">
        <v>1141</v>
      </c>
      <c r="F1763" t="s">
        <v>2847</v>
      </c>
      <c r="G1763" s="1">
        <f>COUNTIF(B1763,"*ii*")</f>
        <v>0</v>
      </c>
      <c r="H1763" s="1">
        <f>COUNTIF(B1763,"*ee*")</f>
        <v>0</v>
      </c>
      <c r="I1763" s="1">
        <f>COUNTIF(B1763,"*aa*")</f>
        <v>0</v>
      </c>
      <c r="J1763" s="1">
        <f>COUNTIF(B1763,"*oo*")</f>
        <v>0</v>
      </c>
      <c r="K1763" s="1">
        <f>COUNTIF(B1763,"*uu*")</f>
        <v>0</v>
      </c>
      <c r="L1763" s="1">
        <f>COUNTIF(B1763,"*ia*")</f>
        <v>0</v>
      </c>
      <c r="M1763" s="1">
        <f>COUNTIF(B1763,"*iu*")</f>
        <v>0</v>
      </c>
      <c r="N1763" s="1">
        <f>COUNTIF(B1763,"*ei*")</f>
        <v>0</v>
      </c>
      <c r="O1763" s="1">
        <f>COUNTIF(B1763,"*ea*")</f>
        <v>0</v>
      </c>
      <c r="P1763" s="1">
        <f>COUNTIF(B1763,"*eo*")</f>
        <v>0</v>
      </c>
      <c r="Q1763" s="1">
        <f>COUNTIF(B1763,"*eu*")</f>
        <v>0</v>
      </c>
      <c r="R1763" s="1">
        <f>COUNTIF(B1763,"*ai*")</f>
        <v>0</v>
      </c>
      <c r="S1763" s="1">
        <f>COUNTIF(B1763,"*ae*")</f>
        <v>0</v>
      </c>
      <c r="T1763" s="1">
        <f>COUNTIF(B1763,"*ao*")</f>
        <v>0</v>
      </c>
      <c r="U1763" s="1">
        <f>COUNTIF(B1763,"*au*")</f>
        <v>0</v>
      </c>
      <c r="V1763" s="1">
        <f>COUNTIF(B1763,"*oi*")</f>
        <v>0</v>
      </c>
      <c r="W1763" s="1">
        <f>COUNTIF(B1763,"*oe*")</f>
        <v>0</v>
      </c>
      <c r="X1763" s="1">
        <f>COUNTIF(B1763,"*oa*")</f>
        <v>0</v>
      </c>
      <c r="Y1763" s="1">
        <f>COUNTIF(B1763,"*ou*")</f>
        <v>0</v>
      </c>
      <c r="Z1763" s="1">
        <f>COUNTIF(B1763,"*ui*")</f>
        <v>0</v>
      </c>
      <c r="AA1763" s="1">
        <f>COUNTIF(B1763,"*ua*")</f>
        <v>0</v>
      </c>
      <c r="AB1763">
        <f>SUM(G1763:AA1763)</f>
        <v>0</v>
      </c>
      <c r="AC1763">
        <v>3</v>
      </c>
      <c r="AD1763">
        <f>COUNTIF(AC1763,"2")</f>
        <v>0</v>
      </c>
      <c r="AE1763">
        <f>COUNTIF(AC1763,"3")</f>
        <v>1</v>
      </c>
      <c r="AF1763">
        <f>COUNTIF(AC1763,"4")</f>
        <v>0</v>
      </c>
      <c r="AG1763">
        <f>COUNTIF(AC1763,"5")</f>
        <v>0</v>
      </c>
      <c r="AH1763">
        <v>1</v>
      </c>
      <c r="AI1763">
        <v>0</v>
      </c>
      <c r="AL1763">
        <v>1</v>
      </c>
      <c r="AO1763" s="1">
        <f>COUNTIF(F1763,"CVCV")+COUNTIF(F1763,"CVVCV")</f>
        <v>0</v>
      </c>
      <c r="AP1763" s="1">
        <f>COUNTIF(F1763,"CVCVC")+COUNTIF(F1763,"CVVCVC")</f>
        <v>0</v>
      </c>
      <c r="AQ1763" s="1">
        <f>COUNTIF(F1763,"VCV")+COUNTIF(F1763,"VVCV")</f>
        <v>0</v>
      </c>
      <c r="AR1763" s="1">
        <f>COUNTIF(F1763,"VCVC")+COUNTIF(F1763,"VVCVC")</f>
        <v>0</v>
      </c>
      <c r="AS1763" s="1">
        <f>COUNTIF(F1763,"CVV")</f>
        <v>0</v>
      </c>
      <c r="AT1763" s="1">
        <f>COUNTIF(F1763,"CVVC")</f>
        <v>0</v>
      </c>
      <c r="AU1763" s="1">
        <f>COUNTIF(F1763,"VV")</f>
        <v>0</v>
      </c>
      <c r="AV1763" s="1">
        <f>COUNTIF(F1763,"VVC")</f>
        <v>0</v>
      </c>
      <c r="AW1763" s="1">
        <f>COUNTIF(F1763,"CVVCVC")+COUNTIF(F1763,"VVCVC")+COUNTIF(F1763,"CVVCV")+COUNTIF(F1763,"VVCV")</f>
        <v>0</v>
      </c>
      <c r="AY1763" s="1">
        <f>COUNTIF(F1763,"CCVCV")</f>
        <v>0</v>
      </c>
      <c r="AZ1763" s="1">
        <f>COUNTIF(F1763,"CCVCVC")</f>
        <v>0</v>
      </c>
      <c r="BA1763" s="1">
        <f>COUNTIF(F1763,"CCVV")</f>
        <v>0</v>
      </c>
      <c r="BB1763" s="1">
        <f>COUNTIF(F1763,"CCVVC")</f>
        <v>0</v>
      </c>
      <c r="BF1763" s="1" t="str">
        <f>RIGHT(F1763,4)</f>
        <v>CVCV</v>
      </c>
      <c r="BG1763" s="1">
        <v>1</v>
      </c>
      <c r="BH1763">
        <v>1</v>
      </c>
      <c r="BP1763" s="1">
        <f>SUM(BG1763:BO1763)</f>
        <v>2</v>
      </c>
      <c r="BQ1763">
        <v>0</v>
      </c>
      <c r="BS1763" s="1" t="str">
        <f>LEFT(B1763,1)</f>
        <v>m</v>
      </c>
      <c r="BT1763" s="1" t="str">
        <f>LEFT(B1763,2)</f>
        <v>ma</v>
      </c>
      <c r="BU1763" s="1" t="str">
        <f>RIGHT(B1763,1)</f>
        <v>a</v>
      </c>
      <c r="BX1763" s="10">
        <v>0</v>
      </c>
      <c r="BY1763" s="10" t="str">
        <f>LEFT(CA1763,1)</f>
        <v>e</v>
      </c>
      <c r="BZ1763" s="10" t="str">
        <f>RIGHT(B1763,1)</f>
        <v>a</v>
      </c>
      <c r="CA1763" s="10" t="str">
        <f>RIGHT(B1763,3)</f>
        <v>eta</v>
      </c>
      <c r="CB1763" s="10" t="str">
        <f>RIGHT(B1763,3)</f>
        <v>eta</v>
      </c>
      <c r="CC1763" s="10" t="str">
        <f>RIGHT(B1763,2)</f>
        <v>ta</v>
      </c>
      <c r="CD1763" s="10" t="str">
        <f>RIGHT(B1763,1)</f>
        <v>a</v>
      </c>
    </row>
    <row r="1764" spans="1:82">
      <c r="A1764">
        <v>740</v>
      </c>
      <c r="B1764" s="30" t="s">
        <v>42</v>
      </c>
      <c r="C1764" t="s">
        <v>1208</v>
      </c>
      <c r="D1764" t="s">
        <v>1150</v>
      </c>
      <c r="E1764" t="s">
        <v>2821</v>
      </c>
      <c r="F1764" t="s">
        <v>2847</v>
      </c>
      <c r="G1764" s="1">
        <f>COUNTIF(B1764,"*ii*")</f>
        <v>0</v>
      </c>
      <c r="H1764" s="1">
        <f>COUNTIF(B1764,"*ee*")</f>
        <v>0</v>
      </c>
      <c r="I1764" s="1">
        <f>COUNTIF(B1764,"*aa*")</f>
        <v>0</v>
      </c>
      <c r="J1764" s="1">
        <f>COUNTIF(B1764,"*oo*")</f>
        <v>0</v>
      </c>
      <c r="K1764" s="1">
        <f>COUNTIF(B1764,"*uu*")</f>
        <v>0</v>
      </c>
      <c r="L1764" s="1">
        <f>COUNTIF(B1764,"*ia*")</f>
        <v>0</v>
      </c>
      <c r="M1764" s="1">
        <f>COUNTIF(B1764,"*iu*")</f>
        <v>0</v>
      </c>
      <c r="N1764" s="1">
        <f>COUNTIF(B1764,"*ei*")</f>
        <v>0</v>
      </c>
      <c r="O1764" s="1">
        <f>COUNTIF(B1764,"*ea*")</f>
        <v>0</v>
      </c>
      <c r="P1764" s="1">
        <f>COUNTIF(B1764,"*eo*")</f>
        <v>0</v>
      </c>
      <c r="Q1764" s="1">
        <f>COUNTIF(B1764,"*eu*")</f>
        <v>0</v>
      </c>
      <c r="R1764" s="1">
        <f>COUNTIF(B1764,"*ai*")</f>
        <v>0</v>
      </c>
      <c r="S1764" s="1">
        <f>COUNTIF(B1764,"*ae*")</f>
        <v>0</v>
      </c>
      <c r="T1764" s="1">
        <f>COUNTIF(B1764,"*ao*")</f>
        <v>0</v>
      </c>
      <c r="U1764" s="1">
        <f>COUNTIF(B1764,"*au*")</f>
        <v>0</v>
      </c>
      <c r="V1764" s="1">
        <f>COUNTIF(B1764,"*oi*")</f>
        <v>0</v>
      </c>
      <c r="W1764" s="1">
        <f>COUNTIF(B1764,"*oe*")</f>
        <v>0</v>
      </c>
      <c r="X1764" s="1">
        <f>COUNTIF(B1764,"*oa*")</f>
        <v>0</v>
      </c>
      <c r="Y1764" s="1">
        <f>COUNTIF(B1764,"*ou*")</f>
        <v>0</v>
      </c>
      <c r="Z1764" s="1">
        <f>COUNTIF(B1764,"*ui*")</f>
        <v>0</v>
      </c>
      <c r="AA1764" s="1">
        <f>COUNTIF(B1764,"*ua*")</f>
        <v>0</v>
      </c>
      <c r="AB1764">
        <f>SUM(G1764:AA1764)</f>
        <v>0</v>
      </c>
      <c r="AC1764">
        <v>3</v>
      </c>
      <c r="AD1764">
        <f>COUNTIF(AC1764,"2")</f>
        <v>0</v>
      </c>
      <c r="AE1764">
        <f>COUNTIF(AC1764,"3")</f>
        <v>1</v>
      </c>
      <c r="AF1764">
        <f>COUNTIF(AC1764,"4")</f>
        <v>0</v>
      </c>
      <c r="AG1764">
        <f>COUNTIF(AC1764,"5")</f>
        <v>0</v>
      </c>
      <c r="AH1764">
        <v>1</v>
      </c>
      <c r="AI1764">
        <v>0</v>
      </c>
      <c r="AL1764">
        <v>1</v>
      </c>
      <c r="AO1764" s="1">
        <f>COUNTIF(F1764,"CVCV")+COUNTIF(F1764,"CVVCV")</f>
        <v>0</v>
      </c>
      <c r="AP1764" s="1">
        <f>COUNTIF(F1764,"CVCVC")+COUNTIF(F1764,"CVVCVC")</f>
        <v>0</v>
      </c>
      <c r="AQ1764" s="1">
        <f>COUNTIF(F1764,"VCV")+COUNTIF(F1764,"VVCV")</f>
        <v>0</v>
      </c>
      <c r="AR1764" s="1">
        <f>COUNTIF(F1764,"VCVC")+COUNTIF(F1764,"VVCVC")</f>
        <v>0</v>
      </c>
      <c r="AS1764" s="1">
        <f>COUNTIF(F1764,"CVV")</f>
        <v>0</v>
      </c>
      <c r="AT1764" s="1">
        <f>COUNTIF(F1764,"CVVC")</f>
        <v>0</v>
      </c>
      <c r="AU1764" s="1">
        <f>COUNTIF(F1764,"VV")</f>
        <v>0</v>
      </c>
      <c r="AV1764" s="1">
        <f>COUNTIF(F1764,"VVC")</f>
        <v>0</v>
      </c>
      <c r="AW1764" s="1">
        <f>COUNTIF(F1764,"CVVCVC")+COUNTIF(F1764,"VVCVC")+COUNTIF(F1764,"CVVCV")+COUNTIF(F1764,"VVCV")</f>
        <v>0</v>
      </c>
      <c r="AY1764" s="1">
        <f>COUNTIF(F1764,"CCVCV")</f>
        <v>0</v>
      </c>
      <c r="AZ1764" s="1">
        <f>COUNTIF(F1764,"CCVCVC")</f>
        <v>0</v>
      </c>
      <c r="BA1764" s="1">
        <f>COUNTIF(F1764,"CCVV")</f>
        <v>0</v>
      </c>
      <c r="BB1764" s="1">
        <f>COUNTIF(F1764,"CCVVC")</f>
        <v>0</v>
      </c>
      <c r="BF1764" s="1" t="str">
        <f>RIGHT(F1764,4)</f>
        <v>CVCV</v>
      </c>
      <c r="BG1764" s="1">
        <v>1</v>
      </c>
      <c r="BP1764" s="1">
        <f>SUM(BG1764:BO1764)</f>
        <v>1</v>
      </c>
      <c r="BQ1764">
        <v>0</v>
      </c>
      <c r="BS1764" s="1" t="str">
        <f>LEFT(B1764,1)</f>
        <v>m</v>
      </c>
      <c r="BT1764" s="1" t="str">
        <f>LEFT(B1764,2)</f>
        <v>ma</v>
      </c>
      <c r="BU1764" s="1" t="str">
        <f>RIGHT(B1764,1)</f>
        <v>e</v>
      </c>
      <c r="BX1764" s="10">
        <v>0</v>
      </c>
      <c r="BY1764" s="10" t="str">
        <f>LEFT(CA1764,1)</f>
        <v>a</v>
      </c>
      <c r="BZ1764" s="10" t="str">
        <f>RIGHT(B1764,1)</f>
        <v>e</v>
      </c>
      <c r="CA1764" s="10" t="str">
        <f>RIGHT(B1764,3)</f>
        <v>ake</v>
      </c>
      <c r="CB1764" s="10" t="str">
        <f>RIGHT(B1764,3)</f>
        <v>ake</v>
      </c>
      <c r="CC1764" s="10" t="str">
        <f>RIGHT(B1764,2)</f>
        <v>ke</v>
      </c>
      <c r="CD1764" s="10" t="str">
        <f>RIGHT(B1764,1)</f>
        <v>e</v>
      </c>
    </row>
    <row r="1765" spans="1:82">
      <c r="A1765">
        <v>728</v>
      </c>
      <c r="B1765" s="30" t="s">
        <v>841</v>
      </c>
      <c r="C1765" t="s">
        <v>2333</v>
      </c>
      <c r="D1765" t="s">
        <v>1150</v>
      </c>
      <c r="E1765" t="s">
        <v>2821</v>
      </c>
      <c r="F1765" t="s">
        <v>2847</v>
      </c>
      <c r="G1765" s="1">
        <f>COUNTIF(B1765,"*ii*")</f>
        <v>0</v>
      </c>
      <c r="H1765" s="1">
        <f>COUNTIF(B1765,"*ee*")</f>
        <v>0</v>
      </c>
      <c r="I1765" s="1">
        <f>COUNTIF(B1765,"*aa*")</f>
        <v>0</v>
      </c>
      <c r="J1765" s="1">
        <f>COUNTIF(B1765,"*oo*")</f>
        <v>0</v>
      </c>
      <c r="K1765" s="1">
        <f>COUNTIF(B1765,"*uu*")</f>
        <v>0</v>
      </c>
      <c r="L1765" s="1">
        <f>COUNTIF(B1765,"*ia*")</f>
        <v>0</v>
      </c>
      <c r="M1765" s="1">
        <f>COUNTIF(B1765,"*iu*")</f>
        <v>0</v>
      </c>
      <c r="N1765" s="1">
        <f>COUNTIF(B1765,"*ei*")</f>
        <v>0</v>
      </c>
      <c r="O1765" s="1">
        <f>COUNTIF(B1765,"*ea*")</f>
        <v>0</v>
      </c>
      <c r="P1765" s="1">
        <f>COUNTIF(B1765,"*eo*")</f>
        <v>0</v>
      </c>
      <c r="Q1765" s="1">
        <f>COUNTIF(B1765,"*eu*")</f>
        <v>0</v>
      </c>
      <c r="R1765" s="1">
        <f>COUNTIF(B1765,"*ai*")</f>
        <v>0</v>
      </c>
      <c r="S1765" s="1">
        <f>COUNTIF(B1765,"*ae*")</f>
        <v>0</v>
      </c>
      <c r="T1765" s="1">
        <f>COUNTIF(B1765,"*ao*")</f>
        <v>0</v>
      </c>
      <c r="U1765" s="1">
        <f>COUNTIF(B1765,"*au*")</f>
        <v>0</v>
      </c>
      <c r="V1765" s="1">
        <f>COUNTIF(B1765,"*oi*")</f>
        <v>0</v>
      </c>
      <c r="W1765" s="1">
        <f>COUNTIF(B1765,"*oe*")</f>
        <v>0</v>
      </c>
      <c r="X1765" s="1">
        <f>COUNTIF(B1765,"*oa*")</f>
        <v>0</v>
      </c>
      <c r="Y1765" s="1">
        <f>COUNTIF(B1765,"*ou*")</f>
        <v>0</v>
      </c>
      <c r="Z1765" s="1">
        <f>COUNTIF(B1765,"*ui*")</f>
        <v>0</v>
      </c>
      <c r="AA1765" s="1">
        <f>COUNTIF(B1765,"*ua*")</f>
        <v>0</v>
      </c>
      <c r="AB1765">
        <f>SUM(G1765:AA1765)</f>
        <v>0</v>
      </c>
      <c r="AC1765">
        <v>3</v>
      </c>
      <c r="AD1765">
        <f>COUNTIF(AC1765,"2")</f>
        <v>0</v>
      </c>
      <c r="AE1765">
        <f>COUNTIF(AC1765,"3")</f>
        <v>1</v>
      </c>
      <c r="AF1765">
        <f>COUNTIF(AC1765,"4")</f>
        <v>0</v>
      </c>
      <c r="AG1765">
        <f>COUNTIF(AC1765,"5")</f>
        <v>0</v>
      </c>
      <c r="AH1765">
        <v>1</v>
      </c>
      <c r="AI1765">
        <v>0</v>
      </c>
      <c r="AL1765">
        <v>1</v>
      </c>
      <c r="AO1765" s="1">
        <f>COUNTIF(F1765,"CVCV")+COUNTIF(F1765,"CVVCV")</f>
        <v>0</v>
      </c>
      <c r="AP1765" s="1">
        <f>COUNTIF(F1765,"CVCVC")+COUNTIF(F1765,"CVVCVC")</f>
        <v>0</v>
      </c>
      <c r="AQ1765" s="1">
        <f>COUNTIF(F1765,"VCV")+COUNTIF(F1765,"VVCV")</f>
        <v>0</v>
      </c>
      <c r="AR1765" s="1">
        <f>COUNTIF(F1765,"VCVC")+COUNTIF(F1765,"VVCVC")</f>
        <v>0</v>
      </c>
      <c r="AS1765" s="1">
        <f>COUNTIF(F1765,"CVV")</f>
        <v>0</v>
      </c>
      <c r="AT1765" s="1">
        <f>COUNTIF(F1765,"CVVC")</f>
        <v>0</v>
      </c>
      <c r="AU1765" s="1">
        <f>COUNTIF(F1765,"VV")</f>
        <v>0</v>
      </c>
      <c r="AV1765" s="1">
        <f>COUNTIF(F1765,"VVC")</f>
        <v>0</v>
      </c>
      <c r="AW1765" s="1">
        <f>COUNTIF(F1765,"CVVCVC")+COUNTIF(F1765,"VVCVC")+COUNTIF(F1765,"CVVCV")+COUNTIF(F1765,"VVCV")</f>
        <v>0</v>
      </c>
      <c r="AY1765" s="1">
        <f>COUNTIF(F1765,"CCVCV")</f>
        <v>0</v>
      </c>
      <c r="AZ1765" s="1">
        <f>COUNTIF(F1765,"CCVCVC")</f>
        <v>0</v>
      </c>
      <c r="BA1765" s="1">
        <f>COUNTIF(F1765,"CCVV")</f>
        <v>0</v>
      </c>
      <c r="BB1765" s="1">
        <f>COUNTIF(F1765,"CCVVC")</f>
        <v>0</v>
      </c>
      <c r="BF1765" s="1" t="str">
        <f>RIGHT(F1765,4)</f>
        <v>CVCV</v>
      </c>
      <c r="BG1765" s="1">
        <v>1</v>
      </c>
      <c r="BP1765" s="1">
        <f>SUM(BG1765:BO1765)</f>
        <v>1</v>
      </c>
      <c r="BQ1765">
        <v>0</v>
      </c>
      <c r="BS1765" s="1" t="str">
        <f>LEFT(B1765,1)</f>
        <v>m</v>
      </c>
      <c r="BT1765" s="1" t="str">
        <f>LEFT(B1765,2)</f>
        <v>ma</v>
      </c>
      <c r="BU1765" s="1" t="str">
        <f>RIGHT(B1765,1)</f>
        <v>e</v>
      </c>
      <c r="BX1765" s="10">
        <v>0</v>
      </c>
      <c r="BY1765" s="10" t="str">
        <f>LEFT(CA1765,1)</f>
        <v>e</v>
      </c>
      <c r="BZ1765" s="10" t="str">
        <f>RIGHT(B1765,1)</f>
        <v>e</v>
      </c>
      <c r="CA1765" s="10" t="str">
        <f>RIGHT(B1765,3)</f>
        <v>eke</v>
      </c>
      <c r="CB1765" s="10" t="str">
        <f>RIGHT(B1765,3)</f>
        <v>eke</v>
      </c>
      <c r="CC1765" s="10" t="str">
        <f>RIGHT(B1765,2)</f>
        <v>ke</v>
      </c>
      <c r="CD1765" s="10" t="str">
        <f>RIGHT(B1765,1)</f>
        <v>e</v>
      </c>
    </row>
    <row r="1766" spans="1:82">
      <c r="A1766">
        <v>688</v>
      </c>
      <c r="B1766" s="30" t="s">
        <v>831</v>
      </c>
      <c r="C1766" t="s">
        <v>2315</v>
      </c>
      <c r="D1766" t="s">
        <v>1150</v>
      </c>
      <c r="E1766" t="s">
        <v>2821</v>
      </c>
      <c r="F1766" t="s">
        <v>2847</v>
      </c>
      <c r="G1766" s="1">
        <f>COUNTIF(B1766,"*ii*")</f>
        <v>0</v>
      </c>
      <c r="H1766" s="1">
        <f>COUNTIF(B1766,"*ee*")</f>
        <v>0</v>
      </c>
      <c r="I1766" s="1">
        <f>COUNTIF(B1766,"*aa*")</f>
        <v>0</v>
      </c>
      <c r="J1766" s="1">
        <f>COUNTIF(B1766,"*oo*")</f>
        <v>0</v>
      </c>
      <c r="K1766" s="1">
        <f>COUNTIF(B1766,"*uu*")</f>
        <v>0</v>
      </c>
      <c r="L1766" s="1">
        <f>COUNTIF(B1766,"*ia*")</f>
        <v>0</v>
      </c>
      <c r="M1766" s="1">
        <f>COUNTIF(B1766,"*iu*")</f>
        <v>0</v>
      </c>
      <c r="N1766" s="1">
        <f>COUNTIF(B1766,"*ei*")</f>
        <v>0</v>
      </c>
      <c r="O1766" s="1">
        <f>COUNTIF(B1766,"*ea*")</f>
        <v>0</v>
      </c>
      <c r="P1766" s="1">
        <f>COUNTIF(B1766,"*eo*")</f>
        <v>0</v>
      </c>
      <c r="Q1766" s="1">
        <f>COUNTIF(B1766,"*eu*")</f>
        <v>0</v>
      </c>
      <c r="R1766" s="1">
        <f>COUNTIF(B1766,"*ai*")</f>
        <v>0</v>
      </c>
      <c r="S1766" s="1">
        <f>COUNTIF(B1766,"*ae*")</f>
        <v>0</v>
      </c>
      <c r="T1766" s="1">
        <f>COUNTIF(B1766,"*ao*")</f>
        <v>0</v>
      </c>
      <c r="U1766" s="1">
        <f>COUNTIF(B1766,"*au*")</f>
        <v>0</v>
      </c>
      <c r="V1766" s="1">
        <f>COUNTIF(B1766,"*oi*")</f>
        <v>0</v>
      </c>
      <c r="W1766" s="1">
        <f>COUNTIF(B1766,"*oe*")</f>
        <v>0</v>
      </c>
      <c r="X1766" s="1">
        <f>COUNTIF(B1766,"*oa*")</f>
        <v>0</v>
      </c>
      <c r="Y1766" s="1">
        <f>COUNTIF(B1766,"*ou*")</f>
        <v>0</v>
      </c>
      <c r="Z1766" s="1">
        <f>COUNTIF(B1766,"*ui*")</f>
        <v>0</v>
      </c>
      <c r="AA1766" s="1">
        <f>COUNTIF(B1766,"*ua*")</f>
        <v>0</v>
      </c>
      <c r="AB1766">
        <f>SUM(G1766:AA1766)</f>
        <v>0</v>
      </c>
      <c r="AC1766">
        <v>3</v>
      </c>
      <c r="AD1766">
        <f>COUNTIF(AC1766,"2")</f>
        <v>0</v>
      </c>
      <c r="AE1766">
        <f>COUNTIF(AC1766,"3")</f>
        <v>1</v>
      </c>
      <c r="AF1766">
        <f>COUNTIF(AC1766,"4")</f>
        <v>0</v>
      </c>
      <c r="AG1766">
        <f>COUNTIF(AC1766,"5")</f>
        <v>0</v>
      </c>
      <c r="AH1766">
        <v>1</v>
      </c>
      <c r="AI1766">
        <v>0</v>
      </c>
      <c r="AL1766">
        <v>1</v>
      </c>
      <c r="AO1766" s="1">
        <f>COUNTIF(F1766,"CVCV")+COUNTIF(F1766,"CVVCV")</f>
        <v>0</v>
      </c>
      <c r="AP1766" s="1">
        <f>COUNTIF(F1766,"CVCVC")+COUNTIF(F1766,"CVVCVC")</f>
        <v>0</v>
      </c>
      <c r="AQ1766" s="1">
        <f>COUNTIF(F1766,"VCV")+COUNTIF(F1766,"VVCV")</f>
        <v>0</v>
      </c>
      <c r="AR1766" s="1">
        <f>COUNTIF(F1766,"VCVC")+COUNTIF(F1766,"VVCVC")</f>
        <v>0</v>
      </c>
      <c r="AS1766" s="1">
        <f>COUNTIF(F1766,"CVV")</f>
        <v>0</v>
      </c>
      <c r="AT1766" s="1">
        <f>COUNTIF(F1766,"CVVC")</f>
        <v>0</v>
      </c>
      <c r="AU1766" s="1">
        <f>COUNTIF(F1766,"VV")</f>
        <v>0</v>
      </c>
      <c r="AV1766" s="1">
        <f>COUNTIF(F1766,"VVC")</f>
        <v>0</v>
      </c>
      <c r="AW1766" s="1">
        <f>COUNTIF(F1766,"CVVCVC")+COUNTIF(F1766,"VVCVC")+COUNTIF(F1766,"CVVCV")+COUNTIF(F1766,"VVCV")</f>
        <v>0</v>
      </c>
      <c r="AY1766" s="1">
        <f>COUNTIF(F1766,"CCVCV")</f>
        <v>0</v>
      </c>
      <c r="AZ1766" s="1">
        <f>COUNTIF(F1766,"CCVCVC")</f>
        <v>0</v>
      </c>
      <c r="BA1766" s="1">
        <f>COUNTIF(F1766,"CCVV")</f>
        <v>0</v>
      </c>
      <c r="BB1766" s="1">
        <f>COUNTIF(F1766,"CCVVC")</f>
        <v>0</v>
      </c>
      <c r="BF1766" s="1" t="str">
        <f>RIGHT(F1766,4)</f>
        <v>CVCV</v>
      </c>
      <c r="BG1766" s="1">
        <v>1</v>
      </c>
      <c r="BP1766" s="1">
        <f>SUM(BG1766:BO1766)</f>
        <v>1</v>
      </c>
      <c r="BQ1766">
        <v>0</v>
      </c>
      <c r="BS1766" s="1" t="str">
        <f>LEFT(B1766,1)</f>
        <v>k</v>
      </c>
      <c r="BT1766" s="1" t="str">
        <f>LEFT(B1766,2)</f>
        <v>ku</v>
      </c>
      <c r="BU1766" s="1" t="str">
        <f>RIGHT(B1766,1)</f>
        <v>e</v>
      </c>
      <c r="BX1766" s="10">
        <v>0</v>
      </c>
      <c r="BY1766" s="10" t="str">
        <f>LEFT(CA1766,1)</f>
        <v>e</v>
      </c>
      <c r="BZ1766" s="10" t="str">
        <f>RIGHT(B1766,1)</f>
        <v>e</v>
      </c>
      <c r="CA1766" s="10" t="str">
        <f>RIGHT(B1766,3)</f>
        <v>ene</v>
      </c>
      <c r="CB1766" s="10" t="str">
        <f>RIGHT(B1766,3)</f>
        <v>ene</v>
      </c>
      <c r="CC1766" s="10" t="str">
        <f>RIGHT(B1766,2)</f>
        <v>ne</v>
      </c>
      <c r="CD1766" s="10" t="str">
        <f>RIGHT(B1766,1)</f>
        <v>e</v>
      </c>
    </row>
    <row r="1767" spans="1:82">
      <c r="A1767">
        <v>537</v>
      </c>
      <c r="B1767" s="30" t="s">
        <v>107</v>
      </c>
      <c r="C1767" t="s">
        <v>1292</v>
      </c>
      <c r="D1767" t="s">
        <v>1141</v>
      </c>
      <c r="E1767" t="s">
        <v>1141</v>
      </c>
      <c r="F1767" t="s">
        <v>2847</v>
      </c>
      <c r="G1767" s="1">
        <f>COUNTIF(B1767,"*ii*")</f>
        <v>0</v>
      </c>
      <c r="H1767" s="1">
        <f>COUNTIF(B1767,"*ee*")</f>
        <v>0</v>
      </c>
      <c r="I1767" s="1">
        <f>COUNTIF(B1767,"*aa*")</f>
        <v>0</v>
      </c>
      <c r="J1767" s="1">
        <f>COUNTIF(B1767,"*oo*")</f>
        <v>0</v>
      </c>
      <c r="K1767" s="1">
        <f>COUNTIF(B1767,"*uu*")</f>
        <v>0</v>
      </c>
      <c r="L1767" s="1">
        <f>COUNTIF(B1767,"*ia*")</f>
        <v>0</v>
      </c>
      <c r="M1767" s="1">
        <f>COUNTIF(B1767,"*iu*")</f>
        <v>0</v>
      </c>
      <c r="N1767" s="1">
        <f>COUNTIF(B1767,"*ei*")</f>
        <v>0</v>
      </c>
      <c r="O1767" s="1">
        <f>COUNTIF(B1767,"*ea*")</f>
        <v>0</v>
      </c>
      <c r="P1767" s="1">
        <f>COUNTIF(B1767,"*eo*")</f>
        <v>0</v>
      </c>
      <c r="Q1767" s="1">
        <f>COUNTIF(B1767,"*eu*")</f>
        <v>0</v>
      </c>
      <c r="R1767" s="1">
        <f>COUNTIF(B1767,"*ai*")</f>
        <v>0</v>
      </c>
      <c r="S1767" s="1">
        <f>COUNTIF(B1767,"*ae*")</f>
        <v>0</v>
      </c>
      <c r="T1767" s="1">
        <f>COUNTIF(B1767,"*ao*")</f>
        <v>0</v>
      </c>
      <c r="U1767" s="1">
        <f>COUNTIF(B1767,"*au*")</f>
        <v>0</v>
      </c>
      <c r="V1767" s="1">
        <f>COUNTIF(B1767,"*oi*")</f>
        <v>0</v>
      </c>
      <c r="W1767" s="1">
        <f>COUNTIF(B1767,"*oe*")</f>
        <v>0</v>
      </c>
      <c r="X1767" s="1">
        <f>COUNTIF(B1767,"*oa*")</f>
        <v>0</v>
      </c>
      <c r="Y1767" s="1">
        <f>COUNTIF(B1767,"*ou*")</f>
        <v>0</v>
      </c>
      <c r="Z1767" s="1">
        <f>COUNTIF(B1767,"*ui*")</f>
        <v>0</v>
      </c>
      <c r="AA1767" s="1">
        <f>COUNTIF(B1767,"*ua*")</f>
        <v>0</v>
      </c>
      <c r="AB1767">
        <f>SUM(G1767:AA1767)</f>
        <v>0</v>
      </c>
      <c r="AC1767">
        <v>3</v>
      </c>
      <c r="AD1767">
        <f>COUNTIF(AC1767,"2")</f>
        <v>0</v>
      </c>
      <c r="AE1767">
        <f>COUNTIF(AC1767,"3")</f>
        <v>1</v>
      </c>
      <c r="AF1767">
        <f>COUNTIF(AC1767,"4")</f>
        <v>0</v>
      </c>
      <c r="AG1767">
        <f>COUNTIF(AC1767,"5")</f>
        <v>0</v>
      </c>
      <c r="AH1767">
        <v>1</v>
      </c>
      <c r="AI1767">
        <v>0</v>
      </c>
      <c r="AL1767">
        <v>1</v>
      </c>
      <c r="AO1767" s="1">
        <f>COUNTIF(F1767,"CVCV")+COUNTIF(F1767,"CVVCV")</f>
        <v>0</v>
      </c>
      <c r="AP1767" s="1">
        <f>COUNTIF(F1767,"CVCVC")+COUNTIF(F1767,"CVVCVC")</f>
        <v>0</v>
      </c>
      <c r="AQ1767" s="1">
        <f>COUNTIF(F1767,"VCV")+COUNTIF(F1767,"VVCV")</f>
        <v>0</v>
      </c>
      <c r="AR1767" s="1">
        <f>COUNTIF(F1767,"VCVC")+COUNTIF(F1767,"VVCVC")</f>
        <v>0</v>
      </c>
      <c r="AS1767" s="1">
        <f>COUNTIF(F1767,"CVV")</f>
        <v>0</v>
      </c>
      <c r="AT1767" s="1">
        <f>COUNTIF(F1767,"CVVC")</f>
        <v>0</v>
      </c>
      <c r="AU1767" s="1">
        <f>COUNTIF(F1767,"VV")</f>
        <v>0</v>
      </c>
      <c r="AV1767" s="1">
        <f>COUNTIF(F1767,"VVC")</f>
        <v>0</v>
      </c>
      <c r="AW1767" s="1">
        <f>COUNTIF(F1767,"CVVCVC")+COUNTIF(F1767,"VVCVC")+COUNTIF(F1767,"CVVCV")+COUNTIF(F1767,"VVCV")</f>
        <v>0</v>
      </c>
      <c r="AY1767" s="1">
        <f>COUNTIF(F1767,"CCVCV")</f>
        <v>0</v>
      </c>
      <c r="AZ1767" s="1">
        <f>COUNTIF(F1767,"CCVCVC")</f>
        <v>0</v>
      </c>
      <c r="BA1767" s="1">
        <f>COUNTIF(F1767,"CCVV")</f>
        <v>0</v>
      </c>
      <c r="BB1767" s="1">
        <f>COUNTIF(F1767,"CCVVC")</f>
        <v>0</v>
      </c>
      <c r="BF1767" s="1" t="str">
        <f>RIGHT(F1767,4)</f>
        <v>CVCV</v>
      </c>
      <c r="BG1767" s="1">
        <v>1</v>
      </c>
      <c r="BI1767">
        <f>COUNTIFS(BY1767,"i",BZ1767,"e")+COUNTIFS(BY1767,"i",BZ1767,"o")+COUNTIFS(BY1767,"u",BZ1767,"e")+COUNTIFS(BY1767,"u",BZ1767,"o")</f>
        <v>1</v>
      </c>
      <c r="BP1767" s="1">
        <f>SUM(BG1767:BO1767)</f>
        <v>2</v>
      </c>
      <c r="BQ1767">
        <v>0</v>
      </c>
      <c r="BS1767" s="1" t="str">
        <f>LEFT(B1767,1)</f>
        <v>k</v>
      </c>
      <c r="BT1767" s="1" t="str">
        <f>LEFT(B1767,2)</f>
        <v>ke</v>
      </c>
      <c r="BU1767" s="1" t="str">
        <f>RIGHT(B1767,1)</f>
        <v>e</v>
      </c>
      <c r="BX1767" s="10">
        <v>0</v>
      </c>
      <c r="BY1767" s="10" t="str">
        <f>LEFT(CA1767,1)</f>
        <v>u</v>
      </c>
      <c r="BZ1767" s="10" t="str">
        <f>RIGHT(B1767,1)</f>
        <v>e</v>
      </c>
      <c r="CA1767" s="10" t="str">
        <f>RIGHT(B1767,3)</f>
        <v>upe</v>
      </c>
      <c r="CB1767" s="10" t="str">
        <f>RIGHT(B1767,3)</f>
        <v>upe</v>
      </c>
      <c r="CC1767" s="10" t="str">
        <f>RIGHT(B1767,2)</f>
        <v>pe</v>
      </c>
      <c r="CD1767" s="10" t="str">
        <f>RIGHT(B1767,1)</f>
        <v>e</v>
      </c>
    </row>
    <row r="1768" spans="1:82">
      <c r="A1768">
        <v>1908</v>
      </c>
      <c r="B1768" s="30" t="s">
        <v>88</v>
      </c>
      <c r="C1768" t="s">
        <v>1267</v>
      </c>
      <c r="D1768" t="s">
        <v>1141</v>
      </c>
      <c r="E1768" t="s">
        <v>1141</v>
      </c>
      <c r="F1768" t="s">
        <v>2847</v>
      </c>
      <c r="G1768" s="1">
        <f>COUNTIF(B1768,"*ii*")</f>
        <v>0</v>
      </c>
      <c r="H1768" s="1">
        <f>COUNTIF(B1768,"*ee*")</f>
        <v>0</v>
      </c>
      <c r="I1768" s="1">
        <f>COUNTIF(B1768,"*aa*")</f>
        <v>0</v>
      </c>
      <c r="J1768" s="1">
        <f>COUNTIF(B1768,"*oo*")</f>
        <v>0</v>
      </c>
      <c r="K1768" s="1">
        <f>COUNTIF(B1768,"*uu*")</f>
        <v>0</v>
      </c>
      <c r="L1768" s="1">
        <f>COUNTIF(B1768,"*ia*")</f>
        <v>0</v>
      </c>
      <c r="M1768" s="1">
        <f>COUNTIF(B1768,"*iu*")</f>
        <v>0</v>
      </c>
      <c r="N1768" s="1">
        <f>COUNTIF(B1768,"*ei*")</f>
        <v>0</v>
      </c>
      <c r="O1768" s="1">
        <f>COUNTIF(B1768,"*ea*")</f>
        <v>0</v>
      </c>
      <c r="P1768" s="1">
        <f>COUNTIF(B1768,"*eo*")</f>
        <v>0</v>
      </c>
      <c r="Q1768" s="1">
        <f>COUNTIF(B1768,"*eu*")</f>
        <v>0</v>
      </c>
      <c r="R1768" s="1">
        <f>COUNTIF(B1768,"*ai*")</f>
        <v>0</v>
      </c>
      <c r="S1768" s="1">
        <f>COUNTIF(B1768,"*ae*")</f>
        <v>0</v>
      </c>
      <c r="T1768" s="1">
        <f>COUNTIF(B1768,"*ao*")</f>
        <v>0</v>
      </c>
      <c r="U1768" s="1">
        <f>COUNTIF(B1768,"*au*")</f>
        <v>0</v>
      </c>
      <c r="V1768" s="1">
        <f>COUNTIF(B1768,"*oi*")</f>
        <v>0</v>
      </c>
      <c r="W1768" s="1">
        <f>COUNTIF(B1768,"*oe*")</f>
        <v>0</v>
      </c>
      <c r="X1768" s="1">
        <f>COUNTIF(B1768,"*oa*")</f>
        <v>0</v>
      </c>
      <c r="Y1768" s="1">
        <f>COUNTIF(B1768,"*ou*")</f>
        <v>0</v>
      </c>
      <c r="Z1768" s="1">
        <f>COUNTIF(B1768,"*ui*")</f>
        <v>0</v>
      </c>
      <c r="AA1768" s="1">
        <f>COUNTIF(B1768,"*ua*")</f>
        <v>0</v>
      </c>
      <c r="AB1768">
        <f>SUM(G1768:AA1768)</f>
        <v>0</v>
      </c>
      <c r="AC1768">
        <v>3</v>
      </c>
      <c r="AD1768">
        <f>COUNTIF(AC1768,"2")</f>
        <v>0</v>
      </c>
      <c r="AE1768">
        <f>COUNTIF(AC1768,"3")</f>
        <v>1</v>
      </c>
      <c r="AF1768">
        <f>COUNTIF(AC1768,"4")</f>
        <v>0</v>
      </c>
      <c r="AG1768">
        <f>COUNTIF(AC1768,"5")</f>
        <v>0</v>
      </c>
      <c r="AH1768">
        <v>1</v>
      </c>
      <c r="AI1768">
        <v>0</v>
      </c>
      <c r="AL1768">
        <v>1</v>
      </c>
      <c r="AO1768" s="1">
        <f>COUNTIF(F1768,"CVCV")+COUNTIF(F1768,"CVVCV")</f>
        <v>0</v>
      </c>
      <c r="AP1768" s="1">
        <f>COUNTIF(F1768,"CVCVC")+COUNTIF(F1768,"CVVCVC")</f>
        <v>0</v>
      </c>
      <c r="AQ1768" s="1">
        <f>COUNTIF(F1768,"VCV")+COUNTIF(F1768,"VVCV")</f>
        <v>0</v>
      </c>
      <c r="AR1768" s="1">
        <f>COUNTIF(F1768,"VCVC")+COUNTIF(F1768,"VVCVC")</f>
        <v>0</v>
      </c>
      <c r="AS1768" s="1">
        <f>COUNTIF(F1768,"CVV")</f>
        <v>0</v>
      </c>
      <c r="AT1768" s="1">
        <f>COUNTIF(F1768,"CVVC")</f>
        <v>0</v>
      </c>
      <c r="AU1768" s="1">
        <f>COUNTIF(F1768,"VV")</f>
        <v>0</v>
      </c>
      <c r="AV1768" s="1">
        <f>COUNTIF(F1768,"VVC")</f>
        <v>0</v>
      </c>
      <c r="AW1768" s="1">
        <f>COUNTIF(F1768,"CVVCVC")+COUNTIF(F1768,"VVCVC")+COUNTIF(F1768,"CVVCV")+COUNTIF(F1768,"VVCV")</f>
        <v>0</v>
      </c>
      <c r="AY1768" s="1">
        <f>COUNTIF(F1768,"CCVCV")</f>
        <v>0</v>
      </c>
      <c r="AZ1768" s="1">
        <f>COUNTIF(F1768,"CCVCVC")</f>
        <v>0</v>
      </c>
      <c r="BA1768" s="1">
        <f>COUNTIF(F1768,"CCVV")</f>
        <v>0</v>
      </c>
      <c r="BB1768" s="1">
        <f>COUNTIF(F1768,"CCVVC")</f>
        <v>0</v>
      </c>
      <c r="BF1768" s="1" t="str">
        <f>RIGHT(F1768,4)</f>
        <v>CVCV</v>
      </c>
      <c r="BG1768" s="1">
        <v>1</v>
      </c>
      <c r="BP1768" s="1">
        <f>SUM(BG1768:BO1768)</f>
        <v>1</v>
      </c>
      <c r="BQ1768">
        <v>0</v>
      </c>
      <c r="BS1768" s="1" t="str">
        <f>LEFT(B1768,1)</f>
        <v>t</v>
      </c>
      <c r="BT1768" s="1" t="str">
        <f>LEFT(B1768,2)</f>
        <v>to</v>
      </c>
      <c r="BU1768" s="1" t="str">
        <f>RIGHT(B1768,1)</f>
        <v>e</v>
      </c>
      <c r="BX1768" s="10">
        <v>0</v>
      </c>
      <c r="BY1768" s="10" t="str">
        <f>LEFT(CA1768,1)</f>
        <v>e</v>
      </c>
      <c r="BZ1768" s="10" t="str">
        <f>RIGHT(B1768,1)</f>
        <v>e</v>
      </c>
      <c r="CA1768" s="10" t="str">
        <f>RIGHT(B1768,3)</f>
        <v>ere</v>
      </c>
      <c r="CB1768" s="10" t="str">
        <f>RIGHT(B1768,3)</f>
        <v>ere</v>
      </c>
      <c r="CC1768" s="10" t="str">
        <f>RIGHT(B1768,2)</f>
        <v>re</v>
      </c>
      <c r="CD1768" s="10" t="str">
        <f>RIGHT(B1768,1)</f>
        <v>e</v>
      </c>
    </row>
    <row r="1769" spans="1:82">
      <c r="A1769">
        <v>640</v>
      </c>
      <c r="B1769" s="30" t="s">
        <v>679</v>
      </c>
      <c r="C1769" t="s">
        <v>2092</v>
      </c>
      <c r="D1769" t="s">
        <v>1152</v>
      </c>
      <c r="E1769" t="s">
        <v>1141</v>
      </c>
      <c r="F1769" t="s">
        <v>2847</v>
      </c>
      <c r="G1769" s="1">
        <f>COUNTIF(B1769,"*ii*")</f>
        <v>0</v>
      </c>
      <c r="H1769" s="1">
        <f>COUNTIF(B1769,"*ee*")</f>
        <v>0</v>
      </c>
      <c r="I1769" s="1">
        <f>COUNTIF(B1769,"*aa*")</f>
        <v>0</v>
      </c>
      <c r="J1769" s="1">
        <f>COUNTIF(B1769,"*oo*")</f>
        <v>0</v>
      </c>
      <c r="K1769" s="1">
        <f>COUNTIF(B1769,"*uu*")</f>
        <v>0</v>
      </c>
      <c r="L1769" s="1">
        <f>COUNTIF(B1769,"*ia*")</f>
        <v>0</v>
      </c>
      <c r="M1769" s="1">
        <f>COUNTIF(B1769,"*iu*")</f>
        <v>0</v>
      </c>
      <c r="N1769" s="1">
        <f>COUNTIF(B1769,"*ei*")</f>
        <v>0</v>
      </c>
      <c r="O1769" s="1">
        <f>COUNTIF(B1769,"*ea*")</f>
        <v>0</v>
      </c>
      <c r="P1769" s="1">
        <f>COUNTIF(B1769,"*eo*")</f>
        <v>0</v>
      </c>
      <c r="Q1769" s="1">
        <f>COUNTIF(B1769,"*eu*")</f>
        <v>0</v>
      </c>
      <c r="R1769" s="1">
        <f>COUNTIF(B1769,"*ai*")</f>
        <v>0</v>
      </c>
      <c r="S1769" s="1">
        <f>COUNTIF(B1769,"*ae*")</f>
        <v>0</v>
      </c>
      <c r="T1769" s="1">
        <f>COUNTIF(B1769,"*ao*")</f>
        <v>0</v>
      </c>
      <c r="U1769" s="1">
        <f>COUNTIF(B1769,"*au*")</f>
        <v>0</v>
      </c>
      <c r="V1769" s="1">
        <f>COUNTIF(B1769,"*oi*")</f>
        <v>0</v>
      </c>
      <c r="W1769" s="1">
        <f>COUNTIF(B1769,"*oe*")</f>
        <v>0</v>
      </c>
      <c r="X1769" s="1">
        <f>COUNTIF(B1769,"*oa*")</f>
        <v>0</v>
      </c>
      <c r="Y1769" s="1">
        <f>COUNTIF(B1769,"*ou*")</f>
        <v>0</v>
      </c>
      <c r="Z1769" s="1">
        <f>COUNTIF(B1769,"*ui*")</f>
        <v>0</v>
      </c>
      <c r="AA1769" s="1">
        <f>COUNTIF(B1769,"*ua*")</f>
        <v>0</v>
      </c>
      <c r="AB1769">
        <f>SUM(G1769:AA1769)</f>
        <v>0</v>
      </c>
      <c r="AC1769">
        <v>3</v>
      </c>
      <c r="AD1769">
        <f>COUNTIF(AC1769,"2")</f>
        <v>0</v>
      </c>
      <c r="AE1769">
        <f>COUNTIF(AC1769,"3")</f>
        <v>1</v>
      </c>
      <c r="AF1769">
        <f>COUNTIF(AC1769,"4")</f>
        <v>0</v>
      </c>
      <c r="AG1769">
        <f>COUNTIF(AC1769,"5")</f>
        <v>0</v>
      </c>
      <c r="AH1769">
        <v>1</v>
      </c>
      <c r="AI1769">
        <v>0</v>
      </c>
      <c r="AL1769">
        <v>1</v>
      </c>
      <c r="AO1769" s="1">
        <f>COUNTIF(F1769,"CVCV")+COUNTIF(F1769,"CVVCV")</f>
        <v>0</v>
      </c>
      <c r="AP1769" s="1">
        <f>COUNTIF(F1769,"CVCVC")+COUNTIF(F1769,"CVVCVC")</f>
        <v>0</v>
      </c>
      <c r="AQ1769" s="1">
        <f>COUNTIF(F1769,"VCV")+COUNTIF(F1769,"VVCV")</f>
        <v>0</v>
      </c>
      <c r="AR1769" s="1">
        <f>COUNTIF(F1769,"VCVC")+COUNTIF(F1769,"VVCVC")</f>
        <v>0</v>
      </c>
      <c r="AS1769" s="1">
        <f>COUNTIF(F1769,"CVV")</f>
        <v>0</v>
      </c>
      <c r="AT1769" s="1">
        <f>COUNTIF(F1769,"CVVC")</f>
        <v>0</v>
      </c>
      <c r="AU1769" s="1">
        <f>COUNTIF(F1769,"VV")</f>
        <v>0</v>
      </c>
      <c r="AV1769" s="1">
        <f>COUNTIF(F1769,"VVC")</f>
        <v>0</v>
      </c>
      <c r="AW1769" s="1">
        <f>COUNTIF(F1769,"CVVCVC")+COUNTIF(F1769,"VVCVC")+COUNTIF(F1769,"CVVCV")+COUNTIF(F1769,"VVCV")</f>
        <v>0</v>
      </c>
      <c r="AY1769" s="1">
        <f>COUNTIF(F1769,"CCVCV")</f>
        <v>0</v>
      </c>
      <c r="AZ1769" s="1">
        <f>COUNTIF(F1769,"CCVCVC")</f>
        <v>0</v>
      </c>
      <c r="BA1769" s="1">
        <f>COUNTIF(F1769,"CCVV")</f>
        <v>0</v>
      </c>
      <c r="BB1769" s="1">
        <f>COUNTIF(F1769,"CCVVC")</f>
        <v>0</v>
      </c>
      <c r="BF1769" s="1" t="str">
        <f>RIGHT(F1769,4)</f>
        <v>CVCV</v>
      </c>
      <c r="BG1769" s="1">
        <v>1</v>
      </c>
      <c r="BP1769" s="1">
        <f>SUM(BG1769:BO1769)</f>
        <v>1</v>
      </c>
      <c r="BQ1769">
        <v>0</v>
      </c>
      <c r="BS1769" s="1" t="str">
        <f>LEFT(B1769,1)</f>
        <v>k</v>
      </c>
      <c r="BT1769" s="1" t="str">
        <f>LEFT(B1769,2)</f>
        <v>ko</v>
      </c>
      <c r="BU1769" s="1" t="str">
        <f>RIGHT(B1769,1)</f>
        <v>e</v>
      </c>
      <c r="BX1769" s="10">
        <v>0</v>
      </c>
      <c r="BY1769" s="10" t="str">
        <f>LEFT(CA1769,1)</f>
        <v>o</v>
      </c>
      <c r="BZ1769" s="10" t="str">
        <f>RIGHT(B1769,1)</f>
        <v>e</v>
      </c>
      <c r="CA1769" s="10" t="str">
        <f>RIGHT(B1769,3)</f>
        <v>ore</v>
      </c>
      <c r="CB1769" s="10" t="str">
        <f>RIGHT(B1769,3)</f>
        <v>ore</v>
      </c>
      <c r="CC1769" s="10" t="str">
        <f>RIGHT(B1769,2)</f>
        <v>re</v>
      </c>
      <c r="CD1769" s="10" t="str">
        <f>RIGHT(B1769,1)</f>
        <v>e</v>
      </c>
    </row>
    <row r="1770" spans="1:82">
      <c r="A1770">
        <v>1671</v>
      </c>
      <c r="B1770" s="30" t="s">
        <v>3570</v>
      </c>
      <c r="C1770" t="s">
        <v>1577</v>
      </c>
      <c r="D1770" t="s">
        <v>1150</v>
      </c>
      <c r="E1770" t="s">
        <v>2821</v>
      </c>
      <c r="F1770" t="s">
        <v>2847</v>
      </c>
      <c r="G1770" s="1">
        <f>COUNTIF(B1770,"*ii*")</f>
        <v>0</v>
      </c>
      <c r="H1770" s="1">
        <f>COUNTIF(B1770,"*ee*")</f>
        <v>0</v>
      </c>
      <c r="I1770" s="1">
        <f>COUNTIF(B1770,"*aa*")</f>
        <v>0</v>
      </c>
      <c r="J1770" s="1">
        <f>COUNTIF(B1770,"*oo*")</f>
        <v>0</v>
      </c>
      <c r="K1770" s="1">
        <f>COUNTIF(B1770,"*uu*")</f>
        <v>0</v>
      </c>
      <c r="L1770" s="1">
        <f>COUNTIF(B1770,"*ia*")</f>
        <v>0</v>
      </c>
      <c r="M1770" s="1">
        <f>COUNTIF(B1770,"*iu*")</f>
        <v>0</v>
      </c>
      <c r="N1770" s="1">
        <f>COUNTIF(B1770,"*ei*")</f>
        <v>0</v>
      </c>
      <c r="O1770" s="1">
        <f>COUNTIF(B1770,"*ea*")</f>
        <v>0</v>
      </c>
      <c r="P1770" s="1">
        <f>COUNTIF(B1770,"*eo*")</f>
        <v>0</v>
      </c>
      <c r="Q1770" s="1">
        <f>COUNTIF(B1770,"*eu*")</f>
        <v>0</v>
      </c>
      <c r="R1770" s="1">
        <f>COUNTIF(B1770,"*ai*")</f>
        <v>0</v>
      </c>
      <c r="S1770" s="1">
        <f>COUNTIF(B1770,"*ae*")</f>
        <v>0</v>
      </c>
      <c r="T1770" s="1">
        <f>COUNTIF(B1770,"*ao*")</f>
        <v>0</v>
      </c>
      <c r="U1770" s="1">
        <f>COUNTIF(B1770,"*au*")</f>
        <v>0</v>
      </c>
      <c r="V1770" s="1">
        <f>COUNTIF(B1770,"*oi*")</f>
        <v>0</v>
      </c>
      <c r="W1770" s="1">
        <f>COUNTIF(B1770,"*oe*")</f>
        <v>0</v>
      </c>
      <c r="X1770" s="1">
        <f>COUNTIF(B1770,"*oa*")</f>
        <v>0</v>
      </c>
      <c r="Y1770" s="1">
        <f>COUNTIF(B1770,"*ou*")</f>
        <v>0</v>
      </c>
      <c r="Z1770" s="1">
        <f>COUNTIF(B1770,"*ui*")</f>
        <v>0</v>
      </c>
      <c r="AA1770" s="1">
        <f>COUNTIF(B1770,"*ua*")</f>
        <v>0</v>
      </c>
      <c r="AB1770">
        <f>SUM(G1770:AA1770)</f>
        <v>0</v>
      </c>
      <c r="AC1770">
        <v>3</v>
      </c>
      <c r="AD1770">
        <f>COUNTIF(AC1770,"2")</f>
        <v>0</v>
      </c>
      <c r="AE1770">
        <f>COUNTIF(AC1770,"3")</f>
        <v>1</v>
      </c>
      <c r="AF1770">
        <f>COUNTIF(AC1770,"4")</f>
        <v>0</v>
      </c>
      <c r="AG1770">
        <f>COUNTIF(AC1770,"5")</f>
        <v>0</v>
      </c>
      <c r="AH1770">
        <v>1</v>
      </c>
      <c r="AI1770">
        <v>0</v>
      </c>
      <c r="AL1770">
        <v>1</v>
      </c>
      <c r="AO1770" s="1">
        <f>COUNTIF(F1770,"CVCV")+COUNTIF(F1770,"CVVCV")</f>
        <v>0</v>
      </c>
      <c r="AP1770" s="1">
        <f>COUNTIF(F1770,"CVCVC")+COUNTIF(F1770,"CVVCVC")</f>
        <v>0</v>
      </c>
      <c r="AQ1770" s="1">
        <f>COUNTIF(F1770,"VCV")+COUNTIF(F1770,"VVCV")</f>
        <v>0</v>
      </c>
      <c r="AR1770" s="1">
        <f>COUNTIF(F1770,"VCVC")+COUNTIF(F1770,"VVCVC")</f>
        <v>0</v>
      </c>
      <c r="AS1770" s="1">
        <f>COUNTIF(F1770,"CVV")</f>
        <v>0</v>
      </c>
      <c r="AT1770" s="1">
        <f>COUNTIF(F1770,"CVVC")</f>
        <v>0</v>
      </c>
      <c r="AU1770" s="1">
        <f>COUNTIF(F1770,"VV")</f>
        <v>0</v>
      </c>
      <c r="AV1770" s="1">
        <f>COUNTIF(F1770,"VVC")</f>
        <v>0</v>
      </c>
      <c r="AW1770" s="1">
        <f>COUNTIF(F1770,"CVVCVC")+COUNTIF(F1770,"VVCVC")+COUNTIF(F1770,"CVVCV")+COUNTIF(F1770,"VVCV")</f>
        <v>0</v>
      </c>
      <c r="AY1770" s="1">
        <f>COUNTIF(F1770,"CCVCV")</f>
        <v>0</v>
      </c>
      <c r="AZ1770" s="1">
        <f>COUNTIF(F1770,"CCVCVC")</f>
        <v>0</v>
      </c>
      <c r="BA1770" s="1">
        <f>COUNTIF(F1770,"CCVV")</f>
        <v>0</v>
      </c>
      <c r="BB1770" s="1">
        <f>COUNTIF(F1770,"CCVVC")</f>
        <v>0</v>
      </c>
      <c r="BF1770" s="1" t="str">
        <f>RIGHT(F1770,4)</f>
        <v>CVCV</v>
      </c>
      <c r="BG1770" s="1">
        <v>1</v>
      </c>
      <c r="BP1770" s="1">
        <f>SUM(BG1770:BO1770)</f>
        <v>1</v>
      </c>
      <c r="BQ1770">
        <v>0</v>
      </c>
      <c r="BS1770" s="1" t="str">
        <f>LEFT(B1770,1)</f>
        <v>s</v>
      </c>
      <c r="BT1770" s="1" t="str">
        <f>LEFT(B1770,2)</f>
        <v>si</v>
      </c>
      <c r="BU1770" s="1" t="str">
        <f>RIGHT(B1770,1)</f>
        <v>e</v>
      </c>
      <c r="BX1770" s="10">
        <v>0</v>
      </c>
      <c r="BY1770" s="10" t="str">
        <f>LEFT(CA1770,1)</f>
        <v>a</v>
      </c>
      <c r="BZ1770" s="10" t="str">
        <f>RIGHT(B1770,1)</f>
        <v>e</v>
      </c>
      <c r="CA1770" s="10" t="str">
        <f>RIGHT(B1770,3)</f>
        <v>aʔe</v>
      </c>
      <c r="CB1770" s="10" t="str">
        <f>RIGHT(B1770,3)</f>
        <v>aʔe</v>
      </c>
      <c r="CC1770" s="10" t="str">
        <f>RIGHT(B1770,2)</f>
        <v>ʔe</v>
      </c>
      <c r="CD1770" s="10" t="str">
        <f>RIGHT(B1770,1)</f>
        <v>e</v>
      </c>
    </row>
    <row r="1771" spans="1:82">
      <c r="A1771">
        <v>422</v>
      </c>
      <c r="B1771" s="30" t="s">
        <v>436</v>
      </c>
      <c r="C1771" t="s">
        <v>1753</v>
      </c>
      <c r="D1771" t="s">
        <v>1141</v>
      </c>
      <c r="E1771" t="s">
        <v>1141</v>
      </c>
      <c r="F1771" t="s">
        <v>2847</v>
      </c>
      <c r="G1771" s="1">
        <f>COUNTIF(B1771,"*ii*")</f>
        <v>0</v>
      </c>
      <c r="H1771" s="1">
        <f>COUNTIF(B1771,"*ee*")</f>
        <v>0</v>
      </c>
      <c r="I1771" s="1">
        <f>COUNTIF(B1771,"*aa*")</f>
        <v>0</v>
      </c>
      <c r="J1771" s="1">
        <f>COUNTIF(B1771,"*oo*")</f>
        <v>0</v>
      </c>
      <c r="K1771" s="1">
        <f>COUNTIF(B1771,"*uu*")</f>
        <v>0</v>
      </c>
      <c r="L1771" s="1">
        <f>COUNTIF(B1771,"*ia*")</f>
        <v>0</v>
      </c>
      <c r="M1771" s="1">
        <f>COUNTIF(B1771,"*iu*")</f>
        <v>0</v>
      </c>
      <c r="N1771" s="1">
        <f>COUNTIF(B1771,"*ei*")</f>
        <v>0</v>
      </c>
      <c r="O1771" s="1">
        <f>COUNTIF(B1771,"*ea*")</f>
        <v>0</v>
      </c>
      <c r="P1771" s="1">
        <f>COUNTIF(B1771,"*eo*")</f>
        <v>0</v>
      </c>
      <c r="Q1771" s="1">
        <f>COUNTIF(B1771,"*eu*")</f>
        <v>0</v>
      </c>
      <c r="R1771" s="1">
        <f>COUNTIF(B1771,"*ai*")</f>
        <v>0</v>
      </c>
      <c r="S1771" s="1">
        <f>COUNTIF(B1771,"*ae*")</f>
        <v>0</v>
      </c>
      <c r="T1771" s="1">
        <f>COUNTIF(B1771,"*ao*")</f>
        <v>0</v>
      </c>
      <c r="U1771" s="1">
        <f>COUNTIF(B1771,"*au*")</f>
        <v>0</v>
      </c>
      <c r="V1771" s="1">
        <f>COUNTIF(B1771,"*oi*")</f>
        <v>0</v>
      </c>
      <c r="W1771" s="1">
        <f>COUNTIF(B1771,"*oe*")</f>
        <v>0</v>
      </c>
      <c r="X1771" s="1">
        <f>COUNTIF(B1771,"*oa*")</f>
        <v>0</v>
      </c>
      <c r="Y1771" s="1">
        <f>COUNTIF(B1771,"*ou*")</f>
        <v>0</v>
      </c>
      <c r="Z1771" s="1">
        <f>COUNTIF(B1771,"*ui*")</f>
        <v>0</v>
      </c>
      <c r="AA1771" s="1">
        <f>COUNTIF(B1771,"*ua*")</f>
        <v>0</v>
      </c>
      <c r="AB1771">
        <f>SUM(G1771:AA1771)</f>
        <v>0</v>
      </c>
      <c r="AC1771">
        <v>3</v>
      </c>
      <c r="AD1771">
        <f>COUNTIF(AC1771,"2")</f>
        <v>0</v>
      </c>
      <c r="AE1771">
        <f>COUNTIF(AC1771,"3")</f>
        <v>1</v>
      </c>
      <c r="AF1771">
        <f>COUNTIF(AC1771,"4")</f>
        <v>0</v>
      </c>
      <c r="AG1771">
        <f>COUNTIF(AC1771,"5")</f>
        <v>0</v>
      </c>
      <c r="AH1771">
        <v>1</v>
      </c>
      <c r="AI1771">
        <v>0</v>
      </c>
      <c r="AL1771">
        <v>1</v>
      </c>
      <c r="AO1771" s="1">
        <f>COUNTIF(F1771,"CVCV")+COUNTIF(F1771,"CVVCV")</f>
        <v>0</v>
      </c>
      <c r="AP1771" s="1">
        <f>COUNTIF(F1771,"CVCVC")+COUNTIF(F1771,"CVVCVC")</f>
        <v>0</v>
      </c>
      <c r="AQ1771" s="1">
        <f>COUNTIF(F1771,"VCV")+COUNTIF(F1771,"VVCV")</f>
        <v>0</v>
      </c>
      <c r="AR1771" s="1">
        <f>COUNTIF(F1771,"VCVC")+COUNTIF(F1771,"VVCVC")</f>
        <v>0</v>
      </c>
      <c r="AS1771" s="1">
        <f>COUNTIF(F1771,"CVV")</f>
        <v>0</v>
      </c>
      <c r="AT1771" s="1">
        <f>COUNTIF(F1771,"CVVC")</f>
        <v>0</v>
      </c>
      <c r="AU1771" s="1">
        <f>COUNTIF(F1771,"VV")</f>
        <v>0</v>
      </c>
      <c r="AV1771" s="1">
        <f>COUNTIF(F1771,"VVC")</f>
        <v>0</v>
      </c>
      <c r="AW1771" s="1">
        <f>COUNTIF(F1771,"CVVCVC")+COUNTIF(F1771,"VVCVC")+COUNTIF(F1771,"CVVCV")+COUNTIF(F1771,"VVCV")</f>
        <v>0</v>
      </c>
      <c r="AY1771" s="1">
        <f>COUNTIF(F1771,"CCVCV")</f>
        <v>0</v>
      </c>
      <c r="AZ1771" s="1">
        <f>COUNTIF(F1771,"CCVCVC")</f>
        <v>0</v>
      </c>
      <c r="BA1771" s="1">
        <f>COUNTIF(F1771,"CCVV")</f>
        <v>0</v>
      </c>
      <c r="BB1771" s="1">
        <f>COUNTIF(F1771,"CCVVC")</f>
        <v>0</v>
      </c>
      <c r="BF1771" s="1" t="str">
        <f>RIGHT(F1771,4)</f>
        <v>CVCV</v>
      </c>
      <c r="BG1771" s="1">
        <v>1</v>
      </c>
      <c r="BP1771" s="1">
        <f>SUM(BG1771:BO1771)</f>
        <v>1</v>
      </c>
      <c r="BQ1771">
        <v>0</v>
      </c>
      <c r="BS1771" s="1" t="str">
        <f>LEFT(B1771,1)</f>
        <v>h</v>
      </c>
      <c r="BT1771" s="1" t="str">
        <f>LEFT(B1771,2)</f>
        <v>hu</v>
      </c>
      <c r="BU1771" s="1" t="str">
        <f>RIGHT(B1771,1)</f>
        <v>i</v>
      </c>
      <c r="BX1771" s="10">
        <v>0</v>
      </c>
      <c r="BY1771" s="10" t="str">
        <f>LEFT(CA1771,1)</f>
        <v>a</v>
      </c>
      <c r="BZ1771" s="10" t="str">
        <f>RIGHT(B1771,1)</f>
        <v>i</v>
      </c>
      <c r="CA1771" s="10" t="str">
        <f>RIGHT(B1771,3)</f>
        <v>ani</v>
      </c>
      <c r="CB1771" s="10" t="str">
        <f>RIGHT(B1771,3)</f>
        <v>ani</v>
      </c>
      <c r="CC1771" s="10" t="str">
        <f>RIGHT(B1771,2)</f>
        <v>ni</v>
      </c>
      <c r="CD1771" s="10" t="str">
        <f>RIGHT(B1771,1)</f>
        <v>i</v>
      </c>
    </row>
    <row r="1772" spans="1:82">
      <c r="A1772">
        <v>757</v>
      </c>
      <c r="B1772" s="30" t="s">
        <v>383</v>
      </c>
      <c r="C1772" t="s">
        <v>1685</v>
      </c>
      <c r="D1772" t="s">
        <v>1150</v>
      </c>
      <c r="E1772" t="s">
        <v>2821</v>
      </c>
      <c r="F1772" t="s">
        <v>2847</v>
      </c>
      <c r="G1772" s="1">
        <f>COUNTIF(B1772,"*ii*")</f>
        <v>0</v>
      </c>
      <c r="H1772" s="1">
        <f>COUNTIF(B1772,"*ee*")</f>
        <v>0</v>
      </c>
      <c r="I1772" s="1">
        <f>COUNTIF(B1772,"*aa*")</f>
        <v>0</v>
      </c>
      <c r="J1772" s="1">
        <f>COUNTIF(B1772,"*oo*")</f>
        <v>0</v>
      </c>
      <c r="K1772" s="1">
        <f>COUNTIF(B1772,"*uu*")</f>
        <v>0</v>
      </c>
      <c r="L1772" s="1">
        <f>COUNTIF(B1772,"*ia*")</f>
        <v>0</v>
      </c>
      <c r="M1772" s="1">
        <f>COUNTIF(B1772,"*iu*")</f>
        <v>0</v>
      </c>
      <c r="N1772" s="1">
        <f>COUNTIF(B1772,"*ei*")</f>
        <v>0</v>
      </c>
      <c r="O1772" s="1">
        <f>COUNTIF(B1772,"*ea*")</f>
        <v>0</v>
      </c>
      <c r="P1772" s="1">
        <f>COUNTIF(B1772,"*eo*")</f>
        <v>0</v>
      </c>
      <c r="Q1772" s="1">
        <f>COUNTIF(B1772,"*eu*")</f>
        <v>0</v>
      </c>
      <c r="R1772" s="1">
        <f>COUNTIF(B1772,"*ai*")</f>
        <v>0</v>
      </c>
      <c r="S1772" s="1">
        <f>COUNTIF(B1772,"*ae*")</f>
        <v>0</v>
      </c>
      <c r="T1772" s="1">
        <f>COUNTIF(B1772,"*ao*")</f>
        <v>0</v>
      </c>
      <c r="U1772" s="1">
        <f>COUNTIF(B1772,"*au*")</f>
        <v>0</v>
      </c>
      <c r="V1772" s="1">
        <f>COUNTIF(B1772,"*oi*")</f>
        <v>0</v>
      </c>
      <c r="W1772" s="1">
        <f>COUNTIF(B1772,"*oe*")</f>
        <v>0</v>
      </c>
      <c r="X1772" s="1">
        <f>COUNTIF(B1772,"*oa*")</f>
        <v>0</v>
      </c>
      <c r="Y1772" s="1">
        <f>COUNTIF(B1772,"*ou*")</f>
        <v>0</v>
      </c>
      <c r="Z1772" s="1">
        <f>COUNTIF(B1772,"*ui*")</f>
        <v>0</v>
      </c>
      <c r="AA1772" s="1">
        <f>COUNTIF(B1772,"*ua*")</f>
        <v>0</v>
      </c>
      <c r="AB1772">
        <f>SUM(G1772:AA1772)</f>
        <v>0</v>
      </c>
      <c r="AC1772">
        <v>3</v>
      </c>
      <c r="AD1772">
        <f>COUNTIF(AC1772,"2")</f>
        <v>0</v>
      </c>
      <c r="AE1772">
        <f>COUNTIF(AC1772,"3")</f>
        <v>1</v>
      </c>
      <c r="AF1772">
        <f>COUNTIF(AC1772,"4")</f>
        <v>0</v>
      </c>
      <c r="AG1772">
        <f>COUNTIF(AC1772,"5")</f>
        <v>0</v>
      </c>
      <c r="AH1772">
        <v>1</v>
      </c>
      <c r="AI1772">
        <v>0</v>
      </c>
      <c r="AL1772">
        <v>1</v>
      </c>
      <c r="AO1772" s="1">
        <f>COUNTIF(F1772,"CVCV")+COUNTIF(F1772,"CVVCV")</f>
        <v>0</v>
      </c>
      <c r="AP1772" s="1">
        <f>COUNTIF(F1772,"CVCVC")+COUNTIF(F1772,"CVVCVC")</f>
        <v>0</v>
      </c>
      <c r="AQ1772" s="1">
        <f>COUNTIF(F1772,"VCV")+COUNTIF(F1772,"VVCV")</f>
        <v>0</v>
      </c>
      <c r="AR1772" s="1">
        <f>COUNTIF(F1772,"VCVC")+COUNTIF(F1772,"VVCVC")</f>
        <v>0</v>
      </c>
      <c r="AS1772" s="1">
        <f>COUNTIF(F1772,"CVV")</f>
        <v>0</v>
      </c>
      <c r="AT1772" s="1">
        <f>COUNTIF(F1772,"CVVC")</f>
        <v>0</v>
      </c>
      <c r="AU1772" s="1">
        <f>COUNTIF(F1772,"VV")</f>
        <v>0</v>
      </c>
      <c r="AV1772" s="1">
        <f>COUNTIF(F1772,"VVC")</f>
        <v>0</v>
      </c>
      <c r="AW1772" s="1">
        <f>COUNTIF(F1772,"CVVCVC")+COUNTIF(F1772,"VVCVC")+COUNTIF(F1772,"CVVCV")+COUNTIF(F1772,"VVCV")</f>
        <v>0</v>
      </c>
      <c r="AY1772" s="1">
        <f>COUNTIF(F1772,"CCVCV")</f>
        <v>0</v>
      </c>
      <c r="AZ1772" s="1">
        <f>COUNTIF(F1772,"CCVCVC")</f>
        <v>0</v>
      </c>
      <c r="BA1772" s="1">
        <f>COUNTIF(F1772,"CCVV")</f>
        <v>0</v>
      </c>
      <c r="BB1772" s="1">
        <f>COUNTIF(F1772,"CCVVC")</f>
        <v>0</v>
      </c>
      <c r="BF1772" s="1" t="str">
        <f>RIGHT(F1772,4)</f>
        <v>CVCV</v>
      </c>
      <c r="BG1772" s="1">
        <v>1</v>
      </c>
      <c r="BP1772" s="1">
        <f>SUM(BG1772:BO1772)</f>
        <v>1</v>
      </c>
      <c r="BQ1772">
        <v>0</v>
      </c>
      <c r="BS1772" s="1" t="str">
        <f>LEFT(B1772,1)</f>
        <v>m</v>
      </c>
      <c r="BT1772" s="1" t="str">
        <f>LEFT(B1772,2)</f>
        <v>ma</v>
      </c>
      <c r="BU1772" s="1" t="str">
        <f>RIGHT(B1772,1)</f>
        <v>i</v>
      </c>
      <c r="BX1772" s="10">
        <v>0</v>
      </c>
      <c r="BY1772" s="10" t="str">
        <f>LEFT(CA1772,1)</f>
        <v>i</v>
      </c>
      <c r="BZ1772" s="10" t="str">
        <f>RIGHT(B1772,1)</f>
        <v>i</v>
      </c>
      <c r="CA1772" s="10" t="str">
        <f>RIGHT(B1772,3)</f>
        <v>ini</v>
      </c>
      <c r="CB1772" s="10" t="str">
        <f>RIGHT(B1772,3)</f>
        <v>ini</v>
      </c>
      <c r="CC1772" s="10" t="str">
        <f>RIGHT(B1772,2)</f>
        <v>ni</v>
      </c>
      <c r="CD1772" s="10" t="str">
        <f>RIGHT(B1772,1)</f>
        <v>i</v>
      </c>
    </row>
    <row r="1773" spans="1:82">
      <c r="A1773">
        <v>564</v>
      </c>
      <c r="B1773" s="30" t="s">
        <v>874</v>
      </c>
      <c r="C1773" t="s">
        <v>2379</v>
      </c>
      <c r="D1773" t="s">
        <v>1150</v>
      </c>
      <c r="E1773" t="s">
        <v>2821</v>
      </c>
      <c r="F1773" t="s">
        <v>2847</v>
      </c>
      <c r="G1773" s="1">
        <f>COUNTIF(B1773,"*ii*")</f>
        <v>0</v>
      </c>
      <c r="H1773" s="1">
        <f>COUNTIF(B1773,"*ee*")</f>
        <v>0</v>
      </c>
      <c r="I1773" s="1">
        <f>COUNTIF(B1773,"*aa*")</f>
        <v>0</v>
      </c>
      <c r="J1773" s="1">
        <f>COUNTIF(B1773,"*oo*")</f>
        <v>0</v>
      </c>
      <c r="K1773" s="1">
        <f>COUNTIF(B1773,"*uu*")</f>
        <v>0</v>
      </c>
      <c r="L1773" s="1">
        <f>COUNTIF(B1773,"*ia*")</f>
        <v>0</v>
      </c>
      <c r="M1773" s="1">
        <f>COUNTIF(B1773,"*iu*")</f>
        <v>0</v>
      </c>
      <c r="N1773" s="1">
        <f>COUNTIF(B1773,"*ei*")</f>
        <v>0</v>
      </c>
      <c r="O1773" s="1">
        <f>COUNTIF(B1773,"*ea*")</f>
        <v>0</v>
      </c>
      <c r="P1773" s="1">
        <f>COUNTIF(B1773,"*eo*")</f>
        <v>0</v>
      </c>
      <c r="Q1773" s="1">
        <f>COUNTIF(B1773,"*eu*")</f>
        <v>0</v>
      </c>
      <c r="R1773" s="1">
        <f>COUNTIF(B1773,"*ai*")</f>
        <v>0</v>
      </c>
      <c r="S1773" s="1">
        <f>COUNTIF(B1773,"*ae*")</f>
        <v>0</v>
      </c>
      <c r="T1773" s="1">
        <f>COUNTIF(B1773,"*ao*")</f>
        <v>0</v>
      </c>
      <c r="U1773" s="1">
        <f>COUNTIF(B1773,"*au*")</f>
        <v>0</v>
      </c>
      <c r="V1773" s="1">
        <f>COUNTIF(B1773,"*oi*")</f>
        <v>0</v>
      </c>
      <c r="W1773" s="1">
        <f>COUNTIF(B1773,"*oe*")</f>
        <v>0</v>
      </c>
      <c r="X1773" s="1">
        <f>COUNTIF(B1773,"*oa*")</f>
        <v>0</v>
      </c>
      <c r="Y1773" s="1">
        <f>COUNTIF(B1773,"*ou*")</f>
        <v>0</v>
      </c>
      <c r="Z1773" s="1">
        <f>COUNTIF(B1773,"*ui*")</f>
        <v>0</v>
      </c>
      <c r="AA1773" s="1">
        <f>COUNTIF(B1773,"*ua*")</f>
        <v>0</v>
      </c>
      <c r="AB1773">
        <f>SUM(G1773:AA1773)</f>
        <v>0</v>
      </c>
      <c r="AC1773">
        <v>3</v>
      </c>
      <c r="AD1773">
        <f>COUNTIF(AC1773,"2")</f>
        <v>0</v>
      </c>
      <c r="AE1773">
        <f>COUNTIF(AC1773,"3")</f>
        <v>1</v>
      </c>
      <c r="AF1773">
        <f>COUNTIF(AC1773,"4")</f>
        <v>0</v>
      </c>
      <c r="AG1773">
        <f>COUNTIF(AC1773,"5")</f>
        <v>0</v>
      </c>
      <c r="AH1773">
        <v>1</v>
      </c>
      <c r="AI1773">
        <v>0</v>
      </c>
      <c r="AL1773">
        <v>1</v>
      </c>
      <c r="AO1773" s="1">
        <f>COUNTIF(F1773,"CVCV")+COUNTIF(F1773,"CVVCV")</f>
        <v>0</v>
      </c>
      <c r="AP1773" s="1">
        <f>COUNTIF(F1773,"CVCVC")+COUNTIF(F1773,"CVVCVC")</f>
        <v>0</v>
      </c>
      <c r="AQ1773" s="1">
        <f>COUNTIF(F1773,"VCV")+COUNTIF(F1773,"VVCV")</f>
        <v>0</v>
      </c>
      <c r="AR1773" s="1">
        <f>COUNTIF(F1773,"VCVC")+COUNTIF(F1773,"VVCVC")</f>
        <v>0</v>
      </c>
      <c r="AS1773" s="1">
        <f>COUNTIF(F1773,"CVV")</f>
        <v>0</v>
      </c>
      <c r="AT1773" s="1">
        <f>COUNTIF(F1773,"CVVC")</f>
        <v>0</v>
      </c>
      <c r="AU1773" s="1">
        <f>COUNTIF(F1773,"VV")</f>
        <v>0</v>
      </c>
      <c r="AV1773" s="1">
        <f>COUNTIF(F1773,"VVC")</f>
        <v>0</v>
      </c>
      <c r="AW1773" s="1">
        <f>COUNTIF(F1773,"CVVCVC")+COUNTIF(F1773,"VVCVC")+COUNTIF(F1773,"CVVCV")+COUNTIF(F1773,"VVCV")</f>
        <v>0</v>
      </c>
      <c r="AY1773" s="1">
        <f>COUNTIF(F1773,"CCVCV")</f>
        <v>0</v>
      </c>
      <c r="AZ1773" s="1">
        <f>COUNTIF(F1773,"CCVCVC")</f>
        <v>0</v>
      </c>
      <c r="BA1773" s="1">
        <f>COUNTIF(F1773,"CCVV")</f>
        <v>0</v>
      </c>
      <c r="BB1773" s="1">
        <f>COUNTIF(F1773,"CCVVC")</f>
        <v>0</v>
      </c>
      <c r="BF1773" s="1" t="str">
        <f>RIGHT(F1773,4)</f>
        <v>CVCV</v>
      </c>
      <c r="BG1773" s="1">
        <v>1</v>
      </c>
      <c r="BP1773" s="1">
        <f>SUM(BG1773:BO1773)</f>
        <v>1</v>
      </c>
      <c r="BQ1773">
        <v>0</v>
      </c>
      <c r="BS1773" s="1" t="str">
        <f>LEFT(B1773,1)</f>
        <v>k</v>
      </c>
      <c r="BT1773" s="1" t="str">
        <f>LEFT(B1773,2)</f>
        <v>ki</v>
      </c>
      <c r="BU1773" s="1" t="str">
        <f>RIGHT(B1773,1)</f>
        <v>i</v>
      </c>
      <c r="BX1773" s="10">
        <v>0</v>
      </c>
      <c r="BY1773" s="10" t="str">
        <f>LEFT(CA1773,1)</f>
        <v>a</v>
      </c>
      <c r="BZ1773" s="10" t="str">
        <f>RIGHT(B1773,1)</f>
        <v>i</v>
      </c>
      <c r="CA1773" s="10" t="str">
        <f>RIGHT(B1773,3)</f>
        <v>asi</v>
      </c>
      <c r="CB1773" s="10" t="str">
        <f>RIGHT(B1773,3)</f>
        <v>asi</v>
      </c>
      <c r="CC1773" s="10" t="str">
        <f>RIGHT(B1773,2)</f>
        <v>si</v>
      </c>
      <c r="CD1773" s="10" t="str">
        <f>RIGHT(B1773,1)</f>
        <v>i</v>
      </c>
    </row>
    <row r="1774" spans="1:82">
      <c r="A1774">
        <v>121</v>
      </c>
      <c r="B1774" s="30" t="s">
        <v>350</v>
      </c>
      <c r="C1774" t="s">
        <v>1637</v>
      </c>
      <c r="D1774" t="s">
        <v>1156</v>
      </c>
      <c r="E1774" t="s">
        <v>1156</v>
      </c>
      <c r="F1774" t="s">
        <v>2847</v>
      </c>
      <c r="G1774" s="1">
        <f>COUNTIF(B1774,"*ii*")</f>
        <v>0</v>
      </c>
      <c r="H1774" s="1">
        <f>COUNTIF(B1774,"*ee*")</f>
        <v>0</v>
      </c>
      <c r="I1774" s="1">
        <f>COUNTIF(B1774,"*aa*")</f>
        <v>0</v>
      </c>
      <c r="J1774" s="1">
        <f>COUNTIF(B1774,"*oo*")</f>
        <v>0</v>
      </c>
      <c r="K1774" s="1">
        <f>COUNTIF(B1774,"*uu*")</f>
        <v>0</v>
      </c>
      <c r="L1774" s="1">
        <f>COUNTIF(B1774,"*ia*")</f>
        <v>0</v>
      </c>
      <c r="M1774" s="1">
        <f>COUNTIF(B1774,"*iu*")</f>
        <v>0</v>
      </c>
      <c r="N1774" s="1">
        <f>COUNTIF(B1774,"*ei*")</f>
        <v>0</v>
      </c>
      <c r="O1774" s="1">
        <f>COUNTIF(B1774,"*ea*")</f>
        <v>0</v>
      </c>
      <c r="P1774" s="1">
        <f>COUNTIF(B1774,"*eo*")</f>
        <v>0</v>
      </c>
      <c r="Q1774" s="1">
        <f>COUNTIF(B1774,"*eu*")</f>
        <v>0</v>
      </c>
      <c r="R1774" s="1">
        <f>COUNTIF(B1774,"*ai*")</f>
        <v>0</v>
      </c>
      <c r="S1774" s="1">
        <f>COUNTIF(B1774,"*ae*")</f>
        <v>0</v>
      </c>
      <c r="T1774" s="1">
        <f>COUNTIF(B1774,"*ao*")</f>
        <v>0</v>
      </c>
      <c r="U1774" s="1">
        <f>COUNTIF(B1774,"*au*")</f>
        <v>0</v>
      </c>
      <c r="V1774" s="1">
        <f>COUNTIF(B1774,"*oi*")</f>
        <v>0</v>
      </c>
      <c r="W1774" s="1">
        <f>COUNTIF(B1774,"*oe*")</f>
        <v>0</v>
      </c>
      <c r="X1774" s="1">
        <f>COUNTIF(B1774,"*oa*")</f>
        <v>0</v>
      </c>
      <c r="Y1774" s="1">
        <f>COUNTIF(B1774,"*ou*")</f>
        <v>0</v>
      </c>
      <c r="Z1774" s="1">
        <f>COUNTIF(B1774,"*ui*")</f>
        <v>0</v>
      </c>
      <c r="AA1774" s="1">
        <f>COUNTIF(B1774,"*ua*")</f>
        <v>0</v>
      </c>
      <c r="AB1774">
        <f>SUM(G1774:AA1774)</f>
        <v>0</v>
      </c>
      <c r="AC1774">
        <v>3</v>
      </c>
      <c r="AD1774">
        <f>COUNTIF(AC1774,"2")</f>
        <v>0</v>
      </c>
      <c r="AE1774">
        <f>COUNTIF(AC1774,"3")</f>
        <v>1</v>
      </c>
      <c r="AF1774">
        <f>COUNTIF(AC1774,"4")</f>
        <v>0</v>
      </c>
      <c r="AG1774">
        <f>COUNTIF(AC1774,"5")</f>
        <v>0</v>
      </c>
      <c r="AH1774">
        <v>1</v>
      </c>
      <c r="AI1774">
        <v>0</v>
      </c>
      <c r="AL1774">
        <v>1</v>
      </c>
      <c r="AO1774" s="1">
        <f>COUNTIF(F1774,"CVCV")+COUNTIF(F1774,"CVVCV")</f>
        <v>0</v>
      </c>
      <c r="AP1774" s="1">
        <f>COUNTIF(F1774,"CVCVC")+COUNTIF(F1774,"CVVCVC")</f>
        <v>0</v>
      </c>
      <c r="AQ1774" s="1">
        <f>COUNTIF(F1774,"VCV")+COUNTIF(F1774,"VVCV")</f>
        <v>0</v>
      </c>
      <c r="AR1774" s="1">
        <f>COUNTIF(F1774,"VCVC")+COUNTIF(F1774,"VVCVC")</f>
        <v>0</v>
      </c>
      <c r="AS1774" s="1">
        <f>COUNTIF(F1774,"CVV")</f>
        <v>0</v>
      </c>
      <c r="AT1774" s="1">
        <f>COUNTIF(F1774,"CVVC")</f>
        <v>0</v>
      </c>
      <c r="AU1774" s="1">
        <f>COUNTIF(F1774,"VV")</f>
        <v>0</v>
      </c>
      <c r="AV1774" s="1">
        <f>COUNTIF(F1774,"VVC")</f>
        <v>0</v>
      </c>
      <c r="AW1774" s="1">
        <f>COUNTIF(F1774,"CVVCVC")+COUNTIF(F1774,"VVCVC")+COUNTIF(F1774,"CVVCV")+COUNTIF(F1774,"VVCV")</f>
        <v>0</v>
      </c>
      <c r="AY1774" s="1">
        <f>COUNTIF(F1774,"CCVCV")</f>
        <v>0</v>
      </c>
      <c r="AZ1774" s="1">
        <f>COUNTIF(F1774,"CCVCVC")</f>
        <v>0</v>
      </c>
      <c r="BA1774" s="1">
        <f>COUNTIF(F1774,"CCVV")</f>
        <v>0</v>
      </c>
      <c r="BB1774" s="1">
        <f>COUNTIF(F1774,"CCVVC")</f>
        <v>0</v>
      </c>
      <c r="BF1774" s="1" t="str">
        <f>RIGHT(F1774,4)</f>
        <v>CVCV</v>
      </c>
      <c r="BG1774" s="1">
        <v>1</v>
      </c>
      <c r="BP1774" s="1">
        <f>SUM(BG1774:BO1774)</f>
        <v>1</v>
      </c>
      <c r="BQ1774">
        <v>0</v>
      </c>
      <c r="BS1774" s="1" t="str">
        <f>LEFT(B1774,1)</f>
        <v>b</v>
      </c>
      <c r="BT1774" s="1" t="str">
        <f>LEFT(B1774,2)</f>
        <v>ba</v>
      </c>
      <c r="BU1774" s="1" t="str">
        <f>RIGHT(B1774,1)</f>
        <v>i</v>
      </c>
      <c r="BX1774" s="10">
        <v>0</v>
      </c>
      <c r="BY1774" s="10" t="str">
        <f>LEFT(CA1774,1)</f>
        <v>i</v>
      </c>
      <c r="BZ1774" s="10" t="str">
        <f>RIGHT(B1774,1)</f>
        <v>i</v>
      </c>
      <c r="CA1774" s="10" t="str">
        <f>RIGHT(B1774,3)</f>
        <v>isi</v>
      </c>
      <c r="CB1774" s="10" t="str">
        <f>RIGHT(B1774,3)</f>
        <v>isi</v>
      </c>
      <c r="CC1774" s="10" t="str">
        <f>RIGHT(B1774,2)</f>
        <v>si</v>
      </c>
      <c r="CD1774" s="10" t="str">
        <f>RIGHT(B1774,1)</f>
        <v>i</v>
      </c>
    </row>
    <row r="1775" spans="1:82">
      <c r="A1775">
        <v>768</v>
      </c>
      <c r="B1775" s="30" t="s">
        <v>3533</v>
      </c>
      <c r="C1775" t="s">
        <v>2544</v>
      </c>
      <c r="D1775" t="s">
        <v>1141</v>
      </c>
      <c r="E1775" t="s">
        <v>1141</v>
      </c>
      <c r="F1775" t="s">
        <v>2847</v>
      </c>
      <c r="G1775" s="1">
        <f>COUNTIF(B1775,"*ii*")</f>
        <v>0</v>
      </c>
      <c r="H1775" s="1">
        <f>COUNTIF(B1775,"*ee*")</f>
        <v>0</v>
      </c>
      <c r="I1775" s="1">
        <f>COUNTIF(B1775,"*aa*")</f>
        <v>0</v>
      </c>
      <c r="J1775" s="1">
        <f>COUNTIF(B1775,"*oo*")</f>
        <v>0</v>
      </c>
      <c r="K1775" s="1">
        <f>COUNTIF(B1775,"*uu*")</f>
        <v>0</v>
      </c>
      <c r="L1775" s="1">
        <f>COUNTIF(B1775,"*ia*")</f>
        <v>0</v>
      </c>
      <c r="M1775" s="1">
        <f>COUNTIF(B1775,"*iu*")</f>
        <v>0</v>
      </c>
      <c r="N1775" s="1">
        <f>COUNTIF(B1775,"*ei*")</f>
        <v>0</v>
      </c>
      <c r="O1775" s="1">
        <f>COUNTIF(B1775,"*ea*")</f>
        <v>0</v>
      </c>
      <c r="P1775" s="1">
        <f>COUNTIF(B1775,"*eo*")</f>
        <v>0</v>
      </c>
      <c r="Q1775" s="1">
        <f>COUNTIF(B1775,"*eu*")</f>
        <v>0</v>
      </c>
      <c r="R1775" s="1">
        <f>COUNTIF(B1775,"*ai*")</f>
        <v>0</v>
      </c>
      <c r="S1775" s="1">
        <f>COUNTIF(B1775,"*ae*")</f>
        <v>0</v>
      </c>
      <c r="T1775" s="1">
        <f>COUNTIF(B1775,"*ao*")</f>
        <v>0</v>
      </c>
      <c r="U1775" s="1">
        <f>COUNTIF(B1775,"*au*")</f>
        <v>0</v>
      </c>
      <c r="V1775" s="1">
        <f>COUNTIF(B1775,"*oi*")</f>
        <v>0</v>
      </c>
      <c r="W1775" s="1">
        <f>COUNTIF(B1775,"*oe*")</f>
        <v>0</v>
      </c>
      <c r="X1775" s="1">
        <f>COUNTIF(B1775,"*oa*")</f>
        <v>0</v>
      </c>
      <c r="Y1775" s="1">
        <f>COUNTIF(B1775,"*ou*")</f>
        <v>0</v>
      </c>
      <c r="Z1775" s="1">
        <f>COUNTIF(B1775,"*ui*")</f>
        <v>0</v>
      </c>
      <c r="AA1775" s="1">
        <f>COUNTIF(B1775,"*ua*")</f>
        <v>0</v>
      </c>
      <c r="AB1775">
        <f>SUM(G1775:AA1775)</f>
        <v>0</v>
      </c>
      <c r="AC1775">
        <v>3</v>
      </c>
      <c r="AD1775">
        <f>COUNTIF(AC1775,"2")</f>
        <v>0</v>
      </c>
      <c r="AE1775">
        <f>COUNTIF(AC1775,"3")</f>
        <v>1</v>
      </c>
      <c r="AF1775">
        <f>COUNTIF(AC1775,"4")</f>
        <v>0</v>
      </c>
      <c r="AG1775">
        <f>COUNTIF(AC1775,"5")</f>
        <v>0</v>
      </c>
      <c r="AH1775">
        <v>1</v>
      </c>
      <c r="AI1775">
        <v>0</v>
      </c>
      <c r="AL1775">
        <v>1</v>
      </c>
      <c r="AO1775" s="1">
        <f>COUNTIF(F1775,"CVCV")+COUNTIF(F1775,"CVVCV")</f>
        <v>0</v>
      </c>
      <c r="AP1775" s="1">
        <f>COUNTIF(F1775,"CVCVC")+COUNTIF(F1775,"CVVCVC")</f>
        <v>0</v>
      </c>
      <c r="AQ1775" s="1">
        <f>COUNTIF(F1775,"VCV")+COUNTIF(F1775,"VVCV")</f>
        <v>0</v>
      </c>
      <c r="AR1775" s="1">
        <f>COUNTIF(F1775,"VCVC")+COUNTIF(F1775,"VVCVC")</f>
        <v>0</v>
      </c>
      <c r="AS1775" s="1">
        <f>COUNTIF(F1775,"CVV")</f>
        <v>0</v>
      </c>
      <c r="AT1775" s="1">
        <f>COUNTIF(F1775,"CVVC")</f>
        <v>0</v>
      </c>
      <c r="AU1775" s="1">
        <f>COUNTIF(F1775,"VV")</f>
        <v>0</v>
      </c>
      <c r="AV1775" s="1">
        <f>COUNTIF(F1775,"VVC")</f>
        <v>0</v>
      </c>
      <c r="AW1775" s="1">
        <f>COUNTIF(F1775,"CVVCVC")+COUNTIF(F1775,"VVCVC")+COUNTIF(F1775,"CVVCV")+COUNTIF(F1775,"VVCV")</f>
        <v>0</v>
      </c>
      <c r="AY1775" s="1">
        <f>COUNTIF(F1775,"CCVCV")</f>
        <v>0</v>
      </c>
      <c r="AZ1775" s="1">
        <f>COUNTIF(F1775,"CCVCVC")</f>
        <v>0</v>
      </c>
      <c r="BA1775" s="1">
        <f>COUNTIF(F1775,"CCVV")</f>
        <v>0</v>
      </c>
      <c r="BB1775" s="1">
        <f>COUNTIF(F1775,"CCVVC")</f>
        <v>0</v>
      </c>
      <c r="BF1775" s="1" t="str">
        <f>RIGHT(F1775,4)</f>
        <v>CVCV</v>
      </c>
      <c r="BG1775" s="1">
        <v>1</v>
      </c>
      <c r="BP1775" s="1">
        <f>SUM(BG1775:BO1775)</f>
        <v>1</v>
      </c>
      <c r="BQ1775">
        <v>0</v>
      </c>
      <c r="BS1775" s="1" t="str">
        <f>LEFT(B1775,1)</f>
        <v>m</v>
      </c>
      <c r="BT1775" s="1" t="str">
        <f>LEFT(B1775,2)</f>
        <v>ma</v>
      </c>
      <c r="BU1775" s="1" t="str">
        <f>RIGHT(B1775,1)</f>
        <v>i</v>
      </c>
      <c r="BX1775" s="10">
        <v>0</v>
      </c>
      <c r="BY1775" s="10" t="str">
        <f>LEFT(CA1775,1)</f>
        <v>i</v>
      </c>
      <c r="BZ1775" s="10" t="str">
        <f>RIGHT(B1775,1)</f>
        <v>i</v>
      </c>
      <c r="CA1775" s="10" t="str">
        <f>RIGHT(B1775,3)</f>
        <v>iʔi</v>
      </c>
      <c r="CB1775" s="10" t="str">
        <f>RIGHT(B1775,3)</f>
        <v>iʔi</v>
      </c>
      <c r="CC1775" s="10" t="str">
        <f>RIGHT(B1775,2)</f>
        <v>ʔi</v>
      </c>
      <c r="CD1775" s="10" t="str">
        <f>RIGHT(B1775,1)</f>
        <v>i</v>
      </c>
    </row>
    <row r="1776" spans="1:82">
      <c r="A1776">
        <v>1113</v>
      </c>
      <c r="B1776" s="30" t="s">
        <v>50</v>
      </c>
      <c r="C1776" t="s">
        <v>1217</v>
      </c>
      <c r="D1776" t="s">
        <v>1150</v>
      </c>
      <c r="E1776" t="s">
        <v>2821</v>
      </c>
      <c r="F1776" t="s">
        <v>2847</v>
      </c>
      <c r="G1776" s="1">
        <f>COUNTIF(B1776,"*ii*")</f>
        <v>0</v>
      </c>
      <c r="H1776" s="1">
        <f>COUNTIF(B1776,"*ee*")</f>
        <v>0</v>
      </c>
      <c r="I1776" s="1">
        <f>COUNTIF(B1776,"*aa*")</f>
        <v>0</v>
      </c>
      <c r="J1776" s="1">
        <f>COUNTIF(B1776,"*oo*")</f>
        <v>0</v>
      </c>
      <c r="K1776" s="1">
        <f>COUNTIF(B1776,"*uu*")</f>
        <v>0</v>
      </c>
      <c r="L1776" s="1">
        <f>COUNTIF(B1776,"*ia*")</f>
        <v>0</v>
      </c>
      <c r="M1776" s="1">
        <f>COUNTIF(B1776,"*iu*")</f>
        <v>0</v>
      </c>
      <c r="N1776" s="1">
        <f>COUNTIF(B1776,"*ei*")</f>
        <v>0</v>
      </c>
      <c r="O1776" s="1">
        <f>COUNTIF(B1776,"*ea*")</f>
        <v>0</v>
      </c>
      <c r="P1776" s="1">
        <f>COUNTIF(B1776,"*eo*")</f>
        <v>0</v>
      </c>
      <c r="Q1776" s="1">
        <f>COUNTIF(B1776,"*eu*")</f>
        <v>0</v>
      </c>
      <c r="R1776" s="1">
        <f>COUNTIF(B1776,"*ai*")</f>
        <v>0</v>
      </c>
      <c r="S1776" s="1">
        <f>COUNTIF(B1776,"*ae*")</f>
        <v>0</v>
      </c>
      <c r="T1776" s="1">
        <f>COUNTIF(B1776,"*ao*")</f>
        <v>0</v>
      </c>
      <c r="U1776" s="1">
        <f>COUNTIF(B1776,"*au*")</f>
        <v>0</v>
      </c>
      <c r="V1776" s="1">
        <f>COUNTIF(B1776,"*oi*")</f>
        <v>0</v>
      </c>
      <c r="W1776" s="1">
        <f>COUNTIF(B1776,"*oe*")</f>
        <v>0</v>
      </c>
      <c r="X1776" s="1">
        <f>COUNTIF(B1776,"*oa*")</f>
        <v>0</v>
      </c>
      <c r="Y1776" s="1">
        <f>COUNTIF(B1776,"*ou*")</f>
        <v>0</v>
      </c>
      <c r="Z1776" s="1">
        <f>COUNTIF(B1776,"*ui*")</f>
        <v>0</v>
      </c>
      <c r="AA1776" s="1">
        <f>COUNTIF(B1776,"*ua*")</f>
        <v>0</v>
      </c>
      <c r="AB1776">
        <f>SUM(G1776:AA1776)</f>
        <v>0</v>
      </c>
      <c r="AC1776">
        <v>3</v>
      </c>
      <c r="AD1776">
        <f>COUNTIF(AC1776,"2")</f>
        <v>0</v>
      </c>
      <c r="AE1776">
        <f>COUNTIF(AC1776,"3")</f>
        <v>1</v>
      </c>
      <c r="AF1776">
        <f>COUNTIF(AC1776,"4")</f>
        <v>0</v>
      </c>
      <c r="AG1776">
        <f>COUNTIF(AC1776,"5")</f>
        <v>0</v>
      </c>
      <c r="AH1776">
        <v>1</v>
      </c>
      <c r="AI1776">
        <v>0</v>
      </c>
      <c r="AL1776">
        <v>1</v>
      </c>
      <c r="AO1776" s="1">
        <f>COUNTIF(F1776,"CVCV")+COUNTIF(F1776,"CVVCV")</f>
        <v>0</v>
      </c>
      <c r="AP1776" s="1">
        <f>COUNTIF(F1776,"CVCVC")+COUNTIF(F1776,"CVVCVC")</f>
        <v>0</v>
      </c>
      <c r="AQ1776" s="1">
        <f>COUNTIF(F1776,"VCV")+COUNTIF(F1776,"VVCV")</f>
        <v>0</v>
      </c>
      <c r="AR1776" s="1">
        <f>COUNTIF(F1776,"VCVC")+COUNTIF(F1776,"VVCVC")</f>
        <v>0</v>
      </c>
      <c r="AS1776" s="1">
        <f>COUNTIF(F1776,"CVV")</f>
        <v>0</v>
      </c>
      <c r="AT1776" s="1">
        <f>COUNTIF(F1776,"CVVC")</f>
        <v>0</v>
      </c>
      <c r="AU1776" s="1">
        <f>COUNTIF(F1776,"VV")</f>
        <v>0</v>
      </c>
      <c r="AV1776" s="1">
        <f>COUNTIF(F1776,"VVC")</f>
        <v>0</v>
      </c>
      <c r="AW1776" s="1">
        <f>COUNTIF(F1776,"CVVCVC")+COUNTIF(F1776,"VVCVC")+COUNTIF(F1776,"CVVCV")+COUNTIF(F1776,"VVCV")</f>
        <v>0</v>
      </c>
      <c r="AY1776" s="1">
        <f>COUNTIF(F1776,"CCVCV")</f>
        <v>0</v>
      </c>
      <c r="AZ1776" s="1">
        <f>COUNTIF(F1776,"CCVCVC")</f>
        <v>0</v>
      </c>
      <c r="BA1776" s="1">
        <f>COUNTIF(F1776,"CCVV")</f>
        <v>0</v>
      </c>
      <c r="BB1776" s="1">
        <f>COUNTIF(F1776,"CCVVC")</f>
        <v>0</v>
      </c>
      <c r="BF1776" s="1" t="str">
        <f>RIGHT(F1776,4)</f>
        <v>CVCV</v>
      </c>
      <c r="BG1776" s="1">
        <v>1</v>
      </c>
      <c r="BP1776" s="1">
        <f>SUM(BG1776:BO1776)</f>
        <v>1</v>
      </c>
      <c r="BQ1776">
        <v>0</v>
      </c>
      <c r="BS1776" s="1" t="str">
        <f>LEFT(B1776,1)</f>
        <v>p</v>
      </c>
      <c r="BT1776" s="1" t="str">
        <f>LEFT(B1776,2)</f>
        <v>pa</v>
      </c>
      <c r="BU1776" s="1" t="str">
        <f>RIGHT(B1776,1)</f>
        <v>o</v>
      </c>
      <c r="BX1776" s="10">
        <v>0</v>
      </c>
      <c r="BY1776" s="10" t="str">
        <f>LEFT(CA1776,1)</f>
        <v>e</v>
      </c>
      <c r="BZ1776" s="10" t="str">
        <f>RIGHT(B1776,1)</f>
        <v>o</v>
      </c>
      <c r="CA1776" s="10" t="str">
        <f>RIGHT(B1776,3)</f>
        <v>ebo</v>
      </c>
      <c r="CB1776" s="10" t="str">
        <f>RIGHT(B1776,3)</f>
        <v>ebo</v>
      </c>
      <c r="CC1776" s="10" t="str">
        <f>RIGHT(B1776,2)</f>
        <v>bo</v>
      </c>
      <c r="CD1776" s="10" t="str">
        <f>RIGHT(B1776,1)</f>
        <v>o</v>
      </c>
    </row>
    <row r="1777" spans="1:82">
      <c r="A1777">
        <v>767</v>
      </c>
      <c r="B1777" s="30" t="s">
        <v>3532</v>
      </c>
      <c r="C1777" t="s">
        <v>1765</v>
      </c>
      <c r="D1777" t="s">
        <v>1141</v>
      </c>
      <c r="E1777" t="s">
        <v>1141</v>
      </c>
      <c r="F1777" t="s">
        <v>2847</v>
      </c>
      <c r="G1777" s="1">
        <f>COUNTIF(B1777,"*ii*")</f>
        <v>0</v>
      </c>
      <c r="H1777" s="1">
        <f>COUNTIF(B1777,"*ee*")</f>
        <v>0</v>
      </c>
      <c r="I1777" s="1">
        <f>COUNTIF(B1777,"*aa*")</f>
        <v>0</v>
      </c>
      <c r="J1777" s="1">
        <f>COUNTIF(B1777,"*oo*")</f>
        <v>0</v>
      </c>
      <c r="K1777" s="1">
        <f>COUNTIF(B1777,"*uu*")</f>
        <v>0</v>
      </c>
      <c r="L1777" s="1">
        <f>COUNTIF(B1777,"*ia*")</f>
        <v>0</v>
      </c>
      <c r="M1777" s="1">
        <f>COUNTIF(B1777,"*iu*")</f>
        <v>0</v>
      </c>
      <c r="N1777" s="1">
        <f>COUNTIF(B1777,"*ei*")</f>
        <v>0</v>
      </c>
      <c r="O1777" s="1">
        <f>COUNTIF(B1777,"*ea*")</f>
        <v>0</v>
      </c>
      <c r="P1777" s="1">
        <f>COUNTIF(B1777,"*eo*")</f>
        <v>0</v>
      </c>
      <c r="Q1777" s="1">
        <f>COUNTIF(B1777,"*eu*")</f>
        <v>0</v>
      </c>
      <c r="R1777" s="1">
        <f>COUNTIF(B1777,"*ai*")</f>
        <v>0</v>
      </c>
      <c r="S1777" s="1">
        <f>COUNTIF(B1777,"*ae*")</f>
        <v>0</v>
      </c>
      <c r="T1777" s="1">
        <f>COUNTIF(B1777,"*ao*")</f>
        <v>0</v>
      </c>
      <c r="U1777" s="1">
        <f>COUNTIF(B1777,"*au*")</f>
        <v>0</v>
      </c>
      <c r="V1777" s="1">
        <f>COUNTIF(B1777,"*oi*")</f>
        <v>0</v>
      </c>
      <c r="W1777" s="1">
        <f>COUNTIF(B1777,"*oe*")</f>
        <v>0</v>
      </c>
      <c r="X1777" s="1">
        <f>COUNTIF(B1777,"*oa*")</f>
        <v>0</v>
      </c>
      <c r="Y1777" s="1">
        <f>COUNTIF(B1777,"*ou*")</f>
        <v>0</v>
      </c>
      <c r="Z1777" s="1">
        <f>COUNTIF(B1777,"*ui*")</f>
        <v>0</v>
      </c>
      <c r="AA1777" s="1">
        <f>COUNTIF(B1777,"*ua*")</f>
        <v>0</v>
      </c>
      <c r="AB1777">
        <f>SUM(G1777:AA1777)</f>
        <v>0</v>
      </c>
      <c r="AC1777">
        <v>3</v>
      </c>
      <c r="AD1777">
        <f>COUNTIF(AC1777,"2")</f>
        <v>0</v>
      </c>
      <c r="AE1777">
        <f>COUNTIF(AC1777,"3")</f>
        <v>1</v>
      </c>
      <c r="AF1777">
        <f>COUNTIF(AC1777,"4")</f>
        <v>0</v>
      </c>
      <c r="AG1777">
        <f>COUNTIF(AC1777,"5")</f>
        <v>0</v>
      </c>
      <c r="AH1777">
        <v>1</v>
      </c>
      <c r="AI1777">
        <v>0</v>
      </c>
      <c r="AL1777">
        <v>1</v>
      </c>
      <c r="AO1777" s="1">
        <f>COUNTIF(F1777,"CVCV")+COUNTIF(F1777,"CVVCV")</f>
        <v>0</v>
      </c>
      <c r="AP1777" s="1">
        <f>COUNTIF(F1777,"CVCVC")+COUNTIF(F1777,"CVVCVC")</f>
        <v>0</v>
      </c>
      <c r="AQ1777" s="1">
        <f>COUNTIF(F1777,"VCV")+COUNTIF(F1777,"VVCV")</f>
        <v>0</v>
      </c>
      <c r="AR1777" s="1">
        <f>COUNTIF(F1777,"VCVC")+COUNTIF(F1777,"VVCVC")</f>
        <v>0</v>
      </c>
      <c r="AS1777" s="1">
        <f>COUNTIF(F1777,"CVV")</f>
        <v>0</v>
      </c>
      <c r="AT1777" s="1">
        <f>COUNTIF(F1777,"CVVC")</f>
        <v>0</v>
      </c>
      <c r="AU1777" s="1">
        <f>COUNTIF(F1777,"VV")</f>
        <v>0</v>
      </c>
      <c r="AV1777" s="1">
        <f>COUNTIF(F1777,"VVC")</f>
        <v>0</v>
      </c>
      <c r="AW1777" s="1">
        <f>COUNTIF(F1777,"CVVCVC")+COUNTIF(F1777,"VVCVC")+COUNTIF(F1777,"CVVCV")+COUNTIF(F1777,"VVCV")</f>
        <v>0</v>
      </c>
      <c r="AY1777" s="1">
        <f>COUNTIF(F1777,"CCVCV")</f>
        <v>0</v>
      </c>
      <c r="AZ1777" s="1">
        <f>COUNTIF(F1777,"CCVCVC")</f>
        <v>0</v>
      </c>
      <c r="BA1777" s="1">
        <f>COUNTIF(F1777,"CCVV")</f>
        <v>0</v>
      </c>
      <c r="BB1777" s="1">
        <f>COUNTIF(F1777,"CCVVC")</f>
        <v>0</v>
      </c>
      <c r="BF1777" s="1" t="str">
        <f>RIGHT(F1777,4)</f>
        <v>CVCV</v>
      </c>
      <c r="BG1777" s="1">
        <v>1</v>
      </c>
      <c r="BP1777" s="1">
        <f>SUM(BG1777:BO1777)</f>
        <v>1</v>
      </c>
      <c r="BQ1777">
        <v>0</v>
      </c>
      <c r="BS1777" s="1" t="str">
        <f>LEFT(B1777,1)</f>
        <v>m</v>
      </c>
      <c r="BT1777" s="1" t="str">
        <f>LEFT(B1777,2)</f>
        <v>ma</v>
      </c>
      <c r="BU1777" s="1" t="str">
        <f>RIGHT(B1777,1)</f>
        <v>o</v>
      </c>
      <c r="BX1777" s="10">
        <v>0</v>
      </c>
      <c r="BY1777" s="10" t="str">
        <f>LEFT(CA1777,1)</f>
        <v>e</v>
      </c>
      <c r="BZ1777" s="10" t="str">
        <f>RIGHT(B1777,1)</f>
        <v>o</v>
      </c>
      <c r="CA1777" s="10" t="str">
        <f>RIGHT(B1777,3)</f>
        <v>eʔo</v>
      </c>
      <c r="CB1777" s="10" t="str">
        <f>RIGHT(B1777,3)</f>
        <v>eʔo</v>
      </c>
      <c r="CC1777" s="10" t="str">
        <f>RIGHT(B1777,2)</f>
        <v>ʔo</v>
      </c>
      <c r="CD1777" s="10" t="str">
        <f>RIGHT(B1777,1)</f>
        <v>o</v>
      </c>
    </row>
    <row r="1778" spans="1:82">
      <c r="A1778">
        <v>1938</v>
      </c>
      <c r="B1778" s="30" t="s">
        <v>363</v>
      </c>
      <c r="C1778" t="s">
        <v>1659</v>
      </c>
      <c r="D1778" t="s">
        <v>1150</v>
      </c>
      <c r="E1778" t="s">
        <v>2821</v>
      </c>
      <c r="F1778" t="s">
        <v>2847</v>
      </c>
      <c r="G1778" s="1">
        <f>COUNTIF(B1778,"*ii*")</f>
        <v>0</v>
      </c>
      <c r="H1778" s="1">
        <f>COUNTIF(B1778,"*ee*")</f>
        <v>0</v>
      </c>
      <c r="I1778" s="1">
        <f>COUNTIF(B1778,"*aa*")</f>
        <v>0</v>
      </c>
      <c r="J1778" s="1">
        <f>COUNTIF(B1778,"*oo*")</f>
        <v>0</v>
      </c>
      <c r="K1778" s="1">
        <f>COUNTIF(B1778,"*uu*")</f>
        <v>0</v>
      </c>
      <c r="L1778" s="1">
        <f>COUNTIF(B1778,"*ia*")</f>
        <v>0</v>
      </c>
      <c r="M1778" s="1">
        <f>COUNTIF(B1778,"*iu*")</f>
        <v>0</v>
      </c>
      <c r="N1778" s="1">
        <f>COUNTIF(B1778,"*ei*")</f>
        <v>0</v>
      </c>
      <c r="O1778" s="1">
        <f>COUNTIF(B1778,"*ea*")</f>
        <v>0</v>
      </c>
      <c r="P1778" s="1">
        <f>COUNTIF(B1778,"*eo*")</f>
        <v>0</v>
      </c>
      <c r="Q1778" s="1">
        <f>COUNTIF(B1778,"*eu*")</f>
        <v>0</v>
      </c>
      <c r="R1778" s="1">
        <f>COUNTIF(B1778,"*ai*")</f>
        <v>0</v>
      </c>
      <c r="S1778" s="1">
        <f>COUNTIF(B1778,"*ae*")</f>
        <v>0</v>
      </c>
      <c r="T1778" s="1">
        <f>COUNTIF(B1778,"*ao*")</f>
        <v>0</v>
      </c>
      <c r="U1778" s="1">
        <f>COUNTIF(B1778,"*au*")</f>
        <v>0</v>
      </c>
      <c r="V1778" s="1">
        <f>COUNTIF(B1778,"*oi*")</f>
        <v>0</v>
      </c>
      <c r="W1778" s="1">
        <f>COUNTIF(B1778,"*oe*")</f>
        <v>0</v>
      </c>
      <c r="X1778" s="1">
        <f>COUNTIF(B1778,"*oa*")</f>
        <v>0</v>
      </c>
      <c r="Y1778" s="1">
        <f>COUNTIF(B1778,"*ou*")</f>
        <v>0</v>
      </c>
      <c r="Z1778" s="1">
        <f>COUNTIF(B1778,"*ui*")</f>
        <v>0</v>
      </c>
      <c r="AA1778" s="1">
        <f>COUNTIF(B1778,"*ua*")</f>
        <v>0</v>
      </c>
      <c r="AB1778">
        <f>SUM(G1778:AA1778)</f>
        <v>0</v>
      </c>
      <c r="AC1778">
        <v>3</v>
      </c>
      <c r="AD1778">
        <f>COUNTIF(AC1778,"2")</f>
        <v>0</v>
      </c>
      <c r="AE1778">
        <f>COUNTIF(AC1778,"3")</f>
        <v>1</v>
      </c>
      <c r="AF1778">
        <f>COUNTIF(AC1778,"4")</f>
        <v>0</v>
      </c>
      <c r="AG1778">
        <f>COUNTIF(AC1778,"5")</f>
        <v>0</v>
      </c>
      <c r="AH1778">
        <v>1</v>
      </c>
      <c r="AI1778">
        <v>0</v>
      </c>
      <c r="AL1778">
        <v>1</v>
      </c>
      <c r="AO1778" s="1">
        <f>COUNTIF(F1778,"CVCV")+COUNTIF(F1778,"CVVCV")</f>
        <v>0</v>
      </c>
      <c r="AP1778" s="1">
        <f>COUNTIF(F1778,"CVCVC")+COUNTIF(F1778,"CVVCVC")</f>
        <v>0</v>
      </c>
      <c r="AQ1778" s="1">
        <f>COUNTIF(F1778,"VCV")+COUNTIF(F1778,"VVCV")</f>
        <v>0</v>
      </c>
      <c r="AR1778" s="1">
        <f>COUNTIF(F1778,"VCVC")+COUNTIF(F1778,"VVCVC")</f>
        <v>0</v>
      </c>
      <c r="AS1778" s="1">
        <f>COUNTIF(F1778,"CVV")</f>
        <v>0</v>
      </c>
      <c r="AT1778" s="1">
        <f>COUNTIF(F1778,"CVVC")</f>
        <v>0</v>
      </c>
      <c r="AU1778" s="1">
        <f>COUNTIF(F1778,"VV")</f>
        <v>0</v>
      </c>
      <c r="AV1778" s="1">
        <f>COUNTIF(F1778,"VVC")</f>
        <v>0</v>
      </c>
      <c r="AW1778" s="1">
        <f>COUNTIF(F1778,"CVVCVC")+COUNTIF(F1778,"VVCVC")+COUNTIF(F1778,"CVVCV")+COUNTIF(F1778,"VVCV")</f>
        <v>0</v>
      </c>
      <c r="AY1778" s="1">
        <f>COUNTIF(F1778,"CCVCV")</f>
        <v>0</v>
      </c>
      <c r="AZ1778" s="1">
        <f>COUNTIF(F1778,"CCVCVC")</f>
        <v>0</v>
      </c>
      <c r="BA1778" s="1">
        <f>COUNTIF(F1778,"CCVV")</f>
        <v>0</v>
      </c>
      <c r="BB1778" s="1">
        <f>COUNTIF(F1778,"CCVVC")</f>
        <v>0</v>
      </c>
      <c r="BF1778" s="1" t="str">
        <f>RIGHT(F1778,4)</f>
        <v>CVCV</v>
      </c>
      <c r="BG1778" s="1">
        <v>1</v>
      </c>
      <c r="BP1778" s="1">
        <f>SUM(BG1778:BO1778)</f>
        <v>1</v>
      </c>
      <c r="BQ1778">
        <v>0</v>
      </c>
      <c r="BS1778" s="1" t="str">
        <f>LEFT(B1778,1)</f>
        <v>t</v>
      </c>
      <c r="BT1778" s="1" t="str">
        <f>LEFT(B1778,2)</f>
        <v>tu</v>
      </c>
      <c r="BU1778" s="1" t="str">
        <f>RIGHT(B1778,1)</f>
        <v>u</v>
      </c>
      <c r="BX1778" s="10">
        <v>0</v>
      </c>
      <c r="BY1778" s="10" t="str">
        <f>LEFT(CA1778,1)</f>
        <v>a</v>
      </c>
      <c r="BZ1778" s="10" t="str">
        <f>RIGHT(B1778,1)</f>
        <v>u</v>
      </c>
      <c r="CA1778" s="10" t="str">
        <f>RIGHT(B1778,3)</f>
        <v>afu</v>
      </c>
      <c r="CB1778" s="10" t="str">
        <f>RIGHT(B1778,3)</f>
        <v>afu</v>
      </c>
      <c r="CC1778" s="10" t="str">
        <f>RIGHT(B1778,2)</f>
        <v>fu</v>
      </c>
      <c r="CD1778" s="10" t="str">
        <f>RIGHT(B1778,1)</f>
        <v>u</v>
      </c>
    </row>
    <row r="1779" spans="1:82">
      <c r="A1779">
        <v>787</v>
      </c>
      <c r="B1779" s="30" t="s">
        <v>980</v>
      </c>
      <c r="C1779" t="s">
        <v>2566</v>
      </c>
      <c r="D1779" t="s">
        <v>1150</v>
      </c>
      <c r="E1779" t="s">
        <v>2821</v>
      </c>
      <c r="F1779" t="s">
        <v>2847</v>
      </c>
      <c r="G1779" s="1">
        <f>COUNTIF(B1779,"*ii*")</f>
        <v>0</v>
      </c>
      <c r="H1779" s="1">
        <f>COUNTIF(B1779,"*ee*")</f>
        <v>0</v>
      </c>
      <c r="I1779" s="1">
        <f>COUNTIF(B1779,"*aa*")</f>
        <v>0</v>
      </c>
      <c r="J1779" s="1">
        <f>COUNTIF(B1779,"*oo*")</f>
        <v>0</v>
      </c>
      <c r="K1779" s="1">
        <f>COUNTIF(B1779,"*uu*")</f>
        <v>0</v>
      </c>
      <c r="L1779" s="1">
        <f>COUNTIF(B1779,"*ia*")</f>
        <v>0</v>
      </c>
      <c r="M1779" s="1">
        <f>COUNTIF(B1779,"*iu*")</f>
        <v>0</v>
      </c>
      <c r="N1779" s="1">
        <f>COUNTIF(B1779,"*ei*")</f>
        <v>0</v>
      </c>
      <c r="O1779" s="1">
        <f>COUNTIF(B1779,"*ea*")</f>
        <v>0</v>
      </c>
      <c r="P1779" s="1">
        <f>COUNTIF(B1779,"*eo*")</f>
        <v>0</v>
      </c>
      <c r="Q1779" s="1">
        <f>COUNTIF(B1779,"*eu*")</f>
        <v>0</v>
      </c>
      <c r="R1779" s="1">
        <f>COUNTIF(B1779,"*ai*")</f>
        <v>0</v>
      </c>
      <c r="S1779" s="1">
        <f>COUNTIF(B1779,"*ae*")</f>
        <v>0</v>
      </c>
      <c r="T1779" s="1">
        <f>COUNTIF(B1779,"*ao*")</f>
        <v>0</v>
      </c>
      <c r="U1779" s="1">
        <f>COUNTIF(B1779,"*au*")</f>
        <v>0</v>
      </c>
      <c r="V1779" s="1">
        <f>COUNTIF(B1779,"*oi*")</f>
        <v>0</v>
      </c>
      <c r="W1779" s="1">
        <f>COUNTIF(B1779,"*oe*")</f>
        <v>0</v>
      </c>
      <c r="X1779" s="1">
        <f>COUNTIF(B1779,"*oa*")</f>
        <v>0</v>
      </c>
      <c r="Y1779" s="1">
        <f>COUNTIF(B1779,"*ou*")</f>
        <v>0</v>
      </c>
      <c r="Z1779" s="1">
        <f>COUNTIF(B1779,"*ui*")</f>
        <v>0</v>
      </c>
      <c r="AA1779" s="1">
        <f>COUNTIF(B1779,"*ua*")</f>
        <v>0</v>
      </c>
      <c r="AB1779">
        <f>SUM(G1779:AA1779)</f>
        <v>0</v>
      </c>
      <c r="AC1779">
        <v>3</v>
      </c>
      <c r="AD1779">
        <f>COUNTIF(AC1779,"2")</f>
        <v>0</v>
      </c>
      <c r="AE1779">
        <f>COUNTIF(AC1779,"3")</f>
        <v>1</v>
      </c>
      <c r="AF1779">
        <f>COUNTIF(AC1779,"4")</f>
        <v>0</v>
      </c>
      <c r="AG1779">
        <f>COUNTIF(AC1779,"5")</f>
        <v>0</v>
      </c>
      <c r="AH1779">
        <v>1</v>
      </c>
      <c r="AI1779">
        <v>0</v>
      </c>
      <c r="AL1779">
        <v>1</v>
      </c>
      <c r="AO1779" s="1">
        <f>COUNTIF(F1779,"CVCV")+COUNTIF(F1779,"CVVCV")</f>
        <v>0</v>
      </c>
      <c r="AP1779" s="1">
        <f>COUNTIF(F1779,"CVCVC")+COUNTIF(F1779,"CVVCVC")</f>
        <v>0</v>
      </c>
      <c r="AQ1779" s="1">
        <f>COUNTIF(F1779,"VCV")+COUNTIF(F1779,"VVCV")</f>
        <v>0</v>
      </c>
      <c r="AR1779" s="1">
        <f>COUNTIF(F1779,"VCVC")+COUNTIF(F1779,"VVCVC")</f>
        <v>0</v>
      </c>
      <c r="AS1779" s="1">
        <f>COUNTIF(F1779,"CVV")</f>
        <v>0</v>
      </c>
      <c r="AT1779" s="1">
        <f>COUNTIF(F1779,"CVVC")</f>
        <v>0</v>
      </c>
      <c r="AU1779" s="1">
        <f>COUNTIF(F1779,"VV")</f>
        <v>0</v>
      </c>
      <c r="AV1779" s="1">
        <f>COUNTIF(F1779,"VVC")</f>
        <v>0</v>
      </c>
      <c r="AW1779" s="1">
        <f>COUNTIF(F1779,"CVVCVC")+COUNTIF(F1779,"VVCVC")+COUNTIF(F1779,"CVVCV")+COUNTIF(F1779,"VVCV")</f>
        <v>0</v>
      </c>
      <c r="AY1779" s="1">
        <f>COUNTIF(F1779,"CCVCV")</f>
        <v>0</v>
      </c>
      <c r="AZ1779" s="1">
        <f>COUNTIF(F1779,"CCVCVC")</f>
        <v>0</v>
      </c>
      <c r="BA1779" s="1">
        <f>COUNTIF(F1779,"CCVV")</f>
        <v>0</v>
      </c>
      <c r="BB1779" s="1">
        <f>COUNTIF(F1779,"CCVVC")</f>
        <v>0</v>
      </c>
      <c r="BF1779" s="1" t="str">
        <f>RIGHT(F1779,4)</f>
        <v>CVCV</v>
      </c>
      <c r="BG1779" s="1">
        <v>1</v>
      </c>
      <c r="BP1779" s="1">
        <f>SUM(BG1779:BO1779)</f>
        <v>1</v>
      </c>
      <c r="BQ1779">
        <v>0</v>
      </c>
      <c r="BS1779" s="1" t="str">
        <f>LEFT(B1779,1)</f>
        <v>m</v>
      </c>
      <c r="BT1779" s="1" t="str">
        <f>LEFT(B1779,2)</f>
        <v>ma</v>
      </c>
      <c r="BU1779" s="1" t="str">
        <f>RIGHT(B1779,1)</f>
        <v>u</v>
      </c>
      <c r="BX1779" s="10">
        <v>0</v>
      </c>
      <c r="BY1779" s="10" t="str">
        <f>LEFT(CA1779,1)</f>
        <v>a</v>
      </c>
      <c r="BZ1779" s="10" t="str">
        <f>RIGHT(B1779,1)</f>
        <v>u</v>
      </c>
      <c r="CA1779" s="10" t="str">
        <f>RIGHT(B1779,3)</f>
        <v>ahu</v>
      </c>
      <c r="CB1779" s="10" t="str">
        <f>RIGHT(B1779,3)</f>
        <v>ahu</v>
      </c>
      <c r="CC1779" s="10" t="str">
        <f>RIGHT(B1779,2)</f>
        <v>hu</v>
      </c>
      <c r="CD1779" s="10" t="str">
        <f>RIGHT(B1779,1)</f>
        <v>u</v>
      </c>
    </row>
    <row r="1780" spans="1:82">
      <c r="A1780">
        <v>788</v>
      </c>
      <c r="B1780" s="30" t="s">
        <v>388</v>
      </c>
      <c r="C1780" t="s">
        <v>1688</v>
      </c>
      <c r="D1780" t="s">
        <v>1150</v>
      </c>
      <c r="E1780" t="s">
        <v>2821</v>
      </c>
      <c r="F1780" t="s">
        <v>2847</v>
      </c>
      <c r="G1780" s="1">
        <f>COUNTIF(B1780,"*ii*")</f>
        <v>0</v>
      </c>
      <c r="H1780" s="1">
        <f>COUNTIF(B1780,"*ee*")</f>
        <v>0</v>
      </c>
      <c r="I1780" s="1">
        <f>COUNTIF(B1780,"*aa*")</f>
        <v>0</v>
      </c>
      <c r="J1780" s="1">
        <f>COUNTIF(B1780,"*oo*")</f>
        <v>0</v>
      </c>
      <c r="K1780" s="1">
        <f>COUNTIF(B1780,"*uu*")</f>
        <v>0</v>
      </c>
      <c r="L1780" s="1">
        <f>COUNTIF(B1780,"*ia*")</f>
        <v>0</v>
      </c>
      <c r="M1780" s="1">
        <f>COUNTIF(B1780,"*iu*")</f>
        <v>0</v>
      </c>
      <c r="N1780" s="1">
        <f>COUNTIF(B1780,"*ei*")</f>
        <v>0</v>
      </c>
      <c r="O1780" s="1">
        <f>COUNTIF(B1780,"*ea*")</f>
        <v>0</v>
      </c>
      <c r="P1780" s="1">
        <f>COUNTIF(B1780,"*eo*")</f>
        <v>0</v>
      </c>
      <c r="Q1780" s="1">
        <f>COUNTIF(B1780,"*eu*")</f>
        <v>0</v>
      </c>
      <c r="R1780" s="1">
        <f>COUNTIF(B1780,"*ai*")</f>
        <v>0</v>
      </c>
      <c r="S1780" s="1">
        <f>COUNTIF(B1780,"*ae*")</f>
        <v>0</v>
      </c>
      <c r="T1780" s="1">
        <f>COUNTIF(B1780,"*ao*")</f>
        <v>0</v>
      </c>
      <c r="U1780" s="1">
        <f>COUNTIF(B1780,"*au*")</f>
        <v>0</v>
      </c>
      <c r="V1780" s="1">
        <f>COUNTIF(B1780,"*oi*")</f>
        <v>0</v>
      </c>
      <c r="W1780" s="1">
        <f>COUNTIF(B1780,"*oe*")</f>
        <v>0</v>
      </c>
      <c r="X1780" s="1">
        <f>COUNTIF(B1780,"*oa*")</f>
        <v>0</v>
      </c>
      <c r="Y1780" s="1">
        <f>COUNTIF(B1780,"*ou*")</f>
        <v>0</v>
      </c>
      <c r="Z1780" s="1">
        <f>COUNTIF(B1780,"*ui*")</f>
        <v>0</v>
      </c>
      <c r="AA1780" s="1">
        <f>COUNTIF(B1780,"*ua*")</f>
        <v>0</v>
      </c>
      <c r="AB1780">
        <f>SUM(G1780:AA1780)</f>
        <v>0</v>
      </c>
      <c r="AC1780">
        <v>3</v>
      </c>
      <c r="AD1780">
        <f>COUNTIF(AC1780,"2")</f>
        <v>0</v>
      </c>
      <c r="AE1780">
        <f>COUNTIF(AC1780,"3")</f>
        <v>1</v>
      </c>
      <c r="AF1780">
        <f>COUNTIF(AC1780,"4")</f>
        <v>0</v>
      </c>
      <c r="AG1780">
        <f>COUNTIF(AC1780,"5")</f>
        <v>0</v>
      </c>
      <c r="AH1780">
        <v>1</v>
      </c>
      <c r="AI1780">
        <v>0</v>
      </c>
      <c r="AL1780">
        <v>1</v>
      </c>
      <c r="AO1780" s="1">
        <f>COUNTIF(F1780,"CVCV")+COUNTIF(F1780,"CVVCV")</f>
        <v>0</v>
      </c>
      <c r="AP1780" s="1">
        <f>COUNTIF(F1780,"CVCVC")+COUNTIF(F1780,"CVVCVC")</f>
        <v>0</v>
      </c>
      <c r="AQ1780" s="1">
        <f>COUNTIF(F1780,"VCV")+COUNTIF(F1780,"VVCV")</f>
        <v>0</v>
      </c>
      <c r="AR1780" s="1">
        <f>COUNTIF(F1780,"VCVC")+COUNTIF(F1780,"VVCVC")</f>
        <v>0</v>
      </c>
      <c r="AS1780" s="1">
        <f>COUNTIF(F1780,"CVV")</f>
        <v>0</v>
      </c>
      <c r="AT1780" s="1">
        <f>COUNTIF(F1780,"CVVC")</f>
        <v>0</v>
      </c>
      <c r="AU1780" s="1">
        <f>COUNTIF(F1780,"VV")</f>
        <v>0</v>
      </c>
      <c r="AV1780" s="1">
        <f>COUNTIF(F1780,"VVC")</f>
        <v>0</v>
      </c>
      <c r="AW1780" s="1">
        <f>COUNTIF(F1780,"CVVCVC")+COUNTIF(F1780,"VVCVC")+COUNTIF(F1780,"CVVCV")+COUNTIF(F1780,"VVCV")</f>
        <v>0</v>
      </c>
      <c r="AY1780" s="1">
        <f>COUNTIF(F1780,"CCVCV")</f>
        <v>0</v>
      </c>
      <c r="AZ1780" s="1">
        <f>COUNTIF(F1780,"CCVCVC")</f>
        <v>0</v>
      </c>
      <c r="BA1780" s="1">
        <f>COUNTIF(F1780,"CCVV")</f>
        <v>0</v>
      </c>
      <c r="BB1780" s="1">
        <f>COUNTIF(F1780,"CCVVC")</f>
        <v>0</v>
      </c>
      <c r="BF1780" s="1" t="str">
        <f>RIGHT(F1780,4)</f>
        <v>CVCV</v>
      </c>
      <c r="BG1780" s="1">
        <v>1</v>
      </c>
      <c r="BP1780" s="1">
        <f>SUM(BG1780:BO1780)</f>
        <v>1</v>
      </c>
      <c r="BQ1780">
        <v>0</v>
      </c>
      <c r="BS1780" s="1" t="str">
        <f>LEFT(B1780,1)</f>
        <v>m</v>
      </c>
      <c r="BT1780" s="1" t="str">
        <f>LEFT(B1780,2)</f>
        <v>ma</v>
      </c>
      <c r="BU1780" s="1" t="str">
        <f>RIGHT(B1780,1)</f>
        <v>u</v>
      </c>
      <c r="BX1780" s="10">
        <v>0</v>
      </c>
      <c r="BY1780" s="10" t="str">
        <f>LEFT(CA1780,1)</f>
        <v>a</v>
      </c>
      <c r="BZ1780" s="10" t="str">
        <f>RIGHT(B1780,1)</f>
        <v>u</v>
      </c>
      <c r="CA1780" s="10" t="str">
        <f>RIGHT(B1780,3)</f>
        <v>anu</v>
      </c>
      <c r="CB1780" s="10" t="str">
        <f>RIGHT(B1780,3)</f>
        <v>anu</v>
      </c>
      <c r="CC1780" s="10" t="str">
        <f>RIGHT(B1780,2)</f>
        <v>nu</v>
      </c>
      <c r="CD1780" s="10" t="str">
        <f>RIGHT(B1780,1)</f>
        <v>u</v>
      </c>
    </row>
    <row r="1781" spans="1:82">
      <c r="A1781">
        <v>237</v>
      </c>
      <c r="B1781" s="30" t="s">
        <v>315</v>
      </c>
      <c r="C1781" t="s">
        <v>1587</v>
      </c>
      <c r="D1781" t="s">
        <v>1150</v>
      </c>
      <c r="E1781" t="s">
        <v>2821</v>
      </c>
      <c r="F1781" t="s">
        <v>2847</v>
      </c>
      <c r="G1781" s="1">
        <f>COUNTIF(B1781,"*ii*")</f>
        <v>0</v>
      </c>
      <c r="H1781" s="1">
        <f>COUNTIF(B1781,"*ee*")</f>
        <v>0</v>
      </c>
      <c r="I1781" s="1">
        <f>COUNTIF(B1781,"*aa*")</f>
        <v>0</v>
      </c>
      <c r="J1781" s="1">
        <f>COUNTIF(B1781,"*oo*")</f>
        <v>0</v>
      </c>
      <c r="K1781" s="1">
        <f>COUNTIF(B1781,"*uu*")</f>
        <v>0</v>
      </c>
      <c r="L1781" s="1">
        <f>COUNTIF(B1781,"*ia*")</f>
        <v>0</v>
      </c>
      <c r="M1781" s="1">
        <f>COUNTIF(B1781,"*iu*")</f>
        <v>0</v>
      </c>
      <c r="N1781" s="1">
        <f>COUNTIF(B1781,"*ei*")</f>
        <v>0</v>
      </c>
      <c r="O1781" s="1">
        <f>COUNTIF(B1781,"*ea*")</f>
        <v>0</v>
      </c>
      <c r="P1781" s="1">
        <f>COUNTIF(B1781,"*eo*")</f>
        <v>0</v>
      </c>
      <c r="Q1781" s="1">
        <f>COUNTIF(B1781,"*eu*")</f>
        <v>0</v>
      </c>
      <c r="R1781" s="1">
        <f>COUNTIF(B1781,"*ai*")</f>
        <v>0</v>
      </c>
      <c r="S1781" s="1">
        <f>COUNTIF(B1781,"*ae*")</f>
        <v>0</v>
      </c>
      <c r="T1781" s="1">
        <f>COUNTIF(B1781,"*ao*")</f>
        <v>0</v>
      </c>
      <c r="U1781" s="1">
        <f>COUNTIF(B1781,"*au*")</f>
        <v>0</v>
      </c>
      <c r="V1781" s="1">
        <f>COUNTIF(B1781,"*oi*")</f>
        <v>0</v>
      </c>
      <c r="W1781" s="1">
        <f>COUNTIF(B1781,"*oe*")</f>
        <v>0</v>
      </c>
      <c r="X1781" s="1">
        <f>COUNTIF(B1781,"*oa*")</f>
        <v>0</v>
      </c>
      <c r="Y1781" s="1">
        <f>COUNTIF(B1781,"*ou*")</f>
        <v>0</v>
      </c>
      <c r="Z1781" s="1">
        <f>COUNTIF(B1781,"*ui*")</f>
        <v>0</v>
      </c>
      <c r="AA1781" s="1">
        <f>COUNTIF(B1781,"*ua*")</f>
        <v>0</v>
      </c>
      <c r="AB1781">
        <f>SUM(G1781:AA1781)</f>
        <v>0</v>
      </c>
      <c r="AC1781">
        <v>3</v>
      </c>
      <c r="AD1781">
        <f>COUNTIF(AC1781,"2")</f>
        <v>0</v>
      </c>
      <c r="AE1781">
        <f>COUNTIF(AC1781,"3")</f>
        <v>1</v>
      </c>
      <c r="AF1781">
        <f>COUNTIF(AC1781,"4")</f>
        <v>0</v>
      </c>
      <c r="AG1781">
        <f>COUNTIF(AC1781,"5")</f>
        <v>0</v>
      </c>
      <c r="AH1781">
        <v>1</v>
      </c>
      <c r="AI1781">
        <v>0</v>
      </c>
      <c r="AL1781">
        <v>1</v>
      </c>
      <c r="AO1781" s="1">
        <f>COUNTIF(F1781,"CVCV")+COUNTIF(F1781,"CVVCV")</f>
        <v>0</v>
      </c>
      <c r="AP1781" s="1">
        <f>COUNTIF(F1781,"CVCVC")+COUNTIF(F1781,"CVVCVC")</f>
        <v>0</v>
      </c>
      <c r="AQ1781" s="1">
        <f>COUNTIF(F1781,"VCV")+COUNTIF(F1781,"VVCV")</f>
        <v>0</v>
      </c>
      <c r="AR1781" s="1">
        <f>COUNTIF(F1781,"VCVC")+COUNTIF(F1781,"VVCVC")</f>
        <v>0</v>
      </c>
      <c r="AS1781" s="1">
        <f>COUNTIF(F1781,"CVV")</f>
        <v>0</v>
      </c>
      <c r="AT1781" s="1">
        <f>COUNTIF(F1781,"CVVC")</f>
        <v>0</v>
      </c>
      <c r="AU1781" s="1">
        <f>COUNTIF(F1781,"VV")</f>
        <v>0</v>
      </c>
      <c r="AV1781" s="1">
        <f>COUNTIF(F1781,"VVC")</f>
        <v>0</v>
      </c>
      <c r="AW1781" s="1">
        <f>COUNTIF(F1781,"CVVCVC")+COUNTIF(F1781,"VVCVC")+COUNTIF(F1781,"CVVCV")+COUNTIF(F1781,"VVCV")</f>
        <v>0</v>
      </c>
      <c r="AY1781" s="1">
        <f>COUNTIF(F1781,"CCVCV")</f>
        <v>0</v>
      </c>
      <c r="AZ1781" s="1">
        <f>COUNTIF(F1781,"CCVCVC")</f>
        <v>0</v>
      </c>
      <c r="BA1781" s="1">
        <f>COUNTIF(F1781,"CCVV")</f>
        <v>0</v>
      </c>
      <c r="BB1781" s="1">
        <f>COUNTIF(F1781,"CCVVC")</f>
        <v>0</v>
      </c>
      <c r="BF1781" s="1" t="str">
        <f>RIGHT(F1781,4)</f>
        <v>CVCV</v>
      </c>
      <c r="BG1781" s="1">
        <v>1</v>
      </c>
      <c r="BP1781" s="1">
        <f>SUM(BG1781:BO1781)</f>
        <v>1</v>
      </c>
      <c r="BQ1781">
        <v>0</v>
      </c>
      <c r="BS1781" s="1" t="str">
        <f>LEFT(B1781,1)</f>
        <v>b</v>
      </c>
      <c r="BT1781" s="1" t="str">
        <f>LEFT(B1781,2)</f>
        <v>bu</v>
      </c>
      <c r="BU1781" s="1" t="str">
        <f>RIGHT(B1781,1)</f>
        <v>u</v>
      </c>
      <c r="BX1781" s="10">
        <v>0</v>
      </c>
      <c r="BY1781" s="10" t="str">
        <f>LEFT(CA1781,1)</f>
        <v>a</v>
      </c>
      <c r="BZ1781" s="10" t="str">
        <f>RIGHT(B1781,1)</f>
        <v>u</v>
      </c>
      <c r="CA1781" s="10" t="str">
        <f>RIGHT(B1781,3)</f>
        <v>aru</v>
      </c>
      <c r="CB1781" s="10" t="str">
        <f>RIGHT(B1781,3)</f>
        <v>aru</v>
      </c>
      <c r="CC1781" s="10" t="str">
        <f>RIGHT(B1781,2)</f>
        <v>ru</v>
      </c>
      <c r="CD1781" s="10" t="str">
        <f>RIGHT(B1781,1)</f>
        <v>u</v>
      </c>
    </row>
    <row r="1782" spans="1:82">
      <c r="A1782">
        <v>1091</v>
      </c>
      <c r="B1782" s="30" t="s">
        <v>507</v>
      </c>
      <c r="C1782" t="s">
        <v>1864</v>
      </c>
      <c r="D1782" t="s">
        <v>1150</v>
      </c>
      <c r="E1782" t="s">
        <v>2821</v>
      </c>
      <c r="F1782" t="s">
        <v>2847</v>
      </c>
      <c r="G1782" s="1">
        <f>COUNTIF(B1782,"*ii*")</f>
        <v>0</v>
      </c>
      <c r="H1782" s="1">
        <f>COUNTIF(B1782,"*ee*")</f>
        <v>0</v>
      </c>
      <c r="I1782" s="1">
        <f>COUNTIF(B1782,"*aa*")</f>
        <v>0</v>
      </c>
      <c r="J1782" s="1">
        <f>COUNTIF(B1782,"*oo*")</f>
        <v>0</v>
      </c>
      <c r="K1782" s="1">
        <f>COUNTIF(B1782,"*uu*")</f>
        <v>0</v>
      </c>
      <c r="L1782" s="1">
        <f>COUNTIF(B1782,"*ia*")</f>
        <v>0</v>
      </c>
      <c r="M1782" s="1">
        <f>COUNTIF(B1782,"*iu*")</f>
        <v>0</v>
      </c>
      <c r="N1782" s="1">
        <f>COUNTIF(B1782,"*ei*")</f>
        <v>0</v>
      </c>
      <c r="O1782" s="1">
        <f>COUNTIF(B1782,"*ea*")</f>
        <v>0</v>
      </c>
      <c r="P1782" s="1">
        <f>COUNTIF(B1782,"*eo*")</f>
        <v>0</v>
      </c>
      <c r="Q1782" s="1">
        <f>COUNTIF(B1782,"*eu*")</f>
        <v>0</v>
      </c>
      <c r="R1782" s="1">
        <f>COUNTIF(B1782,"*ai*")</f>
        <v>0</v>
      </c>
      <c r="S1782" s="1">
        <f>COUNTIF(B1782,"*ae*")</f>
        <v>0</v>
      </c>
      <c r="T1782" s="1">
        <f>COUNTIF(B1782,"*ao*")</f>
        <v>0</v>
      </c>
      <c r="U1782" s="1">
        <f>COUNTIF(B1782,"*au*")</f>
        <v>0</v>
      </c>
      <c r="V1782" s="1">
        <f>COUNTIF(B1782,"*oi*")</f>
        <v>0</v>
      </c>
      <c r="W1782" s="1">
        <f>COUNTIF(B1782,"*oe*")</f>
        <v>0</v>
      </c>
      <c r="X1782" s="1">
        <f>COUNTIF(B1782,"*oa*")</f>
        <v>0</v>
      </c>
      <c r="Y1782" s="1">
        <f>COUNTIF(B1782,"*ou*")</f>
        <v>0</v>
      </c>
      <c r="Z1782" s="1">
        <f>COUNTIF(B1782,"*ui*")</f>
        <v>0</v>
      </c>
      <c r="AA1782" s="1">
        <f>COUNTIF(B1782,"*ua*")</f>
        <v>0</v>
      </c>
      <c r="AB1782">
        <f>SUM(G1782:AA1782)</f>
        <v>0</v>
      </c>
      <c r="AC1782">
        <v>3</v>
      </c>
      <c r="AD1782">
        <f>COUNTIF(AC1782,"2")</f>
        <v>0</v>
      </c>
      <c r="AE1782">
        <f>COUNTIF(AC1782,"3")</f>
        <v>1</v>
      </c>
      <c r="AF1782">
        <f>COUNTIF(AC1782,"4")</f>
        <v>0</v>
      </c>
      <c r="AG1782">
        <f>COUNTIF(AC1782,"5")</f>
        <v>0</v>
      </c>
      <c r="AH1782">
        <v>1</v>
      </c>
      <c r="AI1782">
        <v>0</v>
      </c>
      <c r="AL1782">
        <v>1</v>
      </c>
      <c r="AO1782" s="1">
        <f>COUNTIF(F1782,"CVCV")+COUNTIF(F1782,"CVVCV")</f>
        <v>0</v>
      </c>
      <c r="AP1782" s="1">
        <f>COUNTIF(F1782,"CVCVC")+COUNTIF(F1782,"CVVCVC")</f>
        <v>0</v>
      </c>
      <c r="AQ1782" s="1">
        <f>COUNTIF(F1782,"VCV")+COUNTIF(F1782,"VVCV")</f>
        <v>0</v>
      </c>
      <c r="AR1782" s="1">
        <f>COUNTIF(F1782,"VCVC")+COUNTIF(F1782,"VVCVC")</f>
        <v>0</v>
      </c>
      <c r="AS1782" s="1">
        <f>COUNTIF(F1782,"CVV")</f>
        <v>0</v>
      </c>
      <c r="AT1782" s="1">
        <f>COUNTIF(F1782,"CVVC")</f>
        <v>0</v>
      </c>
      <c r="AU1782" s="1">
        <f>COUNTIF(F1782,"VV")</f>
        <v>0</v>
      </c>
      <c r="AV1782" s="1">
        <f>COUNTIF(F1782,"VVC")</f>
        <v>0</v>
      </c>
      <c r="AW1782" s="1">
        <f>COUNTIF(F1782,"CVVCVC")+COUNTIF(F1782,"VVCVC")+COUNTIF(F1782,"CVVCV")+COUNTIF(F1782,"VVCV")</f>
        <v>0</v>
      </c>
      <c r="AY1782" s="1">
        <f>COUNTIF(F1782,"CCVCV")</f>
        <v>0</v>
      </c>
      <c r="AZ1782" s="1">
        <f>COUNTIF(F1782,"CCVCVC")</f>
        <v>0</v>
      </c>
      <c r="BA1782" s="1">
        <f>COUNTIF(F1782,"CCVV")</f>
        <v>0</v>
      </c>
      <c r="BB1782" s="1">
        <f>COUNTIF(F1782,"CCVVC")</f>
        <v>0</v>
      </c>
      <c r="BF1782" s="1" t="str">
        <f>RIGHT(F1782,4)</f>
        <v>CVCV</v>
      </c>
      <c r="BG1782" s="1">
        <v>1</v>
      </c>
      <c r="BP1782" s="1">
        <f>SUM(BG1782:BO1782)</f>
        <v>1</v>
      </c>
      <c r="BQ1782">
        <v>0</v>
      </c>
      <c r="BS1782" s="1" t="str">
        <f>LEFT(B1782,1)</f>
        <v>p</v>
      </c>
      <c r="BT1782" s="1" t="str">
        <f>LEFT(B1782,2)</f>
        <v>pa</v>
      </c>
      <c r="BU1782" s="1" t="str">
        <f>RIGHT(B1782,1)</f>
        <v>u</v>
      </c>
      <c r="BX1782" s="10">
        <v>0</v>
      </c>
      <c r="BY1782" s="10" t="str">
        <f>LEFT(CA1782,1)</f>
        <v>a</v>
      </c>
      <c r="BZ1782" s="10" t="str">
        <f>RIGHT(B1782,1)</f>
        <v>u</v>
      </c>
      <c r="CA1782" s="10" t="str">
        <f>RIGHT(B1782,3)</f>
        <v>aru</v>
      </c>
      <c r="CB1782" s="10" t="str">
        <f>RIGHT(B1782,3)</f>
        <v>aru</v>
      </c>
      <c r="CC1782" s="10" t="str">
        <f>RIGHT(B1782,2)</f>
        <v>ru</v>
      </c>
      <c r="CD1782" s="10" t="str">
        <f>RIGHT(B1782,1)</f>
        <v>u</v>
      </c>
    </row>
    <row r="1783" spans="1:82">
      <c r="A1783">
        <v>1774</v>
      </c>
      <c r="B1783" s="30" t="s">
        <v>1127</v>
      </c>
      <c r="C1783" t="s">
        <v>2792</v>
      </c>
      <c r="D1783" t="s">
        <v>1141</v>
      </c>
      <c r="E1783" t="s">
        <v>1141</v>
      </c>
      <c r="F1783" t="s">
        <v>2847</v>
      </c>
      <c r="G1783" s="1">
        <f>COUNTIF(B1783,"*ii*")</f>
        <v>0</v>
      </c>
      <c r="H1783" s="1">
        <f>COUNTIF(B1783,"*ee*")</f>
        <v>0</v>
      </c>
      <c r="I1783" s="1">
        <f>COUNTIF(B1783,"*aa*")</f>
        <v>0</v>
      </c>
      <c r="J1783" s="1">
        <f>COUNTIF(B1783,"*oo*")</f>
        <v>0</v>
      </c>
      <c r="K1783" s="1">
        <f>COUNTIF(B1783,"*uu*")</f>
        <v>0</v>
      </c>
      <c r="L1783" s="1">
        <f>COUNTIF(B1783,"*ia*")</f>
        <v>0</v>
      </c>
      <c r="M1783" s="1">
        <f>COUNTIF(B1783,"*iu*")</f>
        <v>0</v>
      </c>
      <c r="N1783" s="1">
        <f>COUNTIF(B1783,"*ei*")</f>
        <v>0</v>
      </c>
      <c r="O1783" s="1">
        <f>COUNTIF(B1783,"*ea*")</f>
        <v>0</v>
      </c>
      <c r="P1783" s="1">
        <f>COUNTIF(B1783,"*eo*")</f>
        <v>0</v>
      </c>
      <c r="Q1783" s="1">
        <f>COUNTIF(B1783,"*eu*")</f>
        <v>0</v>
      </c>
      <c r="R1783" s="1">
        <f>COUNTIF(B1783,"*ai*")</f>
        <v>0</v>
      </c>
      <c r="S1783" s="1">
        <f>COUNTIF(B1783,"*ae*")</f>
        <v>0</v>
      </c>
      <c r="T1783" s="1">
        <f>COUNTIF(B1783,"*ao*")</f>
        <v>0</v>
      </c>
      <c r="U1783" s="1">
        <f>COUNTIF(B1783,"*au*")</f>
        <v>0</v>
      </c>
      <c r="V1783" s="1">
        <f>COUNTIF(B1783,"*oi*")</f>
        <v>0</v>
      </c>
      <c r="W1783" s="1">
        <f>COUNTIF(B1783,"*oe*")</f>
        <v>0</v>
      </c>
      <c r="X1783" s="1">
        <f>COUNTIF(B1783,"*oa*")</f>
        <v>0</v>
      </c>
      <c r="Y1783" s="1">
        <f>COUNTIF(B1783,"*ou*")</f>
        <v>0</v>
      </c>
      <c r="Z1783" s="1">
        <f>COUNTIF(B1783,"*ui*")</f>
        <v>0</v>
      </c>
      <c r="AA1783" s="1">
        <f>COUNTIF(B1783,"*ua*")</f>
        <v>0</v>
      </c>
      <c r="AB1783">
        <f>SUM(G1783:AA1783)</f>
        <v>0</v>
      </c>
      <c r="AC1783">
        <v>3</v>
      </c>
      <c r="AD1783">
        <f>COUNTIF(AC1783,"2")</f>
        <v>0</v>
      </c>
      <c r="AE1783">
        <f>COUNTIF(AC1783,"3")</f>
        <v>1</v>
      </c>
      <c r="AF1783">
        <f>COUNTIF(AC1783,"4")</f>
        <v>0</v>
      </c>
      <c r="AG1783">
        <f>COUNTIF(AC1783,"5")</f>
        <v>0</v>
      </c>
      <c r="AH1783">
        <v>1</v>
      </c>
      <c r="AI1783">
        <v>0</v>
      </c>
      <c r="AL1783">
        <v>1</v>
      </c>
      <c r="AO1783" s="1">
        <f>COUNTIF(F1783,"CVCV")+COUNTIF(F1783,"CVVCV")</f>
        <v>0</v>
      </c>
      <c r="AP1783" s="1">
        <f>COUNTIF(F1783,"CVCVC")+COUNTIF(F1783,"CVVCVC")</f>
        <v>0</v>
      </c>
      <c r="AQ1783" s="1">
        <f>COUNTIF(F1783,"VCV")+COUNTIF(F1783,"VVCV")</f>
        <v>0</v>
      </c>
      <c r="AR1783" s="1">
        <f>COUNTIF(F1783,"VCVC")+COUNTIF(F1783,"VVCVC")</f>
        <v>0</v>
      </c>
      <c r="AS1783" s="1">
        <f>COUNTIF(F1783,"CVV")</f>
        <v>0</v>
      </c>
      <c r="AT1783" s="1">
        <f>COUNTIF(F1783,"CVVC")</f>
        <v>0</v>
      </c>
      <c r="AU1783" s="1">
        <f>COUNTIF(F1783,"VV")</f>
        <v>0</v>
      </c>
      <c r="AV1783" s="1">
        <f>COUNTIF(F1783,"VVC")</f>
        <v>0</v>
      </c>
      <c r="AW1783" s="1">
        <f>COUNTIF(F1783,"CVVCVC")+COUNTIF(F1783,"VVCVC")+COUNTIF(F1783,"CVVCV")+COUNTIF(F1783,"VVCV")</f>
        <v>0</v>
      </c>
      <c r="AY1783" s="1">
        <f>COUNTIF(F1783,"CCVCV")</f>
        <v>0</v>
      </c>
      <c r="AZ1783" s="1">
        <f>COUNTIF(F1783,"CCVCVC")</f>
        <v>0</v>
      </c>
      <c r="BA1783" s="1">
        <f>COUNTIF(F1783,"CCVV")</f>
        <v>0</v>
      </c>
      <c r="BB1783" s="1">
        <f>COUNTIF(F1783,"CCVVC")</f>
        <v>0</v>
      </c>
      <c r="BF1783" s="1" t="str">
        <f>RIGHT(F1783,4)</f>
        <v>CVCV</v>
      </c>
      <c r="BG1783" s="1">
        <v>1</v>
      </c>
      <c r="BP1783" s="1">
        <f>SUM(BG1783:BO1783)</f>
        <v>1</v>
      </c>
      <c r="BQ1783">
        <v>0</v>
      </c>
      <c r="BS1783" s="1" t="str">
        <f>LEFT(B1783,1)</f>
        <v>t</v>
      </c>
      <c r="BT1783" s="1" t="str">
        <f>LEFT(B1783,2)</f>
        <v>ta</v>
      </c>
      <c r="BU1783" s="1" t="str">
        <f>RIGHT(B1783,1)</f>
        <v>u</v>
      </c>
      <c r="BX1783" s="10">
        <v>0</v>
      </c>
      <c r="BY1783" s="10" t="str">
        <f>LEFT(CA1783,1)</f>
        <v>i</v>
      </c>
      <c r="BZ1783" s="10" t="str">
        <f>RIGHT(B1783,1)</f>
        <v>u</v>
      </c>
      <c r="CA1783" s="10" t="str">
        <f>RIGHT(B1783,3)</f>
        <v>iru</v>
      </c>
      <c r="CB1783" s="10" t="str">
        <f>RIGHT(B1783,3)</f>
        <v>iru</v>
      </c>
      <c r="CC1783" s="10" t="str">
        <f>RIGHT(B1783,2)</f>
        <v>ru</v>
      </c>
      <c r="CD1783" s="10" t="str">
        <f>RIGHT(B1783,1)</f>
        <v>u</v>
      </c>
    </row>
    <row r="1784" spans="1:82">
      <c r="A1784">
        <v>238</v>
      </c>
      <c r="B1784" s="30" t="s">
        <v>274</v>
      </c>
      <c r="C1784" t="s">
        <v>1524</v>
      </c>
      <c r="D1784" t="s">
        <v>1141</v>
      </c>
      <c r="E1784" t="s">
        <v>1141</v>
      </c>
      <c r="F1784" t="s">
        <v>2847</v>
      </c>
      <c r="G1784" s="1">
        <f>COUNTIF(B1784,"*ii*")</f>
        <v>0</v>
      </c>
      <c r="H1784" s="1">
        <f>COUNTIF(B1784,"*ee*")</f>
        <v>0</v>
      </c>
      <c r="I1784" s="1">
        <f>COUNTIF(B1784,"*aa*")</f>
        <v>0</v>
      </c>
      <c r="J1784" s="1">
        <f>COUNTIF(B1784,"*oo*")</f>
        <v>0</v>
      </c>
      <c r="K1784" s="1">
        <f>COUNTIF(B1784,"*uu*")</f>
        <v>0</v>
      </c>
      <c r="L1784" s="1">
        <f>COUNTIF(B1784,"*ia*")</f>
        <v>0</v>
      </c>
      <c r="M1784" s="1">
        <f>COUNTIF(B1784,"*iu*")</f>
        <v>0</v>
      </c>
      <c r="N1784" s="1">
        <f>COUNTIF(B1784,"*ei*")</f>
        <v>0</v>
      </c>
      <c r="O1784" s="1">
        <f>COUNTIF(B1784,"*ea*")</f>
        <v>0</v>
      </c>
      <c r="P1784" s="1">
        <f>COUNTIF(B1784,"*eo*")</f>
        <v>0</v>
      </c>
      <c r="Q1784" s="1">
        <f>COUNTIF(B1784,"*eu*")</f>
        <v>0</v>
      </c>
      <c r="R1784" s="1">
        <f>COUNTIF(B1784,"*ai*")</f>
        <v>0</v>
      </c>
      <c r="S1784" s="1">
        <f>COUNTIF(B1784,"*ae*")</f>
        <v>0</v>
      </c>
      <c r="T1784" s="1">
        <f>COUNTIF(B1784,"*ao*")</f>
        <v>0</v>
      </c>
      <c r="U1784" s="1">
        <f>COUNTIF(B1784,"*au*")</f>
        <v>0</v>
      </c>
      <c r="V1784" s="1">
        <f>COUNTIF(B1784,"*oi*")</f>
        <v>0</v>
      </c>
      <c r="W1784" s="1">
        <f>COUNTIF(B1784,"*oe*")</f>
        <v>0</v>
      </c>
      <c r="X1784" s="1">
        <f>COUNTIF(B1784,"*oa*")</f>
        <v>0</v>
      </c>
      <c r="Y1784" s="1">
        <f>COUNTIF(B1784,"*ou*")</f>
        <v>0</v>
      </c>
      <c r="Z1784" s="1">
        <f>COUNTIF(B1784,"*ui*")</f>
        <v>0</v>
      </c>
      <c r="AA1784" s="1">
        <f>COUNTIF(B1784,"*ua*")</f>
        <v>0</v>
      </c>
      <c r="AB1784">
        <f>SUM(G1784:AA1784)</f>
        <v>0</v>
      </c>
      <c r="AC1784">
        <v>3</v>
      </c>
      <c r="AD1784">
        <f>COUNTIF(AC1784,"2")</f>
        <v>0</v>
      </c>
      <c r="AE1784">
        <f>COUNTIF(AC1784,"3")</f>
        <v>1</v>
      </c>
      <c r="AF1784">
        <f>COUNTIF(AC1784,"4")</f>
        <v>0</v>
      </c>
      <c r="AG1784">
        <f>COUNTIF(AC1784,"5")</f>
        <v>0</v>
      </c>
      <c r="AH1784">
        <v>1</v>
      </c>
      <c r="AI1784">
        <v>0</v>
      </c>
      <c r="AL1784">
        <v>1</v>
      </c>
      <c r="AO1784" s="1">
        <f>COUNTIF(F1784,"CVCV")+COUNTIF(F1784,"CVVCV")</f>
        <v>0</v>
      </c>
      <c r="AP1784" s="1">
        <f>COUNTIF(F1784,"CVCVC")+COUNTIF(F1784,"CVVCVC")</f>
        <v>0</v>
      </c>
      <c r="AQ1784" s="1">
        <f>COUNTIF(F1784,"VCV")+COUNTIF(F1784,"VVCV")</f>
        <v>0</v>
      </c>
      <c r="AR1784" s="1">
        <f>COUNTIF(F1784,"VCVC")+COUNTIF(F1784,"VVCVC")</f>
        <v>0</v>
      </c>
      <c r="AS1784" s="1">
        <f>COUNTIF(F1784,"CVV")</f>
        <v>0</v>
      </c>
      <c r="AT1784" s="1">
        <f>COUNTIF(F1784,"CVVC")</f>
        <v>0</v>
      </c>
      <c r="AU1784" s="1">
        <f>COUNTIF(F1784,"VV")</f>
        <v>0</v>
      </c>
      <c r="AV1784" s="1">
        <f>COUNTIF(F1784,"VVC")</f>
        <v>0</v>
      </c>
      <c r="AW1784" s="1">
        <f>COUNTIF(F1784,"CVVCVC")+COUNTIF(F1784,"VVCVC")+COUNTIF(F1784,"CVVCV")+COUNTIF(F1784,"VVCV")</f>
        <v>0</v>
      </c>
      <c r="AY1784" s="1">
        <f>COUNTIF(F1784,"CCVCV")</f>
        <v>0</v>
      </c>
      <c r="AZ1784" s="1">
        <f>COUNTIF(F1784,"CCVCVC")</f>
        <v>0</v>
      </c>
      <c r="BA1784" s="1">
        <f>COUNTIF(F1784,"CCVV")</f>
        <v>0</v>
      </c>
      <c r="BB1784" s="1">
        <f>COUNTIF(F1784,"CCVVC")</f>
        <v>0</v>
      </c>
      <c r="BF1784" s="1" t="str">
        <f>RIGHT(F1784,4)</f>
        <v>CVCV</v>
      </c>
      <c r="BG1784" s="1">
        <v>1</v>
      </c>
      <c r="BP1784" s="1">
        <f>SUM(BG1784:BO1784)</f>
        <v>1</v>
      </c>
      <c r="BQ1784">
        <v>0</v>
      </c>
      <c r="BS1784" s="1" t="str">
        <f>LEFT(B1784,1)</f>
        <v>b</v>
      </c>
      <c r="BT1784" s="1" t="str">
        <f>LEFT(B1784,2)</f>
        <v>bu</v>
      </c>
      <c r="BU1784" s="1" t="str">
        <f>RIGHT(B1784,1)</f>
        <v>u</v>
      </c>
      <c r="BX1784" s="10">
        <v>0</v>
      </c>
      <c r="BY1784" s="10" t="str">
        <f>LEFT(CA1784,1)</f>
        <v>a</v>
      </c>
      <c r="BZ1784" s="10" t="str">
        <f>RIGHT(B1784,1)</f>
        <v>u</v>
      </c>
      <c r="CA1784" s="10" t="str">
        <f>RIGHT(B1784,3)</f>
        <v>atu</v>
      </c>
      <c r="CB1784" s="10" t="str">
        <f>RIGHT(B1784,3)</f>
        <v>atu</v>
      </c>
      <c r="CC1784" s="10" t="str">
        <f>RIGHT(B1784,2)</f>
        <v>tu</v>
      </c>
      <c r="CD1784" s="10" t="str">
        <f>RIGHT(B1784,1)</f>
        <v>u</v>
      </c>
    </row>
    <row r="1785" spans="1:82">
      <c r="A1785">
        <v>1637</v>
      </c>
      <c r="B1785" s="30" t="s">
        <v>893</v>
      </c>
      <c r="C1785" t="s">
        <v>2402</v>
      </c>
      <c r="D1785" t="s">
        <v>1141</v>
      </c>
      <c r="E1785" t="s">
        <v>1141</v>
      </c>
      <c r="F1785" t="s">
        <v>2847</v>
      </c>
      <c r="G1785" s="1">
        <f>COUNTIF(B1785,"*ii*")</f>
        <v>0</v>
      </c>
      <c r="H1785" s="1">
        <f>COUNTIF(B1785,"*ee*")</f>
        <v>0</v>
      </c>
      <c r="I1785" s="1">
        <f>COUNTIF(B1785,"*aa*")</f>
        <v>0</v>
      </c>
      <c r="J1785" s="1">
        <f>COUNTIF(B1785,"*oo*")</f>
        <v>0</v>
      </c>
      <c r="K1785" s="1">
        <f>COUNTIF(B1785,"*uu*")</f>
        <v>0</v>
      </c>
      <c r="L1785" s="1">
        <f>COUNTIF(B1785,"*ia*")</f>
        <v>0</v>
      </c>
      <c r="M1785" s="1">
        <f>COUNTIF(B1785,"*iu*")</f>
        <v>0</v>
      </c>
      <c r="N1785" s="1">
        <f>COUNTIF(B1785,"*ei*")</f>
        <v>0</v>
      </c>
      <c r="O1785" s="1">
        <f>COUNTIF(B1785,"*ea*")</f>
        <v>0</v>
      </c>
      <c r="P1785" s="1">
        <f>COUNTIF(B1785,"*eo*")</f>
        <v>0</v>
      </c>
      <c r="Q1785" s="1">
        <f>COUNTIF(B1785,"*eu*")</f>
        <v>0</v>
      </c>
      <c r="R1785" s="1">
        <f>COUNTIF(B1785,"*ai*")</f>
        <v>0</v>
      </c>
      <c r="S1785" s="1">
        <f>COUNTIF(B1785,"*ae*")</f>
        <v>0</v>
      </c>
      <c r="T1785" s="1">
        <f>COUNTIF(B1785,"*ao*")</f>
        <v>0</v>
      </c>
      <c r="U1785" s="1">
        <f>COUNTIF(B1785,"*au*")</f>
        <v>0</v>
      </c>
      <c r="V1785" s="1">
        <f>COUNTIF(B1785,"*oi*")</f>
        <v>0</v>
      </c>
      <c r="W1785" s="1">
        <f>COUNTIF(B1785,"*oe*")</f>
        <v>0</v>
      </c>
      <c r="X1785" s="1">
        <f>COUNTIF(B1785,"*oa*")</f>
        <v>0</v>
      </c>
      <c r="Y1785" s="1">
        <f>COUNTIF(B1785,"*ou*")</f>
        <v>0</v>
      </c>
      <c r="Z1785" s="1">
        <f>COUNTIF(B1785,"*ui*")</f>
        <v>0</v>
      </c>
      <c r="AA1785" s="1">
        <f>COUNTIF(B1785,"*ua*")</f>
        <v>0</v>
      </c>
      <c r="AB1785">
        <f>SUM(G1785:AA1785)</f>
        <v>0</v>
      </c>
      <c r="AC1785">
        <v>3</v>
      </c>
      <c r="AD1785">
        <f>COUNTIF(AC1785,"2")</f>
        <v>0</v>
      </c>
      <c r="AE1785">
        <f>COUNTIF(AC1785,"3")</f>
        <v>1</v>
      </c>
      <c r="AF1785">
        <f>COUNTIF(AC1785,"4")</f>
        <v>0</v>
      </c>
      <c r="AG1785">
        <f>COUNTIF(AC1785,"5")</f>
        <v>0</v>
      </c>
      <c r="AH1785">
        <v>1</v>
      </c>
      <c r="AI1785">
        <v>0</v>
      </c>
      <c r="AL1785">
        <v>1</v>
      </c>
      <c r="AO1785" s="1">
        <f>COUNTIF(F1785,"CVCV")+COUNTIF(F1785,"CVVCV")</f>
        <v>0</v>
      </c>
      <c r="AP1785" s="1">
        <f>COUNTIF(F1785,"CVCVC")+COUNTIF(F1785,"CVVCVC")</f>
        <v>0</v>
      </c>
      <c r="AQ1785" s="1">
        <f>COUNTIF(F1785,"VCV")+COUNTIF(F1785,"VVCV")</f>
        <v>0</v>
      </c>
      <c r="AR1785" s="1">
        <f>COUNTIF(F1785,"VCVC")+COUNTIF(F1785,"VVCVC")</f>
        <v>0</v>
      </c>
      <c r="AS1785" s="1">
        <f>COUNTIF(F1785,"CVV")</f>
        <v>0</v>
      </c>
      <c r="AT1785" s="1">
        <f>COUNTIF(F1785,"CVVC")</f>
        <v>0</v>
      </c>
      <c r="AU1785" s="1">
        <f>COUNTIF(F1785,"VV")</f>
        <v>0</v>
      </c>
      <c r="AV1785" s="1">
        <f>COUNTIF(F1785,"VVC")</f>
        <v>0</v>
      </c>
      <c r="AW1785" s="1">
        <f>COUNTIF(F1785,"CVVCVC")+COUNTIF(F1785,"VVCVC")+COUNTIF(F1785,"CVVCV")+COUNTIF(F1785,"VVCV")</f>
        <v>0</v>
      </c>
      <c r="AY1785" s="1">
        <f>COUNTIF(F1785,"CCVCV")</f>
        <v>0</v>
      </c>
      <c r="AZ1785" s="1">
        <f>COUNTIF(F1785,"CCVCVC")</f>
        <v>0</v>
      </c>
      <c r="BA1785" s="1">
        <f>COUNTIF(F1785,"CCVV")</f>
        <v>0</v>
      </c>
      <c r="BB1785" s="1">
        <f>COUNTIF(F1785,"CCVVC")</f>
        <v>0</v>
      </c>
      <c r="BF1785" s="1" t="str">
        <f>RIGHT(F1785,4)</f>
        <v>CVCV</v>
      </c>
      <c r="BG1785" s="1">
        <v>1</v>
      </c>
      <c r="BP1785" s="1">
        <f>SUM(BG1785:BO1785)</f>
        <v>1</v>
      </c>
      <c r="BQ1785">
        <v>0</v>
      </c>
      <c r="BS1785" s="1" t="str">
        <f>LEFT(B1785,1)</f>
        <v>s</v>
      </c>
      <c r="BT1785" s="1" t="str">
        <f>LEFT(B1785,2)</f>
        <v>se</v>
      </c>
      <c r="BU1785" s="1" t="str">
        <f>RIGHT(B1785,1)</f>
        <v>u</v>
      </c>
      <c r="BX1785" s="10">
        <v>0</v>
      </c>
      <c r="BY1785" s="10" t="str">
        <f>LEFT(CA1785,1)</f>
        <v>a</v>
      </c>
      <c r="BZ1785" s="10" t="str">
        <f>RIGHT(B1785,1)</f>
        <v>u</v>
      </c>
      <c r="CA1785" s="10" t="str">
        <f>RIGHT(B1785,3)</f>
        <v>atu</v>
      </c>
      <c r="CB1785" s="10" t="str">
        <f>RIGHT(B1785,3)</f>
        <v>atu</v>
      </c>
      <c r="CC1785" s="10" t="str">
        <f>RIGHT(B1785,2)</f>
        <v>tu</v>
      </c>
      <c r="CD1785" s="10" t="str">
        <f>RIGHT(B1785,1)</f>
        <v>u</v>
      </c>
    </row>
    <row r="1786" spans="1:82">
      <c r="A1786">
        <v>1098</v>
      </c>
      <c r="B1786" s="30" t="s">
        <v>802</v>
      </c>
      <c r="C1786" t="s">
        <v>2260</v>
      </c>
      <c r="D1786" t="s">
        <v>1150</v>
      </c>
      <c r="E1786" t="s">
        <v>2821</v>
      </c>
      <c r="F1786" t="s">
        <v>2847</v>
      </c>
      <c r="G1786" s="1">
        <f>COUNTIF(B1786,"*ii*")</f>
        <v>0</v>
      </c>
      <c r="H1786" s="1">
        <f>COUNTIF(B1786,"*ee*")</f>
        <v>0</v>
      </c>
      <c r="I1786" s="1">
        <f>COUNTIF(B1786,"*aa*")</f>
        <v>0</v>
      </c>
      <c r="J1786" s="1">
        <f>COUNTIF(B1786,"*oo*")</f>
        <v>0</v>
      </c>
      <c r="K1786" s="1">
        <f>COUNTIF(B1786,"*uu*")</f>
        <v>0</v>
      </c>
      <c r="L1786" s="1">
        <f>COUNTIF(B1786,"*ia*")</f>
        <v>0</v>
      </c>
      <c r="M1786" s="1">
        <f>COUNTIF(B1786,"*iu*")</f>
        <v>0</v>
      </c>
      <c r="N1786" s="1">
        <f>COUNTIF(B1786,"*ei*")</f>
        <v>0</v>
      </c>
      <c r="O1786" s="1">
        <f>COUNTIF(B1786,"*ea*")</f>
        <v>0</v>
      </c>
      <c r="P1786" s="1">
        <f>COUNTIF(B1786,"*eo*")</f>
        <v>0</v>
      </c>
      <c r="Q1786" s="1">
        <f>COUNTIF(B1786,"*eu*")</f>
        <v>0</v>
      </c>
      <c r="R1786" s="1">
        <f>COUNTIF(B1786,"*ai*")</f>
        <v>0</v>
      </c>
      <c r="S1786" s="1">
        <f>COUNTIF(B1786,"*ae*")</f>
        <v>0</v>
      </c>
      <c r="T1786" s="1">
        <f>COUNTIF(B1786,"*ao*")</f>
        <v>0</v>
      </c>
      <c r="U1786" s="1">
        <f>COUNTIF(B1786,"*au*")</f>
        <v>0</v>
      </c>
      <c r="V1786" s="1">
        <f>COUNTIF(B1786,"*oi*")</f>
        <v>0</v>
      </c>
      <c r="W1786" s="1">
        <f>COUNTIF(B1786,"*oe*")</f>
        <v>0</v>
      </c>
      <c r="X1786" s="1">
        <f>COUNTIF(B1786,"*oa*")</f>
        <v>0</v>
      </c>
      <c r="Y1786" s="1">
        <f>COUNTIF(B1786,"*ou*")</f>
        <v>0</v>
      </c>
      <c r="Z1786" s="1">
        <f>COUNTIF(B1786,"*ui*")</f>
        <v>0</v>
      </c>
      <c r="AA1786" s="1">
        <f>COUNTIF(B1786,"*ua*")</f>
        <v>0</v>
      </c>
      <c r="AB1786">
        <f>SUM(G1786:AA1786)</f>
        <v>0</v>
      </c>
      <c r="AC1786">
        <v>3</v>
      </c>
      <c r="AD1786">
        <f>COUNTIF(AC1786,"2")</f>
        <v>0</v>
      </c>
      <c r="AE1786">
        <f>COUNTIF(AC1786,"3")</f>
        <v>1</v>
      </c>
      <c r="AF1786">
        <f>COUNTIF(AC1786,"4")</f>
        <v>0</v>
      </c>
      <c r="AG1786">
        <f>COUNTIF(AC1786,"5")</f>
        <v>0</v>
      </c>
      <c r="AH1786">
        <v>1</v>
      </c>
      <c r="AI1786">
        <v>0</v>
      </c>
      <c r="AL1786">
        <v>1</v>
      </c>
      <c r="AO1786" s="1">
        <f>COUNTIF(F1786,"CVCV")+COUNTIF(F1786,"CVVCV")</f>
        <v>0</v>
      </c>
      <c r="AP1786" s="1">
        <f>COUNTIF(F1786,"CVCVC")+COUNTIF(F1786,"CVVCVC")</f>
        <v>0</v>
      </c>
      <c r="AQ1786" s="1">
        <f>COUNTIF(F1786,"VCV")+COUNTIF(F1786,"VVCV")</f>
        <v>0</v>
      </c>
      <c r="AR1786" s="1">
        <f>COUNTIF(F1786,"VCVC")+COUNTIF(F1786,"VVCVC")</f>
        <v>0</v>
      </c>
      <c r="AS1786" s="1">
        <f>COUNTIF(F1786,"CVV")</f>
        <v>0</v>
      </c>
      <c r="AT1786" s="1">
        <f>COUNTIF(F1786,"CVVC")</f>
        <v>0</v>
      </c>
      <c r="AU1786" s="1">
        <f>COUNTIF(F1786,"VV")</f>
        <v>0</v>
      </c>
      <c r="AV1786" s="1">
        <f>COUNTIF(F1786,"VVC")</f>
        <v>0</v>
      </c>
      <c r="AW1786" s="1">
        <f>COUNTIF(F1786,"CVVCVC")+COUNTIF(F1786,"VVCVC")+COUNTIF(F1786,"CVVCV")+COUNTIF(F1786,"VVCV")</f>
        <v>0</v>
      </c>
      <c r="AY1786" s="1">
        <f>COUNTIF(F1786,"CCVCV")</f>
        <v>0</v>
      </c>
      <c r="AZ1786" s="1">
        <f>COUNTIF(F1786,"CCVCVC")</f>
        <v>0</v>
      </c>
      <c r="BA1786" s="1">
        <f>COUNTIF(F1786,"CCVV")</f>
        <v>0</v>
      </c>
      <c r="BB1786" s="1">
        <f>COUNTIF(F1786,"CCVVC")</f>
        <v>0</v>
      </c>
      <c r="BF1786" s="1" t="str">
        <f>RIGHT(F1786,4)</f>
        <v>CVCV</v>
      </c>
      <c r="BG1786" s="1">
        <v>1</v>
      </c>
      <c r="BP1786" s="1">
        <f>SUM(BG1786:BO1786)</f>
        <v>1</v>
      </c>
      <c r="BQ1786">
        <v>0</v>
      </c>
      <c r="BS1786" s="1" t="str">
        <f>LEFT(B1786,1)</f>
        <v>p</v>
      </c>
      <c r="BT1786" s="1" t="str">
        <f>LEFT(B1786,2)</f>
        <v>pa</v>
      </c>
      <c r="BU1786" s="1" t="str">
        <f>RIGHT(B1786,1)</f>
        <v>u</v>
      </c>
      <c r="BX1786" s="10">
        <v>0</v>
      </c>
      <c r="BY1786" s="10" t="str">
        <f>LEFT(CA1786,1)</f>
        <v>a</v>
      </c>
      <c r="BZ1786" s="10" t="str">
        <f>RIGHT(B1786,1)</f>
        <v>u</v>
      </c>
      <c r="CA1786" s="10" t="str">
        <f>RIGHT(B1786,3)</f>
        <v>atu</v>
      </c>
      <c r="CB1786" s="10" t="str">
        <f>RIGHT(B1786,3)</f>
        <v>atu</v>
      </c>
      <c r="CC1786" s="10" t="str">
        <f>RIGHT(B1786,2)</f>
        <v>tu</v>
      </c>
      <c r="CD1786" s="10" t="str">
        <f>RIGHT(B1786,1)</f>
        <v>u</v>
      </c>
    </row>
    <row r="1787" spans="1:82">
      <c r="A1787">
        <v>92</v>
      </c>
      <c r="B1787" s="30" t="s">
        <v>563</v>
      </c>
      <c r="C1787" t="s">
        <v>1939</v>
      </c>
      <c r="D1787" t="s">
        <v>1141</v>
      </c>
      <c r="E1787" t="s">
        <v>1141</v>
      </c>
      <c r="F1787" t="s">
        <v>2853</v>
      </c>
      <c r="G1787" s="1">
        <f>COUNTIF(B1787,"*ii*")</f>
        <v>0</v>
      </c>
      <c r="H1787" s="1">
        <f>COUNTIF(B1787,"*ee*")</f>
        <v>0</v>
      </c>
      <c r="I1787" s="1">
        <f>COUNTIF(B1787,"*aa*")</f>
        <v>0</v>
      </c>
      <c r="J1787" s="1">
        <f>COUNTIF(B1787,"*oo*")</f>
        <v>0</v>
      </c>
      <c r="K1787" s="1">
        <f>COUNTIF(B1787,"*uu*")</f>
        <v>0</v>
      </c>
      <c r="L1787" s="1">
        <f>COUNTIF(B1787,"*ia*")</f>
        <v>0</v>
      </c>
      <c r="M1787" s="1">
        <f>COUNTIF(B1787,"*iu*")</f>
        <v>0</v>
      </c>
      <c r="N1787" s="1">
        <f>COUNTIF(B1787,"*ei*")</f>
        <v>0</v>
      </c>
      <c r="O1787" s="1">
        <f>COUNTIF(B1787,"*ea*")</f>
        <v>0</v>
      </c>
      <c r="P1787" s="1">
        <f>COUNTIF(B1787,"*eo*")</f>
        <v>0</v>
      </c>
      <c r="Q1787" s="1">
        <f>COUNTIF(B1787,"*eu*")</f>
        <v>0</v>
      </c>
      <c r="R1787" s="1">
        <f>COUNTIF(B1787,"*ai*")</f>
        <v>0</v>
      </c>
      <c r="S1787" s="1">
        <f>COUNTIF(B1787,"*ae*")</f>
        <v>0</v>
      </c>
      <c r="T1787" s="1">
        <f>COUNTIF(B1787,"*ao*")</f>
        <v>0</v>
      </c>
      <c r="U1787" s="1">
        <f>COUNTIF(B1787,"*au*")</f>
        <v>0</v>
      </c>
      <c r="V1787" s="1">
        <f>COUNTIF(B1787,"*oi*")</f>
        <v>0</v>
      </c>
      <c r="W1787" s="1">
        <f>COUNTIF(B1787,"*oe*")</f>
        <v>0</v>
      </c>
      <c r="X1787" s="1">
        <f>COUNTIF(B1787,"*oa*")</f>
        <v>0</v>
      </c>
      <c r="Y1787" s="1">
        <f>COUNTIF(B1787,"*ou*")</f>
        <v>0</v>
      </c>
      <c r="Z1787" s="1">
        <f>COUNTIF(B1787,"*ui*")</f>
        <v>0</v>
      </c>
      <c r="AA1787" s="1">
        <f>COUNTIF(B1787,"*ua*")</f>
        <v>0</v>
      </c>
      <c r="AB1787">
        <f>SUM(G1787:AA1787)</f>
        <v>0</v>
      </c>
      <c r="AC1787">
        <v>3</v>
      </c>
      <c r="AD1787">
        <f>COUNTIF(AC1787,"2")</f>
        <v>0</v>
      </c>
      <c r="AE1787">
        <f>COUNTIF(AC1787,"3")</f>
        <v>1</v>
      </c>
      <c r="AF1787">
        <f>COUNTIF(AC1787,"4")</f>
        <v>0</v>
      </c>
      <c r="AG1787">
        <f>COUNTIF(AC1787,"5")</f>
        <v>0</v>
      </c>
      <c r="AH1787">
        <v>1</v>
      </c>
      <c r="AI1787">
        <v>0</v>
      </c>
      <c r="AM1787">
        <v>1</v>
      </c>
      <c r="AN1787" t="str">
        <f>RIGHT(B1787,1)</f>
        <v>k</v>
      </c>
      <c r="AO1787" s="1">
        <f>COUNTIF(F1787,"CVCV")+COUNTIF(F1787,"CVVCV")</f>
        <v>0</v>
      </c>
      <c r="AP1787" s="1">
        <f>COUNTIF(F1787,"CVCVC")+COUNTIF(F1787,"CVVCVC")</f>
        <v>0</v>
      </c>
      <c r="AQ1787" s="1">
        <f>COUNTIF(F1787,"VCV")+COUNTIF(F1787,"VVCV")</f>
        <v>0</v>
      </c>
      <c r="AR1787" s="1">
        <f>COUNTIF(F1787,"VCVC")+COUNTIF(F1787,"VVCVC")</f>
        <v>0</v>
      </c>
      <c r="AS1787" s="1">
        <f>COUNTIF(F1787,"CVV")</f>
        <v>0</v>
      </c>
      <c r="AT1787" s="1">
        <f>COUNTIF(F1787,"CVVC")</f>
        <v>0</v>
      </c>
      <c r="AU1787" s="1">
        <f>COUNTIF(F1787,"VV")</f>
        <v>0</v>
      </c>
      <c r="AV1787" s="1">
        <f>COUNTIF(F1787,"VVC")</f>
        <v>0</v>
      </c>
      <c r="AW1787" s="1">
        <f>COUNTIF(F1787,"CVVCVC")+COUNTIF(F1787,"VVCVC")+COUNTIF(F1787,"CVVCV")+COUNTIF(F1787,"VVCV")</f>
        <v>0</v>
      </c>
      <c r="AY1787" s="1">
        <f>COUNTIF(F1787,"CCVCV")</f>
        <v>0</v>
      </c>
      <c r="AZ1787" s="1">
        <f>COUNTIF(F1787,"CCVCVC")</f>
        <v>0</v>
      </c>
      <c r="BA1787" s="1">
        <f>COUNTIF(F1787,"CCVV")</f>
        <v>0</v>
      </c>
      <c r="BB1787" s="1">
        <f>COUNTIF(F1787,"CCVVC")</f>
        <v>0</v>
      </c>
      <c r="BF1787" s="1" t="str">
        <f>RIGHT(F1787,4)</f>
        <v>VCVC</v>
      </c>
      <c r="BG1787" s="1"/>
      <c r="BJ1787">
        <v>1</v>
      </c>
      <c r="BK1787">
        <v>1</v>
      </c>
      <c r="BP1787" s="1">
        <f>SUM(BG1787:BO1787)</f>
        <v>2</v>
      </c>
      <c r="BQ1787">
        <v>0</v>
      </c>
      <c r="BS1787" s="1" t="str">
        <f>LEFT(B1787,1)</f>
        <v>b</v>
      </c>
      <c r="BT1787" s="1" t="str">
        <f>LEFT(B1787,2)</f>
        <v>ba</v>
      </c>
      <c r="BU1787" s="1" t="str">
        <f>RIGHT(B1787,1)</f>
        <v>k</v>
      </c>
      <c r="BX1787" s="10">
        <v>0</v>
      </c>
      <c r="BY1787" s="10" t="str">
        <f>LEFT(CA1787,1)</f>
        <v>e</v>
      </c>
      <c r="BZ1787" s="10" t="str">
        <f>LEFT(CC1787,1)</f>
        <v>a</v>
      </c>
      <c r="CA1787" s="10" t="str">
        <f>RIGHT(B1787,4)</f>
        <v>enak</v>
      </c>
      <c r="CB1787" s="10" t="str">
        <f>RIGHT(B1787,3)</f>
        <v>nak</v>
      </c>
      <c r="CC1787" s="10" t="str">
        <f>RIGHT(B1787,2)</f>
        <v>ak</v>
      </c>
      <c r="CD1787" s="10" t="str">
        <f>RIGHT(B1787,1)</f>
        <v>k</v>
      </c>
    </row>
    <row r="1788" spans="1:82">
      <c r="A1788">
        <v>114</v>
      </c>
      <c r="B1788" s="30" t="s">
        <v>3509</v>
      </c>
      <c r="C1788" t="s">
        <v>1664</v>
      </c>
      <c r="D1788" t="s">
        <v>1141</v>
      </c>
      <c r="E1788" t="s">
        <v>1141</v>
      </c>
      <c r="F1788" t="s">
        <v>2853</v>
      </c>
      <c r="G1788" s="1">
        <f>COUNTIF(B1788,"*ii*")</f>
        <v>0</v>
      </c>
      <c r="H1788" s="1">
        <f>COUNTIF(B1788,"*ee*")</f>
        <v>0</v>
      </c>
      <c r="I1788" s="1">
        <f>COUNTIF(B1788,"*aa*")</f>
        <v>0</v>
      </c>
      <c r="J1788" s="1">
        <f>COUNTIF(B1788,"*oo*")</f>
        <v>0</v>
      </c>
      <c r="K1788" s="1">
        <f>COUNTIF(B1788,"*uu*")</f>
        <v>0</v>
      </c>
      <c r="L1788" s="1">
        <f>COUNTIF(B1788,"*ia*")</f>
        <v>0</v>
      </c>
      <c r="M1788" s="1">
        <f>COUNTIF(B1788,"*iu*")</f>
        <v>0</v>
      </c>
      <c r="N1788" s="1">
        <f>COUNTIF(B1788,"*ei*")</f>
        <v>0</v>
      </c>
      <c r="O1788" s="1">
        <f>COUNTIF(B1788,"*ea*")</f>
        <v>0</v>
      </c>
      <c r="P1788" s="1">
        <f>COUNTIF(B1788,"*eo*")</f>
        <v>0</v>
      </c>
      <c r="Q1788" s="1">
        <f>COUNTIF(B1788,"*eu*")</f>
        <v>0</v>
      </c>
      <c r="R1788" s="1">
        <f>COUNTIF(B1788,"*ai*")</f>
        <v>0</v>
      </c>
      <c r="S1788" s="1">
        <f>COUNTIF(B1788,"*ae*")</f>
        <v>0</v>
      </c>
      <c r="T1788" s="1">
        <f>COUNTIF(B1788,"*ao*")</f>
        <v>0</v>
      </c>
      <c r="U1788" s="1">
        <f>COUNTIF(B1788,"*au*")</f>
        <v>0</v>
      </c>
      <c r="V1788" s="1">
        <f>COUNTIF(B1788,"*oi*")</f>
        <v>0</v>
      </c>
      <c r="W1788" s="1">
        <f>COUNTIF(B1788,"*oe*")</f>
        <v>0</v>
      </c>
      <c r="X1788" s="1">
        <f>COUNTIF(B1788,"*oa*")</f>
        <v>0</v>
      </c>
      <c r="Y1788" s="1">
        <f>COUNTIF(B1788,"*ou*")</f>
        <v>0</v>
      </c>
      <c r="Z1788" s="1">
        <f>COUNTIF(B1788,"*ui*")</f>
        <v>0</v>
      </c>
      <c r="AA1788" s="1">
        <f>COUNTIF(B1788,"*ua*")</f>
        <v>0</v>
      </c>
      <c r="AB1788">
        <f>SUM(G1788:AA1788)</f>
        <v>0</v>
      </c>
      <c r="AC1788">
        <v>3</v>
      </c>
      <c r="AD1788">
        <f>COUNTIF(AC1788,"2")</f>
        <v>0</v>
      </c>
      <c r="AE1788">
        <f>COUNTIF(AC1788,"3")</f>
        <v>1</v>
      </c>
      <c r="AF1788">
        <f>COUNTIF(AC1788,"4")</f>
        <v>0</v>
      </c>
      <c r="AG1788">
        <f>COUNTIF(AC1788,"5")</f>
        <v>0</v>
      </c>
      <c r="AH1788">
        <v>1</v>
      </c>
      <c r="AI1788">
        <v>0</v>
      </c>
      <c r="AM1788">
        <v>1</v>
      </c>
      <c r="AN1788" t="str">
        <f>RIGHT(B1788,1)</f>
        <v>r</v>
      </c>
      <c r="AO1788" s="1">
        <f>COUNTIF(F1788,"CVCV")+COUNTIF(F1788,"CVVCV")</f>
        <v>0</v>
      </c>
      <c r="AP1788" s="1">
        <f>COUNTIF(F1788,"CVCVC")+COUNTIF(F1788,"CVVCVC")</f>
        <v>0</v>
      </c>
      <c r="AQ1788" s="1">
        <f>COUNTIF(F1788,"VCV")+COUNTIF(F1788,"VVCV")</f>
        <v>0</v>
      </c>
      <c r="AR1788" s="1">
        <f>COUNTIF(F1788,"VCVC")+COUNTIF(F1788,"VVCVC")</f>
        <v>0</v>
      </c>
      <c r="AS1788" s="1">
        <f>COUNTIF(F1788,"CVV")</f>
        <v>0</v>
      </c>
      <c r="AT1788" s="1">
        <f>COUNTIF(F1788,"CVVC")</f>
        <v>0</v>
      </c>
      <c r="AU1788" s="1">
        <f>COUNTIF(F1788,"VV")</f>
        <v>0</v>
      </c>
      <c r="AV1788" s="1">
        <f>COUNTIF(F1788,"VVC")</f>
        <v>0</v>
      </c>
      <c r="AW1788" s="1">
        <f>COUNTIF(F1788,"CVVCVC")+COUNTIF(F1788,"VVCVC")+COUNTIF(F1788,"CVVCV")+COUNTIF(F1788,"VVCV")</f>
        <v>0</v>
      </c>
      <c r="AY1788" s="1">
        <f>COUNTIF(F1788,"CCVCV")</f>
        <v>0</v>
      </c>
      <c r="AZ1788" s="1">
        <f>COUNTIF(F1788,"CCVCVC")</f>
        <v>0</v>
      </c>
      <c r="BA1788" s="1">
        <f>COUNTIF(F1788,"CCVV")</f>
        <v>0</v>
      </c>
      <c r="BB1788" s="1">
        <f>COUNTIF(F1788,"CCVVC")</f>
        <v>0</v>
      </c>
      <c r="BF1788" s="1" t="str">
        <f>RIGHT(F1788,4)</f>
        <v>VCVC</v>
      </c>
      <c r="BG1788" s="1"/>
      <c r="BJ1788">
        <v>1</v>
      </c>
      <c r="BK1788">
        <v>1</v>
      </c>
      <c r="BP1788" s="1">
        <f>SUM(BG1788:BO1788)</f>
        <v>2</v>
      </c>
      <c r="BQ1788">
        <v>0</v>
      </c>
      <c r="BS1788" s="1" t="str">
        <f>LEFT(B1788,1)</f>
        <v>b</v>
      </c>
      <c r="BT1788" s="1" t="str">
        <f>LEFT(B1788,2)</f>
        <v>ba</v>
      </c>
      <c r="BU1788" s="1" t="str">
        <f>RIGHT(B1788,1)</f>
        <v>r</v>
      </c>
      <c r="BX1788" s="10">
        <v>0</v>
      </c>
      <c r="BY1788" s="10" t="str">
        <f>LEFT(CA1788,1)</f>
        <v>a</v>
      </c>
      <c r="BZ1788" s="10" t="str">
        <f>LEFT(CC1788,1)</f>
        <v>a</v>
      </c>
      <c r="CA1788" s="10" t="str">
        <f>RIGHT(B1788,4)</f>
        <v>asar</v>
      </c>
      <c r="CB1788" s="10" t="str">
        <f>RIGHT(B1788,3)</f>
        <v>sar</v>
      </c>
      <c r="CC1788" s="10" t="str">
        <f>RIGHT(B1788,2)</f>
        <v>ar</v>
      </c>
      <c r="CD1788" s="10" t="str">
        <f>RIGHT(B1788,1)</f>
        <v>r</v>
      </c>
    </row>
    <row r="1789" spans="1:82">
      <c r="A1789">
        <v>1114</v>
      </c>
      <c r="B1789" s="30" t="s">
        <v>356</v>
      </c>
      <c r="C1789" t="s">
        <v>1647</v>
      </c>
      <c r="D1789" t="s">
        <v>1150</v>
      </c>
      <c r="E1789" t="s">
        <v>2821</v>
      </c>
      <c r="F1789" t="s">
        <v>2853</v>
      </c>
      <c r="G1789" s="1">
        <f>COUNTIF(B1789,"*ii*")</f>
        <v>0</v>
      </c>
      <c r="H1789" s="1">
        <f>COUNTIF(B1789,"*ee*")</f>
        <v>0</v>
      </c>
      <c r="I1789" s="1">
        <f>COUNTIF(B1789,"*aa*")</f>
        <v>0</v>
      </c>
      <c r="J1789" s="1">
        <f>COUNTIF(B1789,"*oo*")</f>
        <v>0</v>
      </c>
      <c r="K1789" s="1">
        <f>COUNTIF(B1789,"*uu*")</f>
        <v>0</v>
      </c>
      <c r="L1789" s="1">
        <f>COUNTIF(B1789,"*ia*")</f>
        <v>0</v>
      </c>
      <c r="M1789" s="1">
        <f>COUNTIF(B1789,"*iu*")</f>
        <v>0</v>
      </c>
      <c r="N1789" s="1">
        <f>COUNTIF(B1789,"*ei*")</f>
        <v>0</v>
      </c>
      <c r="O1789" s="1">
        <f>COUNTIF(B1789,"*ea*")</f>
        <v>0</v>
      </c>
      <c r="P1789" s="1">
        <f>COUNTIF(B1789,"*eo*")</f>
        <v>0</v>
      </c>
      <c r="Q1789" s="1">
        <f>COUNTIF(B1789,"*eu*")</f>
        <v>0</v>
      </c>
      <c r="R1789" s="1">
        <f>COUNTIF(B1789,"*ai*")</f>
        <v>0</v>
      </c>
      <c r="S1789" s="1">
        <f>COUNTIF(B1789,"*ae*")</f>
        <v>0</v>
      </c>
      <c r="T1789" s="1">
        <f>COUNTIF(B1789,"*ao*")</f>
        <v>0</v>
      </c>
      <c r="U1789" s="1">
        <f>COUNTIF(B1789,"*au*")</f>
        <v>0</v>
      </c>
      <c r="V1789" s="1">
        <f>COUNTIF(B1789,"*oi*")</f>
        <v>0</v>
      </c>
      <c r="W1789" s="1">
        <f>COUNTIF(B1789,"*oe*")</f>
        <v>0</v>
      </c>
      <c r="X1789" s="1">
        <f>COUNTIF(B1789,"*oa*")</f>
        <v>0</v>
      </c>
      <c r="Y1789" s="1">
        <f>COUNTIF(B1789,"*ou*")</f>
        <v>0</v>
      </c>
      <c r="Z1789" s="1">
        <f>COUNTIF(B1789,"*ui*")</f>
        <v>0</v>
      </c>
      <c r="AA1789" s="1">
        <f>COUNTIF(B1789,"*ua*")</f>
        <v>0</v>
      </c>
      <c r="AB1789">
        <f>SUM(G1789:AA1789)</f>
        <v>0</v>
      </c>
      <c r="AC1789">
        <v>3</v>
      </c>
      <c r="AD1789">
        <f>COUNTIF(AC1789,"2")</f>
        <v>0</v>
      </c>
      <c r="AE1789">
        <f>COUNTIF(AC1789,"3")</f>
        <v>1</v>
      </c>
      <c r="AF1789">
        <f>COUNTIF(AC1789,"4")</f>
        <v>0</v>
      </c>
      <c r="AG1789">
        <f>COUNTIF(AC1789,"5")</f>
        <v>0</v>
      </c>
      <c r="AH1789">
        <v>1</v>
      </c>
      <c r="AI1789">
        <v>0</v>
      </c>
      <c r="AM1789">
        <v>1</v>
      </c>
      <c r="AN1789" t="str">
        <f>RIGHT(B1789,1)</f>
        <v>s</v>
      </c>
      <c r="AO1789" s="1">
        <f>COUNTIF(F1789,"CVCV")+COUNTIF(F1789,"CVVCV")</f>
        <v>0</v>
      </c>
      <c r="AP1789" s="1">
        <f>COUNTIF(F1789,"CVCVC")+COUNTIF(F1789,"CVVCVC")</f>
        <v>0</v>
      </c>
      <c r="AQ1789" s="1">
        <f>COUNTIF(F1789,"VCV")+COUNTIF(F1789,"VVCV")</f>
        <v>0</v>
      </c>
      <c r="AR1789" s="1">
        <f>COUNTIF(F1789,"VCVC")+COUNTIF(F1789,"VVCVC")</f>
        <v>0</v>
      </c>
      <c r="AS1789" s="1">
        <f>COUNTIF(F1789,"CVV")</f>
        <v>0</v>
      </c>
      <c r="AT1789" s="1">
        <f>COUNTIF(F1789,"CVVC")</f>
        <v>0</v>
      </c>
      <c r="AU1789" s="1">
        <f>COUNTIF(F1789,"VV")</f>
        <v>0</v>
      </c>
      <c r="AV1789" s="1">
        <f>COUNTIF(F1789,"VVC")</f>
        <v>0</v>
      </c>
      <c r="AW1789" s="1">
        <f>COUNTIF(F1789,"CVVCVC")+COUNTIF(F1789,"VVCVC")+COUNTIF(F1789,"CVVCV")+COUNTIF(F1789,"VVCV")</f>
        <v>0</v>
      </c>
      <c r="AY1789" s="1">
        <f>COUNTIF(F1789,"CCVCV")</f>
        <v>0</v>
      </c>
      <c r="AZ1789" s="1">
        <f>COUNTIF(F1789,"CCVCVC")</f>
        <v>0</v>
      </c>
      <c r="BA1789" s="1">
        <f>COUNTIF(F1789,"CCVV")</f>
        <v>0</v>
      </c>
      <c r="BB1789" s="1">
        <f>COUNTIF(F1789,"CCVVC")</f>
        <v>0</v>
      </c>
      <c r="BF1789" s="1" t="str">
        <f>RIGHT(F1789,4)</f>
        <v>VCVC</v>
      </c>
      <c r="BG1789" s="1"/>
      <c r="BJ1789">
        <v>1</v>
      </c>
      <c r="BK1789">
        <v>1</v>
      </c>
      <c r="BP1789" s="1">
        <f>SUM(BG1789:BO1789)</f>
        <v>2</v>
      </c>
      <c r="BQ1789">
        <v>0</v>
      </c>
      <c r="BS1789" s="1" t="str">
        <f>LEFT(B1789,1)</f>
        <v>p</v>
      </c>
      <c r="BT1789" s="1" t="str">
        <f>LEFT(B1789,2)</f>
        <v>pa</v>
      </c>
      <c r="BU1789" s="1" t="str">
        <f>RIGHT(B1789,1)</f>
        <v>s</v>
      </c>
      <c r="BX1789" s="10">
        <v>0</v>
      </c>
      <c r="BY1789" s="10" t="str">
        <f>LEFT(CA1789,1)</f>
        <v>i</v>
      </c>
      <c r="BZ1789" s="10" t="str">
        <f>LEFT(CC1789,1)</f>
        <v>a</v>
      </c>
      <c r="CA1789" s="10" t="str">
        <f>RIGHT(B1789,4)</f>
        <v>ikas</v>
      </c>
      <c r="CB1789" s="10" t="str">
        <f>RIGHT(B1789,3)</f>
        <v>kas</v>
      </c>
      <c r="CC1789" s="10" t="str">
        <f>RIGHT(B1789,2)</f>
        <v>as</v>
      </c>
      <c r="CD1789" s="10" t="str">
        <f>RIGHT(B1789,1)</f>
        <v>s</v>
      </c>
    </row>
    <row r="1790" spans="1:82">
      <c r="A1790">
        <v>103</v>
      </c>
      <c r="B1790" s="30" t="s">
        <v>927</v>
      </c>
      <c r="C1790" t="s">
        <v>2459</v>
      </c>
      <c r="D1790" t="s">
        <v>1141</v>
      </c>
      <c r="E1790" t="s">
        <v>1141</v>
      </c>
      <c r="F1790" t="s">
        <v>2853</v>
      </c>
      <c r="G1790" s="1">
        <f>COUNTIF(B1790,"*ii*")</f>
        <v>0</v>
      </c>
      <c r="H1790" s="1">
        <f>COUNTIF(B1790,"*ee*")</f>
        <v>0</v>
      </c>
      <c r="I1790" s="1">
        <f>COUNTIF(B1790,"*aa*")</f>
        <v>0</v>
      </c>
      <c r="J1790" s="1">
        <f>COUNTIF(B1790,"*oo*")</f>
        <v>0</v>
      </c>
      <c r="K1790" s="1">
        <f>COUNTIF(B1790,"*uu*")</f>
        <v>0</v>
      </c>
      <c r="L1790" s="1">
        <f>COUNTIF(B1790,"*ia*")</f>
        <v>0</v>
      </c>
      <c r="M1790" s="1">
        <f>COUNTIF(B1790,"*iu*")</f>
        <v>0</v>
      </c>
      <c r="N1790" s="1">
        <f>COUNTIF(B1790,"*ei*")</f>
        <v>0</v>
      </c>
      <c r="O1790" s="1">
        <f>COUNTIF(B1790,"*ea*")</f>
        <v>0</v>
      </c>
      <c r="P1790" s="1">
        <f>COUNTIF(B1790,"*eo*")</f>
        <v>0</v>
      </c>
      <c r="Q1790" s="1">
        <f>COUNTIF(B1790,"*eu*")</f>
        <v>0</v>
      </c>
      <c r="R1790" s="1">
        <f>COUNTIF(B1790,"*ai*")</f>
        <v>0</v>
      </c>
      <c r="S1790" s="1">
        <f>COUNTIF(B1790,"*ae*")</f>
        <v>0</v>
      </c>
      <c r="T1790" s="1">
        <f>COUNTIF(B1790,"*ao*")</f>
        <v>0</v>
      </c>
      <c r="U1790" s="1">
        <f>COUNTIF(B1790,"*au*")</f>
        <v>0</v>
      </c>
      <c r="V1790" s="1">
        <f>COUNTIF(B1790,"*oi*")</f>
        <v>0</v>
      </c>
      <c r="W1790" s="1">
        <f>COUNTIF(B1790,"*oe*")</f>
        <v>0</v>
      </c>
      <c r="X1790" s="1">
        <f>COUNTIF(B1790,"*oa*")</f>
        <v>0</v>
      </c>
      <c r="Y1790" s="1">
        <f>COUNTIF(B1790,"*ou*")</f>
        <v>0</v>
      </c>
      <c r="Z1790" s="1">
        <f>COUNTIF(B1790,"*ui*")</f>
        <v>0</v>
      </c>
      <c r="AA1790" s="1">
        <f>COUNTIF(B1790,"*ua*")</f>
        <v>0</v>
      </c>
      <c r="AB1790">
        <f>SUM(G1790:AA1790)</f>
        <v>0</v>
      </c>
      <c r="AC1790">
        <v>3</v>
      </c>
      <c r="AD1790">
        <f>COUNTIF(AC1790,"2")</f>
        <v>0</v>
      </c>
      <c r="AE1790">
        <f>COUNTIF(AC1790,"3")</f>
        <v>1</v>
      </c>
      <c r="AF1790">
        <f>COUNTIF(AC1790,"4")</f>
        <v>0</v>
      </c>
      <c r="AG1790">
        <f>COUNTIF(AC1790,"5")</f>
        <v>0</v>
      </c>
      <c r="AH1790">
        <v>1</v>
      </c>
      <c r="AI1790">
        <v>0</v>
      </c>
      <c r="AM1790">
        <v>1</v>
      </c>
      <c r="AN1790" t="str">
        <f>RIGHT(B1790,1)</f>
        <v>t</v>
      </c>
      <c r="AO1790" s="1">
        <f>COUNTIF(F1790,"CVCV")+COUNTIF(F1790,"CVVCV")</f>
        <v>0</v>
      </c>
      <c r="AP1790" s="1">
        <f>COUNTIF(F1790,"CVCVC")+COUNTIF(F1790,"CVVCVC")</f>
        <v>0</v>
      </c>
      <c r="AQ1790" s="1">
        <f>COUNTIF(F1790,"VCV")+COUNTIF(F1790,"VVCV")</f>
        <v>0</v>
      </c>
      <c r="AR1790" s="1">
        <f>COUNTIF(F1790,"VCVC")+COUNTIF(F1790,"VVCVC")</f>
        <v>0</v>
      </c>
      <c r="AS1790" s="1">
        <f>COUNTIF(F1790,"CVV")</f>
        <v>0</v>
      </c>
      <c r="AT1790" s="1">
        <f>COUNTIF(F1790,"CVVC")</f>
        <v>0</v>
      </c>
      <c r="AU1790" s="1">
        <f>COUNTIF(F1790,"VV")</f>
        <v>0</v>
      </c>
      <c r="AV1790" s="1">
        <f>COUNTIF(F1790,"VVC")</f>
        <v>0</v>
      </c>
      <c r="AW1790" s="1">
        <f>COUNTIF(F1790,"CVVCVC")+COUNTIF(F1790,"VVCVC")+COUNTIF(F1790,"CVVCV")+COUNTIF(F1790,"VVCV")</f>
        <v>0</v>
      </c>
      <c r="AY1790" s="1">
        <f>COUNTIF(F1790,"CCVCV")</f>
        <v>0</v>
      </c>
      <c r="AZ1790" s="1">
        <f>COUNTIF(F1790,"CCVCVC")</f>
        <v>0</v>
      </c>
      <c r="BA1790" s="1">
        <f>COUNTIF(F1790,"CCVV")</f>
        <v>0</v>
      </c>
      <c r="BB1790" s="1">
        <f>COUNTIF(F1790,"CCVVC")</f>
        <v>0</v>
      </c>
      <c r="BF1790" s="1" t="str">
        <f>RIGHT(F1790,4)</f>
        <v>VCVC</v>
      </c>
      <c r="BG1790" s="1"/>
      <c r="BJ1790">
        <v>1</v>
      </c>
      <c r="BK1790">
        <v>1</v>
      </c>
      <c r="BP1790" s="1">
        <f>SUM(BG1790:BO1790)</f>
        <v>2</v>
      </c>
      <c r="BQ1790">
        <v>0</v>
      </c>
      <c r="BS1790" s="1" t="str">
        <f>LEFT(B1790,1)</f>
        <v>b</v>
      </c>
      <c r="BT1790" s="1" t="str">
        <f>LEFT(B1790,2)</f>
        <v>ba</v>
      </c>
      <c r="BU1790" s="1" t="str">
        <f>RIGHT(B1790,1)</f>
        <v>t</v>
      </c>
      <c r="BX1790" s="10">
        <v>0</v>
      </c>
      <c r="BY1790" s="10" t="str">
        <f>LEFT(CA1790,1)</f>
        <v>e</v>
      </c>
      <c r="BZ1790" s="10" t="str">
        <f>LEFT(CC1790,1)</f>
        <v>a</v>
      </c>
      <c r="CA1790" s="10" t="str">
        <f>RIGHT(B1790,4)</f>
        <v>enat</v>
      </c>
      <c r="CB1790" s="10" t="str">
        <f>RIGHT(B1790,3)</f>
        <v>nat</v>
      </c>
      <c r="CC1790" s="10" t="str">
        <f>RIGHT(B1790,2)</f>
        <v>at</v>
      </c>
      <c r="CD1790" s="10" t="str">
        <f>RIGHT(B1790,1)</f>
        <v>t</v>
      </c>
    </row>
    <row r="1791" spans="1:82">
      <c r="A1791">
        <v>1524</v>
      </c>
      <c r="B1791" s="30" t="s">
        <v>3564</v>
      </c>
      <c r="C1791" t="s">
        <v>1421</v>
      </c>
      <c r="D1791" t="s">
        <v>1141</v>
      </c>
      <c r="E1791" t="s">
        <v>1141</v>
      </c>
      <c r="F1791" t="s">
        <v>2853</v>
      </c>
      <c r="G1791" s="1">
        <f>COUNTIF(B1791,"*ii*")</f>
        <v>0</v>
      </c>
      <c r="H1791" s="1">
        <f>COUNTIF(B1791,"*ee*")</f>
        <v>0</v>
      </c>
      <c r="I1791" s="1">
        <f>COUNTIF(B1791,"*aa*")</f>
        <v>0</v>
      </c>
      <c r="J1791" s="1">
        <f>COUNTIF(B1791,"*oo*")</f>
        <v>0</v>
      </c>
      <c r="K1791" s="1">
        <f>COUNTIF(B1791,"*uu*")</f>
        <v>0</v>
      </c>
      <c r="L1791" s="1">
        <f>COUNTIF(B1791,"*ia*")</f>
        <v>0</v>
      </c>
      <c r="M1791" s="1">
        <f>COUNTIF(B1791,"*iu*")</f>
        <v>0</v>
      </c>
      <c r="N1791" s="1">
        <f>COUNTIF(B1791,"*ei*")</f>
        <v>0</v>
      </c>
      <c r="O1791" s="1">
        <f>COUNTIF(B1791,"*ea*")</f>
        <v>0</v>
      </c>
      <c r="P1791" s="1">
        <f>COUNTIF(B1791,"*eo*")</f>
        <v>0</v>
      </c>
      <c r="Q1791" s="1">
        <f>COUNTIF(B1791,"*eu*")</f>
        <v>0</v>
      </c>
      <c r="R1791" s="1">
        <f>COUNTIF(B1791,"*ai*")</f>
        <v>0</v>
      </c>
      <c r="S1791" s="1">
        <f>COUNTIF(B1791,"*ae*")</f>
        <v>0</v>
      </c>
      <c r="T1791" s="1">
        <f>COUNTIF(B1791,"*ao*")</f>
        <v>0</v>
      </c>
      <c r="U1791" s="1">
        <f>COUNTIF(B1791,"*au*")</f>
        <v>0</v>
      </c>
      <c r="V1791" s="1">
        <f>COUNTIF(B1791,"*oi*")</f>
        <v>0</v>
      </c>
      <c r="W1791" s="1">
        <f>COUNTIF(B1791,"*oe*")</f>
        <v>0</v>
      </c>
      <c r="X1791" s="1">
        <f>COUNTIF(B1791,"*oa*")</f>
        <v>0</v>
      </c>
      <c r="Y1791" s="1">
        <f>COUNTIF(B1791,"*ou*")</f>
        <v>0</v>
      </c>
      <c r="Z1791" s="1">
        <f>COUNTIF(B1791,"*ui*")</f>
        <v>0</v>
      </c>
      <c r="AA1791" s="1">
        <f>COUNTIF(B1791,"*ua*")</f>
        <v>0</v>
      </c>
      <c r="AB1791">
        <f>SUM(G1791:AA1791)</f>
        <v>0</v>
      </c>
      <c r="AC1791">
        <v>3</v>
      </c>
      <c r="AD1791">
        <f>COUNTIF(AC1791,"2")</f>
        <v>0</v>
      </c>
      <c r="AE1791">
        <f>COUNTIF(AC1791,"3")</f>
        <v>1</v>
      </c>
      <c r="AF1791">
        <f>COUNTIF(AC1791,"4")</f>
        <v>0</v>
      </c>
      <c r="AG1791">
        <f>COUNTIF(AC1791,"5")</f>
        <v>0</v>
      </c>
      <c r="AH1791">
        <v>1</v>
      </c>
      <c r="AI1791">
        <v>0</v>
      </c>
      <c r="AM1791">
        <v>1</v>
      </c>
      <c r="AN1791" t="str">
        <f>RIGHT(B1791,1)</f>
        <v>ʔ</v>
      </c>
      <c r="AO1791" s="1">
        <f>COUNTIF(F1791,"CVCV")+COUNTIF(F1791,"CVVCV")</f>
        <v>0</v>
      </c>
      <c r="AP1791" s="1">
        <f>COUNTIF(F1791,"CVCVC")+COUNTIF(F1791,"CVVCVC")</f>
        <v>0</v>
      </c>
      <c r="AQ1791" s="1">
        <f>COUNTIF(F1791,"VCV")+COUNTIF(F1791,"VVCV")</f>
        <v>0</v>
      </c>
      <c r="AR1791" s="1">
        <f>COUNTIF(F1791,"VCVC")+COUNTIF(F1791,"VVCVC")</f>
        <v>0</v>
      </c>
      <c r="AS1791" s="1">
        <f>COUNTIF(F1791,"CVV")</f>
        <v>0</v>
      </c>
      <c r="AT1791" s="1">
        <f>COUNTIF(F1791,"CVVC")</f>
        <v>0</v>
      </c>
      <c r="AU1791" s="1">
        <f>COUNTIF(F1791,"VV")</f>
        <v>0</v>
      </c>
      <c r="AV1791" s="1">
        <f>COUNTIF(F1791,"VVC")</f>
        <v>0</v>
      </c>
      <c r="AW1791" s="1">
        <f>COUNTIF(F1791,"CVVCVC")+COUNTIF(F1791,"VVCVC")+COUNTIF(F1791,"CVVCV")+COUNTIF(F1791,"VVCV")</f>
        <v>0</v>
      </c>
      <c r="AY1791" s="1">
        <f>COUNTIF(F1791,"CCVCV")</f>
        <v>0</v>
      </c>
      <c r="AZ1791" s="1">
        <f>COUNTIF(F1791,"CCVCVC")</f>
        <v>0</v>
      </c>
      <c r="BA1791" s="1">
        <f>COUNTIF(F1791,"CCVV")</f>
        <v>0</v>
      </c>
      <c r="BB1791" s="1">
        <f>COUNTIF(F1791,"CCVVC")</f>
        <v>0</v>
      </c>
      <c r="BF1791" s="1" t="str">
        <f>RIGHT(F1791,4)</f>
        <v>VCVC</v>
      </c>
      <c r="BG1791" s="1"/>
      <c r="BJ1791">
        <v>1</v>
      </c>
      <c r="BK1791">
        <v>1</v>
      </c>
      <c r="BP1791" s="1">
        <f>SUM(BG1791:BO1791)</f>
        <v>2</v>
      </c>
      <c r="BQ1791">
        <v>0</v>
      </c>
      <c r="BS1791" s="1" t="str">
        <f>LEFT(B1791,1)</f>
        <v>r</v>
      </c>
      <c r="BT1791" s="1" t="str">
        <f>LEFT(B1791,2)</f>
        <v>ri</v>
      </c>
      <c r="BU1791" s="1" t="str">
        <f>RIGHT(B1791,1)</f>
        <v>ʔ</v>
      </c>
      <c r="BX1791" s="10">
        <v>0</v>
      </c>
      <c r="BY1791" s="10" t="str">
        <f>LEFT(CA1791,1)</f>
        <v>a</v>
      </c>
      <c r="BZ1791" s="10" t="str">
        <f>LEFT(CC1791,1)</f>
        <v>a</v>
      </c>
      <c r="CA1791" s="10" t="str">
        <f>RIGHT(B1791,4)</f>
        <v>anaʔ</v>
      </c>
      <c r="CB1791" s="10" t="str">
        <f>RIGHT(B1791,3)</f>
        <v>naʔ</v>
      </c>
      <c r="CC1791" s="10" t="str">
        <f>RIGHT(B1791,2)</f>
        <v>aʔ</v>
      </c>
      <c r="CD1791" s="10" t="str">
        <f>RIGHT(B1791,1)</f>
        <v>ʔ</v>
      </c>
    </row>
    <row r="1792" spans="1:82">
      <c r="A1792">
        <v>726</v>
      </c>
      <c r="B1792" s="30" t="s">
        <v>3526</v>
      </c>
      <c r="C1792" t="s">
        <v>1914</v>
      </c>
      <c r="D1792" t="s">
        <v>1141</v>
      </c>
      <c r="E1792" t="s">
        <v>1141</v>
      </c>
      <c r="F1792" t="s">
        <v>2853</v>
      </c>
      <c r="G1792" s="1">
        <f>COUNTIF(B1792,"*ii*")</f>
        <v>0</v>
      </c>
      <c r="H1792" s="1">
        <f>COUNTIF(B1792,"*ee*")</f>
        <v>0</v>
      </c>
      <c r="I1792" s="1">
        <f>COUNTIF(B1792,"*aa*")</f>
        <v>0</v>
      </c>
      <c r="J1792" s="1">
        <f>COUNTIF(B1792,"*oo*")</f>
        <v>0</v>
      </c>
      <c r="K1792" s="1">
        <f>COUNTIF(B1792,"*uu*")</f>
        <v>0</v>
      </c>
      <c r="L1792" s="1">
        <f>COUNTIF(B1792,"*ia*")</f>
        <v>0</v>
      </c>
      <c r="M1792" s="1">
        <f>COUNTIF(B1792,"*iu*")</f>
        <v>0</v>
      </c>
      <c r="N1792" s="1">
        <f>COUNTIF(B1792,"*ei*")</f>
        <v>0</v>
      </c>
      <c r="O1792" s="1">
        <f>COUNTIF(B1792,"*ea*")</f>
        <v>0</v>
      </c>
      <c r="P1792" s="1">
        <f>COUNTIF(B1792,"*eo*")</f>
        <v>0</v>
      </c>
      <c r="Q1792" s="1">
        <f>COUNTIF(B1792,"*eu*")</f>
        <v>0</v>
      </c>
      <c r="R1792" s="1">
        <f>COUNTIF(B1792,"*ai*")</f>
        <v>0</v>
      </c>
      <c r="S1792" s="1">
        <f>COUNTIF(B1792,"*ae*")</f>
        <v>0</v>
      </c>
      <c r="T1792" s="1">
        <f>COUNTIF(B1792,"*ao*")</f>
        <v>0</v>
      </c>
      <c r="U1792" s="1">
        <f>COUNTIF(B1792,"*au*")</f>
        <v>0</v>
      </c>
      <c r="V1792" s="1">
        <f>COUNTIF(B1792,"*oi*")</f>
        <v>0</v>
      </c>
      <c r="W1792" s="1">
        <f>COUNTIF(B1792,"*oe*")</f>
        <v>0</v>
      </c>
      <c r="X1792" s="1">
        <f>COUNTIF(B1792,"*oa*")</f>
        <v>0</v>
      </c>
      <c r="Y1792" s="1">
        <f>COUNTIF(B1792,"*ou*")</f>
        <v>0</v>
      </c>
      <c r="Z1792" s="1">
        <f>COUNTIF(B1792,"*ui*")</f>
        <v>0</v>
      </c>
      <c r="AA1792" s="1">
        <f>COUNTIF(B1792,"*ua*")</f>
        <v>0</v>
      </c>
      <c r="AB1792">
        <f>SUM(G1792:AA1792)</f>
        <v>0</v>
      </c>
      <c r="AC1792">
        <v>3</v>
      </c>
      <c r="AD1792">
        <f>COUNTIF(AC1792,"2")</f>
        <v>0</v>
      </c>
      <c r="AE1792">
        <f>COUNTIF(AC1792,"3")</f>
        <v>1</v>
      </c>
      <c r="AF1792">
        <f>COUNTIF(AC1792,"4")</f>
        <v>0</v>
      </c>
      <c r="AG1792">
        <f>COUNTIF(AC1792,"5")</f>
        <v>0</v>
      </c>
      <c r="AH1792">
        <v>1</v>
      </c>
      <c r="AI1792">
        <v>0</v>
      </c>
      <c r="AM1792">
        <v>1</v>
      </c>
      <c r="AN1792" t="str">
        <f>RIGHT(B1792,1)</f>
        <v>ʔ</v>
      </c>
      <c r="AO1792" s="1">
        <f>COUNTIF(F1792,"CVCV")+COUNTIF(F1792,"CVVCV")</f>
        <v>0</v>
      </c>
      <c r="AP1792" s="1">
        <f>COUNTIF(F1792,"CVCVC")+COUNTIF(F1792,"CVVCVC")</f>
        <v>0</v>
      </c>
      <c r="AQ1792" s="1">
        <f>COUNTIF(F1792,"VCV")+COUNTIF(F1792,"VVCV")</f>
        <v>0</v>
      </c>
      <c r="AR1792" s="1">
        <f>COUNTIF(F1792,"VCVC")+COUNTIF(F1792,"VVCVC")</f>
        <v>0</v>
      </c>
      <c r="AS1792" s="1">
        <f>COUNTIF(F1792,"CVV")</f>
        <v>0</v>
      </c>
      <c r="AT1792" s="1">
        <f>COUNTIF(F1792,"CVVC")</f>
        <v>0</v>
      </c>
      <c r="AU1792" s="1">
        <f>COUNTIF(F1792,"VV")</f>
        <v>0</v>
      </c>
      <c r="AV1792" s="1">
        <f>COUNTIF(F1792,"VVC")</f>
        <v>0</v>
      </c>
      <c r="AW1792" s="1">
        <f>COUNTIF(F1792,"CVVCVC")+COUNTIF(F1792,"VVCVC")+COUNTIF(F1792,"CVVCV")+COUNTIF(F1792,"VVCV")</f>
        <v>0</v>
      </c>
      <c r="AY1792" s="1">
        <f>COUNTIF(F1792,"CCVCV")</f>
        <v>0</v>
      </c>
      <c r="AZ1792" s="1">
        <f>COUNTIF(F1792,"CCVCVC")</f>
        <v>0</v>
      </c>
      <c r="BA1792" s="1">
        <f>COUNTIF(F1792,"CCVV")</f>
        <v>0</v>
      </c>
      <c r="BB1792" s="1">
        <f>COUNTIF(F1792,"CCVVC")</f>
        <v>0</v>
      </c>
      <c r="BF1792" s="1" t="str">
        <f>RIGHT(F1792,4)</f>
        <v>VCVC</v>
      </c>
      <c r="BG1792" s="1"/>
      <c r="BJ1792">
        <v>1</v>
      </c>
      <c r="BK1792">
        <v>1</v>
      </c>
      <c r="BP1792" s="1">
        <f>SUM(BG1792:BO1792)</f>
        <v>2</v>
      </c>
      <c r="BQ1792">
        <v>0</v>
      </c>
      <c r="BS1792" s="1" t="str">
        <f>LEFT(B1792,1)</f>
        <v>m</v>
      </c>
      <c r="BT1792" s="1" t="str">
        <f>LEFT(B1792,2)</f>
        <v>ma</v>
      </c>
      <c r="BU1792" s="1" t="str">
        <f>RIGHT(B1792,1)</f>
        <v>ʔ</v>
      </c>
      <c r="BX1792" s="10">
        <v>0</v>
      </c>
      <c r="BY1792" s="10" t="str">
        <f>LEFT(CA1792,1)</f>
        <v>a</v>
      </c>
      <c r="BZ1792" s="10" t="str">
        <f>LEFT(CC1792,1)</f>
        <v>a</v>
      </c>
      <c r="CA1792" s="10" t="str">
        <f>RIGHT(B1792,4)</f>
        <v>ataʔ</v>
      </c>
      <c r="CB1792" s="10" t="str">
        <f>RIGHT(B1792,3)</f>
        <v>taʔ</v>
      </c>
      <c r="CC1792" s="10" t="str">
        <f>RIGHT(B1792,2)</f>
        <v>aʔ</v>
      </c>
      <c r="CD1792" s="10" t="str">
        <f>RIGHT(B1792,1)</f>
        <v>ʔ</v>
      </c>
    </row>
    <row r="1793" spans="1:82">
      <c r="A1793">
        <v>1186</v>
      </c>
      <c r="B1793" s="30" t="s">
        <v>3553</v>
      </c>
      <c r="C1793" t="s">
        <v>2538</v>
      </c>
      <c r="D1793" t="s">
        <v>1141</v>
      </c>
      <c r="E1793" t="s">
        <v>1141</v>
      </c>
      <c r="F1793" t="s">
        <v>2853</v>
      </c>
      <c r="G1793" s="1">
        <f>COUNTIF(B1793,"*ii*")</f>
        <v>0</v>
      </c>
      <c r="H1793" s="1">
        <f>COUNTIF(B1793,"*ee*")</f>
        <v>0</v>
      </c>
      <c r="I1793" s="1">
        <f>COUNTIF(B1793,"*aa*")</f>
        <v>0</v>
      </c>
      <c r="J1793" s="1">
        <f>COUNTIF(B1793,"*oo*")</f>
        <v>0</v>
      </c>
      <c r="K1793" s="1">
        <f>COUNTIF(B1793,"*uu*")</f>
        <v>0</v>
      </c>
      <c r="L1793" s="1">
        <f>COUNTIF(B1793,"*ia*")</f>
        <v>0</v>
      </c>
      <c r="M1793" s="1">
        <f>COUNTIF(B1793,"*iu*")</f>
        <v>0</v>
      </c>
      <c r="N1793" s="1">
        <f>COUNTIF(B1793,"*ei*")</f>
        <v>0</v>
      </c>
      <c r="O1793" s="1">
        <f>COUNTIF(B1793,"*ea*")</f>
        <v>0</v>
      </c>
      <c r="P1793" s="1">
        <f>COUNTIF(B1793,"*eo*")</f>
        <v>0</v>
      </c>
      <c r="Q1793" s="1">
        <f>COUNTIF(B1793,"*eu*")</f>
        <v>0</v>
      </c>
      <c r="R1793" s="1">
        <f>COUNTIF(B1793,"*ai*")</f>
        <v>0</v>
      </c>
      <c r="S1793" s="1">
        <f>COUNTIF(B1793,"*ae*")</f>
        <v>0</v>
      </c>
      <c r="T1793" s="1">
        <f>COUNTIF(B1793,"*ao*")</f>
        <v>0</v>
      </c>
      <c r="U1793" s="1">
        <f>COUNTIF(B1793,"*au*")</f>
        <v>0</v>
      </c>
      <c r="V1793" s="1">
        <f>COUNTIF(B1793,"*oi*")</f>
        <v>0</v>
      </c>
      <c r="W1793" s="1">
        <f>COUNTIF(B1793,"*oe*")</f>
        <v>0</v>
      </c>
      <c r="X1793" s="1">
        <f>COUNTIF(B1793,"*oa*")</f>
        <v>0</v>
      </c>
      <c r="Y1793" s="1">
        <f>COUNTIF(B1793,"*ou*")</f>
        <v>0</v>
      </c>
      <c r="Z1793" s="1">
        <f>COUNTIF(B1793,"*ui*")</f>
        <v>0</v>
      </c>
      <c r="AA1793" s="1">
        <f>COUNTIF(B1793,"*ua*")</f>
        <v>0</v>
      </c>
      <c r="AB1793">
        <f>SUM(G1793:AA1793)</f>
        <v>0</v>
      </c>
      <c r="AC1793">
        <v>3</v>
      </c>
      <c r="AD1793">
        <f>COUNTIF(AC1793,"2")</f>
        <v>0</v>
      </c>
      <c r="AE1793">
        <f>COUNTIF(AC1793,"3")</f>
        <v>1</v>
      </c>
      <c r="AF1793">
        <f>COUNTIF(AC1793,"4")</f>
        <v>0</v>
      </c>
      <c r="AG1793">
        <f>COUNTIF(AC1793,"5")</f>
        <v>0</v>
      </c>
      <c r="AH1793">
        <v>1</v>
      </c>
      <c r="AI1793">
        <v>0</v>
      </c>
      <c r="AM1793">
        <v>1</v>
      </c>
      <c r="AN1793" t="str">
        <f>RIGHT(B1793,1)</f>
        <v>ʔ</v>
      </c>
      <c r="AO1793" s="1">
        <f>COUNTIF(F1793,"CVCV")+COUNTIF(F1793,"CVVCV")</f>
        <v>0</v>
      </c>
      <c r="AP1793" s="1">
        <f>COUNTIF(F1793,"CVCVC")+COUNTIF(F1793,"CVVCVC")</f>
        <v>0</v>
      </c>
      <c r="AQ1793" s="1">
        <f>COUNTIF(F1793,"VCV")+COUNTIF(F1793,"VVCV")</f>
        <v>0</v>
      </c>
      <c r="AR1793" s="1">
        <f>COUNTIF(F1793,"VCVC")+COUNTIF(F1793,"VVCVC")</f>
        <v>0</v>
      </c>
      <c r="AS1793" s="1">
        <f>COUNTIF(F1793,"CVV")</f>
        <v>0</v>
      </c>
      <c r="AT1793" s="1">
        <f>COUNTIF(F1793,"CVVC")</f>
        <v>0</v>
      </c>
      <c r="AU1793" s="1">
        <f>COUNTIF(F1793,"VV")</f>
        <v>0</v>
      </c>
      <c r="AV1793" s="1">
        <f>COUNTIF(F1793,"VVC")</f>
        <v>0</v>
      </c>
      <c r="AW1793" s="1">
        <f>COUNTIF(F1793,"CVVCVC")+COUNTIF(F1793,"VVCVC")+COUNTIF(F1793,"CVVCV")+COUNTIF(F1793,"VVCV")</f>
        <v>0</v>
      </c>
      <c r="AY1793" s="1">
        <f>COUNTIF(F1793,"CCVCV")</f>
        <v>0</v>
      </c>
      <c r="AZ1793" s="1">
        <f>COUNTIF(F1793,"CCVCVC")</f>
        <v>0</v>
      </c>
      <c r="BA1793" s="1">
        <f>COUNTIF(F1793,"CCVV")</f>
        <v>0</v>
      </c>
      <c r="BB1793" s="1">
        <f>COUNTIF(F1793,"CCVVC")</f>
        <v>0</v>
      </c>
      <c r="BF1793" s="1" t="str">
        <f>RIGHT(F1793,4)</f>
        <v>VCVC</v>
      </c>
      <c r="BG1793" s="1"/>
      <c r="BJ1793">
        <v>1</v>
      </c>
      <c r="BK1793">
        <v>1</v>
      </c>
      <c r="BP1793" s="1">
        <f>SUM(BG1793:BO1793)</f>
        <v>2</v>
      </c>
      <c r="BQ1793">
        <v>0</v>
      </c>
      <c r="BS1793" s="1" t="str">
        <f>LEFT(B1793,1)</f>
        <v>p</v>
      </c>
      <c r="BT1793" s="1" t="str">
        <f>LEFT(B1793,2)</f>
        <v>po</v>
      </c>
      <c r="BU1793" s="1" t="str">
        <f>RIGHT(B1793,1)</f>
        <v>ʔ</v>
      </c>
      <c r="BX1793" s="10">
        <v>0</v>
      </c>
      <c r="BY1793" s="10" t="str">
        <f>LEFT(CA1793,1)</f>
        <v>a</v>
      </c>
      <c r="BZ1793" s="10" t="str">
        <f>LEFT(CC1793,1)</f>
        <v>a</v>
      </c>
      <c r="CA1793" s="10" t="str">
        <f>RIGHT(B1793,4)</f>
        <v>ataʔ</v>
      </c>
      <c r="CB1793" s="10" t="str">
        <f>RIGHT(B1793,3)</f>
        <v>taʔ</v>
      </c>
      <c r="CC1793" s="10" t="str">
        <f>RIGHT(B1793,2)</f>
        <v>aʔ</v>
      </c>
      <c r="CD1793" s="10" t="str">
        <f>RIGHT(B1793,1)</f>
        <v>ʔ</v>
      </c>
    </row>
    <row r="1794" spans="1:82">
      <c r="A1794">
        <v>783</v>
      </c>
      <c r="B1794" s="30" t="s">
        <v>3544</v>
      </c>
      <c r="C1794" t="s">
        <v>2398</v>
      </c>
      <c r="D1794" t="s">
        <v>1141</v>
      </c>
      <c r="E1794" t="s">
        <v>1141</v>
      </c>
      <c r="F1794" t="s">
        <v>2853</v>
      </c>
      <c r="G1794" s="1">
        <f>COUNTIF(B1794,"*ii*")</f>
        <v>0</v>
      </c>
      <c r="H1794" s="1">
        <f>COUNTIF(B1794,"*ee*")</f>
        <v>0</v>
      </c>
      <c r="I1794" s="1">
        <f>COUNTIF(B1794,"*aa*")</f>
        <v>0</v>
      </c>
      <c r="J1794" s="1">
        <f>COUNTIF(B1794,"*oo*")</f>
        <v>0</v>
      </c>
      <c r="K1794" s="1">
        <f>COUNTIF(B1794,"*uu*")</f>
        <v>0</v>
      </c>
      <c r="L1794" s="1">
        <f>COUNTIF(B1794,"*ia*")</f>
        <v>0</v>
      </c>
      <c r="M1794" s="1">
        <f>COUNTIF(B1794,"*iu*")</f>
        <v>0</v>
      </c>
      <c r="N1794" s="1">
        <f>COUNTIF(B1794,"*ei*")</f>
        <v>0</v>
      </c>
      <c r="O1794" s="1">
        <f>COUNTIF(B1794,"*ea*")</f>
        <v>0</v>
      </c>
      <c r="P1794" s="1">
        <f>COUNTIF(B1794,"*eo*")</f>
        <v>0</v>
      </c>
      <c r="Q1794" s="1">
        <f>COUNTIF(B1794,"*eu*")</f>
        <v>0</v>
      </c>
      <c r="R1794" s="1">
        <f>COUNTIF(B1794,"*ai*")</f>
        <v>0</v>
      </c>
      <c r="S1794" s="1">
        <f>COUNTIF(B1794,"*ae*")</f>
        <v>0</v>
      </c>
      <c r="T1794" s="1">
        <f>COUNTIF(B1794,"*ao*")</f>
        <v>0</v>
      </c>
      <c r="U1794" s="1">
        <f>COUNTIF(B1794,"*au*")</f>
        <v>0</v>
      </c>
      <c r="V1794" s="1">
        <f>COUNTIF(B1794,"*oi*")</f>
        <v>0</v>
      </c>
      <c r="W1794" s="1">
        <f>COUNTIF(B1794,"*oe*")</f>
        <v>0</v>
      </c>
      <c r="X1794" s="1">
        <f>COUNTIF(B1794,"*oa*")</f>
        <v>0</v>
      </c>
      <c r="Y1794" s="1">
        <f>COUNTIF(B1794,"*ou*")</f>
        <v>0</v>
      </c>
      <c r="Z1794" s="1">
        <f>COUNTIF(B1794,"*ui*")</f>
        <v>0</v>
      </c>
      <c r="AA1794" s="1">
        <f>COUNTIF(B1794,"*ua*")</f>
        <v>0</v>
      </c>
      <c r="AB1794">
        <f>SUM(G1794:AA1794)</f>
        <v>0</v>
      </c>
      <c r="AC1794">
        <v>3</v>
      </c>
      <c r="AD1794">
        <f>COUNTIF(AC1794,"2")</f>
        <v>0</v>
      </c>
      <c r="AE1794">
        <f>COUNTIF(AC1794,"3")</f>
        <v>1</v>
      </c>
      <c r="AF1794">
        <f>COUNTIF(AC1794,"4")</f>
        <v>0</v>
      </c>
      <c r="AG1794">
        <f>COUNTIF(AC1794,"5")</f>
        <v>0</v>
      </c>
      <c r="AH1794">
        <v>1</v>
      </c>
      <c r="AI1794">
        <v>0</v>
      </c>
      <c r="AM1794">
        <v>1</v>
      </c>
      <c r="AN1794" t="str">
        <f>RIGHT(B1794,1)</f>
        <v>ʔ</v>
      </c>
      <c r="AO1794" s="1">
        <f>COUNTIF(F1794,"CVCV")+COUNTIF(F1794,"CVVCV")</f>
        <v>0</v>
      </c>
      <c r="AP1794" s="1">
        <f>COUNTIF(F1794,"CVCVC")+COUNTIF(F1794,"CVVCVC")</f>
        <v>0</v>
      </c>
      <c r="AQ1794" s="1">
        <f>COUNTIF(F1794,"VCV")+COUNTIF(F1794,"VVCV")</f>
        <v>0</v>
      </c>
      <c r="AR1794" s="1">
        <f>COUNTIF(F1794,"VCVC")+COUNTIF(F1794,"VVCVC")</f>
        <v>0</v>
      </c>
      <c r="AS1794" s="1">
        <f>COUNTIF(F1794,"CVV")</f>
        <v>0</v>
      </c>
      <c r="AT1794" s="1">
        <f>COUNTIF(F1794,"CVVC")</f>
        <v>0</v>
      </c>
      <c r="AU1794" s="1">
        <f>COUNTIF(F1794,"VV")</f>
        <v>0</v>
      </c>
      <c r="AV1794" s="1">
        <f>COUNTIF(F1794,"VVC")</f>
        <v>0</v>
      </c>
      <c r="AW1794" s="1">
        <f>COUNTIF(F1794,"CVVCVC")+COUNTIF(F1794,"VVCVC")+COUNTIF(F1794,"CVVCV")+COUNTIF(F1794,"VVCV")</f>
        <v>0</v>
      </c>
      <c r="AY1794" s="1">
        <f>COUNTIF(F1794,"CCVCV")</f>
        <v>0</v>
      </c>
      <c r="AZ1794" s="1">
        <f>COUNTIF(F1794,"CCVCVC")</f>
        <v>0</v>
      </c>
      <c r="BA1794" s="1">
        <f>COUNTIF(F1794,"CCVV")</f>
        <v>0</v>
      </c>
      <c r="BB1794" s="1">
        <f>COUNTIF(F1794,"CCVVC")</f>
        <v>0</v>
      </c>
      <c r="BF1794" s="1" t="str">
        <f>RIGHT(F1794,4)</f>
        <v>VCVC</v>
      </c>
      <c r="BG1794" s="1"/>
      <c r="BJ1794">
        <v>1</v>
      </c>
      <c r="BK1794">
        <v>1</v>
      </c>
      <c r="BP1794" s="1">
        <f>SUM(BG1794:BO1794)</f>
        <v>2</v>
      </c>
      <c r="BQ1794">
        <v>0</v>
      </c>
      <c r="BS1794" s="1" t="str">
        <f>LEFT(B1794,1)</f>
        <v>m</v>
      </c>
      <c r="BT1794" s="1" t="str">
        <f>LEFT(B1794,2)</f>
        <v>ma</v>
      </c>
      <c r="BU1794" s="1" t="str">
        <f>RIGHT(B1794,1)</f>
        <v>ʔ</v>
      </c>
      <c r="BX1794" s="10">
        <v>0</v>
      </c>
      <c r="BY1794" s="10" t="str">
        <f>LEFT(CA1794,1)</f>
        <v>i</v>
      </c>
      <c r="BZ1794" s="10" t="str">
        <f>LEFT(CC1794,1)</f>
        <v>a</v>
      </c>
      <c r="CA1794" s="10" t="str">
        <f>RIGHT(B1794,4)</f>
        <v>imaʔ</v>
      </c>
      <c r="CB1794" s="10" t="str">
        <f>RIGHT(B1794,3)</f>
        <v>maʔ</v>
      </c>
      <c r="CC1794" s="10" t="str">
        <f>RIGHT(B1794,2)</f>
        <v>aʔ</v>
      </c>
      <c r="CD1794" s="10" t="str">
        <f>RIGHT(B1794,1)</f>
        <v>ʔ</v>
      </c>
    </row>
    <row r="1795" spans="1:82">
      <c r="A1795">
        <v>479</v>
      </c>
      <c r="B1795" s="30" t="s">
        <v>633</v>
      </c>
      <c r="C1795" t="s">
        <v>2026</v>
      </c>
      <c r="D1795" t="s">
        <v>1141</v>
      </c>
      <c r="E1795" t="s">
        <v>1141</v>
      </c>
      <c r="F1795" t="s">
        <v>2853</v>
      </c>
      <c r="G1795" s="1">
        <f>COUNTIF(B1795,"*ii*")</f>
        <v>0</v>
      </c>
      <c r="H1795" s="1">
        <f>COUNTIF(B1795,"*ee*")</f>
        <v>0</v>
      </c>
      <c r="I1795" s="1">
        <f>COUNTIF(B1795,"*aa*")</f>
        <v>0</v>
      </c>
      <c r="J1795" s="1">
        <f>COUNTIF(B1795,"*oo*")</f>
        <v>0</v>
      </c>
      <c r="K1795" s="1">
        <f>COUNTIF(B1795,"*uu*")</f>
        <v>0</v>
      </c>
      <c r="L1795" s="1">
        <f>COUNTIF(B1795,"*ia*")</f>
        <v>0</v>
      </c>
      <c r="M1795" s="1">
        <f>COUNTIF(B1795,"*iu*")</f>
        <v>0</v>
      </c>
      <c r="N1795" s="1">
        <f>COUNTIF(B1795,"*ei*")</f>
        <v>0</v>
      </c>
      <c r="O1795" s="1">
        <f>COUNTIF(B1795,"*ea*")</f>
        <v>0</v>
      </c>
      <c r="P1795" s="1">
        <f>COUNTIF(B1795,"*eo*")</f>
        <v>0</v>
      </c>
      <c r="Q1795" s="1">
        <f>COUNTIF(B1795,"*eu*")</f>
        <v>0</v>
      </c>
      <c r="R1795" s="1">
        <f>COUNTIF(B1795,"*ai*")</f>
        <v>0</v>
      </c>
      <c r="S1795" s="1">
        <f>COUNTIF(B1795,"*ae*")</f>
        <v>0</v>
      </c>
      <c r="T1795" s="1">
        <f>COUNTIF(B1795,"*ao*")</f>
        <v>0</v>
      </c>
      <c r="U1795" s="1">
        <f>COUNTIF(B1795,"*au*")</f>
        <v>0</v>
      </c>
      <c r="V1795" s="1">
        <f>COUNTIF(B1795,"*oi*")</f>
        <v>0</v>
      </c>
      <c r="W1795" s="1">
        <f>COUNTIF(B1795,"*oe*")</f>
        <v>0</v>
      </c>
      <c r="X1795" s="1">
        <f>COUNTIF(B1795,"*oa*")</f>
        <v>0</v>
      </c>
      <c r="Y1795" s="1">
        <f>COUNTIF(B1795,"*ou*")</f>
        <v>0</v>
      </c>
      <c r="Z1795" s="1">
        <f>COUNTIF(B1795,"*ui*")</f>
        <v>0</v>
      </c>
      <c r="AA1795" s="1">
        <f>COUNTIF(B1795,"*ua*")</f>
        <v>0</v>
      </c>
      <c r="AB1795">
        <f>SUM(G1795:AA1795)</f>
        <v>0</v>
      </c>
      <c r="AC1795">
        <v>3</v>
      </c>
      <c r="AD1795">
        <f>COUNTIF(AC1795,"2")</f>
        <v>0</v>
      </c>
      <c r="AE1795">
        <f>COUNTIF(AC1795,"3")</f>
        <v>1</v>
      </c>
      <c r="AF1795">
        <f>COUNTIF(AC1795,"4")</f>
        <v>0</v>
      </c>
      <c r="AG1795">
        <f>COUNTIF(AC1795,"5")</f>
        <v>0</v>
      </c>
      <c r="AH1795">
        <v>1</v>
      </c>
      <c r="AI1795">
        <v>0</v>
      </c>
      <c r="AM1795">
        <v>1</v>
      </c>
      <c r="AN1795" t="str">
        <f>RIGHT(B1795,1)</f>
        <v>r</v>
      </c>
      <c r="AO1795" s="1">
        <f>COUNTIF(F1795,"CVCV")+COUNTIF(F1795,"CVVCV")</f>
        <v>0</v>
      </c>
      <c r="AP1795" s="1">
        <f>COUNTIF(F1795,"CVCVC")+COUNTIF(F1795,"CVVCVC")</f>
        <v>0</v>
      </c>
      <c r="AQ1795" s="1">
        <f>COUNTIF(F1795,"VCV")+COUNTIF(F1795,"VVCV")</f>
        <v>0</v>
      </c>
      <c r="AR1795" s="1">
        <f>COUNTIF(F1795,"VCVC")+COUNTIF(F1795,"VVCVC")</f>
        <v>0</v>
      </c>
      <c r="AS1795" s="1">
        <f>COUNTIF(F1795,"CVV")</f>
        <v>0</v>
      </c>
      <c r="AT1795" s="1">
        <f>COUNTIF(F1795,"CVVC")</f>
        <v>0</v>
      </c>
      <c r="AU1795" s="1">
        <f>COUNTIF(F1795,"VV")</f>
        <v>0</v>
      </c>
      <c r="AV1795" s="1">
        <f>COUNTIF(F1795,"VVC")</f>
        <v>0</v>
      </c>
      <c r="AW1795" s="1">
        <f>COUNTIF(F1795,"CVVCVC")+COUNTIF(F1795,"VVCVC")+COUNTIF(F1795,"CVVCV")+COUNTIF(F1795,"VVCV")</f>
        <v>0</v>
      </c>
      <c r="AY1795" s="1">
        <f>COUNTIF(F1795,"CCVCV")</f>
        <v>0</v>
      </c>
      <c r="AZ1795" s="1">
        <f>COUNTIF(F1795,"CCVCVC")</f>
        <v>0</v>
      </c>
      <c r="BA1795" s="1">
        <f>COUNTIF(F1795,"CCVV")</f>
        <v>0</v>
      </c>
      <c r="BB1795" s="1">
        <f>COUNTIF(F1795,"CCVVC")</f>
        <v>0</v>
      </c>
      <c r="BF1795" s="1" t="str">
        <f>RIGHT(F1795,4)</f>
        <v>VCVC</v>
      </c>
      <c r="BG1795" s="1"/>
      <c r="BJ1795">
        <v>1</v>
      </c>
      <c r="BP1795" s="1">
        <f>SUM(BG1795:BO1795)</f>
        <v>1</v>
      </c>
      <c r="BQ1795">
        <v>0</v>
      </c>
      <c r="BS1795" s="1" t="str">
        <f>LEFT(B1795,1)</f>
        <v>k</v>
      </c>
      <c r="BT1795" s="1" t="str">
        <f>LEFT(B1795,2)</f>
        <v>ka</v>
      </c>
      <c r="BU1795" s="1" t="str">
        <f>RIGHT(B1795,1)</f>
        <v>r</v>
      </c>
      <c r="BX1795" s="10">
        <v>0</v>
      </c>
      <c r="BY1795" s="10" t="str">
        <f>LEFT(CA1795,1)</f>
        <v>e</v>
      </c>
      <c r="BZ1795" s="10" t="str">
        <f>LEFT(CC1795,1)</f>
        <v>e</v>
      </c>
      <c r="CA1795" s="10" t="str">
        <f>RIGHT(B1795,4)</f>
        <v>eker</v>
      </c>
      <c r="CB1795" s="10" t="str">
        <f>RIGHT(B1795,3)</f>
        <v>ker</v>
      </c>
      <c r="CC1795" s="10" t="str">
        <f>RIGHT(B1795,2)</f>
        <v>er</v>
      </c>
      <c r="CD1795" s="10" t="str">
        <f>RIGHT(B1795,1)</f>
        <v>r</v>
      </c>
    </row>
    <row r="1796" spans="1:82">
      <c r="A1796">
        <v>173</v>
      </c>
      <c r="B1796" s="30" t="s">
        <v>3510</v>
      </c>
      <c r="C1796" t="s">
        <v>1872</v>
      </c>
      <c r="D1796" t="s">
        <v>1141</v>
      </c>
      <c r="E1796" t="s">
        <v>1141</v>
      </c>
      <c r="F1796" t="s">
        <v>2853</v>
      </c>
      <c r="G1796" s="1">
        <f>COUNTIF(B1796,"*ii*")</f>
        <v>0</v>
      </c>
      <c r="H1796" s="1">
        <f>COUNTIF(B1796,"*ee*")</f>
        <v>0</v>
      </c>
      <c r="I1796" s="1">
        <f>COUNTIF(B1796,"*aa*")</f>
        <v>0</v>
      </c>
      <c r="J1796" s="1">
        <f>COUNTIF(B1796,"*oo*")</f>
        <v>0</v>
      </c>
      <c r="K1796" s="1">
        <f>COUNTIF(B1796,"*uu*")</f>
        <v>0</v>
      </c>
      <c r="L1796" s="1">
        <f>COUNTIF(B1796,"*ia*")</f>
        <v>0</v>
      </c>
      <c r="M1796" s="1">
        <f>COUNTIF(B1796,"*iu*")</f>
        <v>0</v>
      </c>
      <c r="N1796" s="1">
        <f>COUNTIF(B1796,"*ei*")</f>
        <v>0</v>
      </c>
      <c r="O1796" s="1">
        <f>COUNTIF(B1796,"*ea*")</f>
        <v>0</v>
      </c>
      <c r="P1796" s="1">
        <f>COUNTIF(B1796,"*eo*")</f>
        <v>0</v>
      </c>
      <c r="Q1796" s="1">
        <f>COUNTIF(B1796,"*eu*")</f>
        <v>0</v>
      </c>
      <c r="R1796" s="1">
        <f>COUNTIF(B1796,"*ai*")</f>
        <v>0</v>
      </c>
      <c r="S1796" s="1">
        <f>COUNTIF(B1796,"*ae*")</f>
        <v>0</v>
      </c>
      <c r="T1796" s="1">
        <f>COUNTIF(B1796,"*ao*")</f>
        <v>0</v>
      </c>
      <c r="U1796" s="1">
        <f>COUNTIF(B1796,"*au*")</f>
        <v>0</v>
      </c>
      <c r="V1796" s="1">
        <f>COUNTIF(B1796,"*oi*")</f>
        <v>0</v>
      </c>
      <c r="W1796" s="1">
        <f>COUNTIF(B1796,"*oe*")</f>
        <v>0</v>
      </c>
      <c r="X1796" s="1">
        <f>COUNTIF(B1796,"*oa*")</f>
        <v>0</v>
      </c>
      <c r="Y1796" s="1">
        <f>COUNTIF(B1796,"*ou*")</f>
        <v>0</v>
      </c>
      <c r="Z1796" s="1">
        <f>COUNTIF(B1796,"*ui*")</f>
        <v>0</v>
      </c>
      <c r="AA1796" s="1">
        <f>COUNTIF(B1796,"*ua*")</f>
        <v>0</v>
      </c>
      <c r="AB1796">
        <f>SUM(G1796:AA1796)</f>
        <v>0</v>
      </c>
      <c r="AC1796">
        <v>3</v>
      </c>
      <c r="AD1796">
        <f>COUNTIF(AC1796,"2")</f>
        <v>0</v>
      </c>
      <c r="AE1796">
        <f>COUNTIF(AC1796,"3")</f>
        <v>1</v>
      </c>
      <c r="AF1796">
        <f>COUNTIF(AC1796,"4")</f>
        <v>0</v>
      </c>
      <c r="AG1796">
        <f>COUNTIF(AC1796,"5")</f>
        <v>0</v>
      </c>
      <c r="AH1796">
        <v>1</v>
      </c>
      <c r="AI1796">
        <v>0</v>
      </c>
      <c r="AM1796">
        <v>1</v>
      </c>
      <c r="AN1796" t="str">
        <f>RIGHT(B1796,1)</f>
        <v>ʔ</v>
      </c>
      <c r="AO1796" s="1">
        <f>COUNTIF(F1796,"CVCV")+COUNTIF(F1796,"CVVCV")</f>
        <v>0</v>
      </c>
      <c r="AP1796" s="1">
        <f>COUNTIF(F1796,"CVCVC")+COUNTIF(F1796,"CVVCVC")</f>
        <v>0</v>
      </c>
      <c r="AQ1796" s="1">
        <f>COUNTIF(F1796,"VCV")+COUNTIF(F1796,"VVCV")</f>
        <v>0</v>
      </c>
      <c r="AR1796" s="1">
        <f>COUNTIF(F1796,"VCVC")+COUNTIF(F1796,"VVCVC")</f>
        <v>0</v>
      </c>
      <c r="AS1796" s="1">
        <f>COUNTIF(F1796,"CVV")</f>
        <v>0</v>
      </c>
      <c r="AT1796" s="1">
        <f>COUNTIF(F1796,"CVVC")</f>
        <v>0</v>
      </c>
      <c r="AU1796" s="1">
        <f>COUNTIF(F1796,"VV")</f>
        <v>0</v>
      </c>
      <c r="AV1796" s="1">
        <f>COUNTIF(F1796,"VVC")</f>
        <v>0</v>
      </c>
      <c r="AW1796" s="1">
        <f>COUNTIF(F1796,"CVVCVC")+COUNTIF(F1796,"VVCVC")+COUNTIF(F1796,"CVVCV")+COUNTIF(F1796,"VVCV")</f>
        <v>0</v>
      </c>
      <c r="AY1796" s="1">
        <f>COUNTIF(F1796,"CCVCV")</f>
        <v>0</v>
      </c>
      <c r="AZ1796" s="1">
        <f>COUNTIF(F1796,"CCVCVC")</f>
        <v>0</v>
      </c>
      <c r="BA1796" s="1">
        <f>COUNTIF(F1796,"CCVV")</f>
        <v>0</v>
      </c>
      <c r="BB1796" s="1">
        <f>COUNTIF(F1796,"CCVVC")</f>
        <v>0</v>
      </c>
      <c r="BF1796" s="1" t="str">
        <f>RIGHT(F1796,4)</f>
        <v>VCVC</v>
      </c>
      <c r="BG1796" s="1"/>
      <c r="BJ1796">
        <v>1</v>
      </c>
      <c r="BP1796" s="1">
        <f>SUM(BG1796:BO1796)</f>
        <v>1</v>
      </c>
      <c r="BQ1796">
        <v>0</v>
      </c>
      <c r="BS1796" s="1" t="str">
        <f>LEFT(B1796,1)</f>
        <v>b</v>
      </c>
      <c r="BT1796" s="1" t="str">
        <f>LEFT(B1796,2)</f>
        <v>bi</v>
      </c>
      <c r="BU1796" s="1" t="str">
        <f>RIGHT(B1796,1)</f>
        <v>ʔ</v>
      </c>
      <c r="BX1796" s="10">
        <v>0</v>
      </c>
      <c r="BY1796" s="10" t="str">
        <f>LEFT(CA1796,1)</f>
        <v>a</v>
      </c>
      <c r="BZ1796" s="10" t="str">
        <f>LEFT(CC1796,1)</f>
        <v>e</v>
      </c>
      <c r="CA1796" s="10" t="str">
        <f>RIGHT(B1796,4)</f>
        <v>aseʔ</v>
      </c>
      <c r="CB1796" s="10" t="str">
        <f>RIGHT(B1796,3)</f>
        <v>seʔ</v>
      </c>
      <c r="CC1796" s="10" t="str">
        <f>RIGHT(B1796,2)</f>
        <v>eʔ</v>
      </c>
      <c r="CD1796" s="10" t="str">
        <f>RIGHT(B1796,1)</f>
        <v>ʔ</v>
      </c>
    </row>
    <row r="1797" spans="1:82">
      <c r="A1797">
        <v>751</v>
      </c>
      <c r="B1797" s="30" t="s">
        <v>3530</v>
      </c>
      <c r="C1797" t="s">
        <v>1801</v>
      </c>
      <c r="D1797" t="s">
        <v>1141</v>
      </c>
      <c r="E1797" t="s">
        <v>1141</v>
      </c>
      <c r="F1797" t="s">
        <v>2853</v>
      </c>
      <c r="G1797" s="1">
        <f>COUNTIF(B1797,"*ii*")</f>
        <v>0</v>
      </c>
      <c r="H1797" s="1">
        <f>COUNTIF(B1797,"*ee*")</f>
        <v>0</v>
      </c>
      <c r="I1797" s="1">
        <f>COUNTIF(B1797,"*aa*")</f>
        <v>0</v>
      </c>
      <c r="J1797" s="1">
        <f>COUNTIF(B1797,"*oo*")</f>
        <v>0</v>
      </c>
      <c r="K1797" s="1">
        <f>COUNTIF(B1797,"*uu*")</f>
        <v>0</v>
      </c>
      <c r="L1797" s="1">
        <f>COUNTIF(B1797,"*ia*")</f>
        <v>0</v>
      </c>
      <c r="M1797" s="1">
        <f>COUNTIF(B1797,"*iu*")</f>
        <v>0</v>
      </c>
      <c r="N1797" s="1">
        <f>COUNTIF(B1797,"*ei*")</f>
        <v>0</v>
      </c>
      <c r="O1797" s="1">
        <f>COUNTIF(B1797,"*ea*")</f>
        <v>0</v>
      </c>
      <c r="P1797" s="1">
        <f>COUNTIF(B1797,"*eo*")</f>
        <v>0</v>
      </c>
      <c r="Q1797" s="1">
        <f>COUNTIF(B1797,"*eu*")</f>
        <v>0</v>
      </c>
      <c r="R1797" s="1">
        <f>COUNTIF(B1797,"*ai*")</f>
        <v>0</v>
      </c>
      <c r="S1797" s="1">
        <f>COUNTIF(B1797,"*ae*")</f>
        <v>0</v>
      </c>
      <c r="T1797" s="1">
        <f>COUNTIF(B1797,"*ao*")</f>
        <v>0</v>
      </c>
      <c r="U1797" s="1">
        <f>COUNTIF(B1797,"*au*")</f>
        <v>0</v>
      </c>
      <c r="V1797" s="1">
        <f>COUNTIF(B1797,"*oi*")</f>
        <v>0</v>
      </c>
      <c r="W1797" s="1">
        <f>COUNTIF(B1797,"*oe*")</f>
        <v>0</v>
      </c>
      <c r="X1797" s="1">
        <f>COUNTIF(B1797,"*oa*")</f>
        <v>0</v>
      </c>
      <c r="Y1797" s="1">
        <f>COUNTIF(B1797,"*ou*")</f>
        <v>0</v>
      </c>
      <c r="Z1797" s="1">
        <f>COUNTIF(B1797,"*ui*")</f>
        <v>0</v>
      </c>
      <c r="AA1797" s="1">
        <f>COUNTIF(B1797,"*ua*")</f>
        <v>0</v>
      </c>
      <c r="AB1797">
        <f>SUM(G1797:AA1797)</f>
        <v>0</v>
      </c>
      <c r="AC1797">
        <v>3</v>
      </c>
      <c r="AD1797">
        <f>COUNTIF(AC1797,"2")</f>
        <v>0</v>
      </c>
      <c r="AE1797">
        <f>COUNTIF(AC1797,"3")</f>
        <v>1</v>
      </c>
      <c r="AF1797">
        <f>COUNTIF(AC1797,"4")</f>
        <v>0</v>
      </c>
      <c r="AG1797">
        <f>COUNTIF(AC1797,"5")</f>
        <v>0</v>
      </c>
      <c r="AH1797">
        <v>1</v>
      </c>
      <c r="AI1797">
        <v>0</v>
      </c>
      <c r="AM1797">
        <v>1</v>
      </c>
      <c r="AN1797" t="str">
        <f>RIGHT(B1797,1)</f>
        <v>ʔ</v>
      </c>
      <c r="AO1797" s="1">
        <f>COUNTIF(F1797,"CVCV")+COUNTIF(F1797,"CVVCV")</f>
        <v>0</v>
      </c>
      <c r="AP1797" s="1">
        <f>COUNTIF(F1797,"CVCVC")+COUNTIF(F1797,"CVVCVC")</f>
        <v>0</v>
      </c>
      <c r="AQ1797" s="1">
        <f>COUNTIF(F1797,"VCV")+COUNTIF(F1797,"VVCV")</f>
        <v>0</v>
      </c>
      <c r="AR1797" s="1">
        <f>COUNTIF(F1797,"VCVC")+COUNTIF(F1797,"VVCVC")</f>
        <v>0</v>
      </c>
      <c r="AS1797" s="1">
        <f>COUNTIF(F1797,"CVV")</f>
        <v>0</v>
      </c>
      <c r="AT1797" s="1">
        <f>COUNTIF(F1797,"CVVC")</f>
        <v>0</v>
      </c>
      <c r="AU1797" s="1">
        <f>COUNTIF(F1797,"VV")</f>
        <v>0</v>
      </c>
      <c r="AV1797" s="1">
        <f>COUNTIF(F1797,"VVC")</f>
        <v>0</v>
      </c>
      <c r="AW1797" s="1">
        <f>COUNTIF(F1797,"CVVCVC")+COUNTIF(F1797,"VVCVC")+COUNTIF(F1797,"CVVCV")+COUNTIF(F1797,"VVCV")</f>
        <v>0</v>
      </c>
      <c r="AY1797" s="1">
        <f>COUNTIF(F1797,"CCVCV")</f>
        <v>0</v>
      </c>
      <c r="AZ1797" s="1">
        <f>COUNTIF(F1797,"CCVCVC")</f>
        <v>0</v>
      </c>
      <c r="BA1797" s="1">
        <f>COUNTIF(F1797,"CCVV")</f>
        <v>0</v>
      </c>
      <c r="BB1797" s="1">
        <f>COUNTIF(F1797,"CCVVC")</f>
        <v>0</v>
      </c>
      <c r="BF1797" s="1" t="str">
        <f>RIGHT(F1797,4)</f>
        <v>VCVC</v>
      </c>
      <c r="BG1797" s="1"/>
      <c r="BJ1797">
        <v>1</v>
      </c>
      <c r="BP1797" s="1">
        <f>SUM(BG1797:BO1797)</f>
        <v>1</v>
      </c>
      <c r="BQ1797">
        <v>0</v>
      </c>
      <c r="BS1797" s="1" t="str">
        <f>LEFT(B1797,1)</f>
        <v>m</v>
      </c>
      <c r="BT1797" s="1" t="str">
        <f>LEFT(B1797,2)</f>
        <v>ma</v>
      </c>
      <c r="BU1797" s="1" t="str">
        <f>RIGHT(B1797,1)</f>
        <v>ʔ</v>
      </c>
      <c r="BX1797" s="10">
        <v>0</v>
      </c>
      <c r="BY1797" s="10" t="str">
        <f>LEFT(CA1797,1)</f>
        <v>a</v>
      </c>
      <c r="BZ1797" s="10" t="str">
        <f>LEFT(CC1797,1)</f>
        <v>e</v>
      </c>
      <c r="CA1797" s="10" t="str">
        <f>RIGHT(B1797,4)</f>
        <v>ateʔ</v>
      </c>
      <c r="CB1797" s="10" t="str">
        <f>RIGHT(B1797,3)</f>
        <v>teʔ</v>
      </c>
      <c r="CC1797" s="10" t="str">
        <f>RIGHT(B1797,2)</f>
        <v>eʔ</v>
      </c>
      <c r="CD1797" s="10" t="str">
        <f>RIGHT(B1797,1)</f>
        <v>ʔ</v>
      </c>
    </row>
    <row r="1798" spans="1:82">
      <c r="A1798">
        <v>690</v>
      </c>
      <c r="B1798" s="30" t="s">
        <v>483</v>
      </c>
      <c r="C1798" t="s">
        <v>1817</v>
      </c>
      <c r="D1798" t="s">
        <v>1141</v>
      </c>
      <c r="E1798" t="s">
        <v>1141</v>
      </c>
      <c r="F1798" t="s">
        <v>2853</v>
      </c>
      <c r="G1798" s="1">
        <f>COUNTIF(B1798,"*ii*")</f>
        <v>0</v>
      </c>
      <c r="H1798" s="1">
        <f>COUNTIF(B1798,"*ee*")</f>
        <v>0</v>
      </c>
      <c r="I1798" s="1">
        <f>COUNTIF(B1798,"*aa*")</f>
        <v>0</v>
      </c>
      <c r="J1798" s="1">
        <f>COUNTIF(B1798,"*oo*")</f>
        <v>0</v>
      </c>
      <c r="K1798" s="1">
        <f>COUNTIF(B1798,"*uu*")</f>
        <v>0</v>
      </c>
      <c r="L1798" s="1">
        <f>COUNTIF(B1798,"*ia*")</f>
        <v>0</v>
      </c>
      <c r="M1798" s="1">
        <f>COUNTIF(B1798,"*iu*")</f>
        <v>0</v>
      </c>
      <c r="N1798" s="1">
        <f>COUNTIF(B1798,"*ei*")</f>
        <v>0</v>
      </c>
      <c r="O1798" s="1">
        <f>COUNTIF(B1798,"*ea*")</f>
        <v>0</v>
      </c>
      <c r="P1798" s="1">
        <f>COUNTIF(B1798,"*eo*")</f>
        <v>0</v>
      </c>
      <c r="Q1798" s="1">
        <f>COUNTIF(B1798,"*eu*")</f>
        <v>0</v>
      </c>
      <c r="R1798" s="1">
        <f>COUNTIF(B1798,"*ai*")</f>
        <v>0</v>
      </c>
      <c r="S1798" s="1">
        <f>COUNTIF(B1798,"*ae*")</f>
        <v>0</v>
      </c>
      <c r="T1798" s="1">
        <f>COUNTIF(B1798,"*ao*")</f>
        <v>0</v>
      </c>
      <c r="U1798" s="1">
        <f>COUNTIF(B1798,"*au*")</f>
        <v>0</v>
      </c>
      <c r="V1798" s="1">
        <f>COUNTIF(B1798,"*oi*")</f>
        <v>0</v>
      </c>
      <c r="W1798" s="1">
        <f>COUNTIF(B1798,"*oe*")</f>
        <v>0</v>
      </c>
      <c r="X1798" s="1">
        <f>COUNTIF(B1798,"*oa*")</f>
        <v>0</v>
      </c>
      <c r="Y1798" s="1">
        <f>COUNTIF(B1798,"*ou*")</f>
        <v>0</v>
      </c>
      <c r="Z1798" s="1">
        <f>COUNTIF(B1798,"*ui*")</f>
        <v>0</v>
      </c>
      <c r="AA1798" s="1">
        <f>COUNTIF(B1798,"*ua*")</f>
        <v>0</v>
      </c>
      <c r="AB1798">
        <f>SUM(G1798:AA1798)</f>
        <v>0</v>
      </c>
      <c r="AC1798">
        <v>3</v>
      </c>
      <c r="AD1798">
        <f>COUNTIF(AC1798,"2")</f>
        <v>0</v>
      </c>
      <c r="AE1798">
        <f>COUNTIF(AC1798,"3")</f>
        <v>1</v>
      </c>
      <c r="AF1798">
        <f>COUNTIF(AC1798,"4")</f>
        <v>0</v>
      </c>
      <c r="AG1798">
        <f>COUNTIF(AC1798,"5")</f>
        <v>0</v>
      </c>
      <c r="AH1798">
        <v>1</v>
      </c>
      <c r="AI1798">
        <v>0</v>
      </c>
      <c r="AM1798">
        <v>1</v>
      </c>
      <c r="AN1798" t="str">
        <f>RIGHT(B1798,1)</f>
        <v>s</v>
      </c>
      <c r="AO1798" s="1">
        <f>COUNTIF(F1798,"CVCV")+COUNTIF(F1798,"CVVCV")</f>
        <v>0</v>
      </c>
      <c r="AP1798" s="1">
        <f>COUNTIF(F1798,"CVCVC")+COUNTIF(F1798,"CVVCVC")</f>
        <v>0</v>
      </c>
      <c r="AQ1798" s="1">
        <f>COUNTIF(F1798,"VCV")+COUNTIF(F1798,"VVCV")</f>
        <v>0</v>
      </c>
      <c r="AR1798" s="1">
        <f>COUNTIF(F1798,"VCVC")+COUNTIF(F1798,"VVCVC")</f>
        <v>0</v>
      </c>
      <c r="AS1798" s="1">
        <f>COUNTIF(F1798,"CVV")</f>
        <v>0</v>
      </c>
      <c r="AT1798" s="1">
        <f>COUNTIF(F1798,"CVVC")</f>
        <v>0</v>
      </c>
      <c r="AU1798" s="1">
        <f>COUNTIF(F1798,"VV")</f>
        <v>0</v>
      </c>
      <c r="AV1798" s="1">
        <f>COUNTIF(F1798,"VVC")</f>
        <v>0</v>
      </c>
      <c r="AW1798" s="1">
        <f>COUNTIF(F1798,"CVVCVC")+COUNTIF(F1798,"VVCVC")+COUNTIF(F1798,"CVVCV")+COUNTIF(F1798,"VVCV")</f>
        <v>0</v>
      </c>
      <c r="AY1798" s="1">
        <f>COUNTIF(F1798,"CCVCV")</f>
        <v>0</v>
      </c>
      <c r="AZ1798" s="1">
        <f>COUNTIF(F1798,"CCVCVC")</f>
        <v>0</v>
      </c>
      <c r="BA1798" s="1">
        <f>COUNTIF(F1798,"CCVV")</f>
        <v>0</v>
      </c>
      <c r="BB1798" s="1">
        <f>COUNTIF(F1798,"CCVVC")</f>
        <v>0</v>
      </c>
      <c r="BF1798" s="1" t="str">
        <f>RIGHT(F1798,4)</f>
        <v>VCVC</v>
      </c>
      <c r="BG1798" s="1"/>
      <c r="BJ1798">
        <v>1</v>
      </c>
      <c r="BP1798" s="1">
        <f>SUM(BG1798:BO1798)</f>
        <v>1</v>
      </c>
      <c r="BQ1798">
        <v>0</v>
      </c>
      <c r="BS1798" s="1" t="str">
        <f>LEFT(B1798,1)</f>
        <v>k</v>
      </c>
      <c r="BT1798" s="1" t="str">
        <f>LEFT(B1798,2)</f>
        <v>ku</v>
      </c>
      <c r="BU1798" s="1" t="str">
        <f>RIGHT(B1798,1)</f>
        <v>s</v>
      </c>
      <c r="BX1798" s="10">
        <v>0</v>
      </c>
      <c r="BY1798" s="10" t="str">
        <f>LEFT(CA1798,1)</f>
        <v>a</v>
      </c>
      <c r="BZ1798" s="10" t="str">
        <f>LEFT(CC1798,1)</f>
        <v>i</v>
      </c>
      <c r="CA1798" s="10" t="str">
        <f>RIGHT(B1798,4)</f>
        <v>abis</v>
      </c>
      <c r="CB1798" s="10" t="str">
        <f>RIGHT(B1798,3)</f>
        <v>bis</v>
      </c>
      <c r="CC1798" s="10" t="str">
        <f>RIGHT(B1798,2)</f>
        <v>is</v>
      </c>
      <c r="CD1798" s="10" t="str">
        <f>RIGHT(B1798,1)</f>
        <v>s</v>
      </c>
    </row>
    <row r="1799" spans="1:82">
      <c r="A1799">
        <v>1090</v>
      </c>
      <c r="B1799" s="30" t="s">
        <v>969</v>
      </c>
      <c r="C1799" t="s">
        <v>2548</v>
      </c>
      <c r="D1799" t="s">
        <v>1141</v>
      </c>
      <c r="E1799" t="s">
        <v>1141</v>
      </c>
      <c r="F1799" t="s">
        <v>2853</v>
      </c>
      <c r="G1799" s="1">
        <f>COUNTIF(B1799,"*ii*")</f>
        <v>0</v>
      </c>
      <c r="H1799" s="1">
        <f>COUNTIF(B1799,"*ee*")</f>
        <v>0</v>
      </c>
      <c r="I1799" s="1">
        <f>COUNTIF(B1799,"*aa*")</f>
        <v>0</v>
      </c>
      <c r="J1799" s="1">
        <f>COUNTIF(B1799,"*oo*")</f>
        <v>0</v>
      </c>
      <c r="K1799" s="1">
        <f>COUNTIF(B1799,"*uu*")</f>
        <v>0</v>
      </c>
      <c r="L1799" s="1">
        <f>COUNTIF(B1799,"*ia*")</f>
        <v>0</v>
      </c>
      <c r="M1799" s="1">
        <f>COUNTIF(B1799,"*iu*")</f>
        <v>0</v>
      </c>
      <c r="N1799" s="1">
        <f>COUNTIF(B1799,"*ei*")</f>
        <v>0</v>
      </c>
      <c r="O1799" s="1">
        <f>COUNTIF(B1799,"*ea*")</f>
        <v>0</v>
      </c>
      <c r="P1799" s="1">
        <f>COUNTIF(B1799,"*eo*")</f>
        <v>0</v>
      </c>
      <c r="Q1799" s="1">
        <f>COUNTIF(B1799,"*eu*")</f>
        <v>0</v>
      </c>
      <c r="R1799" s="1">
        <f>COUNTIF(B1799,"*ai*")</f>
        <v>0</v>
      </c>
      <c r="S1799" s="1">
        <f>COUNTIF(B1799,"*ae*")</f>
        <v>0</v>
      </c>
      <c r="T1799" s="1">
        <f>COUNTIF(B1799,"*ao*")</f>
        <v>0</v>
      </c>
      <c r="U1799" s="1">
        <f>COUNTIF(B1799,"*au*")</f>
        <v>0</v>
      </c>
      <c r="V1799" s="1">
        <f>COUNTIF(B1799,"*oi*")</f>
        <v>0</v>
      </c>
      <c r="W1799" s="1">
        <f>COUNTIF(B1799,"*oe*")</f>
        <v>0</v>
      </c>
      <c r="X1799" s="1">
        <f>COUNTIF(B1799,"*oa*")</f>
        <v>0</v>
      </c>
      <c r="Y1799" s="1">
        <f>COUNTIF(B1799,"*ou*")</f>
        <v>0</v>
      </c>
      <c r="Z1799" s="1">
        <f>COUNTIF(B1799,"*ui*")</f>
        <v>0</v>
      </c>
      <c r="AA1799" s="1">
        <f>COUNTIF(B1799,"*ua*")</f>
        <v>0</v>
      </c>
      <c r="AB1799">
        <f>SUM(G1799:AA1799)</f>
        <v>0</v>
      </c>
      <c r="AC1799">
        <v>3</v>
      </c>
      <c r="AD1799">
        <f>COUNTIF(AC1799,"2")</f>
        <v>0</v>
      </c>
      <c r="AE1799">
        <f>COUNTIF(AC1799,"3")</f>
        <v>1</v>
      </c>
      <c r="AF1799">
        <f>COUNTIF(AC1799,"4")</f>
        <v>0</v>
      </c>
      <c r="AG1799">
        <f>COUNTIF(AC1799,"5")</f>
        <v>0</v>
      </c>
      <c r="AH1799">
        <v>1</v>
      </c>
      <c r="AI1799">
        <v>0</v>
      </c>
      <c r="AM1799">
        <v>1</v>
      </c>
      <c r="AN1799" t="str">
        <f>RIGHT(B1799,1)</f>
        <v>s</v>
      </c>
      <c r="AO1799" s="1">
        <f>COUNTIF(F1799,"CVCV")+COUNTIF(F1799,"CVVCV")</f>
        <v>0</v>
      </c>
      <c r="AP1799" s="1">
        <f>COUNTIF(F1799,"CVCVC")+COUNTIF(F1799,"CVVCVC")</f>
        <v>0</v>
      </c>
      <c r="AQ1799" s="1">
        <f>COUNTIF(F1799,"VCV")+COUNTIF(F1799,"VVCV")</f>
        <v>0</v>
      </c>
      <c r="AR1799" s="1">
        <f>COUNTIF(F1799,"VCVC")+COUNTIF(F1799,"VVCVC")</f>
        <v>0</v>
      </c>
      <c r="AS1799" s="1">
        <f>COUNTIF(F1799,"CVV")</f>
        <v>0</v>
      </c>
      <c r="AT1799" s="1">
        <f>COUNTIF(F1799,"CVVC")</f>
        <v>0</v>
      </c>
      <c r="AU1799" s="1">
        <f>COUNTIF(F1799,"VV")</f>
        <v>0</v>
      </c>
      <c r="AV1799" s="1">
        <f>COUNTIF(F1799,"VVC")</f>
        <v>0</v>
      </c>
      <c r="AW1799" s="1">
        <f>COUNTIF(F1799,"CVVCVC")+COUNTIF(F1799,"VVCVC")+COUNTIF(F1799,"CVVCV")+COUNTIF(F1799,"VVCV")</f>
        <v>0</v>
      </c>
      <c r="AY1799" s="1">
        <f>COUNTIF(F1799,"CCVCV")</f>
        <v>0</v>
      </c>
      <c r="AZ1799" s="1">
        <f>COUNTIF(F1799,"CCVCVC")</f>
        <v>0</v>
      </c>
      <c r="BA1799" s="1">
        <f>COUNTIF(F1799,"CCVV")</f>
        <v>0</v>
      </c>
      <c r="BB1799" s="1">
        <f>COUNTIF(F1799,"CCVVC")</f>
        <v>0</v>
      </c>
      <c r="BF1799" s="1" t="str">
        <f>RIGHT(F1799,4)</f>
        <v>VCVC</v>
      </c>
      <c r="BG1799" s="1"/>
      <c r="BJ1799">
        <v>1</v>
      </c>
      <c r="BP1799" s="1">
        <f>SUM(BG1799:BO1799)</f>
        <v>1</v>
      </c>
      <c r="BQ1799">
        <v>0</v>
      </c>
      <c r="BS1799" s="1" t="str">
        <f>LEFT(B1799,1)</f>
        <v>p</v>
      </c>
      <c r="BT1799" s="1" t="str">
        <f>LEFT(B1799,2)</f>
        <v>pa</v>
      </c>
      <c r="BU1799" s="1" t="str">
        <f>RIGHT(B1799,1)</f>
        <v>s</v>
      </c>
      <c r="BX1799" s="10">
        <v>0</v>
      </c>
      <c r="BY1799" s="10" t="str">
        <f>LEFT(CA1799,1)</f>
        <v>a</v>
      </c>
      <c r="BZ1799" s="10" t="str">
        <f>LEFT(CC1799,1)</f>
        <v>i</v>
      </c>
      <c r="CA1799" s="10" t="str">
        <f>RIGHT(B1799,4)</f>
        <v>aris</v>
      </c>
      <c r="CB1799" s="10" t="str">
        <f>RIGHT(B1799,3)</f>
        <v>ris</v>
      </c>
      <c r="CC1799" s="10" t="str">
        <f>RIGHT(B1799,2)</f>
        <v>is</v>
      </c>
      <c r="CD1799" s="10" t="str">
        <f>RIGHT(B1799,1)</f>
        <v>s</v>
      </c>
    </row>
    <row r="1800" spans="1:82">
      <c r="A1800">
        <v>1129</v>
      </c>
      <c r="B1800" s="30" t="s">
        <v>1034</v>
      </c>
      <c r="C1800" t="s">
        <v>2643</v>
      </c>
      <c r="D1800" t="s">
        <v>1141</v>
      </c>
      <c r="E1800" t="s">
        <v>1141</v>
      </c>
      <c r="F1800" t="s">
        <v>2853</v>
      </c>
      <c r="G1800" s="1">
        <f>COUNTIF(B1800,"*ii*")</f>
        <v>0</v>
      </c>
      <c r="H1800" s="1">
        <f>COUNTIF(B1800,"*ee*")</f>
        <v>0</v>
      </c>
      <c r="I1800" s="1">
        <f>COUNTIF(B1800,"*aa*")</f>
        <v>0</v>
      </c>
      <c r="J1800" s="1">
        <f>COUNTIF(B1800,"*oo*")</f>
        <v>0</v>
      </c>
      <c r="K1800" s="1">
        <f>COUNTIF(B1800,"*uu*")</f>
        <v>0</v>
      </c>
      <c r="L1800" s="1">
        <f>COUNTIF(B1800,"*ia*")</f>
        <v>0</v>
      </c>
      <c r="M1800" s="1">
        <f>COUNTIF(B1800,"*iu*")</f>
        <v>0</v>
      </c>
      <c r="N1800" s="1">
        <f>COUNTIF(B1800,"*ei*")</f>
        <v>0</v>
      </c>
      <c r="O1800" s="1">
        <f>COUNTIF(B1800,"*ea*")</f>
        <v>0</v>
      </c>
      <c r="P1800" s="1">
        <f>COUNTIF(B1800,"*eo*")</f>
        <v>0</v>
      </c>
      <c r="Q1800" s="1">
        <f>COUNTIF(B1800,"*eu*")</f>
        <v>0</v>
      </c>
      <c r="R1800" s="1">
        <f>COUNTIF(B1800,"*ai*")</f>
        <v>0</v>
      </c>
      <c r="S1800" s="1">
        <f>COUNTIF(B1800,"*ae*")</f>
        <v>0</v>
      </c>
      <c r="T1800" s="1">
        <f>COUNTIF(B1800,"*ao*")</f>
        <v>0</v>
      </c>
      <c r="U1800" s="1">
        <f>COUNTIF(B1800,"*au*")</f>
        <v>0</v>
      </c>
      <c r="V1800" s="1">
        <f>COUNTIF(B1800,"*oi*")</f>
        <v>0</v>
      </c>
      <c r="W1800" s="1">
        <f>COUNTIF(B1800,"*oe*")</f>
        <v>0</v>
      </c>
      <c r="X1800" s="1">
        <f>COUNTIF(B1800,"*oa*")</f>
        <v>0</v>
      </c>
      <c r="Y1800" s="1">
        <f>COUNTIF(B1800,"*ou*")</f>
        <v>0</v>
      </c>
      <c r="Z1800" s="1">
        <f>COUNTIF(B1800,"*ui*")</f>
        <v>0</v>
      </c>
      <c r="AA1800" s="1">
        <f>COUNTIF(B1800,"*ua*")</f>
        <v>0</v>
      </c>
      <c r="AB1800">
        <f>SUM(G1800:AA1800)</f>
        <v>0</v>
      </c>
      <c r="AC1800">
        <v>3</v>
      </c>
      <c r="AD1800">
        <f>COUNTIF(AC1800,"2")</f>
        <v>0</v>
      </c>
      <c r="AE1800">
        <f>COUNTIF(AC1800,"3")</f>
        <v>1</v>
      </c>
      <c r="AF1800">
        <f>COUNTIF(AC1800,"4")</f>
        <v>0</v>
      </c>
      <c r="AG1800">
        <f>COUNTIF(AC1800,"5")</f>
        <v>0</v>
      </c>
      <c r="AH1800">
        <v>1</v>
      </c>
      <c r="AI1800">
        <v>0</v>
      </c>
      <c r="AM1800">
        <v>1</v>
      </c>
      <c r="AN1800" t="str">
        <f>RIGHT(B1800,1)</f>
        <v>s</v>
      </c>
      <c r="AO1800" s="1">
        <f>COUNTIF(F1800,"CVCV")+COUNTIF(F1800,"CVVCV")</f>
        <v>0</v>
      </c>
      <c r="AP1800" s="1">
        <f>COUNTIF(F1800,"CVCVC")+COUNTIF(F1800,"CVVCVC")</f>
        <v>0</v>
      </c>
      <c r="AQ1800" s="1">
        <f>COUNTIF(F1800,"VCV")+COUNTIF(F1800,"VVCV")</f>
        <v>0</v>
      </c>
      <c r="AR1800" s="1">
        <f>COUNTIF(F1800,"VCVC")+COUNTIF(F1800,"VVCVC")</f>
        <v>0</v>
      </c>
      <c r="AS1800" s="1">
        <f>COUNTIF(F1800,"CVV")</f>
        <v>0</v>
      </c>
      <c r="AT1800" s="1">
        <f>COUNTIF(F1800,"CVVC")</f>
        <v>0</v>
      </c>
      <c r="AU1800" s="1">
        <f>COUNTIF(F1800,"VV")</f>
        <v>0</v>
      </c>
      <c r="AV1800" s="1">
        <f>COUNTIF(F1800,"VVC")</f>
        <v>0</v>
      </c>
      <c r="AW1800" s="1">
        <f>COUNTIF(F1800,"CVVCVC")+COUNTIF(F1800,"VVCVC")+COUNTIF(F1800,"CVVCV")+COUNTIF(F1800,"VVCV")</f>
        <v>0</v>
      </c>
      <c r="AY1800" s="1">
        <f>COUNTIF(F1800,"CCVCV")</f>
        <v>0</v>
      </c>
      <c r="AZ1800" s="1">
        <f>COUNTIF(F1800,"CCVCVC")</f>
        <v>0</v>
      </c>
      <c r="BA1800" s="1">
        <f>COUNTIF(F1800,"CCVV")</f>
        <v>0</v>
      </c>
      <c r="BB1800" s="1">
        <f>COUNTIF(F1800,"CCVVC")</f>
        <v>0</v>
      </c>
      <c r="BF1800" s="1" t="str">
        <f>RIGHT(F1800,4)</f>
        <v>VCVC</v>
      </c>
      <c r="BG1800" s="1"/>
      <c r="BJ1800">
        <v>1</v>
      </c>
      <c r="BP1800" s="1">
        <f>SUM(BG1800:BO1800)</f>
        <v>1</v>
      </c>
      <c r="BQ1800">
        <v>0</v>
      </c>
      <c r="BS1800" s="1" t="str">
        <f>LEFT(B1800,1)</f>
        <v>p</v>
      </c>
      <c r="BT1800" s="1" t="str">
        <f>LEFT(B1800,2)</f>
        <v>pe</v>
      </c>
      <c r="BU1800" s="1" t="str">
        <f>RIGHT(B1800,1)</f>
        <v>s</v>
      </c>
      <c r="BX1800" s="10">
        <v>0</v>
      </c>
      <c r="BY1800" s="10" t="str">
        <f>LEFT(CA1800,1)</f>
        <v>u</v>
      </c>
      <c r="BZ1800" s="10" t="str">
        <f>LEFT(CC1800,1)</f>
        <v>i</v>
      </c>
      <c r="CA1800" s="10" t="str">
        <f>RIGHT(B1800,4)</f>
        <v>utis</v>
      </c>
      <c r="CB1800" s="10" t="str">
        <f>RIGHT(B1800,3)</f>
        <v>tis</v>
      </c>
      <c r="CC1800" s="10" t="str">
        <f>RIGHT(B1800,2)</f>
        <v>is</v>
      </c>
      <c r="CD1800" s="10" t="str">
        <f>RIGHT(B1800,1)</f>
        <v>s</v>
      </c>
    </row>
    <row r="1801" spans="1:82">
      <c r="A1801">
        <v>627</v>
      </c>
      <c r="B1801" s="30" t="s">
        <v>199</v>
      </c>
      <c r="C1801" t="s">
        <v>1410</v>
      </c>
      <c r="D1801" t="s">
        <v>1141</v>
      </c>
      <c r="E1801" t="s">
        <v>1141</v>
      </c>
      <c r="F1801" t="s">
        <v>2853</v>
      </c>
      <c r="G1801" s="1">
        <f>COUNTIF(B1801,"*ii*")</f>
        <v>0</v>
      </c>
      <c r="H1801" s="1">
        <f>COUNTIF(B1801,"*ee*")</f>
        <v>0</v>
      </c>
      <c r="I1801" s="1">
        <f>COUNTIF(B1801,"*aa*")</f>
        <v>0</v>
      </c>
      <c r="J1801" s="1">
        <f>COUNTIF(B1801,"*oo*")</f>
        <v>0</v>
      </c>
      <c r="K1801" s="1">
        <f>COUNTIF(B1801,"*uu*")</f>
        <v>0</v>
      </c>
      <c r="L1801" s="1">
        <f>COUNTIF(B1801,"*ia*")</f>
        <v>0</v>
      </c>
      <c r="M1801" s="1">
        <f>COUNTIF(B1801,"*iu*")</f>
        <v>0</v>
      </c>
      <c r="N1801" s="1">
        <f>COUNTIF(B1801,"*ei*")</f>
        <v>0</v>
      </c>
      <c r="O1801" s="1">
        <f>COUNTIF(B1801,"*ea*")</f>
        <v>0</v>
      </c>
      <c r="P1801" s="1">
        <f>COUNTIF(B1801,"*eo*")</f>
        <v>0</v>
      </c>
      <c r="Q1801" s="1">
        <f>COUNTIF(B1801,"*eu*")</f>
        <v>0</v>
      </c>
      <c r="R1801" s="1">
        <f>COUNTIF(B1801,"*ai*")</f>
        <v>0</v>
      </c>
      <c r="S1801" s="1">
        <f>COUNTIF(B1801,"*ae*")</f>
        <v>0</v>
      </c>
      <c r="T1801" s="1">
        <f>COUNTIF(B1801,"*ao*")</f>
        <v>0</v>
      </c>
      <c r="U1801" s="1">
        <f>COUNTIF(B1801,"*au*")</f>
        <v>0</v>
      </c>
      <c r="V1801" s="1">
        <f>COUNTIF(B1801,"*oi*")</f>
        <v>0</v>
      </c>
      <c r="W1801" s="1">
        <f>COUNTIF(B1801,"*oe*")</f>
        <v>0</v>
      </c>
      <c r="X1801" s="1">
        <f>COUNTIF(B1801,"*oa*")</f>
        <v>0</v>
      </c>
      <c r="Y1801" s="1">
        <f>COUNTIF(B1801,"*ou*")</f>
        <v>0</v>
      </c>
      <c r="Z1801" s="1">
        <f>COUNTIF(B1801,"*ui*")</f>
        <v>0</v>
      </c>
      <c r="AA1801" s="1">
        <f>COUNTIF(B1801,"*ua*")</f>
        <v>0</v>
      </c>
      <c r="AB1801">
        <f>SUM(G1801:AA1801)</f>
        <v>0</v>
      </c>
      <c r="AC1801">
        <v>3</v>
      </c>
      <c r="AD1801">
        <f>COUNTIF(AC1801,"2")</f>
        <v>0</v>
      </c>
      <c r="AE1801">
        <f>COUNTIF(AC1801,"3")</f>
        <v>1</v>
      </c>
      <c r="AF1801">
        <f>COUNTIF(AC1801,"4")</f>
        <v>0</v>
      </c>
      <c r="AG1801">
        <f>COUNTIF(AC1801,"5")</f>
        <v>0</v>
      </c>
      <c r="AH1801">
        <v>1</v>
      </c>
      <c r="AI1801">
        <v>0</v>
      </c>
      <c r="AM1801">
        <v>1</v>
      </c>
      <c r="AN1801" t="str">
        <f>RIGHT(B1801,1)</f>
        <v>t</v>
      </c>
      <c r="AO1801" s="1">
        <f>COUNTIF(F1801,"CVCV")+COUNTIF(F1801,"CVVCV")</f>
        <v>0</v>
      </c>
      <c r="AP1801" s="1">
        <f>COUNTIF(F1801,"CVCVC")+COUNTIF(F1801,"CVVCVC")</f>
        <v>0</v>
      </c>
      <c r="AQ1801" s="1">
        <f>COUNTIF(F1801,"VCV")+COUNTIF(F1801,"VVCV")</f>
        <v>0</v>
      </c>
      <c r="AR1801" s="1">
        <f>COUNTIF(F1801,"VCVC")+COUNTIF(F1801,"VVCVC")</f>
        <v>0</v>
      </c>
      <c r="AS1801" s="1">
        <f>COUNTIF(F1801,"CVV")</f>
        <v>0</v>
      </c>
      <c r="AT1801" s="1">
        <f>COUNTIF(F1801,"CVVC")</f>
        <v>0</v>
      </c>
      <c r="AU1801" s="1">
        <f>COUNTIF(F1801,"VV")</f>
        <v>0</v>
      </c>
      <c r="AV1801" s="1">
        <f>COUNTIF(F1801,"VVC")</f>
        <v>0</v>
      </c>
      <c r="AW1801" s="1">
        <f>COUNTIF(F1801,"CVVCVC")+COUNTIF(F1801,"VVCVC")+COUNTIF(F1801,"CVVCV")+COUNTIF(F1801,"VVCV")</f>
        <v>0</v>
      </c>
      <c r="AY1801" s="1">
        <f>COUNTIF(F1801,"CCVCV")</f>
        <v>0</v>
      </c>
      <c r="AZ1801" s="1">
        <f>COUNTIF(F1801,"CCVCVC")</f>
        <v>0</v>
      </c>
      <c r="BA1801" s="1">
        <f>COUNTIF(F1801,"CCVV")</f>
        <v>0</v>
      </c>
      <c r="BB1801" s="1">
        <f>COUNTIF(F1801,"CCVVC")</f>
        <v>0</v>
      </c>
      <c r="BF1801" s="1" t="str">
        <f>RIGHT(F1801,4)</f>
        <v>VCVC</v>
      </c>
      <c r="BG1801" s="1"/>
      <c r="BJ1801">
        <v>1</v>
      </c>
      <c r="BP1801" s="1">
        <f>SUM(BG1801:BO1801)</f>
        <v>1</v>
      </c>
      <c r="BQ1801">
        <v>0</v>
      </c>
      <c r="BS1801" s="1" t="str">
        <f>LEFT(B1801,1)</f>
        <v>k</v>
      </c>
      <c r="BT1801" s="1" t="str">
        <f>LEFT(B1801,2)</f>
        <v>ko</v>
      </c>
      <c r="BU1801" s="1" t="str">
        <f>RIGHT(B1801,1)</f>
        <v>t</v>
      </c>
      <c r="BX1801" s="10">
        <v>0</v>
      </c>
      <c r="BY1801" s="10" t="str">
        <f>LEFT(CA1801,1)</f>
        <v>e</v>
      </c>
      <c r="BZ1801" s="10" t="str">
        <f>LEFT(CC1801,1)</f>
        <v>i</v>
      </c>
      <c r="CA1801" s="10" t="str">
        <f>RIGHT(B1801,4)</f>
        <v>enit</v>
      </c>
      <c r="CB1801" s="10" t="str">
        <f>RIGHT(B1801,3)</f>
        <v>nit</v>
      </c>
      <c r="CC1801" s="10" t="str">
        <f>RIGHT(B1801,2)</f>
        <v>it</v>
      </c>
      <c r="CD1801" s="10" t="str">
        <f>RIGHT(B1801,1)</f>
        <v>t</v>
      </c>
    </row>
    <row r="1802" spans="1:82">
      <c r="A1802">
        <v>729</v>
      </c>
      <c r="B1802" s="30" t="s">
        <v>722</v>
      </c>
      <c r="C1802" t="s">
        <v>2151</v>
      </c>
      <c r="D1802" t="s">
        <v>1141</v>
      </c>
      <c r="E1802" t="s">
        <v>1141</v>
      </c>
      <c r="F1802" t="s">
        <v>2853</v>
      </c>
      <c r="G1802" s="1">
        <f>COUNTIF(B1802,"*ii*")</f>
        <v>0</v>
      </c>
      <c r="H1802" s="1">
        <f>COUNTIF(B1802,"*ee*")</f>
        <v>0</v>
      </c>
      <c r="I1802" s="1">
        <f>COUNTIF(B1802,"*aa*")</f>
        <v>0</v>
      </c>
      <c r="J1802" s="1">
        <f>COUNTIF(B1802,"*oo*")</f>
        <v>0</v>
      </c>
      <c r="K1802" s="1">
        <f>COUNTIF(B1802,"*uu*")</f>
        <v>0</v>
      </c>
      <c r="L1802" s="1">
        <f>COUNTIF(B1802,"*ia*")</f>
        <v>0</v>
      </c>
      <c r="M1802" s="1">
        <f>COUNTIF(B1802,"*iu*")</f>
        <v>0</v>
      </c>
      <c r="N1802" s="1">
        <f>COUNTIF(B1802,"*ei*")</f>
        <v>0</v>
      </c>
      <c r="O1802" s="1">
        <f>COUNTIF(B1802,"*ea*")</f>
        <v>0</v>
      </c>
      <c r="P1802" s="1">
        <f>COUNTIF(B1802,"*eo*")</f>
        <v>0</v>
      </c>
      <c r="Q1802" s="1">
        <f>COUNTIF(B1802,"*eu*")</f>
        <v>0</v>
      </c>
      <c r="R1802" s="1">
        <f>COUNTIF(B1802,"*ai*")</f>
        <v>0</v>
      </c>
      <c r="S1802" s="1">
        <f>COUNTIF(B1802,"*ae*")</f>
        <v>0</v>
      </c>
      <c r="T1802" s="1">
        <f>COUNTIF(B1802,"*ao*")</f>
        <v>0</v>
      </c>
      <c r="U1802" s="1">
        <f>COUNTIF(B1802,"*au*")</f>
        <v>0</v>
      </c>
      <c r="V1802" s="1">
        <f>COUNTIF(B1802,"*oi*")</f>
        <v>0</v>
      </c>
      <c r="W1802" s="1">
        <f>COUNTIF(B1802,"*oe*")</f>
        <v>0</v>
      </c>
      <c r="X1802" s="1">
        <f>COUNTIF(B1802,"*oa*")</f>
        <v>0</v>
      </c>
      <c r="Y1802" s="1">
        <f>COUNTIF(B1802,"*ou*")</f>
        <v>0</v>
      </c>
      <c r="Z1802" s="1">
        <f>COUNTIF(B1802,"*ui*")</f>
        <v>0</v>
      </c>
      <c r="AA1802" s="1">
        <f>COUNTIF(B1802,"*ua*")</f>
        <v>0</v>
      </c>
      <c r="AB1802">
        <f>SUM(G1802:AA1802)</f>
        <v>0</v>
      </c>
      <c r="AC1802">
        <v>3</v>
      </c>
      <c r="AD1802">
        <f>COUNTIF(AC1802,"2")</f>
        <v>0</v>
      </c>
      <c r="AE1802">
        <f>COUNTIF(AC1802,"3")</f>
        <v>1</v>
      </c>
      <c r="AF1802">
        <f>COUNTIF(AC1802,"4")</f>
        <v>0</v>
      </c>
      <c r="AG1802">
        <f>COUNTIF(AC1802,"5")</f>
        <v>0</v>
      </c>
      <c r="AH1802">
        <v>1</v>
      </c>
      <c r="AI1802">
        <v>0</v>
      </c>
      <c r="AM1802">
        <v>1</v>
      </c>
      <c r="AN1802" t="str">
        <f>RIGHT(B1802,1)</f>
        <v>t</v>
      </c>
      <c r="AO1802" s="1">
        <f>COUNTIF(F1802,"CVCV")+COUNTIF(F1802,"CVVCV")</f>
        <v>0</v>
      </c>
      <c r="AP1802" s="1">
        <f>COUNTIF(F1802,"CVCVC")+COUNTIF(F1802,"CVVCVC")</f>
        <v>0</v>
      </c>
      <c r="AQ1802" s="1">
        <f>COUNTIF(F1802,"VCV")+COUNTIF(F1802,"VVCV")</f>
        <v>0</v>
      </c>
      <c r="AR1802" s="1">
        <f>COUNTIF(F1802,"VCVC")+COUNTIF(F1802,"VVCVC")</f>
        <v>0</v>
      </c>
      <c r="AS1802" s="1">
        <f>COUNTIF(F1802,"CVV")</f>
        <v>0</v>
      </c>
      <c r="AT1802" s="1">
        <f>COUNTIF(F1802,"CVVC")</f>
        <v>0</v>
      </c>
      <c r="AU1802" s="1">
        <f>COUNTIF(F1802,"VV")</f>
        <v>0</v>
      </c>
      <c r="AV1802" s="1">
        <f>COUNTIF(F1802,"VVC")</f>
        <v>0</v>
      </c>
      <c r="AW1802" s="1">
        <f>COUNTIF(F1802,"CVVCVC")+COUNTIF(F1802,"VVCVC")+COUNTIF(F1802,"CVVCV")+COUNTIF(F1802,"VVCV")</f>
        <v>0</v>
      </c>
      <c r="AY1802" s="1">
        <f>COUNTIF(F1802,"CCVCV")</f>
        <v>0</v>
      </c>
      <c r="AZ1802" s="1">
        <f>COUNTIF(F1802,"CCVCVC")</f>
        <v>0</v>
      </c>
      <c r="BA1802" s="1">
        <f>COUNTIF(F1802,"CCVV")</f>
        <v>0</v>
      </c>
      <c r="BB1802" s="1">
        <f>COUNTIF(F1802,"CCVVC")</f>
        <v>0</v>
      </c>
      <c r="BF1802" s="1" t="str">
        <f>RIGHT(F1802,4)</f>
        <v>VCVC</v>
      </c>
      <c r="BG1802" s="1"/>
      <c r="BJ1802">
        <v>1</v>
      </c>
      <c r="BP1802" s="1">
        <f>SUM(BG1802:BO1802)</f>
        <v>1</v>
      </c>
      <c r="BQ1802">
        <v>0</v>
      </c>
      <c r="BS1802" s="1" t="str">
        <f>LEFT(B1802,1)</f>
        <v>m</v>
      </c>
      <c r="BT1802" s="1" t="str">
        <f>LEFT(B1802,2)</f>
        <v>ma</v>
      </c>
      <c r="BU1802" s="1" t="str">
        <f>RIGHT(B1802,1)</f>
        <v>t</v>
      </c>
      <c r="BX1802" s="10">
        <v>0</v>
      </c>
      <c r="BY1802" s="10" t="str">
        <f>LEFT(CA1802,1)</f>
        <v>o</v>
      </c>
      <c r="BZ1802" s="10" t="str">
        <f>LEFT(CC1802,1)</f>
        <v>i</v>
      </c>
      <c r="CA1802" s="10" t="str">
        <f>RIGHT(B1802,4)</f>
        <v>onit</v>
      </c>
      <c r="CB1802" s="10" t="str">
        <f>RIGHT(B1802,3)</f>
        <v>nit</v>
      </c>
      <c r="CC1802" s="10" t="str">
        <f>RIGHT(B1802,2)</f>
        <v>it</v>
      </c>
      <c r="CD1802" s="10" t="str">
        <f>RIGHT(B1802,1)</f>
        <v>t</v>
      </c>
    </row>
    <row r="1803" spans="1:82">
      <c r="A1803">
        <v>797</v>
      </c>
      <c r="B1803" s="30" t="s">
        <v>3546</v>
      </c>
      <c r="C1803" t="s">
        <v>1939</v>
      </c>
      <c r="D1803" t="s">
        <v>1141</v>
      </c>
      <c r="E1803" t="s">
        <v>1141</v>
      </c>
      <c r="F1803" t="s">
        <v>2853</v>
      </c>
      <c r="G1803" s="1">
        <f>COUNTIF(B1803,"*ii*")</f>
        <v>0</v>
      </c>
      <c r="H1803" s="1">
        <f>COUNTIF(B1803,"*ee*")</f>
        <v>0</v>
      </c>
      <c r="I1803" s="1">
        <f>COUNTIF(B1803,"*aa*")</f>
        <v>0</v>
      </c>
      <c r="J1803" s="1">
        <f>COUNTIF(B1803,"*oo*")</f>
        <v>0</v>
      </c>
      <c r="K1803" s="1">
        <f>COUNTIF(B1803,"*uu*")</f>
        <v>0</v>
      </c>
      <c r="L1803" s="1">
        <f>COUNTIF(B1803,"*ia*")</f>
        <v>0</v>
      </c>
      <c r="M1803" s="1">
        <f>COUNTIF(B1803,"*iu*")</f>
        <v>0</v>
      </c>
      <c r="N1803" s="1">
        <f>COUNTIF(B1803,"*ei*")</f>
        <v>0</v>
      </c>
      <c r="O1803" s="1">
        <f>COUNTIF(B1803,"*ea*")</f>
        <v>0</v>
      </c>
      <c r="P1803" s="1">
        <f>COUNTIF(B1803,"*eo*")</f>
        <v>0</v>
      </c>
      <c r="Q1803" s="1">
        <f>COUNTIF(B1803,"*eu*")</f>
        <v>0</v>
      </c>
      <c r="R1803" s="1">
        <f>COUNTIF(B1803,"*ai*")</f>
        <v>0</v>
      </c>
      <c r="S1803" s="1">
        <f>COUNTIF(B1803,"*ae*")</f>
        <v>0</v>
      </c>
      <c r="T1803" s="1">
        <f>COUNTIF(B1803,"*ao*")</f>
        <v>0</v>
      </c>
      <c r="U1803" s="1">
        <f>COUNTIF(B1803,"*au*")</f>
        <v>0</v>
      </c>
      <c r="V1803" s="1">
        <f>COUNTIF(B1803,"*oi*")</f>
        <v>0</v>
      </c>
      <c r="W1803" s="1">
        <f>COUNTIF(B1803,"*oe*")</f>
        <v>0</v>
      </c>
      <c r="X1803" s="1">
        <f>COUNTIF(B1803,"*oa*")</f>
        <v>0</v>
      </c>
      <c r="Y1803" s="1">
        <f>COUNTIF(B1803,"*ou*")</f>
        <v>0</v>
      </c>
      <c r="Z1803" s="1">
        <f>COUNTIF(B1803,"*ui*")</f>
        <v>0</v>
      </c>
      <c r="AA1803" s="1">
        <f>COUNTIF(B1803,"*ua*")</f>
        <v>0</v>
      </c>
      <c r="AB1803">
        <f>SUM(G1803:AA1803)</f>
        <v>0</v>
      </c>
      <c r="AC1803">
        <v>3</v>
      </c>
      <c r="AD1803">
        <f>COUNTIF(AC1803,"2")</f>
        <v>0</v>
      </c>
      <c r="AE1803">
        <f>COUNTIF(AC1803,"3")</f>
        <v>1</v>
      </c>
      <c r="AF1803">
        <f>COUNTIF(AC1803,"4")</f>
        <v>0</v>
      </c>
      <c r="AG1803">
        <f>COUNTIF(AC1803,"5")</f>
        <v>0</v>
      </c>
      <c r="AH1803">
        <v>1</v>
      </c>
      <c r="AI1803">
        <v>0</v>
      </c>
      <c r="AM1803">
        <v>1</v>
      </c>
      <c r="AN1803" t="str">
        <f>RIGHT(B1803,1)</f>
        <v>ʔ</v>
      </c>
      <c r="AO1803" s="1">
        <f>COUNTIF(F1803,"CVCV")+COUNTIF(F1803,"CVVCV")</f>
        <v>0</v>
      </c>
      <c r="AP1803" s="1">
        <f>COUNTIF(F1803,"CVCVC")+COUNTIF(F1803,"CVVCVC")</f>
        <v>0</v>
      </c>
      <c r="AQ1803" s="1">
        <f>COUNTIF(F1803,"VCV")+COUNTIF(F1803,"VVCV")</f>
        <v>0</v>
      </c>
      <c r="AR1803" s="1">
        <f>COUNTIF(F1803,"VCVC")+COUNTIF(F1803,"VVCVC")</f>
        <v>0</v>
      </c>
      <c r="AS1803" s="1">
        <f>COUNTIF(F1803,"CVV")</f>
        <v>0</v>
      </c>
      <c r="AT1803" s="1">
        <f>COUNTIF(F1803,"CVVC")</f>
        <v>0</v>
      </c>
      <c r="AU1803" s="1">
        <f>COUNTIF(F1803,"VV")</f>
        <v>0</v>
      </c>
      <c r="AV1803" s="1">
        <f>COUNTIF(F1803,"VVC")</f>
        <v>0</v>
      </c>
      <c r="AW1803" s="1">
        <f>COUNTIF(F1803,"CVVCVC")+COUNTIF(F1803,"VVCVC")+COUNTIF(F1803,"CVVCV")+COUNTIF(F1803,"VVCV")</f>
        <v>0</v>
      </c>
      <c r="AY1803" s="1">
        <f>COUNTIF(F1803,"CCVCV")</f>
        <v>0</v>
      </c>
      <c r="AZ1803" s="1">
        <f>COUNTIF(F1803,"CCVCVC")</f>
        <v>0</v>
      </c>
      <c r="BA1803" s="1">
        <f>COUNTIF(F1803,"CCVV")</f>
        <v>0</v>
      </c>
      <c r="BB1803" s="1">
        <f>COUNTIF(F1803,"CCVVC")</f>
        <v>0</v>
      </c>
      <c r="BF1803" s="1" t="str">
        <f>RIGHT(F1803,4)</f>
        <v>VCVC</v>
      </c>
      <c r="BG1803" s="1"/>
      <c r="BJ1803">
        <v>1</v>
      </c>
      <c r="BP1803" s="1">
        <f>SUM(BG1803:BO1803)</f>
        <v>1</v>
      </c>
      <c r="BQ1803">
        <v>0</v>
      </c>
      <c r="BS1803" s="1" t="str">
        <f>LEFT(B1803,1)</f>
        <v>m</v>
      </c>
      <c r="BT1803" s="1" t="str">
        <f>LEFT(B1803,2)</f>
        <v>ma</v>
      </c>
      <c r="BU1803" s="1" t="str">
        <f>RIGHT(B1803,1)</f>
        <v>ʔ</v>
      </c>
      <c r="BX1803" s="10">
        <v>0</v>
      </c>
      <c r="BY1803" s="10" t="str">
        <f>LEFT(CA1803,1)</f>
        <v>a</v>
      </c>
      <c r="BZ1803" s="10" t="str">
        <f>LEFT(CC1803,1)</f>
        <v>i</v>
      </c>
      <c r="CA1803" s="10" t="str">
        <f>RIGHT(B1803,4)</f>
        <v>aniʔ</v>
      </c>
      <c r="CB1803" s="10" t="str">
        <f>RIGHT(B1803,3)</f>
        <v>niʔ</v>
      </c>
      <c r="CC1803" s="10" t="str">
        <f>RIGHT(B1803,2)</f>
        <v>iʔ</v>
      </c>
      <c r="CD1803" s="10" t="str">
        <f>RIGHT(B1803,1)</f>
        <v>ʔ</v>
      </c>
    </row>
    <row r="1804" spans="1:82">
      <c r="A1804">
        <v>718</v>
      </c>
      <c r="B1804" s="30" t="s">
        <v>3525</v>
      </c>
      <c r="C1804" t="s">
        <v>1657</v>
      </c>
      <c r="D1804" t="s">
        <v>1150</v>
      </c>
      <c r="E1804" t="s">
        <v>2821</v>
      </c>
      <c r="F1804" t="s">
        <v>2853</v>
      </c>
      <c r="G1804" s="1">
        <f>COUNTIF(B1804,"*ii*")</f>
        <v>0</v>
      </c>
      <c r="H1804" s="1">
        <f>COUNTIF(B1804,"*ee*")</f>
        <v>0</v>
      </c>
      <c r="I1804" s="1">
        <f>COUNTIF(B1804,"*aa*")</f>
        <v>0</v>
      </c>
      <c r="J1804" s="1">
        <f>COUNTIF(B1804,"*oo*")</f>
        <v>0</v>
      </c>
      <c r="K1804" s="1">
        <f>COUNTIF(B1804,"*uu*")</f>
        <v>0</v>
      </c>
      <c r="L1804" s="1">
        <f>COUNTIF(B1804,"*ia*")</f>
        <v>0</v>
      </c>
      <c r="M1804" s="1">
        <f>COUNTIF(B1804,"*iu*")</f>
        <v>0</v>
      </c>
      <c r="N1804" s="1">
        <f>COUNTIF(B1804,"*ei*")</f>
        <v>0</v>
      </c>
      <c r="O1804" s="1">
        <f>COUNTIF(B1804,"*ea*")</f>
        <v>0</v>
      </c>
      <c r="P1804" s="1">
        <f>COUNTIF(B1804,"*eo*")</f>
        <v>0</v>
      </c>
      <c r="Q1804" s="1">
        <f>COUNTIF(B1804,"*eu*")</f>
        <v>0</v>
      </c>
      <c r="R1804" s="1">
        <f>COUNTIF(B1804,"*ai*")</f>
        <v>0</v>
      </c>
      <c r="S1804" s="1">
        <f>COUNTIF(B1804,"*ae*")</f>
        <v>0</v>
      </c>
      <c r="T1804" s="1">
        <f>COUNTIF(B1804,"*ao*")</f>
        <v>0</v>
      </c>
      <c r="U1804" s="1">
        <f>COUNTIF(B1804,"*au*")</f>
        <v>0</v>
      </c>
      <c r="V1804" s="1">
        <f>COUNTIF(B1804,"*oi*")</f>
        <v>0</v>
      </c>
      <c r="W1804" s="1">
        <f>COUNTIF(B1804,"*oe*")</f>
        <v>0</v>
      </c>
      <c r="X1804" s="1">
        <f>COUNTIF(B1804,"*oa*")</f>
        <v>0</v>
      </c>
      <c r="Y1804" s="1">
        <f>COUNTIF(B1804,"*ou*")</f>
        <v>0</v>
      </c>
      <c r="Z1804" s="1">
        <f>COUNTIF(B1804,"*ui*")</f>
        <v>0</v>
      </c>
      <c r="AA1804" s="1">
        <f>COUNTIF(B1804,"*ua*")</f>
        <v>0</v>
      </c>
      <c r="AB1804">
        <f>SUM(G1804:AA1804)</f>
        <v>0</v>
      </c>
      <c r="AC1804">
        <v>3</v>
      </c>
      <c r="AD1804">
        <f>COUNTIF(AC1804,"2")</f>
        <v>0</v>
      </c>
      <c r="AE1804">
        <f>COUNTIF(AC1804,"3")</f>
        <v>1</v>
      </c>
      <c r="AF1804">
        <f>COUNTIF(AC1804,"4")</f>
        <v>0</v>
      </c>
      <c r="AG1804">
        <f>COUNTIF(AC1804,"5")</f>
        <v>0</v>
      </c>
      <c r="AH1804">
        <v>1</v>
      </c>
      <c r="AI1804">
        <v>0</v>
      </c>
      <c r="AM1804">
        <v>1</v>
      </c>
      <c r="AN1804" t="str">
        <f>RIGHT(B1804,1)</f>
        <v>ʔ</v>
      </c>
      <c r="AO1804" s="1">
        <f>COUNTIF(F1804,"CVCV")+COUNTIF(F1804,"CVVCV")</f>
        <v>0</v>
      </c>
      <c r="AP1804" s="1">
        <f>COUNTIF(F1804,"CVCVC")+COUNTIF(F1804,"CVVCVC")</f>
        <v>0</v>
      </c>
      <c r="AQ1804" s="1">
        <f>COUNTIF(F1804,"VCV")+COUNTIF(F1804,"VVCV")</f>
        <v>0</v>
      </c>
      <c r="AR1804" s="1">
        <f>COUNTIF(F1804,"VCVC")+COUNTIF(F1804,"VVCVC")</f>
        <v>0</v>
      </c>
      <c r="AS1804" s="1">
        <f>COUNTIF(F1804,"CVV")</f>
        <v>0</v>
      </c>
      <c r="AT1804" s="1">
        <f>COUNTIF(F1804,"CVVC")</f>
        <v>0</v>
      </c>
      <c r="AU1804" s="1">
        <f>COUNTIF(F1804,"VV")</f>
        <v>0</v>
      </c>
      <c r="AV1804" s="1">
        <f>COUNTIF(F1804,"VVC")</f>
        <v>0</v>
      </c>
      <c r="AW1804" s="1">
        <f>COUNTIF(F1804,"CVVCVC")+COUNTIF(F1804,"VVCVC")+COUNTIF(F1804,"CVVCV")+COUNTIF(F1804,"VVCV")</f>
        <v>0</v>
      </c>
      <c r="AY1804" s="1">
        <f>COUNTIF(F1804,"CCVCV")</f>
        <v>0</v>
      </c>
      <c r="AZ1804" s="1">
        <f>COUNTIF(F1804,"CCVCVC")</f>
        <v>0</v>
      </c>
      <c r="BA1804" s="1">
        <f>COUNTIF(F1804,"CCVV")</f>
        <v>0</v>
      </c>
      <c r="BB1804" s="1">
        <f>COUNTIF(F1804,"CCVVC")</f>
        <v>0</v>
      </c>
      <c r="BF1804" s="1" t="str">
        <f>RIGHT(F1804,4)</f>
        <v>VCVC</v>
      </c>
      <c r="BG1804" s="1"/>
      <c r="BJ1804">
        <v>1</v>
      </c>
      <c r="BP1804" s="1">
        <f>SUM(BG1804:BO1804)</f>
        <v>1</v>
      </c>
      <c r="BQ1804">
        <v>0</v>
      </c>
      <c r="BS1804" s="1" t="str">
        <f>LEFT(B1804,1)</f>
        <v>m</v>
      </c>
      <c r="BT1804" s="1" t="str">
        <f>LEFT(B1804,2)</f>
        <v>ma</v>
      </c>
      <c r="BU1804" s="1" t="str">
        <f>RIGHT(B1804,1)</f>
        <v>ʔ</v>
      </c>
      <c r="BX1804" s="10">
        <v>0</v>
      </c>
      <c r="BY1804" s="10" t="str">
        <f>LEFT(CA1804,1)</f>
        <v>a</v>
      </c>
      <c r="BZ1804" s="10" t="str">
        <f>LEFT(CC1804,1)</f>
        <v>i</v>
      </c>
      <c r="CA1804" s="10" t="str">
        <f>RIGHT(B1804,4)</f>
        <v>aniʔ</v>
      </c>
      <c r="CB1804" s="10" t="str">
        <f>RIGHT(B1804,3)</f>
        <v>niʔ</v>
      </c>
      <c r="CC1804" s="10" t="str">
        <f>RIGHT(B1804,2)</f>
        <v>iʔ</v>
      </c>
      <c r="CD1804" s="10" t="str">
        <f>RIGHT(B1804,1)</f>
        <v>ʔ</v>
      </c>
    </row>
    <row r="1805" spans="1:82">
      <c r="A1805">
        <v>773</v>
      </c>
      <c r="B1805" s="30" t="s">
        <v>3536</v>
      </c>
      <c r="C1805" t="s">
        <v>1692</v>
      </c>
      <c r="D1805" t="s">
        <v>1141</v>
      </c>
      <c r="E1805" t="s">
        <v>1141</v>
      </c>
      <c r="F1805" t="s">
        <v>2853</v>
      </c>
      <c r="G1805" s="1">
        <f>COUNTIF(B1805,"*ii*")</f>
        <v>0</v>
      </c>
      <c r="H1805" s="1">
        <f>COUNTIF(B1805,"*ee*")</f>
        <v>0</v>
      </c>
      <c r="I1805" s="1">
        <f>COUNTIF(B1805,"*aa*")</f>
        <v>0</v>
      </c>
      <c r="J1805" s="1">
        <f>COUNTIF(B1805,"*oo*")</f>
        <v>0</v>
      </c>
      <c r="K1805" s="1">
        <f>COUNTIF(B1805,"*uu*")</f>
        <v>0</v>
      </c>
      <c r="L1805" s="1">
        <f>COUNTIF(B1805,"*ia*")</f>
        <v>0</v>
      </c>
      <c r="M1805" s="1">
        <f>COUNTIF(B1805,"*iu*")</f>
        <v>0</v>
      </c>
      <c r="N1805" s="1">
        <f>COUNTIF(B1805,"*ei*")</f>
        <v>0</v>
      </c>
      <c r="O1805" s="1">
        <f>COUNTIF(B1805,"*ea*")</f>
        <v>0</v>
      </c>
      <c r="P1805" s="1">
        <f>COUNTIF(B1805,"*eo*")</f>
        <v>0</v>
      </c>
      <c r="Q1805" s="1">
        <f>COUNTIF(B1805,"*eu*")</f>
        <v>0</v>
      </c>
      <c r="R1805" s="1">
        <f>COUNTIF(B1805,"*ai*")</f>
        <v>0</v>
      </c>
      <c r="S1805" s="1">
        <f>COUNTIF(B1805,"*ae*")</f>
        <v>0</v>
      </c>
      <c r="T1805" s="1">
        <f>COUNTIF(B1805,"*ao*")</f>
        <v>0</v>
      </c>
      <c r="U1805" s="1">
        <f>COUNTIF(B1805,"*au*")</f>
        <v>0</v>
      </c>
      <c r="V1805" s="1">
        <f>COUNTIF(B1805,"*oi*")</f>
        <v>0</v>
      </c>
      <c r="W1805" s="1">
        <f>COUNTIF(B1805,"*oe*")</f>
        <v>0</v>
      </c>
      <c r="X1805" s="1">
        <f>COUNTIF(B1805,"*oa*")</f>
        <v>0</v>
      </c>
      <c r="Y1805" s="1">
        <f>COUNTIF(B1805,"*ou*")</f>
        <v>0</v>
      </c>
      <c r="Z1805" s="1">
        <f>COUNTIF(B1805,"*ui*")</f>
        <v>0</v>
      </c>
      <c r="AA1805" s="1">
        <f>COUNTIF(B1805,"*ua*")</f>
        <v>0</v>
      </c>
      <c r="AB1805">
        <f>SUM(G1805:AA1805)</f>
        <v>0</v>
      </c>
      <c r="AC1805">
        <v>3</v>
      </c>
      <c r="AD1805">
        <f>COUNTIF(AC1805,"2")</f>
        <v>0</v>
      </c>
      <c r="AE1805">
        <f>COUNTIF(AC1805,"3")</f>
        <v>1</v>
      </c>
      <c r="AF1805">
        <f>COUNTIF(AC1805,"4")</f>
        <v>0</v>
      </c>
      <c r="AG1805">
        <f>COUNTIF(AC1805,"5")</f>
        <v>0</v>
      </c>
      <c r="AH1805">
        <v>1</v>
      </c>
      <c r="AI1805">
        <v>0</v>
      </c>
      <c r="AM1805">
        <v>1</v>
      </c>
      <c r="AN1805" t="str">
        <f>RIGHT(B1805,1)</f>
        <v>ʔ</v>
      </c>
      <c r="AO1805" s="1">
        <f>COUNTIF(F1805,"CVCV")+COUNTIF(F1805,"CVVCV")</f>
        <v>0</v>
      </c>
      <c r="AP1805" s="1">
        <f>COUNTIF(F1805,"CVCVC")+COUNTIF(F1805,"CVVCVC")</f>
        <v>0</v>
      </c>
      <c r="AQ1805" s="1">
        <f>COUNTIF(F1805,"VCV")+COUNTIF(F1805,"VVCV")</f>
        <v>0</v>
      </c>
      <c r="AR1805" s="1">
        <f>COUNTIF(F1805,"VCVC")+COUNTIF(F1805,"VVCVC")</f>
        <v>0</v>
      </c>
      <c r="AS1805" s="1">
        <f>COUNTIF(F1805,"CVV")</f>
        <v>0</v>
      </c>
      <c r="AT1805" s="1">
        <f>COUNTIF(F1805,"CVVC")</f>
        <v>0</v>
      </c>
      <c r="AU1805" s="1">
        <f>COUNTIF(F1805,"VV")</f>
        <v>0</v>
      </c>
      <c r="AV1805" s="1">
        <f>COUNTIF(F1805,"VVC")</f>
        <v>0</v>
      </c>
      <c r="AW1805" s="1">
        <f>COUNTIF(F1805,"CVVCVC")+COUNTIF(F1805,"VVCVC")+COUNTIF(F1805,"CVVCV")+COUNTIF(F1805,"VVCV")</f>
        <v>0</v>
      </c>
      <c r="AY1805" s="1">
        <f>COUNTIF(F1805,"CCVCV")</f>
        <v>0</v>
      </c>
      <c r="AZ1805" s="1">
        <f>COUNTIF(F1805,"CCVCVC")</f>
        <v>0</v>
      </c>
      <c r="BA1805" s="1">
        <f>COUNTIF(F1805,"CCVV")</f>
        <v>0</v>
      </c>
      <c r="BB1805" s="1">
        <f>COUNTIF(F1805,"CCVVC")</f>
        <v>0</v>
      </c>
      <c r="BF1805" s="1" t="str">
        <f>RIGHT(F1805,4)</f>
        <v>VCVC</v>
      </c>
      <c r="BG1805" s="1"/>
      <c r="BJ1805">
        <v>1</v>
      </c>
      <c r="BP1805" s="1">
        <f>SUM(BG1805:BO1805)</f>
        <v>1</v>
      </c>
      <c r="BQ1805">
        <v>0</v>
      </c>
      <c r="BS1805" s="1" t="str">
        <f>LEFT(B1805,1)</f>
        <v>m</v>
      </c>
      <c r="BT1805" s="1" t="str">
        <f>LEFT(B1805,2)</f>
        <v>ma</v>
      </c>
      <c r="BU1805" s="1" t="str">
        <f>RIGHT(B1805,1)</f>
        <v>ʔ</v>
      </c>
      <c r="BX1805" s="10">
        <v>0</v>
      </c>
      <c r="BY1805" s="10" t="str">
        <f>LEFT(CA1805,1)</f>
        <v>e</v>
      </c>
      <c r="BZ1805" s="10" t="str">
        <f>LEFT(CC1805,1)</f>
        <v>i</v>
      </c>
      <c r="CA1805" s="10" t="str">
        <f>RIGHT(B1805,4)</f>
        <v>ekiʔ</v>
      </c>
      <c r="CB1805" s="10" t="str">
        <f>RIGHT(B1805,3)</f>
        <v>kiʔ</v>
      </c>
      <c r="CC1805" s="10" t="str">
        <f>RIGHT(B1805,2)</f>
        <v>iʔ</v>
      </c>
      <c r="CD1805" s="10" t="str">
        <f>RIGHT(B1805,1)</f>
        <v>ʔ</v>
      </c>
    </row>
    <row r="1806" spans="1:82">
      <c r="A1806">
        <v>79</v>
      </c>
      <c r="B1806" s="30" t="s">
        <v>3828</v>
      </c>
      <c r="C1806" t="s">
        <v>2023</v>
      </c>
      <c r="D1806" t="s">
        <v>1141</v>
      </c>
      <c r="E1806" t="s">
        <v>1141</v>
      </c>
      <c r="F1806" t="s">
        <v>2853</v>
      </c>
      <c r="G1806" s="1">
        <f>COUNTIF(B1806,"*ii*")</f>
        <v>0</v>
      </c>
      <c r="H1806" s="1">
        <f>COUNTIF(B1806,"*ee*")</f>
        <v>0</v>
      </c>
      <c r="I1806" s="1">
        <f>COUNTIF(B1806,"*aa*")</f>
        <v>0</v>
      </c>
      <c r="J1806" s="1">
        <f>COUNTIF(B1806,"*oo*")</f>
        <v>0</v>
      </c>
      <c r="K1806" s="1">
        <f>COUNTIF(B1806,"*uu*")</f>
        <v>0</v>
      </c>
      <c r="L1806" s="1">
        <f>COUNTIF(B1806,"*ia*")</f>
        <v>0</v>
      </c>
      <c r="M1806" s="1">
        <f>COUNTIF(B1806,"*iu*")</f>
        <v>0</v>
      </c>
      <c r="N1806" s="1">
        <f>COUNTIF(B1806,"*ei*")</f>
        <v>0</v>
      </c>
      <c r="O1806" s="1">
        <f>COUNTIF(B1806,"*ea*")</f>
        <v>0</v>
      </c>
      <c r="P1806" s="1">
        <f>COUNTIF(B1806,"*eo*")</f>
        <v>0</v>
      </c>
      <c r="Q1806" s="1">
        <f>COUNTIF(B1806,"*eu*")</f>
        <v>0</v>
      </c>
      <c r="R1806" s="1">
        <f>COUNTIF(B1806,"*ai*")</f>
        <v>0</v>
      </c>
      <c r="S1806" s="1">
        <f>COUNTIF(B1806,"*ae*")</f>
        <v>0</v>
      </c>
      <c r="T1806" s="1">
        <f>COUNTIF(B1806,"*ao*")</f>
        <v>0</v>
      </c>
      <c r="U1806" s="1">
        <f>COUNTIF(B1806,"*au*")</f>
        <v>0</v>
      </c>
      <c r="V1806" s="1">
        <f>COUNTIF(B1806,"*oi*")</f>
        <v>0</v>
      </c>
      <c r="W1806" s="1">
        <f>COUNTIF(B1806,"*oe*")</f>
        <v>0</v>
      </c>
      <c r="X1806" s="1">
        <f>COUNTIF(B1806,"*oa*")</f>
        <v>0</v>
      </c>
      <c r="Y1806" s="1">
        <f>COUNTIF(B1806,"*ou*")</f>
        <v>0</v>
      </c>
      <c r="Z1806" s="1">
        <f>COUNTIF(B1806,"*ui*")</f>
        <v>0</v>
      </c>
      <c r="AA1806" s="1">
        <f>COUNTIF(B1806,"*ua*")</f>
        <v>0</v>
      </c>
      <c r="AB1806">
        <f>SUM(G1806:AA1806)</f>
        <v>0</v>
      </c>
      <c r="AC1806">
        <v>3</v>
      </c>
      <c r="AD1806">
        <f>COUNTIF(AC1806,"2")</f>
        <v>0</v>
      </c>
      <c r="AE1806">
        <f>COUNTIF(AC1806,"3")</f>
        <v>1</v>
      </c>
      <c r="AF1806">
        <f>COUNTIF(AC1806,"4")</f>
        <v>0</v>
      </c>
      <c r="AG1806">
        <f>COUNTIF(AC1806,"5")</f>
        <v>0</v>
      </c>
      <c r="AH1806">
        <v>1</v>
      </c>
      <c r="AI1806">
        <v>0</v>
      </c>
      <c r="AM1806">
        <v>1</v>
      </c>
      <c r="AN1806" t="str">
        <f>RIGHT(B1806,1)</f>
        <v>ʔ</v>
      </c>
      <c r="AO1806" s="1">
        <f>COUNTIF(F1806,"CVCV")+COUNTIF(F1806,"CVVCV")</f>
        <v>0</v>
      </c>
      <c r="AP1806" s="1">
        <f>COUNTIF(F1806,"CVCVC")+COUNTIF(F1806,"CVVCVC")</f>
        <v>0</v>
      </c>
      <c r="AQ1806" s="1">
        <f>COUNTIF(F1806,"VCV")+COUNTIF(F1806,"VVCV")</f>
        <v>0</v>
      </c>
      <c r="AR1806" s="1">
        <f>COUNTIF(F1806,"VCVC")+COUNTIF(F1806,"VVCVC")</f>
        <v>0</v>
      </c>
      <c r="AS1806" s="1">
        <f>COUNTIF(F1806,"CVV")</f>
        <v>0</v>
      </c>
      <c r="AT1806" s="1">
        <f>COUNTIF(F1806,"CVVC")</f>
        <v>0</v>
      </c>
      <c r="AU1806" s="1">
        <f>COUNTIF(F1806,"VV")</f>
        <v>0</v>
      </c>
      <c r="AV1806" s="1">
        <f>COUNTIF(F1806,"VVC")</f>
        <v>0</v>
      </c>
      <c r="AW1806" s="1">
        <f>COUNTIF(F1806,"CVVCVC")+COUNTIF(F1806,"VVCVC")+COUNTIF(F1806,"CVVCV")+COUNTIF(F1806,"VVCV")</f>
        <v>0</v>
      </c>
      <c r="AY1806" s="1">
        <f>COUNTIF(F1806,"CCVCV")</f>
        <v>0</v>
      </c>
      <c r="AZ1806" s="1">
        <f>COUNTIF(F1806,"CCVCVC")</f>
        <v>0</v>
      </c>
      <c r="BA1806" s="1">
        <f>COUNTIF(F1806,"CCVV")</f>
        <v>0</v>
      </c>
      <c r="BB1806" s="1">
        <f>COUNTIF(F1806,"CCVVC")</f>
        <v>0</v>
      </c>
      <c r="BF1806" s="1" t="str">
        <f>RIGHT(F1806,4)</f>
        <v>VCVC</v>
      </c>
      <c r="BG1806" s="1"/>
      <c r="BJ1806">
        <v>1</v>
      </c>
      <c r="BP1806" s="1">
        <f>SUM(BG1806:BO1806)</f>
        <v>1</v>
      </c>
      <c r="BQ1806">
        <v>0</v>
      </c>
      <c r="BS1806" s="1" t="str">
        <f>LEFT(B1806,1)</f>
        <v>ʔ</v>
      </c>
      <c r="BT1806" s="1" t="str">
        <f>LEFT(B1806,2)</f>
        <v>ʔa</v>
      </c>
      <c r="BU1806" s="1" t="str">
        <f>RIGHT(B1806,1)</f>
        <v>ʔ</v>
      </c>
      <c r="BX1806" s="10">
        <v>0</v>
      </c>
      <c r="BY1806" s="10" t="str">
        <f>LEFT(CA1806,1)</f>
        <v>o</v>
      </c>
      <c r="BZ1806" s="10" t="str">
        <f>LEFT(CC1806,1)</f>
        <v>i</v>
      </c>
      <c r="CA1806" s="10" t="str">
        <f>RIGHT(B1806,4)</f>
        <v>oniʔ</v>
      </c>
      <c r="CB1806" s="10" t="str">
        <f>RIGHT(B1806,3)</f>
        <v>niʔ</v>
      </c>
      <c r="CC1806" s="10" t="str">
        <f>RIGHT(B1806,2)</f>
        <v>iʔ</v>
      </c>
      <c r="CD1806" s="10" t="str">
        <f>RIGHT(B1806,1)</f>
        <v>ʔ</v>
      </c>
    </row>
    <row r="1807" spans="1:82">
      <c r="A1807">
        <v>185</v>
      </c>
      <c r="B1807" s="30" t="s">
        <v>3512</v>
      </c>
      <c r="C1807" t="s">
        <v>2035</v>
      </c>
      <c r="D1807" t="s">
        <v>1159</v>
      </c>
      <c r="E1807" t="s">
        <v>1141</v>
      </c>
      <c r="F1807" t="s">
        <v>2853</v>
      </c>
      <c r="G1807" s="1">
        <f>COUNTIF(B1807,"*ii*")</f>
        <v>0</v>
      </c>
      <c r="H1807" s="1">
        <f>COUNTIF(B1807,"*ee*")</f>
        <v>0</v>
      </c>
      <c r="I1807" s="1">
        <f>COUNTIF(B1807,"*aa*")</f>
        <v>0</v>
      </c>
      <c r="J1807" s="1">
        <f>COUNTIF(B1807,"*oo*")</f>
        <v>0</v>
      </c>
      <c r="K1807" s="1">
        <f>COUNTIF(B1807,"*uu*")</f>
        <v>0</v>
      </c>
      <c r="L1807" s="1">
        <f>COUNTIF(B1807,"*ia*")</f>
        <v>0</v>
      </c>
      <c r="M1807" s="1">
        <f>COUNTIF(B1807,"*iu*")</f>
        <v>0</v>
      </c>
      <c r="N1807" s="1">
        <f>COUNTIF(B1807,"*ei*")</f>
        <v>0</v>
      </c>
      <c r="O1807" s="1">
        <f>COUNTIF(B1807,"*ea*")</f>
        <v>0</v>
      </c>
      <c r="P1807" s="1">
        <f>COUNTIF(B1807,"*eo*")</f>
        <v>0</v>
      </c>
      <c r="Q1807" s="1">
        <f>COUNTIF(B1807,"*eu*")</f>
        <v>0</v>
      </c>
      <c r="R1807" s="1">
        <f>COUNTIF(B1807,"*ai*")</f>
        <v>0</v>
      </c>
      <c r="S1807" s="1">
        <f>COUNTIF(B1807,"*ae*")</f>
        <v>0</v>
      </c>
      <c r="T1807" s="1">
        <f>COUNTIF(B1807,"*ao*")</f>
        <v>0</v>
      </c>
      <c r="U1807" s="1">
        <f>COUNTIF(B1807,"*au*")</f>
        <v>0</v>
      </c>
      <c r="V1807" s="1">
        <f>COUNTIF(B1807,"*oi*")</f>
        <v>0</v>
      </c>
      <c r="W1807" s="1">
        <f>COUNTIF(B1807,"*oe*")</f>
        <v>0</v>
      </c>
      <c r="X1807" s="1">
        <f>COUNTIF(B1807,"*oa*")</f>
        <v>0</v>
      </c>
      <c r="Y1807" s="1">
        <f>COUNTIF(B1807,"*ou*")</f>
        <v>0</v>
      </c>
      <c r="Z1807" s="1">
        <f>COUNTIF(B1807,"*ui*")</f>
        <v>0</v>
      </c>
      <c r="AA1807" s="1">
        <f>COUNTIF(B1807,"*ua*")</f>
        <v>0</v>
      </c>
      <c r="AB1807">
        <f>SUM(G1807:AA1807)</f>
        <v>0</v>
      </c>
      <c r="AC1807">
        <v>3</v>
      </c>
      <c r="AD1807">
        <f>COUNTIF(AC1807,"2")</f>
        <v>0</v>
      </c>
      <c r="AE1807">
        <f>COUNTIF(AC1807,"3")</f>
        <v>1</v>
      </c>
      <c r="AF1807">
        <f>COUNTIF(AC1807,"4")</f>
        <v>0</v>
      </c>
      <c r="AG1807">
        <f>COUNTIF(AC1807,"5")</f>
        <v>0</v>
      </c>
      <c r="AH1807">
        <v>1</v>
      </c>
      <c r="AI1807">
        <v>0</v>
      </c>
      <c r="AM1807">
        <v>1</v>
      </c>
      <c r="AN1807" t="str">
        <f>RIGHT(B1807,1)</f>
        <v>ʔ</v>
      </c>
      <c r="AO1807" s="1">
        <f>COUNTIF(F1807,"CVCV")+COUNTIF(F1807,"CVVCV")</f>
        <v>0</v>
      </c>
      <c r="AP1807" s="1">
        <f>COUNTIF(F1807,"CVCVC")+COUNTIF(F1807,"CVVCVC")</f>
        <v>0</v>
      </c>
      <c r="AQ1807" s="1">
        <f>COUNTIF(F1807,"VCV")+COUNTIF(F1807,"VVCV")</f>
        <v>0</v>
      </c>
      <c r="AR1807" s="1">
        <f>COUNTIF(F1807,"VCVC")+COUNTIF(F1807,"VVCVC")</f>
        <v>0</v>
      </c>
      <c r="AS1807" s="1">
        <f>COUNTIF(F1807,"CVV")</f>
        <v>0</v>
      </c>
      <c r="AT1807" s="1">
        <f>COUNTIF(F1807,"CVVC")</f>
        <v>0</v>
      </c>
      <c r="AU1807" s="1">
        <f>COUNTIF(F1807,"VV")</f>
        <v>0</v>
      </c>
      <c r="AV1807" s="1">
        <f>COUNTIF(F1807,"VVC")</f>
        <v>0</v>
      </c>
      <c r="AW1807" s="1">
        <f>COUNTIF(F1807,"CVVCVC")+COUNTIF(F1807,"VVCVC")+COUNTIF(F1807,"CVVCV")+COUNTIF(F1807,"VVCV")</f>
        <v>0</v>
      </c>
      <c r="AY1807" s="1">
        <f>COUNTIF(F1807,"CCVCV")</f>
        <v>0</v>
      </c>
      <c r="AZ1807" s="1">
        <f>COUNTIF(F1807,"CCVCVC")</f>
        <v>0</v>
      </c>
      <c r="BA1807" s="1">
        <f>COUNTIF(F1807,"CCVV")</f>
        <v>0</v>
      </c>
      <c r="BB1807" s="1">
        <f>COUNTIF(F1807,"CCVVC")</f>
        <v>0</v>
      </c>
      <c r="BF1807" s="1" t="str">
        <f>RIGHT(F1807,4)</f>
        <v>VCVC</v>
      </c>
      <c r="BG1807" s="1"/>
      <c r="BJ1807">
        <v>1</v>
      </c>
      <c r="BP1807" s="1">
        <f>SUM(BG1807:BO1807)</f>
        <v>1</v>
      </c>
      <c r="BQ1807">
        <v>0</v>
      </c>
      <c r="BS1807" s="1" t="str">
        <f>LEFT(B1807,1)</f>
        <v>b</v>
      </c>
      <c r="BT1807" s="1" t="str">
        <f>LEFT(B1807,2)</f>
        <v>bi</v>
      </c>
      <c r="BU1807" s="1" t="str">
        <f>RIGHT(B1807,1)</f>
        <v>ʔ</v>
      </c>
      <c r="BX1807" s="10">
        <v>0</v>
      </c>
      <c r="BY1807" s="10" t="str">
        <f>LEFT(CA1807,1)</f>
        <v>o</v>
      </c>
      <c r="BZ1807" s="10" t="str">
        <f>LEFT(CC1807,1)</f>
        <v>o</v>
      </c>
      <c r="CA1807" s="10" t="str">
        <f>RIGHT(B1807,4)</f>
        <v>oroʔ</v>
      </c>
      <c r="CB1807" s="10" t="str">
        <f>RIGHT(B1807,3)</f>
        <v>roʔ</v>
      </c>
      <c r="CC1807" s="10" t="str">
        <f>RIGHT(B1807,2)</f>
        <v>oʔ</v>
      </c>
      <c r="CD1807" s="10" t="str">
        <f>RIGHT(B1807,1)</f>
        <v>ʔ</v>
      </c>
    </row>
    <row r="1808" spans="1:82">
      <c r="A1808">
        <v>1718</v>
      </c>
      <c r="B1808" s="30" t="s">
        <v>930</v>
      </c>
      <c r="C1808" t="s">
        <v>2464</v>
      </c>
      <c r="D1808" t="s">
        <v>1141</v>
      </c>
      <c r="E1808" t="s">
        <v>1141</v>
      </c>
      <c r="F1808" t="s">
        <v>2853</v>
      </c>
      <c r="G1808" s="1">
        <f>COUNTIF(B1808,"*ii*")</f>
        <v>0</v>
      </c>
      <c r="H1808" s="1">
        <f>COUNTIF(B1808,"*ee*")</f>
        <v>0</v>
      </c>
      <c r="I1808" s="1">
        <f>COUNTIF(B1808,"*aa*")</f>
        <v>0</v>
      </c>
      <c r="J1808" s="1">
        <f>COUNTIF(B1808,"*oo*")</f>
        <v>0</v>
      </c>
      <c r="K1808" s="1">
        <f>COUNTIF(B1808,"*uu*")</f>
        <v>0</v>
      </c>
      <c r="L1808" s="1">
        <f>COUNTIF(B1808,"*ia*")</f>
        <v>0</v>
      </c>
      <c r="M1808" s="1">
        <f>COUNTIF(B1808,"*iu*")</f>
        <v>0</v>
      </c>
      <c r="N1808" s="1">
        <f>COUNTIF(B1808,"*ei*")</f>
        <v>0</v>
      </c>
      <c r="O1808" s="1">
        <f>COUNTIF(B1808,"*ea*")</f>
        <v>0</v>
      </c>
      <c r="P1808" s="1">
        <f>COUNTIF(B1808,"*eo*")</f>
        <v>0</v>
      </c>
      <c r="Q1808" s="1">
        <f>COUNTIF(B1808,"*eu*")</f>
        <v>0</v>
      </c>
      <c r="R1808" s="1">
        <f>COUNTIF(B1808,"*ai*")</f>
        <v>0</v>
      </c>
      <c r="S1808" s="1">
        <f>COUNTIF(B1808,"*ae*")</f>
        <v>0</v>
      </c>
      <c r="T1808" s="1">
        <f>COUNTIF(B1808,"*ao*")</f>
        <v>0</v>
      </c>
      <c r="U1808" s="1">
        <f>COUNTIF(B1808,"*au*")</f>
        <v>0</v>
      </c>
      <c r="V1808" s="1">
        <f>COUNTIF(B1808,"*oi*")</f>
        <v>0</v>
      </c>
      <c r="W1808" s="1">
        <f>COUNTIF(B1808,"*oe*")</f>
        <v>0</v>
      </c>
      <c r="X1808" s="1">
        <f>COUNTIF(B1808,"*oa*")</f>
        <v>0</v>
      </c>
      <c r="Y1808" s="1">
        <f>COUNTIF(B1808,"*ou*")</f>
        <v>0</v>
      </c>
      <c r="Z1808" s="1">
        <f>COUNTIF(B1808,"*ui*")</f>
        <v>0</v>
      </c>
      <c r="AA1808" s="1">
        <f>COUNTIF(B1808,"*ua*")</f>
        <v>0</v>
      </c>
      <c r="AB1808">
        <f>SUM(G1808:AA1808)</f>
        <v>0</v>
      </c>
      <c r="AC1808">
        <v>3</v>
      </c>
      <c r="AD1808">
        <f>COUNTIF(AC1808,"2")</f>
        <v>0</v>
      </c>
      <c r="AE1808">
        <f>COUNTIF(AC1808,"3")</f>
        <v>1</v>
      </c>
      <c r="AF1808">
        <f>COUNTIF(AC1808,"4")</f>
        <v>0</v>
      </c>
      <c r="AG1808">
        <f>COUNTIF(AC1808,"5")</f>
        <v>0</v>
      </c>
      <c r="AH1808">
        <v>1</v>
      </c>
      <c r="AI1808">
        <v>0</v>
      </c>
      <c r="AM1808">
        <v>1</v>
      </c>
      <c r="AN1808" t="str">
        <f>RIGHT(B1808,1)</f>
        <v>s</v>
      </c>
      <c r="AO1808" s="1">
        <f>COUNTIF(F1808,"CVCV")+COUNTIF(F1808,"CVVCV")</f>
        <v>0</v>
      </c>
      <c r="AP1808" s="1">
        <f>COUNTIF(F1808,"CVCVC")+COUNTIF(F1808,"CVVCVC")</f>
        <v>0</v>
      </c>
      <c r="AQ1808" s="1">
        <f>COUNTIF(F1808,"VCV")+COUNTIF(F1808,"VVCV")</f>
        <v>0</v>
      </c>
      <c r="AR1808" s="1">
        <f>COUNTIF(F1808,"VCVC")+COUNTIF(F1808,"VVCVC")</f>
        <v>0</v>
      </c>
      <c r="AS1808" s="1">
        <f>COUNTIF(F1808,"CVV")</f>
        <v>0</v>
      </c>
      <c r="AT1808" s="1">
        <f>COUNTIF(F1808,"CVVC")</f>
        <v>0</v>
      </c>
      <c r="AU1808" s="1">
        <f>COUNTIF(F1808,"VV")</f>
        <v>0</v>
      </c>
      <c r="AV1808" s="1">
        <f>COUNTIF(F1808,"VVC")</f>
        <v>0</v>
      </c>
      <c r="AW1808" s="1">
        <f>COUNTIF(F1808,"CVVCVC")+COUNTIF(F1808,"VVCVC")+COUNTIF(F1808,"CVVCV")+COUNTIF(F1808,"VVCV")</f>
        <v>0</v>
      </c>
      <c r="AY1808" s="1">
        <f>COUNTIF(F1808,"CCVCV")</f>
        <v>0</v>
      </c>
      <c r="AZ1808" s="1">
        <f>COUNTIF(F1808,"CCVCVC")</f>
        <v>0</v>
      </c>
      <c r="BA1808" s="1">
        <f>COUNTIF(F1808,"CCVV")</f>
        <v>0</v>
      </c>
      <c r="BB1808" s="1">
        <f>COUNTIF(F1808,"CCVVC")</f>
        <v>0</v>
      </c>
      <c r="BF1808" s="1" t="str">
        <f>RIGHT(F1808,4)</f>
        <v>VCVC</v>
      </c>
      <c r="BG1808" s="1"/>
      <c r="BJ1808">
        <v>1</v>
      </c>
      <c r="BP1808" s="1">
        <f>SUM(BG1808:BO1808)</f>
        <v>1</v>
      </c>
      <c r="BQ1808">
        <v>0</v>
      </c>
      <c r="BS1808" s="1" t="str">
        <f>LEFT(B1808,1)</f>
        <v>s</v>
      </c>
      <c r="BT1808" s="1" t="str">
        <f>LEFT(B1808,2)</f>
        <v>so</v>
      </c>
      <c r="BU1808" s="1" t="str">
        <f>RIGHT(B1808,1)</f>
        <v>s</v>
      </c>
      <c r="BX1808" s="10">
        <v>0</v>
      </c>
      <c r="BY1808" s="10" t="str">
        <f>LEFT(CA1808,1)</f>
        <v>a</v>
      </c>
      <c r="BZ1808" s="10" t="str">
        <f>LEFT(CC1808,1)</f>
        <v>u</v>
      </c>
      <c r="CA1808" s="10" t="str">
        <f>RIGHT(B1808,4)</f>
        <v>arus</v>
      </c>
      <c r="CB1808" s="10" t="str">
        <f>RIGHT(B1808,3)</f>
        <v>rus</v>
      </c>
      <c r="CC1808" s="10" t="str">
        <f>RIGHT(B1808,2)</f>
        <v>us</v>
      </c>
      <c r="CD1808" s="10" t="str">
        <f>RIGHT(B1808,1)</f>
        <v>s</v>
      </c>
    </row>
    <row r="1809" spans="1:82">
      <c r="A1809">
        <v>1589</v>
      </c>
      <c r="B1809" s="30" t="s">
        <v>362</v>
      </c>
      <c r="C1809" t="s">
        <v>1659</v>
      </c>
      <c r="D1809" t="s">
        <v>1150</v>
      </c>
      <c r="E1809" t="s">
        <v>2821</v>
      </c>
      <c r="F1809" t="s">
        <v>2853</v>
      </c>
      <c r="G1809" s="1">
        <f>COUNTIF(B1809,"*ii*")</f>
        <v>0</v>
      </c>
      <c r="H1809" s="1">
        <f>COUNTIF(B1809,"*ee*")</f>
        <v>0</v>
      </c>
      <c r="I1809" s="1">
        <f>COUNTIF(B1809,"*aa*")</f>
        <v>0</v>
      </c>
      <c r="J1809" s="1">
        <f>COUNTIF(B1809,"*oo*")</f>
        <v>0</v>
      </c>
      <c r="K1809" s="1">
        <f>COUNTIF(B1809,"*uu*")</f>
        <v>0</v>
      </c>
      <c r="L1809" s="1">
        <f>COUNTIF(B1809,"*ia*")</f>
        <v>0</v>
      </c>
      <c r="M1809" s="1">
        <f>COUNTIF(B1809,"*iu*")</f>
        <v>0</v>
      </c>
      <c r="N1809" s="1">
        <f>COUNTIF(B1809,"*ei*")</f>
        <v>0</v>
      </c>
      <c r="O1809" s="1">
        <f>COUNTIF(B1809,"*ea*")</f>
        <v>0</v>
      </c>
      <c r="P1809" s="1">
        <f>COUNTIF(B1809,"*eo*")</f>
        <v>0</v>
      </c>
      <c r="Q1809" s="1">
        <f>COUNTIF(B1809,"*eu*")</f>
        <v>0</v>
      </c>
      <c r="R1809" s="1">
        <f>COUNTIF(B1809,"*ai*")</f>
        <v>0</v>
      </c>
      <c r="S1809" s="1">
        <f>COUNTIF(B1809,"*ae*")</f>
        <v>0</v>
      </c>
      <c r="T1809" s="1">
        <f>COUNTIF(B1809,"*ao*")</f>
        <v>0</v>
      </c>
      <c r="U1809" s="1">
        <f>COUNTIF(B1809,"*au*")</f>
        <v>0</v>
      </c>
      <c r="V1809" s="1">
        <f>COUNTIF(B1809,"*oi*")</f>
        <v>0</v>
      </c>
      <c r="W1809" s="1">
        <f>COUNTIF(B1809,"*oe*")</f>
        <v>0</v>
      </c>
      <c r="X1809" s="1">
        <f>COUNTIF(B1809,"*oa*")</f>
        <v>0</v>
      </c>
      <c r="Y1809" s="1">
        <f>COUNTIF(B1809,"*ou*")</f>
        <v>0</v>
      </c>
      <c r="Z1809" s="1">
        <f>COUNTIF(B1809,"*ui*")</f>
        <v>0</v>
      </c>
      <c r="AA1809" s="1">
        <f>COUNTIF(B1809,"*ua*")</f>
        <v>0</v>
      </c>
      <c r="AB1809">
        <f>SUM(G1809:AA1809)</f>
        <v>0</v>
      </c>
      <c r="AC1809">
        <v>3</v>
      </c>
      <c r="AD1809">
        <f>COUNTIF(AC1809,"2")</f>
        <v>0</v>
      </c>
      <c r="AE1809">
        <f>COUNTIF(AC1809,"3")</f>
        <v>1</v>
      </c>
      <c r="AF1809">
        <f>COUNTIF(AC1809,"4")</f>
        <v>0</v>
      </c>
      <c r="AG1809">
        <f>COUNTIF(AC1809,"5")</f>
        <v>0</v>
      </c>
      <c r="AH1809">
        <v>1</v>
      </c>
      <c r="AI1809">
        <v>0</v>
      </c>
      <c r="AM1809">
        <v>1</v>
      </c>
      <c r="AN1809" t="str">
        <f>RIGHT(B1809,1)</f>
        <v>t</v>
      </c>
      <c r="AO1809" s="1">
        <f>COUNTIF(F1809,"CVCV")+COUNTIF(F1809,"CVVCV")</f>
        <v>0</v>
      </c>
      <c r="AP1809" s="1">
        <f>COUNTIF(F1809,"CVCVC")+COUNTIF(F1809,"CVVCVC")</f>
        <v>0</v>
      </c>
      <c r="AQ1809" s="1">
        <f>COUNTIF(F1809,"VCV")+COUNTIF(F1809,"VVCV")</f>
        <v>0</v>
      </c>
      <c r="AR1809" s="1">
        <f>COUNTIF(F1809,"VCVC")+COUNTIF(F1809,"VVCVC")</f>
        <v>0</v>
      </c>
      <c r="AS1809" s="1">
        <f>COUNTIF(F1809,"CVV")</f>
        <v>0</v>
      </c>
      <c r="AT1809" s="1">
        <f>COUNTIF(F1809,"CVVC")</f>
        <v>0</v>
      </c>
      <c r="AU1809" s="1">
        <f>COUNTIF(F1809,"VV")</f>
        <v>0</v>
      </c>
      <c r="AV1809" s="1">
        <f>COUNTIF(F1809,"VVC")</f>
        <v>0</v>
      </c>
      <c r="AW1809" s="1">
        <f>COUNTIF(F1809,"CVVCVC")+COUNTIF(F1809,"VVCVC")+COUNTIF(F1809,"CVVCV")+COUNTIF(F1809,"VVCV")</f>
        <v>0</v>
      </c>
      <c r="AY1809" s="1">
        <f>COUNTIF(F1809,"CCVCV")</f>
        <v>0</v>
      </c>
      <c r="AZ1809" s="1">
        <f>COUNTIF(F1809,"CCVCVC")</f>
        <v>0</v>
      </c>
      <c r="BA1809" s="1">
        <f>COUNTIF(F1809,"CCVV")</f>
        <v>0</v>
      </c>
      <c r="BB1809" s="1">
        <f>COUNTIF(F1809,"CCVVC")</f>
        <v>0</v>
      </c>
      <c r="BF1809" s="1" t="str">
        <f>RIGHT(F1809,4)</f>
        <v>VCVC</v>
      </c>
      <c r="BG1809" s="1"/>
      <c r="BJ1809">
        <v>1</v>
      </c>
      <c r="BP1809" s="1">
        <f>SUM(BG1809:BO1809)</f>
        <v>1</v>
      </c>
      <c r="BQ1809">
        <v>0</v>
      </c>
      <c r="BS1809" s="1" t="str">
        <f>LEFT(B1809,1)</f>
        <v>s</v>
      </c>
      <c r="BT1809" s="1" t="str">
        <f>LEFT(B1809,2)</f>
        <v>sa</v>
      </c>
      <c r="BU1809" s="1" t="str">
        <f>RIGHT(B1809,1)</f>
        <v>t</v>
      </c>
      <c r="BX1809" s="10">
        <v>0</v>
      </c>
      <c r="BY1809" s="10" t="str">
        <f>LEFT(CA1809,1)</f>
        <v>a</v>
      </c>
      <c r="BZ1809" s="10" t="str">
        <f>LEFT(CC1809,1)</f>
        <v>u</v>
      </c>
      <c r="CA1809" s="10" t="str">
        <f>RIGHT(B1809,4)</f>
        <v>aput</v>
      </c>
      <c r="CB1809" s="10" t="str">
        <f>RIGHT(B1809,3)</f>
        <v>put</v>
      </c>
      <c r="CC1809" s="10" t="str">
        <f>RIGHT(B1809,2)</f>
        <v>ut</v>
      </c>
      <c r="CD1809" s="10" t="str">
        <f>RIGHT(B1809,1)</f>
        <v>t</v>
      </c>
    </row>
    <row r="1810" spans="1:82">
      <c r="A1810">
        <v>753</v>
      </c>
      <c r="B1810" s="30" t="s">
        <v>3531</v>
      </c>
      <c r="C1810" t="s">
        <v>1477</v>
      </c>
      <c r="D1810" t="s">
        <v>1141</v>
      </c>
      <c r="E1810" t="s">
        <v>1141</v>
      </c>
      <c r="F1810" t="s">
        <v>2853</v>
      </c>
      <c r="G1810" s="1">
        <f>COUNTIF(B1810,"*ii*")</f>
        <v>0</v>
      </c>
      <c r="H1810" s="1">
        <f>COUNTIF(B1810,"*ee*")</f>
        <v>0</v>
      </c>
      <c r="I1810" s="1">
        <f>COUNTIF(B1810,"*aa*")</f>
        <v>0</v>
      </c>
      <c r="J1810" s="1">
        <f>COUNTIF(B1810,"*oo*")</f>
        <v>0</v>
      </c>
      <c r="K1810" s="1">
        <f>COUNTIF(B1810,"*uu*")</f>
        <v>0</v>
      </c>
      <c r="L1810" s="1">
        <f>COUNTIF(B1810,"*ia*")</f>
        <v>0</v>
      </c>
      <c r="M1810" s="1">
        <f>COUNTIF(B1810,"*iu*")</f>
        <v>0</v>
      </c>
      <c r="N1810" s="1">
        <f>COUNTIF(B1810,"*ei*")</f>
        <v>0</v>
      </c>
      <c r="O1810" s="1">
        <f>COUNTIF(B1810,"*ea*")</f>
        <v>0</v>
      </c>
      <c r="P1810" s="1">
        <f>COUNTIF(B1810,"*eo*")</f>
        <v>0</v>
      </c>
      <c r="Q1810" s="1">
        <f>COUNTIF(B1810,"*eu*")</f>
        <v>0</v>
      </c>
      <c r="R1810" s="1">
        <f>COUNTIF(B1810,"*ai*")</f>
        <v>0</v>
      </c>
      <c r="S1810" s="1">
        <f>COUNTIF(B1810,"*ae*")</f>
        <v>0</v>
      </c>
      <c r="T1810" s="1">
        <f>COUNTIF(B1810,"*ao*")</f>
        <v>0</v>
      </c>
      <c r="U1810" s="1">
        <f>COUNTIF(B1810,"*au*")</f>
        <v>0</v>
      </c>
      <c r="V1810" s="1">
        <f>COUNTIF(B1810,"*oi*")</f>
        <v>0</v>
      </c>
      <c r="W1810" s="1">
        <f>COUNTIF(B1810,"*oe*")</f>
        <v>0</v>
      </c>
      <c r="X1810" s="1">
        <f>COUNTIF(B1810,"*oa*")</f>
        <v>0</v>
      </c>
      <c r="Y1810" s="1">
        <f>COUNTIF(B1810,"*ou*")</f>
        <v>0</v>
      </c>
      <c r="Z1810" s="1">
        <f>COUNTIF(B1810,"*ui*")</f>
        <v>0</v>
      </c>
      <c r="AA1810" s="1">
        <f>COUNTIF(B1810,"*ua*")</f>
        <v>0</v>
      </c>
      <c r="AB1810">
        <f>SUM(G1810:AA1810)</f>
        <v>0</v>
      </c>
      <c r="AC1810">
        <v>3</v>
      </c>
      <c r="AD1810">
        <f>COUNTIF(AC1810,"2")</f>
        <v>0</v>
      </c>
      <c r="AE1810">
        <f>COUNTIF(AC1810,"3")</f>
        <v>1</v>
      </c>
      <c r="AF1810">
        <f>COUNTIF(AC1810,"4")</f>
        <v>0</v>
      </c>
      <c r="AG1810">
        <f>COUNTIF(AC1810,"5")</f>
        <v>0</v>
      </c>
      <c r="AH1810">
        <v>1</v>
      </c>
      <c r="AI1810">
        <v>0</v>
      </c>
      <c r="AM1810">
        <v>1</v>
      </c>
      <c r="AN1810" t="str">
        <f>RIGHT(B1810,1)</f>
        <v>ʔ</v>
      </c>
      <c r="AO1810" s="1">
        <f>COUNTIF(F1810,"CVCV")+COUNTIF(F1810,"CVVCV")</f>
        <v>0</v>
      </c>
      <c r="AP1810" s="1">
        <f>COUNTIF(F1810,"CVCVC")+COUNTIF(F1810,"CVVCVC")</f>
        <v>0</v>
      </c>
      <c r="AQ1810" s="1">
        <f>COUNTIF(F1810,"VCV")+COUNTIF(F1810,"VVCV")</f>
        <v>0</v>
      </c>
      <c r="AR1810" s="1">
        <f>COUNTIF(F1810,"VCVC")+COUNTIF(F1810,"VVCVC")</f>
        <v>0</v>
      </c>
      <c r="AS1810" s="1">
        <f>COUNTIF(F1810,"CVV")</f>
        <v>0</v>
      </c>
      <c r="AT1810" s="1">
        <f>COUNTIF(F1810,"CVVC")</f>
        <v>0</v>
      </c>
      <c r="AU1810" s="1">
        <f>COUNTIF(F1810,"VV")</f>
        <v>0</v>
      </c>
      <c r="AV1810" s="1">
        <f>COUNTIF(F1810,"VVC")</f>
        <v>0</v>
      </c>
      <c r="AW1810" s="1">
        <f>COUNTIF(F1810,"CVVCVC")+COUNTIF(F1810,"VVCVC")+COUNTIF(F1810,"CVVCV")+COUNTIF(F1810,"VVCV")</f>
        <v>0</v>
      </c>
      <c r="AY1810" s="1">
        <f>COUNTIF(F1810,"CCVCV")</f>
        <v>0</v>
      </c>
      <c r="AZ1810" s="1">
        <f>COUNTIF(F1810,"CCVCVC")</f>
        <v>0</v>
      </c>
      <c r="BA1810" s="1">
        <f>COUNTIF(F1810,"CCVV")</f>
        <v>0</v>
      </c>
      <c r="BB1810" s="1">
        <f>COUNTIF(F1810,"CCVVC")</f>
        <v>0</v>
      </c>
      <c r="BF1810" s="1" t="str">
        <f>RIGHT(F1810,4)</f>
        <v>VCVC</v>
      </c>
      <c r="BG1810" s="1"/>
      <c r="BJ1810">
        <v>1</v>
      </c>
      <c r="BP1810" s="1">
        <f>SUM(BG1810:BO1810)</f>
        <v>1</v>
      </c>
      <c r="BQ1810">
        <v>0</v>
      </c>
      <c r="BS1810" s="1" t="str">
        <f>LEFT(B1810,1)</f>
        <v>m</v>
      </c>
      <c r="BT1810" s="1" t="str">
        <f>LEFT(B1810,2)</f>
        <v>ma</v>
      </c>
      <c r="BU1810" s="1" t="str">
        <f>RIGHT(B1810,1)</f>
        <v>ʔ</v>
      </c>
      <c r="BX1810" s="10">
        <v>0</v>
      </c>
      <c r="BY1810" s="10" t="str">
        <f>LEFT(CA1810,1)</f>
        <v>a</v>
      </c>
      <c r="BZ1810" s="10" t="str">
        <f>LEFT(CC1810,1)</f>
        <v>u</v>
      </c>
      <c r="CA1810" s="10" t="str">
        <f>RIGHT(B1810,4)</f>
        <v>akuʔ</v>
      </c>
      <c r="CB1810" s="10" t="str">
        <f>RIGHT(B1810,3)</f>
        <v>kuʔ</v>
      </c>
      <c r="CC1810" s="10" t="str">
        <f>RIGHT(B1810,2)</f>
        <v>uʔ</v>
      </c>
      <c r="CD1810" s="10" t="str">
        <f>RIGHT(B1810,1)</f>
        <v>ʔ</v>
      </c>
    </row>
    <row r="1811" spans="1:82">
      <c r="A1811">
        <v>491</v>
      </c>
      <c r="B1811" s="30" t="s">
        <v>3517</v>
      </c>
      <c r="C1811" t="s">
        <v>2767</v>
      </c>
      <c r="D1811" t="s">
        <v>1141</v>
      </c>
      <c r="E1811" t="s">
        <v>1141</v>
      </c>
      <c r="F1811" t="s">
        <v>2853</v>
      </c>
      <c r="G1811" s="1">
        <f>COUNTIF(B1811,"*ii*")</f>
        <v>0</v>
      </c>
      <c r="H1811" s="1">
        <f>COUNTIF(B1811,"*ee*")</f>
        <v>0</v>
      </c>
      <c r="I1811" s="1">
        <f>COUNTIF(B1811,"*aa*")</f>
        <v>0</v>
      </c>
      <c r="J1811" s="1">
        <f>COUNTIF(B1811,"*oo*")</f>
        <v>0</v>
      </c>
      <c r="K1811" s="1">
        <f>COUNTIF(B1811,"*uu*")</f>
        <v>0</v>
      </c>
      <c r="L1811" s="1">
        <f>COUNTIF(B1811,"*ia*")</f>
        <v>0</v>
      </c>
      <c r="M1811" s="1">
        <f>COUNTIF(B1811,"*iu*")</f>
        <v>0</v>
      </c>
      <c r="N1811" s="1">
        <f>COUNTIF(B1811,"*ei*")</f>
        <v>0</v>
      </c>
      <c r="O1811" s="1">
        <f>COUNTIF(B1811,"*ea*")</f>
        <v>0</v>
      </c>
      <c r="P1811" s="1">
        <f>COUNTIF(B1811,"*eo*")</f>
        <v>0</v>
      </c>
      <c r="Q1811" s="1">
        <f>COUNTIF(B1811,"*eu*")</f>
        <v>0</v>
      </c>
      <c r="R1811" s="1">
        <f>COUNTIF(B1811,"*ai*")</f>
        <v>0</v>
      </c>
      <c r="S1811" s="1">
        <f>COUNTIF(B1811,"*ae*")</f>
        <v>0</v>
      </c>
      <c r="T1811" s="1">
        <f>COUNTIF(B1811,"*ao*")</f>
        <v>0</v>
      </c>
      <c r="U1811" s="1">
        <f>COUNTIF(B1811,"*au*")</f>
        <v>0</v>
      </c>
      <c r="V1811" s="1">
        <f>COUNTIF(B1811,"*oi*")</f>
        <v>0</v>
      </c>
      <c r="W1811" s="1">
        <f>COUNTIF(B1811,"*oe*")</f>
        <v>0</v>
      </c>
      <c r="X1811" s="1">
        <f>COUNTIF(B1811,"*oa*")</f>
        <v>0</v>
      </c>
      <c r="Y1811" s="1">
        <f>COUNTIF(B1811,"*ou*")</f>
        <v>0</v>
      </c>
      <c r="Z1811" s="1">
        <f>COUNTIF(B1811,"*ui*")</f>
        <v>0</v>
      </c>
      <c r="AA1811" s="1">
        <f>COUNTIF(B1811,"*ua*")</f>
        <v>0</v>
      </c>
      <c r="AB1811">
        <f>SUM(G1811:AA1811)</f>
        <v>0</v>
      </c>
      <c r="AC1811">
        <v>3</v>
      </c>
      <c r="AD1811">
        <f>COUNTIF(AC1811,"2")</f>
        <v>0</v>
      </c>
      <c r="AE1811">
        <f>COUNTIF(AC1811,"3")</f>
        <v>1</v>
      </c>
      <c r="AF1811">
        <f>COUNTIF(AC1811,"4")</f>
        <v>0</v>
      </c>
      <c r="AG1811">
        <f>COUNTIF(AC1811,"5")</f>
        <v>0</v>
      </c>
      <c r="AH1811">
        <v>1</v>
      </c>
      <c r="AI1811">
        <v>0</v>
      </c>
      <c r="AM1811">
        <v>1</v>
      </c>
      <c r="AN1811" t="str">
        <f>RIGHT(B1811,1)</f>
        <v>ʔ</v>
      </c>
      <c r="AO1811" s="1">
        <f>COUNTIF(F1811,"CVCV")+COUNTIF(F1811,"CVVCV")</f>
        <v>0</v>
      </c>
      <c r="AP1811" s="1">
        <f>COUNTIF(F1811,"CVCVC")+COUNTIF(F1811,"CVVCVC")</f>
        <v>0</v>
      </c>
      <c r="AQ1811" s="1">
        <f>COUNTIF(F1811,"VCV")+COUNTIF(F1811,"VVCV")</f>
        <v>0</v>
      </c>
      <c r="AR1811" s="1">
        <f>COUNTIF(F1811,"VCVC")+COUNTIF(F1811,"VVCVC")</f>
        <v>0</v>
      </c>
      <c r="AS1811" s="1">
        <f>COUNTIF(F1811,"CVV")</f>
        <v>0</v>
      </c>
      <c r="AT1811" s="1">
        <f>COUNTIF(F1811,"CVVC")</f>
        <v>0</v>
      </c>
      <c r="AU1811" s="1">
        <f>COUNTIF(F1811,"VV")</f>
        <v>0</v>
      </c>
      <c r="AV1811" s="1">
        <f>COUNTIF(F1811,"VVC")</f>
        <v>0</v>
      </c>
      <c r="AW1811" s="1">
        <f>COUNTIF(F1811,"CVVCVC")+COUNTIF(F1811,"VVCVC")+COUNTIF(F1811,"CVVCV")+COUNTIF(F1811,"VVCV")</f>
        <v>0</v>
      </c>
      <c r="AY1811" s="1">
        <f>COUNTIF(F1811,"CCVCV")</f>
        <v>0</v>
      </c>
      <c r="AZ1811" s="1">
        <f>COUNTIF(F1811,"CCVCVC")</f>
        <v>0</v>
      </c>
      <c r="BA1811" s="1">
        <f>COUNTIF(F1811,"CCVV")</f>
        <v>0</v>
      </c>
      <c r="BB1811" s="1">
        <f>COUNTIF(F1811,"CCVVC")</f>
        <v>0</v>
      </c>
      <c r="BF1811" s="1" t="str">
        <f>RIGHT(F1811,4)</f>
        <v>VCVC</v>
      </c>
      <c r="BG1811" s="1"/>
      <c r="BJ1811">
        <v>1</v>
      </c>
      <c r="BP1811" s="1">
        <f>SUM(BG1811:BO1811)</f>
        <v>1</v>
      </c>
      <c r="BQ1811">
        <v>0</v>
      </c>
      <c r="BS1811" s="1" t="str">
        <f>LEFT(B1811,1)</f>
        <v>k</v>
      </c>
      <c r="BT1811" s="1" t="str">
        <f>LEFT(B1811,2)</f>
        <v>ka</v>
      </c>
      <c r="BU1811" s="1" t="str">
        <f>RIGHT(B1811,1)</f>
        <v>ʔ</v>
      </c>
      <c r="BX1811" s="10">
        <v>0</v>
      </c>
      <c r="BY1811" s="10" t="str">
        <f>LEFT(CA1811,1)</f>
        <v>o</v>
      </c>
      <c r="BZ1811" s="10" t="str">
        <f>LEFT(CC1811,1)</f>
        <v>u</v>
      </c>
      <c r="CA1811" s="10" t="str">
        <f>RIGHT(B1811,4)</f>
        <v>opuʔ</v>
      </c>
      <c r="CB1811" s="10" t="str">
        <f>RIGHT(B1811,3)</f>
        <v>puʔ</v>
      </c>
      <c r="CC1811" s="10" t="str">
        <f>RIGHT(B1811,2)</f>
        <v>uʔ</v>
      </c>
      <c r="CD1811" s="10" t="str">
        <f>RIGHT(B1811,1)</f>
        <v>ʔ</v>
      </c>
    </row>
    <row r="1812" spans="1:82">
      <c r="A1812">
        <v>770</v>
      </c>
      <c r="B1812" s="30" t="s">
        <v>3534</v>
      </c>
      <c r="C1812" t="s">
        <v>1873</v>
      </c>
      <c r="D1812" t="s">
        <v>1141</v>
      </c>
      <c r="E1812" t="s">
        <v>1141</v>
      </c>
      <c r="F1812" t="s">
        <v>2853</v>
      </c>
      <c r="G1812" s="1">
        <f>COUNTIF(B1812,"*ii*")</f>
        <v>0</v>
      </c>
      <c r="H1812" s="1">
        <f>COUNTIF(B1812,"*ee*")</f>
        <v>0</v>
      </c>
      <c r="I1812" s="1">
        <f>COUNTIF(B1812,"*aa*")</f>
        <v>0</v>
      </c>
      <c r="J1812" s="1">
        <f>COUNTIF(B1812,"*oo*")</f>
        <v>0</v>
      </c>
      <c r="K1812" s="1">
        <f>COUNTIF(B1812,"*uu*")</f>
        <v>0</v>
      </c>
      <c r="L1812" s="1">
        <f>COUNTIF(B1812,"*ia*")</f>
        <v>0</v>
      </c>
      <c r="M1812" s="1">
        <f>COUNTIF(B1812,"*iu*")</f>
        <v>0</v>
      </c>
      <c r="N1812" s="1">
        <f>COUNTIF(B1812,"*ei*")</f>
        <v>0</v>
      </c>
      <c r="O1812" s="1">
        <f>COUNTIF(B1812,"*ea*")</f>
        <v>0</v>
      </c>
      <c r="P1812" s="1">
        <f>COUNTIF(B1812,"*eo*")</f>
        <v>0</v>
      </c>
      <c r="Q1812" s="1">
        <f>COUNTIF(B1812,"*eu*")</f>
        <v>0</v>
      </c>
      <c r="R1812" s="1">
        <f>COUNTIF(B1812,"*ai*")</f>
        <v>0</v>
      </c>
      <c r="S1812" s="1">
        <f>COUNTIF(B1812,"*ae*")</f>
        <v>0</v>
      </c>
      <c r="T1812" s="1">
        <f>COUNTIF(B1812,"*ao*")</f>
        <v>0</v>
      </c>
      <c r="U1812" s="1">
        <f>COUNTIF(B1812,"*au*")</f>
        <v>0</v>
      </c>
      <c r="V1812" s="1">
        <f>COUNTIF(B1812,"*oi*")</f>
        <v>0</v>
      </c>
      <c r="W1812" s="1">
        <f>COUNTIF(B1812,"*oe*")</f>
        <v>0</v>
      </c>
      <c r="X1812" s="1">
        <f>COUNTIF(B1812,"*oa*")</f>
        <v>0</v>
      </c>
      <c r="Y1812" s="1">
        <f>COUNTIF(B1812,"*ou*")</f>
        <v>0</v>
      </c>
      <c r="Z1812" s="1">
        <f>COUNTIF(B1812,"*ui*")</f>
        <v>0</v>
      </c>
      <c r="AA1812" s="1">
        <f>COUNTIF(B1812,"*ua*")</f>
        <v>0</v>
      </c>
      <c r="AB1812">
        <f>SUM(G1812:AA1812)</f>
        <v>0</v>
      </c>
      <c r="AC1812">
        <v>3</v>
      </c>
      <c r="AD1812">
        <f>COUNTIF(AC1812,"2")</f>
        <v>0</v>
      </c>
      <c r="AE1812">
        <f>COUNTIF(AC1812,"3")</f>
        <v>1</v>
      </c>
      <c r="AF1812">
        <f>COUNTIF(AC1812,"4")</f>
        <v>0</v>
      </c>
      <c r="AG1812">
        <f>COUNTIF(AC1812,"5")</f>
        <v>0</v>
      </c>
      <c r="AH1812">
        <v>1</v>
      </c>
      <c r="AI1812">
        <v>0</v>
      </c>
      <c r="AM1812">
        <v>1</v>
      </c>
      <c r="AN1812" t="str">
        <f>RIGHT(B1812,1)</f>
        <v>ʔ</v>
      </c>
      <c r="AO1812" s="1">
        <f>COUNTIF(F1812,"CVCV")+COUNTIF(F1812,"CVVCV")</f>
        <v>0</v>
      </c>
      <c r="AP1812" s="1">
        <f>COUNTIF(F1812,"CVCVC")+COUNTIF(F1812,"CVVCVC")</f>
        <v>0</v>
      </c>
      <c r="AQ1812" s="1">
        <f>COUNTIF(F1812,"VCV")+COUNTIF(F1812,"VVCV")</f>
        <v>0</v>
      </c>
      <c r="AR1812" s="1">
        <f>COUNTIF(F1812,"VCVC")+COUNTIF(F1812,"VVCVC")</f>
        <v>0</v>
      </c>
      <c r="AS1812" s="1">
        <f>COUNTIF(F1812,"CVV")</f>
        <v>0</v>
      </c>
      <c r="AT1812" s="1">
        <f>COUNTIF(F1812,"CVVC")</f>
        <v>0</v>
      </c>
      <c r="AU1812" s="1">
        <f>COUNTIF(F1812,"VV")</f>
        <v>0</v>
      </c>
      <c r="AV1812" s="1">
        <f>COUNTIF(F1812,"VVC")</f>
        <v>0</v>
      </c>
      <c r="AW1812" s="1">
        <f>COUNTIF(F1812,"CVVCVC")+COUNTIF(F1812,"VVCVC")+COUNTIF(F1812,"CVVCV")+COUNTIF(F1812,"VVCV")</f>
        <v>0</v>
      </c>
      <c r="AY1812" s="1">
        <f>COUNTIF(F1812,"CCVCV")</f>
        <v>0</v>
      </c>
      <c r="AZ1812" s="1">
        <f>COUNTIF(F1812,"CCVCVC")</f>
        <v>0</v>
      </c>
      <c r="BA1812" s="1">
        <f>COUNTIF(F1812,"CCVV")</f>
        <v>0</v>
      </c>
      <c r="BB1812" s="1">
        <f>COUNTIF(F1812,"CCVVC")</f>
        <v>0</v>
      </c>
      <c r="BF1812" s="1" t="str">
        <f>RIGHT(F1812,4)</f>
        <v>VCVC</v>
      </c>
      <c r="BG1812" s="1"/>
      <c r="BJ1812">
        <v>1</v>
      </c>
      <c r="BP1812" s="1">
        <f>SUM(BG1812:BO1812)</f>
        <v>1</v>
      </c>
      <c r="BQ1812">
        <v>0</v>
      </c>
      <c r="BS1812" s="1" t="str">
        <f>LEFT(B1812,1)</f>
        <v>m</v>
      </c>
      <c r="BT1812" s="1" t="str">
        <f>LEFT(B1812,2)</f>
        <v>ma</v>
      </c>
      <c r="BU1812" s="1" t="str">
        <f>RIGHT(B1812,1)</f>
        <v>ʔ</v>
      </c>
      <c r="BX1812" s="10">
        <v>0</v>
      </c>
      <c r="BY1812" s="10" t="str">
        <f>LEFT(CA1812,1)</f>
        <v>u</v>
      </c>
      <c r="BZ1812" s="10" t="str">
        <f>LEFT(CC1812,1)</f>
        <v>u</v>
      </c>
      <c r="CA1812" s="10" t="str">
        <f>RIGHT(B1812,4)</f>
        <v>utuʔ</v>
      </c>
      <c r="CB1812" s="10" t="str">
        <f>RIGHT(B1812,3)</f>
        <v>tuʔ</v>
      </c>
      <c r="CC1812" s="10" t="str">
        <f>RIGHT(B1812,2)</f>
        <v>uʔ</v>
      </c>
      <c r="CD1812" s="10" t="str">
        <f>RIGHT(B1812,1)</f>
        <v>ʔ</v>
      </c>
    </row>
    <row r="1813" spans="1:82">
      <c r="A1813">
        <v>80</v>
      </c>
      <c r="B1813" s="30" t="s">
        <v>1094</v>
      </c>
      <c r="C1813" t="s">
        <v>2731</v>
      </c>
      <c r="D1813" t="s">
        <v>1141</v>
      </c>
      <c r="E1813" t="s">
        <v>1141</v>
      </c>
      <c r="F1813" t="s">
        <v>2851</v>
      </c>
      <c r="G1813" s="1">
        <f>COUNTIF(B1813,"*ii*")</f>
        <v>0</v>
      </c>
      <c r="H1813" s="1">
        <f>COUNTIF(B1813,"*ee*")</f>
        <v>0</v>
      </c>
      <c r="I1813" s="1">
        <f>COUNTIF(B1813,"*aa*")</f>
        <v>0</v>
      </c>
      <c r="J1813" s="1">
        <f>COUNTIF(B1813,"*oo*")</f>
        <v>0</v>
      </c>
      <c r="K1813" s="1">
        <f>COUNTIF(B1813,"*uu*")</f>
        <v>0</v>
      </c>
      <c r="L1813" s="1">
        <f>COUNTIF(B1813,"*ia*")</f>
        <v>0</v>
      </c>
      <c r="M1813" s="1">
        <f>COUNTIF(B1813,"*iu*")</f>
        <v>0</v>
      </c>
      <c r="N1813" s="1">
        <f>COUNTIF(B1813,"*ei*")</f>
        <v>0</v>
      </c>
      <c r="O1813" s="1">
        <f>COUNTIF(B1813,"*ea*")</f>
        <v>0</v>
      </c>
      <c r="P1813" s="1">
        <f>COUNTIF(B1813,"*eo*")</f>
        <v>0</v>
      </c>
      <c r="Q1813" s="1">
        <f>COUNTIF(B1813,"*eu*")</f>
        <v>0</v>
      </c>
      <c r="R1813" s="1">
        <f>COUNTIF(B1813,"*ai*")</f>
        <v>0</v>
      </c>
      <c r="S1813" s="1">
        <f>COUNTIF(B1813,"*ae*")</f>
        <v>0</v>
      </c>
      <c r="T1813" s="1">
        <f>COUNTIF(B1813,"*ao*")</f>
        <v>0</v>
      </c>
      <c r="U1813" s="1">
        <f>COUNTIF(B1813,"*au*")</f>
        <v>0</v>
      </c>
      <c r="V1813" s="1">
        <f>COUNTIF(B1813,"*oi*")</f>
        <v>0</v>
      </c>
      <c r="W1813" s="1">
        <f>COUNTIF(B1813,"*oe*")</f>
        <v>0</v>
      </c>
      <c r="X1813" s="1">
        <f>COUNTIF(B1813,"*oa*")</f>
        <v>0</v>
      </c>
      <c r="Y1813" s="1">
        <f>COUNTIF(B1813,"*ou*")</f>
        <v>0</v>
      </c>
      <c r="Z1813" s="1">
        <f>COUNTIF(B1813,"*ui*")</f>
        <v>0</v>
      </c>
      <c r="AA1813" s="1">
        <f>COUNTIF(B1813,"*ua*")</f>
        <v>0</v>
      </c>
      <c r="AB1813">
        <f>SUM(G1813:AA1813)</f>
        <v>0</v>
      </c>
      <c r="AC1813">
        <v>3</v>
      </c>
      <c r="AD1813">
        <f>COUNTIF(AC1813,"2")</f>
        <v>0</v>
      </c>
      <c r="AE1813">
        <f>COUNTIF(AC1813,"3")</f>
        <v>1</v>
      </c>
      <c r="AF1813">
        <f>COUNTIF(AC1813,"4")</f>
        <v>0</v>
      </c>
      <c r="AG1813">
        <f>COUNTIF(AC1813,"5")</f>
        <v>0</v>
      </c>
      <c r="AH1813">
        <v>0</v>
      </c>
      <c r="AI1813">
        <v>0</v>
      </c>
      <c r="AJ1813">
        <v>1</v>
      </c>
      <c r="AL1813">
        <v>1</v>
      </c>
      <c r="AO1813" s="1">
        <f>COUNTIF(F1813,"CVCV")+COUNTIF(F1813,"CVVCV")</f>
        <v>0</v>
      </c>
      <c r="AP1813" s="1">
        <f>COUNTIF(F1813,"CVCVC")+COUNTIF(F1813,"CVVCVC")</f>
        <v>0</v>
      </c>
      <c r="AQ1813" s="1">
        <f>COUNTIF(F1813,"VCV")+COUNTIF(F1813,"VVCV")</f>
        <v>0</v>
      </c>
      <c r="AR1813" s="1">
        <f>COUNTIF(F1813,"VCVC")+COUNTIF(F1813,"VVCVC")</f>
        <v>0</v>
      </c>
      <c r="AS1813" s="1">
        <f>COUNTIF(F1813,"CVV")</f>
        <v>0</v>
      </c>
      <c r="AT1813" s="1">
        <f>COUNTIF(F1813,"CVVC")</f>
        <v>0</v>
      </c>
      <c r="AU1813" s="1">
        <f>COUNTIF(F1813,"VV")</f>
        <v>0</v>
      </c>
      <c r="AV1813" s="1">
        <f>COUNTIF(F1813,"VVC")</f>
        <v>0</v>
      </c>
      <c r="AW1813" s="1">
        <f>COUNTIF(F1813,"CVVCVC")+COUNTIF(F1813,"VVCVC")+COUNTIF(F1813,"CVVCV")+COUNTIF(F1813,"VVCV")</f>
        <v>0</v>
      </c>
      <c r="AY1813" s="1">
        <f>COUNTIF(F1813,"CCVCV")</f>
        <v>0</v>
      </c>
      <c r="AZ1813" s="1">
        <f>COUNTIF(F1813,"CCVCVC")</f>
        <v>0</v>
      </c>
      <c r="BA1813" s="1">
        <f>COUNTIF(F1813,"CCVV")</f>
        <v>0</v>
      </c>
      <c r="BB1813" s="1">
        <f>COUNTIF(F1813,"CCVVC")</f>
        <v>0</v>
      </c>
      <c r="BF1813" s="1" t="str">
        <f>RIGHT(F1813,4)</f>
        <v>CVCV</v>
      </c>
      <c r="BG1813" s="1">
        <v>1</v>
      </c>
      <c r="BP1813" s="1">
        <f>SUM(BG1813:BO1813)</f>
        <v>1</v>
      </c>
      <c r="BQ1813">
        <v>0</v>
      </c>
      <c r="BS1813" s="1" t="str">
        <f>LEFT(B1813,1)</f>
        <v>a</v>
      </c>
      <c r="BT1813" s="1" t="str">
        <f>LEFT(B1813,2)</f>
        <v>at</v>
      </c>
      <c r="BU1813" s="1" t="str">
        <f>RIGHT(B1813,1)</f>
        <v>u</v>
      </c>
      <c r="BX1813" s="10">
        <v>1</v>
      </c>
      <c r="BY1813" s="10" t="str">
        <f>LEFT(CA1813,1)</f>
        <v>u</v>
      </c>
      <c r="BZ1813" s="10" t="str">
        <f>RIGHT(B1813,1)</f>
        <v>u</v>
      </c>
      <c r="CA1813" s="10" t="str">
        <f>RIGHT(B1813,3)</f>
        <v>upu</v>
      </c>
      <c r="CB1813" s="10" t="str">
        <f>RIGHT(B1813,3)</f>
        <v>upu</v>
      </c>
      <c r="CC1813" s="10" t="str">
        <f>RIGHT(B1813,2)</f>
        <v>pu</v>
      </c>
      <c r="CD1813" s="10" t="str">
        <f>RIGHT(B1813,1)</f>
        <v>u</v>
      </c>
    </row>
    <row r="1814" spans="1:82">
      <c r="A1814">
        <v>56</v>
      </c>
      <c r="B1814" s="30" t="s">
        <v>3506</v>
      </c>
      <c r="C1814" t="s">
        <v>2228</v>
      </c>
      <c r="D1814" t="s">
        <v>1141</v>
      </c>
      <c r="E1814" t="s">
        <v>1141</v>
      </c>
      <c r="F1814" t="s">
        <v>2864</v>
      </c>
      <c r="G1814" s="1">
        <f>COUNTIF(B1814,"*ii*")</f>
        <v>0</v>
      </c>
      <c r="H1814" s="1">
        <f>COUNTIF(B1814,"*ee*")</f>
        <v>0</v>
      </c>
      <c r="I1814" s="1">
        <f>COUNTIF(B1814,"*aa*")</f>
        <v>0</v>
      </c>
      <c r="J1814" s="1">
        <f>COUNTIF(B1814,"*oo*")</f>
        <v>0</v>
      </c>
      <c r="K1814" s="1">
        <f>COUNTIF(B1814,"*uu*")</f>
        <v>0</v>
      </c>
      <c r="L1814" s="1">
        <f>COUNTIF(B1814,"*ia*")</f>
        <v>0</v>
      </c>
      <c r="M1814" s="1">
        <f>COUNTIF(B1814,"*iu*")</f>
        <v>0</v>
      </c>
      <c r="N1814" s="1">
        <f>COUNTIF(B1814,"*ei*")</f>
        <v>0</v>
      </c>
      <c r="O1814" s="1">
        <f>COUNTIF(B1814,"*ea*")</f>
        <v>0</v>
      </c>
      <c r="P1814" s="1">
        <f>COUNTIF(B1814,"*eo*")</f>
        <v>0</v>
      </c>
      <c r="Q1814" s="1">
        <f>COUNTIF(B1814,"*eu*")</f>
        <v>0</v>
      </c>
      <c r="R1814" s="1">
        <f>COUNTIF(B1814,"*ai*")</f>
        <v>0</v>
      </c>
      <c r="S1814" s="1">
        <f>COUNTIF(B1814,"*ae*")</f>
        <v>0</v>
      </c>
      <c r="T1814" s="1">
        <f>COUNTIF(B1814,"*ao*")</f>
        <v>0</v>
      </c>
      <c r="U1814" s="1">
        <f>COUNTIF(B1814,"*au*")</f>
        <v>0</v>
      </c>
      <c r="V1814" s="1">
        <f>COUNTIF(B1814,"*oi*")</f>
        <v>0</v>
      </c>
      <c r="W1814" s="1">
        <f>COUNTIF(B1814,"*oe*")</f>
        <v>0</v>
      </c>
      <c r="X1814" s="1">
        <f>COUNTIF(B1814,"*oa*")</f>
        <v>0</v>
      </c>
      <c r="Y1814" s="1">
        <f>COUNTIF(B1814,"*ou*")</f>
        <v>0</v>
      </c>
      <c r="Z1814" s="1">
        <f>COUNTIF(B1814,"*ui*")</f>
        <v>0</v>
      </c>
      <c r="AA1814" s="1">
        <f>COUNTIF(B1814,"*ua*")</f>
        <v>0</v>
      </c>
      <c r="AB1814">
        <f>SUM(G1814:AA1814)</f>
        <v>0</v>
      </c>
      <c r="AC1814">
        <v>3</v>
      </c>
      <c r="AD1814">
        <f>COUNTIF(AC1814,"2")</f>
        <v>0</v>
      </c>
      <c r="AE1814">
        <f>COUNTIF(AC1814,"3")</f>
        <v>1</v>
      </c>
      <c r="AF1814">
        <f>COUNTIF(AC1814,"4")</f>
        <v>0</v>
      </c>
      <c r="AG1814">
        <f>COUNTIF(AC1814,"5")</f>
        <v>0</v>
      </c>
      <c r="AH1814">
        <v>0</v>
      </c>
      <c r="AI1814">
        <v>0</v>
      </c>
      <c r="AJ1814">
        <v>1</v>
      </c>
      <c r="AM1814">
        <v>1</v>
      </c>
      <c r="AN1814" t="str">
        <f>RIGHT(B1814,1)</f>
        <v>ʔ</v>
      </c>
      <c r="AO1814" s="1">
        <f>COUNTIF(F1814,"CVCV")+COUNTIF(F1814,"CVVCV")</f>
        <v>0</v>
      </c>
      <c r="AP1814" s="1">
        <f>COUNTIF(F1814,"CVCVC")+COUNTIF(F1814,"CVVCVC")</f>
        <v>0</v>
      </c>
      <c r="AQ1814" s="1">
        <f>COUNTIF(F1814,"VCV")+COUNTIF(F1814,"VVCV")</f>
        <v>0</v>
      </c>
      <c r="AR1814" s="1">
        <f>COUNTIF(F1814,"VCVC")+COUNTIF(F1814,"VVCVC")</f>
        <v>0</v>
      </c>
      <c r="AS1814" s="1">
        <f>COUNTIF(F1814,"CVV")</f>
        <v>0</v>
      </c>
      <c r="AT1814" s="1">
        <f>COUNTIF(F1814,"CVVC")</f>
        <v>0</v>
      </c>
      <c r="AU1814" s="1">
        <f>COUNTIF(F1814,"VV")</f>
        <v>0</v>
      </c>
      <c r="AV1814" s="1">
        <f>COUNTIF(F1814,"VVC")</f>
        <v>0</v>
      </c>
      <c r="AW1814" s="1">
        <f>COUNTIF(F1814,"CVVCVC")+COUNTIF(F1814,"VVCVC")+COUNTIF(F1814,"CVVCV")+COUNTIF(F1814,"VVCV")</f>
        <v>0</v>
      </c>
      <c r="AY1814" s="1">
        <f>COUNTIF(F1814,"CCVCV")</f>
        <v>0</v>
      </c>
      <c r="AZ1814" s="1">
        <f>COUNTIF(F1814,"CCVCVC")</f>
        <v>0</v>
      </c>
      <c r="BA1814" s="1">
        <f>COUNTIF(F1814,"CCVV")</f>
        <v>0</v>
      </c>
      <c r="BB1814" s="1">
        <f>COUNTIF(F1814,"CCVVC")</f>
        <v>0</v>
      </c>
      <c r="BF1814" s="1" t="str">
        <f>RIGHT(F1814,4)</f>
        <v>VCVC</v>
      </c>
      <c r="BG1814" s="1"/>
      <c r="BJ1814">
        <v>1</v>
      </c>
      <c r="BP1814" s="1">
        <f>SUM(BG1814:BO1814)</f>
        <v>1</v>
      </c>
      <c r="BQ1814">
        <v>0</v>
      </c>
      <c r="BS1814" s="1" t="str">
        <f>LEFT(B1814,1)</f>
        <v>a</v>
      </c>
      <c r="BT1814" s="1" t="str">
        <f>LEFT(B1814,2)</f>
        <v>aʔ</v>
      </c>
      <c r="BU1814" s="1" t="str">
        <f>RIGHT(B1814,1)</f>
        <v>ʔ</v>
      </c>
      <c r="BX1814" s="10">
        <v>1</v>
      </c>
      <c r="BY1814" s="10" t="str">
        <f>LEFT(CA1814,1)</f>
        <v>a</v>
      </c>
      <c r="BZ1814" s="10" t="str">
        <f>LEFT(CC1814,1)</f>
        <v>e</v>
      </c>
      <c r="CA1814" s="10" t="str">
        <f>RIGHT(B1814,4)</f>
        <v>akeʔ</v>
      </c>
      <c r="CB1814" s="10" t="str">
        <f>RIGHT(B1814,3)</f>
        <v>keʔ</v>
      </c>
      <c r="CC1814" s="10" t="str">
        <f>RIGHT(B1814,2)</f>
        <v>eʔ</v>
      </c>
      <c r="CD1814" s="10" t="str">
        <f>RIGHT(B1814,1)</f>
        <v>ʔ</v>
      </c>
    </row>
    <row r="1815" spans="1:82">
      <c r="A1815">
        <v>81</v>
      </c>
      <c r="B1815" s="30" t="s">
        <v>3507</v>
      </c>
      <c r="C1815" t="s">
        <v>2004</v>
      </c>
      <c r="D1815" t="s">
        <v>1141</v>
      </c>
      <c r="E1815" t="s">
        <v>1141</v>
      </c>
      <c r="F1815" t="s">
        <v>2864</v>
      </c>
      <c r="G1815" s="1">
        <f>COUNTIF(B1815,"*ii*")</f>
        <v>0</v>
      </c>
      <c r="H1815" s="1">
        <f>COUNTIF(B1815,"*ee*")</f>
        <v>0</v>
      </c>
      <c r="I1815" s="1">
        <f>COUNTIF(B1815,"*aa*")</f>
        <v>0</v>
      </c>
      <c r="J1815" s="1">
        <f>COUNTIF(B1815,"*oo*")</f>
        <v>0</v>
      </c>
      <c r="K1815" s="1">
        <f>COUNTIF(B1815,"*uu*")</f>
        <v>0</v>
      </c>
      <c r="L1815" s="1">
        <f>COUNTIF(B1815,"*ia*")</f>
        <v>0</v>
      </c>
      <c r="M1815" s="1">
        <f>COUNTIF(B1815,"*iu*")</f>
        <v>0</v>
      </c>
      <c r="N1815" s="1">
        <f>COUNTIF(B1815,"*ei*")</f>
        <v>0</v>
      </c>
      <c r="O1815" s="1">
        <f>COUNTIF(B1815,"*ea*")</f>
        <v>0</v>
      </c>
      <c r="P1815" s="1">
        <f>COUNTIF(B1815,"*eo*")</f>
        <v>0</v>
      </c>
      <c r="Q1815" s="1">
        <f>COUNTIF(B1815,"*eu*")</f>
        <v>0</v>
      </c>
      <c r="R1815" s="1">
        <f>COUNTIF(B1815,"*ai*")</f>
        <v>0</v>
      </c>
      <c r="S1815" s="1">
        <f>COUNTIF(B1815,"*ae*")</f>
        <v>0</v>
      </c>
      <c r="T1815" s="1">
        <f>COUNTIF(B1815,"*ao*")</f>
        <v>0</v>
      </c>
      <c r="U1815" s="1">
        <f>COUNTIF(B1815,"*au*")</f>
        <v>0</v>
      </c>
      <c r="V1815" s="1">
        <f>COUNTIF(B1815,"*oi*")</f>
        <v>0</v>
      </c>
      <c r="W1815" s="1">
        <f>COUNTIF(B1815,"*oe*")</f>
        <v>0</v>
      </c>
      <c r="X1815" s="1">
        <f>COUNTIF(B1815,"*oa*")</f>
        <v>0</v>
      </c>
      <c r="Y1815" s="1">
        <f>COUNTIF(B1815,"*ou*")</f>
        <v>0</v>
      </c>
      <c r="Z1815" s="1">
        <f>COUNTIF(B1815,"*ui*")</f>
        <v>0</v>
      </c>
      <c r="AA1815" s="1">
        <f>COUNTIF(B1815,"*ua*")</f>
        <v>0</v>
      </c>
      <c r="AB1815">
        <f>SUM(G1815:AA1815)</f>
        <v>0</v>
      </c>
      <c r="AC1815">
        <v>3</v>
      </c>
      <c r="AD1815">
        <f>COUNTIF(AC1815,"2")</f>
        <v>0</v>
      </c>
      <c r="AE1815">
        <f>COUNTIF(AC1815,"3")</f>
        <v>1</v>
      </c>
      <c r="AF1815">
        <f>COUNTIF(AC1815,"4")</f>
        <v>0</v>
      </c>
      <c r="AG1815">
        <f>COUNTIF(AC1815,"5")</f>
        <v>0</v>
      </c>
      <c r="AH1815">
        <v>0</v>
      </c>
      <c r="AI1815">
        <v>0</v>
      </c>
      <c r="AJ1815">
        <v>1</v>
      </c>
      <c r="AM1815">
        <v>1</v>
      </c>
      <c r="AN1815" t="str">
        <f>RIGHT(B1815,1)</f>
        <v>ʔ</v>
      </c>
      <c r="AO1815" s="1">
        <f>COUNTIF(F1815,"CVCV")+COUNTIF(F1815,"CVVCV")</f>
        <v>0</v>
      </c>
      <c r="AP1815" s="1">
        <f>COUNTIF(F1815,"CVCVC")+COUNTIF(F1815,"CVVCVC")</f>
        <v>0</v>
      </c>
      <c r="AQ1815" s="1">
        <f>COUNTIF(F1815,"VCV")+COUNTIF(F1815,"VVCV")</f>
        <v>0</v>
      </c>
      <c r="AR1815" s="1">
        <f>COUNTIF(F1815,"VCVC")+COUNTIF(F1815,"VVCVC")</f>
        <v>0</v>
      </c>
      <c r="AS1815" s="1">
        <f>COUNTIF(F1815,"CVV")</f>
        <v>0</v>
      </c>
      <c r="AT1815" s="1">
        <f>COUNTIF(F1815,"CVVC")</f>
        <v>0</v>
      </c>
      <c r="AU1815" s="1">
        <f>COUNTIF(F1815,"VV")</f>
        <v>0</v>
      </c>
      <c r="AV1815" s="1">
        <f>COUNTIF(F1815,"VVC")</f>
        <v>0</v>
      </c>
      <c r="AW1815" s="1">
        <f>COUNTIF(F1815,"CVVCVC")+COUNTIF(F1815,"VVCVC")+COUNTIF(F1815,"CVVCV")+COUNTIF(F1815,"VVCV")</f>
        <v>0</v>
      </c>
      <c r="AY1815" s="1">
        <f>COUNTIF(F1815,"CCVCV")</f>
        <v>0</v>
      </c>
      <c r="AZ1815" s="1">
        <f>COUNTIF(F1815,"CCVCVC")</f>
        <v>0</v>
      </c>
      <c r="BA1815" s="1">
        <f>COUNTIF(F1815,"CCVV")</f>
        <v>0</v>
      </c>
      <c r="BB1815" s="1">
        <f>COUNTIF(F1815,"CCVVC")</f>
        <v>0</v>
      </c>
      <c r="BF1815" s="1" t="str">
        <f>RIGHT(F1815,4)</f>
        <v>VCVC</v>
      </c>
      <c r="BG1815" s="1"/>
      <c r="BJ1815">
        <v>1</v>
      </c>
      <c r="BP1815" s="1">
        <f>SUM(BG1815:BO1815)</f>
        <v>1</v>
      </c>
      <c r="BQ1815">
        <v>0</v>
      </c>
      <c r="BS1815" s="1" t="str">
        <f>LEFT(B1815,1)</f>
        <v>a</v>
      </c>
      <c r="BT1815" s="1" t="str">
        <f>LEFT(B1815,2)</f>
        <v>at</v>
      </c>
      <c r="BU1815" s="1" t="str">
        <f>RIGHT(B1815,1)</f>
        <v>ʔ</v>
      </c>
      <c r="BX1815" s="10">
        <v>1</v>
      </c>
      <c r="BY1815" s="10" t="str">
        <f>LEFT(CA1815,1)</f>
        <v>o</v>
      </c>
      <c r="BZ1815" s="10" t="str">
        <f>LEFT(CC1815,1)</f>
        <v>i</v>
      </c>
      <c r="CA1815" s="10" t="str">
        <f>RIGHT(B1815,4)</f>
        <v>okiʔ</v>
      </c>
      <c r="CB1815" s="10" t="str">
        <f>RIGHT(B1815,3)</f>
        <v>kiʔ</v>
      </c>
      <c r="CC1815" s="10" t="str">
        <f>RIGHT(B1815,2)</f>
        <v>iʔ</v>
      </c>
      <c r="CD1815" s="10" t="str">
        <f>RIGHT(B1815,1)</f>
        <v>ʔ</v>
      </c>
    </row>
    <row r="1816" spans="1:82">
      <c r="A1816">
        <v>1051</v>
      </c>
      <c r="B1816" s="30" t="s">
        <v>1119</v>
      </c>
      <c r="C1816" t="s">
        <v>2781</v>
      </c>
      <c r="D1816" t="s">
        <v>1150</v>
      </c>
      <c r="E1816" t="s">
        <v>2821</v>
      </c>
      <c r="F1816" t="s">
        <v>2839</v>
      </c>
      <c r="G1816" s="1">
        <f>COUNTIF(B1816,"*ii*")</f>
        <v>0</v>
      </c>
      <c r="H1816" s="1">
        <f>COUNTIF(B1816,"*ee*")</f>
        <v>0</v>
      </c>
      <c r="I1816" s="1">
        <f>COUNTIF(B1816,"*aa*")</f>
        <v>0</v>
      </c>
      <c r="J1816" s="1">
        <f>COUNTIF(B1816,"*oo*")</f>
        <v>0</v>
      </c>
      <c r="K1816" s="1">
        <f>COUNTIF(B1816,"*uu*")</f>
        <v>0</v>
      </c>
      <c r="L1816" s="1">
        <f>COUNTIF(B1816,"*ia*")</f>
        <v>0</v>
      </c>
      <c r="M1816" s="1">
        <f>COUNTIF(B1816,"*iu*")</f>
        <v>0</v>
      </c>
      <c r="N1816" s="1">
        <f>COUNTIF(B1816,"*ei*")</f>
        <v>0</v>
      </c>
      <c r="O1816" s="1">
        <f>COUNTIF(B1816,"*ea*")</f>
        <v>0</v>
      </c>
      <c r="P1816" s="1">
        <f>COUNTIF(B1816,"*eo*")</f>
        <v>0</v>
      </c>
      <c r="Q1816" s="1">
        <f>COUNTIF(B1816,"*eu*")</f>
        <v>0</v>
      </c>
      <c r="R1816" s="1">
        <f>COUNTIF(B1816,"*ai*")</f>
        <v>0</v>
      </c>
      <c r="S1816" s="1">
        <f>COUNTIF(B1816,"*ae*")</f>
        <v>0</v>
      </c>
      <c r="T1816" s="1">
        <f>COUNTIF(B1816,"*ao*")</f>
        <v>0</v>
      </c>
      <c r="U1816" s="1">
        <f>COUNTIF(B1816,"*au*")</f>
        <v>0</v>
      </c>
      <c r="V1816" s="1">
        <f>COUNTIF(B1816,"*oi*")</f>
        <v>0</v>
      </c>
      <c r="W1816" s="1">
        <f>COUNTIF(B1816,"*oe*")</f>
        <v>0</v>
      </c>
      <c r="X1816" s="1">
        <f>COUNTIF(B1816,"*oa*")</f>
        <v>0</v>
      </c>
      <c r="Y1816" s="1">
        <f>COUNTIF(B1816,"*ou*")</f>
        <v>0</v>
      </c>
      <c r="Z1816" s="1">
        <f>COUNTIF(B1816,"*ui*")</f>
        <v>0</v>
      </c>
      <c r="AA1816" s="1">
        <f>COUNTIF(B1816,"*ua*")</f>
        <v>0</v>
      </c>
      <c r="AB1816">
        <f>SUM(G1816:AA1816)</f>
        <v>0</v>
      </c>
      <c r="AC1816">
        <v>2</v>
      </c>
      <c r="AD1816">
        <f>COUNTIF(AC1816,"2")</f>
        <v>1</v>
      </c>
      <c r="AE1816">
        <f>COUNTIF(AC1816,"3")</f>
        <v>0</v>
      </c>
      <c r="AF1816">
        <f>COUNTIF(AC1816,"4")</f>
        <v>0</v>
      </c>
      <c r="AG1816">
        <f>COUNTIF(AC1816,"5")</f>
        <v>0</v>
      </c>
      <c r="AH1816">
        <v>0</v>
      </c>
      <c r="AI1816">
        <v>0</v>
      </c>
      <c r="AJ1816">
        <v>1</v>
      </c>
      <c r="AL1816">
        <v>1</v>
      </c>
      <c r="AO1816" s="1">
        <f>COUNTIF(F1816,"CVCV")+COUNTIF(F1816,"CVVCV")</f>
        <v>0</v>
      </c>
      <c r="AP1816" s="1">
        <f>COUNTIF(F1816,"CVCVC")+COUNTIF(F1816,"CVVCVC")</f>
        <v>0</v>
      </c>
      <c r="AQ1816" s="1">
        <f>COUNTIF(F1816,"VCV")+COUNTIF(F1816,"VVCV")</f>
        <v>1</v>
      </c>
      <c r="AR1816" s="1">
        <f>COUNTIF(F1816,"VCVC")+COUNTIF(F1816,"VVCVC")</f>
        <v>0</v>
      </c>
      <c r="AS1816" s="1">
        <f>COUNTIF(F1816,"CVV")</f>
        <v>0</v>
      </c>
      <c r="AT1816" s="1">
        <f>COUNTIF(F1816,"CVVC")</f>
        <v>0</v>
      </c>
      <c r="AU1816" s="1">
        <f>COUNTIF(F1816,"VV")</f>
        <v>0</v>
      </c>
      <c r="AV1816" s="1">
        <f>COUNTIF(F1816,"VVC")</f>
        <v>0</v>
      </c>
      <c r="AW1816" s="1">
        <f>COUNTIF(F1816,"CVVCVC")+COUNTIF(F1816,"VVCVC")+COUNTIF(F1816,"CVVCV")+COUNTIF(F1816,"VVCV")</f>
        <v>0</v>
      </c>
      <c r="AY1816" s="1">
        <f>COUNTIF(F1816,"CCVCV")</f>
        <v>0</v>
      </c>
      <c r="AZ1816" s="1">
        <f>COUNTIF(F1816,"CCVCVC")</f>
        <v>0</v>
      </c>
      <c r="BA1816" s="1">
        <f>COUNTIF(F1816,"CCVV")</f>
        <v>0</v>
      </c>
      <c r="BB1816" s="1">
        <f>COUNTIF(F1816,"CCVVC")</f>
        <v>0</v>
      </c>
      <c r="BF1816" s="1" t="str">
        <f>RIGHT(F1816,4)</f>
        <v>VCV</v>
      </c>
      <c r="BG1816" s="1">
        <v>1</v>
      </c>
      <c r="BH1816">
        <v>1</v>
      </c>
      <c r="BP1816" s="1">
        <f>SUM(BG1816:BO1816)</f>
        <v>2</v>
      </c>
      <c r="BQ1816">
        <v>0</v>
      </c>
      <c r="BS1816" s="1" t="str">
        <f>LEFT(B1816,1)</f>
        <v>o</v>
      </c>
      <c r="BT1816" s="1" t="str">
        <f>LEFT(B1816,2)</f>
        <v>ok</v>
      </c>
      <c r="BU1816" s="1" t="str">
        <f>RIGHT(B1816,1)</f>
        <v>a</v>
      </c>
      <c r="BX1816" s="10">
        <v>0</v>
      </c>
      <c r="BY1816" s="10" t="str">
        <f>LEFT(CA1816,1)</f>
        <v>o</v>
      </c>
      <c r="BZ1816" s="10" t="str">
        <f>RIGHT(B1816,1)</f>
        <v>a</v>
      </c>
      <c r="CA1816" s="10" t="str">
        <f>RIGHT(B1816,3)</f>
        <v>oka</v>
      </c>
      <c r="CB1816" s="10" t="str">
        <f>RIGHT(B1816,3)</f>
        <v>oka</v>
      </c>
      <c r="CC1816" s="10" t="str">
        <f>RIGHT(B1816,2)</f>
        <v>ka</v>
      </c>
      <c r="CD1816" s="10" t="str">
        <f>RIGHT(B1816,1)</f>
        <v>a</v>
      </c>
    </row>
    <row r="1817" spans="1:82">
      <c r="A1817">
        <v>439</v>
      </c>
      <c r="B1817" s="30" t="s">
        <v>230</v>
      </c>
      <c r="C1817" t="s">
        <v>1465</v>
      </c>
      <c r="D1817" t="s">
        <v>1160</v>
      </c>
      <c r="E1817" t="s">
        <v>2821</v>
      </c>
      <c r="F1817" t="s">
        <v>2839</v>
      </c>
      <c r="G1817" s="1">
        <f>COUNTIF(B1817,"*ii*")</f>
        <v>0</v>
      </c>
      <c r="H1817" s="1">
        <f>COUNTIF(B1817,"*ee*")</f>
        <v>0</v>
      </c>
      <c r="I1817" s="1">
        <f>COUNTIF(B1817,"*aa*")</f>
        <v>0</v>
      </c>
      <c r="J1817" s="1">
        <f>COUNTIF(B1817,"*oo*")</f>
        <v>0</v>
      </c>
      <c r="K1817" s="1">
        <f>COUNTIF(B1817,"*uu*")</f>
        <v>0</v>
      </c>
      <c r="L1817" s="1">
        <f>COUNTIF(B1817,"*ia*")</f>
        <v>0</v>
      </c>
      <c r="M1817" s="1">
        <f>COUNTIF(B1817,"*iu*")</f>
        <v>0</v>
      </c>
      <c r="N1817" s="1">
        <f>COUNTIF(B1817,"*ei*")</f>
        <v>0</v>
      </c>
      <c r="O1817" s="1">
        <f>COUNTIF(B1817,"*ea*")</f>
        <v>0</v>
      </c>
      <c r="P1817" s="1">
        <f>COUNTIF(B1817,"*eo*")</f>
        <v>0</v>
      </c>
      <c r="Q1817" s="1">
        <f>COUNTIF(B1817,"*eu*")</f>
        <v>0</v>
      </c>
      <c r="R1817" s="1">
        <f>COUNTIF(B1817,"*ai*")</f>
        <v>0</v>
      </c>
      <c r="S1817" s="1">
        <f>COUNTIF(B1817,"*ae*")</f>
        <v>0</v>
      </c>
      <c r="T1817" s="1">
        <f>COUNTIF(B1817,"*ao*")</f>
        <v>0</v>
      </c>
      <c r="U1817" s="1">
        <f>COUNTIF(B1817,"*au*")</f>
        <v>0</v>
      </c>
      <c r="V1817" s="1">
        <f>COUNTIF(B1817,"*oi*")</f>
        <v>0</v>
      </c>
      <c r="W1817" s="1">
        <f>COUNTIF(B1817,"*oe*")</f>
        <v>0</v>
      </c>
      <c r="X1817" s="1">
        <f>COUNTIF(B1817,"*oa*")</f>
        <v>0</v>
      </c>
      <c r="Y1817" s="1">
        <f>COUNTIF(B1817,"*ou*")</f>
        <v>0</v>
      </c>
      <c r="Z1817" s="1">
        <f>COUNTIF(B1817,"*ui*")</f>
        <v>0</v>
      </c>
      <c r="AA1817" s="1">
        <f>COUNTIF(B1817,"*ua*")</f>
        <v>0</v>
      </c>
      <c r="AB1817">
        <f>SUM(G1817:AA1817)</f>
        <v>0</v>
      </c>
      <c r="AC1817">
        <v>2</v>
      </c>
      <c r="AD1817">
        <f>COUNTIF(AC1817,"2")</f>
        <v>1</v>
      </c>
      <c r="AE1817">
        <f>COUNTIF(AC1817,"3")</f>
        <v>0</v>
      </c>
      <c r="AF1817">
        <f>COUNTIF(AC1817,"4")</f>
        <v>0</v>
      </c>
      <c r="AG1817">
        <f>COUNTIF(AC1817,"5")</f>
        <v>0</v>
      </c>
      <c r="AH1817">
        <v>0</v>
      </c>
      <c r="AI1817">
        <v>0</v>
      </c>
      <c r="AJ1817">
        <v>1</v>
      </c>
      <c r="AL1817">
        <v>1</v>
      </c>
      <c r="AO1817" s="1">
        <f>COUNTIF(F1817,"CVCV")+COUNTIF(F1817,"CVVCV")</f>
        <v>0</v>
      </c>
      <c r="AP1817" s="1">
        <f>COUNTIF(F1817,"CVCVC")+COUNTIF(F1817,"CVVCVC")</f>
        <v>0</v>
      </c>
      <c r="AQ1817" s="1">
        <f>COUNTIF(F1817,"VCV")+COUNTIF(F1817,"VVCV")</f>
        <v>1</v>
      </c>
      <c r="AR1817" s="1">
        <f>COUNTIF(F1817,"VCVC")+COUNTIF(F1817,"VVCVC")</f>
        <v>0</v>
      </c>
      <c r="AS1817" s="1">
        <f>COUNTIF(F1817,"CVV")</f>
        <v>0</v>
      </c>
      <c r="AT1817" s="1">
        <f>COUNTIF(F1817,"CVVC")</f>
        <v>0</v>
      </c>
      <c r="AU1817" s="1">
        <f>COUNTIF(F1817,"VV")</f>
        <v>0</v>
      </c>
      <c r="AV1817" s="1">
        <f>COUNTIF(F1817,"VVC")</f>
        <v>0</v>
      </c>
      <c r="AW1817" s="1">
        <f>COUNTIF(F1817,"CVVCVC")+COUNTIF(F1817,"VVCVC")+COUNTIF(F1817,"CVVCV")+COUNTIF(F1817,"VVCV")</f>
        <v>0</v>
      </c>
      <c r="AY1817" s="1">
        <f>COUNTIF(F1817,"CCVCV")</f>
        <v>0</v>
      </c>
      <c r="AZ1817" s="1">
        <f>COUNTIF(F1817,"CCVCVC")</f>
        <v>0</v>
      </c>
      <c r="BA1817" s="1">
        <f>COUNTIF(F1817,"CCVV")</f>
        <v>0</v>
      </c>
      <c r="BB1817" s="1">
        <f>COUNTIF(F1817,"CCVVC")</f>
        <v>0</v>
      </c>
      <c r="BF1817" s="1" t="str">
        <f>RIGHT(F1817,4)</f>
        <v>VCV</v>
      </c>
      <c r="BG1817" s="1">
        <v>1</v>
      </c>
      <c r="BH1817">
        <v>1</v>
      </c>
      <c r="BP1817" s="1">
        <f>SUM(BG1817:BO1817)</f>
        <v>2</v>
      </c>
      <c r="BQ1817">
        <v>0</v>
      </c>
      <c r="BS1817" s="1" t="str">
        <f>LEFT(B1817,1)</f>
        <v>i</v>
      </c>
      <c r="BT1817" s="1" t="str">
        <f>LEFT(B1817,2)</f>
        <v>im</v>
      </c>
      <c r="BU1817" s="1" t="str">
        <f>RIGHT(B1817,1)</f>
        <v>a</v>
      </c>
      <c r="BX1817" s="10">
        <v>1</v>
      </c>
      <c r="BY1817" s="10" t="str">
        <f>LEFT(CA1817,1)</f>
        <v>i</v>
      </c>
      <c r="BZ1817" s="10" t="str">
        <f>RIGHT(B1817,1)</f>
        <v>a</v>
      </c>
      <c r="CA1817" s="10" t="str">
        <f>RIGHT(B1817,3)</f>
        <v>ima</v>
      </c>
      <c r="CB1817" s="10" t="str">
        <f>RIGHT(B1817,3)</f>
        <v>ima</v>
      </c>
      <c r="CC1817" s="10" t="str">
        <f>RIGHT(B1817,2)</f>
        <v>ma</v>
      </c>
      <c r="CD1817" s="10" t="str">
        <f>RIGHT(B1817,1)</f>
        <v>a</v>
      </c>
    </row>
    <row r="1818" spans="1:82">
      <c r="A1818">
        <v>1973</v>
      </c>
      <c r="B1818" s="30" t="s">
        <v>232</v>
      </c>
      <c r="C1818" t="s">
        <v>1467</v>
      </c>
      <c r="D1818" t="s">
        <v>1160</v>
      </c>
      <c r="E1818" t="s">
        <v>2821</v>
      </c>
      <c r="F1818" t="s">
        <v>2839</v>
      </c>
      <c r="G1818" s="1">
        <f>COUNTIF(B1818,"*ii*")</f>
        <v>0</v>
      </c>
      <c r="H1818" s="1">
        <f>COUNTIF(B1818,"*ee*")</f>
        <v>0</v>
      </c>
      <c r="I1818" s="1">
        <f>COUNTIF(B1818,"*aa*")</f>
        <v>0</v>
      </c>
      <c r="J1818" s="1">
        <f>COUNTIF(B1818,"*oo*")</f>
        <v>0</v>
      </c>
      <c r="K1818" s="1">
        <f>COUNTIF(B1818,"*uu*")</f>
        <v>0</v>
      </c>
      <c r="L1818" s="1">
        <f>COUNTIF(B1818,"*ia*")</f>
        <v>0</v>
      </c>
      <c r="M1818" s="1">
        <f>COUNTIF(B1818,"*iu*")</f>
        <v>0</v>
      </c>
      <c r="N1818" s="1">
        <f>COUNTIF(B1818,"*ei*")</f>
        <v>0</v>
      </c>
      <c r="O1818" s="1">
        <f>COUNTIF(B1818,"*ea*")</f>
        <v>0</v>
      </c>
      <c r="P1818" s="1">
        <f>COUNTIF(B1818,"*eo*")</f>
        <v>0</v>
      </c>
      <c r="Q1818" s="1">
        <f>COUNTIF(B1818,"*eu*")</f>
        <v>0</v>
      </c>
      <c r="R1818" s="1">
        <f>COUNTIF(B1818,"*ai*")</f>
        <v>0</v>
      </c>
      <c r="S1818" s="1">
        <f>COUNTIF(B1818,"*ae*")</f>
        <v>0</v>
      </c>
      <c r="T1818" s="1">
        <f>COUNTIF(B1818,"*ao*")</f>
        <v>0</v>
      </c>
      <c r="U1818" s="1">
        <f>COUNTIF(B1818,"*au*")</f>
        <v>0</v>
      </c>
      <c r="V1818" s="1">
        <f>COUNTIF(B1818,"*oi*")</f>
        <v>0</v>
      </c>
      <c r="W1818" s="1">
        <f>COUNTIF(B1818,"*oe*")</f>
        <v>0</v>
      </c>
      <c r="X1818" s="1">
        <f>COUNTIF(B1818,"*oa*")</f>
        <v>0</v>
      </c>
      <c r="Y1818" s="1">
        <f>COUNTIF(B1818,"*ou*")</f>
        <v>0</v>
      </c>
      <c r="Z1818" s="1">
        <f>COUNTIF(B1818,"*ui*")</f>
        <v>0</v>
      </c>
      <c r="AA1818" s="1">
        <f>COUNTIF(B1818,"*ua*")</f>
        <v>0</v>
      </c>
      <c r="AB1818">
        <f>SUM(G1818:AA1818)</f>
        <v>0</v>
      </c>
      <c r="AC1818">
        <v>2</v>
      </c>
      <c r="AD1818">
        <f>COUNTIF(AC1818,"2")</f>
        <v>1</v>
      </c>
      <c r="AE1818">
        <f>COUNTIF(AC1818,"3")</f>
        <v>0</v>
      </c>
      <c r="AF1818">
        <f>COUNTIF(AC1818,"4")</f>
        <v>0</v>
      </c>
      <c r="AG1818">
        <f>COUNTIF(AC1818,"5")</f>
        <v>0</v>
      </c>
      <c r="AH1818">
        <v>0</v>
      </c>
      <c r="AI1818">
        <v>0</v>
      </c>
      <c r="AJ1818">
        <v>1</v>
      </c>
      <c r="AL1818">
        <v>1</v>
      </c>
      <c r="AO1818" s="1">
        <f>COUNTIF(F1818,"CVCV")+COUNTIF(F1818,"CVVCV")</f>
        <v>0</v>
      </c>
      <c r="AP1818" s="1">
        <f>COUNTIF(F1818,"CVCVC")+COUNTIF(F1818,"CVVCVC")</f>
        <v>0</v>
      </c>
      <c r="AQ1818" s="1">
        <f>COUNTIF(F1818,"VCV")+COUNTIF(F1818,"VVCV")</f>
        <v>1</v>
      </c>
      <c r="AR1818" s="1">
        <f>COUNTIF(F1818,"VCVC")+COUNTIF(F1818,"VVCVC")</f>
        <v>0</v>
      </c>
      <c r="AS1818" s="1">
        <f>COUNTIF(F1818,"CVV")</f>
        <v>0</v>
      </c>
      <c r="AT1818" s="1">
        <f>COUNTIF(F1818,"CVVC")</f>
        <v>0</v>
      </c>
      <c r="AU1818" s="1">
        <f>COUNTIF(F1818,"VV")</f>
        <v>0</v>
      </c>
      <c r="AV1818" s="1">
        <f>COUNTIF(F1818,"VVC")</f>
        <v>0</v>
      </c>
      <c r="AW1818" s="1">
        <f>COUNTIF(F1818,"CVVCVC")+COUNTIF(F1818,"VVCVC")+COUNTIF(F1818,"CVVCV")+COUNTIF(F1818,"VVCV")</f>
        <v>0</v>
      </c>
      <c r="AY1818" s="1">
        <f>COUNTIF(F1818,"CCVCV")</f>
        <v>0</v>
      </c>
      <c r="AZ1818" s="1">
        <f>COUNTIF(F1818,"CCVCVC")</f>
        <v>0</v>
      </c>
      <c r="BA1818" s="1">
        <f>COUNTIF(F1818,"CCVV")</f>
        <v>0</v>
      </c>
      <c r="BB1818" s="1">
        <f>COUNTIF(F1818,"CCVVC")</f>
        <v>0</v>
      </c>
      <c r="BF1818" s="1" t="str">
        <f>RIGHT(F1818,4)</f>
        <v>VCV</v>
      </c>
      <c r="BG1818" s="1">
        <v>1</v>
      </c>
      <c r="BH1818">
        <v>1</v>
      </c>
      <c r="BP1818" s="1">
        <f>SUM(BG1818:BO1818)</f>
        <v>2</v>
      </c>
      <c r="BQ1818">
        <v>0</v>
      </c>
      <c r="BS1818" s="1" t="str">
        <f>LEFT(B1818,1)</f>
        <v>u</v>
      </c>
      <c r="BT1818" s="1" t="str">
        <f>LEFT(B1818,2)</f>
        <v>um</v>
      </c>
      <c r="BU1818" s="1" t="str">
        <f>RIGHT(B1818,1)</f>
        <v>a</v>
      </c>
      <c r="BX1818" s="10">
        <v>1</v>
      </c>
      <c r="BY1818" s="10" t="str">
        <f>LEFT(CA1818,1)</f>
        <v>u</v>
      </c>
      <c r="BZ1818" s="10" t="str">
        <f>RIGHT(B1818,1)</f>
        <v>a</v>
      </c>
      <c r="CA1818" s="10" t="str">
        <f>RIGHT(B1818,3)</f>
        <v>uma</v>
      </c>
      <c r="CB1818" s="10" t="str">
        <f>RIGHT(B1818,3)</f>
        <v>uma</v>
      </c>
      <c r="CC1818" s="10" t="str">
        <f>RIGHT(B1818,2)</f>
        <v>ma</v>
      </c>
      <c r="CD1818" s="10" t="str">
        <f>RIGHT(B1818,1)</f>
        <v>a</v>
      </c>
    </row>
    <row r="1819" spans="1:82">
      <c r="A1819">
        <v>40</v>
      </c>
      <c r="B1819" s="30" t="s">
        <v>445</v>
      </c>
      <c r="C1819" t="s">
        <v>1768</v>
      </c>
      <c r="D1819" t="s">
        <v>1150</v>
      </c>
      <c r="E1819" t="s">
        <v>2821</v>
      </c>
      <c r="F1819" t="s">
        <v>2839</v>
      </c>
      <c r="G1819" s="1">
        <f>COUNTIF(B1819,"*ii*")</f>
        <v>0</v>
      </c>
      <c r="H1819" s="1">
        <f>COUNTIF(B1819,"*ee*")</f>
        <v>0</v>
      </c>
      <c r="I1819" s="1">
        <f>COUNTIF(B1819,"*aa*")</f>
        <v>0</v>
      </c>
      <c r="J1819" s="1">
        <f>COUNTIF(B1819,"*oo*")</f>
        <v>0</v>
      </c>
      <c r="K1819" s="1">
        <f>COUNTIF(B1819,"*uu*")</f>
        <v>0</v>
      </c>
      <c r="L1819" s="1">
        <f>COUNTIF(B1819,"*ia*")</f>
        <v>0</v>
      </c>
      <c r="M1819" s="1">
        <f>COUNTIF(B1819,"*iu*")</f>
        <v>0</v>
      </c>
      <c r="N1819" s="1">
        <f>COUNTIF(B1819,"*ei*")</f>
        <v>0</v>
      </c>
      <c r="O1819" s="1">
        <f>COUNTIF(B1819,"*ea*")</f>
        <v>0</v>
      </c>
      <c r="P1819" s="1">
        <f>COUNTIF(B1819,"*eo*")</f>
        <v>0</v>
      </c>
      <c r="Q1819" s="1">
        <f>COUNTIF(B1819,"*eu*")</f>
        <v>0</v>
      </c>
      <c r="R1819" s="1">
        <f>COUNTIF(B1819,"*ai*")</f>
        <v>0</v>
      </c>
      <c r="S1819" s="1">
        <f>COUNTIF(B1819,"*ae*")</f>
        <v>0</v>
      </c>
      <c r="T1819" s="1">
        <f>COUNTIF(B1819,"*ao*")</f>
        <v>0</v>
      </c>
      <c r="U1819" s="1">
        <f>COUNTIF(B1819,"*au*")</f>
        <v>0</v>
      </c>
      <c r="V1819" s="1">
        <f>COUNTIF(B1819,"*oi*")</f>
        <v>0</v>
      </c>
      <c r="W1819" s="1">
        <f>COUNTIF(B1819,"*oe*")</f>
        <v>0</v>
      </c>
      <c r="X1819" s="1">
        <f>COUNTIF(B1819,"*oa*")</f>
        <v>0</v>
      </c>
      <c r="Y1819" s="1">
        <f>COUNTIF(B1819,"*ou*")</f>
        <v>0</v>
      </c>
      <c r="Z1819" s="1">
        <f>COUNTIF(B1819,"*ui*")</f>
        <v>0</v>
      </c>
      <c r="AA1819" s="1">
        <f>COUNTIF(B1819,"*ua*")</f>
        <v>0</v>
      </c>
      <c r="AB1819">
        <f>SUM(G1819:AA1819)</f>
        <v>0</v>
      </c>
      <c r="AC1819">
        <v>2</v>
      </c>
      <c r="AD1819">
        <f>COUNTIF(AC1819,"2")</f>
        <v>1</v>
      </c>
      <c r="AE1819">
        <f>COUNTIF(AC1819,"3")</f>
        <v>0</v>
      </c>
      <c r="AF1819">
        <f>COUNTIF(AC1819,"4")</f>
        <v>0</v>
      </c>
      <c r="AG1819">
        <f>COUNTIF(AC1819,"5")</f>
        <v>0</v>
      </c>
      <c r="AH1819">
        <v>0</v>
      </c>
      <c r="AI1819">
        <v>0</v>
      </c>
      <c r="AJ1819">
        <v>1</v>
      </c>
      <c r="AL1819">
        <v>1</v>
      </c>
      <c r="AO1819" s="1">
        <f>COUNTIF(F1819,"CVCV")+COUNTIF(F1819,"CVVCV")</f>
        <v>0</v>
      </c>
      <c r="AP1819" s="1">
        <f>COUNTIF(F1819,"CVCVC")+COUNTIF(F1819,"CVVCVC")</f>
        <v>0</v>
      </c>
      <c r="AQ1819" s="1">
        <f>COUNTIF(F1819,"VCV")+COUNTIF(F1819,"VVCV")</f>
        <v>1</v>
      </c>
      <c r="AR1819" s="1">
        <f>COUNTIF(F1819,"VCVC")+COUNTIF(F1819,"VVCVC")</f>
        <v>0</v>
      </c>
      <c r="AS1819" s="1">
        <f>COUNTIF(F1819,"CVV")</f>
        <v>0</v>
      </c>
      <c r="AT1819" s="1">
        <f>COUNTIF(F1819,"CVVC")</f>
        <v>0</v>
      </c>
      <c r="AU1819" s="1">
        <f>COUNTIF(F1819,"VV")</f>
        <v>0</v>
      </c>
      <c r="AV1819" s="1">
        <f>COUNTIF(F1819,"VVC")</f>
        <v>0</v>
      </c>
      <c r="AW1819" s="1">
        <f>COUNTIF(F1819,"CVVCVC")+COUNTIF(F1819,"VVCVC")+COUNTIF(F1819,"CVVCV")+COUNTIF(F1819,"VVCV")</f>
        <v>0</v>
      </c>
      <c r="AY1819" s="1">
        <f>COUNTIF(F1819,"CCVCV")</f>
        <v>0</v>
      </c>
      <c r="AZ1819" s="1">
        <f>COUNTIF(F1819,"CCVCVC")</f>
        <v>0</v>
      </c>
      <c r="BA1819" s="1">
        <f>COUNTIF(F1819,"CCVV")</f>
        <v>0</v>
      </c>
      <c r="BB1819" s="1">
        <f>COUNTIF(F1819,"CCVVC")</f>
        <v>0</v>
      </c>
      <c r="BF1819" s="1" t="str">
        <f>RIGHT(F1819,4)</f>
        <v>VCV</v>
      </c>
      <c r="BG1819" s="1">
        <v>1</v>
      </c>
      <c r="BH1819">
        <v>1</v>
      </c>
      <c r="BP1819" s="1">
        <f>SUM(BG1819:BO1819)</f>
        <v>2</v>
      </c>
      <c r="BQ1819">
        <v>0</v>
      </c>
      <c r="BS1819" s="1" t="str">
        <f>LEFT(B1819,1)</f>
        <v>a</v>
      </c>
      <c r="BT1819" s="1" t="str">
        <f>LEFT(B1819,2)</f>
        <v>an</v>
      </c>
      <c r="BU1819" s="1" t="str">
        <f>RIGHT(B1819,1)</f>
        <v>a</v>
      </c>
      <c r="BX1819" s="10">
        <v>0</v>
      </c>
      <c r="BY1819" s="10" t="str">
        <f>LEFT(CA1819,1)</f>
        <v>a</v>
      </c>
      <c r="BZ1819" s="10" t="str">
        <f>RIGHT(B1819,1)</f>
        <v>a</v>
      </c>
      <c r="CA1819" s="10" t="str">
        <f>RIGHT(B1819,3)</f>
        <v>ana</v>
      </c>
      <c r="CB1819" s="10" t="str">
        <f>RIGHT(B1819,3)</f>
        <v>ana</v>
      </c>
      <c r="CC1819" s="10" t="str">
        <f>RIGHT(B1819,2)</f>
        <v>na</v>
      </c>
      <c r="CD1819" s="10" t="str">
        <f>RIGHT(B1819,1)</f>
        <v>a</v>
      </c>
    </row>
    <row r="1820" spans="1:82">
      <c r="A1820">
        <v>444</v>
      </c>
      <c r="B1820" s="30" t="s">
        <v>420</v>
      </c>
      <c r="C1820" t="s">
        <v>1729</v>
      </c>
      <c r="D1820" t="s">
        <v>1152</v>
      </c>
      <c r="E1820" t="s">
        <v>1141</v>
      </c>
      <c r="F1820" t="s">
        <v>2839</v>
      </c>
      <c r="G1820" s="1">
        <f>COUNTIF(B1820,"*ii*")</f>
        <v>0</v>
      </c>
      <c r="H1820" s="1">
        <f>COUNTIF(B1820,"*ee*")</f>
        <v>0</v>
      </c>
      <c r="I1820" s="1">
        <f>COUNTIF(B1820,"*aa*")</f>
        <v>0</v>
      </c>
      <c r="J1820" s="1">
        <f>COUNTIF(B1820,"*oo*")</f>
        <v>0</v>
      </c>
      <c r="K1820" s="1">
        <f>COUNTIF(B1820,"*uu*")</f>
        <v>0</v>
      </c>
      <c r="L1820" s="1">
        <f>COUNTIF(B1820,"*ia*")</f>
        <v>0</v>
      </c>
      <c r="M1820" s="1">
        <f>COUNTIF(B1820,"*iu*")</f>
        <v>0</v>
      </c>
      <c r="N1820" s="1">
        <f>COUNTIF(B1820,"*ei*")</f>
        <v>0</v>
      </c>
      <c r="O1820" s="1">
        <f>COUNTIF(B1820,"*ea*")</f>
        <v>0</v>
      </c>
      <c r="P1820" s="1">
        <f>COUNTIF(B1820,"*eo*")</f>
        <v>0</v>
      </c>
      <c r="Q1820" s="1">
        <f>COUNTIF(B1820,"*eu*")</f>
        <v>0</v>
      </c>
      <c r="R1820" s="1">
        <f>COUNTIF(B1820,"*ai*")</f>
        <v>0</v>
      </c>
      <c r="S1820" s="1">
        <f>COUNTIF(B1820,"*ae*")</f>
        <v>0</v>
      </c>
      <c r="T1820" s="1">
        <f>COUNTIF(B1820,"*ao*")</f>
        <v>0</v>
      </c>
      <c r="U1820" s="1">
        <f>COUNTIF(B1820,"*au*")</f>
        <v>0</v>
      </c>
      <c r="V1820" s="1">
        <f>COUNTIF(B1820,"*oi*")</f>
        <v>0</v>
      </c>
      <c r="W1820" s="1">
        <f>COUNTIF(B1820,"*oe*")</f>
        <v>0</v>
      </c>
      <c r="X1820" s="1">
        <f>COUNTIF(B1820,"*oa*")</f>
        <v>0</v>
      </c>
      <c r="Y1820" s="1">
        <f>COUNTIF(B1820,"*ou*")</f>
        <v>0</v>
      </c>
      <c r="Z1820" s="1">
        <f>COUNTIF(B1820,"*ui*")</f>
        <v>0</v>
      </c>
      <c r="AA1820" s="1">
        <f>COUNTIF(B1820,"*ua*")</f>
        <v>0</v>
      </c>
      <c r="AB1820">
        <f>SUM(G1820:AA1820)</f>
        <v>0</v>
      </c>
      <c r="AC1820">
        <v>2</v>
      </c>
      <c r="AD1820">
        <f>COUNTIF(AC1820,"2")</f>
        <v>1</v>
      </c>
      <c r="AE1820">
        <f>COUNTIF(AC1820,"3")</f>
        <v>0</v>
      </c>
      <c r="AF1820">
        <f>COUNTIF(AC1820,"4")</f>
        <v>0</v>
      </c>
      <c r="AG1820">
        <f>COUNTIF(AC1820,"5")</f>
        <v>0</v>
      </c>
      <c r="AH1820">
        <v>0</v>
      </c>
      <c r="AI1820">
        <v>0</v>
      </c>
      <c r="AJ1820">
        <v>1</v>
      </c>
      <c r="AL1820">
        <v>1</v>
      </c>
      <c r="AO1820" s="1">
        <f>COUNTIF(F1820,"CVCV")+COUNTIF(F1820,"CVVCV")</f>
        <v>0</v>
      </c>
      <c r="AP1820" s="1">
        <f>COUNTIF(F1820,"CVCVC")+COUNTIF(F1820,"CVVCVC")</f>
        <v>0</v>
      </c>
      <c r="AQ1820" s="1">
        <f>COUNTIF(F1820,"VCV")+COUNTIF(F1820,"VVCV")</f>
        <v>1</v>
      </c>
      <c r="AR1820" s="1">
        <f>COUNTIF(F1820,"VCVC")+COUNTIF(F1820,"VVCVC")</f>
        <v>0</v>
      </c>
      <c r="AS1820" s="1">
        <f>COUNTIF(F1820,"CVV")</f>
        <v>0</v>
      </c>
      <c r="AT1820" s="1">
        <f>COUNTIF(F1820,"CVVC")</f>
        <v>0</v>
      </c>
      <c r="AU1820" s="1">
        <f>COUNTIF(F1820,"VV")</f>
        <v>0</v>
      </c>
      <c r="AV1820" s="1">
        <f>COUNTIF(F1820,"VVC")</f>
        <v>0</v>
      </c>
      <c r="AW1820" s="1">
        <f>COUNTIF(F1820,"CVVCVC")+COUNTIF(F1820,"VVCVC")+COUNTIF(F1820,"CVVCV")+COUNTIF(F1820,"VVCV")</f>
        <v>0</v>
      </c>
      <c r="AY1820" s="1">
        <f>COUNTIF(F1820,"CCVCV")</f>
        <v>0</v>
      </c>
      <c r="AZ1820" s="1">
        <f>COUNTIF(F1820,"CCVCVC")</f>
        <v>0</v>
      </c>
      <c r="BA1820" s="1">
        <f>COUNTIF(F1820,"CCVV")</f>
        <v>0</v>
      </c>
      <c r="BB1820" s="1">
        <f>COUNTIF(F1820,"CCVVC")</f>
        <v>0</v>
      </c>
      <c r="BF1820" s="1" t="str">
        <f>RIGHT(F1820,4)</f>
        <v>VCV</v>
      </c>
      <c r="BG1820" s="1">
        <v>1</v>
      </c>
      <c r="BH1820">
        <v>1</v>
      </c>
      <c r="BP1820" s="1">
        <f>SUM(BG1820:BO1820)</f>
        <v>2</v>
      </c>
      <c r="BQ1820">
        <v>0</v>
      </c>
      <c r="BS1820" s="1" t="str">
        <f>LEFT(B1820,1)</f>
        <v>i</v>
      </c>
      <c r="BT1820" s="1" t="str">
        <f>LEFT(B1820,2)</f>
        <v>ir</v>
      </c>
      <c r="BU1820" s="1" t="str">
        <f>RIGHT(B1820,1)</f>
        <v>a</v>
      </c>
      <c r="BX1820" s="10">
        <v>1</v>
      </c>
      <c r="BY1820" s="10" t="str">
        <f>LEFT(CA1820,1)</f>
        <v>i</v>
      </c>
      <c r="BZ1820" s="10" t="str">
        <f>RIGHT(B1820,1)</f>
        <v>a</v>
      </c>
      <c r="CA1820" s="10" t="str">
        <f>RIGHT(B1820,3)</f>
        <v>ira</v>
      </c>
      <c r="CB1820" s="10" t="str">
        <f>RIGHT(B1820,3)</f>
        <v>ira</v>
      </c>
      <c r="CC1820" s="10" t="str">
        <f>RIGHT(B1820,2)</f>
        <v>ra</v>
      </c>
      <c r="CD1820" s="10" t="str">
        <f>RIGHT(B1820,1)</f>
        <v>a</v>
      </c>
    </row>
    <row r="1821" spans="1:82">
      <c r="A1821">
        <v>446</v>
      </c>
      <c r="B1821" s="30" t="s">
        <v>238</v>
      </c>
      <c r="C1821" t="s">
        <v>1474</v>
      </c>
      <c r="D1821" t="s">
        <v>1150</v>
      </c>
      <c r="E1821" t="s">
        <v>2821</v>
      </c>
      <c r="F1821" t="s">
        <v>2839</v>
      </c>
      <c r="G1821" s="1">
        <f>COUNTIF(B1821,"*ii*")</f>
        <v>0</v>
      </c>
      <c r="H1821" s="1">
        <f>COUNTIF(B1821,"*ee*")</f>
        <v>0</v>
      </c>
      <c r="I1821" s="1">
        <f>COUNTIF(B1821,"*aa*")</f>
        <v>0</v>
      </c>
      <c r="J1821" s="1">
        <f>COUNTIF(B1821,"*oo*")</f>
        <v>0</v>
      </c>
      <c r="K1821" s="1">
        <f>COUNTIF(B1821,"*uu*")</f>
        <v>0</v>
      </c>
      <c r="L1821" s="1">
        <f>COUNTIF(B1821,"*ia*")</f>
        <v>0</v>
      </c>
      <c r="M1821" s="1">
        <f>COUNTIF(B1821,"*iu*")</f>
        <v>0</v>
      </c>
      <c r="N1821" s="1">
        <f>COUNTIF(B1821,"*ei*")</f>
        <v>0</v>
      </c>
      <c r="O1821" s="1">
        <f>COUNTIF(B1821,"*ea*")</f>
        <v>0</v>
      </c>
      <c r="P1821" s="1">
        <f>COUNTIF(B1821,"*eo*")</f>
        <v>0</v>
      </c>
      <c r="Q1821" s="1">
        <f>COUNTIF(B1821,"*eu*")</f>
        <v>0</v>
      </c>
      <c r="R1821" s="1">
        <f>COUNTIF(B1821,"*ai*")</f>
        <v>0</v>
      </c>
      <c r="S1821" s="1">
        <f>COUNTIF(B1821,"*ae*")</f>
        <v>0</v>
      </c>
      <c r="T1821" s="1">
        <f>COUNTIF(B1821,"*ao*")</f>
        <v>0</v>
      </c>
      <c r="U1821" s="1">
        <f>COUNTIF(B1821,"*au*")</f>
        <v>0</v>
      </c>
      <c r="V1821" s="1">
        <f>COUNTIF(B1821,"*oi*")</f>
        <v>0</v>
      </c>
      <c r="W1821" s="1">
        <f>COUNTIF(B1821,"*oe*")</f>
        <v>0</v>
      </c>
      <c r="X1821" s="1">
        <f>COUNTIF(B1821,"*oa*")</f>
        <v>0</v>
      </c>
      <c r="Y1821" s="1">
        <f>COUNTIF(B1821,"*ou*")</f>
        <v>0</v>
      </c>
      <c r="Z1821" s="1">
        <f>COUNTIF(B1821,"*ui*")</f>
        <v>0</v>
      </c>
      <c r="AA1821" s="1">
        <f>COUNTIF(B1821,"*ua*")</f>
        <v>0</v>
      </c>
      <c r="AB1821">
        <f>SUM(G1821:AA1821)</f>
        <v>0</v>
      </c>
      <c r="AC1821">
        <v>2</v>
      </c>
      <c r="AD1821">
        <f>COUNTIF(AC1821,"2")</f>
        <v>1</v>
      </c>
      <c r="AE1821">
        <f>COUNTIF(AC1821,"3")</f>
        <v>0</v>
      </c>
      <c r="AF1821">
        <f>COUNTIF(AC1821,"4")</f>
        <v>0</v>
      </c>
      <c r="AG1821">
        <f>COUNTIF(AC1821,"5")</f>
        <v>0</v>
      </c>
      <c r="AH1821">
        <v>0</v>
      </c>
      <c r="AI1821">
        <v>0</v>
      </c>
      <c r="AJ1821">
        <v>1</v>
      </c>
      <c r="AL1821">
        <v>1</v>
      </c>
      <c r="AO1821" s="1">
        <f>COUNTIF(F1821,"CVCV")+COUNTIF(F1821,"CVVCV")</f>
        <v>0</v>
      </c>
      <c r="AP1821" s="1">
        <f>COUNTIF(F1821,"CVCVC")+COUNTIF(F1821,"CVVCVC")</f>
        <v>0</v>
      </c>
      <c r="AQ1821" s="1">
        <f>COUNTIF(F1821,"VCV")+COUNTIF(F1821,"VVCV")</f>
        <v>1</v>
      </c>
      <c r="AR1821" s="1">
        <f>COUNTIF(F1821,"VCVC")+COUNTIF(F1821,"VVCVC")</f>
        <v>0</v>
      </c>
      <c r="AS1821" s="1">
        <f>COUNTIF(F1821,"CVV")</f>
        <v>0</v>
      </c>
      <c r="AT1821" s="1">
        <f>COUNTIF(F1821,"CVVC")</f>
        <v>0</v>
      </c>
      <c r="AU1821" s="1">
        <f>COUNTIF(F1821,"VV")</f>
        <v>0</v>
      </c>
      <c r="AV1821" s="1">
        <f>COUNTIF(F1821,"VVC")</f>
        <v>0</v>
      </c>
      <c r="AW1821" s="1">
        <f>COUNTIF(F1821,"CVVCVC")+COUNTIF(F1821,"VVCVC")+COUNTIF(F1821,"CVVCV")+COUNTIF(F1821,"VVCV")</f>
        <v>0</v>
      </c>
      <c r="AY1821" s="1">
        <f>COUNTIF(F1821,"CCVCV")</f>
        <v>0</v>
      </c>
      <c r="AZ1821" s="1">
        <f>COUNTIF(F1821,"CCVCVC")</f>
        <v>0</v>
      </c>
      <c r="BA1821" s="1">
        <f>COUNTIF(F1821,"CCVV")</f>
        <v>0</v>
      </c>
      <c r="BB1821" s="1">
        <f>COUNTIF(F1821,"CCVVC")</f>
        <v>0</v>
      </c>
      <c r="BF1821" s="1" t="str">
        <f>RIGHT(F1821,4)</f>
        <v>VCV</v>
      </c>
      <c r="BG1821" s="1">
        <v>1</v>
      </c>
      <c r="BH1821">
        <v>1</v>
      </c>
      <c r="BP1821" s="1">
        <f>SUM(BG1821:BO1821)</f>
        <v>2</v>
      </c>
      <c r="BQ1821">
        <v>0</v>
      </c>
      <c r="BS1821" s="1" t="str">
        <f>LEFT(B1821,1)</f>
        <v>i</v>
      </c>
      <c r="BT1821" s="1" t="str">
        <f>LEFT(B1821,2)</f>
        <v>is</v>
      </c>
      <c r="BU1821" s="1" t="str">
        <f>RIGHT(B1821,1)</f>
        <v>a</v>
      </c>
      <c r="BX1821" s="10">
        <v>0</v>
      </c>
      <c r="BY1821" s="10" t="str">
        <f>LEFT(CA1821,1)</f>
        <v>i</v>
      </c>
      <c r="BZ1821" s="10" t="str">
        <f>RIGHT(B1821,1)</f>
        <v>a</v>
      </c>
      <c r="CA1821" s="10" t="str">
        <f>RIGHT(B1821,3)</f>
        <v>isa</v>
      </c>
      <c r="CB1821" s="10" t="str">
        <f>RIGHT(B1821,3)</f>
        <v>isa</v>
      </c>
      <c r="CC1821" s="10" t="str">
        <f>RIGHT(B1821,2)</f>
        <v>sa</v>
      </c>
      <c r="CD1821" s="10" t="str">
        <f>RIGHT(B1821,1)</f>
        <v>a</v>
      </c>
    </row>
    <row r="1822" spans="1:82">
      <c r="A1822">
        <v>1983</v>
      </c>
      <c r="B1822" s="30" t="s">
        <v>112</v>
      </c>
      <c r="C1822" t="s">
        <v>1297</v>
      </c>
      <c r="D1822" t="s">
        <v>1152</v>
      </c>
      <c r="E1822" t="s">
        <v>1141</v>
      </c>
      <c r="F1822" t="s">
        <v>2839</v>
      </c>
      <c r="G1822" s="1">
        <f>COUNTIF(B1822,"*ii*")</f>
        <v>0</v>
      </c>
      <c r="H1822" s="1">
        <f>COUNTIF(B1822,"*ee*")</f>
        <v>0</v>
      </c>
      <c r="I1822" s="1">
        <f>COUNTIF(B1822,"*aa*")</f>
        <v>0</v>
      </c>
      <c r="J1822" s="1">
        <f>COUNTIF(B1822,"*oo*")</f>
        <v>0</v>
      </c>
      <c r="K1822" s="1">
        <f>COUNTIF(B1822,"*uu*")</f>
        <v>0</v>
      </c>
      <c r="L1822" s="1">
        <f>COUNTIF(B1822,"*ia*")</f>
        <v>0</v>
      </c>
      <c r="M1822" s="1">
        <f>COUNTIF(B1822,"*iu*")</f>
        <v>0</v>
      </c>
      <c r="N1822" s="1">
        <f>COUNTIF(B1822,"*ei*")</f>
        <v>0</v>
      </c>
      <c r="O1822" s="1">
        <f>COUNTIF(B1822,"*ea*")</f>
        <v>0</v>
      </c>
      <c r="P1822" s="1">
        <f>COUNTIF(B1822,"*eo*")</f>
        <v>0</v>
      </c>
      <c r="Q1822" s="1">
        <f>COUNTIF(B1822,"*eu*")</f>
        <v>0</v>
      </c>
      <c r="R1822" s="1">
        <f>COUNTIF(B1822,"*ai*")</f>
        <v>0</v>
      </c>
      <c r="S1822" s="1">
        <f>COUNTIF(B1822,"*ae*")</f>
        <v>0</v>
      </c>
      <c r="T1822" s="1">
        <f>COUNTIF(B1822,"*ao*")</f>
        <v>0</v>
      </c>
      <c r="U1822" s="1">
        <f>COUNTIF(B1822,"*au*")</f>
        <v>0</v>
      </c>
      <c r="V1822" s="1">
        <f>COUNTIF(B1822,"*oi*")</f>
        <v>0</v>
      </c>
      <c r="W1822" s="1">
        <f>COUNTIF(B1822,"*oe*")</f>
        <v>0</v>
      </c>
      <c r="X1822" s="1">
        <f>COUNTIF(B1822,"*oa*")</f>
        <v>0</v>
      </c>
      <c r="Y1822" s="1">
        <f>COUNTIF(B1822,"*ou*")</f>
        <v>0</v>
      </c>
      <c r="Z1822" s="1">
        <f>COUNTIF(B1822,"*ui*")</f>
        <v>0</v>
      </c>
      <c r="AA1822" s="1">
        <f>COUNTIF(B1822,"*ua*")</f>
        <v>0</v>
      </c>
      <c r="AB1822">
        <f>SUM(G1822:AA1822)</f>
        <v>0</v>
      </c>
      <c r="AC1822">
        <v>2</v>
      </c>
      <c r="AD1822">
        <f>COUNTIF(AC1822,"2")</f>
        <v>1</v>
      </c>
      <c r="AE1822">
        <f>COUNTIF(AC1822,"3")</f>
        <v>0</v>
      </c>
      <c r="AF1822">
        <f>COUNTIF(AC1822,"4")</f>
        <v>0</v>
      </c>
      <c r="AG1822">
        <f>COUNTIF(AC1822,"5")</f>
        <v>0</v>
      </c>
      <c r="AH1822">
        <v>0</v>
      </c>
      <c r="AI1822">
        <v>0</v>
      </c>
      <c r="AJ1822">
        <v>1</v>
      </c>
      <c r="AL1822">
        <v>1</v>
      </c>
      <c r="AO1822" s="1">
        <f>COUNTIF(F1822,"CVCV")+COUNTIF(F1822,"CVVCV")</f>
        <v>0</v>
      </c>
      <c r="AP1822" s="1">
        <f>COUNTIF(F1822,"CVCVC")+COUNTIF(F1822,"CVVCVC")</f>
        <v>0</v>
      </c>
      <c r="AQ1822" s="1">
        <f>COUNTIF(F1822,"VCV")+COUNTIF(F1822,"VVCV")</f>
        <v>1</v>
      </c>
      <c r="AR1822" s="1">
        <f>COUNTIF(F1822,"VCVC")+COUNTIF(F1822,"VVCVC")</f>
        <v>0</v>
      </c>
      <c r="AS1822" s="1">
        <f>COUNTIF(F1822,"CVV")</f>
        <v>0</v>
      </c>
      <c r="AT1822" s="1">
        <f>COUNTIF(F1822,"CVVC")</f>
        <v>0</v>
      </c>
      <c r="AU1822" s="1">
        <f>COUNTIF(F1822,"VV")</f>
        <v>0</v>
      </c>
      <c r="AV1822" s="1">
        <f>COUNTIF(F1822,"VVC")</f>
        <v>0</v>
      </c>
      <c r="AW1822" s="1">
        <f>COUNTIF(F1822,"CVVCVC")+COUNTIF(F1822,"VVCVC")+COUNTIF(F1822,"CVVCV")+COUNTIF(F1822,"VVCV")</f>
        <v>0</v>
      </c>
      <c r="AY1822" s="1">
        <f>COUNTIF(F1822,"CCVCV")</f>
        <v>0</v>
      </c>
      <c r="AZ1822" s="1">
        <f>COUNTIF(F1822,"CCVCVC")</f>
        <v>0</v>
      </c>
      <c r="BA1822" s="1">
        <f>COUNTIF(F1822,"CCVV")</f>
        <v>0</v>
      </c>
      <c r="BB1822" s="1">
        <f>COUNTIF(F1822,"CCVVC")</f>
        <v>0</v>
      </c>
      <c r="BF1822" s="1" t="str">
        <f>RIGHT(F1822,4)</f>
        <v>VCV</v>
      </c>
      <c r="BG1822" s="1">
        <v>1</v>
      </c>
      <c r="BH1822">
        <v>1</v>
      </c>
      <c r="BP1822" s="1">
        <f>SUM(BG1822:BO1822)</f>
        <v>2</v>
      </c>
      <c r="BQ1822">
        <v>0</v>
      </c>
      <c r="BS1822" s="1" t="str">
        <f>LEFT(B1822,1)</f>
        <v>u</v>
      </c>
      <c r="BT1822" s="1" t="str">
        <f>LEFT(B1822,2)</f>
        <v>us</v>
      </c>
      <c r="BU1822" s="1" t="str">
        <f>RIGHT(B1822,1)</f>
        <v>a</v>
      </c>
      <c r="BX1822" s="10">
        <v>1</v>
      </c>
      <c r="BY1822" s="10" t="str">
        <f>LEFT(CA1822,1)</f>
        <v>u</v>
      </c>
      <c r="BZ1822" s="10" t="str">
        <f>RIGHT(B1822,1)</f>
        <v>a</v>
      </c>
      <c r="CA1822" s="10" t="str">
        <f>RIGHT(B1822,3)</f>
        <v>usa</v>
      </c>
      <c r="CB1822" s="10" t="str">
        <f>RIGHT(B1822,3)</f>
        <v>usa</v>
      </c>
      <c r="CC1822" s="10" t="str">
        <f>RIGHT(B1822,2)</f>
        <v>sa</v>
      </c>
      <c r="CD1822" s="10" t="str">
        <f>RIGHT(B1822,1)</f>
        <v>a</v>
      </c>
    </row>
    <row r="1823" spans="1:82">
      <c r="A1823">
        <v>71</v>
      </c>
      <c r="B1823" s="30" t="s">
        <v>239</v>
      </c>
      <c r="C1823" t="s">
        <v>2697</v>
      </c>
      <c r="D1823" t="s">
        <v>1141</v>
      </c>
      <c r="E1823" t="s">
        <v>1141</v>
      </c>
      <c r="F1823" t="s">
        <v>2839</v>
      </c>
      <c r="G1823" s="1">
        <f>COUNTIF(B1823,"*ii*")</f>
        <v>0</v>
      </c>
      <c r="H1823" s="1">
        <f>COUNTIF(B1823,"*ee*")</f>
        <v>0</v>
      </c>
      <c r="I1823" s="1">
        <f>COUNTIF(B1823,"*aa*")</f>
        <v>0</v>
      </c>
      <c r="J1823" s="1">
        <f>COUNTIF(B1823,"*oo*")</f>
        <v>0</v>
      </c>
      <c r="K1823" s="1">
        <f>COUNTIF(B1823,"*uu*")</f>
        <v>0</v>
      </c>
      <c r="L1823" s="1">
        <f>COUNTIF(B1823,"*ia*")</f>
        <v>0</v>
      </c>
      <c r="M1823" s="1">
        <f>COUNTIF(B1823,"*iu*")</f>
        <v>0</v>
      </c>
      <c r="N1823" s="1">
        <f>COUNTIF(B1823,"*ei*")</f>
        <v>0</v>
      </c>
      <c r="O1823" s="1">
        <f>COUNTIF(B1823,"*ea*")</f>
        <v>0</v>
      </c>
      <c r="P1823" s="1">
        <f>COUNTIF(B1823,"*eo*")</f>
        <v>0</v>
      </c>
      <c r="Q1823" s="1">
        <f>COUNTIF(B1823,"*eu*")</f>
        <v>0</v>
      </c>
      <c r="R1823" s="1">
        <f>COUNTIF(B1823,"*ai*")</f>
        <v>0</v>
      </c>
      <c r="S1823" s="1">
        <f>COUNTIF(B1823,"*ae*")</f>
        <v>0</v>
      </c>
      <c r="T1823" s="1">
        <f>COUNTIF(B1823,"*ao*")</f>
        <v>0</v>
      </c>
      <c r="U1823" s="1">
        <f>COUNTIF(B1823,"*au*")</f>
        <v>0</v>
      </c>
      <c r="V1823" s="1">
        <f>COUNTIF(B1823,"*oi*")</f>
        <v>0</v>
      </c>
      <c r="W1823" s="1">
        <f>COUNTIF(B1823,"*oe*")</f>
        <v>0</v>
      </c>
      <c r="X1823" s="1">
        <f>COUNTIF(B1823,"*oa*")</f>
        <v>0</v>
      </c>
      <c r="Y1823" s="1">
        <f>COUNTIF(B1823,"*ou*")</f>
        <v>0</v>
      </c>
      <c r="Z1823" s="1">
        <f>COUNTIF(B1823,"*ui*")</f>
        <v>0</v>
      </c>
      <c r="AA1823" s="1">
        <f>COUNTIF(B1823,"*ua*")</f>
        <v>0</v>
      </c>
      <c r="AB1823">
        <f>SUM(G1823:AA1823)</f>
        <v>0</v>
      </c>
      <c r="AC1823">
        <v>2</v>
      </c>
      <c r="AD1823">
        <f>COUNTIF(AC1823,"2")</f>
        <v>1</v>
      </c>
      <c r="AE1823">
        <f>COUNTIF(AC1823,"3")</f>
        <v>0</v>
      </c>
      <c r="AF1823">
        <f>COUNTIF(AC1823,"4")</f>
        <v>0</v>
      </c>
      <c r="AG1823">
        <f>COUNTIF(AC1823,"5")</f>
        <v>0</v>
      </c>
      <c r="AH1823">
        <v>0</v>
      </c>
      <c r="AI1823">
        <v>0</v>
      </c>
      <c r="AJ1823">
        <v>1</v>
      </c>
      <c r="AL1823">
        <v>1</v>
      </c>
      <c r="AO1823" s="1">
        <f>COUNTIF(F1823,"CVCV")+COUNTIF(F1823,"CVVCV")</f>
        <v>0</v>
      </c>
      <c r="AP1823" s="1">
        <f>COUNTIF(F1823,"CVCVC")+COUNTIF(F1823,"CVVCVC")</f>
        <v>0</v>
      </c>
      <c r="AQ1823" s="1">
        <f>COUNTIF(F1823,"VCV")+COUNTIF(F1823,"VVCV")</f>
        <v>1</v>
      </c>
      <c r="AR1823" s="1">
        <f>COUNTIF(F1823,"VCVC")+COUNTIF(F1823,"VVCVC")</f>
        <v>0</v>
      </c>
      <c r="AS1823" s="1">
        <f>COUNTIF(F1823,"CVV")</f>
        <v>0</v>
      </c>
      <c r="AT1823" s="1">
        <f>COUNTIF(F1823,"CVVC")</f>
        <v>0</v>
      </c>
      <c r="AU1823" s="1">
        <f>COUNTIF(F1823,"VV")</f>
        <v>0</v>
      </c>
      <c r="AV1823" s="1">
        <f>COUNTIF(F1823,"VVC")</f>
        <v>0</v>
      </c>
      <c r="AW1823" s="1">
        <f>COUNTIF(F1823,"CVVCVC")+COUNTIF(F1823,"VVCVC")+COUNTIF(F1823,"CVVCV")+COUNTIF(F1823,"VVCV")</f>
        <v>0</v>
      </c>
      <c r="AY1823" s="1">
        <f>COUNTIF(F1823,"CCVCV")</f>
        <v>0</v>
      </c>
      <c r="AZ1823" s="1">
        <f>COUNTIF(F1823,"CCVCVC")</f>
        <v>0</v>
      </c>
      <c r="BA1823" s="1">
        <f>COUNTIF(F1823,"CCVV")</f>
        <v>0</v>
      </c>
      <c r="BB1823" s="1">
        <f>COUNTIF(F1823,"CCVVC")</f>
        <v>0</v>
      </c>
      <c r="BF1823" s="1" t="str">
        <f>RIGHT(F1823,4)</f>
        <v>VCV</v>
      </c>
      <c r="BG1823" s="1">
        <v>1</v>
      </c>
      <c r="BH1823">
        <v>1</v>
      </c>
      <c r="BP1823" s="1">
        <f>SUM(BG1823:BO1823)</f>
        <v>2</v>
      </c>
      <c r="BQ1823">
        <v>0</v>
      </c>
      <c r="BS1823" s="1" t="str">
        <f>LEFT(B1823,1)</f>
        <v>a</v>
      </c>
      <c r="BT1823" s="1" t="str">
        <f>LEFT(B1823,2)</f>
        <v>at</v>
      </c>
      <c r="BU1823" s="1" t="str">
        <f>RIGHT(B1823,1)</f>
        <v>a</v>
      </c>
      <c r="BX1823" s="10">
        <v>1</v>
      </c>
      <c r="BY1823" s="10" t="str">
        <f>LEFT(CA1823,1)</f>
        <v>a</v>
      </c>
      <c r="BZ1823" s="10" t="str">
        <f>RIGHT(B1823,1)</f>
        <v>a</v>
      </c>
      <c r="CA1823" s="10" t="str">
        <f>RIGHT(B1823,3)</f>
        <v>ata</v>
      </c>
      <c r="CB1823" s="10" t="str">
        <f>RIGHT(B1823,3)</f>
        <v>ata</v>
      </c>
      <c r="CC1823" s="10" t="str">
        <f>RIGHT(B1823,2)</f>
        <v>ta</v>
      </c>
      <c r="CD1823" s="10" t="str">
        <f>RIGHT(B1823,1)</f>
        <v>a</v>
      </c>
    </row>
    <row r="1824" spans="1:82">
      <c r="A1824">
        <v>72</v>
      </c>
      <c r="B1824" s="30" t="s">
        <v>239</v>
      </c>
      <c r="C1824" t="s">
        <v>1476</v>
      </c>
      <c r="D1824" t="s">
        <v>1150</v>
      </c>
      <c r="E1824" t="s">
        <v>2821</v>
      </c>
      <c r="F1824" t="s">
        <v>2839</v>
      </c>
      <c r="G1824" s="1">
        <f>COUNTIF(B1824,"*ii*")</f>
        <v>0</v>
      </c>
      <c r="H1824" s="1">
        <f>COUNTIF(B1824,"*ee*")</f>
        <v>0</v>
      </c>
      <c r="I1824" s="1">
        <f>COUNTIF(B1824,"*aa*")</f>
        <v>0</v>
      </c>
      <c r="J1824" s="1">
        <f>COUNTIF(B1824,"*oo*")</f>
        <v>0</v>
      </c>
      <c r="K1824" s="1">
        <f>COUNTIF(B1824,"*uu*")</f>
        <v>0</v>
      </c>
      <c r="L1824" s="1">
        <f>COUNTIF(B1824,"*ia*")</f>
        <v>0</v>
      </c>
      <c r="M1824" s="1">
        <f>COUNTIF(B1824,"*iu*")</f>
        <v>0</v>
      </c>
      <c r="N1824" s="1">
        <f>COUNTIF(B1824,"*ei*")</f>
        <v>0</v>
      </c>
      <c r="O1824" s="1">
        <f>COUNTIF(B1824,"*ea*")</f>
        <v>0</v>
      </c>
      <c r="P1824" s="1">
        <f>COUNTIF(B1824,"*eo*")</f>
        <v>0</v>
      </c>
      <c r="Q1824" s="1">
        <f>COUNTIF(B1824,"*eu*")</f>
        <v>0</v>
      </c>
      <c r="R1824" s="1">
        <f>COUNTIF(B1824,"*ai*")</f>
        <v>0</v>
      </c>
      <c r="S1824" s="1">
        <f>COUNTIF(B1824,"*ae*")</f>
        <v>0</v>
      </c>
      <c r="T1824" s="1">
        <f>COUNTIF(B1824,"*ao*")</f>
        <v>0</v>
      </c>
      <c r="U1824" s="1">
        <f>COUNTIF(B1824,"*au*")</f>
        <v>0</v>
      </c>
      <c r="V1824" s="1">
        <f>COUNTIF(B1824,"*oi*")</f>
        <v>0</v>
      </c>
      <c r="W1824" s="1">
        <f>COUNTIF(B1824,"*oe*")</f>
        <v>0</v>
      </c>
      <c r="X1824" s="1">
        <f>COUNTIF(B1824,"*oa*")</f>
        <v>0</v>
      </c>
      <c r="Y1824" s="1">
        <f>COUNTIF(B1824,"*ou*")</f>
        <v>0</v>
      </c>
      <c r="Z1824" s="1">
        <f>COUNTIF(B1824,"*ui*")</f>
        <v>0</v>
      </c>
      <c r="AA1824" s="1">
        <f>COUNTIF(B1824,"*ua*")</f>
        <v>0</v>
      </c>
      <c r="AB1824">
        <f>SUM(G1824:AA1824)</f>
        <v>0</v>
      </c>
      <c r="AC1824">
        <v>2</v>
      </c>
      <c r="AD1824">
        <f>COUNTIF(AC1824,"2")</f>
        <v>1</v>
      </c>
      <c r="AE1824">
        <f>COUNTIF(AC1824,"3")</f>
        <v>0</v>
      </c>
      <c r="AF1824">
        <f>COUNTIF(AC1824,"4")</f>
        <v>0</v>
      </c>
      <c r="AG1824">
        <f>COUNTIF(AC1824,"5")</f>
        <v>0</v>
      </c>
      <c r="AH1824">
        <v>0</v>
      </c>
      <c r="AI1824">
        <v>0</v>
      </c>
      <c r="AJ1824">
        <v>1</v>
      </c>
      <c r="AL1824">
        <v>1</v>
      </c>
      <c r="AO1824" s="1">
        <f>COUNTIF(F1824,"CVCV")+COUNTIF(F1824,"CVVCV")</f>
        <v>0</v>
      </c>
      <c r="AP1824" s="1">
        <f>COUNTIF(F1824,"CVCVC")+COUNTIF(F1824,"CVVCVC")</f>
        <v>0</v>
      </c>
      <c r="AQ1824" s="1">
        <f>COUNTIF(F1824,"VCV")+COUNTIF(F1824,"VVCV")</f>
        <v>1</v>
      </c>
      <c r="AR1824" s="1">
        <f>COUNTIF(F1824,"VCVC")+COUNTIF(F1824,"VVCVC")</f>
        <v>0</v>
      </c>
      <c r="AS1824" s="1">
        <f>COUNTIF(F1824,"CVV")</f>
        <v>0</v>
      </c>
      <c r="AT1824" s="1">
        <f>COUNTIF(F1824,"CVVC")</f>
        <v>0</v>
      </c>
      <c r="AU1824" s="1">
        <f>COUNTIF(F1824,"VV")</f>
        <v>0</v>
      </c>
      <c r="AV1824" s="1">
        <f>COUNTIF(F1824,"VVC")</f>
        <v>0</v>
      </c>
      <c r="AW1824" s="1">
        <f>COUNTIF(F1824,"CVVCVC")+COUNTIF(F1824,"VVCVC")+COUNTIF(F1824,"CVVCV")+COUNTIF(F1824,"VVCV")</f>
        <v>0</v>
      </c>
      <c r="AY1824" s="1">
        <f>COUNTIF(F1824,"CCVCV")</f>
        <v>0</v>
      </c>
      <c r="AZ1824" s="1">
        <f>COUNTIF(F1824,"CCVCVC")</f>
        <v>0</v>
      </c>
      <c r="BA1824" s="1">
        <f>COUNTIF(F1824,"CCVV")</f>
        <v>0</v>
      </c>
      <c r="BB1824" s="1">
        <f>COUNTIF(F1824,"CCVVC")</f>
        <v>0</v>
      </c>
      <c r="BF1824" s="1" t="str">
        <f>RIGHT(F1824,4)</f>
        <v>VCV</v>
      </c>
      <c r="BG1824" s="1">
        <v>1</v>
      </c>
      <c r="BH1824">
        <v>1</v>
      </c>
      <c r="BP1824" s="1">
        <f>SUM(BG1824:BO1824)</f>
        <v>2</v>
      </c>
      <c r="BQ1824">
        <v>0</v>
      </c>
      <c r="BS1824" s="1" t="str">
        <f>LEFT(B1824,1)</f>
        <v>a</v>
      </c>
      <c r="BT1824" s="1" t="str">
        <f>LEFT(B1824,2)</f>
        <v>at</v>
      </c>
      <c r="BU1824" s="1" t="str">
        <f>RIGHT(B1824,1)</f>
        <v>a</v>
      </c>
      <c r="BX1824" s="10">
        <v>0</v>
      </c>
      <c r="BY1824" s="10" t="str">
        <f>LEFT(CA1824,1)</f>
        <v>a</v>
      </c>
      <c r="BZ1824" s="10" t="str">
        <f>RIGHT(B1824,1)</f>
        <v>a</v>
      </c>
      <c r="CA1824" s="10" t="str">
        <f>RIGHT(B1824,3)</f>
        <v>ata</v>
      </c>
      <c r="CB1824" s="10" t="str">
        <f>RIGHT(B1824,3)</f>
        <v>ata</v>
      </c>
      <c r="CC1824" s="10" t="str">
        <f>RIGHT(B1824,2)</f>
        <v>ta</v>
      </c>
      <c r="CD1824" s="10" t="str">
        <f>RIGHT(B1824,1)</f>
        <v>a</v>
      </c>
    </row>
    <row r="1825" spans="1:82">
      <c r="A1825">
        <v>448</v>
      </c>
      <c r="B1825" s="30" t="s">
        <v>866</v>
      </c>
      <c r="C1825" t="s">
        <v>1089</v>
      </c>
      <c r="D1825" t="s">
        <v>1150</v>
      </c>
      <c r="E1825" t="s">
        <v>2821</v>
      </c>
      <c r="F1825" t="s">
        <v>2839</v>
      </c>
      <c r="G1825" s="1">
        <f>COUNTIF(B1825,"*ii*")</f>
        <v>0</v>
      </c>
      <c r="H1825" s="1">
        <f>COUNTIF(B1825,"*ee*")</f>
        <v>0</v>
      </c>
      <c r="I1825" s="1">
        <f>COUNTIF(B1825,"*aa*")</f>
        <v>0</v>
      </c>
      <c r="J1825" s="1">
        <f>COUNTIF(B1825,"*oo*")</f>
        <v>0</v>
      </c>
      <c r="K1825" s="1">
        <f>COUNTIF(B1825,"*uu*")</f>
        <v>0</v>
      </c>
      <c r="L1825" s="1">
        <f>COUNTIF(B1825,"*ia*")</f>
        <v>0</v>
      </c>
      <c r="M1825" s="1">
        <f>COUNTIF(B1825,"*iu*")</f>
        <v>0</v>
      </c>
      <c r="N1825" s="1">
        <f>COUNTIF(B1825,"*ei*")</f>
        <v>0</v>
      </c>
      <c r="O1825" s="1">
        <f>COUNTIF(B1825,"*ea*")</f>
        <v>0</v>
      </c>
      <c r="P1825" s="1">
        <f>COUNTIF(B1825,"*eo*")</f>
        <v>0</v>
      </c>
      <c r="Q1825" s="1">
        <f>COUNTIF(B1825,"*eu*")</f>
        <v>0</v>
      </c>
      <c r="R1825" s="1">
        <f>COUNTIF(B1825,"*ai*")</f>
        <v>0</v>
      </c>
      <c r="S1825" s="1">
        <f>COUNTIF(B1825,"*ae*")</f>
        <v>0</v>
      </c>
      <c r="T1825" s="1">
        <f>COUNTIF(B1825,"*ao*")</f>
        <v>0</v>
      </c>
      <c r="U1825" s="1">
        <f>COUNTIF(B1825,"*au*")</f>
        <v>0</v>
      </c>
      <c r="V1825" s="1">
        <f>COUNTIF(B1825,"*oi*")</f>
        <v>0</v>
      </c>
      <c r="W1825" s="1">
        <f>COUNTIF(B1825,"*oe*")</f>
        <v>0</v>
      </c>
      <c r="X1825" s="1">
        <f>COUNTIF(B1825,"*oa*")</f>
        <v>0</v>
      </c>
      <c r="Y1825" s="1">
        <f>COUNTIF(B1825,"*ou*")</f>
        <v>0</v>
      </c>
      <c r="Z1825" s="1">
        <f>COUNTIF(B1825,"*ui*")</f>
        <v>0</v>
      </c>
      <c r="AA1825" s="1">
        <f>COUNTIF(B1825,"*ua*")</f>
        <v>0</v>
      </c>
      <c r="AB1825">
        <f>SUM(G1825:AA1825)</f>
        <v>0</v>
      </c>
      <c r="AC1825">
        <v>2</v>
      </c>
      <c r="AD1825">
        <f>COUNTIF(AC1825,"2")</f>
        <v>1</v>
      </c>
      <c r="AE1825">
        <f>COUNTIF(AC1825,"3")</f>
        <v>0</v>
      </c>
      <c r="AF1825">
        <f>COUNTIF(AC1825,"4")</f>
        <v>0</v>
      </c>
      <c r="AG1825">
        <f>COUNTIF(AC1825,"5")</f>
        <v>0</v>
      </c>
      <c r="AH1825">
        <v>0</v>
      </c>
      <c r="AI1825">
        <v>0</v>
      </c>
      <c r="AJ1825">
        <v>1</v>
      </c>
      <c r="AL1825">
        <v>1</v>
      </c>
      <c r="AO1825" s="1">
        <f>COUNTIF(F1825,"CVCV")+COUNTIF(F1825,"CVVCV")</f>
        <v>0</v>
      </c>
      <c r="AP1825" s="1">
        <f>COUNTIF(F1825,"CVCVC")+COUNTIF(F1825,"CVVCVC")</f>
        <v>0</v>
      </c>
      <c r="AQ1825" s="1">
        <f>COUNTIF(F1825,"VCV")+COUNTIF(F1825,"VVCV")</f>
        <v>1</v>
      </c>
      <c r="AR1825" s="1">
        <f>COUNTIF(F1825,"VCVC")+COUNTIF(F1825,"VVCVC")</f>
        <v>0</v>
      </c>
      <c r="AS1825" s="1">
        <f>COUNTIF(F1825,"CVV")</f>
        <v>0</v>
      </c>
      <c r="AT1825" s="1">
        <f>COUNTIF(F1825,"CVVC")</f>
        <v>0</v>
      </c>
      <c r="AU1825" s="1">
        <f>COUNTIF(F1825,"VV")</f>
        <v>0</v>
      </c>
      <c r="AV1825" s="1">
        <f>COUNTIF(F1825,"VVC")</f>
        <v>0</v>
      </c>
      <c r="AW1825" s="1">
        <f>COUNTIF(F1825,"CVVCVC")+COUNTIF(F1825,"VVCVC")+COUNTIF(F1825,"CVVCV")+COUNTIF(F1825,"VVCV")</f>
        <v>0</v>
      </c>
      <c r="AY1825" s="1">
        <f>COUNTIF(F1825,"CCVCV")</f>
        <v>0</v>
      </c>
      <c r="AZ1825" s="1">
        <f>COUNTIF(F1825,"CCVCVC")</f>
        <v>0</v>
      </c>
      <c r="BA1825" s="1">
        <f>COUNTIF(F1825,"CCVV")</f>
        <v>0</v>
      </c>
      <c r="BB1825" s="1">
        <f>COUNTIF(F1825,"CCVVC")</f>
        <v>0</v>
      </c>
      <c r="BF1825" s="1" t="str">
        <f>RIGHT(F1825,4)</f>
        <v>VCV</v>
      </c>
      <c r="BG1825" s="1">
        <v>1</v>
      </c>
      <c r="BH1825">
        <v>1</v>
      </c>
      <c r="BP1825" s="1">
        <f>SUM(BG1825:BO1825)</f>
        <v>2</v>
      </c>
      <c r="BQ1825">
        <v>0</v>
      </c>
      <c r="BS1825" s="1" t="str">
        <f>LEFT(B1825,1)</f>
        <v>i</v>
      </c>
      <c r="BT1825" s="1" t="str">
        <f>LEFT(B1825,2)</f>
        <v>it</v>
      </c>
      <c r="BU1825" s="1" t="str">
        <f>RIGHT(B1825,1)</f>
        <v>a</v>
      </c>
      <c r="BX1825" s="10">
        <v>0</v>
      </c>
      <c r="BY1825" s="10" t="str">
        <f>LEFT(CA1825,1)</f>
        <v>i</v>
      </c>
      <c r="BZ1825" s="10" t="str">
        <f>RIGHT(B1825,1)</f>
        <v>a</v>
      </c>
      <c r="CA1825" s="10" t="str">
        <f>RIGHT(B1825,3)</f>
        <v>ita</v>
      </c>
      <c r="CB1825" s="10" t="str">
        <f>RIGHT(B1825,3)</f>
        <v>ita</v>
      </c>
      <c r="CC1825" s="10" t="str">
        <f>RIGHT(B1825,2)</f>
        <v>ta</v>
      </c>
      <c r="CD1825" s="10" t="str">
        <f>RIGHT(B1825,1)</f>
        <v>a</v>
      </c>
    </row>
    <row r="1826" spans="1:82">
      <c r="A1826">
        <v>436</v>
      </c>
      <c r="B1826" s="30" t="s">
        <v>940</v>
      </c>
      <c r="C1826" t="s">
        <v>2485</v>
      </c>
      <c r="D1826" t="s">
        <v>1141</v>
      </c>
      <c r="E1826" t="s">
        <v>1141</v>
      </c>
      <c r="F1826" t="s">
        <v>2839</v>
      </c>
      <c r="G1826" s="1">
        <f>COUNTIF(B1826,"*ii*")</f>
        <v>0</v>
      </c>
      <c r="H1826" s="1">
        <f>COUNTIF(B1826,"*ee*")</f>
        <v>0</v>
      </c>
      <c r="I1826" s="1">
        <f>COUNTIF(B1826,"*aa*")</f>
        <v>0</v>
      </c>
      <c r="J1826" s="1">
        <f>COUNTIF(B1826,"*oo*")</f>
        <v>0</v>
      </c>
      <c r="K1826" s="1">
        <f>COUNTIF(B1826,"*uu*")</f>
        <v>0</v>
      </c>
      <c r="L1826" s="1">
        <f>COUNTIF(B1826,"*ia*")</f>
        <v>0</v>
      </c>
      <c r="M1826" s="1">
        <f>COUNTIF(B1826,"*iu*")</f>
        <v>0</v>
      </c>
      <c r="N1826" s="1">
        <f>COUNTIF(B1826,"*ei*")</f>
        <v>0</v>
      </c>
      <c r="O1826" s="1">
        <f>COUNTIF(B1826,"*ea*")</f>
        <v>0</v>
      </c>
      <c r="P1826" s="1">
        <f>COUNTIF(B1826,"*eo*")</f>
        <v>0</v>
      </c>
      <c r="Q1826" s="1">
        <f>COUNTIF(B1826,"*eu*")</f>
        <v>0</v>
      </c>
      <c r="R1826" s="1">
        <f>COUNTIF(B1826,"*ai*")</f>
        <v>0</v>
      </c>
      <c r="S1826" s="1">
        <f>COUNTIF(B1826,"*ae*")</f>
        <v>0</v>
      </c>
      <c r="T1826" s="1">
        <f>COUNTIF(B1826,"*ao*")</f>
        <v>0</v>
      </c>
      <c r="U1826" s="1">
        <f>COUNTIF(B1826,"*au*")</f>
        <v>0</v>
      </c>
      <c r="V1826" s="1">
        <f>COUNTIF(B1826,"*oi*")</f>
        <v>0</v>
      </c>
      <c r="W1826" s="1">
        <f>COUNTIF(B1826,"*oe*")</f>
        <v>0</v>
      </c>
      <c r="X1826" s="1">
        <f>COUNTIF(B1826,"*oa*")</f>
        <v>0</v>
      </c>
      <c r="Y1826" s="1">
        <f>COUNTIF(B1826,"*ou*")</f>
        <v>0</v>
      </c>
      <c r="Z1826" s="1">
        <f>COUNTIF(B1826,"*ui*")</f>
        <v>0</v>
      </c>
      <c r="AA1826" s="1">
        <f>COUNTIF(B1826,"*ua*")</f>
        <v>0</v>
      </c>
      <c r="AB1826">
        <f>SUM(G1826:AA1826)</f>
        <v>0</v>
      </c>
      <c r="AC1826">
        <v>2</v>
      </c>
      <c r="AD1826">
        <f>COUNTIF(AC1826,"2")</f>
        <v>1</v>
      </c>
      <c r="AE1826">
        <f>COUNTIF(AC1826,"3")</f>
        <v>0</v>
      </c>
      <c r="AF1826">
        <f>COUNTIF(AC1826,"4")</f>
        <v>0</v>
      </c>
      <c r="AG1826">
        <f>COUNTIF(AC1826,"5")</f>
        <v>0</v>
      </c>
      <c r="AH1826">
        <v>0</v>
      </c>
      <c r="AI1826">
        <v>0</v>
      </c>
      <c r="AJ1826">
        <v>1</v>
      </c>
      <c r="AL1826">
        <v>1</v>
      </c>
      <c r="AO1826" s="1">
        <f>COUNTIF(F1826,"CVCV")+COUNTIF(F1826,"CVVCV")</f>
        <v>0</v>
      </c>
      <c r="AP1826" s="1">
        <f>COUNTIF(F1826,"CVCVC")+COUNTIF(F1826,"CVVCVC")</f>
        <v>0</v>
      </c>
      <c r="AQ1826" s="1">
        <f>COUNTIF(F1826,"VCV")+COUNTIF(F1826,"VVCV")</f>
        <v>1</v>
      </c>
      <c r="AR1826" s="1">
        <f>COUNTIF(F1826,"VCVC")+COUNTIF(F1826,"VVCVC")</f>
        <v>0</v>
      </c>
      <c r="AS1826" s="1">
        <f>COUNTIF(F1826,"CVV")</f>
        <v>0</v>
      </c>
      <c r="AT1826" s="1">
        <f>COUNTIF(F1826,"CVVC")</f>
        <v>0</v>
      </c>
      <c r="AU1826" s="1">
        <f>COUNTIF(F1826,"VV")</f>
        <v>0</v>
      </c>
      <c r="AV1826" s="1">
        <f>COUNTIF(F1826,"VVC")</f>
        <v>0</v>
      </c>
      <c r="AW1826" s="1">
        <f>COUNTIF(F1826,"CVVCVC")+COUNTIF(F1826,"VVCVC")+COUNTIF(F1826,"CVVCV")+COUNTIF(F1826,"VVCV")</f>
        <v>0</v>
      </c>
      <c r="AY1826" s="1">
        <f>COUNTIF(F1826,"CCVCV")</f>
        <v>0</v>
      </c>
      <c r="AZ1826" s="1">
        <f>COUNTIF(F1826,"CCVCVC")</f>
        <v>0</v>
      </c>
      <c r="BA1826" s="1">
        <f>COUNTIF(F1826,"CCVV")</f>
        <v>0</v>
      </c>
      <c r="BB1826" s="1">
        <f>COUNTIF(F1826,"CCVVC")</f>
        <v>0</v>
      </c>
      <c r="BF1826" s="1" t="str">
        <f>RIGHT(F1826,4)</f>
        <v>VCV</v>
      </c>
      <c r="BG1826" s="1">
        <v>1</v>
      </c>
      <c r="BI1826">
        <f>COUNTIFS(BY1826,"i",BZ1826,"e")+COUNTIFS(BY1826,"i",BZ1826,"o")+COUNTIFS(BY1826,"u",BZ1826,"e")+COUNTIFS(BY1826,"u",BZ1826,"o")</f>
        <v>1</v>
      </c>
      <c r="BP1826" s="1">
        <f>SUM(BG1826:BO1826)</f>
        <v>2</v>
      </c>
      <c r="BQ1826">
        <v>0</v>
      </c>
      <c r="BS1826" s="1" t="str">
        <f>LEFT(B1826,1)</f>
        <v>i</v>
      </c>
      <c r="BT1826" s="1" t="str">
        <f>LEFT(B1826,2)</f>
        <v>ik</v>
      </c>
      <c r="BU1826" s="1" t="str">
        <f>RIGHT(B1826,1)</f>
        <v>e</v>
      </c>
      <c r="BX1826" s="10">
        <v>1</v>
      </c>
      <c r="BY1826" s="10" t="str">
        <f>LEFT(CA1826,1)</f>
        <v>i</v>
      </c>
      <c r="BZ1826" s="10" t="str">
        <f>RIGHT(B1826,1)</f>
        <v>e</v>
      </c>
      <c r="CA1826" s="10" t="str">
        <f>RIGHT(B1826,3)</f>
        <v>ike</v>
      </c>
      <c r="CB1826" s="10" t="str">
        <f>RIGHT(B1826,3)</f>
        <v>ike</v>
      </c>
      <c r="CC1826" s="10" t="str">
        <f>RIGHT(B1826,2)</f>
        <v>ke</v>
      </c>
      <c r="CD1826" s="10" t="str">
        <f>RIGHT(B1826,1)</f>
        <v>e</v>
      </c>
    </row>
    <row r="1827" spans="1:82">
      <c r="A1827">
        <v>1975</v>
      </c>
      <c r="B1827" s="30" t="s">
        <v>2947</v>
      </c>
      <c r="C1827" t="s">
        <v>1875</v>
      </c>
      <c r="D1827" t="s">
        <v>1141</v>
      </c>
      <c r="E1827" t="s">
        <v>1141</v>
      </c>
      <c r="F1827" t="s">
        <v>2839</v>
      </c>
      <c r="G1827" s="1">
        <f>COUNTIF(B1827,"*ii*")</f>
        <v>0</v>
      </c>
      <c r="H1827" s="1">
        <f>COUNTIF(B1827,"*ee*")</f>
        <v>0</v>
      </c>
      <c r="I1827" s="1">
        <f>COUNTIF(B1827,"*aa*")</f>
        <v>0</v>
      </c>
      <c r="J1827" s="1">
        <f>COUNTIF(B1827,"*oo*")</f>
        <v>0</v>
      </c>
      <c r="K1827" s="1">
        <f>COUNTIF(B1827,"*uu*")</f>
        <v>0</v>
      </c>
      <c r="L1827" s="1">
        <f>COUNTIF(B1827,"*ia*")</f>
        <v>0</v>
      </c>
      <c r="M1827" s="1">
        <f>COUNTIF(B1827,"*iu*")</f>
        <v>0</v>
      </c>
      <c r="N1827" s="1">
        <f>COUNTIF(B1827,"*ei*")</f>
        <v>0</v>
      </c>
      <c r="O1827" s="1">
        <f>COUNTIF(B1827,"*ea*")</f>
        <v>0</v>
      </c>
      <c r="P1827" s="1">
        <f>COUNTIF(B1827,"*eo*")</f>
        <v>0</v>
      </c>
      <c r="Q1827" s="1">
        <f>COUNTIF(B1827,"*eu*")</f>
        <v>0</v>
      </c>
      <c r="R1827" s="1">
        <f>COUNTIF(B1827,"*ai*")</f>
        <v>0</v>
      </c>
      <c r="S1827" s="1">
        <f>COUNTIF(B1827,"*ae*")</f>
        <v>0</v>
      </c>
      <c r="T1827" s="1">
        <f>COUNTIF(B1827,"*ao*")</f>
        <v>0</v>
      </c>
      <c r="U1827" s="1">
        <f>COUNTIF(B1827,"*au*")</f>
        <v>0</v>
      </c>
      <c r="V1827" s="1">
        <f>COUNTIF(B1827,"*oi*")</f>
        <v>0</v>
      </c>
      <c r="W1827" s="1">
        <f>COUNTIF(B1827,"*oe*")</f>
        <v>0</v>
      </c>
      <c r="X1827" s="1">
        <f>COUNTIF(B1827,"*oa*")</f>
        <v>0</v>
      </c>
      <c r="Y1827" s="1">
        <f>COUNTIF(B1827,"*ou*")</f>
        <v>0</v>
      </c>
      <c r="Z1827" s="1">
        <f>COUNTIF(B1827,"*ui*")</f>
        <v>0</v>
      </c>
      <c r="AA1827" s="1">
        <f>COUNTIF(B1827,"*ua*")</f>
        <v>0</v>
      </c>
      <c r="AB1827">
        <f>SUM(G1827:AA1827)</f>
        <v>0</v>
      </c>
      <c r="AC1827">
        <v>2</v>
      </c>
      <c r="AD1827">
        <f>COUNTIF(AC1827,"2")</f>
        <v>1</v>
      </c>
      <c r="AE1827">
        <f>COUNTIF(AC1827,"3")</f>
        <v>0</v>
      </c>
      <c r="AF1827">
        <f>COUNTIF(AC1827,"4")</f>
        <v>0</v>
      </c>
      <c r="AG1827">
        <f>COUNTIF(AC1827,"5")</f>
        <v>0</v>
      </c>
      <c r="AH1827">
        <v>0</v>
      </c>
      <c r="AI1827">
        <v>0</v>
      </c>
      <c r="AJ1827">
        <v>1</v>
      </c>
      <c r="AL1827">
        <v>1</v>
      </c>
      <c r="AO1827" s="1">
        <f>COUNTIF(F1827,"CVCV")+COUNTIF(F1827,"CVVCV")</f>
        <v>0</v>
      </c>
      <c r="AP1827" s="1">
        <f>COUNTIF(F1827,"CVCVC")+COUNTIF(F1827,"CVVCVC")</f>
        <v>0</v>
      </c>
      <c r="AQ1827" s="1">
        <f>COUNTIF(F1827,"VCV")+COUNTIF(F1827,"VVCV")</f>
        <v>1</v>
      </c>
      <c r="AR1827" s="1">
        <f>COUNTIF(F1827,"VCVC")+COUNTIF(F1827,"VVCVC")</f>
        <v>0</v>
      </c>
      <c r="AS1827" s="1">
        <f>COUNTIF(F1827,"CVV")</f>
        <v>0</v>
      </c>
      <c r="AT1827" s="1">
        <f>COUNTIF(F1827,"CVVC")</f>
        <v>0</v>
      </c>
      <c r="AU1827" s="1">
        <f>COUNTIF(F1827,"VV")</f>
        <v>0</v>
      </c>
      <c r="AV1827" s="1">
        <f>COUNTIF(F1827,"VVC")</f>
        <v>0</v>
      </c>
      <c r="AW1827" s="1">
        <f>COUNTIF(F1827,"CVVCVC")+COUNTIF(F1827,"VVCVC")+COUNTIF(F1827,"CVVCV")+COUNTIF(F1827,"VVCV")</f>
        <v>0</v>
      </c>
      <c r="AY1827" s="1">
        <f>COUNTIF(F1827,"CCVCV")</f>
        <v>0</v>
      </c>
      <c r="AZ1827" s="1">
        <f>COUNTIF(F1827,"CCVCVC")</f>
        <v>0</v>
      </c>
      <c r="BA1827" s="1">
        <f>COUNTIF(F1827,"CCVV")</f>
        <v>0</v>
      </c>
      <c r="BB1827" s="1">
        <f>COUNTIF(F1827,"CCVVC")</f>
        <v>0</v>
      </c>
      <c r="BF1827" s="1" t="str">
        <f>RIGHT(F1827,4)</f>
        <v>VCV</v>
      </c>
      <c r="BG1827" s="1">
        <v>1</v>
      </c>
      <c r="BI1827">
        <f>COUNTIFS(BY1827,"i",BZ1827,"e")+COUNTIFS(BY1827,"i",BZ1827,"o")+COUNTIFS(BY1827,"u",BZ1827,"e")+COUNTIFS(BY1827,"u",BZ1827,"o")</f>
        <v>1</v>
      </c>
      <c r="BP1827" s="1">
        <f>SUM(BG1827:BO1827)</f>
        <v>2</v>
      </c>
      <c r="BQ1827">
        <v>0</v>
      </c>
      <c r="BS1827" s="1" t="str">
        <f>LEFT(B1827,1)</f>
        <v>u</v>
      </c>
      <c r="BT1827" s="1" t="str">
        <f>LEFT(B1827,2)</f>
        <v>um</v>
      </c>
      <c r="BU1827" s="1" t="str">
        <f>RIGHT(B1827,1)</f>
        <v>e</v>
      </c>
      <c r="BX1827" s="10">
        <v>1</v>
      </c>
      <c r="BY1827" s="10" t="str">
        <f>LEFT(CA1827,1)</f>
        <v>u</v>
      </c>
      <c r="BZ1827" s="10" t="str">
        <f>RIGHT(B1827,1)</f>
        <v>e</v>
      </c>
      <c r="CA1827" s="10" t="str">
        <f>RIGHT(B1827,3)</f>
        <v>ume</v>
      </c>
      <c r="CB1827" s="10" t="str">
        <f>RIGHT(B1827,3)</f>
        <v>ume</v>
      </c>
      <c r="CC1827" s="10" t="str">
        <f>RIGHT(B1827,2)</f>
        <v>me</v>
      </c>
      <c r="CD1827" s="10" t="str">
        <f>RIGHT(B1827,1)</f>
        <v>e</v>
      </c>
    </row>
    <row r="1828" spans="1:82">
      <c r="A1828">
        <v>1075</v>
      </c>
      <c r="B1828" s="30" t="s">
        <v>894</v>
      </c>
      <c r="C1828" t="s">
        <v>2403</v>
      </c>
      <c r="D1828" t="s">
        <v>1150</v>
      </c>
      <c r="E1828" t="s">
        <v>2821</v>
      </c>
      <c r="F1828" t="s">
        <v>2839</v>
      </c>
      <c r="G1828" s="1">
        <f>COUNTIF(B1828,"*ii*")</f>
        <v>0</v>
      </c>
      <c r="H1828" s="1">
        <f>COUNTIF(B1828,"*ee*")</f>
        <v>0</v>
      </c>
      <c r="I1828" s="1">
        <f>COUNTIF(B1828,"*aa*")</f>
        <v>0</v>
      </c>
      <c r="J1828" s="1">
        <f>COUNTIF(B1828,"*oo*")</f>
        <v>0</v>
      </c>
      <c r="K1828" s="1">
        <f>COUNTIF(B1828,"*uu*")</f>
        <v>0</v>
      </c>
      <c r="L1828" s="1">
        <f>COUNTIF(B1828,"*ia*")</f>
        <v>0</v>
      </c>
      <c r="M1828" s="1">
        <f>COUNTIF(B1828,"*iu*")</f>
        <v>0</v>
      </c>
      <c r="N1828" s="1">
        <f>COUNTIF(B1828,"*ei*")</f>
        <v>0</v>
      </c>
      <c r="O1828" s="1">
        <f>COUNTIF(B1828,"*ea*")</f>
        <v>0</v>
      </c>
      <c r="P1828" s="1">
        <f>COUNTIF(B1828,"*eo*")</f>
        <v>0</v>
      </c>
      <c r="Q1828" s="1">
        <f>COUNTIF(B1828,"*eu*")</f>
        <v>0</v>
      </c>
      <c r="R1828" s="1">
        <f>COUNTIF(B1828,"*ai*")</f>
        <v>0</v>
      </c>
      <c r="S1828" s="1">
        <f>COUNTIF(B1828,"*ae*")</f>
        <v>0</v>
      </c>
      <c r="T1828" s="1">
        <f>COUNTIF(B1828,"*ao*")</f>
        <v>0</v>
      </c>
      <c r="U1828" s="1">
        <f>COUNTIF(B1828,"*au*")</f>
        <v>0</v>
      </c>
      <c r="V1828" s="1">
        <f>COUNTIF(B1828,"*oi*")</f>
        <v>0</v>
      </c>
      <c r="W1828" s="1">
        <f>COUNTIF(B1828,"*oe*")</f>
        <v>0</v>
      </c>
      <c r="X1828" s="1">
        <f>COUNTIF(B1828,"*oa*")</f>
        <v>0</v>
      </c>
      <c r="Y1828" s="1">
        <f>COUNTIF(B1828,"*ou*")</f>
        <v>0</v>
      </c>
      <c r="Z1828" s="1">
        <f>COUNTIF(B1828,"*ui*")</f>
        <v>0</v>
      </c>
      <c r="AA1828" s="1">
        <f>COUNTIF(B1828,"*ua*")</f>
        <v>0</v>
      </c>
      <c r="AB1828">
        <f>SUM(G1828:AA1828)</f>
        <v>0</v>
      </c>
      <c r="AC1828">
        <v>2</v>
      </c>
      <c r="AD1828">
        <f>COUNTIF(AC1828,"2")</f>
        <v>1</v>
      </c>
      <c r="AE1828">
        <f>COUNTIF(AC1828,"3")</f>
        <v>0</v>
      </c>
      <c r="AF1828">
        <f>COUNTIF(AC1828,"4")</f>
        <v>0</v>
      </c>
      <c r="AG1828">
        <f>COUNTIF(AC1828,"5")</f>
        <v>0</v>
      </c>
      <c r="AH1828">
        <v>0</v>
      </c>
      <c r="AI1828">
        <v>0</v>
      </c>
      <c r="AJ1828">
        <v>1</v>
      </c>
      <c r="AL1828">
        <v>1</v>
      </c>
      <c r="AO1828" s="1">
        <f>COUNTIF(F1828,"CVCV")+COUNTIF(F1828,"CVVCV")</f>
        <v>0</v>
      </c>
      <c r="AP1828" s="1">
        <f>COUNTIF(F1828,"CVCVC")+COUNTIF(F1828,"CVVCVC")</f>
        <v>0</v>
      </c>
      <c r="AQ1828" s="1">
        <f>COUNTIF(F1828,"VCV")+COUNTIF(F1828,"VVCV")</f>
        <v>1</v>
      </c>
      <c r="AR1828" s="1">
        <f>COUNTIF(F1828,"VCVC")+COUNTIF(F1828,"VVCVC")</f>
        <v>0</v>
      </c>
      <c r="AS1828" s="1">
        <f>COUNTIF(F1828,"CVV")</f>
        <v>0</v>
      </c>
      <c r="AT1828" s="1">
        <f>COUNTIF(F1828,"CVVC")</f>
        <v>0</v>
      </c>
      <c r="AU1828" s="1">
        <f>COUNTIF(F1828,"VV")</f>
        <v>0</v>
      </c>
      <c r="AV1828" s="1">
        <f>COUNTIF(F1828,"VVC")</f>
        <v>0</v>
      </c>
      <c r="AW1828" s="1">
        <f>COUNTIF(F1828,"CVVCVC")+COUNTIF(F1828,"VVCVC")+COUNTIF(F1828,"CVVCV")+COUNTIF(F1828,"VVCV")</f>
        <v>0</v>
      </c>
      <c r="AY1828" s="1">
        <f>COUNTIF(F1828,"CCVCV")</f>
        <v>0</v>
      </c>
      <c r="AZ1828" s="1">
        <f>COUNTIF(F1828,"CCVCVC")</f>
        <v>0</v>
      </c>
      <c r="BA1828" s="1">
        <f>COUNTIF(F1828,"CCVV")</f>
        <v>0</v>
      </c>
      <c r="BB1828" s="1">
        <f>COUNTIF(F1828,"CCVVC")</f>
        <v>0</v>
      </c>
      <c r="BF1828" s="1" t="str">
        <f>RIGHT(F1828,4)</f>
        <v>VCV</v>
      </c>
      <c r="BG1828" s="1">
        <v>1</v>
      </c>
      <c r="BP1828" s="1">
        <f>SUM(BG1828:BO1828)</f>
        <v>1</v>
      </c>
      <c r="BQ1828">
        <v>0</v>
      </c>
      <c r="BS1828" s="1" t="str">
        <f>LEFT(B1828,1)</f>
        <v>o</v>
      </c>
      <c r="BT1828" s="1" t="str">
        <f>LEFT(B1828,2)</f>
        <v>os</v>
      </c>
      <c r="BU1828" s="1" t="str">
        <f>RIGHT(B1828,1)</f>
        <v>e</v>
      </c>
      <c r="BX1828" s="10">
        <v>0</v>
      </c>
      <c r="BY1828" s="10" t="str">
        <f>LEFT(CA1828,1)</f>
        <v>o</v>
      </c>
      <c r="BZ1828" s="10" t="str">
        <f>RIGHT(B1828,1)</f>
        <v>e</v>
      </c>
      <c r="CA1828" s="10" t="str">
        <f>RIGHT(B1828,3)</f>
        <v>ose</v>
      </c>
      <c r="CB1828" s="10" t="str">
        <f>RIGHT(B1828,3)</f>
        <v>ose</v>
      </c>
      <c r="CC1828" s="10" t="str">
        <f>RIGHT(B1828,2)</f>
        <v>se</v>
      </c>
      <c r="CD1828" s="10" t="str">
        <f>RIGHT(B1828,1)</f>
        <v>e</v>
      </c>
    </row>
    <row r="1829" spans="1:82">
      <c r="A1829">
        <v>75</v>
      </c>
      <c r="B1829" s="30" t="s">
        <v>614</v>
      </c>
      <c r="C1829" t="s">
        <v>1994</v>
      </c>
      <c r="D1829" t="s">
        <v>1152</v>
      </c>
      <c r="E1829" t="s">
        <v>1141</v>
      </c>
      <c r="F1829" t="s">
        <v>2839</v>
      </c>
      <c r="G1829" s="1">
        <f>COUNTIF(B1829,"*ii*")</f>
        <v>0</v>
      </c>
      <c r="H1829" s="1">
        <f>COUNTIF(B1829,"*ee*")</f>
        <v>0</v>
      </c>
      <c r="I1829" s="1">
        <f>COUNTIF(B1829,"*aa*")</f>
        <v>0</v>
      </c>
      <c r="J1829" s="1">
        <f>COUNTIF(B1829,"*oo*")</f>
        <v>0</v>
      </c>
      <c r="K1829" s="1">
        <f>COUNTIF(B1829,"*uu*")</f>
        <v>0</v>
      </c>
      <c r="L1829" s="1">
        <f>COUNTIF(B1829,"*ia*")</f>
        <v>0</v>
      </c>
      <c r="M1829" s="1">
        <f>COUNTIF(B1829,"*iu*")</f>
        <v>0</v>
      </c>
      <c r="N1829" s="1">
        <f>COUNTIF(B1829,"*ei*")</f>
        <v>0</v>
      </c>
      <c r="O1829" s="1">
        <f>COUNTIF(B1829,"*ea*")</f>
        <v>0</v>
      </c>
      <c r="P1829" s="1">
        <f>COUNTIF(B1829,"*eo*")</f>
        <v>0</v>
      </c>
      <c r="Q1829" s="1">
        <f>COUNTIF(B1829,"*eu*")</f>
        <v>0</v>
      </c>
      <c r="R1829" s="1">
        <f>COUNTIF(B1829,"*ai*")</f>
        <v>0</v>
      </c>
      <c r="S1829" s="1">
        <f>COUNTIF(B1829,"*ae*")</f>
        <v>0</v>
      </c>
      <c r="T1829" s="1">
        <f>COUNTIF(B1829,"*ao*")</f>
        <v>0</v>
      </c>
      <c r="U1829" s="1">
        <f>COUNTIF(B1829,"*au*")</f>
        <v>0</v>
      </c>
      <c r="V1829" s="1">
        <f>COUNTIF(B1829,"*oi*")</f>
        <v>0</v>
      </c>
      <c r="W1829" s="1">
        <f>COUNTIF(B1829,"*oe*")</f>
        <v>0</v>
      </c>
      <c r="X1829" s="1">
        <f>COUNTIF(B1829,"*oa*")</f>
        <v>0</v>
      </c>
      <c r="Y1829" s="1">
        <f>COUNTIF(B1829,"*ou*")</f>
        <v>0</v>
      </c>
      <c r="Z1829" s="1">
        <f>COUNTIF(B1829,"*ui*")</f>
        <v>0</v>
      </c>
      <c r="AA1829" s="1">
        <f>COUNTIF(B1829,"*ua*")</f>
        <v>0</v>
      </c>
      <c r="AB1829">
        <f>SUM(G1829:AA1829)</f>
        <v>0</v>
      </c>
      <c r="AC1829">
        <v>2</v>
      </c>
      <c r="AD1829">
        <f>COUNTIF(AC1829,"2")</f>
        <v>1</v>
      </c>
      <c r="AE1829">
        <f>COUNTIF(AC1829,"3")</f>
        <v>0</v>
      </c>
      <c r="AF1829">
        <f>COUNTIF(AC1829,"4")</f>
        <v>0</v>
      </c>
      <c r="AG1829">
        <f>COUNTIF(AC1829,"5")</f>
        <v>0</v>
      </c>
      <c r="AH1829">
        <v>0</v>
      </c>
      <c r="AI1829">
        <v>0</v>
      </c>
      <c r="AJ1829">
        <v>1</v>
      </c>
      <c r="AL1829">
        <v>1</v>
      </c>
      <c r="AO1829" s="1">
        <f>COUNTIF(F1829,"CVCV")+COUNTIF(F1829,"CVVCV")</f>
        <v>0</v>
      </c>
      <c r="AP1829" s="1">
        <f>COUNTIF(F1829,"CVCVC")+COUNTIF(F1829,"CVVCVC")</f>
        <v>0</v>
      </c>
      <c r="AQ1829" s="1">
        <f>COUNTIF(F1829,"VCV")+COUNTIF(F1829,"VVCV")</f>
        <v>1</v>
      </c>
      <c r="AR1829" s="1">
        <f>COUNTIF(F1829,"VCVC")+COUNTIF(F1829,"VVCVC")</f>
        <v>0</v>
      </c>
      <c r="AS1829" s="1">
        <f>COUNTIF(F1829,"CVV")</f>
        <v>0</v>
      </c>
      <c r="AT1829" s="1">
        <f>COUNTIF(F1829,"CVVC")</f>
        <v>0</v>
      </c>
      <c r="AU1829" s="1">
        <f>COUNTIF(F1829,"VV")</f>
        <v>0</v>
      </c>
      <c r="AV1829" s="1">
        <f>COUNTIF(F1829,"VVC")</f>
        <v>0</v>
      </c>
      <c r="AW1829" s="1">
        <f>COUNTIF(F1829,"CVVCVC")+COUNTIF(F1829,"VVCVC")+COUNTIF(F1829,"CVVCV")+COUNTIF(F1829,"VVCV")</f>
        <v>0</v>
      </c>
      <c r="AY1829" s="1">
        <f>COUNTIF(F1829,"CCVCV")</f>
        <v>0</v>
      </c>
      <c r="AZ1829" s="1">
        <f>COUNTIF(F1829,"CCVCVC")</f>
        <v>0</v>
      </c>
      <c r="BA1829" s="1">
        <f>COUNTIF(F1829,"CCVV")</f>
        <v>0</v>
      </c>
      <c r="BB1829" s="1">
        <f>COUNTIF(F1829,"CCVVC")</f>
        <v>0</v>
      </c>
      <c r="BF1829" s="1" t="str">
        <f>RIGHT(F1829,4)</f>
        <v>VCV</v>
      </c>
      <c r="BG1829" s="1">
        <v>1</v>
      </c>
      <c r="BP1829" s="1">
        <f>SUM(BG1829:BO1829)</f>
        <v>1</v>
      </c>
      <c r="BQ1829">
        <v>0</v>
      </c>
      <c r="BS1829" s="1" t="str">
        <f>LEFT(B1829,1)</f>
        <v>a</v>
      </c>
      <c r="BT1829" s="1" t="str">
        <f>LEFT(B1829,2)</f>
        <v>at</v>
      </c>
      <c r="BU1829" s="1" t="str">
        <f>RIGHT(B1829,1)</f>
        <v>e</v>
      </c>
      <c r="BX1829" s="10">
        <v>1</v>
      </c>
      <c r="BY1829" s="10" t="str">
        <f>LEFT(CA1829,1)</f>
        <v>a</v>
      </c>
      <c r="BZ1829" s="10" t="str">
        <f>RIGHT(B1829,1)</f>
        <v>e</v>
      </c>
      <c r="CA1829" s="10" t="str">
        <f>RIGHT(B1829,3)</f>
        <v>ate</v>
      </c>
      <c r="CB1829" s="10" t="str">
        <f>RIGHT(B1829,3)</f>
        <v>ate</v>
      </c>
      <c r="CC1829" s="10" t="str">
        <f>RIGHT(B1829,2)</f>
        <v>te</v>
      </c>
      <c r="CD1829" s="10" t="str">
        <f>RIGHT(B1829,1)</f>
        <v>e</v>
      </c>
    </row>
    <row r="1830" spans="1:82">
      <c r="A1830">
        <v>15</v>
      </c>
      <c r="B1830" s="30" t="s">
        <v>2817</v>
      </c>
      <c r="C1830" t="s">
        <v>2806</v>
      </c>
      <c r="D1830" t="s">
        <v>1156</v>
      </c>
      <c r="E1830" t="s">
        <v>1156</v>
      </c>
      <c r="F1830" t="s">
        <v>2839</v>
      </c>
      <c r="G1830" s="1">
        <f>COUNTIF(B1830,"*ii*")</f>
        <v>0</v>
      </c>
      <c r="H1830" s="1">
        <f>COUNTIF(B1830,"*ee*")</f>
        <v>0</v>
      </c>
      <c r="I1830" s="1">
        <f>COUNTIF(B1830,"*aa*")</f>
        <v>0</v>
      </c>
      <c r="J1830" s="1">
        <f>COUNTIF(B1830,"*oo*")</f>
        <v>0</v>
      </c>
      <c r="K1830" s="1">
        <f>COUNTIF(B1830,"*uu*")</f>
        <v>0</v>
      </c>
      <c r="L1830" s="1">
        <f>COUNTIF(B1830,"*ia*")</f>
        <v>0</v>
      </c>
      <c r="M1830" s="1">
        <f>COUNTIF(B1830,"*iu*")</f>
        <v>0</v>
      </c>
      <c r="N1830" s="1">
        <f>COUNTIF(B1830,"*ei*")</f>
        <v>0</v>
      </c>
      <c r="O1830" s="1">
        <f>COUNTIF(B1830,"*ea*")</f>
        <v>0</v>
      </c>
      <c r="P1830" s="1">
        <f>COUNTIF(B1830,"*eo*")</f>
        <v>0</v>
      </c>
      <c r="Q1830" s="1">
        <f>COUNTIF(B1830,"*eu*")</f>
        <v>0</v>
      </c>
      <c r="R1830" s="1">
        <f>COUNTIF(B1830,"*ai*")</f>
        <v>0</v>
      </c>
      <c r="S1830" s="1">
        <f>COUNTIF(B1830,"*ae*")</f>
        <v>0</v>
      </c>
      <c r="T1830" s="1">
        <f>COUNTIF(B1830,"*ao*")</f>
        <v>0</v>
      </c>
      <c r="U1830" s="1">
        <f>COUNTIF(B1830,"*au*")</f>
        <v>0</v>
      </c>
      <c r="V1830" s="1">
        <f>COUNTIF(B1830,"*oi*")</f>
        <v>0</v>
      </c>
      <c r="W1830" s="1">
        <f>COUNTIF(B1830,"*oe*")</f>
        <v>0</v>
      </c>
      <c r="X1830" s="1">
        <f>COUNTIF(B1830,"*oa*")</f>
        <v>0</v>
      </c>
      <c r="Y1830" s="1">
        <f>COUNTIF(B1830,"*ou*")</f>
        <v>0</v>
      </c>
      <c r="Z1830" s="1">
        <f>COUNTIF(B1830,"*ui*")</f>
        <v>0</v>
      </c>
      <c r="AA1830" s="1">
        <f>COUNTIF(B1830,"*ua*")</f>
        <v>0</v>
      </c>
      <c r="AB1830">
        <f>SUM(G1830:AA1830)</f>
        <v>0</v>
      </c>
      <c r="AC1830">
        <v>2</v>
      </c>
      <c r="AD1830">
        <f>COUNTIF(AC1830,"2")</f>
        <v>1</v>
      </c>
      <c r="AE1830">
        <f>COUNTIF(AC1830,"3")</f>
        <v>0</v>
      </c>
      <c r="AF1830">
        <f>COUNTIF(AC1830,"4")</f>
        <v>0</v>
      </c>
      <c r="AG1830">
        <f>COUNTIF(AC1830,"5")</f>
        <v>0</v>
      </c>
      <c r="AH1830">
        <v>0</v>
      </c>
      <c r="AI1830">
        <v>0</v>
      </c>
      <c r="AJ1830">
        <v>1</v>
      </c>
      <c r="AL1830">
        <v>1</v>
      </c>
      <c r="AO1830" s="1">
        <f>COUNTIF(F1830,"CVCV")+COUNTIF(F1830,"CVVCV")</f>
        <v>0</v>
      </c>
      <c r="AP1830" s="1">
        <f>COUNTIF(F1830,"CVCVC")+COUNTIF(F1830,"CVVCVC")</f>
        <v>0</v>
      </c>
      <c r="AQ1830" s="1">
        <f>COUNTIF(F1830,"VCV")+COUNTIF(F1830,"VVCV")</f>
        <v>1</v>
      </c>
      <c r="AR1830" s="1">
        <f>COUNTIF(F1830,"VCVC")+COUNTIF(F1830,"VVCVC")</f>
        <v>0</v>
      </c>
      <c r="AS1830" s="1">
        <f>COUNTIF(F1830,"CVV")</f>
        <v>0</v>
      </c>
      <c r="AT1830" s="1">
        <f>COUNTIF(F1830,"CVVC")</f>
        <v>0</v>
      </c>
      <c r="AU1830" s="1">
        <f>COUNTIF(F1830,"VV")</f>
        <v>0</v>
      </c>
      <c r="AV1830" s="1">
        <f>COUNTIF(F1830,"VVC")</f>
        <v>0</v>
      </c>
      <c r="AW1830" s="1">
        <f>COUNTIF(F1830,"CVVCVC")+COUNTIF(F1830,"VVCVC")+COUNTIF(F1830,"CVVCV")+COUNTIF(F1830,"VVCV")</f>
        <v>0</v>
      </c>
      <c r="AY1830" s="1">
        <f>COUNTIF(F1830,"CCVCV")</f>
        <v>0</v>
      </c>
      <c r="AZ1830" s="1">
        <f>COUNTIF(F1830,"CCVCVC")</f>
        <v>0</v>
      </c>
      <c r="BA1830" s="1">
        <f>COUNTIF(F1830,"CCVV")</f>
        <v>0</v>
      </c>
      <c r="BB1830" s="1">
        <f>COUNTIF(F1830,"CCVVC")</f>
        <v>0</v>
      </c>
      <c r="BF1830" s="1" t="str">
        <f>RIGHT(F1830,4)</f>
        <v>VCV</v>
      </c>
      <c r="BG1830" s="1">
        <v>1</v>
      </c>
      <c r="BP1830" s="1">
        <f>SUM(BG1830:BO1830)</f>
        <v>1</v>
      </c>
      <c r="BQ1830">
        <v>0</v>
      </c>
      <c r="BS1830" s="1" t="str">
        <f>LEFT(B1830,1)</f>
        <v>a</v>
      </c>
      <c r="BT1830" s="1" t="str">
        <f>LEFT(B1830,2)</f>
        <v>af</v>
      </c>
      <c r="BU1830" s="1" t="str">
        <f>RIGHT(B1830,1)</f>
        <v>i</v>
      </c>
      <c r="BX1830" s="10">
        <v>1</v>
      </c>
      <c r="BY1830" s="10" t="str">
        <f>LEFT(CA1830,1)</f>
        <v>a</v>
      </c>
      <c r="BZ1830" s="10" t="str">
        <f>RIGHT(B1830,1)</f>
        <v>i</v>
      </c>
      <c r="CA1830" s="10" t="str">
        <f>RIGHT(B1830,3)</f>
        <v>afi</v>
      </c>
      <c r="CB1830" s="10" t="str">
        <f>RIGHT(B1830,3)</f>
        <v>afi</v>
      </c>
      <c r="CC1830" s="10" t="str">
        <f>RIGHT(B1830,2)</f>
        <v>fi</v>
      </c>
      <c r="CD1830" s="10" t="str">
        <f>RIGHT(B1830,1)</f>
        <v>i</v>
      </c>
    </row>
    <row r="1831" spans="1:82">
      <c r="A1831">
        <v>34</v>
      </c>
      <c r="B1831" s="30" t="s">
        <v>558</v>
      </c>
      <c r="C1831" t="s">
        <v>1931</v>
      </c>
      <c r="D1831" t="s">
        <v>1152</v>
      </c>
      <c r="E1831" t="s">
        <v>1141</v>
      </c>
      <c r="F1831" t="s">
        <v>2839</v>
      </c>
      <c r="G1831" s="1">
        <f>COUNTIF(B1831,"*ii*")</f>
        <v>0</v>
      </c>
      <c r="H1831" s="1">
        <f>COUNTIF(B1831,"*ee*")</f>
        <v>0</v>
      </c>
      <c r="I1831" s="1">
        <f>COUNTIF(B1831,"*aa*")</f>
        <v>0</v>
      </c>
      <c r="J1831" s="1">
        <f>COUNTIF(B1831,"*oo*")</f>
        <v>0</v>
      </c>
      <c r="K1831" s="1">
        <f>COUNTIF(B1831,"*uu*")</f>
        <v>0</v>
      </c>
      <c r="L1831" s="1">
        <f>COUNTIF(B1831,"*ia*")</f>
        <v>0</v>
      </c>
      <c r="M1831" s="1">
        <f>COUNTIF(B1831,"*iu*")</f>
        <v>0</v>
      </c>
      <c r="N1831" s="1">
        <f>COUNTIF(B1831,"*ei*")</f>
        <v>0</v>
      </c>
      <c r="O1831" s="1">
        <f>COUNTIF(B1831,"*ea*")</f>
        <v>0</v>
      </c>
      <c r="P1831" s="1">
        <f>COUNTIF(B1831,"*eo*")</f>
        <v>0</v>
      </c>
      <c r="Q1831" s="1">
        <f>COUNTIF(B1831,"*eu*")</f>
        <v>0</v>
      </c>
      <c r="R1831" s="1">
        <f>COUNTIF(B1831,"*ai*")</f>
        <v>0</v>
      </c>
      <c r="S1831" s="1">
        <f>COUNTIF(B1831,"*ae*")</f>
        <v>0</v>
      </c>
      <c r="T1831" s="1">
        <f>COUNTIF(B1831,"*ao*")</f>
        <v>0</v>
      </c>
      <c r="U1831" s="1">
        <f>COUNTIF(B1831,"*au*")</f>
        <v>0</v>
      </c>
      <c r="V1831" s="1">
        <f>COUNTIF(B1831,"*oi*")</f>
        <v>0</v>
      </c>
      <c r="W1831" s="1">
        <f>COUNTIF(B1831,"*oe*")</f>
        <v>0</v>
      </c>
      <c r="X1831" s="1">
        <f>COUNTIF(B1831,"*oa*")</f>
        <v>0</v>
      </c>
      <c r="Y1831" s="1">
        <f>COUNTIF(B1831,"*ou*")</f>
        <v>0</v>
      </c>
      <c r="Z1831" s="1">
        <f>COUNTIF(B1831,"*ui*")</f>
        <v>0</v>
      </c>
      <c r="AA1831" s="1">
        <f>COUNTIF(B1831,"*ua*")</f>
        <v>0</v>
      </c>
      <c r="AB1831">
        <f>SUM(G1831:AA1831)</f>
        <v>0</v>
      </c>
      <c r="AC1831">
        <v>2</v>
      </c>
      <c r="AD1831">
        <f>COUNTIF(AC1831,"2")</f>
        <v>1</v>
      </c>
      <c r="AE1831">
        <f>COUNTIF(AC1831,"3")</f>
        <v>0</v>
      </c>
      <c r="AF1831">
        <f>COUNTIF(AC1831,"4")</f>
        <v>0</v>
      </c>
      <c r="AG1831">
        <f>COUNTIF(AC1831,"5")</f>
        <v>0</v>
      </c>
      <c r="AH1831">
        <v>0</v>
      </c>
      <c r="AI1831">
        <v>0</v>
      </c>
      <c r="AJ1831">
        <v>1</v>
      </c>
      <c r="AL1831">
        <v>1</v>
      </c>
      <c r="AO1831" s="1">
        <f>COUNTIF(F1831,"CVCV")+COUNTIF(F1831,"CVVCV")</f>
        <v>0</v>
      </c>
      <c r="AP1831" s="1">
        <f>COUNTIF(F1831,"CVCVC")+COUNTIF(F1831,"CVVCVC")</f>
        <v>0</v>
      </c>
      <c r="AQ1831" s="1">
        <f>COUNTIF(F1831,"VCV")+COUNTIF(F1831,"VVCV")</f>
        <v>1</v>
      </c>
      <c r="AR1831" s="1">
        <f>COUNTIF(F1831,"VCVC")+COUNTIF(F1831,"VVCVC")</f>
        <v>0</v>
      </c>
      <c r="AS1831" s="1">
        <f>COUNTIF(F1831,"CVV")</f>
        <v>0</v>
      </c>
      <c r="AT1831" s="1">
        <f>COUNTIF(F1831,"CVVC")</f>
        <v>0</v>
      </c>
      <c r="AU1831" s="1">
        <f>COUNTIF(F1831,"VV")</f>
        <v>0</v>
      </c>
      <c r="AV1831" s="1">
        <f>COUNTIF(F1831,"VVC")</f>
        <v>0</v>
      </c>
      <c r="AW1831" s="1">
        <f>COUNTIF(F1831,"CVVCVC")+COUNTIF(F1831,"VVCVC")+COUNTIF(F1831,"CVVCV")+COUNTIF(F1831,"VVCV")</f>
        <v>0</v>
      </c>
      <c r="AY1831" s="1">
        <f>COUNTIF(F1831,"CCVCV")</f>
        <v>0</v>
      </c>
      <c r="AZ1831" s="1">
        <f>COUNTIF(F1831,"CCVCVC")</f>
        <v>0</v>
      </c>
      <c r="BA1831" s="1">
        <f>COUNTIF(F1831,"CCVV")</f>
        <v>0</v>
      </c>
      <c r="BB1831" s="1">
        <f>COUNTIF(F1831,"CCVVC")</f>
        <v>0</v>
      </c>
      <c r="BF1831" s="1" t="str">
        <f>RIGHT(F1831,4)</f>
        <v>VCV</v>
      </c>
      <c r="BG1831" s="1">
        <v>1</v>
      </c>
      <c r="BP1831" s="1">
        <f>SUM(BG1831:BO1831)</f>
        <v>1</v>
      </c>
      <c r="BQ1831">
        <v>0</v>
      </c>
      <c r="BS1831" s="1" t="str">
        <f>LEFT(B1831,1)</f>
        <v>a</v>
      </c>
      <c r="BT1831" s="1" t="str">
        <f>LEFT(B1831,2)</f>
        <v>ak</v>
      </c>
      <c r="BU1831" s="1" t="str">
        <f>RIGHT(B1831,1)</f>
        <v>i</v>
      </c>
      <c r="BX1831" s="10">
        <v>1</v>
      </c>
      <c r="BY1831" s="10" t="str">
        <f>LEFT(CA1831,1)</f>
        <v>a</v>
      </c>
      <c r="BZ1831" s="10" t="str">
        <f>RIGHT(B1831,1)</f>
        <v>i</v>
      </c>
      <c r="CA1831" s="10" t="str">
        <f>RIGHT(B1831,3)</f>
        <v>aki</v>
      </c>
      <c r="CB1831" s="10" t="str">
        <f>RIGHT(B1831,3)</f>
        <v>aki</v>
      </c>
      <c r="CC1831" s="10" t="str">
        <f>RIGHT(B1831,2)</f>
        <v>ki</v>
      </c>
      <c r="CD1831" s="10" t="str">
        <f>RIGHT(B1831,1)</f>
        <v>i</v>
      </c>
    </row>
    <row r="1832" spans="1:82">
      <c r="A1832">
        <v>246</v>
      </c>
      <c r="B1832" s="30" t="s">
        <v>1074</v>
      </c>
      <c r="C1832" t="s">
        <v>2700</v>
      </c>
      <c r="D1832" t="s">
        <v>1150</v>
      </c>
      <c r="E1832" t="s">
        <v>2821</v>
      </c>
      <c r="F1832" t="s">
        <v>2839</v>
      </c>
      <c r="G1832" s="1">
        <f>COUNTIF(B1832,"*ii*")</f>
        <v>0</v>
      </c>
      <c r="H1832" s="1">
        <f>COUNTIF(B1832,"*ee*")</f>
        <v>0</v>
      </c>
      <c r="I1832" s="1">
        <f>COUNTIF(B1832,"*aa*")</f>
        <v>0</v>
      </c>
      <c r="J1832" s="1">
        <f>COUNTIF(B1832,"*oo*")</f>
        <v>0</v>
      </c>
      <c r="K1832" s="1">
        <f>COUNTIF(B1832,"*uu*")</f>
        <v>0</v>
      </c>
      <c r="L1832" s="1">
        <f>COUNTIF(B1832,"*ia*")</f>
        <v>0</v>
      </c>
      <c r="M1832" s="1">
        <f>COUNTIF(B1832,"*iu*")</f>
        <v>0</v>
      </c>
      <c r="N1832" s="1">
        <f>COUNTIF(B1832,"*ei*")</f>
        <v>0</v>
      </c>
      <c r="O1832" s="1">
        <f>COUNTIF(B1832,"*ea*")</f>
        <v>0</v>
      </c>
      <c r="P1832" s="1">
        <f>COUNTIF(B1832,"*eo*")</f>
        <v>0</v>
      </c>
      <c r="Q1832" s="1">
        <f>COUNTIF(B1832,"*eu*")</f>
        <v>0</v>
      </c>
      <c r="R1832" s="1">
        <f>COUNTIF(B1832,"*ai*")</f>
        <v>0</v>
      </c>
      <c r="S1832" s="1">
        <f>COUNTIF(B1832,"*ae*")</f>
        <v>0</v>
      </c>
      <c r="T1832" s="1">
        <f>COUNTIF(B1832,"*ao*")</f>
        <v>0</v>
      </c>
      <c r="U1832" s="1">
        <f>COUNTIF(B1832,"*au*")</f>
        <v>0</v>
      </c>
      <c r="V1832" s="1">
        <f>COUNTIF(B1832,"*oi*")</f>
        <v>0</v>
      </c>
      <c r="W1832" s="1">
        <f>COUNTIF(B1832,"*oe*")</f>
        <v>0</v>
      </c>
      <c r="X1832" s="1">
        <f>COUNTIF(B1832,"*oa*")</f>
        <v>0</v>
      </c>
      <c r="Y1832" s="1">
        <f>COUNTIF(B1832,"*ou*")</f>
        <v>0</v>
      </c>
      <c r="Z1832" s="1">
        <f>COUNTIF(B1832,"*ui*")</f>
        <v>0</v>
      </c>
      <c r="AA1832" s="1">
        <f>COUNTIF(B1832,"*ua*")</f>
        <v>0</v>
      </c>
      <c r="AB1832">
        <f>SUM(G1832:AA1832)</f>
        <v>0</v>
      </c>
      <c r="AC1832">
        <v>2</v>
      </c>
      <c r="AD1832">
        <f>COUNTIF(AC1832,"2")</f>
        <v>1</v>
      </c>
      <c r="AE1832">
        <f>COUNTIF(AC1832,"3")</f>
        <v>0</v>
      </c>
      <c r="AF1832">
        <f>COUNTIF(AC1832,"4")</f>
        <v>0</v>
      </c>
      <c r="AG1832">
        <f>COUNTIF(AC1832,"5")</f>
        <v>0</v>
      </c>
      <c r="AH1832">
        <v>0</v>
      </c>
      <c r="AI1832">
        <v>0</v>
      </c>
      <c r="AJ1832">
        <v>1</v>
      </c>
      <c r="AL1832">
        <v>1</v>
      </c>
      <c r="AO1832" s="1">
        <f>COUNTIF(F1832,"CVCV")+COUNTIF(F1832,"CVVCV")</f>
        <v>0</v>
      </c>
      <c r="AP1832" s="1">
        <f>COUNTIF(F1832,"CVCVC")+COUNTIF(F1832,"CVVCVC")</f>
        <v>0</v>
      </c>
      <c r="AQ1832" s="1">
        <f>COUNTIF(F1832,"VCV")+COUNTIF(F1832,"VVCV")</f>
        <v>1</v>
      </c>
      <c r="AR1832" s="1">
        <f>COUNTIF(F1832,"VCVC")+COUNTIF(F1832,"VVCVC")</f>
        <v>0</v>
      </c>
      <c r="AS1832" s="1">
        <f>COUNTIF(F1832,"CVV")</f>
        <v>0</v>
      </c>
      <c r="AT1832" s="1">
        <f>COUNTIF(F1832,"CVVC")</f>
        <v>0</v>
      </c>
      <c r="AU1832" s="1">
        <f>COUNTIF(F1832,"VV")</f>
        <v>0</v>
      </c>
      <c r="AV1832" s="1">
        <f>COUNTIF(F1832,"VVC")</f>
        <v>0</v>
      </c>
      <c r="AW1832" s="1">
        <f>COUNTIF(F1832,"CVVCVC")+COUNTIF(F1832,"VVCVC")+COUNTIF(F1832,"CVVCV")+COUNTIF(F1832,"VVCV")</f>
        <v>0</v>
      </c>
      <c r="AY1832" s="1">
        <f>COUNTIF(F1832,"CCVCV")</f>
        <v>0</v>
      </c>
      <c r="AZ1832" s="1">
        <f>COUNTIF(F1832,"CCVCVC")</f>
        <v>0</v>
      </c>
      <c r="BA1832" s="1">
        <f>COUNTIF(F1832,"CCVV")</f>
        <v>0</v>
      </c>
      <c r="BB1832" s="1">
        <f>COUNTIF(F1832,"CCVVC")</f>
        <v>0</v>
      </c>
      <c r="BF1832" s="1" t="str">
        <f>RIGHT(F1832,4)</f>
        <v>VCV</v>
      </c>
      <c r="BG1832" s="1">
        <v>1</v>
      </c>
      <c r="BP1832" s="1">
        <f>SUM(BG1832:BO1832)</f>
        <v>1</v>
      </c>
      <c r="BQ1832">
        <v>0</v>
      </c>
      <c r="BS1832" s="1" t="str">
        <f>LEFT(B1832,1)</f>
        <v>e</v>
      </c>
      <c r="BT1832" s="1" t="str">
        <f>LEFT(B1832,2)</f>
        <v>ek</v>
      </c>
      <c r="BU1832" s="1" t="str">
        <f>RIGHT(B1832,1)</f>
        <v>i</v>
      </c>
      <c r="BX1832" s="10">
        <v>0</v>
      </c>
      <c r="BY1832" s="10" t="str">
        <f>LEFT(CA1832,1)</f>
        <v>e</v>
      </c>
      <c r="BZ1832" s="10" t="str">
        <f>RIGHT(B1832,1)</f>
        <v>i</v>
      </c>
      <c r="CA1832" s="10" t="str">
        <f>RIGHT(B1832,3)</f>
        <v>eki</v>
      </c>
      <c r="CB1832" s="10" t="str">
        <f>RIGHT(B1832,3)</f>
        <v>eki</v>
      </c>
      <c r="CC1832" s="10" t="str">
        <f>RIGHT(B1832,2)</f>
        <v>ki</v>
      </c>
      <c r="CD1832" s="10" t="str">
        <f>RIGHT(B1832,1)</f>
        <v>i</v>
      </c>
    </row>
    <row r="1833" spans="1:82">
      <c r="A1833">
        <v>437</v>
      </c>
      <c r="B1833" s="30" t="s">
        <v>3702</v>
      </c>
      <c r="C1833" t="s">
        <v>1452</v>
      </c>
      <c r="D1833" t="s">
        <v>1141</v>
      </c>
      <c r="E1833" t="s">
        <v>1141</v>
      </c>
      <c r="F1833" s="1" t="s">
        <v>2839</v>
      </c>
      <c r="G1833" s="1">
        <f>COUNTIF(B1833,"*ii*")</f>
        <v>0</v>
      </c>
      <c r="H1833" s="1">
        <f>COUNTIF(B1833,"*ee*")</f>
        <v>0</v>
      </c>
      <c r="I1833" s="1">
        <f>COUNTIF(B1833,"*aa*")</f>
        <v>0</v>
      </c>
      <c r="J1833" s="1">
        <f>COUNTIF(B1833,"*oo*")</f>
        <v>0</v>
      </c>
      <c r="K1833" s="1">
        <f>COUNTIF(B1833,"*uu*")</f>
        <v>0</v>
      </c>
      <c r="L1833" s="1">
        <f>COUNTIF(B1833,"*ia*")</f>
        <v>0</v>
      </c>
      <c r="M1833" s="1">
        <f>COUNTIF(B1833,"*iu*")</f>
        <v>0</v>
      </c>
      <c r="N1833" s="1">
        <f>COUNTIF(B1833,"*ei*")</f>
        <v>0</v>
      </c>
      <c r="O1833" s="1">
        <f>COUNTIF(B1833,"*ea*")</f>
        <v>0</v>
      </c>
      <c r="P1833" s="1">
        <f>COUNTIF(B1833,"*eo*")</f>
        <v>0</v>
      </c>
      <c r="Q1833" s="1">
        <f>COUNTIF(B1833,"*eu*")</f>
        <v>0</v>
      </c>
      <c r="R1833" s="1">
        <f>COUNTIF(B1833,"*ai*")</f>
        <v>0</v>
      </c>
      <c r="S1833" s="1">
        <f>COUNTIF(B1833,"*ae*")</f>
        <v>0</v>
      </c>
      <c r="T1833" s="1">
        <f>COUNTIF(B1833,"*ao*")</f>
        <v>0</v>
      </c>
      <c r="U1833" s="1">
        <f>COUNTIF(B1833,"*au*")</f>
        <v>0</v>
      </c>
      <c r="V1833" s="1">
        <f>COUNTIF(B1833,"*oi*")</f>
        <v>0</v>
      </c>
      <c r="W1833" s="1">
        <f>COUNTIF(B1833,"*oe*")</f>
        <v>0</v>
      </c>
      <c r="X1833" s="1">
        <f>COUNTIF(B1833,"*oa*")</f>
        <v>0</v>
      </c>
      <c r="Y1833" s="1">
        <f>COUNTIF(B1833,"*ou*")</f>
        <v>0</v>
      </c>
      <c r="Z1833" s="1">
        <f>COUNTIF(B1833,"*ui*")</f>
        <v>0</v>
      </c>
      <c r="AA1833" s="1">
        <f>COUNTIF(B1833,"*ua*")</f>
        <v>0</v>
      </c>
      <c r="AB1833">
        <f>SUM(G1833:AA1833)</f>
        <v>0</v>
      </c>
      <c r="AC1833" s="1">
        <v>2</v>
      </c>
      <c r="AD1833">
        <f>COUNTIF(AC1833,"2")</f>
        <v>1</v>
      </c>
      <c r="AE1833">
        <f>COUNTIF(AC1833,"3")</f>
        <v>0</v>
      </c>
      <c r="AF1833">
        <f>COUNTIF(AC1833,"4")</f>
        <v>0</v>
      </c>
      <c r="AG1833">
        <f>COUNTIF(AC1833,"5")</f>
        <v>0</v>
      </c>
      <c r="AH1833">
        <v>0</v>
      </c>
      <c r="AI1833">
        <v>0</v>
      </c>
      <c r="AJ1833">
        <v>1</v>
      </c>
      <c r="AL1833">
        <v>1</v>
      </c>
      <c r="AO1833" s="1">
        <f>COUNTIF(F1833,"CVCV")+COUNTIF(F1833,"CVVCV")</f>
        <v>0</v>
      </c>
      <c r="AP1833" s="1">
        <f>COUNTIF(F1833,"CVCVC")+COUNTIF(F1833,"CVVCVC")</f>
        <v>0</v>
      </c>
      <c r="AQ1833" s="1">
        <f>COUNTIF(F1833,"VCV")+COUNTIF(F1833,"VVCV")</f>
        <v>1</v>
      </c>
      <c r="AR1833" s="1">
        <f>COUNTIF(F1833,"VCVC")+COUNTIF(F1833,"VVCVC")</f>
        <v>0</v>
      </c>
      <c r="AS1833" s="1">
        <f>COUNTIF(F1833,"CVV")</f>
        <v>0</v>
      </c>
      <c r="AT1833" s="1">
        <f>COUNTIF(F1833,"CVVC")</f>
        <v>0</v>
      </c>
      <c r="AU1833" s="1">
        <f>COUNTIF(F1833,"VV")</f>
        <v>0</v>
      </c>
      <c r="AV1833" s="1">
        <f>COUNTIF(F1833,"VVC")</f>
        <v>0</v>
      </c>
      <c r="AW1833" s="1">
        <f>COUNTIF(F1833,"CVVCVC")+COUNTIF(F1833,"VVCVC")+COUNTIF(F1833,"CVVCV")+COUNTIF(F1833,"VVCV")</f>
        <v>0</v>
      </c>
      <c r="AY1833" s="1">
        <f>COUNTIF(F1833,"CCVCV")</f>
        <v>0</v>
      </c>
      <c r="AZ1833" s="1">
        <f>COUNTIF(F1833,"CCVCVC")</f>
        <v>0</v>
      </c>
      <c r="BA1833" s="1">
        <f>COUNTIF(F1833,"CCVV")</f>
        <v>0</v>
      </c>
      <c r="BB1833" s="1">
        <f>COUNTIF(F1833,"CCVVC")</f>
        <v>0</v>
      </c>
      <c r="BE1833" s="30" t="s">
        <v>224</v>
      </c>
      <c r="BF1833" s="1" t="str">
        <f>RIGHT(F1833,4)</f>
        <v>VCV</v>
      </c>
      <c r="BG1833" s="1">
        <v>1</v>
      </c>
      <c r="BP1833" s="1">
        <f>SUM(BG1833:BO1833)</f>
        <v>1</v>
      </c>
      <c r="BQ1833">
        <v>0</v>
      </c>
      <c r="BS1833" s="1" t="str">
        <f>LEFT(B1833,1)</f>
        <v>i</v>
      </c>
      <c r="BT1833" s="1" t="str">
        <f>LEFT(B1833,2)</f>
        <v>ik</v>
      </c>
      <c r="BU1833" s="1" t="str">
        <f>RIGHT(B1833,1)</f>
        <v>i</v>
      </c>
      <c r="BX1833" s="10">
        <v>1</v>
      </c>
      <c r="BY1833" s="10" t="str">
        <f>LEFT(CA1833,1)</f>
        <v>i</v>
      </c>
      <c r="BZ1833" s="10" t="str">
        <f>RIGHT(B1833,1)</f>
        <v>i</v>
      </c>
      <c r="CA1833" s="10" t="str">
        <f>RIGHT(B1833,3)</f>
        <v>iki</v>
      </c>
      <c r="CB1833" s="10" t="str">
        <f>RIGHT(B1833,3)</f>
        <v>iki</v>
      </c>
      <c r="CC1833" s="10" t="str">
        <f>RIGHT(B1833,2)</f>
        <v>ki</v>
      </c>
      <c r="CD1833" s="10" t="str">
        <f>RIGHT(B1833,1)</f>
        <v>i</v>
      </c>
    </row>
    <row r="1834" spans="1:82">
      <c r="A1834">
        <v>1971</v>
      </c>
      <c r="B1834" s="30" t="s">
        <v>83</v>
      </c>
      <c r="C1834" t="s">
        <v>3840</v>
      </c>
      <c r="D1834" t="s">
        <v>1141</v>
      </c>
      <c r="E1834" t="s">
        <v>1141</v>
      </c>
      <c r="F1834" t="s">
        <v>2839</v>
      </c>
      <c r="G1834" s="1">
        <f>COUNTIF(B1834,"*ii*")</f>
        <v>0</v>
      </c>
      <c r="H1834" s="1">
        <f>COUNTIF(B1834,"*ee*")</f>
        <v>0</v>
      </c>
      <c r="I1834" s="1">
        <f>COUNTIF(B1834,"*aa*")</f>
        <v>0</v>
      </c>
      <c r="J1834" s="1">
        <f>COUNTIF(B1834,"*oo*")</f>
        <v>0</v>
      </c>
      <c r="K1834" s="1">
        <f>COUNTIF(B1834,"*uu*")</f>
        <v>0</v>
      </c>
      <c r="L1834" s="1">
        <f>COUNTIF(B1834,"*ia*")</f>
        <v>0</v>
      </c>
      <c r="M1834" s="1">
        <f>COUNTIF(B1834,"*iu*")</f>
        <v>0</v>
      </c>
      <c r="N1834" s="1">
        <f>COUNTIF(B1834,"*ei*")</f>
        <v>0</v>
      </c>
      <c r="O1834" s="1">
        <f>COUNTIF(B1834,"*ea*")</f>
        <v>0</v>
      </c>
      <c r="P1834" s="1">
        <f>COUNTIF(B1834,"*eo*")</f>
        <v>0</v>
      </c>
      <c r="Q1834" s="1">
        <f>COUNTIF(B1834,"*eu*")</f>
        <v>0</v>
      </c>
      <c r="R1834" s="1">
        <f>COUNTIF(B1834,"*ai*")</f>
        <v>0</v>
      </c>
      <c r="S1834" s="1">
        <f>COUNTIF(B1834,"*ae*")</f>
        <v>0</v>
      </c>
      <c r="T1834" s="1">
        <f>COUNTIF(B1834,"*ao*")</f>
        <v>0</v>
      </c>
      <c r="U1834" s="1">
        <f>COUNTIF(B1834,"*au*")</f>
        <v>0</v>
      </c>
      <c r="V1834" s="1">
        <f>COUNTIF(B1834,"*oi*")</f>
        <v>0</v>
      </c>
      <c r="W1834" s="1">
        <f>COUNTIF(B1834,"*oe*")</f>
        <v>0</v>
      </c>
      <c r="X1834" s="1">
        <f>COUNTIF(B1834,"*oa*")</f>
        <v>0</v>
      </c>
      <c r="Y1834" s="1">
        <f>COUNTIF(B1834,"*ou*")</f>
        <v>0</v>
      </c>
      <c r="Z1834" s="1">
        <f>COUNTIF(B1834,"*ui*")</f>
        <v>0</v>
      </c>
      <c r="AA1834" s="1">
        <f>COUNTIF(B1834,"*ua*")</f>
        <v>0</v>
      </c>
      <c r="AB1834">
        <f>SUM(G1834:AA1834)</f>
        <v>0</v>
      </c>
      <c r="AC1834">
        <v>2</v>
      </c>
      <c r="AD1834">
        <f>COUNTIF(AC1834,"2")</f>
        <v>1</v>
      </c>
      <c r="AE1834">
        <f>COUNTIF(AC1834,"3")</f>
        <v>0</v>
      </c>
      <c r="AF1834">
        <f>COUNTIF(AC1834,"4")</f>
        <v>0</v>
      </c>
      <c r="AG1834">
        <f>COUNTIF(AC1834,"5")</f>
        <v>0</v>
      </c>
      <c r="AH1834">
        <v>0</v>
      </c>
      <c r="AI1834">
        <v>0</v>
      </c>
      <c r="AJ1834">
        <v>1</v>
      </c>
      <c r="AL1834">
        <v>1</v>
      </c>
      <c r="AO1834" s="1">
        <f>COUNTIF(F1834,"CVCV")+COUNTIF(F1834,"CVVCV")</f>
        <v>0</v>
      </c>
      <c r="AP1834" s="1">
        <f>COUNTIF(F1834,"CVCVC")+COUNTIF(F1834,"CVVCVC")</f>
        <v>0</v>
      </c>
      <c r="AQ1834" s="1">
        <f>COUNTIF(F1834,"VCV")+COUNTIF(F1834,"VVCV")</f>
        <v>1</v>
      </c>
      <c r="AR1834" s="1">
        <f>COUNTIF(F1834,"VCVC")+COUNTIF(F1834,"VVCVC")</f>
        <v>0</v>
      </c>
      <c r="AS1834" s="1">
        <f>COUNTIF(F1834,"CVV")</f>
        <v>0</v>
      </c>
      <c r="AT1834" s="1">
        <f>COUNTIF(F1834,"CVVC")</f>
        <v>0</v>
      </c>
      <c r="AU1834" s="1">
        <f>COUNTIF(F1834,"VV")</f>
        <v>0</v>
      </c>
      <c r="AV1834" s="1">
        <f>COUNTIF(F1834,"VVC")</f>
        <v>0</v>
      </c>
      <c r="AW1834" s="1">
        <f>COUNTIF(F1834,"CVVCVC")+COUNTIF(F1834,"VVCVC")+COUNTIF(F1834,"CVVCV")+COUNTIF(F1834,"VVCV")</f>
        <v>0</v>
      </c>
      <c r="AY1834" s="1">
        <f>COUNTIF(F1834,"CCVCV")</f>
        <v>0</v>
      </c>
      <c r="AZ1834" s="1">
        <f>COUNTIF(F1834,"CCVCVC")</f>
        <v>0</v>
      </c>
      <c r="BA1834" s="1">
        <f>COUNTIF(F1834,"CCVV")</f>
        <v>0</v>
      </c>
      <c r="BB1834" s="1">
        <f>COUNTIF(F1834,"CCVVC")</f>
        <v>0</v>
      </c>
      <c r="BF1834" s="1" t="str">
        <f>RIGHT(F1834,4)</f>
        <v>VCV</v>
      </c>
      <c r="BG1834" s="1">
        <v>1</v>
      </c>
      <c r="BP1834" s="1">
        <f>SUM(BG1834:BO1834)</f>
        <v>1</v>
      </c>
      <c r="BQ1834">
        <v>0</v>
      </c>
      <c r="BS1834" s="1" t="str">
        <f>LEFT(B1834,1)</f>
        <v>u</v>
      </c>
      <c r="BT1834" s="1" t="str">
        <f>LEFT(B1834,2)</f>
        <v>uk</v>
      </c>
      <c r="BU1834" s="1" t="str">
        <f>RIGHT(B1834,1)</f>
        <v>i</v>
      </c>
      <c r="BX1834" s="10">
        <v>1</v>
      </c>
      <c r="BY1834" s="10" t="str">
        <f>LEFT(CA1834,1)</f>
        <v>u</v>
      </c>
      <c r="BZ1834" s="10" t="str">
        <f>RIGHT(B1834,1)</f>
        <v>i</v>
      </c>
      <c r="CA1834" s="10" t="str">
        <f>RIGHT(B1834,3)</f>
        <v>uki</v>
      </c>
      <c r="CB1834" s="10" t="str">
        <f>RIGHT(B1834,3)</f>
        <v>uki</v>
      </c>
      <c r="CC1834" s="10" t="str">
        <f>RIGHT(B1834,2)</f>
        <v>ki</v>
      </c>
      <c r="CD1834" s="10" t="str">
        <f>RIGHT(B1834,1)</f>
        <v>i</v>
      </c>
    </row>
    <row r="1835" spans="1:82">
      <c r="A1835">
        <v>36</v>
      </c>
      <c r="B1835" s="30" t="s">
        <v>615</v>
      </c>
      <c r="C1835" t="s">
        <v>2000</v>
      </c>
      <c r="D1835" t="s">
        <v>1150</v>
      </c>
      <c r="E1835" t="s">
        <v>2821</v>
      </c>
      <c r="F1835" t="s">
        <v>2839</v>
      </c>
      <c r="G1835" s="1">
        <f>COUNTIF(B1835,"*ii*")</f>
        <v>0</v>
      </c>
      <c r="H1835" s="1">
        <f>COUNTIF(B1835,"*ee*")</f>
        <v>0</v>
      </c>
      <c r="I1835" s="1">
        <f>COUNTIF(B1835,"*aa*")</f>
        <v>0</v>
      </c>
      <c r="J1835" s="1">
        <f>COUNTIF(B1835,"*oo*")</f>
        <v>0</v>
      </c>
      <c r="K1835" s="1">
        <f>COUNTIF(B1835,"*uu*")</f>
        <v>0</v>
      </c>
      <c r="L1835" s="1">
        <f>COUNTIF(B1835,"*ia*")</f>
        <v>0</v>
      </c>
      <c r="M1835" s="1">
        <f>COUNTIF(B1835,"*iu*")</f>
        <v>0</v>
      </c>
      <c r="N1835" s="1">
        <f>COUNTIF(B1835,"*ei*")</f>
        <v>0</v>
      </c>
      <c r="O1835" s="1">
        <f>COUNTIF(B1835,"*ea*")</f>
        <v>0</v>
      </c>
      <c r="P1835" s="1">
        <f>COUNTIF(B1835,"*eo*")</f>
        <v>0</v>
      </c>
      <c r="Q1835" s="1">
        <f>COUNTIF(B1835,"*eu*")</f>
        <v>0</v>
      </c>
      <c r="R1835" s="1">
        <f>COUNTIF(B1835,"*ai*")</f>
        <v>0</v>
      </c>
      <c r="S1835" s="1">
        <f>COUNTIF(B1835,"*ae*")</f>
        <v>0</v>
      </c>
      <c r="T1835" s="1">
        <f>COUNTIF(B1835,"*ao*")</f>
        <v>0</v>
      </c>
      <c r="U1835" s="1">
        <f>COUNTIF(B1835,"*au*")</f>
        <v>0</v>
      </c>
      <c r="V1835" s="1">
        <f>COUNTIF(B1835,"*oi*")</f>
        <v>0</v>
      </c>
      <c r="W1835" s="1">
        <f>COUNTIF(B1835,"*oe*")</f>
        <v>0</v>
      </c>
      <c r="X1835" s="1">
        <f>COUNTIF(B1835,"*oa*")</f>
        <v>0</v>
      </c>
      <c r="Y1835" s="1">
        <f>COUNTIF(B1835,"*ou*")</f>
        <v>0</v>
      </c>
      <c r="Z1835" s="1">
        <f>COUNTIF(B1835,"*ui*")</f>
        <v>0</v>
      </c>
      <c r="AA1835" s="1">
        <f>COUNTIF(B1835,"*ua*")</f>
        <v>0</v>
      </c>
      <c r="AB1835">
        <f>SUM(G1835:AA1835)</f>
        <v>0</v>
      </c>
      <c r="AC1835">
        <v>2</v>
      </c>
      <c r="AD1835">
        <f>COUNTIF(AC1835,"2")</f>
        <v>1</v>
      </c>
      <c r="AE1835">
        <f>COUNTIF(AC1835,"3")</f>
        <v>0</v>
      </c>
      <c r="AF1835">
        <f>COUNTIF(AC1835,"4")</f>
        <v>0</v>
      </c>
      <c r="AG1835">
        <f>COUNTIF(AC1835,"5")</f>
        <v>0</v>
      </c>
      <c r="AH1835">
        <v>0</v>
      </c>
      <c r="AI1835">
        <v>0</v>
      </c>
      <c r="AJ1835">
        <v>1</v>
      </c>
      <c r="AL1835">
        <v>1</v>
      </c>
      <c r="AO1835" s="1">
        <f>COUNTIF(F1835,"CVCV")+COUNTIF(F1835,"CVVCV")</f>
        <v>0</v>
      </c>
      <c r="AP1835" s="1">
        <f>COUNTIF(F1835,"CVCVC")+COUNTIF(F1835,"CVVCVC")</f>
        <v>0</v>
      </c>
      <c r="AQ1835" s="1">
        <f>COUNTIF(F1835,"VCV")+COUNTIF(F1835,"VVCV")</f>
        <v>1</v>
      </c>
      <c r="AR1835" s="1">
        <f>COUNTIF(F1835,"VCVC")+COUNTIF(F1835,"VVCVC")</f>
        <v>0</v>
      </c>
      <c r="AS1835" s="1">
        <f>COUNTIF(F1835,"CVV")</f>
        <v>0</v>
      </c>
      <c r="AT1835" s="1">
        <f>COUNTIF(F1835,"CVVC")</f>
        <v>0</v>
      </c>
      <c r="AU1835" s="1">
        <f>COUNTIF(F1835,"VV")</f>
        <v>0</v>
      </c>
      <c r="AV1835" s="1">
        <f>COUNTIF(F1835,"VVC")</f>
        <v>0</v>
      </c>
      <c r="AW1835" s="1">
        <f>COUNTIF(F1835,"CVVCVC")+COUNTIF(F1835,"VVCVC")+COUNTIF(F1835,"CVVCV")+COUNTIF(F1835,"VVCV")</f>
        <v>0</v>
      </c>
      <c r="AY1835" s="1">
        <f>COUNTIF(F1835,"CCVCV")</f>
        <v>0</v>
      </c>
      <c r="AZ1835" s="1">
        <f>COUNTIF(F1835,"CCVCVC")</f>
        <v>0</v>
      </c>
      <c r="BA1835" s="1">
        <f>COUNTIF(F1835,"CCVV")</f>
        <v>0</v>
      </c>
      <c r="BB1835" s="1">
        <f>COUNTIF(F1835,"CCVVC")</f>
        <v>0</v>
      </c>
      <c r="BF1835" s="1" t="str">
        <f>RIGHT(F1835,4)</f>
        <v>VCV</v>
      </c>
      <c r="BG1835" s="1">
        <v>1</v>
      </c>
      <c r="BP1835" s="1">
        <f>SUM(BG1835:BO1835)</f>
        <v>1</v>
      </c>
      <c r="BQ1835">
        <v>0</v>
      </c>
      <c r="BS1835" s="1" t="str">
        <f>LEFT(B1835,1)</f>
        <v>a</v>
      </c>
      <c r="BT1835" s="1" t="str">
        <f>LEFT(B1835,2)</f>
        <v>am</v>
      </c>
      <c r="BU1835" s="1" t="str">
        <f>RIGHT(B1835,1)</f>
        <v>i</v>
      </c>
      <c r="BX1835" s="10">
        <v>0</v>
      </c>
      <c r="BY1835" s="10" t="str">
        <f>LEFT(CA1835,1)</f>
        <v>a</v>
      </c>
      <c r="BZ1835" s="10" t="str">
        <f>RIGHT(B1835,1)</f>
        <v>i</v>
      </c>
      <c r="CA1835" s="10" t="str">
        <f>RIGHT(B1835,3)</f>
        <v>ami</v>
      </c>
      <c r="CB1835" s="10" t="str">
        <f>RIGHT(B1835,3)</f>
        <v>ami</v>
      </c>
      <c r="CC1835" s="10" t="str">
        <f>RIGHT(B1835,2)</f>
        <v>mi</v>
      </c>
      <c r="CD1835" s="10" t="str">
        <f>RIGHT(B1835,1)</f>
        <v>i</v>
      </c>
    </row>
    <row r="1836" spans="1:82">
      <c r="A1836">
        <v>44</v>
      </c>
      <c r="B1836" s="30" t="s">
        <v>109</v>
      </c>
      <c r="C1836" t="s">
        <v>1293</v>
      </c>
      <c r="D1836" t="s">
        <v>1150</v>
      </c>
      <c r="E1836" t="s">
        <v>2821</v>
      </c>
      <c r="F1836" t="s">
        <v>2839</v>
      </c>
      <c r="G1836" s="1">
        <f>COUNTIF(B1836,"*ii*")</f>
        <v>0</v>
      </c>
      <c r="H1836" s="1">
        <f>COUNTIF(B1836,"*ee*")</f>
        <v>0</v>
      </c>
      <c r="I1836" s="1">
        <f>COUNTIF(B1836,"*aa*")</f>
        <v>0</v>
      </c>
      <c r="J1836" s="1">
        <f>COUNTIF(B1836,"*oo*")</f>
        <v>0</v>
      </c>
      <c r="K1836" s="1">
        <f>COUNTIF(B1836,"*uu*")</f>
        <v>0</v>
      </c>
      <c r="L1836" s="1">
        <f>COUNTIF(B1836,"*ia*")</f>
        <v>0</v>
      </c>
      <c r="M1836" s="1">
        <f>COUNTIF(B1836,"*iu*")</f>
        <v>0</v>
      </c>
      <c r="N1836" s="1">
        <f>COUNTIF(B1836,"*ei*")</f>
        <v>0</v>
      </c>
      <c r="O1836" s="1">
        <f>COUNTIF(B1836,"*ea*")</f>
        <v>0</v>
      </c>
      <c r="P1836" s="1">
        <f>COUNTIF(B1836,"*eo*")</f>
        <v>0</v>
      </c>
      <c r="Q1836" s="1">
        <f>COUNTIF(B1836,"*eu*")</f>
        <v>0</v>
      </c>
      <c r="R1836" s="1">
        <f>COUNTIF(B1836,"*ai*")</f>
        <v>0</v>
      </c>
      <c r="S1836" s="1">
        <f>COUNTIF(B1836,"*ae*")</f>
        <v>0</v>
      </c>
      <c r="T1836" s="1">
        <f>COUNTIF(B1836,"*ao*")</f>
        <v>0</v>
      </c>
      <c r="U1836" s="1">
        <f>COUNTIF(B1836,"*au*")</f>
        <v>0</v>
      </c>
      <c r="V1836" s="1">
        <f>COUNTIF(B1836,"*oi*")</f>
        <v>0</v>
      </c>
      <c r="W1836" s="1">
        <f>COUNTIF(B1836,"*oe*")</f>
        <v>0</v>
      </c>
      <c r="X1836" s="1">
        <f>COUNTIF(B1836,"*oa*")</f>
        <v>0</v>
      </c>
      <c r="Y1836" s="1">
        <f>COUNTIF(B1836,"*ou*")</f>
        <v>0</v>
      </c>
      <c r="Z1836" s="1">
        <f>COUNTIF(B1836,"*ui*")</f>
        <v>0</v>
      </c>
      <c r="AA1836" s="1">
        <f>COUNTIF(B1836,"*ua*")</f>
        <v>0</v>
      </c>
      <c r="AB1836">
        <f>SUM(G1836:AA1836)</f>
        <v>0</v>
      </c>
      <c r="AC1836">
        <v>2</v>
      </c>
      <c r="AD1836">
        <f>COUNTIF(AC1836,"2")</f>
        <v>1</v>
      </c>
      <c r="AE1836">
        <f>COUNTIF(AC1836,"3")</f>
        <v>0</v>
      </c>
      <c r="AF1836">
        <f>COUNTIF(AC1836,"4")</f>
        <v>0</v>
      </c>
      <c r="AG1836">
        <f>COUNTIF(AC1836,"5")</f>
        <v>0</v>
      </c>
      <c r="AH1836">
        <v>0</v>
      </c>
      <c r="AI1836">
        <v>0</v>
      </c>
      <c r="AJ1836">
        <v>1</v>
      </c>
      <c r="AL1836">
        <v>1</v>
      </c>
      <c r="AO1836" s="1">
        <f>COUNTIF(F1836,"CVCV")+COUNTIF(F1836,"CVVCV")</f>
        <v>0</v>
      </c>
      <c r="AP1836" s="1">
        <f>COUNTIF(F1836,"CVCVC")+COUNTIF(F1836,"CVVCVC")</f>
        <v>0</v>
      </c>
      <c r="AQ1836" s="1">
        <f>COUNTIF(F1836,"VCV")+COUNTIF(F1836,"VVCV")</f>
        <v>1</v>
      </c>
      <c r="AR1836" s="1">
        <f>COUNTIF(F1836,"VCVC")+COUNTIF(F1836,"VVCVC")</f>
        <v>0</v>
      </c>
      <c r="AS1836" s="1">
        <f>COUNTIF(F1836,"CVV")</f>
        <v>0</v>
      </c>
      <c r="AT1836" s="1">
        <f>COUNTIF(F1836,"CVVC")</f>
        <v>0</v>
      </c>
      <c r="AU1836" s="1">
        <f>COUNTIF(F1836,"VV")</f>
        <v>0</v>
      </c>
      <c r="AV1836" s="1">
        <f>COUNTIF(F1836,"VVC")</f>
        <v>0</v>
      </c>
      <c r="AW1836" s="1">
        <f>COUNTIF(F1836,"CVVCVC")+COUNTIF(F1836,"VVCVC")+COUNTIF(F1836,"CVVCV")+COUNTIF(F1836,"VVCV")</f>
        <v>0</v>
      </c>
      <c r="AY1836" s="1">
        <f>COUNTIF(F1836,"CCVCV")</f>
        <v>0</v>
      </c>
      <c r="AZ1836" s="1">
        <f>COUNTIF(F1836,"CCVCVC")</f>
        <v>0</v>
      </c>
      <c r="BA1836" s="1">
        <f>COUNTIF(F1836,"CCVV")</f>
        <v>0</v>
      </c>
      <c r="BB1836" s="1">
        <f>COUNTIF(F1836,"CCVVC")</f>
        <v>0</v>
      </c>
      <c r="BF1836" s="1" t="str">
        <f>RIGHT(F1836,4)</f>
        <v>VCV</v>
      </c>
      <c r="BG1836" s="1">
        <v>1</v>
      </c>
      <c r="BP1836" s="1">
        <f>SUM(BG1836:BO1836)</f>
        <v>1</v>
      </c>
      <c r="BQ1836">
        <v>0</v>
      </c>
      <c r="BS1836" s="1" t="str">
        <f>LEFT(B1836,1)</f>
        <v>a</v>
      </c>
      <c r="BT1836" s="1" t="str">
        <f>LEFT(B1836,2)</f>
        <v>an</v>
      </c>
      <c r="BU1836" s="1" t="str">
        <f>RIGHT(B1836,1)</f>
        <v>i</v>
      </c>
      <c r="BX1836" s="10">
        <v>0</v>
      </c>
      <c r="BY1836" s="10" t="str">
        <f>LEFT(CA1836,1)</f>
        <v>a</v>
      </c>
      <c r="BZ1836" s="10" t="str">
        <f>RIGHT(B1836,1)</f>
        <v>i</v>
      </c>
      <c r="CA1836" s="10" t="str">
        <f>RIGHT(B1836,3)</f>
        <v>ani</v>
      </c>
      <c r="CB1836" s="10" t="str">
        <f>RIGHT(B1836,3)</f>
        <v>ani</v>
      </c>
      <c r="CC1836" s="10" t="str">
        <f>RIGHT(B1836,2)</f>
        <v>ni</v>
      </c>
      <c r="CD1836" s="10" t="str">
        <f>RIGHT(B1836,1)</f>
        <v>i</v>
      </c>
    </row>
    <row r="1837" spans="1:82">
      <c r="A1837">
        <v>45</v>
      </c>
      <c r="B1837" s="30" t="s">
        <v>109</v>
      </c>
      <c r="C1837" t="s">
        <v>2292</v>
      </c>
      <c r="D1837" t="s">
        <v>1150</v>
      </c>
      <c r="E1837" t="s">
        <v>2821</v>
      </c>
      <c r="F1837" t="s">
        <v>2839</v>
      </c>
      <c r="G1837" s="1">
        <f>COUNTIF(B1837,"*ii*")</f>
        <v>0</v>
      </c>
      <c r="H1837" s="1">
        <f>COUNTIF(B1837,"*ee*")</f>
        <v>0</v>
      </c>
      <c r="I1837" s="1">
        <f>COUNTIF(B1837,"*aa*")</f>
        <v>0</v>
      </c>
      <c r="J1837" s="1">
        <f>COUNTIF(B1837,"*oo*")</f>
        <v>0</v>
      </c>
      <c r="K1837" s="1">
        <f>COUNTIF(B1837,"*uu*")</f>
        <v>0</v>
      </c>
      <c r="L1837" s="1">
        <f>COUNTIF(B1837,"*ia*")</f>
        <v>0</v>
      </c>
      <c r="M1837" s="1">
        <f>COUNTIF(B1837,"*iu*")</f>
        <v>0</v>
      </c>
      <c r="N1837" s="1">
        <f>COUNTIF(B1837,"*ei*")</f>
        <v>0</v>
      </c>
      <c r="O1837" s="1">
        <f>COUNTIF(B1837,"*ea*")</f>
        <v>0</v>
      </c>
      <c r="P1837" s="1">
        <f>COUNTIF(B1837,"*eo*")</f>
        <v>0</v>
      </c>
      <c r="Q1837" s="1">
        <f>COUNTIF(B1837,"*eu*")</f>
        <v>0</v>
      </c>
      <c r="R1837" s="1">
        <f>COUNTIF(B1837,"*ai*")</f>
        <v>0</v>
      </c>
      <c r="S1837" s="1">
        <f>COUNTIF(B1837,"*ae*")</f>
        <v>0</v>
      </c>
      <c r="T1837" s="1">
        <f>COUNTIF(B1837,"*ao*")</f>
        <v>0</v>
      </c>
      <c r="U1837" s="1">
        <f>COUNTIF(B1837,"*au*")</f>
        <v>0</v>
      </c>
      <c r="V1837" s="1">
        <f>COUNTIF(B1837,"*oi*")</f>
        <v>0</v>
      </c>
      <c r="W1837" s="1">
        <f>COUNTIF(B1837,"*oe*")</f>
        <v>0</v>
      </c>
      <c r="X1837" s="1">
        <f>COUNTIF(B1837,"*oa*")</f>
        <v>0</v>
      </c>
      <c r="Y1837" s="1">
        <f>COUNTIF(B1837,"*ou*")</f>
        <v>0</v>
      </c>
      <c r="Z1837" s="1">
        <f>COUNTIF(B1837,"*ui*")</f>
        <v>0</v>
      </c>
      <c r="AA1837" s="1">
        <f>COUNTIF(B1837,"*ua*")</f>
        <v>0</v>
      </c>
      <c r="AB1837">
        <f>SUM(G1837:AA1837)</f>
        <v>0</v>
      </c>
      <c r="AC1837">
        <v>2</v>
      </c>
      <c r="AD1837">
        <f>COUNTIF(AC1837,"2")</f>
        <v>1</v>
      </c>
      <c r="AE1837">
        <f>COUNTIF(AC1837,"3")</f>
        <v>0</v>
      </c>
      <c r="AF1837">
        <f>COUNTIF(AC1837,"4")</f>
        <v>0</v>
      </c>
      <c r="AG1837">
        <f>COUNTIF(AC1837,"5")</f>
        <v>0</v>
      </c>
      <c r="AH1837">
        <v>0</v>
      </c>
      <c r="AI1837">
        <v>0</v>
      </c>
      <c r="AJ1837">
        <v>1</v>
      </c>
      <c r="AL1837">
        <v>1</v>
      </c>
      <c r="AO1837" s="1">
        <f>COUNTIF(F1837,"CVCV")+COUNTIF(F1837,"CVVCV")</f>
        <v>0</v>
      </c>
      <c r="AP1837" s="1">
        <f>COUNTIF(F1837,"CVCVC")+COUNTIF(F1837,"CVVCVC")</f>
        <v>0</v>
      </c>
      <c r="AQ1837" s="1">
        <f>COUNTIF(F1837,"VCV")+COUNTIF(F1837,"VVCV")</f>
        <v>1</v>
      </c>
      <c r="AR1837" s="1">
        <f>COUNTIF(F1837,"VCVC")+COUNTIF(F1837,"VVCVC")</f>
        <v>0</v>
      </c>
      <c r="AS1837" s="1">
        <f>COUNTIF(F1837,"CVV")</f>
        <v>0</v>
      </c>
      <c r="AT1837" s="1">
        <f>COUNTIF(F1837,"CVVC")</f>
        <v>0</v>
      </c>
      <c r="AU1837" s="1">
        <f>COUNTIF(F1837,"VV")</f>
        <v>0</v>
      </c>
      <c r="AV1837" s="1">
        <f>COUNTIF(F1837,"VVC")</f>
        <v>0</v>
      </c>
      <c r="AW1837" s="1">
        <f>COUNTIF(F1837,"CVVCVC")+COUNTIF(F1837,"VVCVC")+COUNTIF(F1837,"CVVCV")+COUNTIF(F1837,"VVCV")</f>
        <v>0</v>
      </c>
      <c r="AY1837" s="1">
        <f>COUNTIF(F1837,"CCVCV")</f>
        <v>0</v>
      </c>
      <c r="AZ1837" s="1">
        <f>COUNTIF(F1837,"CCVCVC")</f>
        <v>0</v>
      </c>
      <c r="BA1837" s="1">
        <f>COUNTIF(F1837,"CCVV")</f>
        <v>0</v>
      </c>
      <c r="BB1837" s="1">
        <f>COUNTIF(F1837,"CCVVC")</f>
        <v>0</v>
      </c>
      <c r="BF1837" s="1" t="str">
        <f>RIGHT(F1837,4)</f>
        <v>VCV</v>
      </c>
      <c r="BG1837" s="1">
        <v>1</v>
      </c>
      <c r="BP1837" s="1">
        <f>SUM(BG1837:BO1837)</f>
        <v>1</v>
      </c>
      <c r="BQ1837">
        <v>0</v>
      </c>
      <c r="BS1837" s="1" t="str">
        <f>LEFT(B1837,1)</f>
        <v>a</v>
      </c>
      <c r="BT1837" s="1" t="str">
        <f>LEFT(B1837,2)</f>
        <v>an</v>
      </c>
      <c r="BU1837" s="1" t="str">
        <f>RIGHT(B1837,1)</f>
        <v>i</v>
      </c>
      <c r="BX1837" s="10">
        <v>0</v>
      </c>
      <c r="BY1837" s="10" t="str">
        <f>LEFT(CA1837,1)</f>
        <v>a</v>
      </c>
      <c r="BZ1837" s="10" t="str">
        <f>RIGHT(B1837,1)</f>
        <v>i</v>
      </c>
      <c r="CA1837" s="10" t="str">
        <f>RIGHT(B1837,3)</f>
        <v>ani</v>
      </c>
      <c r="CB1837" s="10" t="str">
        <f>RIGHT(B1837,3)</f>
        <v>ani</v>
      </c>
      <c r="CC1837" s="10" t="str">
        <f>RIGHT(B1837,2)</f>
        <v>ni</v>
      </c>
      <c r="CD1837" s="10" t="str">
        <f>RIGHT(B1837,1)</f>
        <v>i</v>
      </c>
    </row>
    <row r="1838" spans="1:82">
      <c r="A1838">
        <v>1060</v>
      </c>
      <c r="B1838" s="30" t="s">
        <v>975</v>
      </c>
      <c r="C1838" t="s">
        <v>2561</v>
      </c>
      <c r="D1838" t="s">
        <v>1141</v>
      </c>
      <c r="E1838" t="s">
        <v>1141</v>
      </c>
      <c r="F1838" t="s">
        <v>2839</v>
      </c>
      <c r="G1838" s="1">
        <f>COUNTIF(B1838,"*ii*")</f>
        <v>0</v>
      </c>
      <c r="H1838" s="1">
        <f>COUNTIF(B1838,"*ee*")</f>
        <v>0</v>
      </c>
      <c r="I1838" s="1">
        <f>COUNTIF(B1838,"*aa*")</f>
        <v>0</v>
      </c>
      <c r="J1838" s="1">
        <f>COUNTIF(B1838,"*oo*")</f>
        <v>0</v>
      </c>
      <c r="K1838" s="1">
        <f>COUNTIF(B1838,"*uu*")</f>
        <v>0</v>
      </c>
      <c r="L1838" s="1">
        <f>COUNTIF(B1838,"*ia*")</f>
        <v>0</v>
      </c>
      <c r="M1838" s="1">
        <f>COUNTIF(B1838,"*iu*")</f>
        <v>0</v>
      </c>
      <c r="N1838" s="1">
        <f>COUNTIF(B1838,"*ei*")</f>
        <v>0</v>
      </c>
      <c r="O1838" s="1">
        <f>COUNTIF(B1838,"*ea*")</f>
        <v>0</v>
      </c>
      <c r="P1838" s="1">
        <f>COUNTIF(B1838,"*eo*")</f>
        <v>0</v>
      </c>
      <c r="Q1838" s="1">
        <f>COUNTIF(B1838,"*eu*")</f>
        <v>0</v>
      </c>
      <c r="R1838" s="1">
        <f>COUNTIF(B1838,"*ai*")</f>
        <v>0</v>
      </c>
      <c r="S1838" s="1">
        <f>COUNTIF(B1838,"*ae*")</f>
        <v>0</v>
      </c>
      <c r="T1838" s="1">
        <f>COUNTIF(B1838,"*ao*")</f>
        <v>0</v>
      </c>
      <c r="U1838" s="1">
        <f>COUNTIF(B1838,"*au*")</f>
        <v>0</v>
      </c>
      <c r="V1838" s="1">
        <f>COUNTIF(B1838,"*oi*")</f>
        <v>0</v>
      </c>
      <c r="W1838" s="1">
        <f>COUNTIF(B1838,"*oe*")</f>
        <v>0</v>
      </c>
      <c r="X1838" s="1">
        <f>COUNTIF(B1838,"*oa*")</f>
        <v>0</v>
      </c>
      <c r="Y1838" s="1">
        <f>COUNTIF(B1838,"*ou*")</f>
        <v>0</v>
      </c>
      <c r="Z1838" s="1">
        <f>COUNTIF(B1838,"*ui*")</f>
        <v>0</v>
      </c>
      <c r="AA1838" s="1">
        <f>COUNTIF(B1838,"*ua*")</f>
        <v>0</v>
      </c>
      <c r="AB1838">
        <f>SUM(G1838:AA1838)</f>
        <v>0</v>
      </c>
      <c r="AC1838">
        <v>2</v>
      </c>
      <c r="AD1838">
        <f>COUNTIF(AC1838,"2")</f>
        <v>1</v>
      </c>
      <c r="AE1838">
        <f>COUNTIF(AC1838,"3")</f>
        <v>0</v>
      </c>
      <c r="AF1838">
        <f>COUNTIF(AC1838,"4")</f>
        <v>0</v>
      </c>
      <c r="AG1838">
        <f>COUNTIF(AC1838,"5")</f>
        <v>0</v>
      </c>
      <c r="AH1838">
        <v>0</v>
      </c>
      <c r="AI1838">
        <v>0</v>
      </c>
      <c r="AJ1838">
        <v>1</v>
      </c>
      <c r="AL1838">
        <v>1</v>
      </c>
      <c r="AO1838" s="1">
        <f>COUNTIF(F1838,"CVCV")+COUNTIF(F1838,"CVVCV")</f>
        <v>0</v>
      </c>
      <c r="AP1838" s="1">
        <f>COUNTIF(F1838,"CVCVC")+COUNTIF(F1838,"CVVCVC")</f>
        <v>0</v>
      </c>
      <c r="AQ1838" s="1">
        <f>COUNTIF(F1838,"VCV")+COUNTIF(F1838,"VVCV")</f>
        <v>1</v>
      </c>
      <c r="AR1838" s="1">
        <f>COUNTIF(F1838,"VCVC")+COUNTIF(F1838,"VVCVC")</f>
        <v>0</v>
      </c>
      <c r="AS1838" s="1">
        <f>COUNTIF(F1838,"CVV")</f>
        <v>0</v>
      </c>
      <c r="AT1838" s="1">
        <f>COUNTIF(F1838,"CVVC")</f>
        <v>0</v>
      </c>
      <c r="AU1838" s="1">
        <f>COUNTIF(F1838,"VV")</f>
        <v>0</v>
      </c>
      <c r="AV1838" s="1">
        <f>COUNTIF(F1838,"VVC")</f>
        <v>0</v>
      </c>
      <c r="AW1838" s="1">
        <f>COUNTIF(F1838,"CVVCVC")+COUNTIF(F1838,"VVCVC")+COUNTIF(F1838,"CVVCV")+COUNTIF(F1838,"VVCV")</f>
        <v>0</v>
      </c>
      <c r="AY1838" s="1">
        <f>COUNTIF(F1838,"CCVCV")</f>
        <v>0</v>
      </c>
      <c r="AZ1838" s="1">
        <f>COUNTIF(F1838,"CCVCVC")</f>
        <v>0</v>
      </c>
      <c r="BA1838" s="1">
        <f>COUNTIF(F1838,"CCVV")</f>
        <v>0</v>
      </c>
      <c r="BB1838" s="1">
        <f>COUNTIF(F1838,"CCVVC")</f>
        <v>0</v>
      </c>
      <c r="BF1838" s="1" t="str">
        <f>RIGHT(F1838,4)</f>
        <v>VCV</v>
      </c>
      <c r="BG1838" s="1">
        <v>1</v>
      </c>
      <c r="BP1838" s="1">
        <f>SUM(BG1838:BO1838)</f>
        <v>1</v>
      </c>
      <c r="BQ1838">
        <v>0</v>
      </c>
      <c r="BS1838" s="1" t="str">
        <f>LEFT(B1838,1)</f>
        <v>o</v>
      </c>
      <c r="BT1838" s="1" t="str">
        <f>LEFT(B1838,2)</f>
        <v>on</v>
      </c>
      <c r="BU1838" s="1" t="str">
        <f>RIGHT(B1838,1)</f>
        <v>i</v>
      </c>
      <c r="BX1838" s="10">
        <v>1</v>
      </c>
      <c r="BY1838" s="10" t="str">
        <f>LEFT(CA1838,1)</f>
        <v>o</v>
      </c>
      <c r="BZ1838" s="10" t="str">
        <f>RIGHT(B1838,1)</f>
        <v>i</v>
      </c>
      <c r="CA1838" s="10" t="str">
        <f>RIGHT(B1838,3)</f>
        <v>oni</v>
      </c>
      <c r="CB1838" s="10" t="str">
        <f>RIGHT(B1838,3)</f>
        <v>oni</v>
      </c>
      <c r="CC1838" s="10" t="str">
        <f>RIGHT(B1838,2)</f>
        <v>ni</v>
      </c>
      <c r="CD1838" s="10" t="str">
        <f>RIGHT(B1838,1)</f>
        <v>i</v>
      </c>
    </row>
    <row r="1839" spans="1:82">
      <c r="A1839">
        <v>1982</v>
      </c>
      <c r="B1839" s="30" t="s">
        <v>835</v>
      </c>
      <c r="C1839" t="s">
        <v>2324</v>
      </c>
      <c r="D1839" t="s">
        <v>1150</v>
      </c>
      <c r="E1839" t="s">
        <v>2821</v>
      </c>
      <c r="F1839" t="s">
        <v>2839</v>
      </c>
      <c r="G1839" s="1">
        <f>COUNTIF(B1839,"*ii*")</f>
        <v>0</v>
      </c>
      <c r="H1839" s="1">
        <f>COUNTIF(B1839,"*ee*")</f>
        <v>0</v>
      </c>
      <c r="I1839" s="1">
        <f>COUNTIF(B1839,"*aa*")</f>
        <v>0</v>
      </c>
      <c r="J1839" s="1">
        <f>COUNTIF(B1839,"*oo*")</f>
        <v>0</v>
      </c>
      <c r="K1839" s="1">
        <f>COUNTIF(B1839,"*uu*")</f>
        <v>0</v>
      </c>
      <c r="L1839" s="1">
        <f>COUNTIF(B1839,"*ia*")</f>
        <v>0</v>
      </c>
      <c r="M1839" s="1">
        <f>COUNTIF(B1839,"*iu*")</f>
        <v>0</v>
      </c>
      <c r="N1839" s="1">
        <f>COUNTIF(B1839,"*ei*")</f>
        <v>0</v>
      </c>
      <c r="O1839" s="1">
        <f>COUNTIF(B1839,"*ea*")</f>
        <v>0</v>
      </c>
      <c r="P1839" s="1">
        <f>COUNTIF(B1839,"*eo*")</f>
        <v>0</v>
      </c>
      <c r="Q1839" s="1">
        <f>COUNTIF(B1839,"*eu*")</f>
        <v>0</v>
      </c>
      <c r="R1839" s="1">
        <f>COUNTIF(B1839,"*ai*")</f>
        <v>0</v>
      </c>
      <c r="S1839" s="1">
        <f>COUNTIF(B1839,"*ae*")</f>
        <v>0</v>
      </c>
      <c r="T1839" s="1">
        <f>COUNTIF(B1839,"*ao*")</f>
        <v>0</v>
      </c>
      <c r="U1839" s="1">
        <f>COUNTIF(B1839,"*au*")</f>
        <v>0</v>
      </c>
      <c r="V1839" s="1">
        <f>COUNTIF(B1839,"*oi*")</f>
        <v>0</v>
      </c>
      <c r="W1839" s="1">
        <f>COUNTIF(B1839,"*oe*")</f>
        <v>0</v>
      </c>
      <c r="X1839" s="1">
        <f>COUNTIF(B1839,"*oa*")</f>
        <v>0</v>
      </c>
      <c r="Y1839" s="1">
        <f>COUNTIF(B1839,"*ou*")</f>
        <v>0</v>
      </c>
      <c r="Z1839" s="1">
        <f>COUNTIF(B1839,"*ui*")</f>
        <v>0</v>
      </c>
      <c r="AA1839" s="1">
        <f>COUNTIF(B1839,"*ua*")</f>
        <v>0</v>
      </c>
      <c r="AB1839">
        <f>SUM(G1839:AA1839)</f>
        <v>0</v>
      </c>
      <c r="AC1839">
        <v>2</v>
      </c>
      <c r="AD1839">
        <f>COUNTIF(AC1839,"2")</f>
        <v>1</v>
      </c>
      <c r="AE1839">
        <f>COUNTIF(AC1839,"3")</f>
        <v>0</v>
      </c>
      <c r="AF1839">
        <f>COUNTIF(AC1839,"4")</f>
        <v>0</v>
      </c>
      <c r="AG1839">
        <f>COUNTIF(AC1839,"5")</f>
        <v>0</v>
      </c>
      <c r="AH1839">
        <v>0</v>
      </c>
      <c r="AI1839">
        <v>0</v>
      </c>
      <c r="AJ1839">
        <v>1</v>
      </c>
      <c r="AL1839">
        <v>1</v>
      </c>
      <c r="AO1839" s="1">
        <f>COUNTIF(F1839,"CVCV")+COUNTIF(F1839,"CVVCV")</f>
        <v>0</v>
      </c>
      <c r="AP1839" s="1">
        <f>COUNTIF(F1839,"CVCVC")+COUNTIF(F1839,"CVVCVC")</f>
        <v>0</v>
      </c>
      <c r="AQ1839" s="1">
        <f>COUNTIF(F1839,"VCV")+COUNTIF(F1839,"VVCV")</f>
        <v>1</v>
      </c>
      <c r="AR1839" s="1">
        <f>COUNTIF(F1839,"VCVC")+COUNTIF(F1839,"VVCVC")</f>
        <v>0</v>
      </c>
      <c r="AS1839" s="1">
        <f>COUNTIF(F1839,"CVV")</f>
        <v>0</v>
      </c>
      <c r="AT1839" s="1">
        <f>COUNTIF(F1839,"CVVC")</f>
        <v>0</v>
      </c>
      <c r="AU1839" s="1">
        <f>COUNTIF(F1839,"VV")</f>
        <v>0</v>
      </c>
      <c r="AV1839" s="1">
        <f>COUNTIF(F1839,"VVC")</f>
        <v>0</v>
      </c>
      <c r="AW1839" s="1">
        <f>COUNTIF(F1839,"CVVCVC")+COUNTIF(F1839,"VVCVC")+COUNTIF(F1839,"CVVCV")+COUNTIF(F1839,"VVCV")</f>
        <v>0</v>
      </c>
      <c r="AY1839" s="1">
        <f>COUNTIF(F1839,"CCVCV")</f>
        <v>0</v>
      </c>
      <c r="AZ1839" s="1">
        <f>COUNTIF(F1839,"CCVCVC")</f>
        <v>0</v>
      </c>
      <c r="BA1839" s="1">
        <f>COUNTIF(F1839,"CCVV")</f>
        <v>0</v>
      </c>
      <c r="BB1839" s="1">
        <f>COUNTIF(F1839,"CCVVC")</f>
        <v>0</v>
      </c>
      <c r="BF1839" s="1" t="str">
        <f>RIGHT(F1839,4)</f>
        <v>VCV</v>
      </c>
      <c r="BG1839" s="1">
        <v>1</v>
      </c>
      <c r="BP1839" s="1">
        <f>SUM(BG1839:BO1839)</f>
        <v>1</v>
      </c>
      <c r="BQ1839">
        <v>0</v>
      </c>
      <c r="BS1839" s="1" t="str">
        <f>LEFT(B1839,1)</f>
        <v>u</v>
      </c>
      <c r="BT1839" s="1" t="str">
        <f>LEFT(B1839,2)</f>
        <v>ur</v>
      </c>
      <c r="BU1839" s="1" t="str">
        <f>RIGHT(B1839,1)</f>
        <v>i</v>
      </c>
      <c r="BX1839" s="10">
        <v>0</v>
      </c>
      <c r="BY1839" s="10" t="str">
        <f>LEFT(CA1839,1)</f>
        <v>u</v>
      </c>
      <c r="BZ1839" s="10" t="str">
        <f>RIGHT(B1839,1)</f>
        <v>i</v>
      </c>
      <c r="CA1839" s="10" t="str">
        <f>RIGHT(B1839,3)</f>
        <v>uri</v>
      </c>
      <c r="CB1839" s="10" t="str">
        <f>RIGHT(B1839,3)</f>
        <v>uri</v>
      </c>
      <c r="CC1839" s="10" t="str">
        <f>RIGHT(B1839,2)</f>
        <v>ri</v>
      </c>
      <c r="CD1839" s="10" t="str">
        <f>RIGHT(B1839,1)</f>
        <v>i</v>
      </c>
    </row>
    <row r="1840" spans="1:82">
      <c r="A1840">
        <v>264</v>
      </c>
      <c r="B1840" s="30" t="s">
        <v>965</v>
      </c>
      <c r="C1840" t="s">
        <v>2536</v>
      </c>
      <c r="D1840" t="s">
        <v>1150</v>
      </c>
      <c r="E1840" t="s">
        <v>2821</v>
      </c>
      <c r="F1840" t="s">
        <v>2839</v>
      </c>
      <c r="G1840" s="1">
        <f>COUNTIF(B1840,"*ii*")</f>
        <v>0</v>
      </c>
      <c r="H1840" s="1">
        <f>COUNTIF(B1840,"*ee*")</f>
        <v>0</v>
      </c>
      <c r="I1840" s="1">
        <f>COUNTIF(B1840,"*aa*")</f>
        <v>0</v>
      </c>
      <c r="J1840" s="1">
        <f>COUNTIF(B1840,"*oo*")</f>
        <v>0</v>
      </c>
      <c r="K1840" s="1">
        <f>COUNTIF(B1840,"*uu*")</f>
        <v>0</v>
      </c>
      <c r="L1840" s="1">
        <f>COUNTIF(B1840,"*ia*")</f>
        <v>0</v>
      </c>
      <c r="M1840" s="1">
        <f>COUNTIF(B1840,"*iu*")</f>
        <v>0</v>
      </c>
      <c r="N1840" s="1">
        <f>COUNTIF(B1840,"*ei*")</f>
        <v>0</v>
      </c>
      <c r="O1840" s="1">
        <f>COUNTIF(B1840,"*ea*")</f>
        <v>0</v>
      </c>
      <c r="P1840" s="1">
        <f>COUNTIF(B1840,"*eo*")</f>
        <v>0</v>
      </c>
      <c r="Q1840" s="1">
        <f>COUNTIF(B1840,"*eu*")</f>
        <v>0</v>
      </c>
      <c r="R1840" s="1">
        <f>COUNTIF(B1840,"*ai*")</f>
        <v>0</v>
      </c>
      <c r="S1840" s="1">
        <f>COUNTIF(B1840,"*ae*")</f>
        <v>0</v>
      </c>
      <c r="T1840" s="1">
        <f>COUNTIF(B1840,"*ao*")</f>
        <v>0</v>
      </c>
      <c r="U1840" s="1">
        <f>COUNTIF(B1840,"*au*")</f>
        <v>0</v>
      </c>
      <c r="V1840" s="1">
        <f>COUNTIF(B1840,"*oi*")</f>
        <v>0</v>
      </c>
      <c r="W1840" s="1">
        <f>COUNTIF(B1840,"*oe*")</f>
        <v>0</v>
      </c>
      <c r="X1840" s="1">
        <f>COUNTIF(B1840,"*oa*")</f>
        <v>0</v>
      </c>
      <c r="Y1840" s="1">
        <f>COUNTIF(B1840,"*ou*")</f>
        <v>0</v>
      </c>
      <c r="Z1840" s="1">
        <f>COUNTIF(B1840,"*ui*")</f>
        <v>0</v>
      </c>
      <c r="AA1840" s="1">
        <f>COUNTIF(B1840,"*ua*")</f>
        <v>0</v>
      </c>
      <c r="AB1840">
        <f>SUM(G1840:AA1840)</f>
        <v>0</v>
      </c>
      <c r="AC1840">
        <v>2</v>
      </c>
      <c r="AD1840">
        <f>COUNTIF(AC1840,"2")</f>
        <v>1</v>
      </c>
      <c r="AE1840">
        <f>COUNTIF(AC1840,"3")</f>
        <v>0</v>
      </c>
      <c r="AF1840">
        <f>COUNTIF(AC1840,"4")</f>
        <v>0</v>
      </c>
      <c r="AG1840">
        <f>COUNTIF(AC1840,"5")</f>
        <v>0</v>
      </c>
      <c r="AH1840">
        <v>0</v>
      </c>
      <c r="AI1840">
        <v>0</v>
      </c>
      <c r="AJ1840">
        <v>1</v>
      </c>
      <c r="AL1840">
        <v>1</v>
      </c>
      <c r="AO1840" s="1">
        <f>COUNTIF(F1840,"CVCV")+COUNTIF(F1840,"CVVCV")</f>
        <v>0</v>
      </c>
      <c r="AP1840" s="1">
        <f>COUNTIF(F1840,"CVCVC")+COUNTIF(F1840,"CVVCVC")</f>
        <v>0</v>
      </c>
      <c r="AQ1840" s="1">
        <f>COUNTIF(F1840,"VCV")+COUNTIF(F1840,"VVCV")</f>
        <v>1</v>
      </c>
      <c r="AR1840" s="1">
        <f>COUNTIF(F1840,"VCVC")+COUNTIF(F1840,"VVCVC")</f>
        <v>0</v>
      </c>
      <c r="AS1840" s="1">
        <f>COUNTIF(F1840,"CVV")</f>
        <v>0</v>
      </c>
      <c r="AT1840" s="1">
        <f>COUNTIF(F1840,"CVVC")</f>
        <v>0</v>
      </c>
      <c r="AU1840" s="1">
        <f>COUNTIF(F1840,"VV")</f>
        <v>0</v>
      </c>
      <c r="AV1840" s="1">
        <f>COUNTIF(F1840,"VVC")</f>
        <v>0</v>
      </c>
      <c r="AW1840" s="1">
        <f>COUNTIF(F1840,"CVVCVC")+COUNTIF(F1840,"VVCVC")+COUNTIF(F1840,"CVVCV")+COUNTIF(F1840,"VVCV")</f>
        <v>0</v>
      </c>
      <c r="AY1840" s="1">
        <f>COUNTIF(F1840,"CCVCV")</f>
        <v>0</v>
      </c>
      <c r="AZ1840" s="1">
        <f>COUNTIF(F1840,"CCVCVC")</f>
        <v>0</v>
      </c>
      <c r="BA1840" s="1">
        <f>COUNTIF(F1840,"CCVV")</f>
        <v>0</v>
      </c>
      <c r="BB1840" s="1">
        <f>COUNTIF(F1840,"CCVVC")</f>
        <v>0</v>
      </c>
      <c r="BF1840" s="1" t="str">
        <f>RIGHT(F1840,4)</f>
        <v>VCV</v>
      </c>
      <c r="BG1840" s="1">
        <v>1</v>
      </c>
      <c r="BP1840" s="1">
        <f>SUM(BG1840:BO1840)</f>
        <v>1</v>
      </c>
      <c r="BQ1840">
        <v>0</v>
      </c>
      <c r="BS1840" s="1" t="str">
        <f>LEFT(B1840,1)</f>
        <v>e</v>
      </c>
      <c r="BT1840" s="1" t="str">
        <f>LEFT(B1840,2)</f>
        <v>es</v>
      </c>
      <c r="BU1840" s="1" t="str">
        <f>RIGHT(B1840,1)</f>
        <v>i</v>
      </c>
      <c r="BX1840" s="10">
        <v>0</v>
      </c>
      <c r="BY1840" s="10" t="str">
        <f>LEFT(CA1840,1)</f>
        <v>e</v>
      </c>
      <c r="BZ1840" s="10" t="str">
        <f>RIGHT(B1840,1)</f>
        <v>i</v>
      </c>
      <c r="CA1840" s="10" t="str">
        <f>RIGHT(B1840,3)</f>
        <v>esi</v>
      </c>
      <c r="CB1840" s="10" t="str">
        <f>RIGHT(B1840,3)</f>
        <v>esi</v>
      </c>
      <c r="CC1840" s="10" t="str">
        <f>RIGHT(B1840,2)</f>
        <v>si</v>
      </c>
      <c r="CD1840" s="10" t="str">
        <f>RIGHT(B1840,1)</f>
        <v>i</v>
      </c>
    </row>
    <row r="1841" spans="1:82">
      <c r="A1841">
        <v>1986</v>
      </c>
      <c r="B1841" s="30" t="s">
        <v>580</v>
      </c>
      <c r="C1841" t="s">
        <v>1942</v>
      </c>
      <c r="D1841" t="s">
        <v>1141</v>
      </c>
      <c r="E1841" t="s">
        <v>1141</v>
      </c>
      <c r="F1841" t="s">
        <v>2839</v>
      </c>
      <c r="G1841" s="1">
        <f>COUNTIF(B1841,"*ii*")</f>
        <v>0</v>
      </c>
      <c r="H1841" s="1">
        <f>COUNTIF(B1841,"*ee*")</f>
        <v>0</v>
      </c>
      <c r="I1841" s="1">
        <f>COUNTIF(B1841,"*aa*")</f>
        <v>0</v>
      </c>
      <c r="J1841" s="1">
        <f>COUNTIF(B1841,"*oo*")</f>
        <v>0</v>
      </c>
      <c r="K1841" s="1">
        <f>COUNTIF(B1841,"*uu*")</f>
        <v>0</v>
      </c>
      <c r="L1841" s="1">
        <f>COUNTIF(B1841,"*ia*")</f>
        <v>0</v>
      </c>
      <c r="M1841" s="1">
        <f>COUNTIF(B1841,"*iu*")</f>
        <v>0</v>
      </c>
      <c r="N1841" s="1">
        <f>COUNTIF(B1841,"*ei*")</f>
        <v>0</v>
      </c>
      <c r="O1841" s="1">
        <f>COUNTIF(B1841,"*ea*")</f>
        <v>0</v>
      </c>
      <c r="P1841" s="1">
        <f>COUNTIF(B1841,"*eo*")</f>
        <v>0</v>
      </c>
      <c r="Q1841" s="1">
        <f>COUNTIF(B1841,"*eu*")</f>
        <v>0</v>
      </c>
      <c r="R1841" s="1">
        <f>COUNTIF(B1841,"*ai*")</f>
        <v>0</v>
      </c>
      <c r="S1841" s="1">
        <f>COUNTIF(B1841,"*ae*")</f>
        <v>0</v>
      </c>
      <c r="T1841" s="1">
        <f>COUNTIF(B1841,"*ao*")</f>
        <v>0</v>
      </c>
      <c r="U1841" s="1">
        <f>COUNTIF(B1841,"*au*")</f>
        <v>0</v>
      </c>
      <c r="V1841" s="1">
        <f>COUNTIF(B1841,"*oi*")</f>
        <v>0</v>
      </c>
      <c r="W1841" s="1">
        <f>COUNTIF(B1841,"*oe*")</f>
        <v>0</v>
      </c>
      <c r="X1841" s="1">
        <f>COUNTIF(B1841,"*oa*")</f>
        <v>0</v>
      </c>
      <c r="Y1841" s="1">
        <f>COUNTIF(B1841,"*ou*")</f>
        <v>0</v>
      </c>
      <c r="Z1841" s="1">
        <f>COUNTIF(B1841,"*ui*")</f>
        <v>0</v>
      </c>
      <c r="AA1841" s="1">
        <f>COUNTIF(B1841,"*ua*")</f>
        <v>0</v>
      </c>
      <c r="AB1841">
        <f>SUM(G1841:AA1841)</f>
        <v>0</v>
      </c>
      <c r="AC1841">
        <v>2</v>
      </c>
      <c r="AD1841">
        <f>COUNTIF(AC1841,"2")</f>
        <v>1</v>
      </c>
      <c r="AE1841">
        <f>COUNTIF(AC1841,"3")</f>
        <v>0</v>
      </c>
      <c r="AF1841">
        <f>COUNTIF(AC1841,"4")</f>
        <v>0</v>
      </c>
      <c r="AG1841">
        <f>COUNTIF(AC1841,"5")</f>
        <v>0</v>
      </c>
      <c r="AH1841">
        <v>0</v>
      </c>
      <c r="AI1841">
        <v>0</v>
      </c>
      <c r="AJ1841">
        <v>1</v>
      </c>
      <c r="AL1841">
        <v>1</v>
      </c>
      <c r="AO1841" s="1">
        <f>COUNTIF(F1841,"CVCV")+COUNTIF(F1841,"CVVCV")</f>
        <v>0</v>
      </c>
      <c r="AP1841" s="1">
        <f>COUNTIF(F1841,"CVCVC")+COUNTIF(F1841,"CVVCVC")</f>
        <v>0</v>
      </c>
      <c r="AQ1841" s="1">
        <f>COUNTIF(F1841,"VCV")+COUNTIF(F1841,"VVCV")</f>
        <v>1</v>
      </c>
      <c r="AR1841" s="1">
        <f>COUNTIF(F1841,"VCVC")+COUNTIF(F1841,"VVCVC")</f>
        <v>0</v>
      </c>
      <c r="AS1841" s="1">
        <f>COUNTIF(F1841,"CVV")</f>
        <v>0</v>
      </c>
      <c r="AT1841" s="1">
        <f>COUNTIF(F1841,"CVVC")</f>
        <v>0</v>
      </c>
      <c r="AU1841" s="1">
        <f>COUNTIF(F1841,"VV")</f>
        <v>0</v>
      </c>
      <c r="AV1841" s="1">
        <f>COUNTIF(F1841,"VVC")</f>
        <v>0</v>
      </c>
      <c r="AW1841" s="1">
        <f>COUNTIF(F1841,"CVVCVC")+COUNTIF(F1841,"VVCVC")+COUNTIF(F1841,"CVVCV")+COUNTIF(F1841,"VVCV")</f>
        <v>0</v>
      </c>
      <c r="AY1841" s="1">
        <f>COUNTIF(F1841,"CCVCV")</f>
        <v>0</v>
      </c>
      <c r="AZ1841" s="1">
        <f>COUNTIF(F1841,"CCVCVC")</f>
        <v>0</v>
      </c>
      <c r="BA1841" s="1">
        <f>COUNTIF(F1841,"CCVV")</f>
        <v>0</v>
      </c>
      <c r="BB1841" s="1">
        <f>COUNTIF(F1841,"CCVVC")</f>
        <v>0</v>
      </c>
      <c r="BF1841" s="1" t="str">
        <f>RIGHT(F1841,4)</f>
        <v>VCV</v>
      </c>
      <c r="BG1841" s="1">
        <v>1</v>
      </c>
      <c r="BP1841" s="1">
        <f>SUM(BG1841:BO1841)</f>
        <v>1</v>
      </c>
      <c r="BQ1841">
        <v>0</v>
      </c>
      <c r="BS1841" s="1" t="str">
        <f>LEFT(B1841,1)</f>
        <v>u</v>
      </c>
      <c r="BT1841" s="1" t="str">
        <f>LEFT(B1841,2)</f>
        <v>us</v>
      </c>
      <c r="BU1841" s="1" t="str">
        <f>RIGHT(B1841,1)</f>
        <v>i</v>
      </c>
      <c r="BX1841" s="10">
        <v>1</v>
      </c>
      <c r="BY1841" s="10" t="str">
        <f>LEFT(CA1841,1)</f>
        <v>u</v>
      </c>
      <c r="BZ1841" s="10" t="str">
        <f>RIGHT(B1841,1)</f>
        <v>i</v>
      </c>
      <c r="CA1841" s="10" t="str">
        <f>RIGHT(B1841,3)</f>
        <v>usi</v>
      </c>
      <c r="CB1841" s="10" t="str">
        <f>RIGHT(B1841,3)</f>
        <v>usi</v>
      </c>
      <c r="CC1841" s="10" t="str">
        <f>RIGHT(B1841,2)</f>
        <v>si</v>
      </c>
      <c r="CD1841" s="10" t="str">
        <f>RIGHT(B1841,1)</f>
        <v>i</v>
      </c>
    </row>
    <row r="1842" spans="1:82">
      <c r="A1842">
        <v>77</v>
      </c>
      <c r="B1842" s="30" t="s">
        <v>515</v>
      </c>
      <c r="C1842" t="s">
        <v>1869</v>
      </c>
      <c r="D1842" t="s">
        <v>1150</v>
      </c>
      <c r="E1842" t="s">
        <v>2821</v>
      </c>
      <c r="F1842" t="s">
        <v>2839</v>
      </c>
      <c r="G1842" s="1">
        <f>COUNTIF(B1842,"*ii*")</f>
        <v>0</v>
      </c>
      <c r="H1842" s="1">
        <f>COUNTIF(B1842,"*ee*")</f>
        <v>0</v>
      </c>
      <c r="I1842" s="1">
        <f>COUNTIF(B1842,"*aa*")</f>
        <v>0</v>
      </c>
      <c r="J1842" s="1">
        <f>COUNTIF(B1842,"*oo*")</f>
        <v>0</v>
      </c>
      <c r="K1842" s="1">
        <f>COUNTIF(B1842,"*uu*")</f>
        <v>0</v>
      </c>
      <c r="L1842" s="1">
        <f>COUNTIF(B1842,"*ia*")</f>
        <v>0</v>
      </c>
      <c r="M1842" s="1">
        <f>COUNTIF(B1842,"*iu*")</f>
        <v>0</v>
      </c>
      <c r="N1842" s="1">
        <f>COUNTIF(B1842,"*ei*")</f>
        <v>0</v>
      </c>
      <c r="O1842" s="1">
        <f>COUNTIF(B1842,"*ea*")</f>
        <v>0</v>
      </c>
      <c r="P1842" s="1">
        <f>COUNTIF(B1842,"*eo*")</f>
        <v>0</v>
      </c>
      <c r="Q1842" s="1">
        <f>COUNTIF(B1842,"*eu*")</f>
        <v>0</v>
      </c>
      <c r="R1842" s="1">
        <f>COUNTIF(B1842,"*ai*")</f>
        <v>0</v>
      </c>
      <c r="S1842" s="1">
        <f>COUNTIF(B1842,"*ae*")</f>
        <v>0</v>
      </c>
      <c r="T1842" s="1">
        <f>COUNTIF(B1842,"*ao*")</f>
        <v>0</v>
      </c>
      <c r="U1842" s="1">
        <f>COUNTIF(B1842,"*au*")</f>
        <v>0</v>
      </c>
      <c r="V1842" s="1">
        <f>COUNTIF(B1842,"*oi*")</f>
        <v>0</v>
      </c>
      <c r="W1842" s="1">
        <f>COUNTIF(B1842,"*oe*")</f>
        <v>0</v>
      </c>
      <c r="X1842" s="1">
        <f>COUNTIF(B1842,"*oa*")</f>
        <v>0</v>
      </c>
      <c r="Y1842" s="1">
        <f>COUNTIF(B1842,"*ou*")</f>
        <v>0</v>
      </c>
      <c r="Z1842" s="1">
        <f>COUNTIF(B1842,"*ui*")</f>
        <v>0</v>
      </c>
      <c r="AA1842" s="1">
        <f>COUNTIF(B1842,"*ua*")</f>
        <v>0</v>
      </c>
      <c r="AB1842">
        <f>SUM(G1842:AA1842)</f>
        <v>0</v>
      </c>
      <c r="AC1842">
        <v>2</v>
      </c>
      <c r="AD1842">
        <f>COUNTIF(AC1842,"2")</f>
        <v>1</v>
      </c>
      <c r="AE1842">
        <f>COUNTIF(AC1842,"3")</f>
        <v>0</v>
      </c>
      <c r="AF1842">
        <f>COUNTIF(AC1842,"4")</f>
        <v>0</v>
      </c>
      <c r="AG1842">
        <f>COUNTIF(AC1842,"5")</f>
        <v>0</v>
      </c>
      <c r="AH1842">
        <v>0</v>
      </c>
      <c r="AI1842">
        <v>0</v>
      </c>
      <c r="AJ1842">
        <v>1</v>
      </c>
      <c r="AL1842">
        <v>1</v>
      </c>
      <c r="AO1842" s="1">
        <f>COUNTIF(F1842,"CVCV")+COUNTIF(F1842,"CVVCV")</f>
        <v>0</v>
      </c>
      <c r="AP1842" s="1">
        <f>COUNTIF(F1842,"CVCVC")+COUNTIF(F1842,"CVVCVC")</f>
        <v>0</v>
      </c>
      <c r="AQ1842" s="1">
        <f>COUNTIF(F1842,"VCV")+COUNTIF(F1842,"VVCV")</f>
        <v>1</v>
      </c>
      <c r="AR1842" s="1">
        <f>COUNTIF(F1842,"VCVC")+COUNTIF(F1842,"VVCVC")</f>
        <v>0</v>
      </c>
      <c r="AS1842" s="1">
        <f>COUNTIF(F1842,"CVV")</f>
        <v>0</v>
      </c>
      <c r="AT1842" s="1">
        <f>COUNTIF(F1842,"CVVC")</f>
        <v>0</v>
      </c>
      <c r="AU1842" s="1">
        <f>COUNTIF(F1842,"VV")</f>
        <v>0</v>
      </c>
      <c r="AV1842" s="1">
        <f>COUNTIF(F1842,"VVC")</f>
        <v>0</v>
      </c>
      <c r="AW1842" s="1">
        <f>COUNTIF(F1842,"CVVCVC")+COUNTIF(F1842,"VVCVC")+COUNTIF(F1842,"CVVCV")+COUNTIF(F1842,"VVCV")</f>
        <v>0</v>
      </c>
      <c r="AY1842" s="1">
        <f>COUNTIF(F1842,"CCVCV")</f>
        <v>0</v>
      </c>
      <c r="AZ1842" s="1">
        <f>COUNTIF(F1842,"CCVCVC")</f>
        <v>0</v>
      </c>
      <c r="BA1842" s="1">
        <f>COUNTIF(F1842,"CCVV")</f>
        <v>0</v>
      </c>
      <c r="BB1842" s="1">
        <f>COUNTIF(F1842,"CCVVC")</f>
        <v>0</v>
      </c>
      <c r="BF1842" s="1" t="str">
        <f>RIGHT(F1842,4)</f>
        <v>VCV</v>
      </c>
      <c r="BG1842" s="1">
        <v>1</v>
      </c>
      <c r="BP1842" s="1">
        <f>SUM(BG1842:BO1842)</f>
        <v>1</v>
      </c>
      <c r="BQ1842">
        <v>0</v>
      </c>
      <c r="BS1842" s="1" t="str">
        <f>LEFT(B1842,1)</f>
        <v>a</v>
      </c>
      <c r="BT1842" s="1" t="str">
        <f>LEFT(B1842,2)</f>
        <v>at</v>
      </c>
      <c r="BU1842" s="1" t="str">
        <f>RIGHT(B1842,1)</f>
        <v>i</v>
      </c>
      <c r="BX1842" s="10">
        <v>0</v>
      </c>
      <c r="BY1842" s="10" t="str">
        <f>LEFT(CA1842,1)</f>
        <v>a</v>
      </c>
      <c r="BZ1842" s="10" t="str">
        <f>RIGHT(B1842,1)</f>
        <v>i</v>
      </c>
      <c r="CA1842" s="10" t="str">
        <f>RIGHT(B1842,3)</f>
        <v>ati</v>
      </c>
      <c r="CB1842" s="10" t="str">
        <f>RIGHT(B1842,3)</f>
        <v>ati</v>
      </c>
      <c r="CC1842" s="10" t="str">
        <f>RIGHT(B1842,2)</f>
        <v>ti</v>
      </c>
      <c r="CD1842" s="10" t="str">
        <f>RIGHT(B1842,1)</f>
        <v>i</v>
      </c>
    </row>
    <row r="1843" spans="1:82">
      <c r="A1843">
        <v>1988</v>
      </c>
      <c r="B1843" s="30" t="s">
        <v>731</v>
      </c>
      <c r="C1843" t="s">
        <v>2161</v>
      </c>
      <c r="D1843" t="s">
        <v>1152</v>
      </c>
      <c r="E1843" t="s">
        <v>1141</v>
      </c>
      <c r="F1843" t="s">
        <v>2839</v>
      </c>
      <c r="G1843" s="1">
        <f>COUNTIF(B1843,"*ii*")</f>
        <v>0</v>
      </c>
      <c r="H1843" s="1">
        <f>COUNTIF(B1843,"*ee*")</f>
        <v>0</v>
      </c>
      <c r="I1843" s="1">
        <f>COUNTIF(B1843,"*aa*")</f>
        <v>0</v>
      </c>
      <c r="J1843" s="1">
        <f>COUNTIF(B1843,"*oo*")</f>
        <v>0</v>
      </c>
      <c r="K1843" s="1">
        <f>COUNTIF(B1843,"*uu*")</f>
        <v>0</v>
      </c>
      <c r="L1843" s="1">
        <f>COUNTIF(B1843,"*ia*")</f>
        <v>0</v>
      </c>
      <c r="M1843" s="1">
        <f>COUNTIF(B1843,"*iu*")</f>
        <v>0</v>
      </c>
      <c r="N1843" s="1">
        <f>COUNTIF(B1843,"*ei*")</f>
        <v>0</v>
      </c>
      <c r="O1843" s="1">
        <f>COUNTIF(B1843,"*ea*")</f>
        <v>0</v>
      </c>
      <c r="P1843" s="1">
        <f>COUNTIF(B1843,"*eo*")</f>
        <v>0</v>
      </c>
      <c r="Q1843" s="1">
        <f>COUNTIF(B1843,"*eu*")</f>
        <v>0</v>
      </c>
      <c r="R1843" s="1">
        <f>COUNTIF(B1843,"*ai*")</f>
        <v>0</v>
      </c>
      <c r="S1843" s="1">
        <f>COUNTIF(B1843,"*ae*")</f>
        <v>0</v>
      </c>
      <c r="T1843" s="1">
        <f>COUNTIF(B1843,"*ao*")</f>
        <v>0</v>
      </c>
      <c r="U1843" s="1">
        <f>COUNTIF(B1843,"*au*")</f>
        <v>0</v>
      </c>
      <c r="V1843" s="1">
        <f>COUNTIF(B1843,"*oi*")</f>
        <v>0</v>
      </c>
      <c r="W1843" s="1">
        <f>COUNTIF(B1843,"*oe*")</f>
        <v>0</v>
      </c>
      <c r="X1843" s="1">
        <f>COUNTIF(B1843,"*oa*")</f>
        <v>0</v>
      </c>
      <c r="Y1843" s="1">
        <f>COUNTIF(B1843,"*ou*")</f>
        <v>0</v>
      </c>
      <c r="Z1843" s="1">
        <f>COUNTIF(B1843,"*ui*")</f>
        <v>0</v>
      </c>
      <c r="AA1843" s="1">
        <f>COUNTIF(B1843,"*ua*")</f>
        <v>0</v>
      </c>
      <c r="AB1843">
        <f>SUM(G1843:AA1843)</f>
        <v>0</v>
      </c>
      <c r="AC1843">
        <v>2</v>
      </c>
      <c r="AD1843">
        <f>COUNTIF(AC1843,"2")</f>
        <v>1</v>
      </c>
      <c r="AE1843">
        <f>COUNTIF(AC1843,"3")</f>
        <v>0</v>
      </c>
      <c r="AF1843">
        <f>COUNTIF(AC1843,"4")</f>
        <v>0</v>
      </c>
      <c r="AG1843">
        <f>COUNTIF(AC1843,"5")</f>
        <v>0</v>
      </c>
      <c r="AH1843">
        <v>0</v>
      </c>
      <c r="AI1843">
        <v>0</v>
      </c>
      <c r="AJ1843">
        <v>1</v>
      </c>
      <c r="AL1843">
        <v>1</v>
      </c>
      <c r="AO1843" s="1">
        <f>COUNTIF(F1843,"CVCV")+COUNTIF(F1843,"CVVCV")</f>
        <v>0</v>
      </c>
      <c r="AP1843" s="1">
        <f>COUNTIF(F1843,"CVCVC")+COUNTIF(F1843,"CVVCVC")</f>
        <v>0</v>
      </c>
      <c r="AQ1843" s="1">
        <f>COUNTIF(F1843,"VCV")+COUNTIF(F1843,"VVCV")</f>
        <v>1</v>
      </c>
      <c r="AR1843" s="1">
        <f>COUNTIF(F1843,"VCVC")+COUNTIF(F1843,"VVCVC")</f>
        <v>0</v>
      </c>
      <c r="AS1843" s="1">
        <f>COUNTIF(F1843,"CVV")</f>
        <v>0</v>
      </c>
      <c r="AT1843" s="1">
        <f>COUNTIF(F1843,"CVVC")</f>
        <v>0</v>
      </c>
      <c r="AU1843" s="1">
        <f>COUNTIF(F1843,"VV")</f>
        <v>0</v>
      </c>
      <c r="AV1843" s="1">
        <f>COUNTIF(F1843,"VVC")</f>
        <v>0</v>
      </c>
      <c r="AW1843" s="1">
        <f>COUNTIF(F1843,"CVVCVC")+COUNTIF(F1843,"VVCVC")+COUNTIF(F1843,"CVVCV")+COUNTIF(F1843,"VVCV")</f>
        <v>0</v>
      </c>
      <c r="AY1843" s="1">
        <f>COUNTIF(F1843,"CCVCV")</f>
        <v>0</v>
      </c>
      <c r="AZ1843" s="1">
        <f>COUNTIF(F1843,"CCVCVC")</f>
        <v>0</v>
      </c>
      <c r="BA1843" s="1">
        <f>COUNTIF(F1843,"CCVV")</f>
        <v>0</v>
      </c>
      <c r="BB1843" s="1">
        <f>COUNTIF(F1843,"CCVVC")</f>
        <v>0</v>
      </c>
      <c r="BF1843" s="1" t="str">
        <f>RIGHT(F1843,4)</f>
        <v>VCV</v>
      </c>
      <c r="BG1843" s="1">
        <v>1</v>
      </c>
      <c r="BP1843" s="1">
        <f>SUM(BG1843:BO1843)</f>
        <v>1</v>
      </c>
      <c r="BQ1843">
        <v>0</v>
      </c>
      <c r="BS1843" s="1" t="str">
        <f>LEFT(B1843,1)</f>
        <v>u</v>
      </c>
      <c r="BT1843" s="1" t="str">
        <f>LEFT(B1843,2)</f>
        <v>ut</v>
      </c>
      <c r="BU1843" s="1" t="str">
        <f>RIGHT(B1843,1)</f>
        <v>i</v>
      </c>
      <c r="BX1843" s="10">
        <v>1</v>
      </c>
      <c r="BY1843" s="10" t="str">
        <f>LEFT(CA1843,1)</f>
        <v>u</v>
      </c>
      <c r="BZ1843" s="10" t="str">
        <f>RIGHT(B1843,1)</f>
        <v>i</v>
      </c>
      <c r="CA1843" s="10" t="str">
        <f>RIGHT(B1843,3)</f>
        <v>uti</v>
      </c>
      <c r="CB1843" s="10" t="str">
        <f>RIGHT(B1843,3)</f>
        <v>uti</v>
      </c>
      <c r="CC1843" s="10" t="str">
        <f>RIGHT(B1843,2)</f>
        <v>ti</v>
      </c>
      <c r="CD1843" s="10" t="str">
        <f>RIGHT(B1843,1)</f>
        <v>i</v>
      </c>
    </row>
    <row r="1844" spans="1:82">
      <c r="A1844">
        <v>1062</v>
      </c>
      <c r="B1844" s="30" t="s">
        <v>492</v>
      </c>
      <c r="C1844" t="s">
        <v>1832</v>
      </c>
      <c r="D1844" t="s">
        <v>1150</v>
      </c>
      <c r="E1844" t="s">
        <v>2821</v>
      </c>
      <c r="F1844" t="s">
        <v>2839</v>
      </c>
      <c r="G1844" s="1">
        <f>COUNTIF(B1844,"*ii*")</f>
        <v>0</v>
      </c>
      <c r="H1844" s="1">
        <f>COUNTIF(B1844,"*ee*")</f>
        <v>0</v>
      </c>
      <c r="I1844" s="1">
        <f>COUNTIF(B1844,"*aa*")</f>
        <v>0</v>
      </c>
      <c r="J1844" s="1">
        <f>COUNTIF(B1844,"*oo*")</f>
        <v>0</v>
      </c>
      <c r="K1844" s="1">
        <f>COUNTIF(B1844,"*uu*")</f>
        <v>0</v>
      </c>
      <c r="L1844" s="1">
        <f>COUNTIF(B1844,"*ia*")</f>
        <v>0</v>
      </c>
      <c r="M1844" s="1">
        <f>COUNTIF(B1844,"*iu*")</f>
        <v>0</v>
      </c>
      <c r="N1844" s="1">
        <f>COUNTIF(B1844,"*ei*")</f>
        <v>0</v>
      </c>
      <c r="O1844" s="1">
        <f>COUNTIF(B1844,"*ea*")</f>
        <v>0</v>
      </c>
      <c r="P1844" s="1">
        <f>COUNTIF(B1844,"*eo*")</f>
        <v>0</v>
      </c>
      <c r="Q1844" s="1">
        <f>COUNTIF(B1844,"*eu*")</f>
        <v>0</v>
      </c>
      <c r="R1844" s="1">
        <f>COUNTIF(B1844,"*ai*")</f>
        <v>0</v>
      </c>
      <c r="S1844" s="1">
        <f>COUNTIF(B1844,"*ae*")</f>
        <v>0</v>
      </c>
      <c r="T1844" s="1">
        <f>COUNTIF(B1844,"*ao*")</f>
        <v>0</v>
      </c>
      <c r="U1844" s="1">
        <f>COUNTIF(B1844,"*au*")</f>
        <v>0</v>
      </c>
      <c r="V1844" s="1">
        <f>COUNTIF(B1844,"*oi*")</f>
        <v>0</v>
      </c>
      <c r="W1844" s="1">
        <f>COUNTIF(B1844,"*oe*")</f>
        <v>0</v>
      </c>
      <c r="X1844" s="1">
        <f>COUNTIF(B1844,"*oa*")</f>
        <v>0</v>
      </c>
      <c r="Y1844" s="1">
        <f>COUNTIF(B1844,"*ou*")</f>
        <v>0</v>
      </c>
      <c r="Z1844" s="1">
        <f>COUNTIF(B1844,"*ui*")</f>
        <v>0</v>
      </c>
      <c r="AA1844" s="1">
        <f>COUNTIF(B1844,"*ua*")</f>
        <v>0</v>
      </c>
      <c r="AB1844">
        <f>SUM(G1844:AA1844)</f>
        <v>0</v>
      </c>
      <c r="AC1844">
        <v>2</v>
      </c>
      <c r="AD1844">
        <f>COUNTIF(AC1844,"2")</f>
        <v>1</v>
      </c>
      <c r="AE1844">
        <f>COUNTIF(AC1844,"3")</f>
        <v>0</v>
      </c>
      <c r="AF1844">
        <f>COUNTIF(AC1844,"4")</f>
        <v>0</v>
      </c>
      <c r="AG1844">
        <f>COUNTIF(AC1844,"5")</f>
        <v>0</v>
      </c>
      <c r="AH1844">
        <v>0</v>
      </c>
      <c r="AI1844">
        <v>0</v>
      </c>
      <c r="AJ1844">
        <v>1</v>
      </c>
      <c r="AL1844">
        <v>1</v>
      </c>
      <c r="AO1844" s="1">
        <f>COUNTIF(F1844,"CVCV")+COUNTIF(F1844,"CVVCV")</f>
        <v>0</v>
      </c>
      <c r="AP1844" s="1">
        <f>COUNTIF(F1844,"CVCVC")+COUNTIF(F1844,"CVVCVC")</f>
        <v>0</v>
      </c>
      <c r="AQ1844" s="1">
        <f>COUNTIF(F1844,"VCV")+COUNTIF(F1844,"VVCV")</f>
        <v>1</v>
      </c>
      <c r="AR1844" s="1">
        <f>COUNTIF(F1844,"VCVC")+COUNTIF(F1844,"VVCVC")</f>
        <v>0</v>
      </c>
      <c r="AS1844" s="1">
        <f>COUNTIF(F1844,"CVV")</f>
        <v>0</v>
      </c>
      <c r="AT1844" s="1">
        <f>COUNTIF(F1844,"CVVC")</f>
        <v>0</v>
      </c>
      <c r="AU1844" s="1">
        <f>COUNTIF(F1844,"VV")</f>
        <v>0</v>
      </c>
      <c r="AV1844" s="1">
        <f>COUNTIF(F1844,"VVC")</f>
        <v>0</v>
      </c>
      <c r="AW1844" s="1">
        <f>COUNTIF(F1844,"CVVCVC")+COUNTIF(F1844,"VVCVC")+COUNTIF(F1844,"CVVCV")+COUNTIF(F1844,"VVCV")</f>
        <v>0</v>
      </c>
      <c r="AY1844" s="1">
        <f>COUNTIF(F1844,"CCVCV")</f>
        <v>0</v>
      </c>
      <c r="AZ1844" s="1">
        <f>COUNTIF(F1844,"CCVCVC")</f>
        <v>0</v>
      </c>
      <c r="BA1844" s="1">
        <f>COUNTIF(F1844,"CCVV")</f>
        <v>0</v>
      </c>
      <c r="BB1844" s="1">
        <f>COUNTIF(F1844,"CCVVC")</f>
        <v>0</v>
      </c>
      <c r="BF1844" s="1" t="str">
        <f>RIGHT(F1844,4)</f>
        <v>VCV</v>
      </c>
      <c r="BG1844" s="1">
        <v>1</v>
      </c>
      <c r="BP1844" s="1">
        <f>SUM(BG1844:BO1844)</f>
        <v>1</v>
      </c>
      <c r="BQ1844">
        <v>0</v>
      </c>
      <c r="BS1844" s="1" t="str">
        <f>LEFT(B1844,1)</f>
        <v>o</v>
      </c>
      <c r="BT1844" s="1" t="str">
        <f>LEFT(B1844,2)</f>
        <v>on</v>
      </c>
      <c r="BU1844" s="1" t="str">
        <f>RIGHT(B1844,1)</f>
        <v>o</v>
      </c>
      <c r="BX1844" s="10">
        <v>0</v>
      </c>
      <c r="BY1844" s="10" t="str">
        <f>LEFT(CA1844,1)</f>
        <v>o</v>
      </c>
      <c r="BZ1844" s="10" t="str">
        <f>RIGHT(B1844,1)</f>
        <v>o</v>
      </c>
      <c r="CA1844" s="10" t="str">
        <f>RIGHT(B1844,3)</f>
        <v>ono</v>
      </c>
      <c r="CB1844" s="10" t="str">
        <f>RIGHT(B1844,3)</f>
        <v>ono</v>
      </c>
      <c r="CC1844" s="10" t="str">
        <f>RIGHT(B1844,2)</f>
        <v>no</v>
      </c>
      <c r="CD1844" s="10" t="str">
        <f>RIGHT(B1844,1)</f>
        <v>o</v>
      </c>
    </row>
    <row r="1845" spans="1:82">
      <c r="A1845">
        <v>1079</v>
      </c>
      <c r="B1845" s="30" t="s">
        <v>180</v>
      </c>
      <c r="C1845" t="s">
        <v>1391</v>
      </c>
      <c r="D1845" t="s">
        <v>1141</v>
      </c>
      <c r="E1845" t="s">
        <v>1141</v>
      </c>
      <c r="F1845" t="s">
        <v>2839</v>
      </c>
      <c r="G1845" s="1">
        <f>COUNTIF(B1845,"*ii*")</f>
        <v>0</v>
      </c>
      <c r="H1845" s="1">
        <f>COUNTIF(B1845,"*ee*")</f>
        <v>0</v>
      </c>
      <c r="I1845" s="1">
        <f>COUNTIF(B1845,"*aa*")</f>
        <v>0</v>
      </c>
      <c r="J1845" s="1">
        <f>COUNTIF(B1845,"*oo*")</f>
        <v>0</v>
      </c>
      <c r="K1845" s="1">
        <f>COUNTIF(B1845,"*uu*")</f>
        <v>0</v>
      </c>
      <c r="L1845" s="1">
        <f>COUNTIF(B1845,"*ia*")</f>
        <v>0</v>
      </c>
      <c r="M1845" s="1">
        <f>COUNTIF(B1845,"*iu*")</f>
        <v>0</v>
      </c>
      <c r="N1845" s="1">
        <f>COUNTIF(B1845,"*ei*")</f>
        <v>0</v>
      </c>
      <c r="O1845" s="1">
        <f>COUNTIF(B1845,"*ea*")</f>
        <v>0</v>
      </c>
      <c r="P1845" s="1">
        <f>COUNTIF(B1845,"*eo*")</f>
        <v>0</v>
      </c>
      <c r="Q1845" s="1">
        <f>COUNTIF(B1845,"*eu*")</f>
        <v>0</v>
      </c>
      <c r="R1845" s="1">
        <f>COUNTIF(B1845,"*ai*")</f>
        <v>0</v>
      </c>
      <c r="S1845" s="1">
        <f>COUNTIF(B1845,"*ae*")</f>
        <v>0</v>
      </c>
      <c r="T1845" s="1">
        <f>COUNTIF(B1845,"*ao*")</f>
        <v>0</v>
      </c>
      <c r="U1845" s="1">
        <f>COUNTIF(B1845,"*au*")</f>
        <v>0</v>
      </c>
      <c r="V1845" s="1">
        <f>COUNTIF(B1845,"*oi*")</f>
        <v>0</v>
      </c>
      <c r="W1845" s="1">
        <f>COUNTIF(B1845,"*oe*")</f>
        <v>0</v>
      </c>
      <c r="X1845" s="1">
        <f>COUNTIF(B1845,"*oa*")</f>
        <v>0</v>
      </c>
      <c r="Y1845" s="1">
        <f>COUNTIF(B1845,"*ou*")</f>
        <v>0</v>
      </c>
      <c r="Z1845" s="1">
        <f>COUNTIF(B1845,"*ui*")</f>
        <v>0</v>
      </c>
      <c r="AA1845" s="1">
        <f>COUNTIF(B1845,"*ua*")</f>
        <v>0</v>
      </c>
      <c r="AB1845">
        <f>SUM(G1845:AA1845)</f>
        <v>0</v>
      </c>
      <c r="AC1845">
        <v>2</v>
      </c>
      <c r="AD1845">
        <f>COUNTIF(AC1845,"2")</f>
        <v>1</v>
      </c>
      <c r="AE1845">
        <f>COUNTIF(AC1845,"3")</f>
        <v>0</v>
      </c>
      <c r="AF1845">
        <f>COUNTIF(AC1845,"4")</f>
        <v>0</v>
      </c>
      <c r="AG1845">
        <f>COUNTIF(AC1845,"5")</f>
        <v>0</v>
      </c>
      <c r="AH1845">
        <v>0</v>
      </c>
      <c r="AI1845">
        <v>0</v>
      </c>
      <c r="AJ1845">
        <v>1</v>
      </c>
      <c r="AL1845">
        <v>1</v>
      </c>
      <c r="AO1845" s="1">
        <f>COUNTIF(F1845,"CVCV")+COUNTIF(F1845,"CVVCV")</f>
        <v>0</v>
      </c>
      <c r="AP1845" s="1">
        <f>COUNTIF(F1845,"CVCVC")+COUNTIF(F1845,"CVVCVC")</f>
        <v>0</v>
      </c>
      <c r="AQ1845" s="1">
        <f>COUNTIF(F1845,"VCV")+COUNTIF(F1845,"VVCV")</f>
        <v>1</v>
      </c>
      <c r="AR1845" s="1">
        <f>COUNTIF(F1845,"VCVC")+COUNTIF(F1845,"VVCVC")</f>
        <v>0</v>
      </c>
      <c r="AS1845" s="1">
        <f>COUNTIF(F1845,"CVV")</f>
        <v>0</v>
      </c>
      <c r="AT1845" s="1">
        <f>COUNTIF(F1845,"CVVC")</f>
        <v>0</v>
      </c>
      <c r="AU1845" s="1">
        <f>COUNTIF(F1845,"VV")</f>
        <v>0</v>
      </c>
      <c r="AV1845" s="1">
        <f>COUNTIF(F1845,"VVC")</f>
        <v>0</v>
      </c>
      <c r="AW1845" s="1">
        <f>COUNTIF(F1845,"CVVCVC")+COUNTIF(F1845,"VVCVC")+COUNTIF(F1845,"CVVCV")+COUNTIF(F1845,"VVCV")</f>
        <v>0</v>
      </c>
      <c r="AY1845" s="1">
        <f>COUNTIF(F1845,"CCVCV")</f>
        <v>0</v>
      </c>
      <c r="AZ1845" s="1">
        <f>COUNTIF(F1845,"CCVCVC")</f>
        <v>0</v>
      </c>
      <c r="BA1845" s="1">
        <f>COUNTIF(F1845,"CCVV")</f>
        <v>0</v>
      </c>
      <c r="BB1845" s="1">
        <f>COUNTIF(F1845,"CCVVC")</f>
        <v>0</v>
      </c>
      <c r="BF1845" s="1" t="str">
        <f>RIGHT(F1845,4)</f>
        <v>VCV</v>
      </c>
      <c r="BG1845" s="1">
        <v>1</v>
      </c>
      <c r="BP1845" s="1">
        <f>SUM(BG1845:BO1845)</f>
        <v>1</v>
      </c>
      <c r="BQ1845">
        <v>0</v>
      </c>
      <c r="BS1845" s="1" t="str">
        <f>LEFT(B1845,1)</f>
        <v>o</v>
      </c>
      <c r="BT1845" s="1" t="str">
        <f>LEFT(B1845,2)</f>
        <v>ot</v>
      </c>
      <c r="BU1845" s="1" t="str">
        <f>RIGHT(B1845,1)</f>
        <v>o</v>
      </c>
      <c r="BX1845" s="10">
        <v>1</v>
      </c>
      <c r="BY1845" s="10" t="str">
        <f>LEFT(CA1845,1)</f>
        <v>o</v>
      </c>
      <c r="BZ1845" s="10" t="str">
        <f>RIGHT(B1845,1)</f>
        <v>o</v>
      </c>
      <c r="CA1845" s="10" t="str">
        <f>RIGHT(B1845,3)</f>
        <v>oto</v>
      </c>
      <c r="CB1845" s="10" t="str">
        <f>RIGHT(B1845,3)</f>
        <v>oto</v>
      </c>
      <c r="CC1845" s="10" t="str">
        <f>RIGHT(B1845,2)</f>
        <v>to</v>
      </c>
      <c r="CD1845" s="10" t="str">
        <f>RIGHT(B1845,1)</f>
        <v>o</v>
      </c>
    </row>
    <row r="1846" spans="1:82">
      <c r="A1846">
        <v>16</v>
      </c>
      <c r="B1846" s="30" t="s">
        <v>478</v>
      </c>
      <c r="C1846" t="s">
        <v>1811</v>
      </c>
      <c r="D1846" t="s">
        <v>1141</v>
      </c>
      <c r="E1846" t="s">
        <v>1141</v>
      </c>
      <c r="F1846" t="s">
        <v>2839</v>
      </c>
      <c r="G1846" s="1">
        <f>COUNTIF(B1846,"*ii*")</f>
        <v>0</v>
      </c>
      <c r="H1846" s="1">
        <f>COUNTIF(B1846,"*ee*")</f>
        <v>0</v>
      </c>
      <c r="I1846" s="1">
        <f>COUNTIF(B1846,"*aa*")</f>
        <v>0</v>
      </c>
      <c r="J1846" s="1">
        <f>COUNTIF(B1846,"*oo*")</f>
        <v>0</v>
      </c>
      <c r="K1846" s="1">
        <f>COUNTIF(B1846,"*uu*")</f>
        <v>0</v>
      </c>
      <c r="L1846" s="1">
        <f>COUNTIF(B1846,"*ia*")</f>
        <v>0</v>
      </c>
      <c r="M1846" s="1">
        <f>COUNTIF(B1846,"*iu*")</f>
        <v>0</v>
      </c>
      <c r="N1846" s="1">
        <f>COUNTIF(B1846,"*ei*")</f>
        <v>0</v>
      </c>
      <c r="O1846" s="1">
        <f>COUNTIF(B1846,"*ea*")</f>
        <v>0</v>
      </c>
      <c r="P1846" s="1">
        <f>COUNTIF(B1846,"*eo*")</f>
        <v>0</v>
      </c>
      <c r="Q1846" s="1">
        <f>COUNTIF(B1846,"*eu*")</f>
        <v>0</v>
      </c>
      <c r="R1846" s="1">
        <f>COUNTIF(B1846,"*ai*")</f>
        <v>0</v>
      </c>
      <c r="S1846" s="1">
        <f>COUNTIF(B1846,"*ae*")</f>
        <v>0</v>
      </c>
      <c r="T1846" s="1">
        <f>COUNTIF(B1846,"*ao*")</f>
        <v>0</v>
      </c>
      <c r="U1846" s="1">
        <f>COUNTIF(B1846,"*au*")</f>
        <v>0</v>
      </c>
      <c r="V1846" s="1">
        <f>COUNTIF(B1846,"*oi*")</f>
        <v>0</v>
      </c>
      <c r="W1846" s="1">
        <f>COUNTIF(B1846,"*oe*")</f>
        <v>0</v>
      </c>
      <c r="X1846" s="1">
        <f>COUNTIF(B1846,"*oa*")</f>
        <v>0</v>
      </c>
      <c r="Y1846" s="1">
        <f>COUNTIF(B1846,"*ou*")</f>
        <v>0</v>
      </c>
      <c r="Z1846" s="1">
        <f>COUNTIF(B1846,"*ui*")</f>
        <v>0</v>
      </c>
      <c r="AA1846" s="1">
        <f>COUNTIF(B1846,"*ua*")</f>
        <v>0</v>
      </c>
      <c r="AB1846">
        <f>SUM(G1846:AA1846)</f>
        <v>0</v>
      </c>
      <c r="AC1846">
        <v>2</v>
      </c>
      <c r="AD1846">
        <f>COUNTIF(AC1846,"2")</f>
        <v>1</v>
      </c>
      <c r="AE1846">
        <f>COUNTIF(AC1846,"3")</f>
        <v>0</v>
      </c>
      <c r="AF1846">
        <f>COUNTIF(AC1846,"4")</f>
        <v>0</v>
      </c>
      <c r="AG1846">
        <f>COUNTIF(AC1846,"5")</f>
        <v>0</v>
      </c>
      <c r="AH1846">
        <v>0</v>
      </c>
      <c r="AI1846">
        <v>0</v>
      </c>
      <c r="AJ1846">
        <v>1</v>
      </c>
      <c r="AL1846">
        <v>1</v>
      </c>
      <c r="AO1846" s="1">
        <f>COUNTIF(F1846,"CVCV")+COUNTIF(F1846,"CVVCV")</f>
        <v>0</v>
      </c>
      <c r="AP1846" s="1">
        <f>COUNTIF(F1846,"CVCVC")+COUNTIF(F1846,"CVVCVC")</f>
        <v>0</v>
      </c>
      <c r="AQ1846" s="1">
        <f>COUNTIF(F1846,"VCV")+COUNTIF(F1846,"VVCV")</f>
        <v>1</v>
      </c>
      <c r="AR1846" s="1">
        <f>COUNTIF(F1846,"VCVC")+COUNTIF(F1846,"VVCVC")</f>
        <v>0</v>
      </c>
      <c r="AS1846" s="1">
        <f>COUNTIF(F1846,"CVV")</f>
        <v>0</v>
      </c>
      <c r="AT1846" s="1">
        <f>COUNTIF(F1846,"CVVC")</f>
        <v>0</v>
      </c>
      <c r="AU1846" s="1">
        <f>COUNTIF(F1846,"VV")</f>
        <v>0</v>
      </c>
      <c r="AV1846" s="1">
        <f>COUNTIF(F1846,"VVC")</f>
        <v>0</v>
      </c>
      <c r="AW1846" s="1">
        <f>COUNTIF(F1846,"CVVCVC")+COUNTIF(F1846,"VVCVC")+COUNTIF(F1846,"CVVCV")+COUNTIF(F1846,"VVCV")</f>
        <v>0</v>
      </c>
      <c r="AY1846" s="1">
        <f>COUNTIF(F1846,"CCVCV")</f>
        <v>0</v>
      </c>
      <c r="AZ1846" s="1">
        <f>COUNTIF(F1846,"CCVCVC")</f>
        <v>0</v>
      </c>
      <c r="BA1846" s="1">
        <f>COUNTIF(F1846,"CCVV")</f>
        <v>0</v>
      </c>
      <c r="BB1846" s="1">
        <f>COUNTIF(F1846,"CCVVC")</f>
        <v>0</v>
      </c>
      <c r="BF1846" s="1" t="str">
        <f>RIGHT(F1846,4)</f>
        <v>VCV</v>
      </c>
      <c r="BG1846" s="1">
        <v>1</v>
      </c>
      <c r="BP1846" s="1">
        <f>SUM(BG1846:BO1846)</f>
        <v>1</v>
      </c>
      <c r="BQ1846">
        <v>0</v>
      </c>
      <c r="BS1846" s="1" t="str">
        <f>LEFT(B1846,1)</f>
        <v>a</v>
      </c>
      <c r="BT1846" s="1" t="str">
        <f>LEFT(B1846,2)</f>
        <v>af</v>
      </c>
      <c r="BU1846" s="1" t="str">
        <f>RIGHT(B1846,1)</f>
        <v>u</v>
      </c>
      <c r="BX1846" s="10">
        <v>1</v>
      </c>
      <c r="BY1846" s="10" t="str">
        <f>LEFT(CA1846,1)</f>
        <v>a</v>
      </c>
      <c r="BZ1846" s="10" t="str">
        <f>RIGHT(B1846,1)</f>
        <v>u</v>
      </c>
      <c r="CA1846" s="10" t="str">
        <f>RIGHT(B1846,3)</f>
        <v>afu</v>
      </c>
      <c r="CB1846" s="10" t="str">
        <f>RIGHT(B1846,3)</f>
        <v>afu</v>
      </c>
      <c r="CC1846" s="10" t="str">
        <f>RIGHT(B1846,2)</f>
        <v>fu</v>
      </c>
      <c r="CD1846" s="10" t="str">
        <f>RIGHT(B1846,1)</f>
        <v>u</v>
      </c>
    </row>
    <row r="1847" spans="1:82">
      <c r="A1847">
        <v>247</v>
      </c>
      <c r="B1847" s="30" t="s">
        <v>343</v>
      </c>
      <c r="C1847" t="s">
        <v>2175</v>
      </c>
      <c r="D1847" t="s">
        <v>1152</v>
      </c>
      <c r="E1847" t="s">
        <v>1141</v>
      </c>
      <c r="F1847" t="s">
        <v>2839</v>
      </c>
      <c r="G1847" s="1">
        <f>COUNTIF(B1847,"*ii*")</f>
        <v>0</v>
      </c>
      <c r="H1847" s="1">
        <f>COUNTIF(B1847,"*ee*")</f>
        <v>0</v>
      </c>
      <c r="I1847" s="1">
        <f>COUNTIF(B1847,"*aa*")</f>
        <v>0</v>
      </c>
      <c r="J1847" s="1">
        <f>COUNTIF(B1847,"*oo*")</f>
        <v>0</v>
      </c>
      <c r="K1847" s="1">
        <f>COUNTIF(B1847,"*uu*")</f>
        <v>0</v>
      </c>
      <c r="L1847" s="1">
        <f>COUNTIF(B1847,"*ia*")</f>
        <v>0</v>
      </c>
      <c r="M1847" s="1">
        <f>COUNTIF(B1847,"*iu*")</f>
        <v>0</v>
      </c>
      <c r="N1847" s="1">
        <f>COUNTIF(B1847,"*ei*")</f>
        <v>0</v>
      </c>
      <c r="O1847" s="1">
        <f>COUNTIF(B1847,"*ea*")</f>
        <v>0</v>
      </c>
      <c r="P1847" s="1">
        <f>COUNTIF(B1847,"*eo*")</f>
        <v>0</v>
      </c>
      <c r="Q1847" s="1">
        <f>COUNTIF(B1847,"*eu*")</f>
        <v>0</v>
      </c>
      <c r="R1847" s="1">
        <f>COUNTIF(B1847,"*ai*")</f>
        <v>0</v>
      </c>
      <c r="S1847" s="1">
        <f>COUNTIF(B1847,"*ae*")</f>
        <v>0</v>
      </c>
      <c r="T1847" s="1">
        <f>COUNTIF(B1847,"*ao*")</f>
        <v>0</v>
      </c>
      <c r="U1847" s="1">
        <f>COUNTIF(B1847,"*au*")</f>
        <v>0</v>
      </c>
      <c r="V1847" s="1">
        <f>COUNTIF(B1847,"*oi*")</f>
        <v>0</v>
      </c>
      <c r="W1847" s="1">
        <f>COUNTIF(B1847,"*oe*")</f>
        <v>0</v>
      </c>
      <c r="X1847" s="1">
        <f>COUNTIF(B1847,"*oa*")</f>
        <v>0</v>
      </c>
      <c r="Y1847" s="1">
        <f>COUNTIF(B1847,"*ou*")</f>
        <v>0</v>
      </c>
      <c r="Z1847" s="1">
        <f>COUNTIF(B1847,"*ui*")</f>
        <v>0</v>
      </c>
      <c r="AA1847" s="1">
        <f>COUNTIF(B1847,"*ua*")</f>
        <v>0</v>
      </c>
      <c r="AB1847">
        <f>SUM(G1847:AA1847)</f>
        <v>0</v>
      </c>
      <c r="AC1847">
        <v>2</v>
      </c>
      <c r="AD1847">
        <f>COUNTIF(AC1847,"2")</f>
        <v>1</v>
      </c>
      <c r="AE1847">
        <f>COUNTIF(AC1847,"3")</f>
        <v>0</v>
      </c>
      <c r="AF1847">
        <f>COUNTIF(AC1847,"4")</f>
        <v>0</v>
      </c>
      <c r="AG1847">
        <f>COUNTIF(AC1847,"5")</f>
        <v>0</v>
      </c>
      <c r="AH1847">
        <v>0</v>
      </c>
      <c r="AI1847">
        <v>0</v>
      </c>
      <c r="AJ1847">
        <v>1</v>
      </c>
      <c r="AL1847">
        <v>1</v>
      </c>
      <c r="AO1847" s="1">
        <f>COUNTIF(F1847,"CVCV")+COUNTIF(F1847,"CVVCV")</f>
        <v>0</v>
      </c>
      <c r="AP1847" s="1">
        <f>COUNTIF(F1847,"CVCVC")+COUNTIF(F1847,"CVVCVC")</f>
        <v>0</v>
      </c>
      <c r="AQ1847" s="1">
        <f>COUNTIF(F1847,"VCV")+COUNTIF(F1847,"VVCV")</f>
        <v>1</v>
      </c>
      <c r="AR1847" s="1">
        <f>COUNTIF(F1847,"VCVC")+COUNTIF(F1847,"VVCVC")</f>
        <v>0</v>
      </c>
      <c r="AS1847" s="1">
        <f>COUNTIF(F1847,"CVV")</f>
        <v>0</v>
      </c>
      <c r="AT1847" s="1">
        <f>COUNTIF(F1847,"CVVC")</f>
        <v>0</v>
      </c>
      <c r="AU1847" s="1">
        <f>COUNTIF(F1847,"VV")</f>
        <v>0</v>
      </c>
      <c r="AV1847" s="1">
        <f>COUNTIF(F1847,"VVC")</f>
        <v>0</v>
      </c>
      <c r="AW1847" s="1">
        <f>COUNTIF(F1847,"CVVCVC")+COUNTIF(F1847,"VVCVC")+COUNTIF(F1847,"CVVCV")+COUNTIF(F1847,"VVCV")</f>
        <v>0</v>
      </c>
      <c r="AY1847" s="1">
        <f>COUNTIF(F1847,"CCVCV")</f>
        <v>0</v>
      </c>
      <c r="AZ1847" s="1">
        <f>COUNTIF(F1847,"CCVCVC")</f>
        <v>0</v>
      </c>
      <c r="BA1847" s="1">
        <f>COUNTIF(F1847,"CCVV")</f>
        <v>0</v>
      </c>
      <c r="BB1847" s="1">
        <f>COUNTIF(F1847,"CCVVC")</f>
        <v>0</v>
      </c>
      <c r="BF1847" s="1" t="str">
        <f>RIGHT(F1847,4)</f>
        <v>VCV</v>
      </c>
      <c r="BG1847" s="1">
        <v>1</v>
      </c>
      <c r="BP1847" s="1">
        <f>SUM(BG1847:BO1847)</f>
        <v>1</v>
      </c>
      <c r="BQ1847">
        <v>0</v>
      </c>
      <c r="BS1847" s="1" t="str">
        <f>LEFT(B1847,1)</f>
        <v>e</v>
      </c>
      <c r="BT1847" s="1" t="str">
        <f>LEFT(B1847,2)</f>
        <v>ek</v>
      </c>
      <c r="BU1847" s="1" t="str">
        <f>RIGHT(B1847,1)</f>
        <v>u</v>
      </c>
      <c r="BX1847" s="10">
        <v>1</v>
      </c>
      <c r="BY1847" s="10" t="str">
        <f>LEFT(CA1847,1)</f>
        <v>e</v>
      </c>
      <c r="BZ1847" s="10" t="str">
        <f>RIGHT(B1847,1)</f>
        <v>u</v>
      </c>
      <c r="CA1847" s="10" t="str">
        <f>RIGHT(B1847,3)</f>
        <v>eku</v>
      </c>
      <c r="CB1847" s="10" t="str">
        <f>RIGHT(B1847,3)</f>
        <v>eku</v>
      </c>
      <c r="CC1847" s="10" t="str">
        <f>RIGHT(B1847,2)</f>
        <v>ku</v>
      </c>
      <c r="CD1847" s="10" t="str">
        <f>RIGHT(B1847,1)</f>
        <v>u</v>
      </c>
    </row>
    <row r="1848" spans="1:82">
      <c r="A1848">
        <v>248</v>
      </c>
      <c r="B1848" s="30" t="s">
        <v>343</v>
      </c>
      <c r="C1848" t="s">
        <v>1623</v>
      </c>
      <c r="D1848" t="s">
        <v>1150</v>
      </c>
      <c r="E1848" t="s">
        <v>2821</v>
      </c>
      <c r="F1848" t="s">
        <v>2839</v>
      </c>
      <c r="G1848" s="1">
        <f>COUNTIF(B1848,"*ii*")</f>
        <v>0</v>
      </c>
      <c r="H1848" s="1">
        <f>COUNTIF(B1848,"*ee*")</f>
        <v>0</v>
      </c>
      <c r="I1848" s="1">
        <f>COUNTIF(B1848,"*aa*")</f>
        <v>0</v>
      </c>
      <c r="J1848" s="1">
        <f>COUNTIF(B1848,"*oo*")</f>
        <v>0</v>
      </c>
      <c r="K1848" s="1">
        <f>COUNTIF(B1848,"*uu*")</f>
        <v>0</v>
      </c>
      <c r="L1848" s="1">
        <f>COUNTIF(B1848,"*ia*")</f>
        <v>0</v>
      </c>
      <c r="M1848" s="1">
        <f>COUNTIF(B1848,"*iu*")</f>
        <v>0</v>
      </c>
      <c r="N1848" s="1">
        <f>COUNTIF(B1848,"*ei*")</f>
        <v>0</v>
      </c>
      <c r="O1848" s="1">
        <f>COUNTIF(B1848,"*ea*")</f>
        <v>0</v>
      </c>
      <c r="P1848" s="1">
        <f>COUNTIF(B1848,"*eo*")</f>
        <v>0</v>
      </c>
      <c r="Q1848" s="1">
        <f>COUNTIF(B1848,"*eu*")</f>
        <v>0</v>
      </c>
      <c r="R1848" s="1">
        <f>COUNTIF(B1848,"*ai*")</f>
        <v>0</v>
      </c>
      <c r="S1848" s="1">
        <f>COUNTIF(B1848,"*ae*")</f>
        <v>0</v>
      </c>
      <c r="T1848" s="1">
        <f>COUNTIF(B1848,"*ao*")</f>
        <v>0</v>
      </c>
      <c r="U1848" s="1">
        <f>COUNTIF(B1848,"*au*")</f>
        <v>0</v>
      </c>
      <c r="V1848" s="1">
        <f>COUNTIF(B1848,"*oi*")</f>
        <v>0</v>
      </c>
      <c r="W1848" s="1">
        <f>COUNTIF(B1848,"*oe*")</f>
        <v>0</v>
      </c>
      <c r="X1848" s="1">
        <f>COUNTIF(B1848,"*oa*")</f>
        <v>0</v>
      </c>
      <c r="Y1848" s="1">
        <f>COUNTIF(B1848,"*ou*")</f>
        <v>0</v>
      </c>
      <c r="Z1848" s="1">
        <f>COUNTIF(B1848,"*ui*")</f>
        <v>0</v>
      </c>
      <c r="AA1848" s="1">
        <f>COUNTIF(B1848,"*ua*")</f>
        <v>0</v>
      </c>
      <c r="AB1848">
        <f>SUM(G1848:AA1848)</f>
        <v>0</v>
      </c>
      <c r="AC1848">
        <v>2</v>
      </c>
      <c r="AD1848">
        <f>COUNTIF(AC1848,"2")</f>
        <v>1</v>
      </c>
      <c r="AE1848">
        <f>COUNTIF(AC1848,"3")</f>
        <v>0</v>
      </c>
      <c r="AF1848">
        <f>COUNTIF(AC1848,"4")</f>
        <v>0</v>
      </c>
      <c r="AG1848">
        <f>COUNTIF(AC1848,"5")</f>
        <v>0</v>
      </c>
      <c r="AH1848">
        <v>0</v>
      </c>
      <c r="AI1848">
        <v>0</v>
      </c>
      <c r="AJ1848">
        <v>1</v>
      </c>
      <c r="AL1848">
        <v>1</v>
      </c>
      <c r="AO1848" s="1">
        <f>COUNTIF(F1848,"CVCV")+COUNTIF(F1848,"CVVCV")</f>
        <v>0</v>
      </c>
      <c r="AP1848" s="1">
        <f>COUNTIF(F1848,"CVCVC")+COUNTIF(F1848,"CVVCVC")</f>
        <v>0</v>
      </c>
      <c r="AQ1848" s="1">
        <f>COUNTIF(F1848,"VCV")+COUNTIF(F1848,"VVCV")</f>
        <v>1</v>
      </c>
      <c r="AR1848" s="1">
        <f>COUNTIF(F1848,"VCVC")+COUNTIF(F1848,"VVCVC")</f>
        <v>0</v>
      </c>
      <c r="AS1848" s="1">
        <f>COUNTIF(F1848,"CVV")</f>
        <v>0</v>
      </c>
      <c r="AT1848" s="1">
        <f>COUNTIF(F1848,"CVVC")</f>
        <v>0</v>
      </c>
      <c r="AU1848" s="1">
        <f>COUNTIF(F1848,"VV")</f>
        <v>0</v>
      </c>
      <c r="AV1848" s="1">
        <f>COUNTIF(F1848,"VVC")</f>
        <v>0</v>
      </c>
      <c r="AW1848" s="1">
        <f>COUNTIF(F1848,"CVVCVC")+COUNTIF(F1848,"VVCVC")+COUNTIF(F1848,"CVVCV")+COUNTIF(F1848,"VVCV")</f>
        <v>0</v>
      </c>
      <c r="AY1848" s="1">
        <f>COUNTIF(F1848,"CCVCV")</f>
        <v>0</v>
      </c>
      <c r="AZ1848" s="1">
        <f>COUNTIF(F1848,"CCVCVC")</f>
        <v>0</v>
      </c>
      <c r="BA1848" s="1">
        <f>COUNTIF(F1848,"CCVV")</f>
        <v>0</v>
      </c>
      <c r="BB1848" s="1">
        <f>COUNTIF(F1848,"CCVVC")</f>
        <v>0</v>
      </c>
      <c r="BF1848" s="1" t="str">
        <f>RIGHT(F1848,4)</f>
        <v>VCV</v>
      </c>
      <c r="BG1848" s="1">
        <v>1</v>
      </c>
      <c r="BP1848" s="1">
        <f>SUM(BG1848:BO1848)</f>
        <v>1</v>
      </c>
      <c r="BQ1848">
        <v>0</v>
      </c>
      <c r="BS1848" s="1" t="str">
        <f>LEFT(B1848,1)</f>
        <v>e</v>
      </c>
      <c r="BT1848" s="1" t="str">
        <f>LEFT(B1848,2)</f>
        <v>ek</v>
      </c>
      <c r="BU1848" s="1" t="str">
        <f>RIGHT(B1848,1)</f>
        <v>u</v>
      </c>
      <c r="BX1848" s="10">
        <v>0</v>
      </c>
      <c r="BY1848" s="10" t="str">
        <f>LEFT(CA1848,1)</f>
        <v>e</v>
      </c>
      <c r="BZ1848" s="10" t="str">
        <f>RIGHT(B1848,1)</f>
        <v>u</v>
      </c>
      <c r="CA1848" s="10" t="str">
        <f>RIGHT(B1848,3)</f>
        <v>eku</v>
      </c>
      <c r="CB1848" s="10" t="str">
        <f>RIGHT(B1848,3)</f>
        <v>eku</v>
      </c>
      <c r="CC1848" s="10" t="str">
        <f>RIGHT(B1848,2)</f>
        <v>ku</v>
      </c>
      <c r="CD1848" s="10" t="str">
        <f>RIGHT(B1848,1)</f>
        <v>u</v>
      </c>
    </row>
    <row r="1849" spans="1:82">
      <c r="A1849">
        <v>438</v>
      </c>
      <c r="B1849" s="30" t="s">
        <v>992</v>
      </c>
      <c r="C1849" t="s">
        <v>2586</v>
      </c>
      <c r="D1849" t="s">
        <v>1152</v>
      </c>
      <c r="E1849" t="s">
        <v>1141</v>
      </c>
      <c r="F1849" t="s">
        <v>2839</v>
      </c>
      <c r="G1849" s="1">
        <f>COUNTIF(B1849,"*ii*")</f>
        <v>0</v>
      </c>
      <c r="H1849" s="1">
        <f>COUNTIF(B1849,"*ee*")</f>
        <v>0</v>
      </c>
      <c r="I1849" s="1">
        <f>COUNTIF(B1849,"*aa*")</f>
        <v>0</v>
      </c>
      <c r="J1849" s="1">
        <f>COUNTIF(B1849,"*oo*")</f>
        <v>0</v>
      </c>
      <c r="K1849" s="1">
        <f>COUNTIF(B1849,"*uu*")</f>
        <v>0</v>
      </c>
      <c r="L1849" s="1">
        <f>COUNTIF(B1849,"*ia*")</f>
        <v>0</v>
      </c>
      <c r="M1849" s="1">
        <f>COUNTIF(B1849,"*iu*")</f>
        <v>0</v>
      </c>
      <c r="N1849" s="1">
        <f>COUNTIF(B1849,"*ei*")</f>
        <v>0</v>
      </c>
      <c r="O1849" s="1">
        <f>COUNTIF(B1849,"*ea*")</f>
        <v>0</v>
      </c>
      <c r="P1849" s="1">
        <f>COUNTIF(B1849,"*eo*")</f>
        <v>0</v>
      </c>
      <c r="Q1849" s="1">
        <f>COUNTIF(B1849,"*eu*")</f>
        <v>0</v>
      </c>
      <c r="R1849" s="1">
        <f>COUNTIF(B1849,"*ai*")</f>
        <v>0</v>
      </c>
      <c r="S1849" s="1">
        <f>COUNTIF(B1849,"*ae*")</f>
        <v>0</v>
      </c>
      <c r="T1849" s="1">
        <f>COUNTIF(B1849,"*ao*")</f>
        <v>0</v>
      </c>
      <c r="U1849" s="1">
        <f>COUNTIF(B1849,"*au*")</f>
        <v>0</v>
      </c>
      <c r="V1849" s="1">
        <f>COUNTIF(B1849,"*oi*")</f>
        <v>0</v>
      </c>
      <c r="W1849" s="1">
        <f>COUNTIF(B1849,"*oe*")</f>
        <v>0</v>
      </c>
      <c r="X1849" s="1">
        <f>COUNTIF(B1849,"*oa*")</f>
        <v>0</v>
      </c>
      <c r="Y1849" s="1">
        <f>COUNTIF(B1849,"*ou*")</f>
        <v>0</v>
      </c>
      <c r="Z1849" s="1">
        <f>COUNTIF(B1849,"*ui*")</f>
        <v>0</v>
      </c>
      <c r="AA1849" s="1">
        <f>COUNTIF(B1849,"*ua*")</f>
        <v>0</v>
      </c>
      <c r="AB1849">
        <f>SUM(G1849:AA1849)</f>
        <v>0</v>
      </c>
      <c r="AC1849">
        <v>2</v>
      </c>
      <c r="AD1849">
        <f>COUNTIF(AC1849,"2")</f>
        <v>1</v>
      </c>
      <c r="AE1849">
        <f>COUNTIF(AC1849,"3")</f>
        <v>0</v>
      </c>
      <c r="AF1849">
        <f>COUNTIF(AC1849,"4")</f>
        <v>0</v>
      </c>
      <c r="AG1849">
        <f>COUNTIF(AC1849,"5")</f>
        <v>0</v>
      </c>
      <c r="AH1849">
        <v>0</v>
      </c>
      <c r="AI1849">
        <v>0</v>
      </c>
      <c r="AJ1849">
        <v>1</v>
      </c>
      <c r="AL1849">
        <v>1</v>
      </c>
      <c r="AO1849" s="1">
        <f>COUNTIF(F1849,"CVCV")+COUNTIF(F1849,"CVVCV")</f>
        <v>0</v>
      </c>
      <c r="AP1849" s="1">
        <f>COUNTIF(F1849,"CVCVC")+COUNTIF(F1849,"CVVCVC")</f>
        <v>0</v>
      </c>
      <c r="AQ1849" s="1">
        <f>COUNTIF(F1849,"VCV")+COUNTIF(F1849,"VVCV")</f>
        <v>1</v>
      </c>
      <c r="AR1849" s="1">
        <f>COUNTIF(F1849,"VCVC")+COUNTIF(F1849,"VVCVC")</f>
        <v>0</v>
      </c>
      <c r="AS1849" s="1">
        <f>COUNTIF(F1849,"CVV")</f>
        <v>0</v>
      </c>
      <c r="AT1849" s="1">
        <f>COUNTIF(F1849,"CVVC")</f>
        <v>0</v>
      </c>
      <c r="AU1849" s="1">
        <f>COUNTIF(F1849,"VV")</f>
        <v>0</v>
      </c>
      <c r="AV1849" s="1">
        <f>COUNTIF(F1849,"VVC")</f>
        <v>0</v>
      </c>
      <c r="AW1849" s="1">
        <f>COUNTIF(F1849,"CVVCVC")+COUNTIF(F1849,"VVCVC")+COUNTIF(F1849,"CVVCV")+COUNTIF(F1849,"VVCV")</f>
        <v>0</v>
      </c>
      <c r="AY1849" s="1">
        <f>COUNTIF(F1849,"CCVCV")</f>
        <v>0</v>
      </c>
      <c r="AZ1849" s="1">
        <f>COUNTIF(F1849,"CCVCVC")</f>
        <v>0</v>
      </c>
      <c r="BA1849" s="1">
        <f>COUNTIF(F1849,"CCVV")</f>
        <v>0</v>
      </c>
      <c r="BB1849" s="1">
        <f>COUNTIF(F1849,"CCVVC")</f>
        <v>0</v>
      </c>
      <c r="BF1849" s="1" t="str">
        <f>RIGHT(F1849,4)</f>
        <v>VCV</v>
      </c>
      <c r="BG1849" s="1">
        <v>1</v>
      </c>
      <c r="BP1849" s="1">
        <f>SUM(BG1849:BO1849)</f>
        <v>1</v>
      </c>
      <c r="BQ1849">
        <v>0</v>
      </c>
      <c r="BS1849" s="1" t="str">
        <f>LEFT(B1849,1)</f>
        <v>i</v>
      </c>
      <c r="BT1849" s="1" t="str">
        <f>LEFT(B1849,2)</f>
        <v>ik</v>
      </c>
      <c r="BU1849" s="1" t="str">
        <f>RIGHT(B1849,1)</f>
        <v>u</v>
      </c>
      <c r="BX1849" s="10">
        <v>1</v>
      </c>
      <c r="BY1849" s="10" t="str">
        <f>LEFT(CA1849,1)</f>
        <v>i</v>
      </c>
      <c r="BZ1849" s="10" t="str">
        <f>RIGHT(B1849,1)</f>
        <v>u</v>
      </c>
      <c r="CA1849" s="10" t="str">
        <f>RIGHT(B1849,3)</f>
        <v>iku</v>
      </c>
      <c r="CB1849" s="10" t="str">
        <f>RIGHT(B1849,3)</f>
        <v>iku</v>
      </c>
      <c r="CC1849" s="10" t="str">
        <f>RIGHT(B1849,2)</f>
        <v>ku</v>
      </c>
      <c r="CD1849" s="10" t="str">
        <f>RIGHT(B1849,1)</f>
        <v>u</v>
      </c>
    </row>
    <row r="1850" spans="1:82">
      <c r="A1850">
        <v>38</v>
      </c>
      <c r="B1850" s="30" t="s">
        <v>3820</v>
      </c>
      <c r="C1850" t="s">
        <v>2142</v>
      </c>
      <c r="D1850" t="s">
        <v>1141</v>
      </c>
      <c r="E1850" t="s">
        <v>1141</v>
      </c>
      <c r="F1850" t="s">
        <v>2839</v>
      </c>
      <c r="G1850" s="1">
        <f>COUNTIF(B1850,"*ii*")</f>
        <v>0</v>
      </c>
      <c r="H1850" s="1">
        <f>COUNTIF(B1850,"*ee*")</f>
        <v>0</v>
      </c>
      <c r="I1850" s="1">
        <f>COUNTIF(B1850,"*aa*")</f>
        <v>0</v>
      </c>
      <c r="J1850" s="1">
        <f>COUNTIF(B1850,"*oo*")</f>
        <v>0</v>
      </c>
      <c r="K1850" s="1">
        <f>COUNTIF(B1850,"*uu*")</f>
        <v>0</v>
      </c>
      <c r="L1850" s="1">
        <f>COUNTIF(B1850,"*ia*")</f>
        <v>0</v>
      </c>
      <c r="M1850" s="1">
        <f>COUNTIF(B1850,"*iu*")</f>
        <v>0</v>
      </c>
      <c r="N1850" s="1">
        <f>COUNTIF(B1850,"*ei*")</f>
        <v>0</v>
      </c>
      <c r="O1850" s="1">
        <f>COUNTIF(B1850,"*ea*")</f>
        <v>0</v>
      </c>
      <c r="P1850" s="1">
        <f>COUNTIF(B1850,"*eo*")</f>
        <v>0</v>
      </c>
      <c r="Q1850" s="1">
        <f>COUNTIF(B1850,"*eu*")</f>
        <v>0</v>
      </c>
      <c r="R1850" s="1">
        <f>COUNTIF(B1850,"*ai*")</f>
        <v>0</v>
      </c>
      <c r="S1850" s="1">
        <f>COUNTIF(B1850,"*ae*")</f>
        <v>0</v>
      </c>
      <c r="T1850" s="1">
        <f>COUNTIF(B1850,"*ao*")</f>
        <v>0</v>
      </c>
      <c r="U1850" s="1">
        <f>COUNTIF(B1850,"*au*")</f>
        <v>0</v>
      </c>
      <c r="V1850" s="1">
        <f>COUNTIF(B1850,"*oi*")</f>
        <v>0</v>
      </c>
      <c r="W1850" s="1">
        <f>COUNTIF(B1850,"*oe*")</f>
        <v>0</v>
      </c>
      <c r="X1850" s="1">
        <f>COUNTIF(B1850,"*oa*")</f>
        <v>0</v>
      </c>
      <c r="Y1850" s="1">
        <f>COUNTIF(B1850,"*ou*")</f>
        <v>0</v>
      </c>
      <c r="Z1850" s="1">
        <f>COUNTIF(B1850,"*ui*")</f>
        <v>0</v>
      </c>
      <c r="AA1850" s="1">
        <f>COUNTIF(B1850,"*ua*")</f>
        <v>0</v>
      </c>
      <c r="AB1850">
        <f>SUM(G1850:AA1850)</f>
        <v>0</v>
      </c>
      <c r="AC1850">
        <v>2</v>
      </c>
      <c r="AD1850">
        <f>COUNTIF(AC1850,"2")</f>
        <v>1</v>
      </c>
      <c r="AE1850">
        <f>COUNTIF(AC1850,"3")</f>
        <v>0</v>
      </c>
      <c r="AF1850">
        <f>COUNTIF(AC1850,"4")</f>
        <v>0</v>
      </c>
      <c r="AG1850">
        <f>COUNTIF(AC1850,"5")</f>
        <v>0</v>
      </c>
      <c r="AH1850">
        <v>1</v>
      </c>
      <c r="AI1850">
        <v>0</v>
      </c>
      <c r="AL1850">
        <v>1</v>
      </c>
      <c r="AO1850" s="1">
        <f>COUNTIF(F1850,"CVCV")+COUNTIF(F1850,"CVVCV")</f>
        <v>0</v>
      </c>
      <c r="AP1850" s="1">
        <f>COUNTIF(F1850,"CVCVC")+COUNTIF(F1850,"CVVCVC")</f>
        <v>0</v>
      </c>
      <c r="AQ1850" s="1">
        <f>COUNTIF(F1850,"VCV")+COUNTIF(F1850,"VVCV")</f>
        <v>1</v>
      </c>
      <c r="AR1850" s="1">
        <f>COUNTIF(F1850,"VCVC")+COUNTIF(F1850,"VVCVC")</f>
        <v>0</v>
      </c>
      <c r="AS1850" s="1">
        <f>COUNTIF(F1850,"CVV")</f>
        <v>0</v>
      </c>
      <c r="AT1850" s="1">
        <f>COUNTIF(F1850,"CVVC")</f>
        <v>0</v>
      </c>
      <c r="AU1850" s="1">
        <f>COUNTIF(F1850,"VV")</f>
        <v>0</v>
      </c>
      <c r="AV1850" s="1">
        <f>COUNTIF(F1850,"VVC")</f>
        <v>0</v>
      </c>
      <c r="AW1850" s="1">
        <f>COUNTIF(F1850,"CVVCVC")+COUNTIF(F1850,"VVCVC")+COUNTIF(F1850,"CVVCV")+COUNTIF(F1850,"VVCV")</f>
        <v>0</v>
      </c>
      <c r="AY1850" s="1">
        <f>COUNTIF(F1850,"CCVCV")</f>
        <v>0</v>
      </c>
      <c r="AZ1850" s="1">
        <f>COUNTIF(F1850,"CCVCVC")</f>
        <v>0</v>
      </c>
      <c r="BA1850" s="1">
        <f>COUNTIF(F1850,"CCVV")</f>
        <v>0</v>
      </c>
      <c r="BB1850" s="1">
        <f>COUNTIF(F1850,"CCVVC")</f>
        <v>0</v>
      </c>
      <c r="BF1850" s="1" t="str">
        <f>RIGHT(F1850,4)</f>
        <v>VCV</v>
      </c>
      <c r="BG1850" s="1">
        <v>1</v>
      </c>
      <c r="BP1850" s="1">
        <f>SUM(BG1850:BO1850)</f>
        <v>1</v>
      </c>
      <c r="BQ1850">
        <v>0</v>
      </c>
      <c r="BS1850" s="1" t="str">
        <f>LEFT(B1850,1)</f>
        <v>ʔ</v>
      </c>
      <c r="BT1850" s="1" t="str">
        <f>LEFT(B1850,2)</f>
        <v>ʔa</v>
      </c>
      <c r="BU1850" s="1" t="str">
        <f>RIGHT(B1850,1)</f>
        <v>u</v>
      </c>
      <c r="BX1850" s="10">
        <v>0</v>
      </c>
      <c r="BY1850" s="10" t="str">
        <f>LEFT(CA1850,1)</f>
        <v>a</v>
      </c>
      <c r="BZ1850" s="10" t="str">
        <f>RIGHT(B1850,1)</f>
        <v>u</v>
      </c>
      <c r="CA1850" s="10" t="str">
        <f>RIGHT(B1850,3)</f>
        <v>amu</v>
      </c>
      <c r="CB1850" s="10" t="str">
        <f>RIGHT(B1850,3)</f>
        <v>amu</v>
      </c>
      <c r="CC1850" s="10" t="str">
        <f>RIGHT(B1850,2)</f>
        <v>mu</v>
      </c>
      <c r="CD1850" s="10" t="str">
        <f>RIGHT(B1850,1)</f>
        <v>u</v>
      </c>
    </row>
    <row r="1851" spans="1:82">
      <c r="A1851">
        <v>49</v>
      </c>
      <c r="B1851" s="30" t="s">
        <v>313</v>
      </c>
      <c r="C1851" t="s">
        <v>1582</v>
      </c>
      <c r="D1851" t="s">
        <v>1150</v>
      </c>
      <c r="E1851" t="s">
        <v>2821</v>
      </c>
      <c r="F1851" t="s">
        <v>2839</v>
      </c>
      <c r="G1851" s="1">
        <f>COUNTIF(B1851,"*ii*")</f>
        <v>0</v>
      </c>
      <c r="H1851" s="1">
        <f>COUNTIF(B1851,"*ee*")</f>
        <v>0</v>
      </c>
      <c r="I1851" s="1">
        <f>COUNTIF(B1851,"*aa*")</f>
        <v>0</v>
      </c>
      <c r="J1851" s="1">
        <f>COUNTIF(B1851,"*oo*")</f>
        <v>0</v>
      </c>
      <c r="K1851" s="1">
        <f>COUNTIF(B1851,"*uu*")</f>
        <v>0</v>
      </c>
      <c r="L1851" s="1">
        <f>COUNTIF(B1851,"*ia*")</f>
        <v>0</v>
      </c>
      <c r="M1851" s="1">
        <f>COUNTIF(B1851,"*iu*")</f>
        <v>0</v>
      </c>
      <c r="N1851" s="1">
        <f>COUNTIF(B1851,"*ei*")</f>
        <v>0</v>
      </c>
      <c r="O1851" s="1">
        <f>COUNTIF(B1851,"*ea*")</f>
        <v>0</v>
      </c>
      <c r="P1851" s="1">
        <f>COUNTIF(B1851,"*eo*")</f>
        <v>0</v>
      </c>
      <c r="Q1851" s="1">
        <f>COUNTIF(B1851,"*eu*")</f>
        <v>0</v>
      </c>
      <c r="R1851" s="1">
        <f>COUNTIF(B1851,"*ai*")</f>
        <v>0</v>
      </c>
      <c r="S1851" s="1">
        <f>COUNTIF(B1851,"*ae*")</f>
        <v>0</v>
      </c>
      <c r="T1851" s="1">
        <f>COUNTIF(B1851,"*ao*")</f>
        <v>0</v>
      </c>
      <c r="U1851" s="1">
        <f>COUNTIF(B1851,"*au*")</f>
        <v>0</v>
      </c>
      <c r="V1851" s="1">
        <f>COUNTIF(B1851,"*oi*")</f>
        <v>0</v>
      </c>
      <c r="W1851" s="1">
        <f>COUNTIF(B1851,"*oe*")</f>
        <v>0</v>
      </c>
      <c r="X1851" s="1">
        <f>COUNTIF(B1851,"*oa*")</f>
        <v>0</v>
      </c>
      <c r="Y1851" s="1">
        <f>COUNTIF(B1851,"*ou*")</f>
        <v>0</v>
      </c>
      <c r="Z1851" s="1">
        <f>COUNTIF(B1851,"*ui*")</f>
        <v>0</v>
      </c>
      <c r="AA1851" s="1">
        <f>COUNTIF(B1851,"*ua*")</f>
        <v>0</v>
      </c>
      <c r="AB1851">
        <f>SUM(G1851:AA1851)</f>
        <v>0</v>
      </c>
      <c r="AC1851">
        <v>2</v>
      </c>
      <c r="AD1851">
        <f>COUNTIF(AC1851,"2")</f>
        <v>1</v>
      </c>
      <c r="AE1851">
        <f>COUNTIF(AC1851,"3")</f>
        <v>0</v>
      </c>
      <c r="AF1851">
        <f>COUNTIF(AC1851,"4")</f>
        <v>0</v>
      </c>
      <c r="AG1851">
        <f>COUNTIF(AC1851,"5")</f>
        <v>0</v>
      </c>
      <c r="AH1851">
        <v>0</v>
      </c>
      <c r="AI1851">
        <v>0</v>
      </c>
      <c r="AJ1851">
        <v>1</v>
      </c>
      <c r="AL1851">
        <v>1</v>
      </c>
      <c r="AO1851" s="1">
        <f>COUNTIF(F1851,"CVCV")+COUNTIF(F1851,"CVVCV")</f>
        <v>0</v>
      </c>
      <c r="AP1851" s="1">
        <f>COUNTIF(F1851,"CVCVC")+COUNTIF(F1851,"CVVCVC")</f>
        <v>0</v>
      </c>
      <c r="AQ1851" s="1">
        <f>COUNTIF(F1851,"VCV")+COUNTIF(F1851,"VVCV")</f>
        <v>1</v>
      </c>
      <c r="AR1851" s="1">
        <f>COUNTIF(F1851,"VCVC")+COUNTIF(F1851,"VVCVC")</f>
        <v>0</v>
      </c>
      <c r="AS1851" s="1">
        <f>COUNTIF(F1851,"CVV")</f>
        <v>0</v>
      </c>
      <c r="AT1851" s="1">
        <f>COUNTIF(F1851,"CVVC")</f>
        <v>0</v>
      </c>
      <c r="AU1851" s="1">
        <f>COUNTIF(F1851,"VV")</f>
        <v>0</v>
      </c>
      <c r="AV1851" s="1">
        <f>COUNTIF(F1851,"VVC")</f>
        <v>0</v>
      </c>
      <c r="AW1851" s="1">
        <f>COUNTIF(F1851,"CVVCVC")+COUNTIF(F1851,"VVCVC")+COUNTIF(F1851,"CVVCV")+COUNTIF(F1851,"VVCV")</f>
        <v>0</v>
      </c>
      <c r="AY1851" s="1">
        <f>COUNTIF(F1851,"CCVCV")</f>
        <v>0</v>
      </c>
      <c r="AZ1851" s="1">
        <f>COUNTIF(F1851,"CCVCVC")</f>
        <v>0</v>
      </c>
      <c r="BA1851" s="1">
        <f>COUNTIF(F1851,"CCVV")</f>
        <v>0</v>
      </c>
      <c r="BB1851" s="1">
        <f>COUNTIF(F1851,"CCVVC")</f>
        <v>0</v>
      </c>
      <c r="BF1851" s="1" t="str">
        <f>RIGHT(F1851,4)</f>
        <v>VCV</v>
      </c>
      <c r="BG1851" s="1">
        <v>1</v>
      </c>
      <c r="BP1851" s="1">
        <f>SUM(BG1851:BO1851)</f>
        <v>1</v>
      </c>
      <c r="BQ1851">
        <v>0</v>
      </c>
      <c r="BS1851" s="1" t="str">
        <f>LEFT(B1851,1)</f>
        <v>a</v>
      </c>
      <c r="BT1851" s="1" t="str">
        <f>LEFT(B1851,2)</f>
        <v>an</v>
      </c>
      <c r="BU1851" s="1" t="str">
        <f>RIGHT(B1851,1)</f>
        <v>u</v>
      </c>
      <c r="BX1851" s="10">
        <v>0</v>
      </c>
      <c r="BY1851" s="10" t="str">
        <f>LEFT(CA1851,1)</f>
        <v>a</v>
      </c>
      <c r="BZ1851" s="10" t="str">
        <f>RIGHT(B1851,1)</f>
        <v>u</v>
      </c>
      <c r="CA1851" s="10" t="str">
        <f>RIGHT(B1851,3)</f>
        <v>anu</v>
      </c>
      <c r="CB1851" s="10" t="str">
        <f>RIGHT(B1851,3)</f>
        <v>anu</v>
      </c>
      <c r="CC1851" s="10" t="str">
        <f>RIGHT(B1851,2)</f>
        <v>nu</v>
      </c>
      <c r="CD1851" s="10" t="str">
        <f>RIGHT(B1851,1)</f>
        <v>u</v>
      </c>
    </row>
    <row r="1852" spans="1:82">
      <c r="A1852">
        <v>255</v>
      </c>
      <c r="B1852" s="30" t="s">
        <v>437</v>
      </c>
      <c r="C1852" t="s">
        <v>1756</v>
      </c>
      <c r="D1852" t="s">
        <v>1152</v>
      </c>
      <c r="E1852" t="s">
        <v>1141</v>
      </c>
      <c r="F1852" t="s">
        <v>2839</v>
      </c>
      <c r="G1852" s="1">
        <f>COUNTIF(B1852,"*ii*")</f>
        <v>0</v>
      </c>
      <c r="H1852" s="1">
        <f>COUNTIF(B1852,"*ee*")</f>
        <v>0</v>
      </c>
      <c r="I1852" s="1">
        <f>COUNTIF(B1852,"*aa*")</f>
        <v>0</v>
      </c>
      <c r="J1852" s="1">
        <f>COUNTIF(B1852,"*oo*")</f>
        <v>0</v>
      </c>
      <c r="K1852" s="1">
        <f>COUNTIF(B1852,"*uu*")</f>
        <v>0</v>
      </c>
      <c r="L1852" s="1">
        <f>COUNTIF(B1852,"*ia*")</f>
        <v>0</v>
      </c>
      <c r="M1852" s="1">
        <f>COUNTIF(B1852,"*iu*")</f>
        <v>0</v>
      </c>
      <c r="N1852" s="1">
        <f>COUNTIF(B1852,"*ei*")</f>
        <v>0</v>
      </c>
      <c r="O1852" s="1">
        <f>COUNTIF(B1852,"*ea*")</f>
        <v>0</v>
      </c>
      <c r="P1852" s="1">
        <f>COUNTIF(B1852,"*eo*")</f>
        <v>0</v>
      </c>
      <c r="Q1852" s="1">
        <f>COUNTIF(B1852,"*eu*")</f>
        <v>0</v>
      </c>
      <c r="R1852" s="1">
        <f>COUNTIF(B1852,"*ai*")</f>
        <v>0</v>
      </c>
      <c r="S1852" s="1">
        <f>COUNTIF(B1852,"*ae*")</f>
        <v>0</v>
      </c>
      <c r="T1852" s="1">
        <f>COUNTIF(B1852,"*ao*")</f>
        <v>0</v>
      </c>
      <c r="U1852" s="1">
        <f>COUNTIF(B1852,"*au*")</f>
        <v>0</v>
      </c>
      <c r="V1852" s="1">
        <f>COUNTIF(B1852,"*oi*")</f>
        <v>0</v>
      </c>
      <c r="W1852" s="1">
        <f>COUNTIF(B1852,"*oe*")</f>
        <v>0</v>
      </c>
      <c r="X1852" s="1">
        <f>COUNTIF(B1852,"*oa*")</f>
        <v>0</v>
      </c>
      <c r="Y1852" s="1">
        <f>COUNTIF(B1852,"*ou*")</f>
        <v>0</v>
      </c>
      <c r="Z1852" s="1">
        <f>COUNTIF(B1852,"*ui*")</f>
        <v>0</v>
      </c>
      <c r="AA1852" s="1">
        <f>COUNTIF(B1852,"*ua*")</f>
        <v>0</v>
      </c>
      <c r="AB1852">
        <f>SUM(G1852:AA1852)</f>
        <v>0</v>
      </c>
      <c r="AC1852">
        <v>2</v>
      </c>
      <c r="AD1852">
        <f>COUNTIF(AC1852,"2")</f>
        <v>1</v>
      </c>
      <c r="AE1852">
        <f>COUNTIF(AC1852,"3")</f>
        <v>0</v>
      </c>
      <c r="AF1852">
        <f>COUNTIF(AC1852,"4")</f>
        <v>0</v>
      </c>
      <c r="AG1852">
        <f>COUNTIF(AC1852,"5")</f>
        <v>0</v>
      </c>
      <c r="AH1852">
        <v>0</v>
      </c>
      <c r="AI1852">
        <v>0</v>
      </c>
      <c r="AJ1852">
        <v>1</v>
      </c>
      <c r="AL1852">
        <v>1</v>
      </c>
      <c r="AO1852" s="1">
        <f>COUNTIF(F1852,"CVCV")+COUNTIF(F1852,"CVVCV")</f>
        <v>0</v>
      </c>
      <c r="AP1852" s="1">
        <f>COUNTIF(F1852,"CVCVC")+COUNTIF(F1852,"CVVCVC")</f>
        <v>0</v>
      </c>
      <c r="AQ1852" s="1">
        <f>COUNTIF(F1852,"VCV")+COUNTIF(F1852,"VVCV")</f>
        <v>1</v>
      </c>
      <c r="AR1852" s="1">
        <f>COUNTIF(F1852,"VCVC")+COUNTIF(F1852,"VVCVC")</f>
        <v>0</v>
      </c>
      <c r="AS1852" s="1">
        <f>COUNTIF(F1852,"CVV")</f>
        <v>0</v>
      </c>
      <c r="AT1852" s="1">
        <f>COUNTIF(F1852,"CVVC")</f>
        <v>0</v>
      </c>
      <c r="AU1852" s="1">
        <f>COUNTIF(F1852,"VV")</f>
        <v>0</v>
      </c>
      <c r="AV1852" s="1">
        <f>COUNTIF(F1852,"VVC")</f>
        <v>0</v>
      </c>
      <c r="AW1852" s="1">
        <f>COUNTIF(F1852,"CVVCVC")+COUNTIF(F1852,"VVCVC")+COUNTIF(F1852,"CVVCV")+COUNTIF(F1852,"VVCV")</f>
        <v>0</v>
      </c>
      <c r="AY1852" s="1">
        <f>COUNTIF(F1852,"CCVCV")</f>
        <v>0</v>
      </c>
      <c r="AZ1852" s="1">
        <f>COUNTIF(F1852,"CCVCVC")</f>
        <v>0</v>
      </c>
      <c r="BA1852" s="1">
        <f>COUNTIF(F1852,"CCVV")</f>
        <v>0</v>
      </c>
      <c r="BB1852" s="1">
        <f>COUNTIF(F1852,"CCVVC")</f>
        <v>0</v>
      </c>
      <c r="BF1852" s="1" t="str">
        <f>RIGHT(F1852,4)</f>
        <v>VCV</v>
      </c>
      <c r="BG1852" s="1">
        <v>1</v>
      </c>
      <c r="BP1852" s="1">
        <f>SUM(BG1852:BO1852)</f>
        <v>1</v>
      </c>
      <c r="BQ1852">
        <v>0</v>
      </c>
      <c r="BS1852" s="1" t="str">
        <f>LEFT(B1852,1)</f>
        <v>e</v>
      </c>
      <c r="BT1852" s="1" t="str">
        <f>LEFT(B1852,2)</f>
        <v>en</v>
      </c>
      <c r="BU1852" s="1" t="str">
        <f>RIGHT(B1852,1)</f>
        <v>u</v>
      </c>
      <c r="BX1852" s="10">
        <v>1</v>
      </c>
      <c r="BY1852" s="10" t="str">
        <f>LEFT(CA1852,1)</f>
        <v>e</v>
      </c>
      <c r="BZ1852" s="10" t="str">
        <f>RIGHT(B1852,1)</f>
        <v>u</v>
      </c>
      <c r="CA1852" s="10" t="str">
        <f>RIGHT(B1852,3)</f>
        <v>enu</v>
      </c>
      <c r="CB1852" s="10" t="str">
        <f>RIGHT(B1852,3)</f>
        <v>enu</v>
      </c>
      <c r="CC1852" s="10" t="str">
        <f>RIGHT(B1852,2)</f>
        <v>nu</v>
      </c>
      <c r="CD1852" s="10" t="str">
        <f>RIGHT(B1852,1)</f>
        <v>u</v>
      </c>
    </row>
    <row r="1853" spans="1:82">
      <c r="A1853">
        <v>256</v>
      </c>
      <c r="B1853" s="30" t="s">
        <v>437</v>
      </c>
      <c r="C1853" t="s">
        <v>2543</v>
      </c>
      <c r="D1853" t="s">
        <v>1150</v>
      </c>
      <c r="E1853" t="s">
        <v>2821</v>
      </c>
      <c r="F1853" t="s">
        <v>2839</v>
      </c>
      <c r="G1853" s="1">
        <f>COUNTIF(B1853,"*ii*")</f>
        <v>0</v>
      </c>
      <c r="H1853" s="1">
        <f>COUNTIF(B1853,"*ee*")</f>
        <v>0</v>
      </c>
      <c r="I1853" s="1">
        <f>COUNTIF(B1853,"*aa*")</f>
        <v>0</v>
      </c>
      <c r="J1853" s="1">
        <f>COUNTIF(B1853,"*oo*")</f>
        <v>0</v>
      </c>
      <c r="K1853" s="1">
        <f>COUNTIF(B1853,"*uu*")</f>
        <v>0</v>
      </c>
      <c r="L1853" s="1">
        <f>COUNTIF(B1853,"*ia*")</f>
        <v>0</v>
      </c>
      <c r="M1853" s="1">
        <f>COUNTIF(B1853,"*iu*")</f>
        <v>0</v>
      </c>
      <c r="N1853" s="1">
        <f>COUNTIF(B1853,"*ei*")</f>
        <v>0</v>
      </c>
      <c r="O1853" s="1">
        <f>COUNTIF(B1853,"*ea*")</f>
        <v>0</v>
      </c>
      <c r="P1853" s="1">
        <f>COUNTIF(B1853,"*eo*")</f>
        <v>0</v>
      </c>
      <c r="Q1853" s="1">
        <f>COUNTIF(B1853,"*eu*")</f>
        <v>0</v>
      </c>
      <c r="R1853" s="1">
        <f>COUNTIF(B1853,"*ai*")</f>
        <v>0</v>
      </c>
      <c r="S1853" s="1">
        <f>COUNTIF(B1853,"*ae*")</f>
        <v>0</v>
      </c>
      <c r="T1853" s="1">
        <f>COUNTIF(B1853,"*ao*")</f>
        <v>0</v>
      </c>
      <c r="U1853" s="1">
        <f>COUNTIF(B1853,"*au*")</f>
        <v>0</v>
      </c>
      <c r="V1853" s="1">
        <f>COUNTIF(B1853,"*oi*")</f>
        <v>0</v>
      </c>
      <c r="W1853" s="1">
        <f>COUNTIF(B1853,"*oe*")</f>
        <v>0</v>
      </c>
      <c r="X1853" s="1">
        <f>COUNTIF(B1853,"*oa*")</f>
        <v>0</v>
      </c>
      <c r="Y1853" s="1">
        <f>COUNTIF(B1853,"*ou*")</f>
        <v>0</v>
      </c>
      <c r="Z1853" s="1">
        <f>COUNTIF(B1853,"*ui*")</f>
        <v>0</v>
      </c>
      <c r="AA1853" s="1">
        <f>COUNTIF(B1853,"*ua*")</f>
        <v>0</v>
      </c>
      <c r="AB1853">
        <f>SUM(G1853:AA1853)</f>
        <v>0</v>
      </c>
      <c r="AC1853">
        <v>2</v>
      </c>
      <c r="AD1853">
        <f>COUNTIF(AC1853,"2")</f>
        <v>1</v>
      </c>
      <c r="AE1853">
        <f>COUNTIF(AC1853,"3")</f>
        <v>0</v>
      </c>
      <c r="AF1853">
        <f>COUNTIF(AC1853,"4")</f>
        <v>0</v>
      </c>
      <c r="AG1853">
        <f>COUNTIF(AC1853,"5")</f>
        <v>0</v>
      </c>
      <c r="AH1853">
        <v>0</v>
      </c>
      <c r="AI1853">
        <v>0</v>
      </c>
      <c r="AJ1853">
        <v>1</v>
      </c>
      <c r="AL1853">
        <v>1</v>
      </c>
      <c r="AO1853" s="1">
        <f>COUNTIF(F1853,"CVCV")+COUNTIF(F1853,"CVVCV")</f>
        <v>0</v>
      </c>
      <c r="AP1853" s="1">
        <f>COUNTIF(F1853,"CVCVC")+COUNTIF(F1853,"CVVCVC")</f>
        <v>0</v>
      </c>
      <c r="AQ1853" s="1">
        <f>COUNTIF(F1853,"VCV")+COUNTIF(F1853,"VVCV")</f>
        <v>1</v>
      </c>
      <c r="AR1853" s="1">
        <f>COUNTIF(F1853,"VCVC")+COUNTIF(F1853,"VVCVC")</f>
        <v>0</v>
      </c>
      <c r="AS1853" s="1">
        <f>COUNTIF(F1853,"CVV")</f>
        <v>0</v>
      </c>
      <c r="AT1853" s="1">
        <f>COUNTIF(F1853,"CVVC")</f>
        <v>0</v>
      </c>
      <c r="AU1853" s="1">
        <f>COUNTIF(F1853,"VV")</f>
        <v>0</v>
      </c>
      <c r="AV1853" s="1">
        <f>COUNTIF(F1853,"VVC")</f>
        <v>0</v>
      </c>
      <c r="AW1853" s="1">
        <f>COUNTIF(F1853,"CVVCVC")+COUNTIF(F1853,"VVCVC")+COUNTIF(F1853,"CVVCV")+COUNTIF(F1853,"VVCV")</f>
        <v>0</v>
      </c>
      <c r="AY1853" s="1">
        <f>COUNTIF(F1853,"CCVCV")</f>
        <v>0</v>
      </c>
      <c r="AZ1853" s="1">
        <f>COUNTIF(F1853,"CCVCVC")</f>
        <v>0</v>
      </c>
      <c r="BA1853" s="1">
        <f>COUNTIF(F1853,"CCVV")</f>
        <v>0</v>
      </c>
      <c r="BB1853" s="1">
        <f>COUNTIF(F1853,"CCVVC")</f>
        <v>0</v>
      </c>
      <c r="BF1853" s="1" t="str">
        <f>RIGHT(F1853,4)</f>
        <v>VCV</v>
      </c>
      <c r="BG1853" s="1">
        <v>1</v>
      </c>
      <c r="BP1853" s="1">
        <f>SUM(BG1853:BO1853)</f>
        <v>1</v>
      </c>
      <c r="BQ1853">
        <v>0</v>
      </c>
      <c r="BS1853" s="1" t="str">
        <f>LEFT(B1853,1)</f>
        <v>e</v>
      </c>
      <c r="BT1853" s="1" t="str">
        <f>LEFT(B1853,2)</f>
        <v>en</v>
      </c>
      <c r="BU1853" s="1" t="str">
        <f>RIGHT(B1853,1)</f>
        <v>u</v>
      </c>
      <c r="BX1853" s="10">
        <v>0</v>
      </c>
      <c r="BY1853" s="10" t="str">
        <f>LEFT(CA1853,1)</f>
        <v>e</v>
      </c>
      <c r="BZ1853" s="10" t="str">
        <f>RIGHT(B1853,1)</f>
        <v>u</v>
      </c>
      <c r="CA1853" s="10" t="str">
        <f>RIGHT(B1853,3)</f>
        <v>enu</v>
      </c>
      <c r="CB1853" s="10" t="str">
        <f>RIGHT(B1853,3)</f>
        <v>enu</v>
      </c>
      <c r="CC1853" s="10" t="str">
        <f>RIGHT(B1853,2)</f>
        <v>nu</v>
      </c>
      <c r="CD1853" s="10" t="str">
        <f>RIGHT(B1853,1)</f>
        <v>u</v>
      </c>
    </row>
    <row r="1854" spans="1:82">
      <c r="A1854">
        <v>442</v>
      </c>
      <c r="B1854" s="30" t="s">
        <v>323</v>
      </c>
      <c r="C1854" t="s">
        <v>1597</v>
      </c>
      <c r="D1854" t="s">
        <v>1150</v>
      </c>
      <c r="E1854" t="s">
        <v>2821</v>
      </c>
      <c r="F1854" t="s">
        <v>2839</v>
      </c>
      <c r="G1854" s="1">
        <f>COUNTIF(B1854,"*ii*")</f>
        <v>0</v>
      </c>
      <c r="H1854" s="1">
        <f>COUNTIF(B1854,"*ee*")</f>
        <v>0</v>
      </c>
      <c r="I1854" s="1">
        <f>COUNTIF(B1854,"*aa*")</f>
        <v>0</v>
      </c>
      <c r="J1854" s="1">
        <f>COUNTIF(B1854,"*oo*")</f>
        <v>0</v>
      </c>
      <c r="K1854" s="1">
        <f>COUNTIF(B1854,"*uu*")</f>
        <v>0</v>
      </c>
      <c r="L1854" s="1">
        <f>COUNTIF(B1854,"*ia*")</f>
        <v>0</v>
      </c>
      <c r="M1854" s="1">
        <f>COUNTIF(B1854,"*iu*")</f>
        <v>0</v>
      </c>
      <c r="N1854" s="1">
        <f>COUNTIF(B1854,"*ei*")</f>
        <v>0</v>
      </c>
      <c r="O1854" s="1">
        <f>COUNTIF(B1854,"*ea*")</f>
        <v>0</v>
      </c>
      <c r="P1854" s="1">
        <f>COUNTIF(B1854,"*eo*")</f>
        <v>0</v>
      </c>
      <c r="Q1854" s="1">
        <f>COUNTIF(B1854,"*eu*")</f>
        <v>0</v>
      </c>
      <c r="R1854" s="1">
        <f>COUNTIF(B1854,"*ai*")</f>
        <v>0</v>
      </c>
      <c r="S1854" s="1">
        <f>COUNTIF(B1854,"*ae*")</f>
        <v>0</v>
      </c>
      <c r="T1854" s="1">
        <f>COUNTIF(B1854,"*ao*")</f>
        <v>0</v>
      </c>
      <c r="U1854" s="1">
        <f>COUNTIF(B1854,"*au*")</f>
        <v>0</v>
      </c>
      <c r="V1854" s="1">
        <f>COUNTIF(B1854,"*oi*")</f>
        <v>0</v>
      </c>
      <c r="W1854" s="1">
        <f>COUNTIF(B1854,"*oe*")</f>
        <v>0</v>
      </c>
      <c r="X1854" s="1">
        <f>COUNTIF(B1854,"*oa*")</f>
        <v>0</v>
      </c>
      <c r="Y1854" s="1">
        <f>COUNTIF(B1854,"*ou*")</f>
        <v>0</v>
      </c>
      <c r="Z1854" s="1">
        <f>COUNTIF(B1854,"*ui*")</f>
        <v>0</v>
      </c>
      <c r="AA1854" s="1">
        <f>COUNTIF(B1854,"*ua*")</f>
        <v>0</v>
      </c>
      <c r="AB1854">
        <f>SUM(G1854:AA1854)</f>
        <v>0</v>
      </c>
      <c r="AC1854">
        <v>2</v>
      </c>
      <c r="AD1854">
        <f>COUNTIF(AC1854,"2")</f>
        <v>1</v>
      </c>
      <c r="AE1854">
        <f>COUNTIF(AC1854,"3")</f>
        <v>0</v>
      </c>
      <c r="AF1854">
        <f>COUNTIF(AC1854,"4")</f>
        <v>0</v>
      </c>
      <c r="AG1854">
        <f>COUNTIF(AC1854,"5")</f>
        <v>0</v>
      </c>
      <c r="AH1854">
        <v>0</v>
      </c>
      <c r="AI1854">
        <v>0</v>
      </c>
      <c r="AJ1854">
        <v>1</v>
      </c>
      <c r="AL1854">
        <v>1</v>
      </c>
      <c r="AO1854" s="1">
        <f>COUNTIF(F1854,"CVCV")+COUNTIF(F1854,"CVVCV")</f>
        <v>0</v>
      </c>
      <c r="AP1854" s="1">
        <f>COUNTIF(F1854,"CVCVC")+COUNTIF(F1854,"CVVCVC")</f>
        <v>0</v>
      </c>
      <c r="AQ1854" s="1">
        <f>COUNTIF(F1854,"VCV")+COUNTIF(F1854,"VVCV")</f>
        <v>1</v>
      </c>
      <c r="AR1854" s="1">
        <f>COUNTIF(F1854,"VCVC")+COUNTIF(F1854,"VVCVC")</f>
        <v>0</v>
      </c>
      <c r="AS1854" s="1">
        <f>COUNTIF(F1854,"CVV")</f>
        <v>0</v>
      </c>
      <c r="AT1854" s="1">
        <f>COUNTIF(F1854,"CVVC")</f>
        <v>0</v>
      </c>
      <c r="AU1854" s="1">
        <f>COUNTIF(F1854,"VV")</f>
        <v>0</v>
      </c>
      <c r="AV1854" s="1">
        <f>COUNTIF(F1854,"VVC")</f>
        <v>0</v>
      </c>
      <c r="AW1854" s="1">
        <f>COUNTIF(F1854,"CVVCVC")+COUNTIF(F1854,"VVCVC")+COUNTIF(F1854,"CVVCV")+COUNTIF(F1854,"VVCV")</f>
        <v>0</v>
      </c>
      <c r="AY1854" s="1">
        <f>COUNTIF(F1854,"CCVCV")</f>
        <v>0</v>
      </c>
      <c r="AZ1854" s="1">
        <f>COUNTIF(F1854,"CCVCVC")</f>
        <v>0</v>
      </c>
      <c r="BA1854" s="1">
        <f>COUNTIF(F1854,"CCVV")</f>
        <v>0</v>
      </c>
      <c r="BB1854" s="1">
        <f>COUNTIF(F1854,"CCVVC")</f>
        <v>0</v>
      </c>
      <c r="BF1854" s="1" t="str">
        <f>RIGHT(F1854,4)</f>
        <v>VCV</v>
      </c>
      <c r="BG1854" s="1">
        <v>1</v>
      </c>
      <c r="BP1854" s="1">
        <f>SUM(BG1854:BO1854)</f>
        <v>1</v>
      </c>
      <c r="BQ1854">
        <v>0</v>
      </c>
      <c r="BS1854" s="1" t="str">
        <f>LEFT(B1854,1)</f>
        <v>i</v>
      </c>
      <c r="BT1854" s="1" t="str">
        <f>LEFT(B1854,2)</f>
        <v>in</v>
      </c>
      <c r="BU1854" s="1" t="str">
        <f>RIGHT(B1854,1)</f>
        <v>u</v>
      </c>
      <c r="BX1854" s="10">
        <v>0</v>
      </c>
      <c r="BY1854" s="10" t="str">
        <f>LEFT(CA1854,1)</f>
        <v>i</v>
      </c>
      <c r="BZ1854" s="10" t="str">
        <f>RIGHT(B1854,1)</f>
        <v>u</v>
      </c>
      <c r="CA1854" s="10" t="str">
        <f>RIGHT(B1854,3)</f>
        <v>inu</v>
      </c>
      <c r="CB1854" s="10" t="str">
        <f>RIGHT(B1854,3)</f>
        <v>inu</v>
      </c>
      <c r="CC1854" s="10" t="str">
        <f>RIGHT(B1854,2)</f>
        <v>nu</v>
      </c>
      <c r="CD1854" s="10" t="str">
        <f>RIGHT(B1854,1)</f>
        <v>u</v>
      </c>
    </row>
    <row r="1855" spans="1:82">
      <c r="A1855">
        <v>1064</v>
      </c>
      <c r="B1855" s="30" t="s">
        <v>307</v>
      </c>
      <c r="C1855" t="s">
        <v>1572</v>
      </c>
      <c r="D1855" t="s">
        <v>1141</v>
      </c>
      <c r="E1855" t="s">
        <v>1141</v>
      </c>
      <c r="F1855" t="s">
        <v>2839</v>
      </c>
      <c r="G1855" s="1">
        <f>COUNTIF(B1855,"*ii*")</f>
        <v>0</v>
      </c>
      <c r="H1855" s="1">
        <f>COUNTIF(B1855,"*ee*")</f>
        <v>0</v>
      </c>
      <c r="I1855" s="1">
        <f>COUNTIF(B1855,"*aa*")</f>
        <v>0</v>
      </c>
      <c r="J1855" s="1">
        <f>COUNTIF(B1855,"*oo*")</f>
        <v>0</v>
      </c>
      <c r="K1855" s="1">
        <f>COUNTIF(B1855,"*uu*")</f>
        <v>0</v>
      </c>
      <c r="L1855" s="1">
        <f>COUNTIF(B1855,"*ia*")</f>
        <v>0</v>
      </c>
      <c r="M1855" s="1">
        <f>COUNTIF(B1855,"*iu*")</f>
        <v>0</v>
      </c>
      <c r="N1855" s="1">
        <f>COUNTIF(B1855,"*ei*")</f>
        <v>0</v>
      </c>
      <c r="O1855" s="1">
        <f>COUNTIF(B1855,"*ea*")</f>
        <v>0</v>
      </c>
      <c r="P1855" s="1">
        <f>COUNTIF(B1855,"*eo*")</f>
        <v>0</v>
      </c>
      <c r="Q1855" s="1">
        <f>COUNTIF(B1855,"*eu*")</f>
        <v>0</v>
      </c>
      <c r="R1855" s="1">
        <f>COUNTIF(B1855,"*ai*")</f>
        <v>0</v>
      </c>
      <c r="S1855" s="1">
        <f>COUNTIF(B1855,"*ae*")</f>
        <v>0</v>
      </c>
      <c r="T1855" s="1">
        <f>COUNTIF(B1855,"*ao*")</f>
        <v>0</v>
      </c>
      <c r="U1855" s="1">
        <f>COUNTIF(B1855,"*au*")</f>
        <v>0</v>
      </c>
      <c r="V1855" s="1">
        <f>COUNTIF(B1855,"*oi*")</f>
        <v>0</v>
      </c>
      <c r="W1855" s="1">
        <f>COUNTIF(B1855,"*oe*")</f>
        <v>0</v>
      </c>
      <c r="X1855" s="1">
        <f>COUNTIF(B1855,"*oa*")</f>
        <v>0</v>
      </c>
      <c r="Y1855" s="1">
        <f>COUNTIF(B1855,"*ou*")</f>
        <v>0</v>
      </c>
      <c r="Z1855" s="1">
        <f>COUNTIF(B1855,"*ui*")</f>
        <v>0</v>
      </c>
      <c r="AA1855" s="1">
        <f>COUNTIF(B1855,"*ua*")</f>
        <v>0</v>
      </c>
      <c r="AB1855">
        <f>SUM(G1855:AA1855)</f>
        <v>0</v>
      </c>
      <c r="AC1855">
        <v>2</v>
      </c>
      <c r="AD1855">
        <f>COUNTIF(AC1855,"2")</f>
        <v>1</v>
      </c>
      <c r="AE1855">
        <f>COUNTIF(AC1855,"3")</f>
        <v>0</v>
      </c>
      <c r="AF1855">
        <f>COUNTIF(AC1855,"4")</f>
        <v>0</v>
      </c>
      <c r="AG1855">
        <f>COUNTIF(AC1855,"5")</f>
        <v>0</v>
      </c>
      <c r="AH1855">
        <v>0</v>
      </c>
      <c r="AI1855">
        <v>0</v>
      </c>
      <c r="AJ1855">
        <v>1</v>
      </c>
      <c r="AL1855">
        <v>1</v>
      </c>
      <c r="AO1855" s="1">
        <f>COUNTIF(F1855,"CVCV")+COUNTIF(F1855,"CVVCV")</f>
        <v>0</v>
      </c>
      <c r="AP1855" s="1">
        <f>COUNTIF(F1855,"CVCVC")+COUNTIF(F1855,"CVVCVC")</f>
        <v>0</v>
      </c>
      <c r="AQ1855" s="1">
        <f>COUNTIF(F1855,"VCV")+COUNTIF(F1855,"VVCV")</f>
        <v>1</v>
      </c>
      <c r="AR1855" s="1">
        <f>COUNTIF(F1855,"VCVC")+COUNTIF(F1855,"VVCVC")</f>
        <v>0</v>
      </c>
      <c r="AS1855" s="1">
        <f>COUNTIF(F1855,"CVV")</f>
        <v>0</v>
      </c>
      <c r="AT1855" s="1">
        <f>COUNTIF(F1855,"CVVC")</f>
        <v>0</v>
      </c>
      <c r="AU1855" s="1">
        <f>COUNTIF(F1855,"VV")</f>
        <v>0</v>
      </c>
      <c r="AV1855" s="1">
        <f>COUNTIF(F1855,"VVC")</f>
        <v>0</v>
      </c>
      <c r="AW1855" s="1">
        <f>COUNTIF(F1855,"CVVCVC")+COUNTIF(F1855,"VVCVC")+COUNTIF(F1855,"CVVCV")+COUNTIF(F1855,"VVCV")</f>
        <v>0</v>
      </c>
      <c r="AY1855" s="1">
        <f>COUNTIF(F1855,"CCVCV")</f>
        <v>0</v>
      </c>
      <c r="AZ1855" s="1">
        <f>COUNTIF(F1855,"CCVCVC")</f>
        <v>0</v>
      </c>
      <c r="BA1855" s="1">
        <f>COUNTIF(F1855,"CCVV")</f>
        <v>0</v>
      </c>
      <c r="BB1855" s="1">
        <f>COUNTIF(F1855,"CCVVC")</f>
        <v>0</v>
      </c>
      <c r="BF1855" s="1" t="str">
        <f>RIGHT(F1855,4)</f>
        <v>VCV</v>
      </c>
      <c r="BG1855" s="1">
        <v>1</v>
      </c>
      <c r="BP1855" s="1">
        <f>SUM(BG1855:BO1855)</f>
        <v>1</v>
      </c>
      <c r="BQ1855">
        <v>0</v>
      </c>
      <c r="BS1855" s="1" t="str">
        <f>LEFT(B1855,1)</f>
        <v>o</v>
      </c>
      <c r="BT1855" s="1" t="str">
        <f>LEFT(B1855,2)</f>
        <v>on</v>
      </c>
      <c r="BU1855" s="1" t="str">
        <f>RIGHT(B1855,1)</f>
        <v>u</v>
      </c>
      <c r="BX1855" s="10">
        <v>1</v>
      </c>
      <c r="BY1855" s="10" t="str">
        <f>LEFT(CA1855,1)</f>
        <v>o</v>
      </c>
      <c r="BZ1855" s="10" t="str">
        <f>RIGHT(B1855,1)</f>
        <v>u</v>
      </c>
      <c r="CA1855" s="10" t="str">
        <f>RIGHT(B1855,3)</f>
        <v>onu</v>
      </c>
      <c r="CB1855" s="10" t="str">
        <f>RIGHT(B1855,3)</f>
        <v>onu</v>
      </c>
      <c r="CC1855" s="10" t="str">
        <f>RIGHT(B1855,2)</f>
        <v>nu</v>
      </c>
      <c r="CD1855" s="10" t="str">
        <f>RIGHT(B1855,1)</f>
        <v>u</v>
      </c>
    </row>
    <row r="1856" spans="1:82">
      <c r="A1856">
        <v>54</v>
      </c>
      <c r="B1856" s="30" t="s">
        <v>1125</v>
      </c>
      <c r="C1856" t="s">
        <v>2788</v>
      </c>
      <c r="D1856" t="s">
        <v>1152</v>
      </c>
      <c r="E1856" t="s">
        <v>1141</v>
      </c>
      <c r="F1856" t="s">
        <v>2839</v>
      </c>
      <c r="G1856" s="1">
        <f>COUNTIF(B1856,"*ii*")</f>
        <v>0</v>
      </c>
      <c r="H1856" s="1">
        <f>COUNTIF(B1856,"*ee*")</f>
        <v>0</v>
      </c>
      <c r="I1856" s="1">
        <f>COUNTIF(B1856,"*aa*")</f>
        <v>0</v>
      </c>
      <c r="J1856" s="1">
        <f>COUNTIF(B1856,"*oo*")</f>
        <v>0</v>
      </c>
      <c r="K1856" s="1">
        <f>COUNTIF(B1856,"*uu*")</f>
        <v>0</v>
      </c>
      <c r="L1856" s="1">
        <f>COUNTIF(B1856,"*ia*")</f>
        <v>0</v>
      </c>
      <c r="M1856" s="1">
        <f>COUNTIF(B1856,"*iu*")</f>
        <v>0</v>
      </c>
      <c r="N1856" s="1">
        <f>COUNTIF(B1856,"*ei*")</f>
        <v>0</v>
      </c>
      <c r="O1856" s="1">
        <f>COUNTIF(B1856,"*ea*")</f>
        <v>0</v>
      </c>
      <c r="P1856" s="1">
        <f>COUNTIF(B1856,"*eo*")</f>
        <v>0</v>
      </c>
      <c r="Q1856" s="1">
        <f>COUNTIF(B1856,"*eu*")</f>
        <v>0</v>
      </c>
      <c r="R1856" s="1">
        <f>COUNTIF(B1856,"*ai*")</f>
        <v>0</v>
      </c>
      <c r="S1856" s="1">
        <f>COUNTIF(B1856,"*ae*")</f>
        <v>0</v>
      </c>
      <c r="T1856" s="1">
        <f>COUNTIF(B1856,"*ao*")</f>
        <v>0</v>
      </c>
      <c r="U1856" s="1">
        <f>COUNTIF(B1856,"*au*")</f>
        <v>0</v>
      </c>
      <c r="V1856" s="1">
        <f>COUNTIF(B1856,"*oi*")</f>
        <v>0</v>
      </c>
      <c r="W1856" s="1">
        <f>COUNTIF(B1856,"*oe*")</f>
        <v>0</v>
      </c>
      <c r="X1856" s="1">
        <f>COUNTIF(B1856,"*oa*")</f>
        <v>0</v>
      </c>
      <c r="Y1856" s="1">
        <f>COUNTIF(B1856,"*ou*")</f>
        <v>0</v>
      </c>
      <c r="Z1856" s="1">
        <f>COUNTIF(B1856,"*ui*")</f>
        <v>0</v>
      </c>
      <c r="AA1856" s="1">
        <f>COUNTIF(B1856,"*ua*")</f>
        <v>0</v>
      </c>
      <c r="AB1856">
        <f>SUM(G1856:AA1856)</f>
        <v>0</v>
      </c>
      <c r="AC1856">
        <v>2</v>
      </c>
      <c r="AD1856">
        <f>COUNTIF(AC1856,"2")</f>
        <v>1</v>
      </c>
      <c r="AE1856">
        <f>COUNTIF(AC1856,"3")</f>
        <v>0</v>
      </c>
      <c r="AF1856">
        <f>COUNTIF(AC1856,"4")</f>
        <v>0</v>
      </c>
      <c r="AG1856">
        <f>COUNTIF(AC1856,"5")</f>
        <v>0</v>
      </c>
      <c r="AH1856">
        <v>0</v>
      </c>
      <c r="AI1856">
        <v>0</v>
      </c>
      <c r="AJ1856">
        <v>1</v>
      </c>
      <c r="AL1856">
        <v>1</v>
      </c>
      <c r="AO1856" s="1">
        <f>COUNTIF(F1856,"CVCV")+COUNTIF(F1856,"CVVCV")</f>
        <v>0</v>
      </c>
      <c r="AP1856" s="1">
        <f>COUNTIF(F1856,"CVCVC")+COUNTIF(F1856,"CVVCVC")</f>
        <v>0</v>
      </c>
      <c r="AQ1856" s="1">
        <f>COUNTIF(F1856,"VCV")+COUNTIF(F1856,"VVCV")</f>
        <v>1</v>
      </c>
      <c r="AR1856" s="1">
        <f>COUNTIF(F1856,"VCVC")+COUNTIF(F1856,"VVCVC")</f>
        <v>0</v>
      </c>
      <c r="AS1856" s="1">
        <f>COUNTIF(F1856,"CVV")</f>
        <v>0</v>
      </c>
      <c r="AT1856" s="1">
        <f>COUNTIF(F1856,"CVVC")</f>
        <v>0</v>
      </c>
      <c r="AU1856" s="1">
        <f>COUNTIF(F1856,"VV")</f>
        <v>0</v>
      </c>
      <c r="AV1856" s="1">
        <f>COUNTIF(F1856,"VVC")</f>
        <v>0</v>
      </c>
      <c r="AW1856" s="1">
        <f>COUNTIF(F1856,"CVVCVC")+COUNTIF(F1856,"VVCVC")+COUNTIF(F1856,"CVVCV")+COUNTIF(F1856,"VVCV")</f>
        <v>0</v>
      </c>
      <c r="AY1856" s="1">
        <f>COUNTIF(F1856,"CCVCV")</f>
        <v>0</v>
      </c>
      <c r="AZ1856" s="1">
        <f>COUNTIF(F1856,"CCVCVC")</f>
        <v>0</v>
      </c>
      <c r="BA1856" s="1">
        <f>COUNTIF(F1856,"CCVV")</f>
        <v>0</v>
      </c>
      <c r="BB1856" s="1">
        <f>COUNTIF(F1856,"CCVVC")</f>
        <v>0</v>
      </c>
      <c r="BF1856" s="1" t="str">
        <f>RIGHT(F1856,4)</f>
        <v>VCV</v>
      </c>
      <c r="BG1856" s="1">
        <v>1</v>
      </c>
      <c r="BP1856" s="1">
        <f>SUM(BG1856:BO1856)</f>
        <v>1</v>
      </c>
      <c r="BQ1856">
        <v>0</v>
      </c>
      <c r="BS1856" s="1" t="str">
        <f>LEFT(B1856,1)</f>
        <v>a</v>
      </c>
      <c r="BT1856" s="1" t="str">
        <f>LEFT(B1856,2)</f>
        <v>ap</v>
      </c>
      <c r="BU1856" s="1" t="str">
        <f>RIGHT(B1856,1)</f>
        <v>u</v>
      </c>
      <c r="BX1856" s="10">
        <v>1</v>
      </c>
      <c r="BY1856" s="10" t="str">
        <f>LEFT(CA1856,1)</f>
        <v>a</v>
      </c>
      <c r="BZ1856" s="10" t="str">
        <f>RIGHT(B1856,1)</f>
        <v>u</v>
      </c>
      <c r="CA1856" s="10" t="str">
        <f>RIGHT(B1856,3)</f>
        <v>apu</v>
      </c>
      <c r="CB1856" s="10" t="str">
        <f>RIGHT(B1856,3)</f>
        <v>apu</v>
      </c>
      <c r="CC1856" s="10" t="str">
        <f>RIGHT(B1856,2)</f>
        <v>pu</v>
      </c>
      <c r="CD1856" s="10" t="str">
        <f>RIGHT(B1856,1)</f>
        <v>u</v>
      </c>
    </row>
    <row r="1857" spans="1:82">
      <c r="A1857">
        <v>1068</v>
      </c>
      <c r="B1857" s="30" t="s">
        <v>378</v>
      </c>
      <c r="C1857" t="s">
        <v>1680</v>
      </c>
      <c r="D1857" t="s">
        <v>1141</v>
      </c>
      <c r="E1857" t="s">
        <v>1141</v>
      </c>
      <c r="F1857" t="s">
        <v>2839</v>
      </c>
      <c r="G1857" s="1">
        <f>COUNTIF(B1857,"*ii*")</f>
        <v>0</v>
      </c>
      <c r="H1857" s="1">
        <f>COUNTIF(B1857,"*ee*")</f>
        <v>0</v>
      </c>
      <c r="I1857" s="1">
        <f>COUNTIF(B1857,"*aa*")</f>
        <v>0</v>
      </c>
      <c r="J1857" s="1">
        <f>COUNTIF(B1857,"*oo*")</f>
        <v>0</v>
      </c>
      <c r="K1857" s="1">
        <f>COUNTIF(B1857,"*uu*")</f>
        <v>0</v>
      </c>
      <c r="L1857" s="1">
        <f>COUNTIF(B1857,"*ia*")</f>
        <v>0</v>
      </c>
      <c r="M1857" s="1">
        <f>COUNTIF(B1857,"*iu*")</f>
        <v>0</v>
      </c>
      <c r="N1857" s="1">
        <f>COUNTIF(B1857,"*ei*")</f>
        <v>0</v>
      </c>
      <c r="O1857" s="1">
        <f>COUNTIF(B1857,"*ea*")</f>
        <v>0</v>
      </c>
      <c r="P1857" s="1">
        <f>COUNTIF(B1857,"*eo*")</f>
        <v>0</v>
      </c>
      <c r="Q1857" s="1">
        <f>COUNTIF(B1857,"*eu*")</f>
        <v>0</v>
      </c>
      <c r="R1857" s="1">
        <f>COUNTIF(B1857,"*ai*")</f>
        <v>0</v>
      </c>
      <c r="S1857" s="1">
        <f>COUNTIF(B1857,"*ae*")</f>
        <v>0</v>
      </c>
      <c r="T1857" s="1">
        <f>COUNTIF(B1857,"*ao*")</f>
        <v>0</v>
      </c>
      <c r="U1857" s="1">
        <f>COUNTIF(B1857,"*au*")</f>
        <v>0</v>
      </c>
      <c r="V1857" s="1">
        <f>COUNTIF(B1857,"*oi*")</f>
        <v>0</v>
      </c>
      <c r="W1857" s="1">
        <f>COUNTIF(B1857,"*oe*")</f>
        <v>0</v>
      </c>
      <c r="X1857" s="1">
        <f>COUNTIF(B1857,"*oa*")</f>
        <v>0</v>
      </c>
      <c r="Y1857" s="1">
        <f>COUNTIF(B1857,"*ou*")</f>
        <v>0</v>
      </c>
      <c r="Z1857" s="1">
        <f>COUNTIF(B1857,"*ui*")</f>
        <v>0</v>
      </c>
      <c r="AA1857" s="1">
        <f>COUNTIF(B1857,"*ua*")</f>
        <v>0</v>
      </c>
      <c r="AB1857">
        <f>SUM(G1857:AA1857)</f>
        <v>0</v>
      </c>
      <c r="AC1857">
        <v>2</v>
      </c>
      <c r="AD1857">
        <f>COUNTIF(AC1857,"2")</f>
        <v>1</v>
      </c>
      <c r="AE1857">
        <f>COUNTIF(AC1857,"3")</f>
        <v>0</v>
      </c>
      <c r="AF1857">
        <f>COUNTIF(AC1857,"4")</f>
        <v>0</v>
      </c>
      <c r="AG1857">
        <f>COUNTIF(AC1857,"5")</f>
        <v>0</v>
      </c>
      <c r="AH1857">
        <v>0</v>
      </c>
      <c r="AI1857">
        <v>0</v>
      </c>
      <c r="AJ1857">
        <v>1</v>
      </c>
      <c r="AL1857">
        <v>1</v>
      </c>
      <c r="AO1857" s="1">
        <f>COUNTIF(F1857,"CVCV")+COUNTIF(F1857,"CVVCV")</f>
        <v>0</v>
      </c>
      <c r="AP1857" s="1">
        <f>COUNTIF(F1857,"CVCVC")+COUNTIF(F1857,"CVVCVC")</f>
        <v>0</v>
      </c>
      <c r="AQ1857" s="1">
        <f>COUNTIF(F1857,"VCV")+COUNTIF(F1857,"VVCV")</f>
        <v>1</v>
      </c>
      <c r="AR1857" s="1">
        <f>COUNTIF(F1857,"VCVC")+COUNTIF(F1857,"VVCVC")</f>
        <v>0</v>
      </c>
      <c r="AS1857" s="1">
        <f>COUNTIF(F1857,"CVV")</f>
        <v>0</v>
      </c>
      <c r="AT1857" s="1">
        <f>COUNTIF(F1857,"CVVC")</f>
        <v>0</v>
      </c>
      <c r="AU1857" s="1">
        <f>COUNTIF(F1857,"VV")</f>
        <v>0</v>
      </c>
      <c r="AV1857" s="1">
        <f>COUNTIF(F1857,"VVC")</f>
        <v>0</v>
      </c>
      <c r="AW1857" s="1">
        <f>COUNTIF(F1857,"CVVCVC")+COUNTIF(F1857,"VVCVC")+COUNTIF(F1857,"CVVCV")+COUNTIF(F1857,"VVCV")</f>
        <v>0</v>
      </c>
      <c r="AY1857" s="1">
        <f>COUNTIF(F1857,"CCVCV")</f>
        <v>0</v>
      </c>
      <c r="AZ1857" s="1">
        <f>COUNTIF(F1857,"CCVCVC")</f>
        <v>0</v>
      </c>
      <c r="BA1857" s="1">
        <f>COUNTIF(F1857,"CCVV")</f>
        <v>0</v>
      </c>
      <c r="BB1857" s="1">
        <f>COUNTIF(F1857,"CCVVC")</f>
        <v>0</v>
      </c>
      <c r="BF1857" s="1" t="str">
        <f>RIGHT(F1857,4)</f>
        <v>VCV</v>
      </c>
      <c r="BG1857" s="1">
        <v>1</v>
      </c>
      <c r="BP1857" s="1">
        <f>SUM(BG1857:BO1857)</f>
        <v>1</v>
      </c>
      <c r="BQ1857">
        <v>0</v>
      </c>
      <c r="BS1857" s="1" t="str">
        <f>LEFT(B1857,1)</f>
        <v>o</v>
      </c>
      <c r="BT1857" s="1" t="str">
        <f>LEFT(B1857,2)</f>
        <v>op</v>
      </c>
      <c r="BU1857" s="1" t="str">
        <f>RIGHT(B1857,1)</f>
        <v>u</v>
      </c>
      <c r="BX1857" s="10">
        <v>1</v>
      </c>
      <c r="BY1857" s="10" t="str">
        <f>LEFT(CA1857,1)</f>
        <v>o</v>
      </c>
      <c r="BZ1857" s="10" t="str">
        <f>RIGHT(B1857,1)</f>
        <v>u</v>
      </c>
      <c r="CA1857" s="10" t="str">
        <f>RIGHT(B1857,3)</f>
        <v>opu</v>
      </c>
      <c r="CB1857" s="10" t="str">
        <f>RIGHT(B1857,3)</f>
        <v>opu</v>
      </c>
      <c r="CC1857" s="10" t="str">
        <f>RIGHT(B1857,2)</f>
        <v>pu</v>
      </c>
      <c r="CD1857" s="10" t="str">
        <f>RIGHT(B1857,1)</f>
        <v>u</v>
      </c>
    </row>
    <row r="1858" spans="1:82">
      <c r="A1858">
        <v>1979</v>
      </c>
      <c r="B1858" s="30" t="s">
        <v>196</v>
      </c>
      <c r="C1858" t="s">
        <v>1406</v>
      </c>
      <c r="D1858" t="s">
        <v>1159</v>
      </c>
      <c r="E1858" t="s">
        <v>1141</v>
      </c>
      <c r="F1858" t="s">
        <v>2839</v>
      </c>
      <c r="G1858" s="1">
        <f>COUNTIF(B1858,"*ii*")</f>
        <v>0</v>
      </c>
      <c r="H1858" s="1">
        <f>COUNTIF(B1858,"*ee*")</f>
        <v>0</v>
      </c>
      <c r="I1858" s="1">
        <f>COUNTIF(B1858,"*aa*")</f>
        <v>0</v>
      </c>
      <c r="J1858" s="1">
        <f>COUNTIF(B1858,"*oo*")</f>
        <v>0</v>
      </c>
      <c r="K1858" s="1">
        <f>COUNTIF(B1858,"*uu*")</f>
        <v>0</v>
      </c>
      <c r="L1858" s="1">
        <f>COUNTIF(B1858,"*ia*")</f>
        <v>0</v>
      </c>
      <c r="M1858" s="1">
        <f>COUNTIF(B1858,"*iu*")</f>
        <v>0</v>
      </c>
      <c r="N1858" s="1">
        <f>COUNTIF(B1858,"*ei*")</f>
        <v>0</v>
      </c>
      <c r="O1858" s="1">
        <f>COUNTIF(B1858,"*ea*")</f>
        <v>0</v>
      </c>
      <c r="P1858" s="1">
        <f>COUNTIF(B1858,"*eo*")</f>
        <v>0</v>
      </c>
      <c r="Q1858" s="1">
        <f>COUNTIF(B1858,"*eu*")</f>
        <v>0</v>
      </c>
      <c r="R1858" s="1">
        <f>COUNTIF(B1858,"*ai*")</f>
        <v>0</v>
      </c>
      <c r="S1858" s="1">
        <f>COUNTIF(B1858,"*ae*")</f>
        <v>0</v>
      </c>
      <c r="T1858" s="1">
        <f>COUNTIF(B1858,"*ao*")</f>
        <v>0</v>
      </c>
      <c r="U1858" s="1">
        <f>COUNTIF(B1858,"*au*")</f>
        <v>0</v>
      </c>
      <c r="V1858" s="1">
        <f>COUNTIF(B1858,"*oi*")</f>
        <v>0</v>
      </c>
      <c r="W1858" s="1">
        <f>COUNTIF(B1858,"*oe*")</f>
        <v>0</v>
      </c>
      <c r="X1858" s="1">
        <f>COUNTIF(B1858,"*oa*")</f>
        <v>0</v>
      </c>
      <c r="Y1858" s="1">
        <f>COUNTIF(B1858,"*ou*")</f>
        <v>0</v>
      </c>
      <c r="Z1858" s="1">
        <f>COUNTIF(B1858,"*ui*")</f>
        <v>0</v>
      </c>
      <c r="AA1858" s="1">
        <f>COUNTIF(B1858,"*ua*")</f>
        <v>0</v>
      </c>
      <c r="AB1858">
        <f>SUM(G1858:AA1858)</f>
        <v>0</v>
      </c>
      <c r="AC1858">
        <v>2</v>
      </c>
      <c r="AD1858">
        <f>COUNTIF(AC1858,"2")</f>
        <v>1</v>
      </c>
      <c r="AE1858">
        <f>COUNTIF(AC1858,"3")</f>
        <v>0</v>
      </c>
      <c r="AF1858">
        <f>COUNTIF(AC1858,"4")</f>
        <v>0</v>
      </c>
      <c r="AG1858">
        <f>COUNTIF(AC1858,"5")</f>
        <v>0</v>
      </c>
      <c r="AH1858">
        <v>0</v>
      </c>
      <c r="AI1858">
        <v>0</v>
      </c>
      <c r="AJ1858">
        <v>1</v>
      </c>
      <c r="AL1858">
        <v>1</v>
      </c>
      <c r="AO1858" s="1">
        <f>COUNTIF(F1858,"CVCV")+COUNTIF(F1858,"CVVCV")</f>
        <v>0</v>
      </c>
      <c r="AP1858" s="1">
        <f>COUNTIF(F1858,"CVCVC")+COUNTIF(F1858,"CVVCVC")</f>
        <v>0</v>
      </c>
      <c r="AQ1858" s="1">
        <f>COUNTIF(F1858,"VCV")+COUNTIF(F1858,"VVCV")</f>
        <v>1</v>
      </c>
      <c r="AR1858" s="1">
        <f>COUNTIF(F1858,"VCVC")+COUNTIF(F1858,"VVCVC")</f>
        <v>0</v>
      </c>
      <c r="AS1858" s="1">
        <f>COUNTIF(F1858,"CVV")</f>
        <v>0</v>
      </c>
      <c r="AT1858" s="1">
        <f>COUNTIF(F1858,"CVVC")</f>
        <v>0</v>
      </c>
      <c r="AU1858" s="1">
        <f>COUNTIF(F1858,"VV")</f>
        <v>0</v>
      </c>
      <c r="AV1858" s="1">
        <f>COUNTIF(F1858,"VVC")</f>
        <v>0</v>
      </c>
      <c r="AW1858" s="1">
        <f>COUNTIF(F1858,"CVVCVC")+COUNTIF(F1858,"VVCVC")+COUNTIF(F1858,"CVVCV")+COUNTIF(F1858,"VVCV")</f>
        <v>0</v>
      </c>
      <c r="AY1858" s="1">
        <f>COUNTIF(F1858,"CCVCV")</f>
        <v>0</v>
      </c>
      <c r="AZ1858" s="1">
        <f>COUNTIF(F1858,"CCVCVC")</f>
        <v>0</v>
      </c>
      <c r="BA1858" s="1">
        <f>COUNTIF(F1858,"CCVV")</f>
        <v>0</v>
      </c>
      <c r="BB1858" s="1">
        <f>COUNTIF(F1858,"CCVVC")</f>
        <v>0</v>
      </c>
      <c r="BF1858" s="1" t="str">
        <f>RIGHT(F1858,4)</f>
        <v>VCV</v>
      </c>
      <c r="BG1858" s="1">
        <v>1</v>
      </c>
      <c r="BP1858" s="1">
        <f>SUM(BG1858:BO1858)</f>
        <v>1</v>
      </c>
      <c r="BQ1858">
        <v>0</v>
      </c>
      <c r="BS1858" s="1" t="str">
        <f>LEFT(B1858,1)</f>
        <v>u</v>
      </c>
      <c r="BT1858" s="1" t="str">
        <f>LEFT(B1858,2)</f>
        <v>up</v>
      </c>
      <c r="BU1858" s="1" t="str">
        <f>RIGHT(B1858,1)</f>
        <v>u</v>
      </c>
      <c r="BX1858" s="10">
        <v>1</v>
      </c>
      <c r="BY1858" s="10" t="str">
        <f>LEFT(CA1858,1)</f>
        <v>u</v>
      </c>
      <c r="BZ1858" s="10" t="str">
        <f>RIGHT(B1858,1)</f>
        <v>u</v>
      </c>
      <c r="CA1858" s="10" t="str">
        <f>RIGHT(B1858,3)</f>
        <v>upu</v>
      </c>
      <c r="CB1858" s="10" t="str">
        <f>RIGHT(B1858,3)</f>
        <v>upu</v>
      </c>
      <c r="CC1858" s="10" t="str">
        <f>RIGHT(B1858,2)</f>
        <v>pu</v>
      </c>
      <c r="CD1858" s="10" t="str">
        <f>RIGHT(B1858,1)</f>
        <v>u</v>
      </c>
    </row>
    <row r="1859" spans="1:82">
      <c r="A1859">
        <v>69</v>
      </c>
      <c r="B1859" s="30" t="s">
        <v>317</v>
      </c>
      <c r="C1859" t="s">
        <v>1589</v>
      </c>
      <c r="D1859" t="s">
        <v>1141</v>
      </c>
      <c r="E1859" t="s">
        <v>1141</v>
      </c>
      <c r="F1859" t="s">
        <v>2839</v>
      </c>
      <c r="G1859" s="1">
        <f>COUNTIF(B1859,"*ii*")</f>
        <v>0</v>
      </c>
      <c r="H1859" s="1">
        <f>COUNTIF(B1859,"*ee*")</f>
        <v>0</v>
      </c>
      <c r="I1859" s="1">
        <f>COUNTIF(B1859,"*aa*")</f>
        <v>0</v>
      </c>
      <c r="J1859" s="1">
        <f>COUNTIF(B1859,"*oo*")</f>
        <v>0</v>
      </c>
      <c r="K1859" s="1">
        <f>COUNTIF(B1859,"*uu*")</f>
        <v>0</v>
      </c>
      <c r="L1859" s="1">
        <f>COUNTIF(B1859,"*ia*")</f>
        <v>0</v>
      </c>
      <c r="M1859" s="1">
        <f>COUNTIF(B1859,"*iu*")</f>
        <v>0</v>
      </c>
      <c r="N1859" s="1">
        <f>COUNTIF(B1859,"*ei*")</f>
        <v>0</v>
      </c>
      <c r="O1859" s="1">
        <f>COUNTIF(B1859,"*ea*")</f>
        <v>0</v>
      </c>
      <c r="P1859" s="1">
        <f>COUNTIF(B1859,"*eo*")</f>
        <v>0</v>
      </c>
      <c r="Q1859" s="1">
        <f>COUNTIF(B1859,"*eu*")</f>
        <v>0</v>
      </c>
      <c r="R1859" s="1">
        <f>COUNTIF(B1859,"*ai*")</f>
        <v>0</v>
      </c>
      <c r="S1859" s="1">
        <f>COUNTIF(B1859,"*ae*")</f>
        <v>0</v>
      </c>
      <c r="T1859" s="1">
        <f>COUNTIF(B1859,"*ao*")</f>
        <v>0</v>
      </c>
      <c r="U1859" s="1">
        <f>COUNTIF(B1859,"*au*")</f>
        <v>0</v>
      </c>
      <c r="V1859" s="1">
        <f>COUNTIF(B1859,"*oi*")</f>
        <v>0</v>
      </c>
      <c r="W1859" s="1">
        <f>COUNTIF(B1859,"*oe*")</f>
        <v>0</v>
      </c>
      <c r="X1859" s="1">
        <f>COUNTIF(B1859,"*oa*")</f>
        <v>0</v>
      </c>
      <c r="Y1859" s="1">
        <f>COUNTIF(B1859,"*ou*")</f>
        <v>0</v>
      </c>
      <c r="Z1859" s="1">
        <f>COUNTIF(B1859,"*ui*")</f>
        <v>0</v>
      </c>
      <c r="AA1859" s="1">
        <f>COUNTIF(B1859,"*ua*")</f>
        <v>0</v>
      </c>
      <c r="AB1859">
        <f>SUM(G1859:AA1859)</f>
        <v>0</v>
      </c>
      <c r="AC1859">
        <v>2</v>
      </c>
      <c r="AD1859">
        <f>COUNTIF(AC1859,"2")</f>
        <v>1</v>
      </c>
      <c r="AE1859">
        <f>COUNTIF(AC1859,"3")</f>
        <v>0</v>
      </c>
      <c r="AF1859">
        <f>COUNTIF(AC1859,"4")</f>
        <v>0</v>
      </c>
      <c r="AG1859">
        <f>COUNTIF(AC1859,"5")</f>
        <v>0</v>
      </c>
      <c r="AH1859">
        <v>0</v>
      </c>
      <c r="AI1859">
        <v>0</v>
      </c>
      <c r="AJ1859">
        <v>1</v>
      </c>
      <c r="AL1859">
        <v>1</v>
      </c>
      <c r="AO1859" s="1">
        <f>COUNTIF(F1859,"CVCV")+COUNTIF(F1859,"CVVCV")</f>
        <v>0</v>
      </c>
      <c r="AP1859" s="1">
        <f>COUNTIF(F1859,"CVCVC")+COUNTIF(F1859,"CVVCVC")</f>
        <v>0</v>
      </c>
      <c r="AQ1859" s="1">
        <f>COUNTIF(F1859,"VCV")+COUNTIF(F1859,"VVCV")</f>
        <v>1</v>
      </c>
      <c r="AR1859" s="1">
        <f>COUNTIF(F1859,"VCVC")+COUNTIF(F1859,"VVCVC")</f>
        <v>0</v>
      </c>
      <c r="AS1859" s="1">
        <f>COUNTIF(F1859,"CVV")</f>
        <v>0</v>
      </c>
      <c r="AT1859" s="1">
        <f>COUNTIF(F1859,"CVVC")</f>
        <v>0</v>
      </c>
      <c r="AU1859" s="1">
        <f>COUNTIF(F1859,"VV")</f>
        <v>0</v>
      </c>
      <c r="AV1859" s="1">
        <f>COUNTIF(F1859,"VVC")</f>
        <v>0</v>
      </c>
      <c r="AW1859" s="1">
        <f>COUNTIF(F1859,"CVVCVC")+COUNTIF(F1859,"VVCVC")+COUNTIF(F1859,"CVVCV")+COUNTIF(F1859,"VVCV")</f>
        <v>0</v>
      </c>
      <c r="AY1859" s="1">
        <f>COUNTIF(F1859,"CCVCV")</f>
        <v>0</v>
      </c>
      <c r="AZ1859" s="1">
        <f>COUNTIF(F1859,"CCVCVC")</f>
        <v>0</v>
      </c>
      <c r="BA1859" s="1">
        <f>COUNTIF(F1859,"CCVV")</f>
        <v>0</v>
      </c>
      <c r="BB1859" s="1">
        <f>COUNTIF(F1859,"CCVVC")</f>
        <v>0</v>
      </c>
      <c r="BF1859" s="1" t="str">
        <f>RIGHT(F1859,4)</f>
        <v>VCV</v>
      </c>
      <c r="BG1859" s="1">
        <v>1</v>
      </c>
      <c r="BP1859" s="1">
        <f>SUM(BG1859:BO1859)</f>
        <v>1</v>
      </c>
      <c r="BQ1859">
        <v>0</v>
      </c>
      <c r="BS1859" s="1" t="str">
        <f>LEFT(B1859,1)</f>
        <v>a</v>
      </c>
      <c r="BT1859" s="1" t="str">
        <f>LEFT(B1859,2)</f>
        <v>as</v>
      </c>
      <c r="BU1859" s="1" t="str">
        <f>RIGHT(B1859,1)</f>
        <v>u</v>
      </c>
      <c r="BX1859" s="10">
        <v>1</v>
      </c>
      <c r="BY1859" s="10" t="str">
        <f>LEFT(CA1859,1)</f>
        <v>a</v>
      </c>
      <c r="BZ1859" s="10" t="str">
        <f>RIGHT(B1859,1)</f>
        <v>u</v>
      </c>
      <c r="CA1859" s="10" t="str">
        <f>RIGHT(B1859,3)</f>
        <v>asu</v>
      </c>
      <c r="CB1859" s="10" t="str">
        <f>RIGHT(B1859,3)</f>
        <v>asu</v>
      </c>
      <c r="CC1859" s="10" t="str">
        <f>RIGHT(B1859,2)</f>
        <v>su</v>
      </c>
      <c r="CD1859" s="10" t="str">
        <f>RIGHT(B1859,1)</f>
        <v>u</v>
      </c>
    </row>
    <row r="1860" spans="1:82">
      <c r="A1860">
        <v>447</v>
      </c>
      <c r="B1860" s="30" t="s">
        <v>131</v>
      </c>
      <c r="C1860" t="s">
        <v>1318</v>
      </c>
      <c r="D1860" t="s">
        <v>1141</v>
      </c>
      <c r="E1860" t="s">
        <v>1141</v>
      </c>
      <c r="F1860" t="s">
        <v>2839</v>
      </c>
      <c r="G1860" s="1">
        <f>COUNTIF(B1860,"*ii*")</f>
        <v>0</v>
      </c>
      <c r="H1860" s="1">
        <f>COUNTIF(B1860,"*ee*")</f>
        <v>0</v>
      </c>
      <c r="I1860" s="1">
        <f>COUNTIF(B1860,"*aa*")</f>
        <v>0</v>
      </c>
      <c r="J1860" s="1">
        <f>COUNTIF(B1860,"*oo*")</f>
        <v>0</v>
      </c>
      <c r="K1860" s="1">
        <f>COUNTIF(B1860,"*uu*")</f>
        <v>0</v>
      </c>
      <c r="L1860" s="1">
        <f>COUNTIF(B1860,"*ia*")</f>
        <v>0</v>
      </c>
      <c r="M1860" s="1">
        <f>COUNTIF(B1860,"*iu*")</f>
        <v>0</v>
      </c>
      <c r="N1860" s="1">
        <f>COUNTIF(B1860,"*ei*")</f>
        <v>0</v>
      </c>
      <c r="O1860" s="1">
        <f>COUNTIF(B1860,"*ea*")</f>
        <v>0</v>
      </c>
      <c r="P1860" s="1">
        <f>COUNTIF(B1860,"*eo*")</f>
        <v>0</v>
      </c>
      <c r="Q1860" s="1">
        <f>COUNTIF(B1860,"*eu*")</f>
        <v>0</v>
      </c>
      <c r="R1860" s="1">
        <f>COUNTIF(B1860,"*ai*")</f>
        <v>0</v>
      </c>
      <c r="S1860" s="1">
        <f>COUNTIF(B1860,"*ae*")</f>
        <v>0</v>
      </c>
      <c r="T1860" s="1">
        <f>COUNTIF(B1860,"*ao*")</f>
        <v>0</v>
      </c>
      <c r="U1860" s="1">
        <f>COUNTIF(B1860,"*au*")</f>
        <v>0</v>
      </c>
      <c r="V1860" s="1">
        <f>COUNTIF(B1860,"*oi*")</f>
        <v>0</v>
      </c>
      <c r="W1860" s="1">
        <f>COUNTIF(B1860,"*oe*")</f>
        <v>0</v>
      </c>
      <c r="X1860" s="1">
        <f>COUNTIF(B1860,"*oa*")</f>
        <v>0</v>
      </c>
      <c r="Y1860" s="1">
        <f>COUNTIF(B1860,"*ou*")</f>
        <v>0</v>
      </c>
      <c r="Z1860" s="1">
        <f>COUNTIF(B1860,"*ui*")</f>
        <v>0</v>
      </c>
      <c r="AA1860" s="1">
        <f>COUNTIF(B1860,"*ua*")</f>
        <v>0</v>
      </c>
      <c r="AB1860">
        <f>SUM(G1860:AA1860)</f>
        <v>0</v>
      </c>
      <c r="AC1860">
        <v>2</v>
      </c>
      <c r="AD1860">
        <f>COUNTIF(AC1860,"2")</f>
        <v>1</v>
      </c>
      <c r="AE1860">
        <f>COUNTIF(AC1860,"3")</f>
        <v>0</v>
      </c>
      <c r="AF1860">
        <f>COUNTIF(AC1860,"4")</f>
        <v>0</v>
      </c>
      <c r="AG1860">
        <f>COUNTIF(AC1860,"5")</f>
        <v>0</v>
      </c>
      <c r="AH1860">
        <v>0</v>
      </c>
      <c r="AI1860">
        <v>0</v>
      </c>
      <c r="AJ1860">
        <v>1</v>
      </c>
      <c r="AL1860">
        <v>1</v>
      </c>
      <c r="AO1860" s="1">
        <f>COUNTIF(F1860,"CVCV")+COUNTIF(F1860,"CVVCV")</f>
        <v>0</v>
      </c>
      <c r="AP1860" s="1">
        <f>COUNTIF(F1860,"CVCVC")+COUNTIF(F1860,"CVVCVC")</f>
        <v>0</v>
      </c>
      <c r="AQ1860" s="1">
        <f>COUNTIF(F1860,"VCV")+COUNTIF(F1860,"VVCV")</f>
        <v>1</v>
      </c>
      <c r="AR1860" s="1">
        <f>COUNTIF(F1860,"VCVC")+COUNTIF(F1860,"VVCVC")</f>
        <v>0</v>
      </c>
      <c r="AS1860" s="1">
        <f>COUNTIF(F1860,"CVV")</f>
        <v>0</v>
      </c>
      <c r="AT1860" s="1">
        <f>COUNTIF(F1860,"CVVC")</f>
        <v>0</v>
      </c>
      <c r="AU1860" s="1">
        <f>COUNTIF(F1860,"VV")</f>
        <v>0</v>
      </c>
      <c r="AV1860" s="1">
        <f>COUNTIF(F1860,"VVC")</f>
        <v>0</v>
      </c>
      <c r="AW1860" s="1">
        <f>COUNTIF(F1860,"CVVCVC")+COUNTIF(F1860,"VVCVC")+COUNTIF(F1860,"CVVCV")+COUNTIF(F1860,"VVCV")</f>
        <v>0</v>
      </c>
      <c r="AY1860" s="1">
        <f>COUNTIF(F1860,"CCVCV")</f>
        <v>0</v>
      </c>
      <c r="AZ1860" s="1">
        <f>COUNTIF(F1860,"CCVCVC")</f>
        <v>0</v>
      </c>
      <c r="BA1860" s="1">
        <f>COUNTIF(F1860,"CCVV")</f>
        <v>0</v>
      </c>
      <c r="BB1860" s="1">
        <f>COUNTIF(F1860,"CCVVC")</f>
        <v>0</v>
      </c>
      <c r="BF1860" s="1" t="str">
        <f>RIGHT(F1860,4)</f>
        <v>VCV</v>
      </c>
      <c r="BG1860" s="1">
        <v>1</v>
      </c>
      <c r="BP1860" s="1">
        <f>SUM(BG1860:BO1860)</f>
        <v>1</v>
      </c>
      <c r="BQ1860">
        <v>0</v>
      </c>
      <c r="BS1860" s="1" t="str">
        <f>LEFT(B1860,1)</f>
        <v>i</v>
      </c>
      <c r="BT1860" s="1" t="str">
        <f>LEFT(B1860,2)</f>
        <v>is</v>
      </c>
      <c r="BU1860" s="1" t="str">
        <f>RIGHT(B1860,1)</f>
        <v>u</v>
      </c>
      <c r="BX1860" s="10">
        <v>1</v>
      </c>
      <c r="BY1860" s="10" t="str">
        <f>LEFT(CA1860,1)</f>
        <v>i</v>
      </c>
      <c r="BZ1860" s="10" t="str">
        <f>RIGHT(B1860,1)</f>
        <v>u</v>
      </c>
      <c r="CA1860" s="10" t="str">
        <f>RIGHT(B1860,3)</f>
        <v>isu</v>
      </c>
      <c r="CB1860" s="10" t="str">
        <f>RIGHT(B1860,3)</f>
        <v>isu</v>
      </c>
      <c r="CC1860" s="10" t="str">
        <f>RIGHT(B1860,2)</f>
        <v>su</v>
      </c>
      <c r="CD1860" s="10" t="str">
        <f>RIGHT(B1860,1)</f>
        <v>u</v>
      </c>
    </row>
    <row r="1861" spans="1:82">
      <c r="A1861">
        <v>1076</v>
      </c>
      <c r="B1861" s="30" t="s">
        <v>782</v>
      </c>
      <c r="C1861" t="s">
        <v>2234</v>
      </c>
      <c r="D1861" t="s">
        <v>1150</v>
      </c>
      <c r="E1861" t="s">
        <v>2821</v>
      </c>
      <c r="F1861" t="s">
        <v>2839</v>
      </c>
      <c r="G1861" s="1">
        <f>COUNTIF(B1861,"*ii*")</f>
        <v>0</v>
      </c>
      <c r="H1861" s="1">
        <f>COUNTIF(B1861,"*ee*")</f>
        <v>0</v>
      </c>
      <c r="I1861" s="1">
        <f>COUNTIF(B1861,"*aa*")</f>
        <v>0</v>
      </c>
      <c r="J1861" s="1">
        <f>COUNTIF(B1861,"*oo*")</f>
        <v>0</v>
      </c>
      <c r="K1861" s="1">
        <f>COUNTIF(B1861,"*uu*")</f>
        <v>0</v>
      </c>
      <c r="L1861" s="1">
        <f>COUNTIF(B1861,"*ia*")</f>
        <v>0</v>
      </c>
      <c r="M1861" s="1">
        <f>COUNTIF(B1861,"*iu*")</f>
        <v>0</v>
      </c>
      <c r="N1861" s="1">
        <f>COUNTIF(B1861,"*ei*")</f>
        <v>0</v>
      </c>
      <c r="O1861" s="1">
        <f>COUNTIF(B1861,"*ea*")</f>
        <v>0</v>
      </c>
      <c r="P1861" s="1">
        <f>COUNTIF(B1861,"*eo*")</f>
        <v>0</v>
      </c>
      <c r="Q1861" s="1">
        <f>COUNTIF(B1861,"*eu*")</f>
        <v>0</v>
      </c>
      <c r="R1861" s="1">
        <f>COUNTIF(B1861,"*ai*")</f>
        <v>0</v>
      </c>
      <c r="S1861" s="1">
        <f>COUNTIF(B1861,"*ae*")</f>
        <v>0</v>
      </c>
      <c r="T1861" s="1">
        <f>COUNTIF(B1861,"*ao*")</f>
        <v>0</v>
      </c>
      <c r="U1861" s="1">
        <f>COUNTIF(B1861,"*au*")</f>
        <v>0</v>
      </c>
      <c r="V1861" s="1">
        <f>COUNTIF(B1861,"*oi*")</f>
        <v>0</v>
      </c>
      <c r="W1861" s="1">
        <f>COUNTIF(B1861,"*oe*")</f>
        <v>0</v>
      </c>
      <c r="X1861" s="1">
        <f>COUNTIF(B1861,"*oa*")</f>
        <v>0</v>
      </c>
      <c r="Y1861" s="1">
        <f>COUNTIF(B1861,"*ou*")</f>
        <v>0</v>
      </c>
      <c r="Z1861" s="1">
        <f>COUNTIF(B1861,"*ui*")</f>
        <v>0</v>
      </c>
      <c r="AA1861" s="1">
        <f>COUNTIF(B1861,"*ua*")</f>
        <v>0</v>
      </c>
      <c r="AB1861">
        <f>SUM(G1861:AA1861)</f>
        <v>0</v>
      </c>
      <c r="AC1861">
        <v>2</v>
      </c>
      <c r="AD1861">
        <f>COUNTIF(AC1861,"2")</f>
        <v>1</v>
      </c>
      <c r="AE1861">
        <f>COUNTIF(AC1861,"3")</f>
        <v>0</v>
      </c>
      <c r="AF1861">
        <f>COUNTIF(AC1861,"4")</f>
        <v>0</v>
      </c>
      <c r="AG1861">
        <f>COUNTIF(AC1861,"5")</f>
        <v>0</v>
      </c>
      <c r="AH1861">
        <v>0</v>
      </c>
      <c r="AI1861">
        <v>0</v>
      </c>
      <c r="AJ1861">
        <v>1</v>
      </c>
      <c r="AL1861">
        <v>1</v>
      </c>
      <c r="AO1861" s="1">
        <f>COUNTIF(F1861,"CVCV")+COUNTIF(F1861,"CVVCV")</f>
        <v>0</v>
      </c>
      <c r="AP1861" s="1">
        <f>COUNTIF(F1861,"CVCVC")+COUNTIF(F1861,"CVVCVC")</f>
        <v>0</v>
      </c>
      <c r="AQ1861" s="1">
        <f>COUNTIF(F1861,"VCV")+COUNTIF(F1861,"VVCV")</f>
        <v>1</v>
      </c>
      <c r="AR1861" s="1">
        <f>COUNTIF(F1861,"VCVC")+COUNTIF(F1861,"VVCVC")</f>
        <v>0</v>
      </c>
      <c r="AS1861" s="1">
        <f>COUNTIF(F1861,"CVV")</f>
        <v>0</v>
      </c>
      <c r="AT1861" s="1">
        <f>COUNTIF(F1861,"CVVC")</f>
        <v>0</v>
      </c>
      <c r="AU1861" s="1">
        <f>COUNTIF(F1861,"VV")</f>
        <v>0</v>
      </c>
      <c r="AV1861" s="1">
        <f>COUNTIF(F1861,"VVC")</f>
        <v>0</v>
      </c>
      <c r="AW1861" s="1">
        <f>COUNTIF(F1861,"CVVCVC")+COUNTIF(F1861,"VVCVC")+COUNTIF(F1861,"CVVCV")+COUNTIF(F1861,"VVCV")</f>
        <v>0</v>
      </c>
      <c r="AY1861" s="1">
        <f>COUNTIF(F1861,"CCVCV")</f>
        <v>0</v>
      </c>
      <c r="AZ1861" s="1">
        <f>COUNTIF(F1861,"CCVCVC")</f>
        <v>0</v>
      </c>
      <c r="BA1861" s="1">
        <f>COUNTIF(F1861,"CCVV")</f>
        <v>0</v>
      </c>
      <c r="BB1861" s="1">
        <f>COUNTIF(F1861,"CCVVC")</f>
        <v>0</v>
      </c>
      <c r="BF1861" s="1" t="str">
        <f>RIGHT(F1861,4)</f>
        <v>VCV</v>
      </c>
      <c r="BG1861" s="1">
        <v>1</v>
      </c>
      <c r="BP1861" s="1">
        <f>SUM(BG1861:BO1861)</f>
        <v>1</v>
      </c>
      <c r="BQ1861">
        <v>0</v>
      </c>
      <c r="BS1861" s="1" t="str">
        <f>LEFT(B1861,1)</f>
        <v>o</v>
      </c>
      <c r="BT1861" s="1" t="str">
        <f>LEFT(B1861,2)</f>
        <v>os</v>
      </c>
      <c r="BU1861" s="1" t="str">
        <f>RIGHT(B1861,1)</f>
        <v>u</v>
      </c>
      <c r="BX1861" s="10">
        <v>0</v>
      </c>
      <c r="BY1861" s="10" t="str">
        <f>LEFT(CA1861,1)</f>
        <v>o</v>
      </c>
      <c r="BZ1861" s="10" t="str">
        <f>RIGHT(B1861,1)</f>
        <v>u</v>
      </c>
      <c r="CA1861" s="10" t="str">
        <f>RIGHT(B1861,3)</f>
        <v>osu</v>
      </c>
      <c r="CB1861" s="10" t="str">
        <f>RIGHT(B1861,3)</f>
        <v>osu</v>
      </c>
      <c r="CC1861" s="10" t="str">
        <f>RIGHT(B1861,2)</f>
        <v>su</v>
      </c>
      <c r="CD1861" s="10" t="str">
        <f>RIGHT(B1861,1)</f>
        <v>u</v>
      </c>
    </row>
    <row r="1862" spans="1:82">
      <c r="A1862">
        <v>268</v>
      </c>
      <c r="B1862" s="30" t="s">
        <v>384</v>
      </c>
      <c r="C1862" t="s">
        <v>1686</v>
      </c>
      <c r="D1862" t="s">
        <v>1141</v>
      </c>
      <c r="E1862" t="s">
        <v>1141</v>
      </c>
      <c r="F1862" t="s">
        <v>2839</v>
      </c>
      <c r="G1862" s="1">
        <f>COUNTIF(B1862,"*ii*")</f>
        <v>0</v>
      </c>
      <c r="H1862" s="1">
        <f>COUNTIF(B1862,"*ee*")</f>
        <v>0</v>
      </c>
      <c r="I1862" s="1">
        <f>COUNTIF(B1862,"*aa*")</f>
        <v>0</v>
      </c>
      <c r="J1862" s="1">
        <f>COUNTIF(B1862,"*oo*")</f>
        <v>0</v>
      </c>
      <c r="K1862" s="1">
        <f>COUNTIF(B1862,"*uu*")</f>
        <v>0</v>
      </c>
      <c r="L1862" s="1">
        <f>COUNTIF(B1862,"*ia*")</f>
        <v>0</v>
      </c>
      <c r="M1862" s="1">
        <f>COUNTIF(B1862,"*iu*")</f>
        <v>0</v>
      </c>
      <c r="N1862" s="1">
        <f>COUNTIF(B1862,"*ei*")</f>
        <v>0</v>
      </c>
      <c r="O1862" s="1">
        <f>COUNTIF(B1862,"*ea*")</f>
        <v>0</v>
      </c>
      <c r="P1862" s="1">
        <f>COUNTIF(B1862,"*eo*")</f>
        <v>0</v>
      </c>
      <c r="Q1862" s="1">
        <f>COUNTIF(B1862,"*eu*")</f>
        <v>0</v>
      </c>
      <c r="R1862" s="1">
        <f>COUNTIF(B1862,"*ai*")</f>
        <v>0</v>
      </c>
      <c r="S1862" s="1">
        <f>COUNTIF(B1862,"*ae*")</f>
        <v>0</v>
      </c>
      <c r="T1862" s="1">
        <f>COUNTIF(B1862,"*ao*")</f>
        <v>0</v>
      </c>
      <c r="U1862" s="1">
        <f>COUNTIF(B1862,"*au*")</f>
        <v>0</v>
      </c>
      <c r="V1862" s="1">
        <f>COUNTIF(B1862,"*oi*")</f>
        <v>0</v>
      </c>
      <c r="W1862" s="1">
        <f>COUNTIF(B1862,"*oe*")</f>
        <v>0</v>
      </c>
      <c r="X1862" s="1">
        <f>COUNTIF(B1862,"*oa*")</f>
        <v>0</v>
      </c>
      <c r="Y1862" s="1">
        <f>COUNTIF(B1862,"*ou*")</f>
        <v>0</v>
      </c>
      <c r="Z1862" s="1">
        <f>COUNTIF(B1862,"*ui*")</f>
        <v>0</v>
      </c>
      <c r="AA1862" s="1">
        <f>COUNTIF(B1862,"*ua*")</f>
        <v>0</v>
      </c>
      <c r="AB1862">
        <f>SUM(G1862:AA1862)</f>
        <v>0</v>
      </c>
      <c r="AC1862">
        <v>2</v>
      </c>
      <c r="AD1862">
        <f>COUNTIF(AC1862,"2")</f>
        <v>1</v>
      </c>
      <c r="AE1862">
        <f>COUNTIF(AC1862,"3")</f>
        <v>0</v>
      </c>
      <c r="AF1862">
        <f>COUNTIF(AC1862,"4")</f>
        <v>0</v>
      </c>
      <c r="AG1862">
        <f>COUNTIF(AC1862,"5")</f>
        <v>0</v>
      </c>
      <c r="AH1862">
        <v>0</v>
      </c>
      <c r="AI1862">
        <v>0</v>
      </c>
      <c r="AJ1862">
        <v>1</v>
      </c>
      <c r="AL1862">
        <v>1</v>
      </c>
      <c r="AO1862" s="1">
        <f>COUNTIF(F1862,"CVCV")+COUNTIF(F1862,"CVVCV")</f>
        <v>0</v>
      </c>
      <c r="AP1862" s="1">
        <f>COUNTIF(F1862,"CVCVC")+COUNTIF(F1862,"CVVCVC")</f>
        <v>0</v>
      </c>
      <c r="AQ1862" s="1">
        <f>COUNTIF(F1862,"VCV")+COUNTIF(F1862,"VVCV")</f>
        <v>1</v>
      </c>
      <c r="AR1862" s="1">
        <f>COUNTIF(F1862,"VCVC")+COUNTIF(F1862,"VVCVC")</f>
        <v>0</v>
      </c>
      <c r="AS1862" s="1">
        <f>COUNTIF(F1862,"CVV")</f>
        <v>0</v>
      </c>
      <c r="AT1862" s="1">
        <f>COUNTIF(F1862,"CVVC")</f>
        <v>0</v>
      </c>
      <c r="AU1862" s="1">
        <f>COUNTIF(F1862,"VV")</f>
        <v>0</v>
      </c>
      <c r="AV1862" s="1">
        <f>COUNTIF(F1862,"VVC")</f>
        <v>0</v>
      </c>
      <c r="AW1862" s="1">
        <f>COUNTIF(F1862,"CVVCVC")+COUNTIF(F1862,"VVCVC")+COUNTIF(F1862,"CVVCV")+COUNTIF(F1862,"VVCV")</f>
        <v>0</v>
      </c>
      <c r="AY1862" s="1">
        <f>COUNTIF(F1862,"CCVCV")</f>
        <v>0</v>
      </c>
      <c r="AZ1862" s="1">
        <f>COUNTIF(F1862,"CCVCVC")</f>
        <v>0</v>
      </c>
      <c r="BA1862" s="1">
        <f>COUNTIF(F1862,"CCVV")</f>
        <v>0</v>
      </c>
      <c r="BB1862" s="1">
        <f>COUNTIF(F1862,"CCVVC")</f>
        <v>0</v>
      </c>
      <c r="BF1862" s="1" t="str">
        <f>RIGHT(F1862,4)</f>
        <v>VCV</v>
      </c>
      <c r="BG1862" s="1">
        <v>1</v>
      </c>
      <c r="BP1862" s="1">
        <f>SUM(BG1862:BO1862)</f>
        <v>1</v>
      </c>
      <c r="BQ1862">
        <v>0</v>
      </c>
      <c r="BS1862" s="1" t="str">
        <f>LEFT(B1862,1)</f>
        <v>e</v>
      </c>
      <c r="BT1862" s="1" t="str">
        <f>LEFT(B1862,2)</f>
        <v>et</v>
      </c>
      <c r="BU1862" s="1" t="str">
        <f>RIGHT(B1862,1)</f>
        <v>u</v>
      </c>
      <c r="BX1862" s="10">
        <v>1</v>
      </c>
      <c r="BY1862" s="10" t="str">
        <f>LEFT(CA1862,1)</f>
        <v>e</v>
      </c>
      <c r="BZ1862" s="10" t="str">
        <f>RIGHT(B1862,1)</f>
        <v>u</v>
      </c>
      <c r="CA1862" s="10" t="str">
        <f>RIGHT(B1862,3)</f>
        <v>etu</v>
      </c>
      <c r="CB1862" s="10" t="str">
        <f>RIGHT(B1862,3)</f>
        <v>etu</v>
      </c>
      <c r="CC1862" s="10" t="str">
        <f>RIGHT(B1862,2)</f>
        <v>tu</v>
      </c>
      <c r="CD1862" s="10" t="str">
        <f>RIGHT(B1862,1)</f>
        <v>u</v>
      </c>
    </row>
    <row r="1863" spans="1:82">
      <c r="A1863">
        <v>1080</v>
      </c>
      <c r="B1863" s="30" t="s">
        <v>166</v>
      </c>
      <c r="C1863" t="s">
        <v>1372</v>
      </c>
      <c r="D1863" t="s">
        <v>1150</v>
      </c>
      <c r="E1863" t="s">
        <v>2821</v>
      </c>
      <c r="F1863" t="s">
        <v>2839</v>
      </c>
      <c r="G1863" s="1">
        <f>COUNTIF(B1863,"*ii*")</f>
        <v>0</v>
      </c>
      <c r="H1863" s="1">
        <f>COUNTIF(B1863,"*ee*")</f>
        <v>0</v>
      </c>
      <c r="I1863" s="1">
        <f>COUNTIF(B1863,"*aa*")</f>
        <v>0</v>
      </c>
      <c r="J1863" s="1">
        <f>COUNTIF(B1863,"*oo*")</f>
        <v>0</v>
      </c>
      <c r="K1863" s="1">
        <f>COUNTIF(B1863,"*uu*")</f>
        <v>0</v>
      </c>
      <c r="L1863" s="1">
        <f>COUNTIF(B1863,"*ia*")</f>
        <v>0</v>
      </c>
      <c r="M1863" s="1">
        <f>COUNTIF(B1863,"*iu*")</f>
        <v>0</v>
      </c>
      <c r="N1863" s="1">
        <f>COUNTIF(B1863,"*ei*")</f>
        <v>0</v>
      </c>
      <c r="O1863" s="1">
        <f>COUNTIF(B1863,"*ea*")</f>
        <v>0</v>
      </c>
      <c r="P1863" s="1">
        <f>COUNTIF(B1863,"*eo*")</f>
        <v>0</v>
      </c>
      <c r="Q1863" s="1">
        <f>COUNTIF(B1863,"*eu*")</f>
        <v>0</v>
      </c>
      <c r="R1863" s="1">
        <f>COUNTIF(B1863,"*ai*")</f>
        <v>0</v>
      </c>
      <c r="S1863" s="1">
        <f>COUNTIF(B1863,"*ae*")</f>
        <v>0</v>
      </c>
      <c r="T1863" s="1">
        <f>COUNTIF(B1863,"*ao*")</f>
        <v>0</v>
      </c>
      <c r="U1863" s="1">
        <f>COUNTIF(B1863,"*au*")</f>
        <v>0</v>
      </c>
      <c r="V1863" s="1">
        <f>COUNTIF(B1863,"*oi*")</f>
        <v>0</v>
      </c>
      <c r="W1863" s="1">
        <f>COUNTIF(B1863,"*oe*")</f>
        <v>0</v>
      </c>
      <c r="X1863" s="1">
        <f>COUNTIF(B1863,"*oa*")</f>
        <v>0</v>
      </c>
      <c r="Y1863" s="1">
        <f>COUNTIF(B1863,"*ou*")</f>
        <v>0</v>
      </c>
      <c r="Z1863" s="1">
        <f>COUNTIF(B1863,"*ui*")</f>
        <v>0</v>
      </c>
      <c r="AA1863" s="1">
        <f>COUNTIF(B1863,"*ua*")</f>
        <v>0</v>
      </c>
      <c r="AB1863">
        <f>SUM(G1863:AA1863)</f>
        <v>0</v>
      </c>
      <c r="AC1863">
        <v>2</v>
      </c>
      <c r="AD1863">
        <f>COUNTIF(AC1863,"2")</f>
        <v>1</v>
      </c>
      <c r="AE1863">
        <f>COUNTIF(AC1863,"3")</f>
        <v>0</v>
      </c>
      <c r="AF1863">
        <f>COUNTIF(AC1863,"4")</f>
        <v>0</v>
      </c>
      <c r="AG1863">
        <f>COUNTIF(AC1863,"5")</f>
        <v>0</v>
      </c>
      <c r="AH1863">
        <v>0</v>
      </c>
      <c r="AI1863">
        <v>0</v>
      </c>
      <c r="AJ1863">
        <v>1</v>
      </c>
      <c r="AL1863">
        <v>1</v>
      </c>
      <c r="AO1863" s="1">
        <f>COUNTIF(F1863,"CVCV")+COUNTIF(F1863,"CVVCV")</f>
        <v>0</v>
      </c>
      <c r="AP1863" s="1">
        <f>COUNTIF(F1863,"CVCVC")+COUNTIF(F1863,"CVVCVC")</f>
        <v>0</v>
      </c>
      <c r="AQ1863" s="1">
        <f>COUNTIF(F1863,"VCV")+COUNTIF(F1863,"VVCV")</f>
        <v>1</v>
      </c>
      <c r="AR1863" s="1">
        <f>COUNTIF(F1863,"VCVC")+COUNTIF(F1863,"VVCVC")</f>
        <v>0</v>
      </c>
      <c r="AS1863" s="1">
        <f>COUNTIF(F1863,"CVV")</f>
        <v>0</v>
      </c>
      <c r="AT1863" s="1">
        <f>COUNTIF(F1863,"CVVC")</f>
        <v>0</v>
      </c>
      <c r="AU1863" s="1">
        <f>COUNTIF(F1863,"VV")</f>
        <v>0</v>
      </c>
      <c r="AV1863" s="1">
        <f>COUNTIF(F1863,"VVC")</f>
        <v>0</v>
      </c>
      <c r="AW1863" s="1">
        <f>COUNTIF(F1863,"CVVCVC")+COUNTIF(F1863,"VVCVC")+COUNTIF(F1863,"CVVCV")+COUNTIF(F1863,"VVCV")</f>
        <v>0</v>
      </c>
      <c r="AY1863" s="1">
        <f>COUNTIF(F1863,"CCVCV")</f>
        <v>0</v>
      </c>
      <c r="AZ1863" s="1">
        <f>COUNTIF(F1863,"CCVCVC")</f>
        <v>0</v>
      </c>
      <c r="BA1863" s="1">
        <f>COUNTIF(F1863,"CCVV")</f>
        <v>0</v>
      </c>
      <c r="BB1863" s="1">
        <f>COUNTIF(F1863,"CCVVC")</f>
        <v>0</v>
      </c>
      <c r="BF1863" s="1" t="str">
        <f>RIGHT(F1863,4)</f>
        <v>VCV</v>
      </c>
      <c r="BG1863" s="1">
        <v>1</v>
      </c>
      <c r="BP1863" s="1">
        <f>SUM(BG1863:BO1863)</f>
        <v>1</v>
      </c>
      <c r="BQ1863">
        <v>0</v>
      </c>
      <c r="BS1863" s="1" t="str">
        <f>LEFT(B1863,1)</f>
        <v>o</v>
      </c>
      <c r="BT1863" s="1" t="str">
        <f>LEFT(B1863,2)</f>
        <v>ot</v>
      </c>
      <c r="BU1863" s="1" t="str">
        <f>RIGHT(B1863,1)</f>
        <v>u</v>
      </c>
      <c r="BX1863" s="10">
        <v>0</v>
      </c>
      <c r="BY1863" s="10" t="str">
        <f>LEFT(CA1863,1)</f>
        <v>o</v>
      </c>
      <c r="BZ1863" s="10" t="str">
        <f>RIGHT(B1863,1)</f>
        <v>u</v>
      </c>
      <c r="CA1863" s="10" t="str">
        <f>RIGHT(B1863,3)</f>
        <v>otu</v>
      </c>
      <c r="CB1863" s="10" t="str">
        <f>RIGHT(B1863,3)</f>
        <v>otu</v>
      </c>
      <c r="CC1863" s="10" t="str">
        <f>RIGHT(B1863,2)</f>
        <v>tu</v>
      </c>
      <c r="CD1863" s="10" t="str">
        <f>RIGHT(B1863,1)</f>
        <v>u</v>
      </c>
    </row>
    <row r="1864" spans="1:82">
      <c r="A1864">
        <v>1073</v>
      </c>
      <c r="B1864" s="30" t="s">
        <v>776</v>
      </c>
      <c r="C1864" t="s">
        <v>2223</v>
      </c>
      <c r="D1864" t="s">
        <v>1141</v>
      </c>
      <c r="E1864" t="s">
        <v>1141</v>
      </c>
      <c r="F1864" t="s">
        <v>2836</v>
      </c>
      <c r="G1864" s="1">
        <f>COUNTIF(B1864,"*ii*")</f>
        <v>0</v>
      </c>
      <c r="H1864" s="1">
        <f>COUNTIF(B1864,"*ee*")</f>
        <v>0</v>
      </c>
      <c r="I1864" s="1">
        <f>COUNTIF(B1864,"*aa*")</f>
        <v>0</v>
      </c>
      <c r="J1864" s="1">
        <f>COUNTIF(B1864,"*oo*")</f>
        <v>0</v>
      </c>
      <c r="K1864" s="1">
        <f>COUNTIF(B1864,"*uu*")</f>
        <v>0</v>
      </c>
      <c r="L1864" s="1">
        <f>COUNTIF(B1864,"*ia*")</f>
        <v>0</v>
      </c>
      <c r="M1864" s="1">
        <f>COUNTIF(B1864,"*iu*")</f>
        <v>0</v>
      </c>
      <c r="N1864" s="1">
        <f>COUNTIF(B1864,"*ei*")</f>
        <v>0</v>
      </c>
      <c r="O1864" s="1">
        <f>COUNTIF(B1864,"*ea*")</f>
        <v>0</v>
      </c>
      <c r="P1864" s="1">
        <f>COUNTIF(B1864,"*eo*")</f>
        <v>0</v>
      </c>
      <c r="Q1864" s="1">
        <f>COUNTIF(B1864,"*eu*")</f>
        <v>0</v>
      </c>
      <c r="R1864" s="1">
        <f>COUNTIF(B1864,"*ai*")</f>
        <v>0</v>
      </c>
      <c r="S1864" s="1">
        <f>COUNTIF(B1864,"*ae*")</f>
        <v>0</v>
      </c>
      <c r="T1864" s="1">
        <f>COUNTIF(B1864,"*ao*")</f>
        <v>0</v>
      </c>
      <c r="U1864" s="1">
        <f>COUNTIF(B1864,"*au*")</f>
        <v>0</v>
      </c>
      <c r="V1864" s="1">
        <f>COUNTIF(B1864,"*oi*")</f>
        <v>0</v>
      </c>
      <c r="W1864" s="1">
        <f>COUNTIF(B1864,"*oe*")</f>
        <v>0</v>
      </c>
      <c r="X1864" s="1">
        <f>COUNTIF(B1864,"*oa*")</f>
        <v>0</v>
      </c>
      <c r="Y1864" s="1">
        <f>COUNTIF(B1864,"*ou*")</f>
        <v>0</v>
      </c>
      <c r="Z1864" s="1">
        <f>COUNTIF(B1864,"*ui*")</f>
        <v>0</v>
      </c>
      <c r="AA1864" s="1">
        <f>COUNTIF(B1864,"*ua*")</f>
        <v>0</v>
      </c>
      <c r="AB1864">
        <f>SUM(G1864:AA1864)</f>
        <v>0</v>
      </c>
      <c r="AC1864">
        <v>2</v>
      </c>
      <c r="AD1864">
        <f>COUNTIF(AC1864,"2")</f>
        <v>1</v>
      </c>
      <c r="AE1864">
        <f>COUNTIF(AC1864,"3")</f>
        <v>0</v>
      </c>
      <c r="AF1864">
        <f>COUNTIF(AC1864,"4")</f>
        <v>0</v>
      </c>
      <c r="AG1864">
        <f>COUNTIF(AC1864,"5")</f>
        <v>0</v>
      </c>
      <c r="AH1864">
        <v>0</v>
      </c>
      <c r="AI1864">
        <v>0</v>
      </c>
      <c r="AJ1864">
        <v>1</v>
      </c>
      <c r="AM1864">
        <v>1</v>
      </c>
      <c r="AN1864" t="str">
        <f>RIGHT(B1864,1)</f>
        <v>f</v>
      </c>
      <c r="AO1864" s="1">
        <f>COUNTIF(F1864,"CVCV")+COUNTIF(F1864,"CVVCV")</f>
        <v>0</v>
      </c>
      <c r="AP1864" s="1">
        <f>COUNTIF(F1864,"CVCVC")+COUNTIF(F1864,"CVVCVC")</f>
        <v>0</v>
      </c>
      <c r="AQ1864" s="1">
        <f>COUNTIF(F1864,"VCV")+COUNTIF(F1864,"VVCV")</f>
        <v>0</v>
      </c>
      <c r="AR1864" s="1">
        <f>COUNTIF(F1864,"VCVC")+COUNTIF(F1864,"VVCVC")</f>
        <v>1</v>
      </c>
      <c r="AS1864" s="1">
        <f>COUNTIF(F1864,"CVV")</f>
        <v>0</v>
      </c>
      <c r="AT1864" s="1">
        <f>COUNTIF(F1864,"CVVC")</f>
        <v>0</v>
      </c>
      <c r="AU1864" s="1">
        <f>COUNTIF(F1864,"VV")</f>
        <v>0</v>
      </c>
      <c r="AV1864" s="1">
        <f>COUNTIF(F1864,"VVC")</f>
        <v>0</v>
      </c>
      <c r="AW1864" s="1">
        <f>COUNTIF(F1864,"CVVCVC")+COUNTIF(F1864,"VVCVC")+COUNTIF(F1864,"CVVCV")+COUNTIF(F1864,"VVCV")</f>
        <v>0</v>
      </c>
      <c r="AY1864" s="1">
        <f>COUNTIF(F1864,"CCVCV")</f>
        <v>0</v>
      </c>
      <c r="AZ1864" s="1">
        <f>COUNTIF(F1864,"CCVCVC")</f>
        <v>0</v>
      </c>
      <c r="BA1864" s="1">
        <f>COUNTIF(F1864,"CCVV")</f>
        <v>0</v>
      </c>
      <c r="BB1864" s="1">
        <f>COUNTIF(F1864,"CCVVC")</f>
        <v>0</v>
      </c>
      <c r="BF1864" s="1" t="str">
        <f>RIGHT(F1864,4)</f>
        <v>VCVC</v>
      </c>
      <c r="BG1864" s="1"/>
      <c r="BJ1864">
        <v>1</v>
      </c>
      <c r="BK1864">
        <v>1</v>
      </c>
      <c r="BP1864" s="1">
        <f>SUM(BG1864:BO1864)</f>
        <v>2</v>
      </c>
      <c r="BQ1864">
        <v>0</v>
      </c>
      <c r="BS1864" s="1" t="str">
        <f>LEFT(B1864,1)</f>
        <v>o</v>
      </c>
      <c r="BT1864" s="1" t="str">
        <f>LEFT(B1864,2)</f>
        <v>os</v>
      </c>
      <c r="BU1864" s="1" t="str">
        <f>RIGHT(B1864,1)</f>
        <v>f</v>
      </c>
      <c r="BX1864" s="10">
        <v>1</v>
      </c>
      <c r="BY1864" s="10" t="str">
        <f>LEFT(CA1864,1)</f>
        <v>o</v>
      </c>
      <c r="BZ1864" s="10" t="str">
        <f>LEFT(CC1864,1)</f>
        <v>a</v>
      </c>
      <c r="CA1864" s="10" t="str">
        <f>RIGHT(B1864,4)</f>
        <v>osaf</v>
      </c>
      <c r="CB1864" s="10" t="str">
        <f>RIGHT(B1864,3)</f>
        <v>saf</v>
      </c>
      <c r="CC1864" s="10" t="str">
        <f>RIGHT(B1864,2)</f>
        <v>af</v>
      </c>
      <c r="CD1864" s="10" t="str">
        <f>RIGHT(B1864,1)</f>
        <v>f</v>
      </c>
    </row>
    <row r="1865" spans="1:82">
      <c r="A1865">
        <v>263</v>
      </c>
      <c r="B1865" s="30" t="s">
        <v>289</v>
      </c>
      <c r="C1865" t="s">
        <v>1541</v>
      </c>
      <c r="D1865" t="s">
        <v>1141</v>
      </c>
      <c r="E1865" t="s">
        <v>1141</v>
      </c>
      <c r="F1865" t="s">
        <v>2836</v>
      </c>
      <c r="G1865" s="1">
        <f>COUNTIF(B1865,"*ii*")</f>
        <v>0</v>
      </c>
      <c r="H1865" s="1">
        <f>COUNTIF(B1865,"*ee*")</f>
        <v>0</v>
      </c>
      <c r="I1865" s="1">
        <f>COUNTIF(B1865,"*aa*")</f>
        <v>0</v>
      </c>
      <c r="J1865" s="1">
        <f>COUNTIF(B1865,"*oo*")</f>
        <v>0</v>
      </c>
      <c r="K1865" s="1">
        <f>COUNTIF(B1865,"*uu*")</f>
        <v>0</v>
      </c>
      <c r="L1865" s="1">
        <f>COUNTIF(B1865,"*ia*")</f>
        <v>0</v>
      </c>
      <c r="M1865" s="1">
        <f>COUNTIF(B1865,"*iu*")</f>
        <v>0</v>
      </c>
      <c r="N1865" s="1">
        <f>COUNTIF(B1865,"*ei*")</f>
        <v>0</v>
      </c>
      <c r="O1865" s="1">
        <f>COUNTIF(B1865,"*ea*")</f>
        <v>0</v>
      </c>
      <c r="P1865" s="1">
        <f>COUNTIF(B1865,"*eo*")</f>
        <v>0</v>
      </c>
      <c r="Q1865" s="1">
        <f>COUNTIF(B1865,"*eu*")</f>
        <v>0</v>
      </c>
      <c r="R1865" s="1">
        <f>COUNTIF(B1865,"*ai*")</f>
        <v>0</v>
      </c>
      <c r="S1865" s="1">
        <f>COUNTIF(B1865,"*ae*")</f>
        <v>0</v>
      </c>
      <c r="T1865" s="1">
        <f>COUNTIF(B1865,"*ao*")</f>
        <v>0</v>
      </c>
      <c r="U1865" s="1">
        <f>COUNTIF(B1865,"*au*")</f>
        <v>0</v>
      </c>
      <c r="V1865" s="1">
        <f>COUNTIF(B1865,"*oi*")</f>
        <v>0</v>
      </c>
      <c r="W1865" s="1">
        <f>COUNTIF(B1865,"*oe*")</f>
        <v>0</v>
      </c>
      <c r="X1865" s="1">
        <f>COUNTIF(B1865,"*oa*")</f>
        <v>0</v>
      </c>
      <c r="Y1865" s="1">
        <f>COUNTIF(B1865,"*ou*")</f>
        <v>0</v>
      </c>
      <c r="Z1865" s="1">
        <f>COUNTIF(B1865,"*ui*")</f>
        <v>0</v>
      </c>
      <c r="AA1865" s="1">
        <f>COUNTIF(B1865,"*ua*")</f>
        <v>0</v>
      </c>
      <c r="AB1865">
        <f>SUM(G1865:AA1865)</f>
        <v>0</v>
      </c>
      <c r="AC1865">
        <v>2</v>
      </c>
      <c r="AD1865">
        <f>COUNTIF(AC1865,"2")</f>
        <v>1</v>
      </c>
      <c r="AE1865">
        <f>COUNTIF(AC1865,"3")</f>
        <v>0</v>
      </c>
      <c r="AF1865">
        <f>COUNTIF(AC1865,"4")</f>
        <v>0</v>
      </c>
      <c r="AG1865">
        <f>COUNTIF(AC1865,"5")</f>
        <v>0</v>
      </c>
      <c r="AH1865">
        <v>0</v>
      </c>
      <c r="AI1865">
        <v>0</v>
      </c>
      <c r="AJ1865">
        <v>1</v>
      </c>
      <c r="AM1865">
        <v>1</v>
      </c>
      <c r="AN1865" t="str">
        <f>RIGHT(B1865,1)</f>
        <v>h</v>
      </c>
      <c r="AO1865" s="1">
        <f>COUNTIF(F1865,"CVCV")+COUNTIF(F1865,"CVVCV")</f>
        <v>0</v>
      </c>
      <c r="AP1865" s="1">
        <f>COUNTIF(F1865,"CVCVC")+COUNTIF(F1865,"CVVCVC")</f>
        <v>0</v>
      </c>
      <c r="AQ1865" s="1">
        <f>COUNTIF(F1865,"VCV")+COUNTIF(F1865,"VVCV")</f>
        <v>0</v>
      </c>
      <c r="AR1865" s="1">
        <f>COUNTIF(F1865,"VCVC")+COUNTIF(F1865,"VVCVC")</f>
        <v>1</v>
      </c>
      <c r="AS1865" s="1">
        <f>COUNTIF(F1865,"CVV")</f>
        <v>0</v>
      </c>
      <c r="AT1865" s="1">
        <f>COUNTIF(F1865,"CVVC")</f>
        <v>0</v>
      </c>
      <c r="AU1865" s="1">
        <f>COUNTIF(F1865,"VV")</f>
        <v>0</v>
      </c>
      <c r="AV1865" s="1">
        <f>COUNTIF(F1865,"VVC")</f>
        <v>0</v>
      </c>
      <c r="AW1865" s="1">
        <f>COUNTIF(F1865,"CVVCVC")+COUNTIF(F1865,"VVCVC")+COUNTIF(F1865,"CVVCV")+COUNTIF(F1865,"VVCV")</f>
        <v>0</v>
      </c>
      <c r="AY1865" s="1">
        <f>COUNTIF(F1865,"CCVCV")</f>
        <v>0</v>
      </c>
      <c r="AZ1865" s="1">
        <f>COUNTIF(F1865,"CCVCVC")</f>
        <v>0</v>
      </c>
      <c r="BA1865" s="1">
        <f>COUNTIF(F1865,"CCVV")</f>
        <v>0</v>
      </c>
      <c r="BB1865" s="1">
        <f>COUNTIF(F1865,"CCVVC")</f>
        <v>0</v>
      </c>
      <c r="BF1865" s="1" t="str">
        <f>RIGHT(F1865,4)</f>
        <v>VCVC</v>
      </c>
      <c r="BG1865" s="1"/>
      <c r="BJ1865">
        <v>1</v>
      </c>
      <c r="BK1865">
        <v>1</v>
      </c>
      <c r="BP1865" s="1">
        <f>SUM(BG1865:BO1865)</f>
        <v>2</v>
      </c>
      <c r="BQ1865">
        <v>0</v>
      </c>
      <c r="BS1865" s="1" t="str">
        <f>LEFT(B1865,1)</f>
        <v>e</v>
      </c>
      <c r="BT1865" s="1" t="str">
        <f>LEFT(B1865,2)</f>
        <v>es</v>
      </c>
      <c r="BU1865" s="1" t="str">
        <f>RIGHT(B1865,1)</f>
        <v>h</v>
      </c>
      <c r="BX1865" s="10">
        <v>1</v>
      </c>
      <c r="BY1865" s="10" t="str">
        <f>LEFT(CA1865,1)</f>
        <v>e</v>
      </c>
      <c r="BZ1865" s="10" t="str">
        <f>LEFT(CC1865,1)</f>
        <v>a</v>
      </c>
      <c r="CA1865" s="10" t="str">
        <f>RIGHT(B1865,4)</f>
        <v>esah</v>
      </c>
      <c r="CB1865" s="10" t="str">
        <f>RIGHT(B1865,3)</f>
        <v>sah</v>
      </c>
      <c r="CC1865" s="10" t="str">
        <f>RIGHT(B1865,2)</f>
        <v>ah</v>
      </c>
      <c r="CD1865" s="10" t="str">
        <f>RIGHT(B1865,1)</f>
        <v>h</v>
      </c>
    </row>
    <row r="1866" spans="1:82">
      <c r="A1866">
        <v>245</v>
      </c>
      <c r="B1866" s="30" t="s">
        <v>1115</v>
      </c>
      <c r="C1866" t="s">
        <v>2773</v>
      </c>
      <c r="D1866" t="s">
        <v>1141</v>
      </c>
      <c r="E1866" t="s">
        <v>1141</v>
      </c>
      <c r="F1866" t="s">
        <v>2836</v>
      </c>
      <c r="G1866" s="1">
        <f>COUNTIF(B1866,"*ii*")</f>
        <v>0</v>
      </c>
      <c r="H1866" s="1">
        <f>COUNTIF(B1866,"*ee*")</f>
        <v>0</v>
      </c>
      <c r="I1866" s="1">
        <f>COUNTIF(B1866,"*aa*")</f>
        <v>0</v>
      </c>
      <c r="J1866" s="1">
        <f>COUNTIF(B1866,"*oo*")</f>
        <v>0</v>
      </c>
      <c r="K1866" s="1">
        <f>COUNTIF(B1866,"*uu*")</f>
        <v>0</v>
      </c>
      <c r="L1866" s="1">
        <f>COUNTIF(B1866,"*ia*")</f>
        <v>0</v>
      </c>
      <c r="M1866" s="1">
        <f>COUNTIF(B1866,"*iu*")</f>
        <v>0</v>
      </c>
      <c r="N1866" s="1">
        <f>COUNTIF(B1866,"*ei*")</f>
        <v>0</v>
      </c>
      <c r="O1866" s="1">
        <f>COUNTIF(B1866,"*ea*")</f>
        <v>0</v>
      </c>
      <c r="P1866" s="1">
        <f>COUNTIF(B1866,"*eo*")</f>
        <v>0</v>
      </c>
      <c r="Q1866" s="1">
        <f>COUNTIF(B1866,"*eu*")</f>
        <v>0</v>
      </c>
      <c r="R1866" s="1">
        <f>COUNTIF(B1866,"*ai*")</f>
        <v>0</v>
      </c>
      <c r="S1866" s="1">
        <f>COUNTIF(B1866,"*ae*")</f>
        <v>0</v>
      </c>
      <c r="T1866" s="1">
        <f>COUNTIF(B1866,"*ao*")</f>
        <v>0</v>
      </c>
      <c r="U1866" s="1">
        <f>COUNTIF(B1866,"*au*")</f>
        <v>0</v>
      </c>
      <c r="V1866" s="1">
        <f>COUNTIF(B1866,"*oi*")</f>
        <v>0</v>
      </c>
      <c r="W1866" s="1">
        <f>COUNTIF(B1866,"*oe*")</f>
        <v>0</v>
      </c>
      <c r="X1866" s="1">
        <f>COUNTIF(B1866,"*oa*")</f>
        <v>0</v>
      </c>
      <c r="Y1866" s="1">
        <f>COUNTIF(B1866,"*ou*")</f>
        <v>0</v>
      </c>
      <c r="Z1866" s="1">
        <f>COUNTIF(B1866,"*ui*")</f>
        <v>0</v>
      </c>
      <c r="AA1866" s="1">
        <f>COUNTIF(B1866,"*ua*")</f>
        <v>0</v>
      </c>
      <c r="AB1866">
        <f>SUM(G1866:AA1866)</f>
        <v>0</v>
      </c>
      <c r="AC1866">
        <v>2</v>
      </c>
      <c r="AD1866">
        <f>COUNTIF(AC1866,"2")</f>
        <v>1</v>
      </c>
      <c r="AE1866">
        <f>COUNTIF(AC1866,"3")</f>
        <v>0</v>
      </c>
      <c r="AF1866">
        <f>COUNTIF(AC1866,"4")</f>
        <v>0</v>
      </c>
      <c r="AG1866">
        <f>COUNTIF(AC1866,"5")</f>
        <v>0</v>
      </c>
      <c r="AH1866">
        <v>0</v>
      </c>
      <c r="AI1866">
        <v>0</v>
      </c>
      <c r="AJ1866">
        <v>1</v>
      </c>
      <c r="AM1866">
        <v>1</v>
      </c>
      <c r="AN1866" t="str">
        <f>RIGHT(B1866,1)</f>
        <v>m</v>
      </c>
      <c r="AO1866" s="1">
        <f>COUNTIF(F1866,"CVCV")+COUNTIF(F1866,"CVVCV")</f>
        <v>0</v>
      </c>
      <c r="AP1866" s="1">
        <f>COUNTIF(F1866,"CVCVC")+COUNTIF(F1866,"CVVCVC")</f>
        <v>0</v>
      </c>
      <c r="AQ1866" s="1">
        <f>COUNTIF(F1866,"VCV")+COUNTIF(F1866,"VVCV")</f>
        <v>0</v>
      </c>
      <c r="AR1866" s="1">
        <f>COUNTIF(F1866,"VCVC")+COUNTIF(F1866,"VVCVC")</f>
        <v>1</v>
      </c>
      <c r="AS1866" s="1">
        <f>COUNTIF(F1866,"CVV")</f>
        <v>0</v>
      </c>
      <c r="AT1866" s="1">
        <f>COUNTIF(F1866,"CVVC")</f>
        <v>0</v>
      </c>
      <c r="AU1866" s="1">
        <f>COUNTIF(F1866,"VV")</f>
        <v>0</v>
      </c>
      <c r="AV1866" s="1">
        <f>COUNTIF(F1866,"VVC")</f>
        <v>0</v>
      </c>
      <c r="AW1866" s="1">
        <f>COUNTIF(F1866,"CVVCVC")+COUNTIF(F1866,"VVCVC")+COUNTIF(F1866,"CVVCV")+COUNTIF(F1866,"VVCV")</f>
        <v>0</v>
      </c>
      <c r="AY1866" s="1">
        <f>COUNTIF(F1866,"CCVCV")</f>
        <v>0</v>
      </c>
      <c r="AZ1866" s="1">
        <f>COUNTIF(F1866,"CCVCVC")</f>
        <v>0</v>
      </c>
      <c r="BA1866" s="1">
        <f>COUNTIF(F1866,"CCVV")</f>
        <v>0</v>
      </c>
      <c r="BB1866" s="1">
        <f>COUNTIF(F1866,"CCVVC")</f>
        <v>0</v>
      </c>
      <c r="BF1866" s="1" t="str">
        <f>RIGHT(F1866,4)</f>
        <v>VCVC</v>
      </c>
      <c r="BG1866" s="1"/>
      <c r="BJ1866">
        <v>1</v>
      </c>
      <c r="BK1866">
        <v>1</v>
      </c>
      <c r="BP1866" s="1">
        <f>SUM(BG1866:BO1866)</f>
        <v>2</v>
      </c>
      <c r="BQ1866">
        <v>0</v>
      </c>
      <c r="BS1866" s="1" t="str">
        <f>LEFT(B1866,1)</f>
        <v>e</v>
      </c>
      <c r="BT1866" s="1" t="str">
        <f>LEFT(B1866,2)</f>
        <v>ek</v>
      </c>
      <c r="BU1866" s="1" t="str">
        <f>RIGHT(B1866,1)</f>
        <v>m</v>
      </c>
      <c r="BX1866" s="10">
        <v>1</v>
      </c>
      <c r="BY1866" s="10" t="str">
        <f>LEFT(CA1866,1)</f>
        <v>e</v>
      </c>
      <c r="BZ1866" s="10" t="str">
        <f>LEFT(CC1866,1)</f>
        <v>a</v>
      </c>
      <c r="CA1866" s="10" t="str">
        <f>RIGHT(B1866,4)</f>
        <v>ekam</v>
      </c>
      <c r="CB1866" s="10" t="str">
        <f>RIGHT(B1866,3)</f>
        <v>kam</v>
      </c>
      <c r="CC1866" s="10" t="str">
        <f>RIGHT(B1866,2)</f>
        <v>am</v>
      </c>
      <c r="CD1866" s="10" t="str">
        <f>RIGHT(B1866,1)</f>
        <v>m</v>
      </c>
    </row>
    <row r="1867" spans="1:82">
      <c r="A1867">
        <v>1052</v>
      </c>
      <c r="B1867" s="30" t="s">
        <v>648</v>
      </c>
      <c r="C1867" t="s">
        <v>2043</v>
      </c>
      <c r="D1867" t="s">
        <v>1141</v>
      </c>
      <c r="E1867" t="s">
        <v>1141</v>
      </c>
      <c r="F1867" t="s">
        <v>2836</v>
      </c>
      <c r="G1867" s="1">
        <f>COUNTIF(B1867,"*ii*")</f>
        <v>0</v>
      </c>
      <c r="H1867" s="1">
        <f>COUNTIF(B1867,"*ee*")</f>
        <v>0</v>
      </c>
      <c r="I1867" s="1">
        <f>COUNTIF(B1867,"*aa*")</f>
        <v>0</v>
      </c>
      <c r="J1867" s="1">
        <f>COUNTIF(B1867,"*oo*")</f>
        <v>0</v>
      </c>
      <c r="K1867" s="1">
        <f>COUNTIF(B1867,"*uu*")</f>
        <v>0</v>
      </c>
      <c r="L1867" s="1">
        <f>COUNTIF(B1867,"*ia*")</f>
        <v>0</v>
      </c>
      <c r="M1867" s="1">
        <f>COUNTIF(B1867,"*iu*")</f>
        <v>0</v>
      </c>
      <c r="N1867" s="1">
        <f>COUNTIF(B1867,"*ei*")</f>
        <v>0</v>
      </c>
      <c r="O1867" s="1">
        <f>COUNTIF(B1867,"*ea*")</f>
        <v>0</v>
      </c>
      <c r="P1867" s="1">
        <f>COUNTIF(B1867,"*eo*")</f>
        <v>0</v>
      </c>
      <c r="Q1867" s="1">
        <f>COUNTIF(B1867,"*eu*")</f>
        <v>0</v>
      </c>
      <c r="R1867" s="1">
        <f>COUNTIF(B1867,"*ai*")</f>
        <v>0</v>
      </c>
      <c r="S1867" s="1">
        <f>COUNTIF(B1867,"*ae*")</f>
        <v>0</v>
      </c>
      <c r="T1867" s="1">
        <f>COUNTIF(B1867,"*ao*")</f>
        <v>0</v>
      </c>
      <c r="U1867" s="1">
        <f>COUNTIF(B1867,"*au*")</f>
        <v>0</v>
      </c>
      <c r="V1867" s="1">
        <f>COUNTIF(B1867,"*oi*")</f>
        <v>0</v>
      </c>
      <c r="W1867" s="1">
        <f>COUNTIF(B1867,"*oe*")</f>
        <v>0</v>
      </c>
      <c r="X1867" s="1">
        <f>COUNTIF(B1867,"*oa*")</f>
        <v>0</v>
      </c>
      <c r="Y1867" s="1">
        <f>COUNTIF(B1867,"*ou*")</f>
        <v>0</v>
      </c>
      <c r="Z1867" s="1">
        <f>COUNTIF(B1867,"*ui*")</f>
        <v>0</v>
      </c>
      <c r="AA1867" s="1">
        <f>COUNTIF(B1867,"*ua*")</f>
        <v>0</v>
      </c>
      <c r="AB1867">
        <f>SUM(G1867:AA1867)</f>
        <v>0</v>
      </c>
      <c r="AC1867">
        <v>2</v>
      </c>
      <c r="AD1867">
        <f>COUNTIF(AC1867,"2")</f>
        <v>1</v>
      </c>
      <c r="AE1867">
        <f>COUNTIF(AC1867,"3")</f>
        <v>0</v>
      </c>
      <c r="AF1867">
        <f>COUNTIF(AC1867,"4")</f>
        <v>0</v>
      </c>
      <c r="AG1867">
        <f>COUNTIF(AC1867,"5")</f>
        <v>0</v>
      </c>
      <c r="AH1867">
        <v>0</v>
      </c>
      <c r="AI1867">
        <v>0</v>
      </c>
      <c r="AJ1867">
        <v>1</v>
      </c>
      <c r="AM1867">
        <v>1</v>
      </c>
      <c r="AN1867" t="str">
        <f>RIGHT(B1867,1)</f>
        <v>m</v>
      </c>
      <c r="AO1867" s="1">
        <f>COUNTIF(F1867,"CVCV")+COUNTIF(F1867,"CVVCV")</f>
        <v>0</v>
      </c>
      <c r="AP1867" s="1">
        <f>COUNTIF(F1867,"CVCVC")+COUNTIF(F1867,"CVVCVC")</f>
        <v>0</v>
      </c>
      <c r="AQ1867" s="1">
        <f>COUNTIF(F1867,"VCV")+COUNTIF(F1867,"VVCV")</f>
        <v>0</v>
      </c>
      <c r="AR1867" s="1">
        <f>COUNTIF(F1867,"VCVC")+COUNTIF(F1867,"VVCVC")</f>
        <v>1</v>
      </c>
      <c r="AS1867" s="1">
        <f>COUNTIF(F1867,"CVV")</f>
        <v>0</v>
      </c>
      <c r="AT1867" s="1">
        <f>COUNTIF(F1867,"CVVC")</f>
        <v>0</v>
      </c>
      <c r="AU1867" s="1">
        <f>COUNTIF(F1867,"VV")</f>
        <v>0</v>
      </c>
      <c r="AV1867" s="1">
        <f>COUNTIF(F1867,"VVC")</f>
        <v>0</v>
      </c>
      <c r="AW1867" s="1">
        <f>COUNTIF(F1867,"CVVCVC")+COUNTIF(F1867,"VVCVC")+COUNTIF(F1867,"CVVCV")+COUNTIF(F1867,"VVCV")</f>
        <v>0</v>
      </c>
      <c r="AY1867" s="1">
        <f>COUNTIF(F1867,"CCVCV")</f>
        <v>0</v>
      </c>
      <c r="AZ1867" s="1">
        <f>COUNTIF(F1867,"CCVCVC")</f>
        <v>0</v>
      </c>
      <c r="BA1867" s="1">
        <f>COUNTIF(F1867,"CCVV")</f>
        <v>0</v>
      </c>
      <c r="BB1867" s="1">
        <f>COUNTIF(F1867,"CCVVC")</f>
        <v>0</v>
      </c>
      <c r="BF1867" s="1" t="str">
        <f>RIGHT(F1867,4)</f>
        <v>VCVC</v>
      </c>
      <c r="BG1867" s="1"/>
      <c r="BJ1867">
        <v>1</v>
      </c>
      <c r="BK1867">
        <v>1</v>
      </c>
      <c r="BP1867" s="1">
        <f>SUM(BG1867:BO1867)</f>
        <v>2</v>
      </c>
      <c r="BQ1867">
        <v>0</v>
      </c>
      <c r="BS1867" s="1" t="str">
        <f>LEFT(B1867,1)</f>
        <v>o</v>
      </c>
      <c r="BT1867" s="1" t="str">
        <f>LEFT(B1867,2)</f>
        <v>ok</v>
      </c>
      <c r="BU1867" s="1" t="str">
        <f>RIGHT(B1867,1)</f>
        <v>m</v>
      </c>
      <c r="BX1867" s="10">
        <v>1</v>
      </c>
      <c r="BY1867" s="10" t="str">
        <f>LEFT(CA1867,1)</f>
        <v>o</v>
      </c>
      <c r="BZ1867" s="10" t="str">
        <f>LEFT(CC1867,1)</f>
        <v>a</v>
      </c>
      <c r="CA1867" s="10" t="str">
        <f>RIGHT(B1867,4)</f>
        <v>okam</v>
      </c>
      <c r="CB1867" s="10" t="str">
        <f>RIGHT(B1867,3)</f>
        <v>kam</v>
      </c>
      <c r="CC1867" s="10" t="str">
        <f>RIGHT(B1867,2)</f>
        <v>am</v>
      </c>
      <c r="CD1867" s="10" t="str">
        <f>RIGHT(B1867,1)</f>
        <v>m</v>
      </c>
    </row>
    <row r="1868" spans="1:82">
      <c r="A1868">
        <v>32</v>
      </c>
      <c r="B1868" s="30" t="s">
        <v>481</v>
      </c>
      <c r="C1868" t="s">
        <v>1815</v>
      </c>
      <c r="D1868" t="s">
        <v>1150</v>
      </c>
      <c r="E1868" t="s">
        <v>2821</v>
      </c>
      <c r="F1868" t="s">
        <v>2836</v>
      </c>
      <c r="G1868" s="1">
        <f>COUNTIF(B1868,"*ii*")</f>
        <v>0</v>
      </c>
      <c r="H1868" s="1">
        <f>COUNTIF(B1868,"*ee*")</f>
        <v>0</v>
      </c>
      <c r="I1868" s="1">
        <f>COUNTIF(B1868,"*aa*")</f>
        <v>0</v>
      </c>
      <c r="J1868" s="1">
        <f>COUNTIF(B1868,"*oo*")</f>
        <v>0</v>
      </c>
      <c r="K1868" s="1">
        <f>COUNTIF(B1868,"*uu*")</f>
        <v>0</v>
      </c>
      <c r="L1868" s="1">
        <f>COUNTIF(B1868,"*ia*")</f>
        <v>0</v>
      </c>
      <c r="M1868" s="1">
        <f>COUNTIF(B1868,"*iu*")</f>
        <v>0</v>
      </c>
      <c r="N1868" s="1">
        <f>COUNTIF(B1868,"*ei*")</f>
        <v>0</v>
      </c>
      <c r="O1868" s="1">
        <f>COUNTIF(B1868,"*ea*")</f>
        <v>0</v>
      </c>
      <c r="P1868" s="1">
        <f>COUNTIF(B1868,"*eo*")</f>
        <v>0</v>
      </c>
      <c r="Q1868" s="1">
        <f>COUNTIF(B1868,"*eu*")</f>
        <v>0</v>
      </c>
      <c r="R1868" s="1">
        <f>COUNTIF(B1868,"*ai*")</f>
        <v>0</v>
      </c>
      <c r="S1868" s="1">
        <f>COUNTIF(B1868,"*ae*")</f>
        <v>0</v>
      </c>
      <c r="T1868" s="1">
        <f>COUNTIF(B1868,"*ao*")</f>
        <v>0</v>
      </c>
      <c r="U1868" s="1">
        <f>COUNTIF(B1868,"*au*")</f>
        <v>0</v>
      </c>
      <c r="V1868" s="1">
        <f>COUNTIF(B1868,"*oi*")</f>
        <v>0</v>
      </c>
      <c r="W1868" s="1">
        <f>COUNTIF(B1868,"*oe*")</f>
        <v>0</v>
      </c>
      <c r="X1868" s="1">
        <f>COUNTIF(B1868,"*oa*")</f>
        <v>0</v>
      </c>
      <c r="Y1868" s="1">
        <f>COUNTIF(B1868,"*ou*")</f>
        <v>0</v>
      </c>
      <c r="Z1868" s="1">
        <f>COUNTIF(B1868,"*ui*")</f>
        <v>0</v>
      </c>
      <c r="AA1868" s="1">
        <f>COUNTIF(B1868,"*ua*")</f>
        <v>0</v>
      </c>
      <c r="AB1868">
        <f>SUM(G1868:AA1868)</f>
        <v>0</v>
      </c>
      <c r="AC1868">
        <v>2</v>
      </c>
      <c r="AD1868">
        <f>COUNTIF(AC1868,"2")</f>
        <v>1</v>
      </c>
      <c r="AE1868">
        <f>COUNTIF(AC1868,"3")</f>
        <v>0</v>
      </c>
      <c r="AF1868">
        <f>COUNTIF(AC1868,"4")</f>
        <v>0</v>
      </c>
      <c r="AG1868">
        <f>COUNTIF(AC1868,"5")</f>
        <v>0</v>
      </c>
      <c r="AH1868">
        <v>0</v>
      </c>
      <c r="AI1868">
        <v>0</v>
      </c>
      <c r="AJ1868">
        <v>1</v>
      </c>
      <c r="AM1868">
        <v>1</v>
      </c>
      <c r="AN1868" t="str">
        <f>RIGHT(B1868,1)</f>
        <v>n</v>
      </c>
      <c r="AO1868" s="1">
        <f>COUNTIF(F1868,"CVCV")+COUNTIF(F1868,"CVVCV")</f>
        <v>0</v>
      </c>
      <c r="AP1868" s="1">
        <f>COUNTIF(F1868,"CVCVC")+COUNTIF(F1868,"CVVCVC")</f>
        <v>0</v>
      </c>
      <c r="AQ1868" s="1">
        <f>COUNTIF(F1868,"VCV")+COUNTIF(F1868,"VVCV")</f>
        <v>0</v>
      </c>
      <c r="AR1868" s="1">
        <f>COUNTIF(F1868,"VCVC")+COUNTIF(F1868,"VVCVC")</f>
        <v>1</v>
      </c>
      <c r="AS1868" s="1">
        <f>COUNTIF(F1868,"CVV")</f>
        <v>0</v>
      </c>
      <c r="AT1868" s="1">
        <f>COUNTIF(F1868,"CVVC")</f>
        <v>0</v>
      </c>
      <c r="AU1868" s="1">
        <f>COUNTIF(F1868,"VV")</f>
        <v>0</v>
      </c>
      <c r="AV1868" s="1">
        <f>COUNTIF(F1868,"VVC")</f>
        <v>0</v>
      </c>
      <c r="AW1868" s="1">
        <f>COUNTIF(F1868,"CVVCVC")+COUNTIF(F1868,"VVCVC")+COUNTIF(F1868,"CVVCV")+COUNTIF(F1868,"VVCV")</f>
        <v>0</v>
      </c>
      <c r="AY1868" s="1">
        <f>COUNTIF(F1868,"CCVCV")</f>
        <v>0</v>
      </c>
      <c r="AZ1868" s="1">
        <f>COUNTIF(F1868,"CCVCVC")</f>
        <v>0</v>
      </c>
      <c r="BA1868" s="1">
        <f>COUNTIF(F1868,"CCVV")</f>
        <v>0</v>
      </c>
      <c r="BB1868" s="1">
        <f>COUNTIF(F1868,"CCVVC")</f>
        <v>0</v>
      </c>
      <c r="BF1868" s="1" t="str">
        <f>RIGHT(F1868,4)</f>
        <v>VCVC</v>
      </c>
      <c r="BG1868" s="1"/>
      <c r="BJ1868">
        <v>1</v>
      </c>
      <c r="BK1868">
        <v>1</v>
      </c>
      <c r="BP1868" s="1">
        <f>SUM(BG1868:BO1868)</f>
        <v>2</v>
      </c>
      <c r="BQ1868">
        <v>0</v>
      </c>
      <c r="BS1868" s="1" t="str">
        <f>LEFT(B1868,1)</f>
        <v>a</v>
      </c>
      <c r="BT1868" s="1" t="str">
        <f>LEFT(B1868,2)</f>
        <v>ak</v>
      </c>
      <c r="BU1868" s="1" t="str">
        <f>RIGHT(B1868,1)</f>
        <v>n</v>
      </c>
      <c r="BX1868" s="10">
        <v>0</v>
      </c>
      <c r="BY1868" s="10" t="str">
        <f>LEFT(CA1868,1)</f>
        <v>a</v>
      </c>
      <c r="BZ1868" s="10" t="str">
        <f>LEFT(CC1868,1)</f>
        <v>a</v>
      </c>
      <c r="CA1868" s="10" t="str">
        <f>RIGHT(B1868,4)</f>
        <v>akan</v>
      </c>
      <c r="CB1868" s="10" t="str">
        <f>RIGHT(B1868,3)</f>
        <v>kan</v>
      </c>
      <c r="CC1868" s="10" t="str">
        <f>RIGHT(B1868,2)</f>
        <v>an</v>
      </c>
      <c r="CD1868" s="10" t="str">
        <f>RIGHT(B1868,1)</f>
        <v>n</v>
      </c>
    </row>
    <row r="1869" spans="1:82">
      <c r="A1869">
        <v>58</v>
      </c>
      <c r="B1869" s="30" t="s">
        <v>346</v>
      </c>
      <c r="C1869" t="s">
        <v>1633</v>
      </c>
      <c r="D1869" t="s">
        <v>1150</v>
      </c>
      <c r="E1869" t="s">
        <v>2821</v>
      </c>
      <c r="F1869" t="s">
        <v>2836</v>
      </c>
      <c r="G1869" s="1">
        <f>COUNTIF(B1869,"*ii*")</f>
        <v>0</v>
      </c>
      <c r="H1869" s="1">
        <f>COUNTIF(B1869,"*ee*")</f>
        <v>0</v>
      </c>
      <c r="I1869" s="1">
        <f>COUNTIF(B1869,"*aa*")</f>
        <v>0</v>
      </c>
      <c r="J1869" s="1">
        <f>COUNTIF(B1869,"*oo*")</f>
        <v>0</v>
      </c>
      <c r="K1869" s="1">
        <f>COUNTIF(B1869,"*uu*")</f>
        <v>0</v>
      </c>
      <c r="L1869" s="1">
        <f>COUNTIF(B1869,"*ia*")</f>
        <v>0</v>
      </c>
      <c r="M1869" s="1">
        <f>COUNTIF(B1869,"*iu*")</f>
        <v>0</v>
      </c>
      <c r="N1869" s="1">
        <f>COUNTIF(B1869,"*ei*")</f>
        <v>0</v>
      </c>
      <c r="O1869" s="1">
        <f>COUNTIF(B1869,"*ea*")</f>
        <v>0</v>
      </c>
      <c r="P1869" s="1">
        <f>COUNTIF(B1869,"*eo*")</f>
        <v>0</v>
      </c>
      <c r="Q1869" s="1">
        <f>COUNTIF(B1869,"*eu*")</f>
        <v>0</v>
      </c>
      <c r="R1869" s="1">
        <f>COUNTIF(B1869,"*ai*")</f>
        <v>0</v>
      </c>
      <c r="S1869" s="1">
        <f>COUNTIF(B1869,"*ae*")</f>
        <v>0</v>
      </c>
      <c r="T1869" s="1">
        <f>COUNTIF(B1869,"*ao*")</f>
        <v>0</v>
      </c>
      <c r="U1869" s="1">
        <f>COUNTIF(B1869,"*au*")</f>
        <v>0</v>
      </c>
      <c r="V1869" s="1">
        <f>COUNTIF(B1869,"*oi*")</f>
        <v>0</v>
      </c>
      <c r="W1869" s="1">
        <f>COUNTIF(B1869,"*oe*")</f>
        <v>0</v>
      </c>
      <c r="X1869" s="1">
        <f>COUNTIF(B1869,"*oa*")</f>
        <v>0</v>
      </c>
      <c r="Y1869" s="1">
        <f>COUNTIF(B1869,"*ou*")</f>
        <v>0</v>
      </c>
      <c r="Z1869" s="1">
        <f>COUNTIF(B1869,"*ui*")</f>
        <v>0</v>
      </c>
      <c r="AA1869" s="1">
        <f>COUNTIF(B1869,"*ua*")</f>
        <v>0</v>
      </c>
      <c r="AB1869">
        <f>SUM(G1869:AA1869)</f>
        <v>0</v>
      </c>
      <c r="AC1869">
        <v>2</v>
      </c>
      <c r="AD1869">
        <f>COUNTIF(AC1869,"2")</f>
        <v>1</v>
      </c>
      <c r="AE1869">
        <f>COUNTIF(AC1869,"3")</f>
        <v>0</v>
      </c>
      <c r="AF1869">
        <f>COUNTIF(AC1869,"4")</f>
        <v>0</v>
      </c>
      <c r="AG1869">
        <f>COUNTIF(AC1869,"5")</f>
        <v>0</v>
      </c>
      <c r="AH1869">
        <v>0</v>
      </c>
      <c r="AI1869">
        <v>0</v>
      </c>
      <c r="AJ1869">
        <v>1</v>
      </c>
      <c r="AM1869">
        <v>1</v>
      </c>
      <c r="AN1869" t="str">
        <f>RIGHT(B1869,1)</f>
        <v>n</v>
      </c>
      <c r="AO1869" s="1">
        <f>COUNTIF(F1869,"CVCV")+COUNTIF(F1869,"CVVCV")</f>
        <v>0</v>
      </c>
      <c r="AP1869" s="1">
        <f>COUNTIF(F1869,"CVCVC")+COUNTIF(F1869,"CVVCVC")</f>
        <v>0</v>
      </c>
      <c r="AQ1869" s="1">
        <f>COUNTIF(F1869,"VCV")+COUNTIF(F1869,"VVCV")</f>
        <v>0</v>
      </c>
      <c r="AR1869" s="1">
        <f>COUNTIF(F1869,"VCVC")+COUNTIF(F1869,"VVCVC")</f>
        <v>1</v>
      </c>
      <c r="AS1869" s="1">
        <f>COUNTIF(F1869,"CVV")</f>
        <v>0</v>
      </c>
      <c r="AT1869" s="1">
        <f>COUNTIF(F1869,"CVVC")</f>
        <v>0</v>
      </c>
      <c r="AU1869" s="1">
        <f>COUNTIF(F1869,"VV")</f>
        <v>0</v>
      </c>
      <c r="AV1869" s="1">
        <f>COUNTIF(F1869,"VVC")</f>
        <v>0</v>
      </c>
      <c r="AW1869" s="1">
        <f>COUNTIF(F1869,"CVVCVC")+COUNTIF(F1869,"VVCVC")+COUNTIF(F1869,"CVVCV")+COUNTIF(F1869,"VVCV")</f>
        <v>0</v>
      </c>
      <c r="AY1869" s="1">
        <f>COUNTIF(F1869,"CCVCV")</f>
        <v>0</v>
      </c>
      <c r="AZ1869" s="1">
        <f>COUNTIF(F1869,"CCVCVC")</f>
        <v>0</v>
      </c>
      <c r="BA1869" s="1">
        <f>COUNTIF(F1869,"CCVV")</f>
        <v>0</v>
      </c>
      <c r="BB1869" s="1">
        <f>COUNTIF(F1869,"CCVVC")</f>
        <v>0</v>
      </c>
      <c r="BF1869" s="1" t="str">
        <f>RIGHT(F1869,4)</f>
        <v>VCVC</v>
      </c>
      <c r="BG1869" s="1"/>
      <c r="BJ1869">
        <v>1</v>
      </c>
      <c r="BK1869">
        <v>1</v>
      </c>
      <c r="BP1869" s="1">
        <f>SUM(BG1869:BO1869)</f>
        <v>2</v>
      </c>
      <c r="BQ1869">
        <v>0</v>
      </c>
      <c r="BS1869" s="1" t="str">
        <f>LEFT(B1869,1)</f>
        <v>a</v>
      </c>
      <c r="BT1869" s="1" t="str">
        <f>LEFT(B1869,2)</f>
        <v>ar</v>
      </c>
      <c r="BU1869" s="1" t="str">
        <f>RIGHT(B1869,1)</f>
        <v>n</v>
      </c>
      <c r="BX1869" s="10">
        <v>0</v>
      </c>
      <c r="BY1869" s="10" t="str">
        <f>LEFT(CA1869,1)</f>
        <v>a</v>
      </c>
      <c r="BZ1869" s="10" t="str">
        <f>LEFT(CC1869,1)</f>
        <v>a</v>
      </c>
      <c r="CA1869" s="10" t="str">
        <f>RIGHT(B1869,4)</f>
        <v>aran</v>
      </c>
      <c r="CB1869" s="10" t="str">
        <f>RIGHT(B1869,3)</f>
        <v>ran</v>
      </c>
      <c r="CC1869" s="10" t="str">
        <f>RIGHT(B1869,2)</f>
        <v>an</v>
      </c>
      <c r="CD1869" s="10" t="str">
        <f>RIGHT(B1869,1)</f>
        <v>n</v>
      </c>
    </row>
    <row r="1870" spans="1:82">
      <c r="A1870">
        <v>1981</v>
      </c>
      <c r="B1870" s="30" t="s">
        <v>800</v>
      </c>
      <c r="C1870" t="s">
        <v>2256</v>
      </c>
      <c r="D1870" t="s">
        <v>1141</v>
      </c>
      <c r="E1870" t="s">
        <v>1141</v>
      </c>
      <c r="F1870" t="s">
        <v>2836</v>
      </c>
      <c r="G1870" s="1">
        <f>COUNTIF(B1870,"*ii*")</f>
        <v>0</v>
      </c>
      <c r="H1870" s="1">
        <f>COUNTIF(B1870,"*ee*")</f>
        <v>0</v>
      </c>
      <c r="I1870" s="1">
        <f>COUNTIF(B1870,"*aa*")</f>
        <v>0</v>
      </c>
      <c r="J1870" s="1">
        <f>COUNTIF(B1870,"*oo*")</f>
        <v>0</v>
      </c>
      <c r="K1870" s="1">
        <f>COUNTIF(B1870,"*uu*")</f>
        <v>0</v>
      </c>
      <c r="L1870" s="1">
        <f>COUNTIF(B1870,"*ia*")</f>
        <v>0</v>
      </c>
      <c r="M1870" s="1">
        <f>COUNTIF(B1870,"*iu*")</f>
        <v>0</v>
      </c>
      <c r="N1870" s="1">
        <f>COUNTIF(B1870,"*ei*")</f>
        <v>0</v>
      </c>
      <c r="O1870" s="1">
        <f>COUNTIF(B1870,"*ea*")</f>
        <v>0</v>
      </c>
      <c r="P1870" s="1">
        <f>COUNTIF(B1870,"*eo*")</f>
        <v>0</v>
      </c>
      <c r="Q1870" s="1">
        <f>COUNTIF(B1870,"*eu*")</f>
        <v>0</v>
      </c>
      <c r="R1870" s="1">
        <f>COUNTIF(B1870,"*ai*")</f>
        <v>0</v>
      </c>
      <c r="S1870" s="1">
        <f>COUNTIF(B1870,"*ae*")</f>
        <v>0</v>
      </c>
      <c r="T1870" s="1">
        <f>COUNTIF(B1870,"*ao*")</f>
        <v>0</v>
      </c>
      <c r="U1870" s="1">
        <f>COUNTIF(B1870,"*au*")</f>
        <v>0</v>
      </c>
      <c r="V1870" s="1">
        <f>COUNTIF(B1870,"*oi*")</f>
        <v>0</v>
      </c>
      <c r="W1870" s="1">
        <f>COUNTIF(B1870,"*oe*")</f>
        <v>0</v>
      </c>
      <c r="X1870" s="1">
        <f>COUNTIF(B1870,"*oa*")</f>
        <v>0</v>
      </c>
      <c r="Y1870" s="1">
        <f>COUNTIF(B1870,"*ou*")</f>
        <v>0</v>
      </c>
      <c r="Z1870" s="1">
        <f>COUNTIF(B1870,"*ui*")</f>
        <v>0</v>
      </c>
      <c r="AA1870" s="1">
        <f>COUNTIF(B1870,"*ua*")</f>
        <v>0</v>
      </c>
      <c r="AB1870">
        <f>SUM(G1870:AA1870)</f>
        <v>0</v>
      </c>
      <c r="AC1870">
        <v>2</v>
      </c>
      <c r="AD1870">
        <f>COUNTIF(AC1870,"2")</f>
        <v>1</v>
      </c>
      <c r="AE1870">
        <f>COUNTIF(AC1870,"3")</f>
        <v>0</v>
      </c>
      <c r="AF1870">
        <f>COUNTIF(AC1870,"4")</f>
        <v>0</v>
      </c>
      <c r="AG1870">
        <f>COUNTIF(AC1870,"5")</f>
        <v>0</v>
      </c>
      <c r="AH1870">
        <v>0</v>
      </c>
      <c r="AI1870">
        <v>0</v>
      </c>
      <c r="AJ1870">
        <v>1</v>
      </c>
      <c r="AM1870">
        <v>1</v>
      </c>
      <c r="AN1870" t="str">
        <f>RIGHT(B1870,1)</f>
        <v>n</v>
      </c>
      <c r="AO1870" s="1">
        <f>COUNTIF(F1870,"CVCV")+COUNTIF(F1870,"CVVCV")</f>
        <v>0</v>
      </c>
      <c r="AP1870" s="1">
        <f>COUNTIF(F1870,"CVCVC")+COUNTIF(F1870,"CVVCVC")</f>
        <v>0</v>
      </c>
      <c r="AQ1870" s="1">
        <f>COUNTIF(F1870,"VCV")+COUNTIF(F1870,"VVCV")</f>
        <v>0</v>
      </c>
      <c r="AR1870" s="1">
        <f>COUNTIF(F1870,"VCVC")+COUNTIF(F1870,"VVCVC")</f>
        <v>1</v>
      </c>
      <c r="AS1870" s="1">
        <f>COUNTIF(F1870,"CVV")</f>
        <v>0</v>
      </c>
      <c r="AT1870" s="1">
        <f>COUNTIF(F1870,"CVVC")</f>
        <v>0</v>
      </c>
      <c r="AU1870" s="1">
        <f>COUNTIF(F1870,"VV")</f>
        <v>0</v>
      </c>
      <c r="AV1870" s="1">
        <f>COUNTIF(F1870,"VVC")</f>
        <v>0</v>
      </c>
      <c r="AW1870" s="1">
        <f>COUNTIF(F1870,"CVVCVC")+COUNTIF(F1870,"VVCVC")+COUNTIF(F1870,"CVVCV")+COUNTIF(F1870,"VVCV")</f>
        <v>0</v>
      </c>
      <c r="AY1870" s="1">
        <f>COUNTIF(F1870,"CCVCV")</f>
        <v>0</v>
      </c>
      <c r="AZ1870" s="1">
        <f>COUNTIF(F1870,"CCVCVC")</f>
        <v>0</v>
      </c>
      <c r="BA1870" s="1">
        <f>COUNTIF(F1870,"CCVV")</f>
        <v>0</v>
      </c>
      <c r="BB1870" s="1">
        <f>COUNTIF(F1870,"CCVVC")</f>
        <v>0</v>
      </c>
      <c r="BF1870" s="1" t="str">
        <f>RIGHT(F1870,4)</f>
        <v>VCVC</v>
      </c>
      <c r="BG1870" s="1"/>
      <c r="BJ1870">
        <v>1</v>
      </c>
      <c r="BK1870">
        <v>1</v>
      </c>
      <c r="BP1870" s="1">
        <f>SUM(BG1870:BO1870)</f>
        <v>2</v>
      </c>
      <c r="BQ1870">
        <v>0</v>
      </c>
      <c r="BS1870" s="1" t="str">
        <f>LEFT(B1870,1)</f>
        <v>u</v>
      </c>
      <c r="BT1870" s="1" t="str">
        <f>LEFT(B1870,2)</f>
        <v>ur</v>
      </c>
      <c r="BU1870" s="1" t="str">
        <f>RIGHT(B1870,1)</f>
        <v>n</v>
      </c>
      <c r="BX1870" s="10">
        <v>1</v>
      </c>
      <c r="BY1870" s="10" t="str">
        <f>LEFT(CA1870,1)</f>
        <v>u</v>
      </c>
      <c r="BZ1870" s="10" t="str">
        <f>LEFT(CC1870,1)</f>
        <v>a</v>
      </c>
      <c r="CA1870" s="10" t="str">
        <f>RIGHT(B1870,4)</f>
        <v>uran</v>
      </c>
      <c r="CB1870" s="10" t="str">
        <f>RIGHT(B1870,3)</f>
        <v>ran</v>
      </c>
      <c r="CC1870" s="10" t="str">
        <f>RIGHT(B1870,2)</f>
        <v>an</v>
      </c>
      <c r="CD1870" s="10" t="str">
        <f>RIGHT(B1870,1)</f>
        <v>n</v>
      </c>
    </row>
    <row r="1871" spans="1:82">
      <c r="A1871">
        <v>1987</v>
      </c>
      <c r="B1871" s="30" t="s">
        <v>1079</v>
      </c>
      <c r="C1871" t="s">
        <v>2707</v>
      </c>
      <c r="D1871" t="s">
        <v>1141</v>
      </c>
      <c r="E1871" t="s">
        <v>1141</v>
      </c>
      <c r="F1871" t="s">
        <v>2836</v>
      </c>
      <c r="G1871" s="1">
        <f>COUNTIF(B1871,"*ii*")</f>
        <v>0</v>
      </c>
      <c r="H1871" s="1">
        <f>COUNTIF(B1871,"*ee*")</f>
        <v>0</v>
      </c>
      <c r="I1871" s="1">
        <f>COUNTIF(B1871,"*aa*")</f>
        <v>0</v>
      </c>
      <c r="J1871" s="1">
        <f>COUNTIF(B1871,"*oo*")</f>
        <v>0</v>
      </c>
      <c r="K1871" s="1">
        <f>COUNTIF(B1871,"*uu*")</f>
        <v>0</v>
      </c>
      <c r="L1871" s="1">
        <f>COUNTIF(B1871,"*ia*")</f>
        <v>0</v>
      </c>
      <c r="M1871" s="1">
        <f>COUNTIF(B1871,"*iu*")</f>
        <v>0</v>
      </c>
      <c r="N1871" s="1">
        <f>COUNTIF(B1871,"*ei*")</f>
        <v>0</v>
      </c>
      <c r="O1871" s="1">
        <f>COUNTIF(B1871,"*ea*")</f>
        <v>0</v>
      </c>
      <c r="P1871" s="1">
        <f>COUNTIF(B1871,"*eo*")</f>
        <v>0</v>
      </c>
      <c r="Q1871" s="1">
        <f>COUNTIF(B1871,"*eu*")</f>
        <v>0</v>
      </c>
      <c r="R1871" s="1">
        <f>COUNTIF(B1871,"*ai*")</f>
        <v>0</v>
      </c>
      <c r="S1871" s="1">
        <f>COUNTIF(B1871,"*ae*")</f>
        <v>0</v>
      </c>
      <c r="T1871" s="1">
        <f>COUNTIF(B1871,"*ao*")</f>
        <v>0</v>
      </c>
      <c r="U1871" s="1">
        <f>COUNTIF(B1871,"*au*")</f>
        <v>0</v>
      </c>
      <c r="V1871" s="1">
        <f>COUNTIF(B1871,"*oi*")</f>
        <v>0</v>
      </c>
      <c r="W1871" s="1">
        <f>COUNTIF(B1871,"*oe*")</f>
        <v>0</v>
      </c>
      <c r="X1871" s="1">
        <f>COUNTIF(B1871,"*oa*")</f>
        <v>0</v>
      </c>
      <c r="Y1871" s="1">
        <f>COUNTIF(B1871,"*ou*")</f>
        <v>0</v>
      </c>
      <c r="Z1871" s="1">
        <f>COUNTIF(B1871,"*ui*")</f>
        <v>0</v>
      </c>
      <c r="AA1871" s="1">
        <f>COUNTIF(B1871,"*ua*")</f>
        <v>0</v>
      </c>
      <c r="AB1871">
        <f>SUM(G1871:AA1871)</f>
        <v>0</v>
      </c>
      <c r="AC1871">
        <v>2</v>
      </c>
      <c r="AD1871">
        <f>COUNTIF(AC1871,"2")</f>
        <v>1</v>
      </c>
      <c r="AE1871">
        <f>COUNTIF(AC1871,"3")</f>
        <v>0</v>
      </c>
      <c r="AF1871">
        <f>COUNTIF(AC1871,"4")</f>
        <v>0</v>
      </c>
      <c r="AG1871">
        <f>COUNTIF(AC1871,"5")</f>
        <v>0</v>
      </c>
      <c r="AH1871">
        <v>0</v>
      </c>
      <c r="AI1871">
        <v>0</v>
      </c>
      <c r="AJ1871">
        <v>1</v>
      </c>
      <c r="AM1871">
        <v>1</v>
      </c>
      <c r="AN1871" t="str">
        <f>RIGHT(B1871,1)</f>
        <v>n</v>
      </c>
      <c r="AO1871" s="1">
        <f>COUNTIF(F1871,"CVCV")+COUNTIF(F1871,"CVVCV")</f>
        <v>0</v>
      </c>
      <c r="AP1871" s="1">
        <f>COUNTIF(F1871,"CVCVC")+COUNTIF(F1871,"CVVCVC")</f>
        <v>0</v>
      </c>
      <c r="AQ1871" s="1">
        <f>COUNTIF(F1871,"VCV")+COUNTIF(F1871,"VVCV")</f>
        <v>0</v>
      </c>
      <c r="AR1871" s="1">
        <f>COUNTIF(F1871,"VCVC")+COUNTIF(F1871,"VVCVC")</f>
        <v>1</v>
      </c>
      <c r="AS1871" s="1">
        <f>COUNTIF(F1871,"CVV")</f>
        <v>0</v>
      </c>
      <c r="AT1871" s="1">
        <f>COUNTIF(F1871,"CVVC")</f>
        <v>0</v>
      </c>
      <c r="AU1871" s="1">
        <f>COUNTIF(F1871,"VV")</f>
        <v>0</v>
      </c>
      <c r="AV1871" s="1">
        <f>COUNTIF(F1871,"VVC")</f>
        <v>0</v>
      </c>
      <c r="AW1871" s="1">
        <f>COUNTIF(F1871,"CVVCVC")+COUNTIF(F1871,"VVCVC")+COUNTIF(F1871,"CVVCV")+COUNTIF(F1871,"VVCV")</f>
        <v>0</v>
      </c>
      <c r="AY1871" s="1">
        <f>COUNTIF(F1871,"CCVCV")</f>
        <v>0</v>
      </c>
      <c r="AZ1871" s="1">
        <f>COUNTIF(F1871,"CCVCVC")</f>
        <v>0</v>
      </c>
      <c r="BA1871" s="1">
        <f>COUNTIF(F1871,"CCVV")</f>
        <v>0</v>
      </c>
      <c r="BB1871" s="1">
        <f>COUNTIF(F1871,"CCVVC")</f>
        <v>0</v>
      </c>
      <c r="BF1871" s="1" t="str">
        <f>RIGHT(F1871,4)</f>
        <v>VCVC</v>
      </c>
      <c r="BG1871" s="1"/>
      <c r="BJ1871">
        <v>1</v>
      </c>
      <c r="BK1871">
        <v>1</v>
      </c>
      <c r="BP1871" s="1">
        <f>SUM(BG1871:BO1871)</f>
        <v>2</v>
      </c>
      <c r="BQ1871">
        <v>0</v>
      </c>
      <c r="BS1871" s="1" t="str">
        <f>LEFT(B1871,1)</f>
        <v>u</v>
      </c>
      <c r="BT1871" s="1" t="str">
        <f>LEFT(B1871,2)</f>
        <v>ut</v>
      </c>
      <c r="BU1871" s="1" t="str">
        <f>RIGHT(B1871,1)</f>
        <v>n</v>
      </c>
      <c r="BX1871" s="10">
        <v>1</v>
      </c>
      <c r="BY1871" s="10" t="str">
        <f>LEFT(CA1871,1)</f>
        <v>u</v>
      </c>
      <c r="BZ1871" s="10" t="str">
        <f>LEFT(CC1871,1)</f>
        <v>a</v>
      </c>
      <c r="CA1871" s="10" t="str">
        <f>RIGHT(B1871,4)</f>
        <v>utan</v>
      </c>
      <c r="CB1871" s="10" t="str">
        <f>RIGHT(B1871,3)</f>
        <v>tan</v>
      </c>
      <c r="CC1871" s="10" t="str">
        <f>RIGHT(B1871,2)</f>
        <v>an</v>
      </c>
      <c r="CD1871" s="10" t="str">
        <f>RIGHT(B1871,1)</f>
        <v>n</v>
      </c>
    </row>
    <row r="1872" spans="1:82">
      <c r="A1872">
        <v>8</v>
      </c>
      <c r="B1872" s="30" t="s">
        <v>251</v>
      </c>
      <c r="C1872" t="s">
        <v>1495</v>
      </c>
      <c r="D1872" t="s">
        <v>1141</v>
      </c>
      <c r="E1872" t="s">
        <v>1141</v>
      </c>
      <c r="F1872" t="s">
        <v>2836</v>
      </c>
      <c r="G1872" s="1">
        <f>COUNTIF(B1872,"*ii*")</f>
        <v>0</v>
      </c>
      <c r="H1872" s="1">
        <f>COUNTIF(B1872,"*ee*")</f>
        <v>0</v>
      </c>
      <c r="I1872" s="1">
        <f>COUNTIF(B1872,"*aa*")</f>
        <v>0</v>
      </c>
      <c r="J1872" s="1">
        <f>COUNTIF(B1872,"*oo*")</f>
        <v>0</v>
      </c>
      <c r="K1872" s="1">
        <f>COUNTIF(B1872,"*uu*")</f>
        <v>0</v>
      </c>
      <c r="L1872" s="1">
        <f>COUNTIF(B1872,"*ia*")</f>
        <v>0</v>
      </c>
      <c r="M1872" s="1">
        <f>COUNTIF(B1872,"*iu*")</f>
        <v>0</v>
      </c>
      <c r="N1872" s="1">
        <f>COUNTIF(B1872,"*ei*")</f>
        <v>0</v>
      </c>
      <c r="O1872" s="1">
        <f>COUNTIF(B1872,"*ea*")</f>
        <v>0</v>
      </c>
      <c r="P1872" s="1">
        <f>COUNTIF(B1872,"*eo*")</f>
        <v>0</v>
      </c>
      <c r="Q1872" s="1">
        <f>COUNTIF(B1872,"*eu*")</f>
        <v>0</v>
      </c>
      <c r="R1872" s="1">
        <f>COUNTIF(B1872,"*ai*")</f>
        <v>0</v>
      </c>
      <c r="S1872" s="1">
        <f>COUNTIF(B1872,"*ae*")</f>
        <v>0</v>
      </c>
      <c r="T1872" s="1">
        <f>COUNTIF(B1872,"*ao*")</f>
        <v>0</v>
      </c>
      <c r="U1872" s="1">
        <f>COUNTIF(B1872,"*au*")</f>
        <v>0</v>
      </c>
      <c r="V1872" s="1">
        <f>COUNTIF(B1872,"*oi*")</f>
        <v>0</v>
      </c>
      <c r="W1872" s="1">
        <f>COUNTIF(B1872,"*oe*")</f>
        <v>0</v>
      </c>
      <c r="X1872" s="1">
        <f>COUNTIF(B1872,"*oa*")</f>
        <v>0</v>
      </c>
      <c r="Y1872" s="1">
        <f>COUNTIF(B1872,"*ou*")</f>
        <v>0</v>
      </c>
      <c r="Z1872" s="1">
        <f>COUNTIF(B1872,"*ui*")</f>
        <v>0</v>
      </c>
      <c r="AA1872" s="1">
        <f>COUNTIF(B1872,"*ua*")</f>
        <v>0</v>
      </c>
      <c r="AB1872">
        <f>SUM(G1872:AA1872)</f>
        <v>0</v>
      </c>
      <c r="AC1872">
        <v>2</v>
      </c>
      <c r="AD1872">
        <f>COUNTIF(AC1872,"2")</f>
        <v>1</v>
      </c>
      <c r="AE1872">
        <f>COUNTIF(AC1872,"3")</f>
        <v>0</v>
      </c>
      <c r="AF1872">
        <f>COUNTIF(AC1872,"4")</f>
        <v>0</v>
      </c>
      <c r="AG1872">
        <f>COUNTIF(AC1872,"5")</f>
        <v>0</v>
      </c>
      <c r="AH1872">
        <v>0</v>
      </c>
      <c r="AI1872">
        <v>0</v>
      </c>
      <c r="AJ1872">
        <v>1</v>
      </c>
      <c r="AM1872">
        <v>1</v>
      </c>
      <c r="AN1872" t="str">
        <f>RIGHT(B1872,1)</f>
        <v>s</v>
      </c>
      <c r="AO1872" s="1">
        <f>COUNTIF(F1872,"CVCV")+COUNTIF(F1872,"CVVCV")</f>
        <v>0</v>
      </c>
      <c r="AP1872" s="1">
        <f>COUNTIF(F1872,"CVCVC")+COUNTIF(F1872,"CVVCVC")</f>
        <v>0</v>
      </c>
      <c r="AQ1872" s="1">
        <f>COUNTIF(F1872,"VCV")+COUNTIF(F1872,"VVCV")</f>
        <v>0</v>
      </c>
      <c r="AR1872" s="1">
        <f>COUNTIF(F1872,"VCVC")+COUNTIF(F1872,"VVCVC")</f>
        <v>1</v>
      </c>
      <c r="AS1872" s="1">
        <f>COUNTIF(F1872,"CVV")</f>
        <v>0</v>
      </c>
      <c r="AT1872" s="1">
        <f>COUNTIF(F1872,"CVVC")</f>
        <v>0</v>
      </c>
      <c r="AU1872" s="1">
        <f>COUNTIF(F1872,"VV")</f>
        <v>0</v>
      </c>
      <c r="AV1872" s="1">
        <f>COUNTIF(F1872,"VVC")</f>
        <v>0</v>
      </c>
      <c r="AW1872" s="1">
        <f>COUNTIF(F1872,"CVVCVC")+COUNTIF(F1872,"VVCVC")+COUNTIF(F1872,"CVVCV")+COUNTIF(F1872,"VVCV")</f>
        <v>0</v>
      </c>
      <c r="AY1872" s="1">
        <f>COUNTIF(F1872,"CCVCV")</f>
        <v>0</v>
      </c>
      <c r="AZ1872" s="1">
        <f>COUNTIF(F1872,"CCVCVC")</f>
        <v>0</v>
      </c>
      <c r="BA1872" s="1">
        <f>COUNTIF(F1872,"CCVV")</f>
        <v>0</v>
      </c>
      <c r="BB1872" s="1">
        <f>COUNTIF(F1872,"CCVVC")</f>
        <v>0</v>
      </c>
      <c r="BF1872" s="1" t="str">
        <f>RIGHT(F1872,4)</f>
        <v>VCVC</v>
      </c>
      <c r="BG1872" s="1"/>
      <c r="BJ1872">
        <v>1</v>
      </c>
      <c r="BK1872">
        <v>1</v>
      </c>
      <c r="BP1872" s="1">
        <f>SUM(BG1872:BO1872)</f>
        <v>2</v>
      </c>
      <c r="BQ1872">
        <v>0</v>
      </c>
      <c r="BS1872" s="1" t="str">
        <f>LEFT(B1872,1)</f>
        <v>a</v>
      </c>
      <c r="BT1872" s="1" t="str">
        <f>LEFT(B1872,2)</f>
        <v>ab</v>
      </c>
      <c r="BU1872" s="1" t="str">
        <f>RIGHT(B1872,1)</f>
        <v>s</v>
      </c>
      <c r="BX1872" s="10">
        <v>1</v>
      </c>
      <c r="BY1872" s="10" t="str">
        <f>LEFT(CA1872,1)</f>
        <v>a</v>
      </c>
      <c r="BZ1872" s="10" t="str">
        <f>LEFT(CC1872,1)</f>
        <v>a</v>
      </c>
      <c r="CA1872" s="10" t="str">
        <f>RIGHT(B1872,4)</f>
        <v>abas</v>
      </c>
      <c r="CB1872" s="10" t="str">
        <f>RIGHT(B1872,3)</f>
        <v>bas</v>
      </c>
      <c r="CC1872" s="10" t="str">
        <f>RIGHT(B1872,2)</f>
        <v>as</v>
      </c>
      <c r="CD1872" s="10" t="str">
        <f>RIGHT(B1872,1)</f>
        <v>s</v>
      </c>
    </row>
    <row r="1873" spans="1:82">
      <c r="A1873">
        <v>1071</v>
      </c>
      <c r="B1873" s="30" t="s">
        <v>1031</v>
      </c>
      <c r="C1873" t="s">
        <v>2640</v>
      </c>
      <c r="D1873" t="s">
        <v>1141</v>
      </c>
      <c r="E1873" t="s">
        <v>1141</v>
      </c>
      <c r="F1873" t="s">
        <v>2836</v>
      </c>
      <c r="G1873" s="1">
        <f>COUNTIF(B1873,"*ii*")</f>
        <v>0</v>
      </c>
      <c r="H1873" s="1">
        <f>COUNTIF(B1873,"*ee*")</f>
        <v>0</v>
      </c>
      <c r="I1873" s="1">
        <f>COUNTIF(B1873,"*aa*")</f>
        <v>0</v>
      </c>
      <c r="J1873" s="1">
        <f>COUNTIF(B1873,"*oo*")</f>
        <v>0</v>
      </c>
      <c r="K1873" s="1">
        <f>COUNTIF(B1873,"*uu*")</f>
        <v>0</v>
      </c>
      <c r="L1873" s="1">
        <f>COUNTIF(B1873,"*ia*")</f>
        <v>0</v>
      </c>
      <c r="M1873" s="1">
        <f>COUNTIF(B1873,"*iu*")</f>
        <v>0</v>
      </c>
      <c r="N1873" s="1">
        <f>COUNTIF(B1873,"*ei*")</f>
        <v>0</v>
      </c>
      <c r="O1873" s="1">
        <f>COUNTIF(B1873,"*ea*")</f>
        <v>0</v>
      </c>
      <c r="P1873" s="1">
        <f>COUNTIF(B1873,"*eo*")</f>
        <v>0</v>
      </c>
      <c r="Q1873" s="1">
        <f>COUNTIF(B1873,"*eu*")</f>
        <v>0</v>
      </c>
      <c r="R1873" s="1">
        <f>COUNTIF(B1873,"*ai*")</f>
        <v>0</v>
      </c>
      <c r="S1873" s="1">
        <f>COUNTIF(B1873,"*ae*")</f>
        <v>0</v>
      </c>
      <c r="T1873" s="1">
        <f>COUNTIF(B1873,"*ao*")</f>
        <v>0</v>
      </c>
      <c r="U1873" s="1">
        <f>COUNTIF(B1873,"*au*")</f>
        <v>0</v>
      </c>
      <c r="V1873" s="1">
        <f>COUNTIF(B1873,"*oi*")</f>
        <v>0</v>
      </c>
      <c r="W1873" s="1">
        <f>COUNTIF(B1873,"*oe*")</f>
        <v>0</v>
      </c>
      <c r="X1873" s="1">
        <f>COUNTIF(B1873,"*oa*")</f>
        <v>0</v>
      </c>
      <c r="Y1873" s="1">
        <f>COUNTIF(B1873,"*ou*")</f>
        <v>0</v>
      </c>
      <c r="Z1873" s="1">
        <f>COUNTIF(B1873,"*ui*")</f>
        <v>0</v>
      </c>
      <c r="AA1873" s="1">
        <f>COUNTIF(B1873,"*ua*")</f>
        <v>0</v>
      </c>
      <c r="AB1873">
        <f>SUM(G1873:AA1873)</f>
        <v>0</v>
      </c>
      <c r="AC1873">
        <v>2</v>
      </c>
      <c r="AD1873">
        <f>COUNTIF(AC1873,"2")</f>
        <v>1</v>
      </c>
      <c r="AE1873">
        <f>COUNTIF(AC1873,"3")</f>
        <v>0</v>
      </c>
      <c r="AF1873">
        <f>COUNTIF(AC1873,"4")</f>
        <v>0</v>
      </c>
      <c r="AG1873">
        <f>COUNTIF(AC1873,"5")</f>
        <v>0</v>
      </c>
      <c r="AH1873">
        <v>0</v>
      </c>
      <c r="AI1873">
        <v>0</v>
      </c>
      <c r="AJ1873">
        <v>1</v>
      </c>
      <c r="AM1873">
        <v>1</v>
      </c>
      <c r="AN1873" t="str">
        <f>RIGHT(B1873,1)</f>
        <v>s</v>
      </c>
      <c r="AO1873" s="1">
        <f>COUNTIF(F1873,"CVCV")+COUNTIF(F1873,"CVVCV")</f>
        <v>0</v>
      </c>
      <c r="AP1873" s="1">
        <f>COUNTIF(F1873,"CVCVC")+COUNTIF(F1873,"CVVCVC")</f>
        <v>0</v>
      </c>
      <c r="AQ1873" s="1">
        <f>COUNTIF(F1873,"VCV")+COUNTIF(F1873,"VVCV")</f>
        <v>0</v>
      </c>
      <c r="AR1873" s="1">
        <f>COUNTIF(F1873,"VCVC")+COUNTIF(F1873,"VVCVC")</f>
        <v>1</v>
      </c>
      <c r="AS1873" s="1">
        <f>COUNTIF(F1873,"CVV")</f>
        <v>0</v>
      </c>
      <c r="AT1873" s="1">
        <f>COUNTIF(F1873,"CVVC")</f>
        <v>0</v>
      </c>
      <c r="AU1873" s="1">
        <f>COUNTIF(F1873,"VV")</f>
        <v>0</v>
      </c>
      <c r="AV1873" s="1">
        <f>COUNTIF(F1873,"VVC")</f>
        <v>0</v>
      </c>
      <c r="AW1873" s="1">
        <f>COUNTIF(F1873,"CVVCVC")+COUNTIF(F1873,"VVCVC")+COUNTIF(F1873,"CVVCV")+COUNTIF(F1873,"VVCV")</f>
        <v>0</v>
      </c>
      <c r="AY1873" s="1">
        <f>COUNTIF(F1873,"CCVCV")</f>
        <v>0</v>
      </c>
      <c r="AZ1873" s="1">
        <f>COUNTIF(F1873,"CCVCVC")</f>
        <v>0</v>
      </c>
      <c r="BA1873" s="1">
        <f>COUNTIF(F1873,"CCVV")</f>
        <v>0</v>
      </c>
      <c r="BB1873" s="1">
        <f>COUNTIF(F1873,"CCVVC")</f>
        <v>0</v>
      </c>
      <c r="BF1873" s="1" t="str">
        <f>RIGHT(F1873,4)</f>
        <v>VCVC</v>
      </c>
      <c r="BG1873" s="1"/>
      <c r="BJ1873">
        <v>1</v>
      </c>
      <c r="BK1873">
        <v>1</v>
      </c>
      <c r="BP1873" s="1">
        <f>SUM(BG1873:BO1873)</f>
        <v>2</v>
      </c>
      <c r="BQ1873">
        <v>0</v>
      </c>
      <c r="BS1873" s="1" t="str">
        <f>LEFT(B1873,1)</f>
        <v>o</v>
      </c>
      <c r="BT1873" s="1" t="str">
        <f>LEFT(B1873,2)</f>
        <v>or</v>
      </c>
      <c r="BU1873" s="1" t="str">
        <f>RIGHT(B1873,1)</f>
        <v>s</v>
      </c>
      <c r="BX1873" s="10">
        <v>1</v>
      </c>
      <c r="BY1873" s="10" t="str">
        <f>LEFT(CA1873,1)</f>
        <v>o</v>
      </c>
      <c r="BZ1873" s="10" t="str">
        <f>LEFT(CC1873,1)</f>
        <v>a</v>
      </c>
      <c r="CA1873" s="10" t="str">
        <f>RIGHT(B1873,4)</f>
        <v>oras</v>
      </c>
      <c r="CB1873" s="10" t="str">
        <f>RIGHT(B1873,3)</f>
        <v>ras</v>
      </c>
      <c r="CC1873" s="10" t="str">
        <f>RIGHT(B1873,2)</f>
        <v>as</v>
      </c>
      <c r="CD1873" s="10" t="str">
        <f>RIGHT(B1873,1)</f>
        <v>s</v>
      </c>
    </row>
    <row r="1874" spans="1:82">
      <c r="A1874">
        <v>9</v>
      </c>
      <c r="B1874" s="30" t="s">
        <v>198</v>
      </c>
      <c r="C1874" t="s">
        <v>1409</v>
      </c>
      <c r="D1874" t="s">
        <v>1141</v>
      </c>
      <c r="E1874" t="s">
        <v>1141</v>
      </c>
      <c r="F1874" t="s">
        <v>2836</v>
      </c>
      <c r="G1874" s="1">
        <f>COUNTIF(B1874,"*ii*")</f>
        <v>0</v>
      </c>
      <c r="H1874" s="1">
        <f>COUNTIF(B1874,"*ee*")</f>
        <v>0</v>
      </c>
      <c r="I1874" s="1">
        <f>COUNTIF(B1874,"*aa*")</f>
        <v>0</v>
      </c>
      <c r="J1874" s="1">
        <f>COUNTIF(B1874,"*oo*")</f>
        <v>0</v>
      </c>
      <c r="K1874" s="1">
        <f>COUNTIF(B1874,"*uu*")</f>
        <v>0</v>
      </c>
      <c r="L1874" s="1">
        <f>COUNTIF(B1874,"*ia*")</f>
        <v>0</v>
      </c>
      <c r="M1874" s="1">
        <f>COUNTIF(B1874,"*iu*")</f>
        <v>0</v>
      </c>
      <c r="N1874" s="1">
        <f>COUNTIF(B1874,"*ei*")</f>
        <v>0</v>
      </c>
      <c r="O1874" s="1">
        <f>COUNTIF(B1874,"*ea*")</f>
        <v>0</v>
      </c>
      <c r="P1874" s="1">
        <f>COUNTIF(B1874,"*eo*")</f>
        <v>0</v>
      </c>
      <c r="Q1874" s="1">
        <f>COUNTIF(B1874,"*eu*")</f>
        <v>0</v>
      </c>
      <c r="R1874" s="1">
        <f>COUNTIF(B1874,"*ai*")</f>
        <v>0</v>
      </c>
      <c r="S1874" s="1">
        <f>COUNTIF(B1874,"*ae*")</f>
        <v>0</v>
      </c>
      <c r="T1874" s="1">
        <f>COUNTIF(B1874,"*ao*")</f>
        <v>0</v>
      </c>
      <c r="U1874" s="1">
        <f>COUNTIF(B1874,"*au*")</f>
        <v>0</v>
      </c>
      <c r="V1874" s="1">
        <f>COUNTIF(B1874,"*oi*")</f>
        <v>0</v>
      </c>
      <c r="W1874" s="1">
        <f>COUNTIF(B1874,"*oe*")</f>
        <v>0</v>
      </c>
      <c r="X1874" s="1">
        <f>COUNTIF(B1874,"*oa*")</f>
        <v>0</v>
      </c>
      <c r="Y1874" s="1">
        <f>COUNTIF(B1874,"*ou*")</f>
        <v>0</v>
      </c>
      <c r="Z1874" s="1">
        <f>COUNTIF(B1874,"*ui*")</f>
        <v>0</v>
      </c>
      <c r="AA1874" s="1">
        <f>COUNTIF(B1874,"*ua*")</f>
        <v>0</v>
      </c>
      <c r="AB1874">
        <f>SUM(G1874:AA1874)</f>
        <v>0</v>
      </c>
      <c r="AC1874">
        <v>2</v>
      </c>
      <c r="AD1874">
        <f>COUNTIF(AC1874,"2")</f>
        <v>1</v>
      </c>
      <c r="AE1874">
        <f>COUNTIF(AC1874,"3")</f>
        <v>0</v>
      </c>
      <c r="AF1874">
        <f>COUNTIF(AC1874,"4")</f>
        <v>0</v>
      </c>
      <c r="AG1874">
        <f>COUNTIF(AC1874,"5")</f>
        <v>0</v>
      </c>
      <c r="AH1874">
        <v>0</v>
      </c>
      <c r="AI1874">
        <v>0</v>
      </c>
      <c r="AJ1874">
        <v>1</v>
      </c>
      <c r="AM1874">
        <v>1</v>
      </c>
      <c r="AN1874" t="str">
        <f>RIGHT(B1874,1)</f>
        <v>t</v>
      </c>
      <c r="AO1874" s="1">
        <f>COUNTIF(F1874,"CVCV")+COUNTIF(F1874,"CVVCV")</f>
        <v>0</v>
      </c>
      <c r="AP1874" s="1">
        <f>COUNTIF(F1874,"CVCVC")+COUNTIF(F1874,"CVVCVC")</f>
        <v>0</v>
      </c>
      <c r="AQ1874" s="1">
        <f>COUNTIF(F1874,"VCV")+COUNTIF(F1874,"VVCV")</f>
        <v>0</v>
      </c>
      <c r="AR1874" s="1">
        <f>COUNTIF(F1874,"VCVC")+COUNTIF(F1874,"VVCVC")</f>
        <v>1</v>
      </c>
      <c r="AS1874" s="1">
        <f>COUNTIF(F1874,"CVV")</f>
        <v>0</v>
      </c>
      <c r="AT1874" s="1">
        <f>COUNTIF(F1874,"CVVC")</f>
        <v>0</v>
      </c>
      <c r="AU1874" s="1">
        <f>COUNTIF(F1874,"VV")</f>
        <v>0</v>
      </c>
      <c r="AV1874" s="1">
        <f>COUNTIF(F1874,"VVC")</f>
        <v>0</v>
      </c>
      <c r="AW1874" s="1">
        <f>COUNTIF(F1874,"CVVCVC")+COUNTIF(F1874,"VVCVC")+COUNTIF(F1874,"CVVCV")+COUNTIF(F1874,"VVCV")</f>
        <v>0</v>
      </c>
      <c r="AY1874" s="1">
        <f>COUNTIF(F1874,"CCVCV")</f>
        <v>0</v>
      </c>
      <c r="AZ1874" s="1">
        <f>COUNTIF(F1874,"CCVCVC")</f>
        <v>0</v>
      </c>
      <c r="BA1874" s="1">
        <f>COUNTIF(F1874,"CCVV")</f>
        <v>0</v>
      </c>
      <c r="BB1874" s="1">
        <f>COUNTIF(F1874,"CCVVC")</f>
        <v>0</v>
      </c>
      <c r="BF1874" s="1" t="str">
        <f>RIGHT(F1874,4)</f>
        <v>VCVC</v>
      </c>
      <c r="BG1874" s="1"/>
      <c r="BJ1874">
        <v>1</v>
      </c>
      <c r="BK1874">
        <v>1</v>
      </c>
      <c r="BP1874" s="1">
        <f>SUM(BG1874:BO1874)</f>
        <v>2</v>
      </c>
      <c r="BQ1874">
        <v>0</v>
      </c>
      <c r="BS1874" s="1" t="str">
        <f>LEFT(B1874,1)</f>
        <v>a</v>
      </c>
      <c r="BT1874" s="1" t="str">
        <f>LEFT(B1874,2)</f>
        <v>ab</v>
      </c>
      <c r="BU1874" s="1" t="str">
        <f>RIGHT(B1874,1)</f>
        <v>t</v>
      </c>
      <c r="BX1874" s="10">
        <v>1</v>
      </c>
      <c r="BY1874" s="10" t="str">
        <f>LEFT(CA1874,1)</f>
        <v>a</v>
      </c>
      <c r="BZ1874" s="10" t="str">
        <f>LEFT(CC1874,1)</f>
        <v>a</v>
      </c>
      <c r="CA1874" s="10" t="str">
        <f>RIGHT(B1874,4)</f>
        <v>abat</v>
      </c>
      <c r="CB1874" s="10" t="str">
        <f>RIGHT(B1874,3)</f>
        <v>bat</v>
      </c>
      <c r="CC1874" s="10" t="str">
        <f>RIGHT(B1874,2)</f>
        <v>at</v>
      </c>
      <c r="CD1874" s="10" t="str">
        <f>RIGHT(B1874,1)</f>
        <v>t</v>
      </c>
    </row>
    <row r="1875" spans="1:82">
      <c r="A1875">
        <v>1074</v>
      </c>
      <c r="B1875" s="30" t="s">
        <v>902</v>
      </c>
      <c r="C1875" t="s">
        <v>2417</v>
      </c>
      <c r="D1875" t="s">
        <v>1159</v>
      </c>
      <c r="E1875" t="s">
        <v>1141</v>
      </c>
      <c r="F1875" t="s">
        <v>2836</v>
      </c>
      <c r="G1875" s="1">
        <f>COUNTIF(B1875,"*ii*")</f>
        <v>0</v>
      </c>
      <c r="H1875" s="1">
        <f>COUNTIF(B1875,"*ee*")</f>
        <v>0</v>
      </c>
      <c r="I1875" s="1">
        <f>COUNTIF(B1875,"*aa*")</f>
        <v>0</v>
      </c>
      <c r="J1875" s="1">
        <f>COUNTIF(B1875,"*oo*")</f>
        <v>0</v>
      </c>
      <c r="K1875" s="1">
        <f>COUNTIF(B1875,"*uu*")</f>
        <v>0</v>
      </c>
      <c r="L1875" s="1">
        <f>COUNTIF(B1875,"*ia*")</f>
        <v>0</v>
      </c>
      <c r="M1875" s="1">
        <f>COUNTIF(B1875,"*iu*")</f>
        <v>0</v>
      </c>
      <c r="N1875" s="1">
        <f>COUNTIF(B1875,"*ei*")</f>
        <v>0</v>
      </c>
      <c r="O1875" s="1">
        <f>COUNTIF(B1875,"*ea*")</f>
        <v>0</v>
      </c>
      <c r="P1875" s="1">
        <f>COUNTIF(B1875,"*eo*")</f>
        <v>0</v>
      </c>
      <c r="Q1875" s="1">
        <f>COUNTIF(B1875,"*eu*")</f>
        <v>0</v>
      </c>
      <c r="R1875" s="1">
        <f>COUNTIF(B1875,"*ai*")</f>
        <v>0</v>
      </c>
      <c r="S1875" s="1">
        <f>COUNTIF(B1875,"*ae*")</f>
        <v>0</v>
      </c>
      <c r="T1875" s="1">
        <f>COUNTIF(B1875,"*ao*")</f>
        <v>0</v>
      </c>
      <c r="U1875" s="1">
        <f>COUNTIF(B1875,"*au*")</f>
        <v>0</v>
      </c>
      <c r="V1875" s="1">
        <f>COUNTIF(B1875,"*oi*")</f>
        <v>0</v>
      </c>
      <c r="W1875" s="1">
        <f>COUNTIF(B1875,"*oe*")</f>
        <v>0</v>
      </c>
      <c r="X1875" s="1">
        <f>COUNTIF(B1875,"*oa*")</f>
        <v>0</v>
      </c>
      <c r="Y1875" s="1">
        <f>COUNTIF(B1875,"*ou*")</f>
        <v>0</v>
      </c>
      <c r="Z1875" s="1">
        <f>COUNTIF(B1875,"*ui*")</f>
        <v>0</v>
      </c>
      <c r="AA1875" s="1">
        <f>COUNTIF(B1875,"*ua*")</f>
        <v>0</v>
      </c>
      <c r="AB1875">
        <f>SUM(G1875:AA1875)</f>
        <v>0</v>
      </c>
      <c r="AC1875">
        <v>2</v>
      </c>
      <c r="AD1875">
        <f>COUNTIF(AC1875,"2")</f>
        <v>1</v>
      </c>
      <c r="AE1875">
        <f>COUNTIF(AC1875,"3")</f>
        <v>0</v>
      </c>
      <c r="AF1875">
        <f>COUNTIF(AC1875,"4")</f>
        <v>0</v>
      </c>
      <c r="AG1875">
        <f>COUNTIF(AC1875,"5")</f>
        <v>0</v>
      </c>
      <c r="AH1875">
        <v>0</v>
      </c>
      <c r="AI1875">
        <v>0</v>
      </c>
      <c r="AJ1875">
        <v>1</v>
      </c>
      <c r="AM1875">
        <v>1</v>
      </c>
      <c r="AN1875" t="str">
        <f>RIGHT(B1875,1)</f>
        <v>t</v>
      </c>
      <c r="AO1875" s="1">
        <f>COUNTIF(F1875,"CVCV")+COUNTIF(F1875,"CVVCV")</f>
        <v>0</v>
      </c>
      <c r="AP1875" s="1">
        <f>COUNTIF(F1875,"CVCVC")+COUNTIF(F1875,"CVVCVC")</f>
        <v>0</v>
      </c>
      <c r="AQ1875" s="1">
        <f>COUNTIF(F1875,"VCV")+COUNTIF(F1875,"VVCV")</f>
        <v>0</v>
      </c>
      <c r="AR1875" s="1">
        <f>COUNTIF(F1875,"VCVC")+COUNTIF(F1875,"VVCVC")</f>
        <v>1</v>
      </c>
      <c r="AS1875" s="1">
        <f>COUNTIF(F1875,"CVV")</f>
        <v>0</v>
      </c>
      <c r="AT1875" s="1">
        <f>COUNTIF(F1875,"CVVC")</f>
        <v>0</v>
      </c>
      <c r="AU1875" s="1">
        <f>COUNTIF(F1875,"VV")</f>
        <v>0</v>
      </c>
      <c r="AV1875" s="1">
        <f>COUNTIF(F1875,"VVC")</f>
        <v>0</v>
      </c>
      <c r="AW1875" s="1">
        <f>COUNTIF(F1875,"CVVCVC")+COUNTIF(F1875,"VVCVC")+COUNTIF(F1875,"CVVCV")+COUNTIF(F1875,"VVCV")</f>
        <v>0</v>
      </c>
      <c r="AY1875" s="1">
        <f>COUNTIF(F1875,"CCVCV")</f>
        <v>0</v>
      </c>
      <c r="AZ1875" s="1">
        <f>COUNTIF(F1875,"CCVCVC")</f>
        <v>0</v>
      </c>
      <c r="BA1875" s="1">
        <f>COUNTIF(F1875,"CCVV")</f>
        <v>0</v>
      </c>
      <c r="BB1875" s="1">
        <f>COUNTIF(F1875,"CCVVC")</f>
        <v>0</v>
      </c>
      <c r="BF1875" s="1" t="str">
        <f>RIGHT(F1875,4)</f>
        <v>VCVC</v>
      </c>
      <c r="BG1875" s="1"/>
      <c r="BJ1875">
        <v>1</v>
      </c>
      <c r="BK1875">
        <v>1</v>
      </c>
      <c r="BP1875" s="1">
        <f>SUM(BG1875:BO1875)</f>
        <v>2</v>
      </c>
      <c r="BQ1875">
        <v>0</v>
      </c>
      <c r="BS1875" s="1" t="str">
        <f>LEFT(B1875,1)</f>
        <v>o</v>
      </c>
      <c r="BT1875" s="1" t="str">
        <f>LEFT(B1875,2)</f>
        <v>os</v>
      </c>
      <c r="BU1875" s="1" t="str">
        <f>RIGHT(B1875,1)</f>
        <v>t</v>
      </c>
      <c r="BX1875" s="10">
        <v>1</v>
      </c>
      <c r="BY1875" s="10" t="str">
        <f>LEFT(CA1875,1)</f>
        <v>o</v>
      </c>
      <c r="BZ1875" s="10" t="str">
        <f>LEFT(CC1875,1)</f>
        <v>a</v>
      </c>
      <c r="CA1875" s="10" t="str">
        <f>RIGHT(B1875,4)</f>
        <v>osat</v>
      </c>
      <c r="CB1875" s="10" t="str">
        <f>RIGHT(B1875,3)</f>
        <v>sat</v>
      </c>
      <c r="CC1875" s="10" t="str">
        <f>RIGHT(B1875,2)</f>
        <v>at</v>
      </c>
      <c r="CD1875" s="10" t="str">
        <f>RIGHT(B1875,1)</f>
        <v>t</v>
      </c>
    </row>
    <row r="1876" spans="1:82">
      <c r="A1876">
        <v>7</v>
      </c>
      <c r="B1876" s="30" t="s">
        <v>3006</v>
      </c>
      <c r="C1876" t="s">
        <v>1268</v>
      </c>
      <c r="D1876" t="s">
        <v>1141</v>
      </c>
      <c r="E1876" t="s">
        <v>1141</v>
      </c>
      <c r="F1876" t="s">
        <v>2836</v>
      </c>
      <c r="G1876" s="1">
        <f>COUNTIF(B1876,"*ii*")</f>
        <v>0</v>
      </c>
      <c r="H1876" s="1">
        <f>COUNTIF(B1876,"*ee*")</f>
        <v>0</v>
      </c>
      <c r="I1876" s="1">
        <f>COUNTIF(B1876,"*aa*")</f>
        <v>0</v>
      </c>
      <c r="J1876" s="1">
        <f>COUNTIF(B1876,"*oo*")</f>
        <v>0</v>
      </c>
      <c r="K1876" s="1">
        <f>COUNTIF(B1876,"*uu*")</f>
        <v>0</v>
      </c>
      <c r="L1876" s="1">
        <f>COUNTIF(B1876,"*ia*")</f>
        <v>0</v>
      </c>
      <c r="M1876" s="1">
        <f>COUNTIF(B1876,"*iu*")</f>
        <v>0</v>
      </c>
      <c r="N1876" s="1">
        <f>COUNTIF(B1876,"*ei*")</f>
        <v>0</v>
      </c>
      <c r="O1876" s="1">
        <f>COUNTIF(B1876,"*ea*")</f>
        <v>0</v>
      </c>
      <c r="P1876" s="1">
        <f>COUNTIF(B1876,"*eo*")</f>
        <v>0</v>
      </c>
      <c r="Q1876" s="1">
        <f>COUNTIF(B1876,"*eu*")</f>
        <v>0</v>
      </c>
      <c r="R1876" s="1">
        <f>COUNTIF(B1876,"*ai*")</f>
        <v>0</v>
      </c>
      <c r="S1876" s="1">
        <f>COUNTIF(B1876,"*ae*")</f>
        <v>0</v>
      </c>
      <c r="T1876" s="1">
        <f>COUNTIF(B1876,"*ao*")</f>
        <v>0</v>
      </c>
      <c r="U1876" s="1">
        <f>COUNTIF(B1876,"*au*")</f>
        <v>0</v>
      </c>
      <c r="V1876" s="1">
        <f>COUNTIF(B1876,"*oi*")</f>
        <v>0</v>
      </c>
      <c r="W1876" s="1">
        <f>COUNTIF(B1876,"*oe*")</f>
        <v>0</v>
      </c>
      <c r="X1876" s="1">
        <f>COUNTIF(B1876,"*oa*")</f>
        <v>0</v>
      </c>
      <c r="Y1876" s="1">
        <f>COUNTIF(B1876,"*ou*")</f>
        <v>0</v>
      </c>
      <c r="Z1876" s="1">
        <f>COUNTIF(B1876,"*ui*")</f>
        <v>0</v>
      </c>
      <c r="AA1876" s="1">
        <f>COUNTIF(B1876,"*ua*")</f>
        <v>0</v>
      </c>
      <c r="AB1876">
        <f>SUM(G1876:AA1876)</f>
        <v>0</v>
      </c>
      <c r="AC1876">
        <v>2</v>
      </c>
      <c r="AD1876">
        <f>COUNTIF(AC1876,"2")</f>
        <v>1</v>
      </c>
      <c r="AE1876">
        <f>COUNTIF(AC1876,"3")</f>
        <v>0</v>
      </c>
      <c r="AF1876">
        <f>COUNTIF(AC1876,"4")</f>
        <v>0</v>
      </c>
      <c r="AG1876">
        <f>COUNTIF(AC1876,"5")</f>
        <v>0</v>
      </c>
      <c r="AH1876">
        <v>0</v>
      </c>
      <c r="AI1876">
        <v>0</v>
      </c>
      <c r="AJ1876">
        <v>1</v>
      </c>
      <c r="AM1876">
        <v>1</v>
      </c>
      <c r="AN1876" t="str">
        <f>RIGHT(B1876,1)</f>
        <v>ʔ</v>
      </c>
      <c r="AO1876" s="1">
        <f>COUNTIF(F1876,"CVCV")+COUNTIF(F1876,"CVVCV")</f>
        <v>0</v>
      </c>
      <c r="AP1876" s="1">
        <f>COUNTIF(F1876,"CVCVC")+COUNTIF(F1876,"CVVCVC")</f>
        <v>0</v>
      </c>
      <c r="AQ1876" s="1">
        <f>COUNTIF(F1876,"VCV")+COUNTIF(F1876,"VVCV")</f>
        <v>0</v>
      </c>
      <c r="AR1876" s="1">
        <f>COUNTIF(F1876,"VCVC")+COUNTIF(F1876,"VVCVC")</f>
        <v>1</v>
      </c>
      <c r="AS1876" s="1">
        <f>COUNTIF(F1876,"CVV")</f>
        <v>0</v>
      </c>
      <c r="AT1876" s="1">
        <f>COUNTIF(F1876,"CVVC")</f>
        <v>0</v>
      </c>
      <c r="AU1876" s="1">
        <f>COUNTIF(F1876,"VV")</f>
        <v>0</v>
      </c>
      <c r="AV1876" s="1">
        <f>COUNTIF(F1876,"VVC")</f>
        <v>0</v>
      </c>
      <c r="AW1876" s="1">
        <f>COUNTIF(F1876,"CVVCVC")+COUNTIF(F1876,"VVCVC")+COUNTIF(F1876,"CVVCV")+COUNTIF(F1876,"VVCV")</f>
        <v>0</v>
      </c>
      <c r="AY1876" s="1">
        <f>COUNTIF(F1876,"CCVCV")</f>
        <v>0</v>
      </c>
      <c r="AZ1876" s="1">
        <f>COUNTIF(F1876,"CCVCVC")</f>
        <v>0</v>
      </c>
      <c r="BA1876" s="1">
        <f>COUNTIF(F1876,"CCVV")</f>
        <v>0</v>
      </c>
      <c r="BB1876" s="1">
        <f>COUNTIF(F1876,"CCVVC")</f>
        <v>0</v>
      </c>
      <c r="BF1876" s="1" t="str">
        <f>RIGHT(F1876,4)</f>
        <v>VCVC</v>
      </c>
      <c r="BG1876" s="1"/>
      <c r="BJ1876">
        <v>1</v>
      </c>
      <c r="BK1876">
        <v>1</v>
      </c>
      <c r="BP1876" s="1">
        <f>SUM(BG1876:BO1876)</f>
        <v>2</v>
      </c>
      <c r="BQ1876">
        <v>0</v>
      </c>
      <c r="BS1876" s="1" t="str">
        <f>LEFT(B1876,1)</f>
        <v>a</v>
      </c>
      <c r="BT1876" s="1" t="str">
        <f>LEFT(B1876,2)</f>
        <v>ab</v>
      </c>
      <c r="BU1876" s="1" t="str">
        <f>RIGHT(B1876,1)</f>
        <v>ʔ</v>
      </c>
      <c r="BX1876" s="10">
        <v>1</v>
      </c>
      <c r="BY1876" s="10" t="str">
        <f>LEFT(CA1876,1)</f>
        <v>a</v>
      </c>
      <c r="BZ1876" s="10" t="str">
        <f>LEFT(CC1876,1)</f>
        <v>a</v>
      </c>
      <c r="CA1876" s="10" t="str">
        <f>RIGHT(B1876,4)</f>
        <v>abaʔ</v>
      </c>
      <c r="CB1876" s="10" t="str">
        <f>RIGHT(B1876,3)</f>
        <v>baʔ</v>
      </c>
      <c r="CC1876" s="10" t="str">
        <f>RIGHT(B1876,2)</f>
        <v>aʔ</v>
      </c>
      <c r="CD1876" s="10" t="str">
        <f>RIGHT(B1876,1)</f>
        <v>ʔ</v>
      </c>
    </row>
    <row r="1877" spans="1:82">
      <c r="A1877">
        <v>42</v>
      </c>
      <c r="B1877" s="30" t="s">
        <v>3008</v>
      </c>
      <c r="C1877" t="s">
        <v>2444</v>
      </c>
      <c r="D1877" t="s">
        <v>1141</v>
      </c>
      <c r="E1877" t="s">
        <v>1141</v>
      </c>
      <c r="F1877" t="s">
        <v>2836</v>
      </c>
      <c r="G1877" s="1">
        <f>COUNTIF(B1877,"*ii*")</f>
        <v>0</v>
      </c>
      <c r="H1877" s="1">
        <f>COUNTIF(B1877,"*ee*")</f>
        <v>0</v>
      </c>
      <c r="I1877" s="1">
        <f>COUNTIF(B1877,"*aa*")</f>
        <v>0</v>
      </c>
      <c r="J1877" s="1">
        <f>COUNTIF(B1877,"*oo*")</f>
        <v>0</v>
      </c>
      <c r="K1877" s="1">
        <f>COUNTIF(B1877,"*uu*")</f>
        <v>0</v>
      </c>
      <c r="L1877" s="1">
        <f>COUNTIF(B1877,"*ia*")</f>
        <v>0</v>
      </c>
      <c r="M1877" s="1">
        <f>COUNTIF(B1877,"*iu*")</f>
        <v>0</v>
      </c>
      <c r="N1877" s="1">
        <f>COUNTIF(B1877,"*ei*")</f>
        <v>0</v>
      </c>
      <c r="O1877" s="1">
        <f>COUNTIF(B1877,"*ea*")</f>
        <v>0</v>
      </c>
      <c r="P1877" s="1">
        <f>COUNTIF(B1877,"*eo*")</f>
        <v>0</v>
      </c>
      <c r="Q1877" s="1">
        <f>COUNTIF(B1877,"*eu*")</f>
        <v>0</v>
      </c>
      <c r="R1877" s="1">
        <f>COUNTIF(B1877,"*ai*")</f>
        <v>0</v>
      </c>
      <c r="S1877" s="1">
        <f>COUNTIF(B1877,"*ae*")</f>
        <v>0</v>
      </c>
      <c r="T1877" s="1">
        <f>COUNTIF(B1877,"*ao*")</f>
        <v>0</v>
      </c>
      <c r="U1877" s="1">
        <f>COUNTIF(B1877,"*au*")</f>
        <v>0</v>
      </c>
      <c r="V1877" s="1">
        <f>COUNTIF(B1877,"*oi*")</f>
        <v>0</v>
      </c>
      <c r="W1877" s="1">
        <f>COUNTIF(B1877,"*oe*")</f>
        <v>0</v>
      </c>
      <c r="X1877" s="1">
        <f>COUNTIF(B1877,"*oa*")</f>
        <v>0</v>
      </c>
      <c r="Y1877" s="1">
        <f>COUNTIF(B1877,"*ou*")</f>
        <v>0</v>
      </c>
      <c r="Z1877" s="1">
        <f>COUNTIF(B1877,"*ui*")</f>
        <v>0</v>
      </c>
      <c r="AA1877" s="1">
        <f>COUNTIF(B1877,"*ua*")</f>
        <v>0</v>
      </c>
      <c r="AB1877">
        <f>SUM(G1877:AA1877)</f>
        <v>0</v>
      </c>
      <c r="AC1877">
        <v>2</v>
      </c>
      <c r="AD1877">
        <f>COUNTIF(AC1877,"2")</f>
        <v>1</v>
      </c>
      <c r="AE1877">
        <f>COUNTIF(AC1877,"3")</f>
        <v>0</v>
      </c>
      <c r="AF1877">
        <f>COUNTIF(AC1877,"4")</f>
        <v>0</v>
      </c>
      <c r="AG1877">
        <f>COUNTIF(AC1877,"5")</f>
        <v>0</v>
      </c>
      <c r="AH1877">
        <v>0</v>
      </c>
      <c r="AI1877">
        <v>0</v>
      </c>
      <c r="AJ1877">
        <v>1</v>
      </c>
      <c r="AM1877">
        <v>1</v>
      </c>
      <c r="AN1877" t="str">
        <f>RIGHT(B1877,1)</f>
        <v>ʔ</v>
      </c>
      <c r="AO1877" s="1">
        <f>COUNTIF(F1877,"CVCV")+COUNTIF(F1877,"CVVCV")</f>
        <v>0</v>
      </c>
      <c r="AP1877" s="1">
        <f>COUNTIF(F1877,"CVCVC")+COUNTIF(F1877,"CVVCVC")</f>
        <v>0</v>
      </c>
      <c r="AQ1877" s="1">
        <f>COUNTIF(F1877,"VCV")+COUNTIF(F1877,"VVCV")</f>
        <v>0</v>
      </c>
      <c r="AR1877" s="1">
        <f>COUNTIF(F1877,"VCVC")+COUNTIF(F1877,"VVCVC")</f>
        <v>1</v>
      </c>
      <c r="AS1877" s="1">
        <f>COUNTIF(F1877,"CVV")</f>
        <v>0</v>
      </c>
      <c r="AT1877" s="1">
        <f>COUNTIF(F1877,"CVVC")</f>
        <v>0</v>
      </c>
      <c r="AU1877" s="1">
        <f>COUNTIF(F1877,"VV")</f>
        <v>0</v>
      </c>
      <c r="AV1877" s="1">
        <f>COUNTIF(F1877,"VVC")</f>
        <v>0</v>
      </c>
      <c r="AW1877" s="1">
        <f>COUNTIF(F1877,"CVVCVC")+COUNTIF(F1877,"VVCVC")+COUNTIF(F1877,"CVVCV")+COUNTIF(F1877,"VVCV")</f>
        <v>0</v>
      </c>
      <c r="AY1877" s="1">
        <f>COUNTIF(F1877,"CCVCV")</f>
        <v>0</v>
      </c>
      <c r="AZ1877" s="1">
        <f>COUNTIF(F1877,"CCVCVC")</f>
        <v>0</v>
      </c>
      <c r="BA1877" s="1">
        <f>COUNTIF(F1877,"CCVV")</f>
        <v>0</v>
      </c>
      <c r="BB1877" s="1">
        <f>COUNTIF(F1877,"CCVVC")</f>
        <v>0</v>
      </c>
      <c r="BF1877" s="1" t="str">
        <f>RIGHT(F1877,4)</f>
        <v>VCVC</v>
      </c>
      <c r="BG1877" s="1"/>
      <c r="BJ1877">
        <v>1</v>
      </c>
      <c r="BK1877">
        <v>1</v>
      </c>
      <c r="BP1877" s="1">
        <f>SUM(BG1877:BO1877)</f>
        <v>2</v>
      </c>
      <c r="BQ1877">
        <v>0</v>
      </c>
      <c r="BS1877" s="1" t="str">
        <f>LEFT(B1877,1)</f>
        <v>a</v>
      </c>
      <c r="BT1877" s="1" t="str">
        <f>LEFT(B1877,2)</f>
        <v>an</v>
      </c>
      <c r="BU1877" s="1" t="str">
        <f>RIGHT(B1877,1)</f>
        <v>ʔ</v>
      </c>
      <c r="BX1877" s="10">
        <v>1</v>
      </c>
      <c r="BY1877" s="10" t="str">
        <f>LEFT(CA1877,1)</f>
        <v>a</v>
      </c>
      <c r="BZ1877" s="10" t="str">
        <f>LEFT(CC1877,1)</f>
        <v>a</v>
      </c>
      <c r="CA1877" s="10" t="str">
        <f>RIGHT(B1877,4)</f>
        <v>anaʔ</v>
      </c>
      <c r="CB1877" s="10" t="str">
        <f>RIGHT(B1877,3)</f>
        <v>naʔ</v>
      </c>
      <c r="CC1877" s="10" t="str">
        <f>RIGHT(B1877,2)</f>
        <v>aʔ</v>
      </c>
      <c r="CD1877" s="10" t="str">
        <f>RIGHT(B1877,1)</f>
        <v>ʔ</v>
      </c>
    </row>
    <row r="1878" spans="1:82">
      <c r="A1878">
        <v>14</v>
      </c>
      <c r="B1878" s="30" t="s">
        <v>3007</v>
      </c>
      <c r="C1878" t="s">
        <v>1484</v>
      </c>
      <c r="D1878" t="s">
        <v>1152</v>
      </c>
      <c r="E1878" t="s">
        <v>1141</v>
      </c>
      <c r="F1878" t="s">
        <v>2836</v>
      </c>
      <c r="G1878" s="1">
        <f>COUNTIF(B1878,"*ii*")</f>
        <v>0</v>
      </c>
      <c r="H1878" s="1">
        <f>COUNTIF(B1878,"*ee*")</f>
        <v>0</v>
      </c>
      <c r="I1878" s="1">
        <f>COUNTIF(B1878,"*aa*")</f>
        <v>0</v>
      </c>
      <c r="J1878" s="1">
        <f>COUNTIF(B1878,"*oo*")</f>
        <v>0</v>
      </c>
      <c r="K1878" s="1">
        <f>COUNTIF(B1878,"*uu*")</f>
        <v>0</v>
      </c>
      <c r="L1878" s="1">
        <f>COUNTIF(B1878,"*ia*")</f>
        <v>0</v>
      </c>
      <c r="M1878" s="1">
        <f>COUNTIF(B1878,"*iu*")</f>
        <v>0</v>
      </c>
      <c r="N1878" s="1">
        <f>COUNTIF(B1878,"*ei*")</f>
        <v>0</v>
      </c>
      <c r="O1878" s="1">
        <f>COUNTIF(B1878,"*ea*")</f>
        <v>0</v>
      </c>
      <c r="P1878" s="1">
        <f>COUNTIF(B1878,"*eo*")</f>
        <v>0</v>
      </c>
      <c r="Q1878" s="1">
        <f>COUNTIF(B1878,"*eu*")</f>
        <v>0</v>
      </c>
      <c r="R1878" s="1">
        <f>COUNTIF(B1878,"*ai*")</f>
        <v>0</v>
      </c>
      <c r="S1878" s="1">
        <f>COUNTIF(B1878,"*ae*")</f>
        <v>0</v>
      </c>
      <c r="T1878" s="1">
        <f>COUNTIF(B1878,"*ao*")</f>
        <v>0</v>
      </c>
      <c r="U1878" s="1">
        <f>COUNTIF(B1878,"*au*")</f>
        <v>0</v>
      </c>
      <c r="V1878" s="1">
        <f>COUNTIF(B1878,"*oi*")</f>
        <v>0</v>
      </c>
      <c r="W1878" s="1">
        <f>COUNTIF(B1878,"*oe*")</f>
        <v>0</v>
      </c>
      <c r="X1878" s="1">
        <f>COUNTIF(B1878,"*oa*")</f>
        <v>0</v>
      </c>
      <c r="Y1878" s="1">
        <f>COUNTIF(B1878,"*ou*")</f>
        <v>0</v>
      </c>
      <c r="Z1878" s="1">
        <f>COUNTIF(B1878,"*ui*")</f>
        <v>0</v>
      </c>
      <c r="AA1878" s="1">
        <f>COUNTIF(B1878,"*ua*")</f>
        <v>0</v>
      </c>
      <c r="AB1878">
        <f>SUM(G1878:AA1878)</f>
        <v>0</v>
      </c>
      <c r="AC1878">
        <v>2</v>
      </c>
      <c r="AD1878">
        <f>COUNTIF(AC1878,"2")</f>
        <v>1</v>
      </c>
      <c r="AE1878">
        <f>COUNTIF(AC1878,"3")</f>
        <v>0</v>
      </c>
      <c r="AF1878">
        <f>COUNTIF(AC1878,"4")</f>
        <v>0</v>
      </c>
      <c r="AG1878">
        <f>COUNTIF(AC1878,"5")</f>
        <v>0</v>
      </c>
      <c r="AH1878">
        <v>0</v>
      </c>
      <c r="AI1878">
        <v>0</v>
      </c>
      <c r="AJ1878">
        <v>1</v>
      </c>
      <c r="AM1878">
        <v>1</v>
      </c>
      <c r="AN1878" t="str">
        <f>RIGHT(B1878,1)</f>
        <v>ʔ</v>
      </c>
      <c r="AO1878" s="1">
        <f>COUNTIF(F1878,"CVCV")+COUNTIF(F1878,"CVVCV")</f>
        <v>0</v>
      </c>
      <c r="AP1878" s="1">
        <f>COUNTIF(F1878,"CVCVC")+COUNTIF(F1878,"CVVCVC")</f>
        <v>0</v>
      </c>
      <c r="AQ1878" s="1">
        <f>COUNTIF(F1878,"VCV")+COUNTIF(F1878,"VVCV")</f>
        <v>0</v>
      </c>
      <c r="AR1878" s="1">
        <f>COUNTIF(F1878,"VCVC")+COUNTIF(F1878,"VVCVC")</f>
        <v>1</v>
      </c>
      <c r="AS1878" s="1">
        <f>COUNTIF(F1878,"CVV")</f>
        <v>0</v>
      </c>
      <c r="AT1878" s="1">
        <f>COUNTIF(F1878,"CVVC")</f>
        <v>0</v>
      </c>
      <c r="AU1878" s="1">
        <f>COUNTIF(F1878,"VV")</f>
        <v>0</v>
      </c>
      <c r="AV1878" s="1">
        <f>COUNTIF(F1878,"VVC")</f>
        <v>0</v>
      </c>
      <c r="AW1878" s="1">
        <f>COUNTIF(F1878,"CVVCVC")+COUNTIF(F1878,"VVCVC")+COUNTIF(F1878,"CVVCV")+COUNTIF(F1878,"VVCV")</f>
        <v>0</v>
      </c>
      <c r="AY1878" s="1">
        <f>COUNTIF(F1878,"CCVCV")</f>
        <v>0</v>
      </c>
      <c r="AZ1878" s="1">
        <f>COUNTIF(F1878,"CCVCVC")</f>
        <v>0</v>
      </c>
      <c r="BA1878" s="1">
        <f>COUNTIF(F1878,"CCVV")</f>
        <v>0</v>
      </c>
      <c r="BB1878" s="1">
        <f>COUNTIF(F1878,"CCVVC")</f>
        <v>0</v>
      </c>
      <c r="BF1878" s="1" t="str">
        <f>RIGHT(F1878,4)</f>
        <v>VCVC</v>
      </c>
      <c r="BG1878" s="1"/>
      <c r="BJ1878">
        <v>1</v>
      </c>
      <c r="BK1878">
        <v>1</v>
      </c>
      <c r="BP1878" s="1">
        <f>SUM(BG1878:BO1878)</f>
        <v>2</v>
      </c>
      <c r="BQ1878">
        <v>0</v>
      </c>
      <c r="BS1878" s="1" t="str">
        <f>LEFT(B1878,1)</f>
        <v>a</v>
      </c>
      <c r="BT1878" s="1" t="str">
        <f>LEFT(B1878,2)</f>
        <v>af</v>
      </c>
      <c r="BU1878" s="1" t="str">
        <f>RIGHT(B1878,1)</f>
        <v>ʔ</v>
      </c>
      <c r="BX1878" s="10">
        <v>1</v>
      </c>
      <c r="BY1878" s="10" t="str">
        <f>LEFT(CA1878,1)</f>
        <v>a</v>
      </c>
      <c r="BZ1878" s="10" t="str">
        <f>LEFT(CC1878,1)</f>
        <v>a</v>
      </c>
      <c r="CA1878" s="10" t="str">
        <f>RIGHT(B1878,4)</f>
        <v>afaʔ</v>
      </c>
      <c r="CB1878" s="10" t="str">
        <f>RIGHT(B1878,3)</f>
        <v>faʔ</v>
      </c>
      <c r="CC1878" s="10" t="str">
        <f>RIGHT(B1878,2)</f>
        <v>aʔ</v>
      </c>
      <c r="CD1878" s="10" t="str">
        <f>RIGHT(B1878,1)</f>
        <v>ʔ</v>
      </c>
    </row>
    <row r="1879" spans="1:82">
      <c r="A1879">
        <v>260</v>
      </c>
      <c r="B1879" s="30" t="s">
        <v>3041</v>
      </c>
      <c r="C1879" t="s">
        <v>2640</v>
      </c>
      <c r="D1879" t="s">
        <v>1141</v>
      </c>
      <c r="E1879" t="s">
        <v>1141</v>
      </c>
      <c r="F1879" t="s">
        <v>2836</v>
      </c>
      <c r="G1879" s="1">
        <f>COUNTIF(B1879,"*ii*")</f>
        <v>0</v>
      </c>
      <c r="H1879" s="1">
        <f>COUNTIF(B1879,"*ee*")</f>
        <v>0</v>
      </c>
      <c r="I1879" s="1">
        <f>COUNTIF(B1879,"*aa*")</f>
        <v>0</v>
      </c>
      <c r="J1879" s="1">
        <f>COUNTIF(B1879,"*oo*")</f>
        <v>0</v>
      </c>
      <c r="K1879" s="1">
        <f>COUNTIF(B1879,"*uu*")</f>
        <v>0</v>
      </c>
      <c r="L1879" s="1">
        <f>COUNTIF(B1879,"*ia*")</f>
        <v>0</v>
      </c>
      <c r="M1879" s="1">
        <f>COUNTIF(B1879,"*iu*")</f>
        <v>0</v>
      </c>
      <c r="N1879" s="1">
        <f>COUNTIF(B1879,"*ei*")</f>
        <v>0</v>
      </c>
      <c r="O1879" s="1">
        <f>COUNTIF(B1879,"*ea*")</f>
        <v>0</v>
      </c>
      <c r="P1879" s="1">
        <f>COUNTIF(B1879,"*eo*")</f>
        <v>0</v>
      </c>
      <c r="Q1879" s="1">
        <f>COUNTIF(B1879,"*eu*")</f>
        <v>0</v>
      </c>
      <c r="R1879" s="1">
        <f>COUNTIF(B1879,"*ai*")</f>
        <v>0</v>
      </c>
      <c r="S1879" s="1">
        <f>COUNTIF(B1879,"*ae*")</f>
        <v>0</v>
      </c>
      <c r="T1879" s="1">
        <f>COUNTIF(B1879,"*ao*")</f>
        <v>0</v>
      </c>
      <c r="U1879" s="1">
        <f>COUNTIF(B1879,"*au*")</f>
        <v>0</v>
      </c>
      <c r="V1879" s="1">
        <f>COUNTIF(B1879,"*oi*")</f>
        <v>0</v>
      </c>
      <c r="W1879" s="1">
        <f>COUNTIF(B1879,"*oe*")</f>
        <v>0</v>
      </c>
      <c r="X1879" s="1">
        <f>COUNTIF(B1879,"*oa*")</f>
        <v>0</v>
      </c>
      <c r="Y1879" s="1">
        <f>COUNTIF(B1879,"*ou*")</f>
        <v>0</v>
      </c>
      <c r="Z1879" s="1">
        <f>COUNTIF(B1879,"*ui*")</f>
        <v>0</v>
      </c>
      <c r="AA1879" s="1">
        <f>COUNTIF(B1879,"*ua*")</f>
        <v>0</v>
      </c>
      <c r="AB1879">
        <f>SUM(G1879:AA1879)</f>
        <v>0</v>
      </c>
      <c r="AC1879">
        <v>2</v>
      </c>
      <c r="AD1879">
        <f>COUNTIF(AC1879,"2")</f>
        <v>1</v>
      </c>
      <c r="AE1879">
        <f>COUNTIF(AC1879,"3")</f>
        <v>0</v>
      </c>
      <c r="AF1879">
        <f>COUNTIF(AC1879,"4")</f>
        <v>0</v>
      </c>
      <c r="AG1879">
        <f>COUNTIF(AC1879,"5")</f>
        <v>0</v>
      </c>
      <c r="AH1879">
        <v>0</v>
      </c>
      <c r="AI1879">
        <v>0</v>
      </c>
      <c r="AJ1879">
        <v>1</v>
      </c>
      <c r="AM1879">
        <v>1</v>
      </c>
      <c r="AN1879" t="str">
        <f>RIGHT(B1879,1)</f>
        <v>ʔ</v>
      </c>
      <c r="AO1879" s="1">
        <f>COUNTIF(F1879,"CVCV")+COUNTIF(F1879,"CVVCV")</f>
        <v>0</v>
      </c>
      <c r="AP1879" s="1">
        <f>COUNTIF(F1879,"CVCVC")+COUNTIF(F1879,"CVVCVC")</f>
        <v>0</v>
      </c>
      <c r="AQ1879" s="1">
        <f>COUNTIF(F1879,"VCV")+COUNTIF(F1879,"VVCV")</f>
        <v>0</v>
      </c>
      <c r="AR1879" s="1">
        <f>COUNTIF(F1879,"VCVC")+COUNTIF(F1879,"VVCVC")</f>
        <v>1</v>
      </c>
      <c r="AS1879" s="1">
        <f>COUNTIF(F1879,"CVV")</f>
        <v>0</v>
      </c>
      <c r="AT1879" s="1">
        <f>COUNTIF(F1879,"CVVC")</f>
        <v>0</v>
      </c>
      <c r="AU1879" s="1">
        <f>COUNTIF(F1879,"VV")</f>
        <v>0</v>
      </c>
      <c r="AV1879" s="1">
        <f>COUNTIF(F1879,"VVC")</f>
        <v>0</v>
      </c>
      <c r="AW1879" s="1">
        <f>COUNTIF(F1879,"CVVCVC")+COUNTIF(F1879,"VVCVC")+COUNTIF(F1879,"CVVCV")+COUNTIF(F1879,"VVCV")</f>
        <v>0</v>
      </c>
      <c r="AY1879" s="1">
        <f>COUNTIF(F1879,"CCVCV")</f>
        <v>0</v>
      </c>
      <c r="AZ1879" s="1">
        <f>COUNTIF(F1879,"CCVCVC")</f>
        <v>0</v>
      </c>
      <c r="BA1879" s="1">
        <f>COUNTIF(F1879,"CCVV")</f>
        <v>0</v>
      </c>
      <c r="BB1879" s="1">
        <f>COUNTIF(F1879,"CCVVC")</f>
        <v>0</v>
      </c>
      <c r="BF1879" s="1" t="str">
        <f>RIGHT(F1879,4)</f>
        <v>VCVC</v>
      </c>
      <c r="BG1879" s="1"/>
      <c r="BJ1879">
        <v>1</v>
      </c>
      <c r="BK1879">
        <v>1</v>
      </c>
      <c r="BP1879" s="1">
        <f>SUM(BG1879:BO1879)</f>
        <v>2</v>
      </c>
      <c r="BQ1879">
        <v>0</v>
      </c>
      <c r="BS1879" s="1" t="str">
        <f>LEFT(B1879,1)</f>
        <v>e</v>
      </c>
      <c r="BT1879" s="1" t="str">
        <f>LEFT(B1879,2)</f>
        <v>er</v>
      </c>
      <c r="BU1879" s="1" t="str">
        <f>RIGHT(B1879,1)</f>
        <v>ʔ</v>
      </c>
      <c r="BX1879" s="10">
        <v>1</v>
      </c>
      <c r="BY1879" s="10" t="str">
        <f>LEFT(CA1879,1)</f>
        <v>e</v>
      </c>
      <c r="BZ1879" s="10" t="str">
        <f>LEFT(CC1879,1)</f>
        <v>a</v>
      </c>
      <c r="CA1879" s="10" t="str">
        <f>RIGHT(B1879,4)</f>
        <v>eraʔ</v>
      </c>
      <c r="CB1879" s="10" t="str">
        <f>RIGHT(B1879,3)</f>
        <v>raʔ</v>
      </c>
      <c r="CC1879" s="10" t="str">
        <f>RIGHT(B1879,2)</f>
        <v>aʔ</v>
      </c>
      <c r="CD1879" s="10" t="str">
        <f>RIGHT(B1879,1)</f>
        <v>ʔ</v>
      </c>
    </row>
    <row r="1880" spans="1:82">
      <c r="A1880">
        <v>435</v>
      </c>
      <c r="B1880" s="30" t="s">
        <v>3062</v>
      </c>
      <c r="C1880" t="s">
        <v>1701</v>
      </c>
      <c r="D1880" t="s">
        <v>1141</v>
      </c>
      <c r="E1880" t="s">
        <v>1141</v>
      </c>
      <c r="F1880" t="s">
        <v>2836</v>
      </c>
      <c r="G1880" s="1">
        <f>COUNTIF(B1880,"*ii*")</f>
        <v>0</v>
      </c>
      <c r="H1880" s="1">
        <f>COUNTIF(B1880,"*ee*")</f>
        <v>0</v>
      </c>
      <c r="I1880" s="1">
        <f>COUNTIF(B1880,"*aa*")</f>
        <v>0</v>
      </c>
      <c r="J1880" s="1">
        <f>COUNTIF(B1880,"*oo*")</f>
        <v>0</v>
      </c>
      <c r="K1880" s="1">
        <f>COUNTIF(B1880,"*uu*")</f>
        <v>0</v>
      </c>
      <c r="L1880" s="1">
        <f>COUNTIF(B1880,"*ia*")</f>
        <v>0</v>
      </c>
      <c r="M1880" s="1">
        <f>COUNTIF(B1880,"*iu*")</f>
        <v>0</v>
      </c>
      <c r="N1880" s="1">
        <f>COUNTIF(B1880,"*ei*")</f>
        <v>0</v>
      </c>
      <c r="O1880" s="1">
        <f>COUNTIF(B1880,"*ea*")</f>
        <v>0</v>
      </c>
      <c r="P1880" s="1">
        <f>COUNTIF(B1880,"*eo*")</f>
        <v>0</v>
      </c>
      <c r="Q1880" s="1">
        <f>COUNTIF(B1880,"*eu*")</f>
        <v>0</v>
      </c>
      <c r="R1880" s="1">
        <f>COUNTIF(B1880,"*ai*")</f>
        <v>0</v>
      </c>
      <c r="S1880" s="1">
        <f>COUNTIF(B1880,"*ae*")</f>
        <v>0</v>
      </c>
      <c r="T1880" s="1">
        <f>COUNTIF(B1880,"*ao*")</f>
        <v>0</v>
      </c>
      <c r="U1880" s="1">
        <f>COUNTIF(B1880,"*au*")</f>
        <v>0</v>
      </c>
      <c r="V1880" s="1">
        <f>COUNTIF(B1880,"*oi*")</f>
        <v>0</v>
      </c>
      <c r="W1880" s="1">
        <f>COUNTIF(B1880,"*oe*")</f>
        <v>0</v>
      </c>
      <c r="X1880" s="1">
        <f>COUNTIF(B1880,"*oa*")</f>
        <v>0</v>
      </c>
      <c r="Y1880" s="1">
        <f>COUNTIF(B1880,"*ou*")</f>
        <v>0</v>
      </c>
      <c r="Z1880" s="1">
        <f>COUNTIF(B1880,"*ui*")</f>
        <v>0</v>
      </c>
      <c r="AA1880" s="1">
        <f>COUNTIF(B1880,"*ua*")</f>
        <v>0</v>
      </c>
      <c r="AB1880">
        <f>SUM(G1880:AA1880)</f>
        <v>0</v>
      </c>
      <c r="AC1880">
        <v>2</v>
      </c>
      <c r="AD1880">
        <f>COUNTIF(AC1880,"2")</f>
        <v>1</v>
      </c>
      <c r="AE1880">
        <f>COUNTIF(AC1880,"3")</f>
        <v>0</v>
      </c>
      <c r="AF1880">
        <f>COUNTIF(AC1880,"4")</f>
        <v>0</v>
      </c>
      <c r="AG1880">
        <f>COUNTIF(AC1880,"5")</f>
        <v>0</v>
      </c>
      <c r="AH1880">
        <v>0</v>
      </c>
      <c r="AI1880">
        <v>0</v>
      </c>
      <c r="AJ1880">
        <v>1</v>
      </c>
      <c r="AM1880">
        <v>1</v>
      </c>
      <c r="AN1880" t="str">
        <f>RIGHT(B1880,1)</f>
        <v>ʔ</v>
      </c>
      <c r="AO1880" s="1">
        <f>COUNTIF(F1880,"CVCV")+COUNTIF(F1880,"CVVCV")</f>
        <v>0</v>
      </c>
      <c r="AP1880" s="1">
        <f>COUNTIF(F1880,"CVCVC")+COUNTIF(F1880,"CVVCVC")</f>
        <v>0</v>
      </c>
      <c r="AQ1880" s="1">
        <f>COUNTIF(F1880,"VCV")+COUNTIF(F1880,"VVCV")</f>
        <v>0</v>
      </c>
      <c r="AR1880" s="1">
        <f>COUNTIF(F1880,"VCVC")+COUNTIF(F1880,"VVCVC")</f>
        <v>1</v>
      </c>
      <c r="AS1880" s="1">
        <f>COUNTIF(F1880,"CVV")</f>
        <v>0</v>
      </c>
      <c r="AT1880" s="1">
        <f>COUNTIF(F1880,"CVVC")</f>
        <v>0</v>
      </c>
      <c r="AU1880" s="1">
        <f>COUNTIF(F1880,"VV")</f>
        <v>0</v>
      </c>
      <c r="AV1880" s="1">
        <f>COUNTIF(F1880,"VVC")</f>
        <v>0</v>
      </c>
      <c r="AW1880" s="1">
        <f>COUNTIF(F1880,"CVVCVC")+COUNTIF(F1880,"VVCVC")+COUNTIF(F1880,"CVVCV")+COUNTIF(F1880,"VVCV")</f>
        <v>0</v>
      </c>
      <c r="AY1880" s="1">
        <f>COUNTIF(F1880,"CCVCV")</f>
        <v>0</v>
      </c>
      <c r="AZ1880" s="1">
        <f>COUNTIF(F1880,"CCVCVC")</f>
        <v>0</v>
      </c>
      <c r="BA1880" s="1">
        <f>COUNTIF(F1880,"CCVV")</f>
        <v>0</v>
      </c>
      <c r="BB1880" s="1">
        <f>COUNTIF(F1880,"CCVVC")</f>
        <v>0</v>
      </c>
      <c r="BF1880" s="1" t="str">
        <f>RIGHT(F1880,4)</f>
        <v>VCVC</v>
      </c>
      <c r="BG1880" s="1"/>
      <c r="BJ1880">
        <v>1</v>
      </c>
      <c r="BK1880">
        <v>1</v>
      </c>
      <c r="BP1880" s="1">
        <f>SUM(BG1880:BO1880)</f>
        <v>2</v>
      </c>
      <c r="BQ1880">
        <v>0</v>
      </c>
      <c r="BS1880" s="1" t="str">
        <f>LEFT(B1880,1)</f>
        <v>i</v>
      </c>
      <c r="BT1880" s="1" t="str">
        <f>LEFT(B1880,2)</f>
        <v>ik</v>
      </c>
      <c r="BU1880" s="1" t="str">
        <f>RIGHT(B1880,1)</f>
        <v>ʔ</v>
      </c>
      <c r="BX1880" s="10">
        <v>1</v>
      </c>
      <c r="BY1880" s="10" t="str">
        <f>LEFT(CA1880,1)</f>
        <v>i</v>
      </c>
      <c r="BZ1880" s="10" t="str">
        <f>LEFT(CC1880,1)</f>
        <v>a</v>
      </c>
      <c r="CA1880" s="10" t="str">
        <f>RIGHT(B1880,4)</f>
        <v>ikaʔ</v>
      </c>
      <c r="CB1880" s="10" t="str">
        <f>RIGHT(B1880,3)</f>
        <v>kaʔ</v>
      </c>
      <c r="CC1880" s="10" t="str">
        <f>RIGHT(B1880,2)</f>
        <v>aʔ</v>
      </c>
      <c r="CD1880" s="10" t="str">
        <f>RIGHT(B1880,1)</f>
        <v>ʔ</v>
      </c>
    </row>
    <row r="1881" spans="1:82">
      <c r="A1881">
        <v>1046</v>
      </c>
      <c r="B1881" s="30" t="s">
        <v>3182</v>
      </c>
      <c r="C1881" t="s">
        <v>2146</v>
      </c>
      <c r="D1881" t="s">
        <v>1141</v>
      </c>
      <c r="E1881" t="s">
        <v>1141</v>
      </c>
      <c r="F1881" t="s">
        <v>2836</v>
      </c>
      <c r="G1881" s="1">
        <f>COUNTIF(B1881,"*ii*")</f>
        <v>0</v>
      </c>
      <c r="H1881" s="1">
        <f>COUNTIF(B1881,"*ee*")</f>
        <v>0</v>
      </c>
      <c r="I1881" s="1">
        <f>COUNTIF(B1881,"*aa*")</f>
        <v>0</v>
      </c>
      <c r="J1881" s="1">
        <f>COUNTIF(B1881,"*oo*")</f>
        <v>0</v>
      </c>
      <c r="K1881" s="1">
        <f>COUNTIF(B1881,"*uu*")</f>
        <v>0</v>
      </c>
      <c r="L1881" s="1">
        <f>COUNTIF(B1881,"*ia*")</f>
        <v>0</v>
      </c>
      <c r="M1881" s="1">
        <f>COUNTIF(B1881,"*iu*")</f>
        <v>0</v>
      </c>
      <c r="N1881" s="1">
        <f>COUNTIF(B1881,"*ei*")</f>
        <v>0</v>
      </c>
      <c r="O1881" s="1">
        <f>COUNTIF(B1881,"*ea*")</f>
        <v>0</v>
      </c>
      <c r="P1881" s="1">
        <f>COUNTIF(B1881,"*eo*")</f>
        <v>0</v>
      </c>
      <c r="Q1881" s="1">
        <f>COUNTIF(B1881,"*eu*")</f>
        <v>0</v>
      </c>
      <c r="R1881" s="1">
        <f>COUNTIF(B1881,"*ai*")</f>
        <v>0</v>
      </c>
      <c r="S1881" s="1">
        <f>COUNTIF(B1881,"*ae*")</f>
        <v>0</v>
      </c>
      <c r="T1881" s="1">
        <f>COUNTIF(B1881,"*ao*")</f>
        <v>0</v>
      </c>
      <c r="U1881" s="1">
        <f>COUNTIF(B1881,"*au*")</f>
        <v>0</v>
      </c>
      <c r="V1881" s="1">
        <f>COUNTIF(B1881,"*oi*")</f>
        <v>0</v>
      </c>
      <c r="W1881" s="1">
        <f>COUNTIF(B1881,"*oe*")</f>
        <v>0</v>
      </c>
      <c r="X1881" s="1">
        <f>COUNTIF(B1881,"*oa*")</f>
        <v>0</v>
      </c>
      <c r="Y1881" s="1">
        <f>COUNTIF(B1881,"*ou*")</f>
        <v>0</v>
      </c>
      <c r="Z1881" s="1">
        <f>COUNTIF(B1881,"*ui*")</f>
        <v>0</v>
      </c>
      <c r="AA1881" s="1">
        <f>COUNTIF(B1881,"*ua*")</f>
        <v>0</v>
      </c>
      <c r="AB1881">
        <f>SUM(G1881:AA1881)</f>
        <v>0</v>
      </c>
      <c r="AC1881">
        <v>2</v>
      </c>
      <c r="AD1881">
        <f>COUNTIF(AC1881,"2")</f>
        <v>1</v>
      </c>
      <c r="AE1881">
        <f>COUNTIF(AC1881,"3")</f>
        <v>0</v>
      </c>
      <c r="AF1881">
        <f>COUNTIF(AC1881,"4")</f>
        <v>0</v>
      </c>
      <c r="AG1881">
        <f>COUNTIF(AC1881,"5")</f>
        <v>0</v>
      </c>
      <c r="AH1881">
        <v>0</v>
      </c>
      <c r="AI1881">
        <v>0</v>
      </c>
      <c r="AJ1881">
        <v>1</v>
      </c>
      <c r="AM1881">
        <v>1</v>
      </c>
      <c r="AN1881" t="str">
        <f>RIGHT(B1881,1)</f>
        <v>ʔ</v>
      </c>
      <c r="AO1881" s="1">
        <f>COUNTIF(F1881,"CVCV")+COUNTIF(F1881,"CVVCV")</f>
        <v>0</v>
      </c>
      <c r="AP1881" s="1">
        <f>COUNTIF(F1881,"CVCVC")+COUNTIF(F1881,"CVVCVC")</f>
        <v>0</v>
      </c>
      <c r="AQ1881" s="1">
        <f>COUNTIF(F1881,"VCV")+COUNTIF(F1881,"VVCV")</f>
        <v>0</v>
      </c>
      <c r="AR1881" s="1">
        <f>COUNTIF(F1881,"VCVC")+COUNTIF(F1881,"VVCVC")</f>
        <v>1</v>
      </c>
      <c r="AS1881" s="1">
        <f>COUNTIF(F1881,"CVV")</f>
        <v>0</v>
      </c>
      <c r="AT1881" s="1">
        <f>COUNTIF(F1881,"CVVC")</f>
        <v>0</v>
      </c>
      <c r="AU1881" s="1">
        <f>COUNTIF(F1881,"VV")</f>
        <v>0</v>
      </c>
      <c r="AV1881" s="1">
        <f>COUNTIF(F1881,"VVC")</f>
        <v>0</v>
      </c>
      <c r="AW1881" s="1">
        <f>COUNTIF(F1881,"CVVCVC")+COUNTIF(F1881,"VVCVC")+COUNTIF(F1881,"CVVCV")+COUNTIF(F1881,"VVCV")</f>
        <v>0</v>
      </c>
      <c r="AY1881" s="1">
        <f>COUNTIF(F1881,"CCVCV")</f>
        <v>0</v>
      </c>
      <c r="AZ1881" s="1">
        <f>COUNTIF(F1881,"CCVCVC")</f>
        <v>0</v>
      </c>
      <c r="BA1881" s="1">
        <f>COUNTIF(F1881,"CCVV")</f>
        <v>0</v>
      </c>
      <c r="BB1881" s="1">
        <f>COUNTIF(F1881,"CCVVC")</f>
        <v>0</v>
      </c>
      <c r="BF1881" s="1" t="str">
        <f>RIGHT(F1881,4)</f>
        <v>VCVC</v>
      </c>
      <c r="BG1881" s="1"/>
      <c r="BJ1881">
        <v>1</v>
      </c>
      <c r="BK1881">
        <v>1</v>
      </c>
      <c r="BP1881" s="1">
        <f>SUM(BG1881:BO1881)</f>
        <v>2</v>
      </c>
      <c r="BQ1881">
        <v>0</v>
      </c>
      <c r="BS1881" s="1" t="str">
        <f>LEFT(B1881,1)</f>
        <v>o</v>
      </c>
      <c r="BT1881" s="1" t="str">
        <f>LEFT(B1881,2)</f>
        <v>ob</v>
      </c>
      <c r="BU1881" s="1" t="str">
        <f>RIGHT(B1881,1)</f>
        <v>ʔ</v>
      </c>
      <c r="BX1881" s="10">
        <v>1</v>
      </c>
      <c r="BY1881" s="10" t="str">
        <f>LEFT(CA1881,1)</f>
        <v>o</v>
      </c>
      <c r="BZ1881" s="10" t="str">
        <f>LEFT(CC1881,1)</f>
        <v>a</v>
      </c>
      <c r="CA1881" s="10" t="str">
        <f>RIGHT(B1881,4)</f>
        <v>obaʔ</v>
      </c>
      <c r="CB1881" s="10" t="str">
        <f>RIGHT(B1881,3)</f>
        <v>baʔ</v>
      </c>
      <c r="CC1881" s="10" t="str">
        <f>RIGHT(B1881,2)</f>
        <v>aʔ</v>
      </c>
      <c r="CD1881" s="10" t="str">
        <f>RIGHT(B1881,1)</f>
        <v>ʔ</v>
      </c>
    </row>
    <row r="1882" spans="1:82">
      <c r="A1882">
        <v>1059</v>
      </c>
      <c r="B1882" s="30" t="s">
        <v>1138</v>
      </c>
      <c r="C1882" t="s">
        <v>2810</v>
      </c>
      <c r="D1882" t="s">
        <v>1141</v>
      </c>
      <c r="E1882" t="s">
        <v>1141</v>
      </c>
      <c r="F1882" t="s">
        <v>2836</v>
      </c>
      <c r="G1882" s="1">
        <f>COUNTIF(B1882,"*ii*")</f>
        <v>0</v>
      </c>
      <c r="H1882" s="1">
        <f>COUNTIF(B1882,"*ee*")</f>
        <v>0</v>
      </c>
      <c r="I1882" s="1">
        <f>COUNTIF(B1882,"*aa*")</f>
        <v>0</v>
      </c>
      <c r="J1882" s="1">
        <f>COUNTIF(B1882,"*oo*")</f>
        <v>0</v>
      </c>
      <c r="K1882" s="1">
        <f>COUNTIF(B1882,"*uu*")</f>
        <v>0</v>
      </c>
      <c r="L1882" s="1">
        <f>COUNTIF(B1882,"*ia*")</f>
        <v>0</v>
      </c>
      <c r="M1882" s="1">
        <f>COUNTIF(B1882,"*iu*")</f>
        <v>0</v>
      </c>
      <c r="N1882" s="1">
        <f>COUNTIF(B1882,"*ei*")</f>
        <v>0</v>
      </c>
      <c r="O1882" s="1">
        <f>COUNTIF(B1882,"*ea*")</f>
        <v>0</v>
      </c>
      <c r="P1882" s="1">
        <f>COUNTIF(B1882,"*eo*")</f>
        <v>0</v>
      </c>
      <c r="Q1882" s="1">
        <f>COUNTIF(B1882,"*eu*")</f>
        <v>0</v>
      </c>
      <c r="R1882" s="1">
        <f>COUNTIF(B1882,"*ai*")</f>
        <v>0</v>
      </c>
      <c r="S1882" s="1">
        <f>COUNTIF(B1882,"*ae*")</f>
        <v>0</v>
      </c>
      <c r="T1882" s="1">
        <f>COUNTIF(B1882,"*ao*")</f>
        <v>0</v>
      </c>
      <c r="U1882" s="1">
        <f>COUNTIF(B1882,"*au*")</f>
        <v>0</v>
      </c>
      <c r="V1882" s="1">
        <f>COUNTIF(B1882,"*oi*")</f>
        <v>0</v>
      </c>
      <c r="W1882" s="1">
        <f>COUNTIF(B1882,"*oe*")</f>
        <v>0</v>
      </c>
      <c r="X1882" s="1">
        <f>COUNTIF(B1882,"*oa*")</f>
        <v>0</v>
      </c>
      <c r="Y1882" s="1">
        <f>COUNTIF(B1882,"*ou*")</f>
        <v>0</v>
      </c>
      <c r="Z1882" s="1">
        <f>COUNTIF(B1882,"*ui*")</f>
        <v>0</v>
      </c>
      <c r="AA1882" s="1">
        <f>COUNTIF(B1882,"*ua*")</f>
        <v>0</v>
      </c>
      <c r="AB1882">
        <f>SUM(G1882:AA1882)</f>
        <v>0</v>
      </c>
      <c r="AC1882">
        <v>2</v>
      </c>
      <c r="AD1882">
        <f>COUNTIF(AC1882,"2")</f>
        <v>1</v>
      </c>
      <c r="AE1882">
        <f>COUNTIF(AC1882,"3")</f>
        <v>0</v>
      </c>
      <c r="AF1882">
        <f>COUNTIF(AC1882,"4")</f>
        <v>0</v>
      </c>
      <c r="AG1882">
        <f>COUNTIF(AC1882,"5")</f>
        <v>0</v>
      </c>
      <c r="AH1882">
        <v>0</v>
      </c>
      <c r="AI1882">
        <v>0</v>
      </c>
      <c r="AJ1882">
        <v>1</v>
      </c>
      <c r="AM1882">
        <v>1</v>
      </c>
      <c r="AN1882" t="str">
        <f>RIGHT(B1882,1)</f>
        <v>f</v>
      </c>
      <c r="AO1882" s="1">
        <f>COUNTIF(F1882,"CVCV")+COUNTIF(F1882,"CVVCV")</f>
        <v>0</v>
      </c>
      <c r="AP1882" s="1">
        <f>COUNTIF(F1882,"CVCVC")+COUNTIF(F1882,"CVVCVC")</f>
        <v>0</v>
      </c>
      <c r="AQ1882" s="1">
        <f>COUNTIF(F1882,"VCV")+COUNTIF(F1882,"VVCV")</f>
        <v>0</v>
      </c>
      <c r="AR1882" s="1">
        <f>COUNTIF(F1882,"VCVC")+COUNTIF(F1882,"VVCVC")</f>
        <v>1</v>
      </c>
      <c r="AS1882" s="1">
        <f>COUNTIF(F1882,"CVV")</f>
        <v>0</v>
      </c>
      <c r="AT1882" s="1">
        <f>COUNTIF(F1882,"CVVC")</f>
        <v>0</v>
      </c>
      <c r="AU1882" s="1">
        <f>COUNTIF(F1882,"VV")</f>
        <v>0</v>
      </c>
      <c r="AV1882" s="1">
        <f>COUNTIF(F1882,"VVC")</f>
        <v>0</v>
      </c>
      <c r="AW1882" s="1">
        <f>COUNTIF(F1882,"CVVCVC")+COUNTIF(F1882,"VVCVC")+COUNTIF(F1882,"CVVCV")+COUNTIF(F1882,"VVCV")</f>
        <v>0</v>
      </c>
      <c r="AY1882" s="1">
        <f>COUNTIF(F1882,"CCVCV")</f>
        <v>0</v>
      </c>
      <c r="AZ1882" s="1">
        <f>COUNTIF(F1882,"CCVCVC")</f>
        <v>0</v>
      </c>
      <c r="BA1882" s="1">
        <f>COUNTIF(F1882,"CCVV")</f>
        <v>0</v>
      </c>
      <c r="BB1882" s="1">
        <f>COUNTIF(F1882,"CCVVC")</f>
        <v>0</v>
      </c>
      <c r="BF1882" s="1" t="str">
        <f>RIGHT(F1882,4)</f>
        <v>VCVC</v>
      </c>
      <c r="BG1882" s="1"/>
      <c r="BJ1882">
        <v>1</v>
      </c>
      <c r="BP1882" s="1">
        <f>SUM(BG1882:BO1882)</f>
        <v>1</v>
      </c>
      <c r="BQ1882">
        <v>0</v>
      </c>
      <c r="BS1882" s="1" t="str">
        <f>LEFT(B1882,1)</f>
        <v>o</v>
      </c>
      <c r="BT1882" s="1" t="str">
        <f>LEFT(B1882,2)</f>
        <v>on</v>
      </c>
      <c r="BU1882" s="1" t="str">
        <f>RIGHT(B1882,1)</f>
        <v>f</v>
      </c>
      <c r="BX1882" s="10">
        <v>1</v>
      </c>
      <c r="BY1882" s="10" t="str">
        <f>LEFT(CA1882,1)</f>
        <v>o</v>
      </c>
      <c r="BZ1882" s="10" t="str">
        <f>LEFT(CC1882,1)</f>
        <v>e</v>
      </c>
      <c r="CA1882" s="10" t="str">
        <f>RIGHT(B1882,4)</f>
        <v>onef</v>
      </c>
      <c r="CB1882" s="10" t="str">
        <f>RIGHT(B1882,3)</f>
        <v>nef</v>
      </c>
      <c r="CC1882" s="10" t="str">
        <f>RIGHT(B1882,2)</f>
        <v>ef</v>
      </c>
      <c r="CD1882" s="10" t="str">
        <f>RIGHT(B1882,1)</f>
        <v>f</v>
      </c>
    </row>
    <row r="1883" spans="1:82">
      <c r="A1883">
        <v>1077</v>
      </c>
      <c r="B1883" s="30" t="s">
        <v>639</v>
      </c>
      <c r="C1883" t="s">
        <v>2036</v>
      </c>
      <c r="D1883" t="s">
        <v>1141</v>
      </c>
      <c r="E1883" t="s">
        <v>1141</v>
      </c>
      <c r="F1883" t="s">
        <v>2836</v>
      </c>
      <c r="G1883" s="1">
        <f>COUNTIF(B1883,"*ii*")</f>
        <v>0</v>
      </c>
      <c r="H1883" s="1">
        <f>COUNTIF(B1883,"*ee*")</f>
        <v>0</v>
      </c>
      <c r="I1883" s="1">
        <f>COUNTIF(B1883,"*aa*")</f>
        <v>0</v>
      </c>
      <c r="J1883" s="1">
        <f>COUNTIF(B1883,"*oo*")</f>
        <v>0</v>
      </c>
      <c r="K1883" s="1">
        <f>COUNTIF(B1883,"*uu*")</f>
        <v>0</v>
      </c>
      <c r="L1883" s="1">
        <f>COUNTIF(B1883,"*ia*")</f>
        <v>0</v>
      </c>
      <c r="M1883" s="1">
        <f>COUNTIF(B1883,"*iu*")</f>
        <v>0</v>
      </c>
      <c r="N1883" s="1">
        <f>COUNTIF(B1883,"*ei*")</f>
        <v>0</v>
      </c>
      <c r="O1883" s="1">
        <f>COUNTIF(B1883,"*ea*")</f>
        <v>0</v>
      </c>
      <c r="P1883" s="1">
        <f>COUNTIF(B1883,"*eo*")</f>
        <v>0</v>
      </c>
      <c r="Q1883" s="1">
        <f>COUNTIF(B1883,"*eu*")</f>
        <v>0</v>
      </c>
      <c r="R1883" s="1">
        <f>COUNTIF(B1883,"*ai*")</f>
        <v>0</v>
      </c>
      <c r="S1883" s="1">
        <f>COUNTIF(B1883,"*ae*")</f>
        <v>0</v>
      </c>
      <c r="T1883" s="1">
        <f>COUNTIF(B1883,"*ao*")</f>
        <v>0</v>
      </c>
      <c r="U1883" s="1">
        <f>COUNTIF(B1883,"*au*")</f>
        <v>0</v>
      </c>
      <c r="V1883" s="1">
        <f>COUNTIF(B1883,"*oi*")</f>
        <v>0</v>
      </c>
      <c r="W1883" s="1">
        <f>COUNTIF(B1883,"*oe*")</f>
        <v>0</v>
      </c>
      <c r="X1883" s="1">
        <f>COUNTIF(B1883,"*oa*")</f>
        <v>0</v>
      </c>
      <c r="Y1883" s="1">
        <f>COUNTIF(B1883,"*ou*")</f>
        <v>0</v>
      </c>
      <c r="Z1883" s="1">
        <f>COUNTIF(B1883,"*ui*")</f>
        <v>0</v>
      </c>
      <c r="AA1883" s="1">
        <f>COUNTIF(B1883,"*ua*")</f>
        <v>0</v>
      </c>
      <c r="AB1883">
        <f>SUM(G1883:AA1883)</f>
        <v>0</v>
      </c>
      <c r="AC1883">
        <v>2</v>
      </c>
      <c r="AD1883">
        <f>COUNTIF(AC1883,"2")</f>
        <v>1</v>
      </c>
      <c r="AE1883">
        <f>COUNTIF(AC1883,"3")</f>
        <v>0</v>
      </c>
      <c r="AF1883">
        <f>COUNTIF(AC1883,"4")</f>
        <v>0</v>
      </c>
      <c r="AG1883">
        <f>COUNTIF(AC1883,"5")</f>
        <v>0</v>
      </c>
      <c r="AH1883">
        <v>0</v>
      </c>
      <c r="AI1883">
        <v>0</v>
      </c>
      <c r="AJ1883">
        <v>1</v>
      </c>
      <c r="AM1883">
        <v>1</v>
      </c>
      <c r="AN1883" t="str">
        <f>RIGHT(B1883,1)</f>
        <v>n</v>
      </c>
      <c r="AO1883" s="1">
        <f>COUNTIF(F1883,"CVCV")+COUNTIF(F1883,"CVVCV")</f>
        <v>0</v>
      </c>
      <c r="AP1883" s="1">
        <f>COUNTIF(F1883,"CVCVC")+COUNTIF(F1883,"CVVCVC")</f>
        <v>0</v>
      </c>
      <c r="AQ1883" s="1">
        <f>COUNTIF(F1883,"VCV")+COUNTIF(F1883,"VVCV")</f>
        <v>0</v>
      </c>
      <c r="AR1883" s="1">
        <f>COUNTIF(F1883,"VCVC")+COUNTIF(F1883,"VVCVC")</f>
        <v>1</v>
      </c>
      <c r="AS1883" s="1">
        <f>COUNTIF(F1883,"CVV")</f>
        <v>0</v>
      </c>
      <c r="AT1883" s="1">
        <f>COUNTIF(F1883,"CVVC")</f>
        <v>0</v>
      </c>
      <c r="AU1883" s="1">
        <f>COUNTIF(F1883,"VV")</f>
        <v>0</v>
      </c>
      <c r="AV1883" s="1">
        <f>COUNTIF(F1883,"VVC")</f>
        <v>0</v>
      </c>
      <c r="AW1883" s="1">
        <f>COUNTIF(F1883,"CVVCVC")+COUNTIF(F1883,"VVCVC")+COUNTIF(F1883,"CVVCV")+COUNTIF(F1883,"VVCV")</f>
        <v>0</v>
      </c>
      <c r="AY1883" s="1">
        <f>COUNTIF(F1883,"CCVCV")</f>
        <v>0</v>
      </c>
      <c r="AZ1883" s="1">
        <f>COUNTIF(F1883,"CCVCVC")</f>
        <v>0</v>
      </c>
      <c r="BA1883" s="1">
        <f>COUNTIF(F1883,"CCVV")</f>
        <v>0</v>
      </c>
      <c r="BB1883" s="1">
        <f>COUNTIF(F1883,"CCVVC")</f>
        <v>0</v>
      </c>
      <c r="BF1883" s="1" t="str">
        <f>RIGHT(F1883,4)</f>
        <v>VCVC</v>
      </c>
      <c r="BG1883" s="1"/>
      <c r="BJ1883">
        <v>1</v>
      </c>
      <c r="BP1883" s="1">
        <f>SUM(BG1883:BO1883)</f>
        <v>1</v>
      </c>
      <c r="BQ1883">
        <v>0</v>
      </c>
      <c r="BS1883" s="1" t="str">
        <f>LEFT(B1883,1)</f>
        <v>o</v>
      </c>
      <c r="BT1883" s="1" t="str">
        <f>LEFT(B1883,2)</f>
        <v>ot</v>
      </c>
      <c r="BU1883" s="1" t="str">
        <f>RIGHT(B1883,1)</f>
        <v>n</v>
      </c>
      <c r="BX1883" s="10">
        <v>1</v>
      </c>
      <c r="BY1883" s="10" t="str">
        <f>LEFT(CA1883,1)</f>
        <v>o</v>
      </c>
      <c r="BZ1883" s="10" t="str">
        <f>LEFT(CC1883,1)</f>
        <v>e</v>
      </c>
      <c r="CA1883" s="10" t="str">
        <f>RIGHT(B1883,4)</f>
        <v>oten</v>
      </c>
      <c r="CB1883" s="10" t="str">
        <f>RIGHT(B1883,3)</f>
        <v>ten</v>
      </c>
      <c r="CC1883" s="10" t="str">
        <f>RIGHT(B1883,2)</f>
        <v>en</v>
      </c>
      <c r="CD1883" s="10" t="str">
        <f>RIGHT(B1883,1)</f>
        <v>n</v>
      </c>
    </row>
    <row r="1884" spans="1:82">
      <c r="A1884">
        <v>1069</v>
      </c>
      <c r="B1884" s="30" t="s">
        <v>3186</v>
      </c>
      <c r="C1884" t="s">
        <v>1386</v>
      </c>
      <c r="D1884" t="s">
        <v>1150</v>
      </c>
      <c r="E1884" t="s">
        <v>2821</v>
      </c>
      <c r="F1884" t="s">
        <v>2836</v>
      </c>
      <c r="G1884" s="1">
        <f>COUNTIF(B1884,"*ii*")</f>
        <v>0</v>
      </c>
      <c r="H1884" s="1">
        <f>COUNTIF(B1884,"*ee*")</f>
        <v>0</v>
      </c>
      <c r="I1884" s="1">
        <f>COUNTIF(B1884,"*aa*")</f>
        <v>0</v>
      </c>
      <c r="J1884" s="1">
        <f>COUNTIF(B1884,"*oo*")</f>
        <v>0</v>
      </c>
      <c r="K1884" s="1">
        <f>COUNTIF(B1884,"*uu*")</f>
        <v>0</v>
      </c>
      <c r="L1884" s="1">
        <f>COUNTIF(B1884,"*ia*")</f>
        <v>0</v>
      </c>
      <c r="M1884" s="1">
        <f>COUNTIF(B1884,"*iu*")</f>
        <v>0</v>
      </c>
      <c r="N1884" s="1">
        <f>COUNTIF(B1884,"*ei*")</f>
        <v>0</v>
      </c>
      <c r="O1884" s="1">
        <f>COUNTIF(B1884,"*ea*")</f>
        <v>0</v>
      </c>
      <c r="P1884" s="1">
        <f>COUNTIF(B1884,"*eo*")</f>
        <v>0</v>
      </c>
      <c r="Q1884" s="1">
        <f>COUNTIF(B1884,"*eu*")</f>
        <v>0</v>
      </c>
      <c r="R1884" s="1">
        <f>COUNTIF(B1884,"*ai*")</f>
        <v>0</v>
      </c>
      <c r="S1884" s="1">
        <f>COUNTIF(B1884,"*ae*")</f>
        <v>0</v>
      </c>
      <c r="T1884" s="1">
        <f>COUNTIF(B1884,"*ao*")</f>
        <v>0</v>
      </c>
      <c r="U1884" s="1">
        <f>COUNTIF(B1884,"*au*")</f>
        <v>0</v>
      </c>
      <c r="V1884" s="1">
        <f>COUNTIF(B1884,"*oi*")</f>
        <v>0</v>
      </c>
      <c r="W1884" s="1">
        <f>COUNTIF(B1884,"*oe*")</f>
        <v>0</v>
      </c>
      <c r="X1884" s="1">
        <f>COUNTIF(B1884,"*oa*")</f>
        <v>0</v>
      </c>
      <c r="Y1884" s="1">
        <f>COUNTIF(B1884,"*ou*")</f>
        <v>0</v>
      </c>
      <c r="Z1884" s="1">
        <f>COUNTIF(B1884,"*ui*")</f>
        <v>0</v>
      </c>
      <c r="AA1884" s="1">
        <f>COUNTIF(B1884,"*ua*")</f>
        <v>0</v>
      </c>
      <c r="AB1884">
        <f>SUM(G1884:AA1884)</f>
        <v>0</v>
      </c>
      <c r="AC1884">
        <v>2</v>
      </c>
      <c r="AD1884">
        <f>COUNTIF(AC1884,"2")</f>
        <v>1</v>
      </c>
      <c r="AE1884">
        <f>COUNTIF(AC1884,"3")</f>
        <v>0</v>
      </c>
      <c r="AF1884">
        <f>COUNTIF(AC1884,"4")</f>
        <v>0</v>
      </c>
      <c r="AG1884">
        <f>COUNTIF(AC1884,"5")</f>
        <v>0</v>
      </c>
      <c r="AH1884">
        <v>0</v>
      </c>
      <c r="AI1884">
        <v>0</v>
      </c>
      <c r="AJ1884">
        <v>1</v>
      </c>
      <c r="AM1884">
        <v>1</v>
      </c>
      <c r="AN1884" t="str">
        <f>RIGHT(B1884,1)</f>
        <v>n</v>
      </c>
      <c r="AO1884" s="1">
        <f>COUNTIF(F1884,"CVCV")+COUNTIF(F1884,"CVVCV")</f>
        <v>0</v>
      </c>
      <c r="AP1884" s="1">
        <f>COUNTIF(F1884,"CVCVC")+COUNTIF(F1884,"CVVCVC")</f>
        <v>0</v>
      </c>
      <c r="AQ1884" s="1">
        <f>COUNTIF(F1884,"VCV")+COUNTIF(F1884,"VVCV")</f>
        <v>0</v>
      </c>
      <c r="AR1884" s="1">
        <f>COUNTIF(F1884,"VCVC")+COUNTIF(F1884,"VVCVC")</f>
        <v>1</v>
      </c>
      <c r="AS1884" s="1">
        <f>COUNTIF(F1884,"CVV")</f>
        <v>0</v>
      </c>
      <c r="AT1884" s="1">
        <f>COUNTIF(F1884,"CVVC")</f>
        <v>0</v>
      </c>
      <c r="AU1884" s="1">
        <f>COUNTIF(F1884,"VV")</f>
        <v>0</v>
      </c>
      <c r="AV1884" s="1">
        <f>COUNTIF(F1884,"VVC")</f>
        <v>0</v>
      </c>
      <c r="AW1884" s="1">
        <f>COUNTIF(F1884,"CVVCVC")+COUNTIF(F1884,"VVCVC")+COUNTIF(F1884,"CVVCV")+COUNTIF(F1884,"VVCV")</f>
        <v>0</v>
      </c>
      <c r="AY1884" s="1">
        <f>COUNTIF(F1884,"CCVCV")</f>
        <v>0</v>
      </c>
      <c r="AZ1884" s="1">
        <f>COUNTIF(F1884,"CCVCVC")</f>
        <v>0</v>
      </c>
      <c r="BA1884" s="1">
        <f>COUNTIF(F1884,"CCVV")</f>
        <v>0</v>
      </c>
      <c r="BB1884" s="1">
        <f>COUNTIF(F1884,"CCVVC")</f>
        <v>0</v>
      </c>
      <c r="BF1884" s="1" t="str">
        <f>RIGHT(F1884,4)</f>
        <v>VCVC</v>
      </c>
      <c r="BG1884" s="1"/>
      <c r="BJ1884">
        <v>1</v>
      </c>
      <c r="BP1884" s="1">
        <f>SUM(BG1884:BO1884)</f>
        <v>1</v>
      </c>
      <c r="BQ1884">
        <v>0</v>
      </c>
      <c r="BS1884" s="1" t="str">
        <f>LEFT(B1884,1)</f>
        <v>o</v>
      </c>
      <c r="BT1884" s="1" t="str">
        <f>LEFT(B1884,2)</f>
        <v>oʔ</v>
      </c>
      <c r="BU1884" s="1" t="str">
        <f>RIGHT(B1884,1)</f>
        <v>n</v>
      </c>
      <c r="BX1884" s="10">
        <v>0</v>
      </c>
      <c r="BY1884" s="10" t="str">
        <f>LEFT(CA1884,1)</f>
        <v>o</v>
      </c>
      <c r="BZ1884" s="10" t="str">
        <f>LEFT(CC1884,1)</f>
        <v>e</v>
      </c>
      <c r="CA1884" s="10" t="str">
        <f>RIGHT(B1884,4)</f>
        <v>oʔen</v>
      </c>
      <c r="CB1884" s="10" t="str">
        <f>RIGHT(B1884,3)</f>
        <v>ʔen</v>
      </c>
      <c r="CC1884" s="10" t="str">
        <f>RIGHT(B1884,2)</f>
        <v>en</v>
      </c>
      <c r="CD1884" s="10" t="str">
        <f>RIGHT(B1884,1)</f>
        <v>n</v>
      </c>
    </row>
    <row r="1885" spans="1:82">
      <c r="A1885">
        <v>43</v>
      </c>
      <c r="B1885" s="30" t="s">
        <v>683</v>
      </c>
      <c r="C1885" t="s">
        <v>2098</v>
      </c>
      <c r="D1885" t="s">
        <v>1141</v>
      </c>
      <c r="E1885" t="s">
        <v>1141</v>
      </c>
      <c r="F1885" t="s">
        <v>2836</v>
      </c>
      <c r="G1885" s="1">
        <f>COUNTIF(B1885,"*ii*")</f>
        <v>0</v>
      </c>
      <c r="H1885" s="1">
        <f>COUNTIF(B1885,"*ee*")</f>
        <v>0</v>
      </c>
      <c r="I1885" s="1">
        <f>COUNTIF(B1885,"*aa*")</f>
        <v>0</v>
      </c>
      <c r="J1885" s="1">
        <f>COUNTIF(B1885,"*oo*")</f>
        <v>0</v>
      </c>
      <c r="K1885" s="1">
        <f>COUNTIF(B1885,"*uu*")</f>
        <v>0</v>
      </c>
      <c r="L1885" s="1">
        <f>COUNTIF(B1885,"*ia*")</f>
        <v>0</v>
      </c>
      <c r="M1885" s="1">
        <f>COUNTIF(B1885,"*iu*")</f>
        <v>0</v>
      </c>
      <c r="N1885" s="1">
        <f>COUNTIF(B1885,"*ei*")</f>
        <v>0</v>
      </c>
      <c r="O1885" s="1">
        <f>COUNTIF(B1885,"*ea*")</f>
        <v>0</v>
      </c>
      <c r="P1885" s="1">
        <f>COUNTIF(B1885,"*eo*")</f>
        <v>0</v>
      </c>
      <c r="Q1885" s="1">
        <f>COUNTIF(B1885,"*eu*")</f>
        <v>0</v>
      </c>
      <c r="R1885" s="1">
        <f>COUNTIF(B1885,"*ai*")</f>
        <v>0</v>
      </c>
      <c r="S1885" s="1">
        <f>COUNTIF(B1885,"*ae*")</f>
        <v>0</v>
      </c>
      <c r="T1885" s="1">
        <f>COUNTIF(B1885,"*ao*")</f>
        <v>0</v>
      </c>
      <c r="U1885" s="1">
        <f>COUNTIF(B1885,"*au*")</f>
        <v>0</v>
      </c>
      <c r="V1885" s="1">
        <f>COUNTIF(B1885,"*oi*")</f>
        <v>0</v>
      </c>
      <c r="W1885" s="1">
        <f>COUNTIF(B1885,"*oe*")</f>
        <v>0</v>
      </c>
      <c r="X1885" s="1">
        <f>COUNTIF(B1885,"*oa*")</f>
        <v>0</v>
      </c>
      <c r="Y1885" s="1">
        <f>COUNTIF(B1885,"*ou*")</f>
        <v>0</v>
      </c>
      <c r="Z1885" s="1">
        <f>COUNTIF(B1885,"*ui*")</f>
        <v>0</v>
      </c>
      <c r="AA1885" s="1">
        <f>COUNTIF(B1885,"*ua*")</f>
        <v>0</v>
      </c>
      <c r="AB1885">
        <f>SUM(G1885:AA1885)</f>
        <v>0</v>
      </c>
      <c r="AC1885">
        <v>2</v>
      </c>
      <c r="AD1885">
        <f>COUNTIF(AC1885,"2")</f>
        <v>1</v>
      </c>
      <c r="AE1885">
        <f>COUNTIF(AC1885,"3")</f>
        <v>0</v>
      </c>
      <c r="AF1885">
        <f>COUNTIF(AC1885,"4")</f>
        <v>0</v>
      </c>
      <c r="AG1885">
        <f>COUNTIF(AC1885,"5")</f>
        <v>0</v>
      </c>
      <c r="AH1885">
        <v>0</v>
      </c>
      <c r="AI1885">
        <v>0</v>
      </c>
      <c r="AJ1885">
        <v>1</v>
      </c>
      <c r="AM1885">
        <v>1</v>
      </c>
      <c r="AN1885" t="str">
        <f>RIGHT(B1885,1)</f>
        <v>t</v>
      </c>
      <c r="AO1885" s="1">
        <f>COUNTIF(F1885,"CVCV")+COUNTIF(F1885,"CVVCV")</f>
        <v>0</v>
      </c>
      <c r="AP1885" s="1">
        <f>COUNTIF(F1885,"CVCVC")+COUNTIF(F1885,"CVVCVC")</f>
        <v>0</v>
      </c>
      <c r="AQ1885" s="1">
        <f>COUNTIF(F1885,"VCV")+COUNTIF(F1885,"VVCV")</f>
        <v>0</v>
      </c>
      <c r="AR1885" s="1">
        <f>COUNTIF(F1885,"VCVC")+COUNTIF(F1885,"VVCVC")</f>
        <v>1</v>
      </c>
      <c r="AS1885" s="1">
        <f>COUNTIF(F1885,"CVV")</f>
        <v>0</v>
      </c>
      <c r="AT1885" s="1">
        <f>COUNTIF(F1885,"CVVC")</f>
        <v>0</v>
      </c>
      <c r="AU1885" s="1">
        <f>COUNTIF(F1885,"VV")</f>
        <v>0</v>
      </c>
      <c r="AV1885" s="1">
        <f>COUNTIF(F1885,"VVC")</f>
        <v>0</v>
      </c>
      <c r="AW1885" s="1">
        <f>COUNTIF(F1885,"CVVCVC")+COUNTIF(F1885,"VVCVC")+COUNTIF(F1885,"CVVCV")+COUNTIF(F1885,"VVCV")</f>
        <v>0</v>
      </c>
      <c r="AY1885" s="1">
        <f>COUNTIF(F1885,"CCVCV")</f>
        <v>0</v>
      </c>
      <c r="AZ1885" s="1">
        <f>COUNTIF(F1885,"CCVCVC")</f>
        <v>0</v>
      </c>
      <c r="BA1885" s="1">
        <f>COUNTIF(F1885,"CCVV")</f>
        <v>0</v>
      </c>
      <c r="BB1885" s="1">
        <f>COUNTIF(F1885,"CCVVC")</f>
        <v>0</v>
      </c>
      <c r="BF1885" s="1" t="str">
        <f>RIGHT(F1885,4)</f>
        <v>VCVC</v>
      </c>
      <c r="BG1885" s="1"/>
      <c r="BJ1885">
        <v>1</v>
      </c>
      <c r="BP1885" s="1">
        <f>SUM(BG1885:BO1885)</f>
        <v>1</v>
      </c>
      <c r="BQ1885">
        <v>0</v>
      </c>
      <c r="BS1885" s="1" t="str">
        <f>LEFT(B1885,1)</f>
        <v>a</v>
      </c>
      <c r="BT1885" s="1" t="str">
        <f>LEFT(B1885,2)</f>
        <v>an</v>
      </c>
      <c r="BU1885" s="1" t="str">
        <f>RIGHT(B1885,1)</f>
        <v>t</v>
      </c>
      <c r="BX1885" s="10">
        <v>1</v>
      </c>
      <c r="BY1885" s="10" t="str">
        <f>LEFT(CA1885,1)</f>
        <v>a</v>
      </c>
      <c r="BZ1885" s="10" t="str">
        <f>LEFT(CC1885,1)</f>
        <v>e</v>
      </c>
      <c r="CA1885" s="10" t="str">
        <f>RIGHT(B1885,4)</f>
        <v>anet</v>
      </c>
      <c r="CB1885" s="10" t="str">
        <f>RIGHT(B1885,3)</f>
        <v>net</v>
      </c>
      <c r="CC1885" s="10" t="str">
        <f>RIGHT(B1885,2)</f>
        <v>et</v>
      </c>
      <c r="CD1885" s="10" t="str">
        <f>RIGHT(B1885,1)</f>
        <v>t</v>
      </c>
    </row>
    <row r="1886" spans="1:82">
      <c r="A1886">
        <v>61</v>
      </c>
      <c r="B1886" s="30" t="s">
        <v>3009</v>
      </c>
      <c r="C1886" t="s">
        <v>1644</v>
      </c>
      <c r="D1886" t="s">
        <v>1157</v>
      </c>
      <c r="E1886" t="s">
        <v>1156</v>
      </c>
      <c r="F1886" t="s">
        <v>2836</v>
      </c>
      <c r="G1886" s="1">
        <f>COUNTIF(B1886,"*ii*")</f>
        <v>0</v>
      </c>
      <c r="H1886" s="1">
        <f>COUNTIF(B1886,"*ee*")</f>
        <v>0</v>
      </c>
      <c r="I1886" s="1">
        <f>COUNTIF(B1886,"*aa*")</f>
        <v>0</v>
      </c>
      <c r="J1886" s="1">
        <f>COUNTIF(B1886,"*oo*")</f>
        <v>0</v>
      </c>
      <c r="K1886" s="1">
        <f>COUNTIF(B1886,"*uu*")</f>
        <v>0</v>
      </c>
      <c r="L1886" s="1">
        <f>COUNTIF(B1886,"*ia*")</f>
        <v>0</v>
      </c>
      <c r="M1886" s="1">
        <f>COUNTIF(B1886,"*iu*")</f>
        <v>0</v>
      </c>
      <c r="N1886" s="1">
        <f>COUNTIF(B1886,"*ei*")</f>
        <v>0</v>
      </c>
      <c r="O1886" s="1">
        <f>COUNTIF(B1886,"*ea*")</f>
        <v>0</v>
      </c>
      <c r="P1886" s="1">
        <f>COUNTIF(B1886,"*eo*")</f>
        <v>0</v>
      </c>
      <c r="Q1886" s="1">
        <f>COUNTIF(B1886,"*eu*")</f>
        <v>0</v>
      </c>
      <c r="R1886" s="1">
        <f>COUNTIF(B1886,"*ai*")</f>
        <v>0</v>
      </c>
      <c r="S1886" s="1">
        <f>COUNTIF(B1886,"*ae*")</f>
        <v>0</v>
      </c>
      <c r="T1886" s="1">
        <f>COUNTIF(B1886,"*ao*")</f>
        <v>0</v>
      </c>
      <c r="U1886" s="1">
        <f>COUNTIF(B1886,"*au*")</f>
        <v>0</v>
      </c>
      <c r="V1886" s="1">
        <f>COUNTIF(B1886,"*oi*")</f>
        <v>0</v>
      </c>
      <c r="W1886" s="1">
        <f>COUNTIF(B1886,"*oe*")</f>
        <v>0</v>
      </c>
      <c r="X1886" s="1">
        <f>COUNTIF(B1886,"*oa*")</f>
        <v>0</v>
      </c>
      <c r="Y1886" s="1">
        <f>COUNTIF(B1886,"*ou*")</f>
        <v>0</v>
      </c>
      <c r="Z1886" s="1">
        <f>COUNTIF(B1886,"*ui*")</f>
        <v>0</v>
      </c>
      <c r="AA1886" s="1">
        <f>COUNTIF(B1886,"*ua*")</f>
        <v>0</v>
      </c>
      <c r="AB1886">
        <f>SUM(G1886:AA1886)</f>
        <v>0</v>
      </c>
      <c r="AC1886">
        <v>2</v>
      </c>
      <c r="AD1886">
        <f>COUNTIF(AC1886,"2")</f>
        <v>1</v>
      </c>
      <c r="AE1886">
        <f>COUNTIF(AC1886,"3")</f>
        <v>0</v>
      </c>
      <c r="AF1886">
        <f>COUNTIF(AC1886,"4")</f>
        <v>0</v>
      </c>
      <c r="AG1886">
        <f>COUNTIF(AC1886,"5")</f>
        <v>0</v>
      </c>
      <c r="AH1886">
        <v>0</v>
      </c>
      <c r="AI1886">
        <v>0</v>
      </c>
      <c r="AJ1886">
        <v>1</v>
      </c>
      <c r="AM1886">
        <v>1</v>
      </c>
      <c r="AN1886" t="str">
        <f>RIGHT(B1886,1)</f>
        <v>ʔ</v>
      </c>
      <c r="AO1886" s="1">
        <f>COUNTIF(F1886,"CVCV")+COUNTIF(F1886,"CVVCV")</f>
        <v>0</v>
      </c>
      <c r="AP1886" s="1">
        <f>COUNTIF(F1886,"CVCVC")+COUNTIF(F1886,"CVVCVC")</f>
        <v>0</v>
      </c>
      <c r="AQ1886" s="1">
        <f>COUNTIF(F1886,"VCV")+COUNTIF(F1886,"VVCV")</f>
        <v>0</v>
      </c>
      <c r="AR1886" s="1">
        <f>COUNTIF(F1886,"VCVC")+COUNTIF(F1886,"VVCVC")</f>
        <v>1</v>
      </c>
      <c r="AS1886" s="1">
        <f>COUNTIF(F1886,"CVV")</f>
        <v>0</v>
      </c>
      <c r="AT1886" s="1">
        <f>COUNTIF(F1886,"CVVC")</f>
        <v>0</v>
      </c>
      <c r="AU1886" s="1">
        <f>COUNTIF(F1886,"VV")</f>
        <v>0</v>
      </c>
      <c r="AV1886" s="1">
        <f>COUNTIF(F1886,"VVC")</f>
        <v>0</v>
      </c>
      <c r="AW1886" s="1">
        <f>COUNTIF(F1886,"CVVCVC")+COUNTIF(F1886,"VVCVC")+COUNTIF(F1886,"CVVCV")+COUNTIF(F1886,"VVCV")</f>
        <v>0</v>
      </c>
      <c r="AY1886" s="1">
        <f>COUNTIF(F1886,"CCVCV")</f>
        <v>0</v>
      </c>
      <c r="AZ1886" s="1">
        <f>COUNTIF(F1886,"CCVCVC")</f>
        <v>0</v>
      </c>
      <c r="BA1886" s="1">
        <f>COUNTIF(F1886,"CCVV")</f>
        <v>0</v>
      </c>
      <c r="BB1886" s="1">
        <f>COUNTIF(F1886,"CCVVC")</f>
        <v>0</v>
      </c>
      <c r="BF1886" s="1" t="str">
        <f>RIGHT(F1886,4)</f>
        <v>VCVC</v>
      </c>
      <c r="BG1886" s="1"/>
      <c r="BJ1886">
        <v>1</v>
      </c>
      <c r="BP1886" s="1">
        <f>SUM(BG1886:BO1886)</f>
        <v>1</v>
      </c>
      <c r="BQ1886">
        <v>0</v>
      </c>
      <c r="BS1886" s="1" t="str">
        <f>LEFT(B1886,1)</f>
        <v>a</v>
      </c>
      <c r="BT1886" s="1" t="str">
        <f>LEFT(B1886,2)</f>
        <v>ar</v>
      </c>
      <c r="BU1886" s="1" t="str">
        <f>RIGHT(B1886,1)</f>
        <v>ʔ</v>
      </c>
      <c r="BX1886" s="10">
        <v>1</v>
      </c>
      <c r="BY1886" s="10" t="str">
        <f>LEFT(CA1886,1)</f>
        <v>a</v>
      </c>
      <c r="BZ1886" s="10" t="str">
        <f>LEFT(CC1886,1)</f>
        <v>e</v>
      </c>
      <c r="CA1886" s="10" t="str">
        <f>RIGHT(B1886,4)</f>
        <v>areʔ</v>
      </c>
      <c r="CB1886" s="10" t="str">
        <f>RIGHT(B1886,3)</f>
        <v>reʔ</v>
      </c>
      <c r="CC1886" s="10" t="str">
        <f>RIGHT(B1886,2)</f>
        <v>eʔ</v>
      </c>
      <c r="CD1886" s="10" t="str">
        <f>RIGHT(B1886,1)</f>
        <v>ʔ</v>
      </c>
    </row>
    <row r="1887" spans="1:82">
      <c r="A1887">
        <v>1078</v>
      </c>
      <c r="B1887" s="30" t="s">
        <v>3188</v>
      </c>
      <c r="C1887" t="s">
        <v>333</v>
      </c>
      <c r="D1887" t="s">
        <v>1141</v>
      </c>
      <c r="E1887" t="s">
        <v>1141</v>
      </c>
      <c r="F1887" t="s">
        <v>2836</v>
      </c>
      <c r="G1887" s="1">
        <f>COUNTIF(B1887,"*ii*")</f>
        <v>0</v>
      </c>
      <c r="H1887" s="1">
        <f>COUNTIF(B1887,"*ee*")</f>
        <v>0</v>
      </c>
      <c r="I1887" s="1">
        <f>COUNTIF(B1887,"*aa*")</f>
        <v>0</v>
      </c>
      <c r="J1887" s="1">
        <f>COUNTIF(B1887,"*oo*")</f>
        <v>0</v>
      </c>
      <c r="K1887" s="1">
        <f>COUNTIF(B1887,"*uu*")</f>
        <v>0</v>
      </c>
      <c r="L1887" s="1">
        <f>COUNTIF(B1887,"*ia*")</f>
        <v>0</v>
      </c>
      <c r="M1887" s="1">
        <f>COUNTIF(B1887,"*iu*")</f>
        <v>0</v>
      </c>
      <c r="N1887" s="1">
        <f>COUNTIF(B1887,"*ei*")</f>
        <v>0</v>
      </c>
      <c r="O1887" s="1">
        <f>COUNTIF(B1887,"*ea*")</f>
        <v>0</v>
      </c>
      <c r="P1887" s="1">
        <f>COUNTIF(B1887,"*eo*")</f>
        <v>0</v>
      </c>
      <c r="Q1887" s="1">
        <f>COUNTIF(B1887,"*eu*")</f>
        <v>0</v>
      </c>
      <c r="R1887" s="1">
        <f>COUNTIF(B1887,"*ai*")</f>
        <v>0</v>
      </c>
      <c r="S1887" s="1">
        <f>COUNTIF(B1887,"*ae*")</f>
        <v>0</v>
      </c>
      <c r="T1887" s="1">
        <f>COUNTIF(B1887,"*ao*")</f>
        <v>0</v>
      </c>
      <c r="U1887" s="1">
        <f>COUNTIF(B1887,"*au*")</f>
        <v>0</v>
      </c>
      <c r="V1887" s="1">
        <f>COUNTIF(B1887,"*oi*")</f>
        <v>0</v>
      </c>
      <c r="W1887" s="1">
        <f>COUNTIF(B1887,"*oe*")</f>
        <v>0</v>
      </c>
      <c r="X1887" s="1">
        <f>COUNTIF(B1887,"*oa*")</f>
        <v>0</v>
      </c>
      <c r="Y1887" s="1">
        <f>COUNTIF(B1887,"*ou*")</f>
        <v>0</v>
      </c>
      <c r="Z1887" s="1">
        <f>COUNTIF(B1887,"*ui*")</f>
        <v>0</v>
      </c>
      <c r="AA1887" s="1">
        <f>COUNTIF(B1887,"*ua*")</f>
        <v>0</v>
      </c>
      <c r="AB1887">
        <f>SUM(G1887:AA1887)</f>
        <v>0</v>
      </c>
      <c r="AC1887">
        <v>2</v>
      </c>
      <c r="AD1887">
        <f>COUNTIF(AC1887,"2")</f>
        <v>1</v>
      </c>
      <c r="AE1887">
        <f>COUNTIF(AC1887,"3")</f>
        <v>0</v>
      </c>
      <c r="AF1887">
        <f>COUNTIF(AC1887,"4")</f>
        <v>0</v>
      </c>
      <c r="AG1887">
        <f>COUNTIF(AC1887,"5")</f>
        <v>0</v>
      </c>
      <c r="AH1887">
        <v>0</v>
      </c>
      <c r="AI1887">
        <v>0</v>
      </c>
      <c r="AJ1887">
        <v>1</v>
      </c>
      <c r="AM1887">
        <v>1</v>
      </c>
      <c r="AN1887" t="str">
        <f>RIGHT(B1887,1)</f>
        <v>ʔ</v>
      </c>
      <c r="AO1887" s="1">
        <f>COUNTIF(F1887,"CVCV")+COUNTIF(F1887,"CVVCV")</f>
        <v>0</v>
      </c>
      <c r="AP1887" s="1">
        <f>COUNTIF(F1887,"CVCVC")+COUNTIF(F1887,"CVVCVC")</f>
        <v>0</v>
      </c>
      <c r="AQ1887" s="1">
        <f>COUNTIF(F1887,"VCV")+COUNTIF(F1887,"VVCV")</f>
        <v>0</v>
      </c>
      <c r="AR1887" s="1">
        <f>COUNTIF(F1887,"VCVC")+COUNTIF(F1887,"VVCVC")</f>
        <v>1</v>
      </c>
      <c r="AS1887" s="1">
        <f>COUNTIF(F1887,"CVV")</f>
        <v>0</v>
      </c>
      <c r="AT1887" s="1">
        <f>COUNTIF(F1887,"CVVC")</f>
        <v>0</v>
      </c>
      <c r="AU1887" s="1">
        <f>COUNTIF(F1887,"VV")</f>
        <v>0</v>
      </c>
      <c r="AV1887" s="1">
        <f>COUNTIF(F1887,"VVC")</f>
        <v>0</v>
      </c>
      <c r="AW1887" s="1">
        <f>COUNTIF(F1887,"CVVCVC")+COUNTIF(F1887,"VVCVC")+COUNTIF(F1887,"CVVCV")+COUNTIF(F1887,"VVCV")</f>
        <v>0</v>
      </c>
      <c r="AY1887" s="1">
        <f>COUNTIF(F1887,"CCVCV")</f>
        <v>0</v>
      </c>
      <c r="AZ1887" s="1">
        <f>COUNTIF(F1887,"CCVCVC")</f>
        <v>0</v>
      </c>
      <c r="BA1887" s="1">
        <f>COUNTIF(F1887,"CCVV")</f>
        <v>0</v>
      </c>
      <c r="BB1887" s="1">
        <f>COUNTIF(F1887,"CCVVC")</f>
        <v>0</v>
      </c>
      <c r="BF1887" s="1" t="str">
        <f>RIGHT(F1887,4)</f>
        <v>VCVC</v>
      </c>
      <c r="BG1887" s="1"/>
      <c r="BJ1887">
        <v>1</v>
      </c>
      <c r="BP1887" s="1">
        <f>SUM(BG1887:BO1887)</f>
        <v>1</v>
      </c>
      <c r="BQ1887">
        <v>0</v>
      </c>
      <c r="BS1887" s="1" t="str">
        <f>LEFT(B1887,1)</f>
        <v>o</v>
      </c>
      <c r="BT1887" s="1" t="str">
        <f>LEFT(B1887,2)</f>
        <v>ot</v>
      </c>
      <c r="BU1887" s="1" t="str">
        <f>RIGHT(B1887,1)</f>
        <v>ʔ</v>
      </c>
      <c r="BX1887" s="10">
        <v>1</v>
      </c>
      <c r="BY1887" s="10" t="str">
        <f>LEFT(CA1887,1)</f>
        <v>o</v>
      </c>
      <c r="BZ1887" s="10" t="str">
        <f>LEFT(CC1887,1)</f>
        <v>e</v>
      </c>
      <c r="CA1887" s="10" t="str">
        <f>RIGHT(B1887,4)</f>
        <v>oteʔ</v>
      </c>
      <c r="CB1887" s="10" t="str">
        <f>RIGHT(B1887,3)</f>
        <v>teʔ</v>
      </c>
      <c r="CC1887" s="10" t="str">
        <f>RIGHT(B1887,2)</f>
        <v>eʔ</v>
      </c>
      <c r="CD1887" s="10" t="str">
        <f>RIGHT(B1887,1)</f>
        <v>ʔ</v>
      </c>
    </row>
    <row r="1888" spans="1:82">
      <c r="A1888">
        <v>1053</v>
      </c>
      <c r="B1888" s="30" t="s">
        <v>3183</v>
      </c>
      <c r="C1888" t="s">
        <v>1215</v>
      </c>
      <c r="D1888" t="s">
        <v>1157</v>
      </c>
      <c r="E1888" t="s">
        <v>1156</v>
      </c>
      <c r="F1888" t="s">
        <v>2836</v>
      </c>
      <c r="G1888" s="1">
        <f>COUNTIF(B1888,"*ii*")</f>
        <v>0</v>
      </c>
      <c r="H1888" s="1">
        <f>COUNTIF(B1888,"*ee*")</f>
        <v>0</v>
      </c>
      <c r="I1888" s="1">
        <f>COUNTIF(B1888,"*aa*")</f>
        <v>0</v>
      </c>
      <c r="J1888" s="1">
        <f>COUNTIF(B1888,"*oo*")</f>
        <v>0</v>
      </c>
      <c r="K1888" s="1">
        <f>COUNTIF(B1888,"*uu*")</f>
        <v>0</v>
      </c>
      <c r="L1888" s="1">
        <f>COUNTIF(B1888,"*ia*")</f>
        <v>0</v>
      </c>
      <c r="M1888" s="1">
        <f>COUNTIF(B1888,"*iu*")</f>
        <v>0</v>
      </c>
      <c r="N1888" s="1">
        <f>COUNTIF(B1888,"*ei*")</f>
        <v>0</v>
      </c>
      <c r="O1888" s="1">
        <f>COUNTIF(B1888,"*ea*")</f>
        <v>0</v>
      </c>
      <c r="P1888" s="1">
        <f>COUNTIF(B1888,"*eo*")</f>
        <v>0</v>
      </c>
      <c r="Q1888" s="1">
        <f>COUNTIF(B1888,"*eu*")</f>
        <v>0</v>
      </c>
      <c r="R1888" s="1">
        <f>COUNTIF(B1888,"*ai*")</f>
        <v>0</v>
      </c>
      <c r="S1888" s="1">
        <f>COUNTIF(B1888,"*ae*")</f>
        <v>0</v>
      </c>
      <c r="T1888" s="1">
        <f>COUNTIF(B1888,"*ao*")</f>
        <v>0</v>
      </c>
      <c r="U1888" s="1">
        <f>COUNTIF(B1888,"*au*")</f>
        <v>0</v>
      </c>
      <c r="V1888" s="1">
        <f>COUNTIF(B1888,"*oi*")</f>
        <v>0</v>
      </c>
      <c r="W1888" s="1">
        <f>COUNTIF(B1888,"*oe*")</f>
        <v>0</v>
      </c>
      <c r="X1888" s="1">
        <f>COUNTIF(B1888,"*oa*")</f>
        <v>0</v>
      </c>
      <c r="Y1888" s="1">
        <f>COUNTIF(B1888,"*ou*")</f>
        <v>0</v>
      </c>
      <c r="Z1888" s="1">
        <f>COUNTIF(B1888,"*ui*")</f>
        <v>0</v>
      </c>
      <c r="AA1888" s="1">
        <f>COUNTIF(B1888,"*ua*")</f>
        <v>0</v>
      </c>
      <c r="AB1888">
        <f>SUM(G1888:AA1888)</f>
        <v>0</v>
      </c>
      <c r="AC1888">
        <v>2</v>
      </c>
      <c r="AD1888">
        <f>COUNTIF(AC1888,"2")</f>
        <v>1</v>
      </c>
      <c r="AE1888">
        <f>COUNTIF(AC1888,"3")</f>
        <v>0</v>
      </c>
      <c r="AF1888">
        <f>COUNTIF(AC1888,"4")</f>
        <v>0</v>
      </c>
      <c r="AG1888">
        <f>COUNTIF(AC1888,"5")</f>
        <v>0</v>
      </c>
      <c r="AH1888">
        <v>0</v>
      </c>
      <c r="AI1888">
        <v>0</v>
      </c>
      <c r="AJ1888">
        <v>1</v>
      </c>
      <c r="AM1888">
        <v>1</v>
      </c>
      <c r="AN1888" t="str">
        <f>RIGHT(B1888,1)</f>
        <v>ʔ</v>
      </c>
      <c r="AO1888" s="1">
        <f>COUNTIF(F1888,"CVCV")+COUNTIF(F1888,"CVVCV")</f>
        <v>0</v>
      </c>
      <c r="AP1888" s="1">
        <f>COUNTIF(F1888,"CVCVC")+COUNTIF(F1888,"CVVCVC")</f>
        <v>0</v>
      </c>
      <c r="AQ1888" s="1">
        <f>COUNTIF(F1888,"VCV")+COUNTIF(F1888,"VVCV")</f>
        <v>0</v>
      </c>
      <c r="AR1888" s="1">
        <f>COUNTIF(F1888,"VCVC")+COUNTIF(F1888,"VVCVC")</f>
        <v>1</v>
      </c>
      <c r="AS1888" s="1">
        <f>COUNTIF(F1888,"CVV")</f>
        <v>0</v>
      </c>
      <c r="AT1888" s="1">
        <f>COUNTIF(F1888,"CVVC")</f>
        <v>0</v>
      </c>
      <c r="AU1888" s="1">
        <f>COUNTIF(F1888,"VV")</f>
        <v>0</v>
      </c>
      <c r="AV1888" s="1">
        <f>COUNTIF(F1888,"VVC")</f>
        <v>0</v>
      </c>
      <c r="AW1888" s="1">
        <f>COUNTIF(F1888,"CVVCVC")+COUNTIF(F1888,"VVCVC")+COUNTIF(F1888,"CVVCV")+COUNTIF(F1888,"VVCV")</f>
        <v>0</v>
      </c>
      <c r="AY1888" s="1">
        <f>COUNTIF(F1888,"CCVCV")</f>
        <v>0</v>
      </c>
      <c r="AZ1888" s="1">
        <f>COUNTIF(F1888,"CCVCVC")</f>
        <v>0</v>
      </c>
      <c r="BA1888" s="1">
        <f>COUNTIF(F1888,"CCVV")</f>
        <v>0</v>
      </c>
      <c r="BB1888" s="1">
        <f>COUNTIF(F1888,"CCVVC")</f>
        <v>0</v>
      </c>
      <c r="BF1888" s="1" t="str">
        <f>RIGHT(F1888,4)</f>
        <v>VCVC</v>
      </c>
      <c r="BG1888" s="1"/>
      <c r="BJ1888">
        <v>1</v>
      </c>
      <c r="BP1888" s="1">
        <f>SUM(BG1888:BO1888)</f>
        <v>1</v>
      </c>
      <c r="BQ1888">
        <v>0</v>
      </c>
      <c r="BS1888" s="1" t="str">
        <f>LEFT(B1888,1)</f>
        <v>o</v>
      </c>
      <c r="BT1888" s="1" t="str">
        <f>LEFT(B1888,2)</f>
        <v>ok</v>
      </c>
      <c r="BU1888" s="1" t="str">
        <f>RIGHT(B1888,1)</f>
        <v>ʔ</v>
      </c>
      <c r="BX1888" s="10">
        <v>1</v>
      </c>
      <c r="BY1888" s="10" t="str">
        <f>LEFT(CA1888,1)</f>
        <v>o</v>
      </c>
      <c r="BZ1888" s="10" t="str">
        <f>LEFT(CC1888,1)</f>
        <v>e</v>
      </c>
      <c r="CA1888" s="10" t="str">
        <f>RIGHT(B1888,4)</f>
        <v>okeʔ</v>
      </c>
      <c r="CB1888" s="10" t="str">
        <f>RIGHT(B1888,3)</f>
        <v>keʔ</v>
      </c>
      <c r="CC1888" s="10" t="str">
        <f>RIGHT(B1888,2)</f>
        <v>eʔ</v>
      </c>
      <c r="CD1888" s="10" t="str">
        <f>RIGHT(B1888,1)</f>
        <v>ʔ</v>
      </c>
    </row>
    <row r="1889" spans="1:82">
      <c r="A1889">
        <v>68</v>
      </c>
      <c r="B1889" s="30" t="s">
        <v>404</v>
      </c>
      <c r="C1889" t="s">
        <v>1711</v>
      </c>
      <c r="D1889" t="s">
        <v>1141</v>
      </c>
      <c r="E1889" t="s">
        <v>1141</v>
      </c>
      <c r="F1889" t="s">
        <v>2836</v>
      </c>
      <c r="G1889" s="1">
        <f>COUNTIF(B1889,"*ii*")</f>
        <v>0</v>
      </c>
      <c r="H1889" s="1">
        <f>COUNTIF(B1889,"*ee*")</f>
        <v>0</v>
      </c>
      <c r="I1889" s="1">
        <f>COUNTIF(B1889,"*aa*")</f>
        <v>0</v>
      </c>
      <c r="J1889" s="1">
        <f>COUNTIF(B1889,"*oo*")</f>
        <v>0</v>
      </c>
      <c r="K1889" s="1">
        <f>COUNTIF(B1889,"*uu*")</f>
        <v>0</v>
      </c>
      <c r="L1889" s="1">
        <f>COUNTIF(B1889,"*ia*")</f>
        <v>0</v>
      </c>
      <c r="M1889" s="1">
        <f>COUNTIF(B1889,"*iu*")</f>
        <v>0</v>
      </c>
      <c r="N1889" s="1">
        <f>COUNTIF(B1889,"*ei*")</f>
        <v>0</v>
      </c>
      <c r="O1889" s="1">
        <f>COUNTIF(B1889,"*ea*")</f>
        <v>0</v>
      </c>
      <c r="P1889" s="1">
        <f>COUNTIF(B1889,"*eo*")</f>
        <v>0</v>
      </c>
      <c r="Q1889" s="1">
        <f>COUNTIF(B1889,"*eu*")</f>
        <v>0</v>
      </c>
      <c r="R1889" s="1">
        <f>COUNTIF(B1889,"*ai*")</f>
        <v>0</v>
      </c>
      <c r="S1889" s="1">
        <f>COUNTIF(B1889,"*ae*")</f>
        <v>0</v>
      </c>
      <c r="T1889" s="1">
        <f>COUNTIF(B1889,"*ao*")</f>
        <v>0</v>
      </c>
      <c r="U1889" s="1">
        <f>COUNTIF(B1889,"*au*")</f>
        <v>0</v>
      </c>
      <c r="V1889" s="1">
        <f>COUNTIF(B1889,"*oi*")</f>
        <v>0</v>
      </c>
      <c r="W1889" s="1">
        <f>COUNTIF(B1889,"*oe*")</f>
        <v>0</v>
      </c>
      <c r="X1889" s="1">
        <f>COUNTIF(B1889,"*oa*")</f>
        <v>0</v>
      </c>
      <c r="Y1889" s="1">
        <f>COUNTIF(B1889,"*ou*")</f>
        <v>0</v>
      </c>
      <c r="Z1889" s="1">
        <f>COUNTIF(B1889,"*ui*")</f>
        <v>0</v>
      </c>
      <c r="AA1889" s="1">
        <f>COUNTIF(B1889,"*ua*")</f>
        <v>0</v>
      </c>
      <c r="AB1889">
        <f>SUM(G1889:AA1889)</f>
        <v>0</v>
      </c>
      <c r="AC1889">
        <v>2</v>
      </c>
      <c r="AD1889">
        <f>COUNTIF(AC1889,"2")</f>
        <v>1</v>
      </c>
      <c r="AE1889">
        <f>COUNTIF(AC1889,"3")</f>
        <v>0</v>
      </c>
      <c r="AF1889">
        <f>COUNTIF(AC1889,"4")</f>
        <v>0</v>
      </c>
      <c r="AG1889">
        <f>COUNTIF(AC1889,"5")</f>
        <v>0</v>
      </c>
      <c r="AH1889">
        <v>0</v>
      </c>
      <c r="AI1889">
        <v>0</v>
      </c>
      <c r="AJ1889">
        <v>1</v>
      </c>
      <c r="AM1889">
        <v>1</v>
      </c>
      <c r="AN1889" t="str">
        <f>RIGHT(B1889,1)</f>
        <v>k</v>
      </c>
      <c r="AO1889" s="1">
        <f>COUNTIF(F1889,"CVCV")+COUNTIF(F1889,"CVVCV")</f>
        <v>0</v>
      </c>
      <c r="AP1889" s="1">
        <f>COUNTIF(F1889,"CVCVC")+COUNTIF(F1889,"CVVCVC")</f>
        <v>0</v>
      </c>
      <c r="AQ1889" s="1">
        <f>COUNTIF(F1889,"VCV")+COUNTIF(F1889,"VVCV")</f>
        <v>0</v>
      </c>
      <c r="AR1889" s="1">
        <f>COUNTIF(F1889,"VCVC")+COUNTIF(F1889,"VVCVC")</f>
        <v>1</v>
      </c>
      <c r="AS1889" s="1">
        <f>COUNTIF(F1889,"CVV")</f>
        <v>0</v>
      </c>
      <c r="AT1889" s="1">
        <f>COUNTIF(F1889,"CVVC")</f>
        <v>0</v>
      </c>
      <c r="AU1889" s="1">
        <f>COUNTIF(F1889,"VV")</f>
        <v>0</v>
      </c>
      <c r="AV1889" s="1">
        <f>COUNTIF(F1889,"VVC")</f>
        <v>0</v>
      </c>
      <c r="AW1889" s="1">
        <f>COUNTIF(F1889,"CVVCVC")+COUNTIF(F1889,"VVCVC")+COUNTIF(F1889,"CVVCV")+COUNTIF(F1889,"VVCV")</f>
        <v>0</v>
      </c>
      <c r="AY1889" s="1">
        <f>COUNTIF(F1889,"CCVCV")</f>
        <v>0</v>
      </c>
      <c r="AZ1889" s="1">
        <f>COUNTIF(F1889,"CCVCVC")</f>
        <v>0</v>
      </c>
      <c r="BA1889" s="1">
        <f>COUNTIF(F1889,"CCVV")</f>
        <v>0</v>
      </c>
      <c r="BB1889" s="1">
        <f>COUNTIF(F1889,"CCVVC")</f>
        <v>0</v>
      </c>
      <c r="BF1889" s="1" t="str">
        <f>RIGHT(F1889,4)</f>
        <v>VCVC</v>
      </c>
      <c r="BG1889" s="1"/>
      <c r="BJ1889">
        <v>1</v>
      </c>
      <c r="BP1889" s="1">
        <f>SUM(BG1889:BO1889)</f>
        <v>1</v>
      </c>
      <c r="BQ1889">
        <v>0</v>
      </c>
      <c r="BS1889" s="1" t="str">
        <f>LEFT(B1889,1)</f>
        <v>a</v>
      </c>
      <c r="BT1889" s="1" t="str">
        <f>LEFT(B1889,2)</f>
        <v>as</v>
      </c>
      <c r="BU1889" s="1" t="str">
        <f>RIGHT(B1889,1)</f>
        <v>k</v>
      </c>
      <c r="BX1889" s="10">
        <v>1</v>
      </c>
      <c r="BY1889" s="10" t="str">
        <f>LEFT(CA1889,1)</f>
        <v>a</v>
      </c>
      <c r="BZ1889" s="10" t="str">
        <f>LEFT(CC1889,1)</f>
        <v>i</v>
      </c>
      <c r="CA1889" s="10" t="str">
        <f>RIGHT(B1889,4)</f>
        <v>asik</v>
      </c>
      <c r="CB1889" s="10" t="str">
        <f>RIGHT(B1889,3)</f>
        <v>sik</v>
      </c>
      <c r="CC1889" s="10" t="str">
        <f>RIGHT(B1889,2)</f>
        <v>ik</v>
      </c>
      <c r="CD1889" s="10" t="str">
        <f>RIGHT(B1889,1)</f>
        <v>k</v>
      </c>
    </row>
    <row r="1890" spans="1:82">
      <c r="A1890">
        <v>46</v>
      </c>
      <c r="B1890" s="30" t="s">
        <v>1116</v>
      </c>
      <c r="C1890" t="s">
        <v>2775</v>
      </c>
      <c r="D1890" t="s">
        <v>1141</v>
      </c>
      <c r="E1890" t="s">
        <v>1141</v>
      </c>
      <c r="F1890" t="s">
        <v>2836</v>
      </c>
      <c r="G1890" s="1">
        <f>COUNTIF(B1890,"*ii*")</f>
        <v>0</v>
      </c>
      <c r="H1890" s="1">
        <f>COUNTIF(B1890,"*ee*")</f>
        <v>0</v>
      </c>
      <c r="I1890" s="1">
        <f>COUNTIF(B1890,"*aa*")</f>
        <v>0</v>
      </c>
      <c r="J1890" s="1">
        <f>COUNTIF(B1890,"*oo*")</f>
        <v>0</v>
      </c>
      <c r="K1890" s="1">
        <f>COUNTIF(B1890,"*uu*")</f>
        <v>0</v>
      </c>
      <c r="L1890" s="1">
        <f>COUNTIF(B1890,"*ia*")</f>
        <v>0</v>
      </c>
      <c r="M1890" s="1">
        <f>COUNTIF(B1890,"*iu*")</f>
        <v>0</v>
      </c>
      <c r="N1890" s="1">
        <f>COUNTIF(B1890,"*ei*")</f>
        <v>0</v>
      </c>
      <c r="O1890" s="1">
        <f>COUNTIF(B1890,"*ea*")</f>
        <v>0</v>
      </c>
      <c r="P1890" s="1">
        <f>COUNTIF(B1890,"*eo*")</f>
        <v>0</v>
      </c>
      <c r="Q1890" s="1">
        <f>COUNTIF(B1890,"*eu*")</f>
        <v>0</v>
      </c>
      <c r="R1890" s="1">
        <f>COUNTIF(B1890,"*ai*")</f>
        <v>0</v>
      </c>
      <c r="S1890" s="1">
        <f>COUNTIF(B1890,"*ae*")</f>
        <v>0</v>
      </c>
      <c r="T1890" s="1">
        <f>COUNTIF(B1890,"*ao*")</f>
        <v>0</v>
      </c>
      <c r="U1890" s="1">
        <f>COUNTIF(B1890,"*au*")</f>
        <v>0</v>
      </c>
      <c r="V1890" s="1">
        <f>COUNTIF(B1890,"*oi*")</f>
        <v>0</v>
      </c>
      <c r="W1890" s="1">
        <f>COUNTIF(B1890,"*oe*")</f>
        <v>0</v>
      </c>
      <c r="X1890" s="1">
        <f>COUNTIF(B1890,"*oa*")</f>
        <v>0</v>
      </c>
      <c r="Y1890" s="1">
        <f>COUNTIF(B1890,"*ou*")</f>
        <v>0</v>
      </c>
      <c r="Z1890" s="1">
        <f>COUNTIF(B1890,"*ui*")</f>
        <v>0</v>
      </c>
      <c r="AA1890" s="1">
        <f>COUNTIF(B1890,"*ua*")</f>
        <v>0</v>
      </c>
      <c r="AB1890">
        <f>SUM(G1890:AA1890)</f>
        <v>0</v>
      </c>
      <c r="AC1890">
        <v>2</v>
      </c>
      <c r="AD1890">
        <f>COUNTIF(AC1890,"2")</f>
        <v>1</v>
      </c>
      <c r="AE1890">
        <f>COUNTIF(AC1890,"3")</f>
        <v>0</v>
      </c>
      <c r="AF1890">
        <f>COUNTIF(AC1890,"4")</f>
        <v>0</v>
      </c>
      <c r="AG1890">
        <f>COUNTIF(AC1890,"5")</f>
        <v>0</v>
      </c>
      <c r="AH1890">
        <v>0</v>
      </c>
      <c r="AI1890">
        <v>0</v>
      </c>
      <c r="AJ1890">
        <v>1</v>
      </c>
      <c r="AM1890">
        <v>1</v>
      </c>
      <c r="AN1890" t="str">
        <f>RIGHT(B1890,1)</f>
        <v>n</v>
      </c>
      <c r="AO1890" s="1">
        <f>COUNTIF(F1890,"CVCV")+COUNTIF(F1890,"CVVCV")</f>
        <v>0</v>
      </c>
      <c r="AP1890" s="1">
        <f>COUNTIF(F1890,"CVCVC")+COUNTIF(F1890,"CVVCVC")</f>
        <v>0</v>
      </c>
      <c r="AQ1890" s="1">
        <f>COUNTIF(F1890,"VCV")+COUNTIF(F1890,"VVCV")</f>
        <v>0</v>
      </c>
      <c r="AR1890" s="1">
        <f>COUNTIF(F1890,"VCVC")+COUNTIF(F1890,"VVCVC")</f>
        <v>1</v>
      </c>
      <c r="AS1890" s="1">
        <f>COUNTIF(F1890,"CVV")</f>
        <v>0</v>
      </c>
      <c r="AT1890" s="1">
        <f>COUNTIF(F1890,"CVVC")</f>
        <v>0</v>
      </c>
      <c r="AU1890" s="1">
        <f>COUNTIF(F1890,"VV")</f>
        <v>0</v>
      </c>
      <c r="AV1890" s="1">
        <f>COUNTIF(F1890,"VVC")</f>
        <v>0</v>
      </c>
      <c r="AW1890" s="1">
        <f>COUNTIF(F1890,"CVVCVC")+COUNTIF(F1890,"VVCVC")+COUNTIF(F1890,"CVVCV")+COUNTIF(F1890,"VVCV")</f>
        <v>0</v>
      </c>
      <c r="AY1890" s="1">
        <f>COUNTIF(F1890,"CCVCV")</f>
        <v>0</v>
      </c>
      <c r="AZ1890" s="1">
        <f>COUNTIF(F1890,"CCVCVC")</f>
        <v>0</v>
      </c>
      <c r="BA1890" s="1">
        <f>COUNTIF(F1890,"CCVV")</f>
        <v>0</v>
      </c>
      <c r="BB1890" s="1">
        <f>COUNTIF(F1890,"CCVVC")</f>
        <v>0</v>
      </c>
      <c r="BF1890" s="1" t="str">
        <f>RIGHT(F1890,4)</f>
        <v>VCVC</v>
      </c>
      <c r="BG1890" s="1"/>
      <c r="BJ1890">
        <v>1</v>
      </c>
      <c r="BP1890" s="1">
        <f>SUM(BG1890:BO1890)</f>
        <v>1</v>
      </c>
      <c r="BQ1890">
        <v>0</v>
      </c>
      <c r="BS1890" s="1" t="str">
        <f>LEFT(B1890,1)</f>
        <v>a</v>
      </c>
      <c r="BT1890" s="1" t="str">
        <f>LEFT(B1890,2)</f>
        <v>an</v>
      </c>
      <c r="BU1890" s="1" t="str">
        <f>RIGHT(B1890,1)</f>
        <v>n</v>
      </c>
      <c r="BX1890" s="10">
        <v>1</v>
      </c>
      <c r="BY1890" s="10" t="str">
        <f>LEFT(CA1890,1)</f>
        <v>a</v>
      </c>
      <c r="BZ1890" s="10" t="str">
        <f>LEFT(CC1890,1)</f>
        <v>i</v>
      </c>
      <c r="CA1890" s="10" t="str">
        <f>RIGHT(B1890,4)</f>
        <v>anin</v>
      </c>
      <c r="CB1890" s="10" t="str">
        <f>RIGHT(B1890,3)</f>
        <v>nin</v>
      </c>
      <c r="CC1890" s="10" t="str">
        <f>RIGHT(B1890,2)</f>
        <v>in</v>
      </c>
      <c r="CD1890" s="10" t="str">
        <f>RIGHT(B1890,1)</f>
        <v>n</v>
      </c>
    </row>
    <row r="1891" spans="1:82">
      <c r="A1891">
        <v>1054</v>
      </c>
      <c r="B1891" s="30" t="s">
        <v>1101</v>
      </c>
      <c r="C1891" t="s">
        <v>2739</v>
      </c>
      <c r="D1891" t="s">
        <v>1141</v>
      </c>
      <c r="E1891" t="s">
        <v>1141</v>
      </c>
      <c r="F1891" t="s">
        <v>2836</v>
      </c>
      <c r="G1891" s="1">
        <f>COUNTIF(B1891,"*ii*")</f>
        <v>0</v>
      </c>
      <c r="H1891" s="1">
        <f>COUNTIF(B1891,"*ee*")</f>
        <v>0</v>
      </c>
      <c r="I1891" s="1">
        <f>COUNTIF(B1891,"*aa*")</f>
        <v>0</v>
      </c>
      <c r="J1891" s="1">
        <f>COUNTIF(B1891,"*oo*")</f>
        <v>0</v>
      </c>
      <c r="K1891" s="1">
        <f>COUNTIF(B1891,"*uu*")</f>
        <v>0</v>
      </c>
      <c r="L1891" s="1">
        <f>COUNTIF(B1891,"*ia*")</f>
        <v>0</v>
      </c>
      <c r="M1891" s="1">
        <f>COUNTIF(B1891,"*iu*")</f>
        <v>0</v>
      </c>
      <c r="N1891" s="1">
        <f>COUNTIF(B1891,"*ei*")</f>
        <v>0</v>
      </c>
      <c r="O1891" s="1">
        <f>COUNTIF(B1891,"*ea*")</f>
        <v>0</v>
      </c>
      <c r="P1891" s="1">
        <f>COUNTIF(B1891,"*eo*")</f>
        <v>0</v>
      </c>
      <c r="Q1891" s="1">
        <f>COUNTIF(B1891,"*eu*")</f>
        <v>0</v>
      </c>
      <c r="R1891" s="1">
        <f>COUNTIF(B1891,"*ai*")</f>
        <v>0</v>
      </c>
      <c r="S1891" s="1">
        <f>COUNTIF(B1891,"*ae*")</f>
        <v>0</v>
      </c>
      <c r="T1891" s="1">
        <f>COUNTIF(B1891,"*ao*")</f>
        <v>0</v>
      </c>
      <c r="U1891" s="1">
        <f>COUNTIF(B1891,"*au*")</f>
        <v>0</v>
      </c>
      <c r="V1891" s="1">
        <f>COUNTIF(B1891,"*oi*")</f>
        <v>0</v>
      </c>
      <c r="W1891" s="1">
        <f>COUNTIF(B1891,"*oe*")</f>
        <v>0</v>
      </c>
      <c r="X1891" s="1">
        <f>COUNTIF(B1891,"*oa*")</f>
        <v>0</v>
      </c>
      <c r="Y1891" s="1">
        <f>COUNTIF(B1891,"*ou*")</f>
        <v>0</v>
      </c>
      <c r="Z1891" s="1">
        <f>COUNTIF(B1891,"*ui*")</f>
        <v>0</v>
      </c>
      <c r="AA1891" s="1">
        <f>COUNTIF(B1891,"*ua*")</f>
        <v>0</v>
      </c>
      <c r="AB1891">
        <f>SUM(G1891:AA1891)</f>
        <v>0</v>
      </c>
      <c r="AC1891">
        <v>2</v>
      </c>
      <c r="AD1891">
        <f>COUNTIF(AC1891,"2")</f>
        <v>1</v>
      </c>
      <c r="AE1891">
        <f>COUNTIF(AC1891,"3")</f>
        <v>0</v>
      </c>
      <c r="AF1891">
        <f>COUNTIF(AC1891,"4")</f>
        <v>0</v>
      </c>
      <c r="AG1891">
        <f>COUNTIF(AC1891,"5")</f>
        <v>0</v>
      </c>
      <c r="AH1891">
        <v>0</v>
      </c>
      <c r="AI1891">
        <v>0</v>
      </c>
      <c r="AJ1891">
        <v>1</v>
      </c>
      <c r="AM1891">
        <v>1</v>
      </c>
      <c r="AN1891" t="str">
        <f>RIGHT(B1891,1)</f>
        <v>n</v>
      </c>
      <c r="AO1891" s="1">
        <f>COUNTIF(F1891,"CVCV")+COUNTIF(F1891,"CVVCV")</f>
        <v>0</v>
      </c>
      <c r="AP1891" s="1">
        <f>COUNTIF(F1891,"CVCVC")+COUNTIF(F1891,"CVVCVC")</f>
        <v>0</v>
      </c>
      <c r="AQ1891" s="1">
        <f>COUNTIF(F1891,"VCV")+COUNTIF(F1891,"VVCV")</f>
        <v>0</v>
      </c>
      <c r="AR1891" s="1">
        <f>COUNTIF(F1891,"VCVC")+COUNTIF(F1891,"VVCVC")</f>
        <v>1</v>
      </c>
      <c r="AS1891" s="1">
        <f>COUNTIF(F1891,"CVV")</f>
        <v>0</v>
      </c>
      <c r="AT1891" s="1">
        <f>COUNTIF(F1891,"CVVC")</f>
        <v>0</v>
      </c>
      <c r="AU1891" s="1">
        <f>COUNTIF(F1891,"VV")</f>
        <v>0</v>
      </c>
      <c r="AV1891" s="1">
        <f>COUNTIF(F1891,"VVC")</f>
        <v>0</v>
      </c>
      <c r="AW1891" s="1">
        <f>COUNTIF(F1891,"CVVCVC")+COUNTIF(F1891,"VVCVC")+COUNTIF(F1891,"CVVCV")+COUNTIF(F1891,"VVCV")</f>
        <v>0</v>
      </c>
      <c r="AY1891" s="1">
        <f>COUNTIF(F1891,"CCVCV")</f>
        <v>0</v>
      </c>
      <c r="AZ1891" s="1">
        <f>COUNTIF(F1891,"CCVCVC")</f>
        <v>0</v>
      </c>
      <c r="BA1891" s="1">
        <f>COUNTIF(F1891,"CCVV")</f>
        <v>0</v>
      </c>
      <c r="BB1891" s="1">
        <f>COUNTIF(F1891,"CCVVC")</f>
        <v>0</v>
      </c>
      <c r="BF1891" s="1" t="str">
        <f>RIGHT(F1891,4)</f>
        <v>VCVC</v>
      </c>
      <c r="BG1891" s="1"/>
      <c r="BJ1891">
        <v>1</v>
      </c>
      <c r="BP1891" s="1">
        <f>SUM(BG1891:BO1891)</f>
        <v>1</v>
      </c>
      <c r="BQ1891">
        <v>0</v>
      </c>
      <c r="BS1891" s="1" t="str">
        <f>LEFT(B1891,1)</f>
        <v>o</v>
      </c>
      <c r="BT1891" s="1" t="str">
        <f>LEFT(B1891,2)</f>
        <v>ok</v>
      </c>
      <c r="BU1891" s="1" t="str">
        <f>RIGHT(B1891,1)</f>
        <v>n</v>
      </c>
      <c r="BX1891" s="10">
        <v>1</v>
      </c>
      <c r="BY1891" s="10" t="str">
        <f>LEFT(CA1891,1)</f>
        <v>o</v>
      </c>
      <c r="BZ1891" s="10" t="str">
        <f>LEFT(CC1891,1)</f>
        <v>i</v>
      </c>
      <c r="CA1891" s="10" t="str">
        <f>RIGHT(B1891,4)</f>
        <v>okin</v>
      </c>
      <c r="CB1891" s="10" t="str">
        <f>RIGHT(B1891,3)</f>
        <v>kin</v>
      </c>
      <c r="CC1891" s="10" t="str">
        <f>RIGHT(B1891,2)</f>
        <v>in</v>
      </c>
      <c r="CD1891" s="10" t="str">
        <f>RIGHT(B1891,1)</f>
        <v>n</v>
      </c>
    </row>
    <row r="1892" spans="1:82">
      <c r="A1892">
        <v>78</v>
      </c>
      <c r="B1892" s="30" t="s">
        <v>617</v>
      </c>
      <c r="C1892" t="s">
        <v>2003</v>
      </c>
      <c r="D1892" t="s">
        <v>1141</v>
      </c>
      <c r="E1892" t="s">
        <v>1141</v>
      </c>
      <c r="F1892" t="s">
        <v>2836</v>
      </c>
      <c r="G1892" s="1">
        <f>COUNTIF(B1892,"*ii*")</f>
        <v>0</v>
      </c>
      <c r="H1892" s="1">
        <f>COUNTIF(B1892,"*ee*")</f>
        <v>0</v>
      </c>
      <c r="I1892" s="1">
        <f>COUNTIF(B1892,"*aa*")</f>
        <v>0</v>
      </c>
      <c r="J1892" s="1">
        <f>COUNTIF(B1892,"*oo*")</f>
        <v>0</v>
      </c>
      <c r="K1892" s="1">
        <f>COUNTIF(B1892,"*uu*")</f>
        <v>0</v>
      </c>
      <c r="L1892" s="1">
        <f>COUNTIF(B1892,"*ia*")</f>
        <v>0</v>
      </c>
      <c r="M1892" s="1">
        <f>COUNTIF(B1892,"*iu*")</f>
        <v>0</v>
      </c>
      <c r="N1892" s="1">
        <f>COUNTIF(B1892,"*ei*")</f>
        <v>0</v>
      </c>
      <c r="O1892" s="1">
        <f>COUNTIF(B1892,"*ea*")</f>
        <v>0</v>
      </c>
      <c r="P1892" s="1">
        <f>COUNTIF(B1892,"*eo*")</f>
        <v>0</v>
      </c>
      <c r="Q1892" s="1">
        <f>COUNTIF(B1892,"*eu*")</f>
        <v>0</v>
      </c>
      <c r="R1892" s="1">
        <f>COUNTIF(B1892,"*ai*")</f>
        <v>0</v>
      </c>
      <c r="S1892" s="1">
        <f>COUNTIF(B1892,"*ae*")</f>
        <v>0</v>
      </c>
      <c r="T1892" s="1">
        <f>COUNTIF(B1892,"*ao*")</f>
        <v>0</v>
      </c>
      <c r="U1892" s="1">
        <f>COUNTIF(B1892,"*au*")</f>
        <v>0</v>
      </c>
      <c r="V1892" s="1">
        <f>COUNTIF(B1892,"*oi*")</f>
        <v>0</v>
      </c>
      <c r="W1892" s="1">
        <f>COUNTIF(B1892,"*oe*")</f>
        <v>0</v>
      </c>
      <c r="X1892" s="1">
        <f>COUNTIF(B1892,"*oa*")</f>
        <v>0</v>
      </c>
      <c r="Y1892" s="1">
        <f>COUNTIF(B1892,"*ou*")</f>
        <v>0</v>
      </c>
      <c r="Z1892" s="1">
        <f>COUNTIF(B1892,"*ui*")</f>
        <v>0</v>
      </c>
      <c r="AA1892" s="1">
        <f>COUNTIF(B1892,"*ua*")</f>
        <v>0</v>
      </c>
      <c r="AB1892">
        <f>SUM(G1892:AA1892)</f>
        <v>0</v>
      </c>
      <c r="AC1892">
        <v>2</v>
      </c>
      <c r="AD1892">
        <f>COUNTIF(AC1892,"2")</f>
        <v>1</v>
      </c>
      <c r="AE1892">
        <f>COUNTIF(AC1892,"3")</f>
        <v>0</v>
      </c>
      <c r="AF1892">
        <f>COUNTIF(AC1892,"4")</f>
        <v>0</v>
      </c>
      <c r="AG1892">
        <f>COUNTIF(AC1892,"5")</f>
        <v>0</v>
      </c>
      <c r="AH1892">
        <v>0</v>
      </c>
      <c r="AI1892">
        <v>0</v>
      </c>
      <c r="AJ1892">
        <v>1</v>
      </c>
      <c r="AM1892">
        <v>1</v>
      </c>
      <c r="AN1892" t="str">
        <f>RIGHT(B1892,1)</f>
        <v>s</v>
      </c>
      <c r="AO1892" s="1">
        <f>COUNTIF(F1892,"CVCV")+COUNTIF(F1892,"CVVCV")</f>
        <v>0</v>
      </c>
      <c r="AP1892" s="1">
        <f>COUNTIF(F1892,"CVCVC")+COUNTIF(F1892,"CVVCVC")</f>
        <v>0</v>
      </c>
      <c r="AQ1892" s="1">
        <f>COUNTIF(F1892,"VCV")+COUNTIF(F1892,"VVCV")</f>
        <v>0</v>
      </c>
      <c r="AR1892" s="1">
        <f>COUNTIF(F1892,"VCVC")+COUNTIF(F1892,"VVCVC")</f>
        <v>1</v>
      </c>
      <c r="AS1892" s="1">
        <f>COUNTIF(F1892,"CVV")</f>
        <v>0</v>
      </c>
      <c r="AT1892" s="1">
        <f>COUNTIF(F1892,"CVVC")</f>
        <v>0</v>
      </c>
      <c r="AU1892" s="1">
        <f>COUNTIF(F1892,"VV")</f>
        <v>0</v>
      </c>
      <c r="AV1892" s="1">
        <f>COUNTIF(F1892,"VVC")</f>
        <v>0</v>
      </c>
      <c r="AW1892" s="1">
        <f>COUNTIF(F1892,"CVVCVC")+COUNTIF(F1892,"VVCVC")+COUNTIF(F1892,"CVVCV")+COUNTIF(F1892,"VVCV")</f>
        <v>0</v>
      </c>
      <c r="AY1892" s="1">
        <f>COUNTIF(F1892,"CCVCV")</f>
        <v>0</v>
      </c>
      <c r="AZ1892" s="1">
        <f>COUNTIF(F1892,"CCVCVC")</f>
        <v>0</v>
      </c>
      <c r="BA1892" s="1">
        <f>COUNTIF(F1892,"CCVV")</f>
        <v>0</v>
      </c>
      <c r="BB1892" s="1">
        <f>COUNTIF(F1892,"CCVVC")</f>
        <v>0</v>
      </c>
      <c r="BF1892" s="1" t="str">
        <f>RIGHT(F1892,4)</f>
        <v>VCVC</v>
      </c>
      <c r="BG1892" s="1"/>
      <c r="BJ1892">
        <v>1</v>
      </c>
      <c r="BP1892" s="1">
        <f>SUM(BG1892:BO1892)</f>
        <v>1</v>
      </c>
      <c r="BQ1892">
        <v>0</v>
      </c>
      <c r="BS1892" s="1" t="str">
        <f>LEFT(B1892,1)</f>
        <v>a</v>
      </c>
      <c r="BT1892" s="1" t="str">
        <f>LEFT(B1892,2)</f>
        <v>at</v>
      </c>
      <c r="BU1892" s="1" t="str">
        <f>RIGHT(B1892,1)</f>
        <v>s</v>
      </c>
      <c r="BX1892" s="10">
        <v>1</v>
      </c>
      <c r="BY1892" s="10" t="str">
        <f>LEFT(CA1892,1)</f>
        <v>a</v>
      </c>
      <c r="BZ1892" s="10" t="str">
        <f>LEFT(CC1892,1)</f>
        <v>i</v>
      </c>
      <c r="CA1892" s="10" t="str">
        <f>RIGHT(B1892,4)</f>
        <v>atis</v>
      </c>
      <c r="CB1892" s="10" t="str">
        <f>RIGHT(B1892,3)</f>
        <v>tis</v>
      </c>
      <c r="CC1892" s="10" t="str">
        <f>RIGHT(B1892,2)</f>
        <v>is</v>
      </c>
      <c r="CD1892" s="10" t="str">
        <f>RIGHT(B1892,1)</f>
        <v>s</v>
      </c>
    </row>
    <row r="1893" spans="1:82">
      <c r="A1893">
        <v>1061</v>
      </c>
      <c r="B1893" s="30" t="s">
        <v>3185</v>
      </c>
      <c r="C1893" t="s">
        <v>2034</v>
      </c>
      <c r="D1893" t="s">
        <v>1156</v>
      </c>
      <c r="E1893" t="s">
        <v>1156</v>
      </c>
      <c r="F1893" t="s">
        <v>2836</v>
      </c>
      <c r="G1893" s="1">
        <f>COUNTIF(B1893,"*ii*")</f>
        <v>0</v>
      </c>
      <c r="H1893" s="1">
        <f>COUNTIF(B1893,"*ee*")</f>
        <v>0</v>
      </c>
      <c r="I1893" s="1">
        <f>COUNTIF(B1893,"*aa*")</f>
        <v>0</v>
      </c>
      <c r="J1893" s="1">
        <f>COUNTIF(B1893,"*oo*")</f>
        <v>0</v>
      </c>
      <c r="K1893" s="1">
        <f>COUNTIF(B1893,"*uu*")</f>
        <v>0</v>
      </c>
      <c r="L1893" s="1">
        <f>COUNTIF(B1893,"*ia*")</f>
        <v>0</v>
      </c>
      <c r="M1893" s="1">
        <f>COUNTIF(B1893,"*iu*")</f>
        <v>0</v>
      </c>
      <c r="N1893" s="1">
        <f>COUNTIF(B1893,"*ei*")</f>
        <v>0</v>
      </c>
      <c r="O1893" s="1">
        <f>COUNTIF(B1893,"*ea*")</f>
        <v>0</v>
      </c>
      <c r="P1893" s="1">
        <f>COUNTIF(B1893,"*eo*")</f>
        <v>0</v>
      </c>
      <c r="Q1893" s="1">
        <f>COUNTIF(B1893,"*eu*")</f>
        <v>0</v>
      </c>
      <c r="R1893" s="1">
        <f>COUNTIF(B1893,"*ai*")</f>
        <v>0</v>
      </c>
      <c r="S1893" s="1">
        <f>COUNTIF(B1893,"*ae*")</f>
        <v>0</v>
      </c>
      <c r="T1893" s="1">
        <f>COUNTIF(B1893,"*ao*")</f>
        <v>0</v>
      </c>
      <c r="U1893" s="1">
        <f>COUNTIF(B1893,"*au*")</f>
        <v>0</v>
      </c>
      <c r="V1893" s="1">
        <f>COUNTIF(B1893,"*oi*")</f>
        <v>0</v>
      </c>
      <c r="W1893" s="1">
        <f>COUNTIF(B1893,"*oe*")</f>
        <v>0</v>
      </c>
      <c r="X1893" s="1">
        <f>COUNTIF(B1893,"*oa*")</f>
        <v>0</v>
      </c>
      <c r="Y1893" s="1">
        <f>COUNTIF(B1893,"*ou*")</f>
        <v>0</v>
      </c>
      <c r="Z1893" s="1">
        <f>COUNTIF(B1893,"*ui*")</f>
        <v>0</v>
      </c>
      <c r="AA1893" s="1">
        <f>COUNTIF(B1893,"*ua*")</f>
        <v>0</v>
      </c>
      <c r="AB1893">
        <f>SUM(G1893:AA1893)</f>
        <v>0</v>
      </c>
      <c r="AC1893">
        <v>2</v>
      </c>
      <c r="AD1893">
        <f>COUNTIF(AC1893,"2")</f>
        <v>1</v>
      </c>
      <c r="AE1893">
        <f>COUNTIF(AC1893,"3")</f>
        <v>0</v>
      </c>
      <c r="AF1893">
        <f>COUNTIF(AC1893,"4")</f>
        <v>0</v>
      </c>
      <c r="AG1893">
        <f>COUNTIF(AC1893,"5")</f>
        <v>0</v>
      </c>
      <c r="AH1893">
        <v>0</v>
      </c>
      <c r="AI1893">
        <v>0</v>
      </c>
      <c r="AJ1893">
        <v>1</v>
      </c>
      <c r="AM1893">
        <v>1</v>
      </c>
      <c r="AN1893" t="str">
        <f>RIGHT(B1893,1)</f>
        <v>ʔ</v>
      </c>
      <c r="AO1893" s="1">
        <f>COUNTIF(F1893,"CVCV")+COUNTIF(F1893,"CVVCV")</f>
        <v>0</v>
      </c>
      <c r="AP1893" s="1">
        <f>COUNTIF(F1893,"CVCVC")+COUNTIF(F1893,"CVVCVC")</f>
        <v>0</v>
      </c>
      <c r="AQ1893" s="1">
        <f>COUNTIF(F1893,"VCV")+COUNTIF(F1893,"VVCV")</f>
        <v>0</v>
      </c>
      <c r="AR1893" s="1">
        <f>COUNTIF(F1893,"VCVC")+COUNTIF(F1893,"VVCVC")</f>
        <v>1</v>
      </c>
      <c r="AS1893" s="1">
        <f>COUNTIF(F1893,"CVV")</f>
        <v>0</v>
      </c>
      <c r="AT1893" s="1">
        <f>COUNTIF(F1893,"CVVC")</f>
        <v>0</v>
      </c>
      <c r="AU1893" s="1">
        <f>COUNTIF(F1893,"VV")</f>
        <v>0</v>
      </c>
      <c r="AV1893" s="1">
        <f>COUNTIF(F1893,"VVC")</f>
        <v>0</v>
      </c>
      <c r="AW1893" s="1">
        <f>COUNTIF(F1893,"CVVCVC")+COUNTIF(F1893,"VVCVC")+COUNTIF(F1893,"CVVCV")+COUNTIF(F1893,"VVCV")</f>
        <v>0</v>
      </c>
      <c r="AY1893" s="1">
        <f>COUNTIF(F1893,"CCVCV")</f>
        <v>0</v>
      </c>
      <c r="AZ1893" s="1">
        <f>COUNTIF(F1893,"CCVCVC")</f>
        <v>0</v>
      </c>
      <c r="BA1893" s="1">
        <f>COUNTIF(F1893,"CCVV")</f>
        <v>0</v>
      </c>
      <c r="BB1893" s="1">
        <f>COUNTIF(F1893,"CCVVC")</f>
        <v>0</v>
      </c>
      <c r="BF1893" s="1" t="str">
        <f>RIGHT(F1893,4)</f>
        <v>VCVC</v>
      </c>
      <c r="BG1893" s="1"/>
      <c r="BJ1893">
        <v>1</v>
      </c>
      <c r="BP1893" s="1">
        <f>SUM(BG1893:BO1893)</f>
        <v>1</v>
      </c>
      <c r="BQ1893">
        <v>0</v>
      </c>
      <c r="BS1893" s="1" t="str">
        <f>LEFT(B1893,1)</f>
        <v>o</v>
      </c>
      <c r="BT1893" s="1" t="str">
        <f>LEFT(B1893,2)</f>
        <v>on</v>
      </c>
      <c r="BU1893" s="1" t="str">
        <f>RIGHT(B1893,1)</f>
        <v>ʔ</v>
      </c>
      <c r="BX1893" s="10">
        <v>1</v>
      </c>
      <c r="BY1893" s="10" t="str">
        <f>LEFT(CA1893,1)</f>
        <v>o</v>
      </c>
      <c r="BZ1893" s="10" t="str">
        <f>LEFT(CC1893,1)</f>
        <v>i</v>
      </c>
      <c r="CA1893" s="10" t="str">
        <f>RIGHT(B1893,4)</f>
        <v>oniʔ</v>
      </c>
      <c r="CB1893" s="10" t="str">
        <f>RIGHT(B1893,3)</f>
        <v>niʔ</v>
      </c>
      <c r="CC1893" s="10" t="str">
        <f>RIGHT(B1893,2)</f>
        <v>iʔ</v>
      </c>
      <c r="CD1893" s="10" t="str">
        <f>RIGHT(B1893,1)</f>
        <v>ʔ</v>
      </c>
    </row>
    <row r="1894" spans="1:82">
      <c r="A1894">
        <v>1072</v>
      </c>
      <c r="B1894" s="30" t="s">
        <v>3187</v>
      </c>
      <c r="C1894" t="s">
        <v>2812</v>
      </c>
      <c r="D1894" t="s">
        <v>1159</v>
      </c>
      <c r="E1894" t="s">
        <v>1141</v>
      </c>
      <c r="F1894" t="s">
        <v>2836</v>
      </c>
      <c r="G1894" s="1">
        <f>COUNTIF(B1894,"*ii*")</f>
        <v>0</v>
      </c>
      <c r="H1894" s="1">
        <f>COUNTIF(B1894,"*ee*")</f>
        <v>0</v>
      </c>
      <c r="I1894" s="1">
        <f>COUNTIF(B1894,"*aa*")</f>
        <v>0</v>
      </c>
      <c r="J1894" s="1">
        <f>COUNTIF(B1894,"*oo*")</f>
        <v>0</v>
      </c>
      <c r="K1894" s="1">
        <f>COUNTIF(B1894,"*uu*")</f>
        <v>0</v>
      </c>
      <c r="L1894" s="1">
        <f>COUNTIF(B1894,"*ia*")</f>
        <v>0</v>
      </c>
      <c r="M1894" s="1">
        <f>COUNTIF(B1894,"*iu*")</f>
        <v>0</v>
      </c>
      <c r="N1894" s="1">
        <f>COUNTIF(B1894,"*ei*")</f>
        <v>0</v>
      </c>
      <c r="O1894" s="1">
        <f>COUNTIF(B1894,"*ea*")</f>
        <v>0</v>
      </c>
      <c r="P1894" s="1">
        <f>COUNTIF(B1894,"*eo*")</f>
        <v>0</v>
      </c>
      <c r="Q1894" s="1">
        <f>COUNTIF(B1894,"*eu*")</f>
        <v>0</v>
      </c>
      <c r="R1894" s="1">
        <f>COUNTIF(B1894,"*ai*")</f>
        <v>0</v>
      </c>
      <c r="S1894" s="1">
        <f>COUNTIF(B1894,"*ae*")</f>
        <v>0</v>
      </c>
      <c r="T1894" s="1">
        <f>COUNTIF(B1894,"*ao*")</f>
        <v>0</v>
      </c>
      <c r="U1894" s="1">
        <f>COUNTIF(B1894,"*au*")</f>
        <v>0</v>
      </c>
      <c r="V1894" s="1">
        <f>COUNTIF(B1894,"*oi*")</f>
        <v>0</v>
      </c>
      <c r="W1894" s="1">
        <f>COUNTIF(B1894,"*oe*")</f>
        <v>0</v>
      </c>
      <c r="X1894" s="1">
        <f>COUNTIF(B1894,"*oa*")</f>
        <v>0</v>
      </c>
      <c r="Y1894" s="1">
        <f>COUNTIF(B1894,"*ou*")</f>
        <v>0</v>
      </c>
      <c r="Z1894" s="1">
        <f>COUNTIF(B1894,"*ui*")</f>
        <v>0</v>
      </c>
      <c r="AA1894" s="1">
        <f>COUNTIF(B1894,"*ua*")</f>
        <v>0</v>
      </c>
      <c r="AB1894">
        <f>SUM(G1894:AA1894)</f>
        <v>0</v>
      </c>
      <c r="AC1894">
        <v>2</v>
      </c>
      <c r="AD1894">
        <f>COUNTIF(AC1894,"2")</f>
        <v>1</v>
      </c>
      <c r="AE1894">
        <f>COUNTIF(AC1894,"3")</f>
        <v>0</v>
      </c>
      <c r="AF1894">
        <f>COUNTIF(AC1894,"4")</f>
        <v>0</v>
      </c>
      <c r="AG1894">
        <f>COUNTIF(AC1894,"5")</f>
        <v>0</v>
      </c>
      <c r="AH1894">
        <v>0</v>
      </c>
      <c r="AI1894">
        <v>0</v>
      </c>
      <c r="AJ1894">
        <v>1</v>
      </c>
      <c r="AM1894">
        <v>1</v>
      </c>
      <c r="AN1894" t="str">
        <f>RIGHT(B1894,1)</f>
        <v>ʔ</v>
      </c>
      <c r="AO1894" s="1">
        <f>COUNTIF(F1894,"CVCV")+COUNTIF(F1894,"CVVCV")</f>
        <v>0</v>
      </c>
      <c r="AP1894" s="1">
        <f>COUNTIF(F1894,"CVCVC")+COUNTIF(F1894,"CVVCVC")</f>
        <v>0</v>
      </c>
      <c r="AQ1894" s="1">
        <f>COUNTIF(F1894,"VCV")+COUNTIF(F1894,"VVCV")</f>
        <v>0</v>
      </c>
      <c r="AR1894" s="1">
        <f>COUNTIF(F1894,"VCVC")+COUNTIF(F1894,"VVCVC")</f>
        <v>1</v>
      </c>
      <c r="AS1894" s="1">
        <f>COUNTIF(F1894,"CVV")</f>
        <v>0</v>
      </c>
      <c r="AT1894" s="1">
        <f>COUNTIF(F1894,"CVVC")</f>
        <v>0</v>
      </c>
      <c r="AU1894" s="1">
        <f>COUNTIF(F1894,"VV")</f>
        <v>0</v>
      </c>
      <c r="AV1894" s="1">
        <f>COUNTIF(F1894,"VVC")</f>
        <v>0</v>
      </c>
      <c r="AW1894" s="1">
        <f>COUNTIF(F1894,"CVVCVC")+COUNTIF(F1894,"VVCVC")+COUNTIF(F1894,"CVVCV")+COUNTIF(F1894,"VVCV")</f>
        <v>0</v>
      </c>
      <c r="AY1894" s="1">
        <f>COUNTIF(F1894,"CCVCV")</f>
        <v>0</v>
      </c>
      <c r="AZ1894" s="1">
        <f>COUNTIF(F1894,"CCVCVC")</f>
        <v>0</v>
      </c>
      <c r="BA1894" s="1">
        <f>COUNTIF(F1894,"CCVV")</f>
        <v>0</v>
      </c>
      <c r="BB1894" s="1">
        <f>COUNTIF(F1894,"CCVVC")</f>
        <v>0</v>
      </c>
      <c r="BF1894" s="1" t="str">
        <f>RIGHT(F1894,4)</f>
        <v>VCVC</v>
      </c>
      <c r="BG1894" s="1"/>
      <c r="BJ1894">
        <v>1</v>
      </c>
      <c r="BP1894" s="1">
        <f>SUM(BG1894:BO1894)</f>
        <v>1</v>
      </c>
      <c r="BQ1894">
        <v>0</v>
      </c>
      <c r="BS1894" s="1" t="str">
        <f>LEFT(B1894,1)</f>
        <v>o</v>
      </c>
      <c r="BT1894" s="1" t="str">
        <f>LEFT(B1894,2)</f>
        <v>or</v>
      </c>
      <c r="BU1894" s="1" t="str">
        <f>RIGHT(B1894,1)</f>
        <v>ʔ</v>
      </c>
      <c r="BX1894" s="10">
        <v>1</v>
      </c>
      <c r="BY1894" s="10" t="str">
        <f>LEFT(CA1894,1)</f>
        <v>o</v>
      </c>
      <c r="BZ1894" s="10" t="str">
        <f>LEFT(CC1894,1)</f>
        <v>i</v>
      </c>
      <c r="CA1894" s="10" t="str">
        <f>RIGHT(B1894,4)</f>
        <v>oriʔ</v>
      </c>
      <c r="CB1894" s="10" t="str">
        <f>RIGHT(B1894,3)</f>
        <v>riʔ</v>
      </c>
      <c r="CC1894" s="10" t="str">
        <f>RIGHT(B1894,2)</f>
        <v>iʔ</v>
      </c>
      <c r="CD1894" s="10" t="str">
        <f>RIGHT(B1894,1)</f>
        <v>ʔ</v>
      </c>
    </row>
    <row r="1895" spans="1:82">
      <c r="A1895">
        <v>62</v>
      </c>
      <c r="B1895" s="30" t="s">
        <v>52</v>
      </c>
      <c r="C1895" t="s">
        <v>1219</v>
      </c>
      <c r="D1895" t="s">
        <v>1158</v>
      </c>
      <c r="E1895" t="s">
        <v>1141</v>
      </c>
      <c r="F1895" t="s">
        <v>2836</v>
      </c>
      <c r="G1895" s="1">
        <f>COUNTIF(B1895,"*ii*")</f>
        <v>0</v>
      </c>
      <c r="H1895" s="1">
        <f>COUNTIF(B1895,"*ee*")</f>
        <v>0</v>
      </c>
      <c r="I1895" s="1">
        <f>COUNTIF(B1895,"*aa*")</f>
        <v>0</v>
      </c>
      <c r="J1895" s="1">
        <f>COUNTIF(B1895,"*oo*")</f>
        <v>0</v>
      </c>
      <c r="K1895" s="1">
        <f>COUNTIF(B1895,"*uu*")</f>
        <v>0</v>
      </c>
      <c r="L1895" s="1">
        <f>COUNTIF(B1895,"*ia*")</f>
        <v>0</v>
      </c>
      <c r="M1895" s="1">
        <f>COUNTIF(B1895,"*iu*")</f>
        <v>0</v>
      </c>
      <c r="N1895" s="1">
        <f>COUNTIF(B1895,"*ei*")</f>
        <v>0</v>
      </c>
      <c r="O1895" s="1">
        <f>COUNTIF(B1895,"*ea*")</f>
        <v>0</v>
      </c>
      <c r="P1895" s="1">
        <f>COUNTIF(B1895,"*eo*")</f>
        <v>0</v>
      </c>
      <c r="Q1895" s="1">
        <f>COUNTIF(B1895,"*eu*")</f>
        <v>0</v>
      </c>
      <c r="R1895" s="1">
        <f>COUNTIF(B1895,"*ai*")</f>
        <v>0</v>
      </c>
      <c r="S1895" s="1">
        <f>COUNTIF(B1895,"*ae*")</f>
        <v>0</v>
      </c>
      <c r="T1895" s="1">
        <f>COUNTIF(B1895,"*ao*")</f>
        <v>0</v>
      </c>
      <c r="U1895" s="1">
        <f>COUNTIF(B1895,"*au*")</f>
        <v>0</v>
      </c>
      <c r="V1895" s="1">
        <f>COUNTIF(B1895,"*oi*")</f>
        <v>0</v>
      </c>
      <c r="W1895" s="1">
        <f>COUNTIF(B1895,"*oe*")</f>
        <v>0</v>
      </c>
      <c r="X1895" s="1">
        <f>COUNTIF(B1895,"*oa*")</f>
        <v>0</v>
      </c>
      <c r="Y1895" s="1">
        <f>COUNTIF(B1895,"*ou*")</f>
        <v>0</v>
      </c>
      <c r="Z1895" s="1">
        <f>COUNTIF(B1895,"*ui*")</f>
        <v>0</v>
      </c>
      <c r="AA1895" s="1">
        <f>COUNTIF(B1895,"*ua*")</f>
        <v>0</v>
      </c>
      <c r="AB1895">
        <f>SUM(G1895:AA1895)</f>
        <v>0</v>
      </c>
      <c r="AC1895">
        <v>2</v>
      </c>
      <c r="AD1895">
        <f>COUNTIF(AC1895,"2")</f>
        <v>1</v>
      </c>
      <c r="AE1895">
        <f>COUNTIF(AC1895,"3")</f>
        <v>0</v>
      </c>
      <c r="AF1895">
        <f>COUNTIF(AC1895,"4")</f>
        <v>0</v>
      </c>
      <c r="AG1895">
        <f>COUNTIF(AC1895,"5")</f>
        <v>0</v>
      </c>
      <c r="AH1895">
        <v>0</v>
      </c>
      <c r="AI1895">
        <v>0</v>
      </c>
      <c r="AJ1895">
        <v>1</v>
      </c>
      <c r="AM1895">
        <v>1</v>
      </c>
      <c r="AN1895" t="str">
        <f>RIGHT(B1895,1)</f>
        <v>r</v>
      </c>
      <c r="AO1895" s="1">
        <f>COUNTIF(F1895,"CVCV")+COUNTIF(F1895,"CVVCV")</f>
        <v>0</v>
      </c>
      <c r="AP1895" s="1">
        <f>COUNTIF(F1895,"CVCVC")+COUNTIF(F1895,"CVVCVC")</f>
        <v>0</v>
      </c>
      <c r="AQ1895" s="1">
        <f>COUNTIF(F1895,"VCV")+COUNTIF(F1895,"VVCV")</f>
        <v>0</v>
      </c>
      <c r="AR1895" s="1">
        <f>COUNTIF(F1895,"VCVC")+COUNTIF(F1895,"VVCVC")</f>
        <v>1</v>
      </c>
      <c r="AS1895" s="1">
        <f>COUNTIF(F1895,"CVV")</f>
        <v>0</v>
      </c>
      <c r="AT1895" s="1">
        <f>COUNTIF(F1895,"CVVC")</f>
        <v>0</v>
      </c>
      <c r="AU1895" s="1">
        <f>COUNTIF(F1895,"VV")</f>
        <v>0</v>
      </c>
      <c r="AV1895" s="1">
        <f>COUNTIF(F1895,"VVC")</f>
        <v>0</v>
      </c>
      <c r="AW1895" s="1">
        <f>COUNTIF(F1895,"CVVCVC")+COUNTIF(F1895,"VVCVC")+COUNTIF(F1895,"CVVCV")+COUNTIF(F1895,"VVCV")</f>
        <v>0</v>
      </c>
      <c r="AY1895" s="1">
        <f>COUNTIF(F1895,"CCVCV")</f>
        <v>0</v>
      </c>
      <c r="AZ1895" s="1">
        <f>COUNTIF(F1895,"CCVCVC")</f>
        <v>0</v>
      </c>
      <c r="BA1895" s="1">
        <f>COUNTIF(F1895,"CCVV")</f>
        <v>0</v>
      </c>
      <c r="BB1895" s="1">
        <f>COUNTIF(F1895,"CCVVC")</f>
        <v>0</v>
      </c>
      <c r="BF1895" s="1" t="str">
        <f>RIGHT(F1895,4)</f>
        <v>VCVC</v>
      </c>
      <c r="BG1895" s="1"/>
      <c r="BJ1895">
        <v>1</v>
      </c>
      <c r="BP1895" s="1">
        <f>SUM(BG1895:BO1895)</f>
        <v>1</v>
      </c>
      <c r="BQ1895">
        <v>0</v>
      </c>
      <c r="BS1895" s="1" t="str">
        <f>LEFT(B1895,1)</f>
        <v>A</v>
      </c>
      <c r="BT1895" s="1" t="str">
        <f>LEFT(B1895,2)</f>
        <v>Ar</v>
      </c>
      <c r="BU1895" s="1" t="str">
        <f>RIGHT(B1895,1)</f>
        <v>r</v>
      </c>
      <c r="BX1895" s="10">
        <v>1</v>
      </c>
      <c r="BY1895" s="10" t="str">
        <f>LEFT(CA1895,1)</f>
        <v>A</v>
      </c>
      <c r="BZ1895" s="10" t="str">
        <f>LEFT(CC1895,1)</f>
        <v>o</v>
      </c>
      <c r="CA1895" s="10" t="str">
        <f>RIGHT(B1895,4)</f>
        <v>Aror</v>
      </c>
      <c r="CB1895" s="10" t="str">
        <f>RIGHT(B1895,3)</f>
        <v>ror</v>
      </c>
      <c r="CC1895" s="10" t="str">
        <f>RIGHT(B1895,2)</f>
        <v>or</v>
      </c>
      <c r="CD1895" s="10" t="str">
        <f>RIGHT(B1895,1)</f>
        <v>r</v>
      </c>
    </row>
    <row r="1896" spans="1:82">
      <c r="A1896">
        <v>253</v>
      </c>
      <c r="B1896" s="30" t="s">
        <v>3040</v>
      </c>
      <c r="C1896" t="s">
        <v>1591</v>
      </c>
      <c r="D1896" t="s">
        <v>1141</v>
      </c>
      <c r="E1896" t="s">
        <v>1141</v>
      </c>
      <c r="F1896" t="s">
        <v>2836</v>
      </c>
      <c r="G1896" s="1">
        <f>COUNTIF(B1896,"*ii*")</f>
        <v>0</v>
      </c>
      <c r="H1896" s="1">
        <f>COUNTIF(B1896,"*ee*")</f>
        <v>0</v>
      </c>
      <c r="I1896" s="1">
        <f>COUNTIF(B1896,"*aa*")</f>
        <v>0</v>
      </c>
      <c r="J1896" s="1">
        <f>COUNTIF(B1896,"*oo*")</f>
        <v>0</v>
      </c>
      <c r="K1896" s="1">
        <f>COUNTIF(B1896,"*uu*")</f>
        <v>0</v>
      </c>
      <c r="L1896" s="1">
        <f>COUNTIF(B1896,"*ia*")</f>
        <v>0</v>
      </c>
      <c r="M1896" s="1">
        <f>COUNTIF(B1896,"*iu*")</f>
        <v>0</v>
      </c>
      <c r="N1896" s="1">
        <f>COUNTIF(B1896,"*ei*")</f>
        <v>0</v>
      </c>
      <c r="O1896" s="1">
        <f>COUNTIF(B1896,"*ea*")</f>
        <v>0</v>
      </c>
      <c r="P1896" s="1">
        <f>COUNTIF(B1896,"*eo*")</f>
        <v>0</v>
      </c>
      <c r="Q1896" s="1">
        <f>COUNTIF(B1896,"*eu*")</f>
        <v>0</v>
      </c>
      <c r="R1896" s="1">
        <f>COUNTIF(B1896,"*ai*")</f>
        <v>0</v>
      </c>
      <c r="S1896" s="1">
        <f>COUNTIF(B1896,"*ae*")</f>
        <v>0</v>
      </c>
      <c r="T1896" s="1">
        <f>COUNTIF(B1896,"*ao*")</f>
        <v>0</v>
      </c>
      <c r="U1896" s="1">
        <f>COUNTIF(B1896,"*au*")</f>
        <v>0</v>
      </c>
      <c r="V1896" s="1">
        <f>COUNTIF(B1896,"*oi*")</f>
        <v>0</v>
      </c>
      <c r="W1896" s="1">
        <f>COUNTIF(B1896,"*oe*")</f>
        <v>0</v>
      </c>
      <c r="X1896" s="1">
        <f>COUNTIF(B1896,"*oa*")</f>
        <v>0</v>
      </c>
      <c r="Y1896" s="1">
        <f>COUNTIF(B1896,"*ou*")</f>
        <v>0</v>
      </c>
      <c r="Z1896" s="1">
        <f>COUNTIF(B1896,"*ui*")</f>
        <v>0</v>
      </c>
      <c r="AA1896" s="1">
        <f>COUNTIF(B1896,"*ua*")</f>
        <v>0</v>
      </c>
      <c r="AB1896">
        <f>SUM(G1896:AA1896)</f>
        <v>0</v>
      </c>
      <c r="AC1896">
        <v>2</v>
      </c>
      <c r="AD1896">
        <f>COUNTIF(AC1896,"2")</f>
        <v>1</v>
      </c>
      <c r="AE1896">
        <f>COUNTIF(AC1896,"3")</f>
        <v>0</v>
      </c>
      <c r="AF1896">
        <f>COUNTIF(AC1896,"4")</f>
        <v>0</v>
      </c>
      <c r="AG1896">
        <f>COUNTIF(AC1896,"5")</f>
        <v>0</v>
      </c>
      <c r="AH1896">
        <v>0</v>
      </c>
      <c r="AI1896">
        <v>0</v>
      </c>
      <c r="AJ1896">
        <v>1</v>
      </c>
      <c r="AM1896">
        <v>1</v>
      </c>
      <c r="AN1896" t="str">
        <f>RIGHT(B1896,1)</f>
        <v>ʔ</v>
      </c>
      <c r="AO1896" s="1">
        <f>COUNTIF(F1896,"CVCV")+COUNTIF(F1896,"CVVCV")</f>
        <v>0</v>
      </c>
      <c r="AP1896" s="1">
        <f>COUNTIF(F1896,"CVCVC")+COUNTIF(F1896,"CVVCVC")</f>
        <v>0</v>
      </c>
      <c r="AQ1896" s="1">
        <f>COUNTIF(F1896,"VCV")+COUNTIF(F1896,"VVCV")</f>
        <v>0</v>
      </c>
      <c r="AR1896" s="1">
        <f>COUNTIF(F1896,"VCVC")+COUNTIF(F1896,"VVCVC")</f>
        <v>1</v>
      </c>
      <c r="AS1896" s="1">
        <f>COUNTIF(F1896,"CVV")</f>
        <v>0</v>
      </c>
      <c r="AT1896" s="1">
        <f>COUNTIF(F1896,"CVVC")</f>
        <v>0</v>
      </c>
      <c r="AU1896" s="1">
        <f>COUNTIF(F1896,"VV")</f>
        <v>0</v>
      </c>
      <c r="AV1896" s="1">
        <f>COUNTIF(F1896,"VVC")</f>
        <v>0</v>
      </c>
      <c r="AW1896" s="1">
        <f>COUNTIF(F1896,"CVVCVC")+COUNTIF(F1896,"VVCVC")+COUNTIF(F1896,"CVVCV")+COUNTIF(F1896,"VVCV")</f>
        <v>0</v>
      </c>
      <c r="AY1896" s="1">
        <f>COUNTIF(F1896,"CCVCV")</f>
        <v>0</v>
      </c>
      <c r="AZ1896" s="1">
        <f>COUNTIF(F1896,"CCVCVC")</f>
        <v>0</v>
      </c>
      <c r="BA1896" s="1">
        <f>COUNTIF(F1896,"CCVV")</f>
        <v>0</v>
      </c>
      <c r="BB1896" s="1">
        <f>COUNTIF(F1896,"CCVVC")</f>
        <v>0</v>
      </c>
      <c r="BF1896" s="1" t="str">
        <f>RIGHT(F1896,4)</f>
        <v>VCVC</v>
      </c>
      <c r="BG1896" s="1"/>
      <c r="BJ1896">
        <v>1</v>
      </c>
      <c r="BP1896" s="1">
        <f>SUM(BG1896:BO1896)</f>
        <v>1</v>
      </c>
      <c r="BQ1896">
        <v>0</v>
      </c>
      <c r="BS1896" s="1" t="str">
        <f>LEFT(B1896,1)</f>
        <v>e</v>
      </c>
      <c r="BT1896" s="1" t="str">
        <f>LEFT(B1896,2)</f>
        <v>en</v>
      </c>
      <c r="BU1896" s="1" t="str">
        <f>RIGHT(B1896,1)</f>
        <v>ʔ</v>
      </c>
      <c r="BX1896" s="10">
        <v>1</v>
      </c>
      <c r="BY1896" s="10" t="str">
        <f>LEFT(CA1896,1)</f>
        <v>e</v>
      </c>
      <c r="BZ1896" s="10" t="str">
        <f>LEFT(CC1896,1)</f>
        <v>o</v>
      </c>
      <c r="CA1896" s="10" t="str">
        <f>RIGHT(B1896,4)</f>
        <v>enoʔ</v>
      </c>
      <c r="CB1896" s="10" t="str">
        <f>RIGHT(B1896,3)</f>
        <v>noʔ</v>
      </c>
      <c r="CC1896" s="10" t="str">
        <f>RIGHT(B1896,2)</f>
        <v>oʔ</v>
      </c>
      <c r="CD1896" s="10" t="str">
        <f>RIGHT(B1896,1)</f>
        <v>ʔ</v>
      </c>
    </row>
    <row r="1897" spans="1:82">
      <c r="A1897">
        <v>1055</v>
      </c>
      <c r="B1897" s="30" t="s">
        <v>3184</v>
      </c>
      <c r="C1897" t="s">
        <v>1482</v>
      </c>
      <c r="D1897" t="s">
        <v>1141</v>
      </c>
      <c r="E1897" t="s">
        <v>1141</v>
      </c>
      <c r="F1897" t="s">
        <v>2836</v>
      </c>
      <c r="G1897" s="1">
        <f>COUNTIF(B1897,"*ii*")</f>
        <v>0</v>
      </c>
      <c r="H1897" s="1">
        <f>COUNTIF(B1897,"*ee*")</f>
        <v>0</v>
      </c>
      <c r="I1897" s="1">
        <f>COUNTIF(B1897,"*aa*")</f>
        <v>0</v>
      </c>
      <c r="J1897" s="1">
        <f>COUNTIF(B1897,"*oo*")</f>
        <v>0</v>
      </c>
      <c r="K1897" s="1">
        <f>COUNTIF(B1897,"*uu*")</f>
        <v>0</v>
      </c>
      <c r="L1897" s="1">
        <f>COUNTIF(B1897,"*ia*")</f>
        <v>0</v>
      </c>
      <c r="M1897" s="1">
        <f>COUNTIF(B1897,"*iu*")</f>
        <v>0</v>
      </c>
      <c r="N1897" s="1">
        <f>COUNTIF(B1897,"*ei*")</f>
        <v>0</v>
      </c>
      <c r="O1897" s="1">
        <f>COUNTIF(B1897,"*ea*")</f>
        <v>0</v>
      </c>
      <c r="P1897" s="1">
        <f>COUNTIF(B1897,"*eo*")</f>
        <v>0</v>
      </c>
      <c r="Q1897" s="1">
        <f>COUNTIF(B1897,"*eu*")</f>
        <v>0</v>
      </c>
      <c r="R1897" s="1">
        <f>COUNTIF(B1897,"*ai*")</f>
        <v>0</v>
      </c>
      <c r="S1897" s="1">
        <f>COUNTIF(B1897,"*ae*")</f>
        <v>0</v>
      </c>
      <c r="T1897" s="1">
        <f>COUNTIF(B1897,"*ao*")</f>
        <v>0</v>
      </c>
      <c r="U1897" s="1">
        <f>COUNTIF(B1897,"*au*")</f>
        <v>0</v>
      </c>
      <c r="V1897" s="1">
        <f>COUNTIF(B1897,"*oi*")</f>
        <v>0</v>
      </c>
      <c r="W1897" s="1">
        <f>COUNTIF(B1897,"*oe*")</f>
        <v>0</v>
      </c>
      <c r="X1897" s="1">
        <f>COUNTIF(B1897,"*oa*")</f>
        <v>0</v>
      </c>
      <c r="Y1897" s="1">
        <f>COUNTIF(B1897,"*ou*")</f>
        <v>0</v>
      </c>
      <c r="Z1897" s="1">
        <f>COUNTIF(B1897,"*ui*")</f>
        <v>0</v>
      </c>
      <c r="AA1897" s="1">
        <f>COUNTIF(B1897,"*ua*")</f>
        <v>0</v>
      </c>
      <c r="AB1897">
        <f>SUM(G1897:AA1897)</f>
        <v>0</v>
      </c>
      <c r="AC1897">
        <v>2</v>
      </c>
      <c r="AD1897">
        <f>COUNTIF(AC1897,"2")</f>
        <v>1</v>
      </c>
      <c r="AE1897">
        <f>COUNTIF(AC1897,"3")</f>
        <v>0</v>
      </c>
      <c r="AF1897">
        <f>COUNTIF(AC1897,"4")</f>
        <v>0</v>
      </c>
      <c r="AG1897">
        <f>COUNTIF(AC1897,"5")</f>
        <v>0</v>
      </c>
      <c r="AH1897">
        <v>0</v>
      </c>
      <c r="AI1897">
        <v>0</v>
      </c>
      <c r="AJ1897">
        <v>1</v>
      </c>
      <c r="AM1897">
        <v>1</v>
      </c>
      <c r="AN1897" t="str">
        <f>RIGHT(B1897,1)</f>
        <v>ʔ</v>
      </c>
      <c r="AO1897" s="1">
        <f>COUNTIF(F1897,"CVCV")+COUNTIF(F1897,"CVVCV")</f>
        <v>0</v>
      </c>
      <c r="AP1897" s="1">
        <f>COUNTIF(F1897,"CVCVC")+COUNTIF(F1897,"CVVCVC")</f>
        <v>0</v>
      </c>
      <c r="AQ1897" s="1">
        <f>COUNTIF(F1897,"VCV")+COUNTIF(F1897,"VVCV")</f>
        <v>0</v>
      </c>
      <c r="AR1897" s="1">
        <f>COUNTIF(F1897,"VCVC")+COUNTIF(F1897,"VVCVC")</f>
        <v>1</v>
      </c>
      <c r="AS1897" s="1">
        <f>COUNTIF(F1897,"CVV")</f>
        <v>0</v>
      </c>
      <c r="AT1897" s="1">
        <f>COUNTIF(F1897,"CVVC")</f>
        <v>0</v>
      </c>
      <c r="AU1897" s="1">
        <f>COUNTIF(F1897,"VV")</f>
        <v>0</v>
      </c>
      <c r="AV1897" s="1">
        <f>COUNTIF(F1897,"VVC")</f>
        <v>0</v>
      </c>
      <c r="AW1897" s="1">
        <f>COUNTIF(F1897,"CVVCVC")+COUNTIF(F1897,"VVCVC")+COUNTIF(F1897,"CVVCV")+COUNTIF(F1897,"VVCV")</f>
        <v>0</v>
      </c>
      <c r="AY1897" s="1">
        <f>COUNTIF(F1897,"CCVCV")</f>
        <v>0</v>
      </c>
      <c r="AZ1897" s="1">
        <f>COUNTIF(F1897,"CCVCVC")</f>
        <v>0</v>
      </c>
      <c r="BA1897" s="1">
        <f>COUNTIF(F1897,"CCVV")</f>
        <v>0</v>
      </c>
      <c r="BB1897" s="1">
        <f>COUNTIF(F1897,"CCVVC")</f>
        <v>0</v>
      </c>
      <c r="BF1897" s="1" t="str">
        <f>RIGHT(F1897,4)</f>
        <v>VCVC</v>
      </c>
      <c r="BG1897" s="1"/>
      <c r="BJ1897">
        <v>1</v>
      </c>
      <c r="BP1897" s="1">
        <f>SUM(BG1897:BO1897)</f>
        <v>1</v>
      </c>
      <c r="BQ1897">
        <v>0</v>
      </c>
      <c r="BS1897" s="1" t="str">
        <f>LEFT(B1897,1)</f>
        <v>o</v>
      </c>
      <c r="BT1897" s="1" t="str">
        <f>LEFT(B1897,2)</f>
        <v>ok</v>
      </c>
      <c r="BU1897" s="1" t="str">
        <f>RIGHT(B1897,1)</f>
        <v>ʔ</v>
      </c>
      <c r="BX1897" s="10">
        <v>1</v>
      </c>
      <c r="BY1897" s="10" t="str">
        <f>LEFT(CA1897,1)</f>
        <v>o</v>
      </c>
      <c r="BZ1897" s="10" t="str">
        <f>LEFT(CC1897,1)</f>
        <v>o</v>
      </c>
      <c r="CA1897" s="10" t="str">
        <f>RIGHT(B1897,4)</f>
        <v>okoʔ</v>
      </c>
      <c r="CB1897" s="10" t="str">
        <f>RIGHT(B1897,3)</f>
        <v>koʔ</v>
      </c>
      <c r="CC1897" s="10" t="str">
        <f>RIGHT(B1897,2)</f>
        <v>oʔ</v>
      </c>
      <c r="CD1897" s="10" t="str">
        <f>RIGHT(B1897,1)</f>
        <v>ʔ</v>
      </c>
    </row>
    <row r="1898" spans="1:82">
      <c r="A1898">
        <v>1063</v>
      </c>
      <c r="B1898" s="30" t="s">
        <v>3700</v>
      </c>
      <c r="C1898" t="s">
        <v>1328</v>
      </c>
      <c r="D1898" t="s">
        <v>1141</v>
      </c>
      <c r="E1898" t="s">
        <v>1141</v>
      </c>
      <c r="F1898" s="1" t="s">
        <v>2836</v>
      </c>
      <c r="G1898" s="1">
        <f>COUNTIF(B1898,"*ii*")</f>
        <v>0</v>
      </c>
      <c r="H1898" s="1">
        <f>COUNTIF(B1898,"*ee*")</f>
        <v>0</v>
      </c>
      <c r="I1898" s="1">
        <f>COUNTIF(B1898,"*aa*")</f>
        <v>0</v>
      </c>
      <c r="J1898" s="1">
        <f>COUNTIF(B1898,"*oo*")</f>
        <v>0</v>
      </c>
      <c r="K1898" s="1">
        <f>COUNTIF(B1898,"*uu*")</f>
        <v>0</v>
      </c>
      <c r="L1898" s="1">
        <f>COUNTIF(B1898,"*ia*")</f>
        <v>0</v>
      </c>
      <c r="M1898" s="1">
        <f>COUNTIF(B1898,"*iu*")</f>
        <v>0</v>
      </c>
      <c r="N1898" s="1">
        <f>COUNTIF(B1898,"*ei*")</f>
        <v>0</v>
      </c>
      <c r="O1898" s="1">
        <f>COUNTIF(B1898,"*ea*")</f>
        <v>0</v>
      </c>
      <c r="P1898" s="1">
        <f>COUNTIF(B1898,"*eo*")</f>
        <v>0</v>
      </c>
      <c r="Q1898" s="1">
        <f>COUNTIF(B1898,"*eu*")</f>
        <v>0</v>
      </c>
      <c r="R1898" s="1">
        <f>COUNTIF(B1898,"*ai*")</f>
        <v>0</v>
      </c>
      <c r="S1898" s="1">
        <f>COUNTIF(B1898,"*ae*")</f>
        <v>0</v>
      </c>
      <c r="T1898" s="1">
        <f>COUNTIF(B1898,"*ao*")</f>
        <v>0</v>
      </c>
      <c r="U1898" s="1">
        <f>COUNTIF(B1898,"*au*")</f>
        <v>0</v>
      </c>
      <c r="V1898" s="1">
        <f>COUNTIF(B1898,"*oi*")</f>
        <v>0</v>
      </c>
      <c r="W1898" s="1">
        <f>COUNTIF(B1898,"*oe*")</f>
        <v>0</v>
      </c>
      <c r="X1898" s="1">
        <f>COUNTIF(B1898,"*oa*")</f>
        <v>0</v>
      </c>
      <c r="Y1898" s="1">
        <f>COUNTIF(B1898,"*ou*")</f>
        <v>0</v>
      </c>
      <c r="Z1898" s="1">
        <f>COUNTIF(B1898,"*ui*")</f>
        <v>0</v>
      </c>
      <c r="AA1898" s="1">
        <f>COUNTIF(B1898,"*ua*")</f>
        <v>0</v>
      </c>
      <c r="AB1898">
        <f>SUM(G1898:AA1898)</f>
        <v>0</v>
      </c>
      <c r="AC1898" s="1">
        <v>2</v>
      </c>
      <c r="AD1898">
        <f>COUNTIF(AC1898,"2")</f>
        <v>1</v>
      </c>
      <c r="AE1898">
        <f>COUNTIF(AC1898,"3")</f>
        <v>0</v>
      </c>
      <c r="AF1898">
        <f>COUNTIF(AC1898,"4")</f>
        <v>0</v>
      </c>
      <c r="AG1898">
        <f>COUNTIF(AC1898,"5")</f>
        <v>0</v>
      </c>
      <c r="AH1898">
        <v>0</v>
      </c>
      <c r="AI1898">
        <v>0</v>
      </c>
      <c r="AJ1898">
        <v>1</v>
      </c>
      <c r="AM1898">
        <v>1</v>
      </c>
      <c r="AN1898" t="str">
        <f>RIGHT(B1898,1)</f>
        <v>ʔ</v>
      </c>
      <c r="AO1898" s="1">
        <f>COUNTIF(F1898,"CVCV")+COUNTIF(F1898,"CVVCV")</f>
        <v>0</v>
      </c>
      <c r="AP1898" s="1">
        <f>COUNTIF(F1898,"CVCVC")+COUNTIF(F1898,"CVVCVC")</f>
        <v>0</v>
      </c>
      <c r="AQ1898" s="1">
        <f>COUNTIF(F1898,"VCV")+COUNTIF(F1898,"VVCV")</f>
        <v>0</v>
      </c>
      <c r="AR1898" s="1">
        <f>COUNTIF(F1898,"VCVC")+COUNTIF(F1898,"VVCVC")</f>
        <v>1</v>
      </c>
      <c r="AS1898" s="1">
        <f>COUNTIF(F1898,"CVV")</f>
        <v>0</v>
      </c>
      <c r="AT1898" s="1">
        <f>COUNTIF(F1898,"CVVC")</f>
        <v>0</v>
      </c>
      <c r="AU1898" s="1">
        <f>COUNTIF(F1898,"VV")</f>
        <v>0</v>
      </c>
      <c r="AV1898" s="1">
        <f>COUNTIF(F1898,"VVC")</f>
        <v>0</v>
      </c>
      <c r="AW1898" s="1">
        <f>COUNTIF(F1898,"CVVCVC")+COUNTIF(F1898,"VVCVC")+COUNTIF(F1898,"CVVCV")+COUNTIF(F1898,"VVCV")</f>
        <v>0</v>
      </c>
      <c r="AY1898" s="1">
        <f>COUNTIF(F1898,"CCVCV")</f>
        <v>0</v>
      </c>
      <c r="AZ1898" s="1">
        <f>COUNTIF(F1898,"CCVCVC")</f>
        <v>0</v>
      </c>
      <c r="BA1898" s="1">
        <f>COUNTIF(F1898,"CCVV")</f>
        <v>0</v>
      </c>
      <c r="BB1898" s="1">
        <f>COUNTIF(F1898,"CCVVC")</f>
        <v>0</v>
      </c>
      <c r="BE1898" s="30" t="s">
        <v>3550</v>
      </c>
      <c r="BF1898" s="1" t="str">
        <f>RIGHT(F1898,4)</f>
        <v>VCVC</v>
      </c>
      <c r="BG1898" s="1"/>
      <c r="BJ1898">
        <v>1</v>
      </c>
      <c r="BP1898" s="1">
        <f>SUM(BG1898:BO1898)</f>
        <v>1</v>
      </c>
      <c r="BQ1898">
        <v>0</v>
      </c>
      <c r="BS1898" s="1" t="str">
        <f>LEFT(B1898,1)</f>
        <v>o</v>
      </c>
      <c r="BT1898" s="1" t="str">
        <f>LEFT(B1898,2)</f>
        <v>on</v>
      </c>
      <c r="BU1898" s="1" t="str">
        <f>RIGHT(B1898,1)</f>
        <v>ʔ</v>
      </c>
      <c r="BX1898" s="10">
        <v>1</v>
      </c>
      <c r="BY1898" s="10" t="str">
        <f>LEFT(CA1898,1)</f>
        <v>o</v>
      </c>
      <c r="BZ1898" s="10" t="str">
        <f>LEFT(CC1898,1)</f>
        <v>o</v>
      </c>
      <c r="CA1898" s="10" t="str">
        <f>RIGHT(B1898,4)</f>
        <v>onoʔ</v>
      </c>
      <c r="CB1898" s="10" t="str">
        <f>RIGHT(B1898,3)</f>
        <v>noʔ</v>
      </c>
      <c r="CC1898" s="10" t="str">
        <f>RIGHT(B1898,2)</f>
        <v>oʔ</v>
      </c>
      <c r="CD1898" s="10" t="str">
        <f>RIGHT(B1898,1)</f>
        <v>ʔ</v>
      </c>
    </row>
    <row r="1899" spans="1:82">
      <c r="A1899">
        <v>1976</v>
      </c>
      <c r="B1899" s="30" t="s">
        <v>788</v>
      </c>
      <c r="C1899" t="s">
        <v>2240</v>
      </c>
      <c r="D1899" t="s">
        <v>1141</v>
      </c>
      <c r="E1899" t="s">
        <v>1141</v>
      </c>
      <c r="F1899" t="s">
        <v>2836</v>
      </c>
      <c r="G1899" s="1">
        <f>COUNTIF(B1899,"*ii*")</f>
        <v>0</v>
      </c>
      <c r="H1899" s="1">
        <f>COUNTIF(B1899,"*ee*")</f>
        <v>0</v>
      </c>
      <c r="I1899" s="1">
        <f>COUNTIF(B1899,"*aa*")</f>
        <v>0</v>
      </c>
      <c r="J1899" s="1">
        <f>COUNTIF(B1899,"*oo*")</f>
        <v>0</v>
      </c>
      <c r="K1899" s="1">
        <f>COUNTIF(B1899,"*uu*")</f>
        <v>0</v>
      </c>
      <c r="L1899" s="1">
        <f>COUNTIF(B1899,"*ia*")</f>
        <v>0</v>
      </c>
      <c r="M1899" s="1">
        <f>COUNTIF(B1899,"*iu*")</f>
        <v>0</v>
      </c>
      <c r="N1899" s="1">
        <f>COUNTIF(B1899,"*ei*")</f>
        <v>0</v>
      </c>
      <c r="O1899" s="1">
        <f>COUNTIF(B1899,"*ea*")</f>
        <v>0</v>
      </c>
      <c r="P1899" s="1">
        <f>COUNTIF(B1899,"*eo*")</f>
        <v>0</v>
      </c>
      <c r="Q1899" s="1">
        <f>COUNTIF(B1899,"*eu*")</f>
        <v>0</v>
      </c>
      <c r="R1899" s="1">
        <f>COUNTIF(B1899,"*ai*")</f>
        <v>0</v>
      </c>
      <c r="S1899" s="1">
        <f>COUNTIF(B1899,"*ae*")</f>
        <v>0</v>
      </c>
      <c r="T1899" s="1">
        <f>COUNTIF(B1899,"*ao*")</f>
        <v>0</v>
      </c>
      <c r="U1899" s="1">
        <f>COUNTIF(B1899,"*au*")</f>
        <v>0</v>
      </c>
      <c r="V1899" s="1">
        <f>COUNTIF(B1899,"*oi*")</f>
        <v>0</v>
      </c>
      <c r="W1899" s="1">
        <f>COUNTIF(B1899,"*oe*")</f>
        <v>0</v>
      </c>
      <c r="X1899" s="1">
        <f>COUNTIF(B1899,"*oa*")</f>
        <v>0</v>
      </c>
      <c r="Y1899" s="1">
        <f>COUNTIF(B1899,"*ou*")</f>
        <v>0</v>
      </c>
      <c r="Z1899" s="1">
        <f>COUNTIF(B1899,"*ui*")</f>
        <v>0</v>
      </c>
      <c r="AA1899" s="1">
        <f>COUNTIF(B1899,"*ua*")</f>
        <v>0</v>
      </c>
      <c r="AB1899">
        <f>SUM(G1899:AA1899)</f>
        <v>0</v>
      </c>
      <c r="AC1899">
        <v>2</v>
      </c>
      <c r="AD1899">
        <f>COUNTIF(AC1899,"2")</f>
        <v>1</v>
      </c>
      <c r="AE1899">
        <f>COUNTIF(AC1899,"3")</f>
        <v>0</v>
      </c>
      <c r="AF1899">
        <f>COUNTIF(AC1899,"4")</f>
        <v>0</v>
      </c>
      <c r="AG1899">
        <f>COUNTIF(AC1899,"5")</f>
        <v>0</v>
      </c>
      <c r="AH1899">
        <v>0</v>
      </c>
      <c r="AI1899">
        <v>0</v>
      </c>
      <c r="AJ1899">
        <v>1</v>
      </c>
      <c r="AM1899">
        <v>1</v>
      </c>
      <c r="AN1899" t="str">
        <f>RIGHT(B1899,1)</f>
        <v>b</v>
      </c>
      <c r="AO1899" s="1">
        <f>COUNTIF(F1899,"CVCV")+COUNTIF(F1899,"CVVCV")</f>
        <v>0</v>
      </c>
      <c r="AP1899" s="1">
        <f>COUNTIF(F1899,"CVCVC")+COUNTIF(F1899,"CVVCVC")</f>
        <v>0</v>
      </c>
      <c r="AQ1899" s="1">
        <f>COUNTIF(F1899,"VCV")+COUNTIF(F1899,"VVCV")</f>
        <v>0</v>
      </c>
      <c r="AR1899" s="1">
        <f>COUNTIF(F1899,"VCVC")+COUNTIF(F1899,"VVCVC")</f>
        <v>1</v>
      </c>
      <c r="AS1899" s="1">
        <f>COUNTIF(F1899,"CVV")</f>
        <v>0</v>
      </c>
      <c r="AT1899" s="1">
        <f>COUNTIF(F1899,"CVVC")</f>
        <v>0</v>
      </c>
      <c r="AU1899" s="1">
        <f>COUNTIF(F1899,"VV")</f>
        <v>0</v>
      </c>
      <c r="AV1899" s="1">
        <f>COUNTIF(F1899,"VVC")</f>
        <v>0</v>
      </c>
      <c r="AW1899" s="1">
        <f>COUNTIF(F1899,"CVVCVC")+COUNTIF(F1899,"VVCVC")+COUNTIF(F1899,"CVVCV")+COUNTIF(F1899,"VVCV")</f>
        <v>0</v>
      </c>
      <c r="AY1899" s="1">
        <f>COUNTIF(F1899,"CCVCV")</f>
        <v>0</v>
      </c>
      <c r="AZ1899" s="1">
        <f>COUNTIF(F1899,"CCVCVC")</f>
        <v>0</v>
      </c>
      <c r="BA1899" s="1">
        <f>COUNTIF(F1899,"CCVV")</f>
        <v>0</v>
      </c>
      <c r="BB1899" s="1">
        <f>COUNTIF(F1899,"CCVVC")</f>
        <v>0</v>
      </c>
      <c r="BF1899" s="1" t="str">
        <f>RIGHT(F1899,4)</f>
        <v>VCVC</v>
      </c>
      <c r="BG1899" s="1"/>
      <c r="BJ1899">
        <v>1</v>
      </c>
      <c r="BP1899" s="1">
        <f>SUM(BG1899:BO1899)</f>
        <v>1</v>
      </c>
      <c r="BQ1899">
        <v>0</v>
      </c>
      <c r="BS1899" s="1" t="str">
        <f>LEFT(B1899,1)</f>
        <v>u</v>
      </c>
      <c r="BT1899" s="1" t="str">
        <f>LEFT(B1899,2)</f>
        <v>um</v>
      </c>
      <c r="BU1899" s="1" t="str">
        <f>RIGHT(B1899,1)</f>
        <v>b</v>
      </c>
      <c r="BX1899" s="10">
        <v>1</v>
      </c>
      <c r="BY1899" s="10" t="str">
        <f>LEFT(CA1899,1)</f>
        <v>u</v>
      </c>
      <c r="BZ1899" s="10" t="str">
        <f>LEFT(CC1899,1)</f>
        <v>u</v>
      </c>
      <c r="CA1899" s="10" t="str">
        <f>RIGHT(B1899,4)</f>
        <v>umub</v>
      </c>
      <c r="CB1899" s="10" t="str">
        <f>RIGHT(B1899,3)</f>
        <v>mub</v>
      </c>
      <c r="CC1899" s="10" t="str">
        <f>RIGHT(B1899,2)</f>
        <v>ub</v>
      </c>
      <c r="CD1899" s="10" t="str">
        <f>RIGHT(B1899,1)</f>
        <v>b</v>
      </c>
    </row>
    <row r="1900" spans="1:82">
      <c r="A1900">
        <v>443</v>
      </c>
      <c r="B1900" s="30" t="s">
        <v>96</v>
      </c>
      <c r="C1900" t="s">
        <v>1280</v>
      </c>
      <c r="D1900" t="s">
        <v>1141</v>
      </c>
      <c r="E1900" t="s">
        <v>1141</v>
      </c>
      <c r="F1900" t="s">
        <v>2836</v>
      </c>
      <c r="G1900" s="1">
        <f>COUNTIF(B1900,"*ii*")</f>
        <v>0</v>
      </c>
      <c r="H1900" s="1">
        <f>COUNTIF(B1900,"*ee*")</f>
        <v>0</v>
      </c>
      <c r="I1900" s="1">
        <f>COUNTIF(B1900,"*aa*")</f>
        <v>0</v>
      </c>
      <c r="J1900" s="1">
        <f>COUNTIF(B1900,"*oo*")</f>
        <v>0</v>
      </c>
      <c r="K1900" s="1">
        <f>COUNTIF(B1900,"*uu*")</f>
        <v>0</v>
      </c>
      <c r="L1900" s="1">
        <f>COUNTIF(B1900,"*ia*")</f>
        <v>0</v>
      </c>
      <c r="M1900" s="1">
        <f>COUNTIF(B1900,"*iu*")</f>
        <v>0</v>
      </c>
      <c r="N1900" s="1">
        <f>COUNTIF(B1900,"*ei*")</f>
        <v>0</v>
      </c>
      <c r="O1900" s="1">
        <f>COUNTIF(B1900,"*ea*")</f>
        <v>0</v>
      </c>
      <c r="P1900" s="1">
        <f>COUNTIF(B1900,"*eo*")</f>
        <v>0</v>
      </c>
      <c r="Q1900" s="1">
        <f>COUNTIF(B1900,"*eu*")</f>
        <v>0</v>
      </c>
      <c r="R1900" s="1">
        <f>COUNTIF(B1900,"*ai*")</f>
        <v>0</v>
      </c>
      <c r="S1900" s="1">
        <f>COUNTIF(B1900,"*ae*")</f>
        <v>0</v>
      </c>
      <c r="T1900" s="1">
        <f>COUNTIF(B1900,"*ao*")</f>
        <v>0</v>
      </c>
      <c r="U1900" s="1">
        <f>COUNTIF(B1900,"*au*")</f>
        <v>0</v>
      </c>
      <c r="V1900" s="1">
        <f>COUNTIF(B1900,"*oi*")</f>
        <v>0</v>
      </c>
      <c r="W1900" s="1">
        <f>COUNTIF(B1900,"*oe*")</f>
        <v>0</v>
      </c>
      <c r="X1900" s="1">
        <f>COUNTIF(B1900,"*oa*")</f>
        <v>0</v>
      </c>
      <c r="Y1900" s="1">
        <f>COUNTIF(B1900,"*ou*")</f>
        <v>0</v>
      </c>
      <c r="Z1900" s="1">
        <f>COUNTIF(B1900,"*ui*")</f>
        <v>0</v>
      </c>
      <c r="AA1900" s="1">
        <f>COUNTIF(B1900,"*ua*")</f>
        <v>0</v>
      </c>
      <c r="AB1900">
        <f>SUM(G1900:AA1900)</f>
        <v>0</v>
      </c>
      <c r="AC1900">
        <v>2</v>
      </c>
      <c r="AD1900">
        <f>COUNTIF(AC1900,"2")</f>
        <v>1</v>
      </c>
      <c r="AE1900">
        <f>COUNTIF(AC1900,"3")</f>
        <v>0</v>
      </c>
      <c r="AF1900">
        <f>COUNTIF(AC1900,"4")</f>
        <v>0</v>
      </c>
      <c r="AG1900">
        <f>COUNTIF(AC1900,"5")</f>
        <v>0</v>
      </c>
      <c r="AH1900">
        <v>0</v>
      </c>
      <c r="AI1900">
        <v>0</v>
      </c>
      <c r="AJ1900">
        <v>1</v>
      </c>
      <c r="AM1900">
        <v>1</v>
      </c>
      <c r="AN1900" t="str">
        <f>RIGHT(B1900,1)</f>
        <v>h</v>
      </c>
      <c r="AO1900" s="1">
        <f>COUNTIF(F1900,"CVCV")+COUNTIF(F1900,"CVVCV")</f>
        <v>0</v>
      </c>
      <c r="AP1900" s="1">
        <f>COUNTIF(F1900,"CVCVC")+COUNTIF(F1900,"CVVCVC")</f>
        <v>0</v>
      </c>
      <c r="AQ1900" s="1">
        <f>COUNTIF(F1900,"VCV")+COUNTIF(F1900,"VVCV")</f>
        <v>0</v>
      </c>
      <c r="AR1900" s="1">
        <f>COUNTIF(F1900,"VCVC")+COUNTIF(F1900,"VVCVC")</f>
        <v>1</v>
      </c>
      <c r="AS1900" s="1">
        <f>COUNTIF(F1900,"CVV")</f>
        <v>0</v>
      </c>
      <c r="AT1900" s="1">
        <f>COUNTIF(F1900,"CVVC")</f>
        <v>0</v>
      </c>
      <c r="AU1900" s="1">
        <f>COUNTIF(F1900,"VV")</f>
        <v>0</v>
      </c>
      <c r="AV1900" s="1">
        <f>COUNTIF(F1900,"VVC")</f>
        <v>0</v>
      </c>
      <c r="AW1900" s="1">
        <f>COUNTIF(F1900,"CVVCVC")+COUNTIF(F1900,"VVCVC")+COUNTIF(F1900,"CVVCV")+COUNTIF(F1900,"VVCV")</f>
        <v>0</v>
      </c>
      <c r="AY1900" s="1">
        <f>COUNTIF(F1900,"CCVCV")</f>
        <v>0</v>
      </c>
      <c r="AZ1900" s="1">
        <f>COUNTIF(F1900,"CCVCVC")</f>
        <v>0</v>
      </c>
      <c r="BA1900" s="1">
        <f>COUNTIF(F1900,"CCVV")</f>
        <v>0</v>
      </c>
      <c r="BB1900" s="1">
        <f>COUNTIF(F1900,"CCVVC")</f>
        <v>0</v>
      </c>
      <c r="BF1900" s="1" t="str">
        <f>RIGHT(F1900,4)</f>
        <v>VCVC</v>
      </c>
      <c r="BG1900" s="1"/>
      <c r="BJ1900">
        <v>1</v>
      </c>
      <c r="BP1900" s="1">
        <f>SUM(BG1900:BO1900)</f>
        <v>1</v>
      </c>
      <c r="BQ1900">
        <v>0</v>
      </c>
      <c r="BS1900" s="1" t="str">
        <f>LEFT(B1900,1)</f>
        <v>i</v>
      </c>
      <c r="BT1900" s="1" t="str">
        <f>LEFT(B1900,2)</f>
        <v>in</v>
      </c>
      <c r="BU1900" s="1" t="str">
        <f>RIGHT(B1900,1)</f>
        <v>h</v>
      </c>
      <c r="BX1900" s="10">
        <v>1</v>
      </c>
      <c r="BY1900" s="10" t="str">
        <f>LEFT(CA1900,1)</f>
        <v>i</v>
      </c>
      <c r="BZ1900" s="10" t="str">
        <f>LEFT(CC1900,1)</f>
        <v>u</v>
      </c>
      <c r="CA1900" s="10" t="str">
        <f>RIGHT(B1900,4)</f>
        <v>inuh</v>
      </c>
      <c r="CB1900" s="10" t="str">
        <f>RIGHT(B1900,3)</f>
        <v>nuh</v>
      </c>
      <c r="CC1900" s="10" t="str">
        <f>RIGHT(B1900,2)</f>
        <v>uh</v>
      </c>
      <c r="CD1900" s="10" t="str">
        <f>RIGHT(B1900,1)</f>
        <v>h</v>
      </c>
    </row>
    <row r="1901" spans="1:82">
      <c r="A1901">
        <v>63</v>
      </c>
      <c r="B1901" s="30" t="s">
        <v>3829</v>
      </c>
      <c r="C1901" t="s">
        <v>2447</v>
      </c>
      <c r="D1901" t="s">
        <v>1141</v>
      </c>
      <c r="E1901" t="s">
        <v>1141</v>
      </c>
      <c r="F1901" t="s">
        <v>2836</v>
      </c>
      <c r="G1901" s="1">
        <f>COUNTIF(B1901,"*ii*")</f>
        <v>0</v>
      </c>
      <c r="H1901" s="1">
        <f>COUNTIF(B1901,"*ee*")</f>
        <v>0</v>
      </c>
      <c r="I1901" s="1">
        <f>COUNTIF(B1901,"*aa*")</f>
        <v>0</v>
      </c>
      <c r="J1901" s="1">
        <f>COUNTIF(B1901,"*oo*")</f>
        <v>0</v>
      </c>
      <c r="K1901" s="1">
        <f>COUNTIF(B1901,"*uu*")</f>
        <v>0</v>
      </c>
      <c r="L1901" s="1">
        <f>COUNTIF(B1901,"*ia*")</f>
        <v>0</v>
      </c>
      <c r="M1901" s="1">
        <f>COUNTIF(B1901,"*iu*")</f>
        <v>0</v>
      </c>
      <c r="N1901" s="1">
        <f>COUNTIF(B1901,"*ei*")</f>
        <v>0</v>
      </c>
      <c r="O1901" s="1">
        <f>COUNTIF(B1901,"*ea*")</f>
        <v>0</v>
      </c>
      <c r="P1901" s="1">
        <f>COUNTIF(B1901,"*eo*")</f>
        <v>0</v>
      </c>
      <c r="Q1901" s="1">
        <f>COUNTIF(B1901,"*eu*")</f>
        <v>0</v>
      </c>
      <c r="R1901" s="1">
        <f>COUNTIF(B1901,"*ai*")</f>
        <v>0</v>
      </c>
      <c r="S1901" s="1">
        <f>COUNTIF(B1901,"*ae*")</f>
        <v>0</v>
      </c>
      <c r="T1901" s="1">
        <f>COUNTIF(B1901,"*ao*")</f>
        <v>0</v>
      </c>
      <c r="U1901" s="1">
        <f>COUNTIF(B1901,"*au*")</f>
        <v>0</v>
      </c>
      <c r="V1901" s="1">
        <f>COUNTIF(B1901,"*oi*")</f>
        <v>0</v>
      </c>
      <c r="W1901" s="1">
        <f>COUNTIF(B1901,"*oe*")</f>
        <v>0</v>
      </c>
      <c r="X1901" s="1">
        <f>COUNTIF(B1901,"*oa*")</f>
        <v>0</v>
      </c>
      <c r="Y1901" s="1">
        <f>COUNTIF(B1901,"*ou*")</f>
        <v>0</v>
      </c>
      <c r="Z1901" s="1">
        <f>COUNTIF(B1901,"*ui*")</f>
        <v>0</v>
      </c>
      <c r="AA1901" s="1">
        <f>COUNTIF(B1901,"*ua*")</f>
        <v>0</v>
      </c>
      <c r="AB1901">
        <f>SUM(G1901:AA1901)</f>
        <v>0</v>
      </c>
      <c r="AC1901">
        <v>2</v>
      </c>
      <c r="AD1901">
        <f>COUNTIF(AC1901,"2")</f>
        <v>1</v>
      </c>
      <c r="AE1901">
        <f>COUNTIF(AC1901,"3")</f>
        <v>0</v>
      </c>
      <c r="AF1901">
        <f>COUNTIF(AC1901,"4")</f>
        <v>0</v>
      </c>
      <c r="AG1901">
        <f>COUNTIF(AC1901,"5")</f>
        <v>0</v>
      </c>
      <c r="AH1901">
        <v>1</v>
      </c>
      <c r="AI1901">
        <v>0</v>
      </c>
      <c r="AM1901">
        <v>1</v>
      </c>
      <c r="AN1901" t="str">
        <f>RIGHT(B1901,1)</f>
        <v>k</v>
      </c>
      <c r="AO1901" s="1">
        <f>COUNTIF(F1901,"CVCV")+COUNTIF(F1901,"CVVCV")</f>
        <v>0</v>
      </c>
      <c r="AP1901" s="1">
        <f>COUNTIF(F1901,"CVCVC")+COUNTIF(F1901,"CVVCVC")</f>
        <v>0</v>
      </c>
      <c r="AQ1901" s="1">
        <f>COUNTIF(F1901,"VCV")+COUNTIF(F1901,"VVCV")</f>
        <v>0</v>
      </c>
      <c r="AR1901" s="1">
        <f>COUNTIF(F1901,"VCVC")+COUNTIF(F1901,"VVCVC")</f>
        <v>1</v>
      </c>
      <c r="AS1901" s="1">
        <f>COUNTIF(F1901,"CVV")</f>
        <v>0</v>
      </c>
      <c r="AT1901" s="1">
        <f>COUNTIF(F1901,"CVVC")</f>
        <v>0</v>
      </c>
      <c r="AU1901" s="1">
        <f>COUNTIF(F1901,"VV")</f>
        <v>0</v>
      </c>
      <c r="AV1901" s="1">
        <f>COUNTIF(F1901,"VVC")</f>
        <v>0</v>
      </c>
      <c r="AW1901" s="1">
        <f>COUNTIF(F1901,"CVVCVC")+COUNTIF(F1901,"VVCVC")+COUNTIF(F1901,"CVVCV")+COUNTIF(F1901,"VVCV")</f>
        <v>0</v>
      </c>
      <c r="AY1901" s="1">
        <f>COUNTIF(F1901,"CCVCV")</f>
        <v>0</v>
      </c>
      <c r="AZ1901" s="1">
        <f>COUNTIF(F1901,"CCVCVC")</f>
        <v>0</v>
      </c>
      <c r="BA1901" s="1">
        <f>COUNTIF(F1901,"CCVV")</f>
        <v>0</v>
      </c>
      <c r="BB1901" s="1">
        <f>COUNTIF(F1901,"CCVVC")</f>
        <v>0</v>
      </c>
      <c r="BF1901" s="1" t="str">
        <f>RIGHT(F1901,4)</f>
        <v>VCVC</v>
      </c>
      <c r="BG1901" s="1"/>
      <c r="BJ1901">
        <v>1</v>
      </c>
      <c r="BP1901" s="1">
        <f>SUM(BG1901:BO1901)</f>
        <v>1</v>
      </c>
      <c r="BQ1901">
        <v>0</v>
      </c>
      <c r="BS1901" s="1" t="str">
        <f>LEFT(B1901,1)</f>
        <v>ʔ</v>
      </c>
      <c r="BT1901" s="1" t="str">
        <f>LEFT(B1901,2)</f>
        <v>ʔa</v>
      </c>
      <c r="BU1901" s="1" t="str">
        <f>RIGHT(B1901,1)</f>
        <v>k</v>
      </c>
      <c r="BX1901" s="10">
        <v>0</v>
      </c>
      <c r="BY1901" s="10" t="str">
        <f>LEFT(CA1901,1)</f>
        <v>a</v>
      </c>
      <c r="BZ1901" s="10" t="str">
        <f>LEFT(CC1901,1)</f>
        <v>u</v>
      </c>
      <c r="CA1901" s="10" t="str">
        <f>RIGHT(B1901,4)</f>
        <v>aruk</v>
      </c>
      <c r="CB1901" s="10" t="str">
        <f>RIGHT(B1901,3)</f>
        <v>ruk</v>
      </c>
      <c r="CC1901" s="10" t="str">
        <f>RIGHT(B1901,2)</f>
        <v>uk</v>
      </c>
      <c r="CD1901" s="10" t="str">
        <f>RIGHT(B1901,1)</f>
        <v>k</v>
      </c>
    </row>
    <row r="1902" spans="1:82">
      <c r="A1902">
        <v>265</v>
      </c>
      <c r="B1902" s="30" t="s">
        <v>661</v>
      </c>
      <c r="C1902" t="s">
        <v>2062</v>
      </c>
      <c r="D1902" t="s">
        <v>1141</v>
      </c>
      <c r="E1902" t="s">
        <v>1141</v>
      </c>
      <c r="F1902" t="s">
        <v>2836</v>
      </c>
      <c r="G1902" s="1">
        <f>COUNTIF(B1902,"*ii*")</f>
        <v>0</v>
      </c>
      <c r="H1902" s="1">
        <f>COUNTIF(B1902,"*ee*")</f>
        <v>0</v>
      </c>
      <c r="I1902" s="1">
        <f>COUNTIF(B1902,"*aa*")</f>
        <v>0</v>
      </c>
      <c r="J1902" s="1">
        <f>COUNTIF(B1902,"*oo*")</f>
        <v>0</v>
      </c>
      <c r="K1902" s="1">
        <f>COUNTIF(B1902,"*uu*")</f>
        <v>0</v>
      </c>
      <c r="L1902" s="1">
        <f>COUNTIF(B1902,"*ia*")</f>
        <v>0</v>
      </c>
      <c r="M1902" s="1">
        <f>COUNTIF(B1902,"*iu*")</f>
        <v>0</v>
      </c>
      <c r="N1902" s="1">
        <f>COUNTIF(B1902,"*ei*")</f>
        <v>0</v>
      </c>
      <c r="O1902" s="1">
        <f>COUNTIF(B1902,"*ea*")</f>
        <v>0</v>
      </c>
      <c r="P1902" s="1">
        <f>COUNTIF(B1902,"*eo*")</f>
        <v>0</v>
      </c>
      <c r="Q1902" s="1">
        <f>COUNTIF(B1902,"*eu*")</f>
        <v>0</v>
      </c>
      <c r="R1902" s="1">
        <f>COUNTIF(B1902,"*ai*")</f>
        <v>0</v>
      </c>
      <c r="S1902" s="1">
        <f>COUNTIF(B1902,"*ae*")</f>
        <v>0</v>
      </c>
      <c r="T1902" s="1">
        <f>COUNTIF(B1902,"*ao*")</f>
        <v>0</v>
      </c>
      <c r="U1902" s="1">
        <f>COUNTIF(B1902,"*au*")</f>
        <v>0</v>
      </c>
      <c r="V1902" s="1">
        <f>COUNTIF(B1902,"*oi*")</f>
        <v>0</v>
      </c>
      <c r="W1902" s="1">
        <f>COUNTIF(B1902,"*oe*")</f>
        <v>0</v>
      </c>
      <c r="X1902" s="1">
        <f>COUNTIF(B1902,"*oa*")</f>
        <v>0</v>
      </c>
      <c r="Y1902" s="1">
        <f>COUNTIF(B1902,"*ou*")</f>
        <v>0</v>
      </c>
      <c r="Z1902" s="1">
        <f>COUNTIF(B1902,"*ui*")</f>
        <v>0</v>
      </c>
      <c r="AA1902" s="1">
        <f>COUNTIF(B1902,"*ua*")</f>
        <v>0</v>
      </c>
      <c r="AB1902">
        <f>SUM(G1902:AA1902)</f>
        <v>0</v>
      </c>
      <c r="AC1902">
        <v>2</v>
      </c>
      <c r="AD1902">
        <f>COUNTIF(AC1902,"2")</f>
        <v>1</v>
      </c>
      <c r="AE1902">
        <f>COUNTIF(AC1902,"3")</f>
        <v>0</v>
      </c>
      <c r="AF1902">
        <f>COUNTIF(AC1902,"4")</f>
        <v>0</v>
      </c>
      <c r="AG1902">
        <f>COUNTIF(AC1902,"5")</f>
        <v>0</v>
      </c>
      <c r="AH1902">
        <v>0</v>
      </c>
      <c r="AI1902">
        <v>0</v>
      </c>
      <c r="AJ1902">
        <v>1</v>
      </c>
      <c r="AM1902">
        <v>1</v>
      </c>
      <c r="AN1902" t="str">
        <f>RIGHT(B1902,1)</f>
        <v>k</v>
      </c>
      <c r="AO1902" s="1">
        <f>COUNTIF(F1902,"CVCV")+COUNTIF(F1902,"CVVCV")</f>
        <v>0</v>
      </c>
      <c r="AP1902" s="1">
        <f>COUNTIF(F1902,"CVCVC")+COUNTIF(F1902,"CVVCVC")</f>
        <v>0</v>
      </c>
      <c r="AQ1902" s="1">
        <f>COUNTIF(F1902,"VCV")+COUNTIF(F1902,"VVCV")</f>
        <v>0</v>
      </c>
      <c r="AR1902" s="1">
        <f>COUNTIF(F1902,"VCVC")+COUNTIF(F1902,"VVCVC")</f>
        <v>1</v>
      </c>
      <c r="AS1902" s="1">
        <f>COUNTIF(F1902,"CVV")</f>
        <v>0</v>
      </c>
      <c r="AT1902" s="1">
        <f>COUNTIF(F1902,"CVVC")</f>
        <v>0</v>
      </c>
      <c r="AU1902" s="1">
        <f>COUNTIF(F1902,"VV")</f>
        <v>0</v>
      </c>
      <c r="AV1902" s="1">
        <f>COUNTIF(F1902,"VVC")</f>
        <v>0</v>
      </c>
      <c r="AW1902" s="1">
        <f>COUNTIF(F1902,"CVVCVC")+COUNTIF(F1902,"VVCVC")+COUNTIF(F1902,"CVVCV")+COUNTIF(F1902,"VVCV")</f>
        <v>0</v>
      </c>
      <c r="AY1902" s="1">
        <f>COUNTIF(F1902,"CCVCV")</f>
        <v>0</v>
      </c>
      <c r="AZ1902" s="1">
        <f>COUNTIF(F1902,"CCVCVC")</f>
        <v>0</v>
      </c>
      <c r="BA1902" s="1">
        <f>COUNTIF(F1902,"CCVV")</f>
        <v>0</v>
      </c>
      <c r="BB1902" s="1">
        <f>COUNTIF(F1902,"CCVVC")</f>
        <v>0</v>
      </c>
      <c r="BF1902" s="1" t="str">
        <f>RIGHT(F1902,4)</f>
        <v>VCVC</v>
      </c>
      <c r="BG1902" s="1"/>
      <c r="BJ1902">
        <v>1</v>
      </c>
      <c r="BP1902" s="1">
        <f>SUM(BG1902:BO1902)</f>
        <v>1</v>
      </c>
      <c r="BQ1902">
        <v>0</v>
      </c>
      <c r="BS1902" s="1" t="str">
        <f>LEFT(B1902,1)</f>
        <v>e</v>
      </c>
      <c r="BT1902" s="1" t="str">
        <f>LEFT(B1902,2)</f>
        <v>es</v>
      </c>
      <c r="BU1902" s="1" t="str">
        <f>RIGHT(B1902,1)</f>
        <v>k</v>
      </c>
      <c r="BX1902" s="10">
        <v>1</v>
      </c>
      <c r="BY1902" s="10" t="str">
        <f>LEFT(CA1902,1)</f>
        <v>e</v>
      </c>
      <c r="BZ1902" s="10" t="str">
        <f>LEFT(CC1902,1)</f>
        <v>u</v>
      </c>
      <c r="CA1902" s="10" t="str">
        <f>RIGHT(B1902,4)</f>
        <v>esuk</v>
      </c>
      <c r="CB1902" s="10" t="str">
        <f>RIGHT(B1902,3)</f>
        <v>suk</v>
      </c>
      <c r="CC1902" s="10" t="str">
        <f>RIGHT(B1902,2)</f>
        <v>uk</v>
      </c>
      <c r="CD1902" s="10" t="str">
        <f>RIGHT(B1902,1)</f>
        <v>k</v>
      </c>
    </row>
    <row r="1903" spans="1:82">
      <c r="A1903">
        <v>1980</v>
      </c>
      <c r="B1903" s="30" t="s">
        <v>578</v>
      </c>
      <c r="C1903" t="s">
        <v>1940</v>
      </c>
      <c r="D1903" t="s">
        <v>1141</v>
      </c>
      <c r="E1903" t="s">
        <v>1141</v>
      </c>
      <c r="F1903" t="s">
        <v>2836</v>
      </c>
      <c r="G1903" s="1">
        <f>COUNTIF(B1903,"*ii*")</f>
        <v>0</v>
      </c>
      <c r="H1903" s="1">
        <f>COUNTIF(B1903,"*ee*")</f>
        <v>0</v>
      </c>
      <c r="I1903" s="1">
        <f>COUNTIF(B1903,"*aa*")</f>
        <v>0</v>
      </c>
      <c r="J1903" s="1">
        <f>COUNTIF(B1903,"*oo*")</f>
        <v>0</v>
      </c>
      <c r="K1903" s="1">
        <f>COUNTIF(B1903,"*uu*")</f>
        <v>0</v>
      </c>
      <c r="L1903" s="1">
        <f>COUNTIF(B1903,"*ia*")</f>
        <v>0</v>
      </c>
      <c r="M1903" s="1">
        <f>COUNTIF(B1903,"*iu*")</f>
        <v>0</v>
      </c>
      <c r="N1903" s="1">
        <f>COUNTIF(B1903,"*ei*")</f>
        <v>0</v>
      </c>
      <c r="O1903" s="1">
        <f>COUNTIF(B1903,"*ea*")</f>
        <v>0</v>
      </c>
      <c r="P1903" s="1">
        <f>COUNTIF(B1903,"*eo*")</f>
        <v>0</v>
      </c>
      <c r="Q1903" s="1">
        <f>COUNTIF(B1903,"*eu*")</f>
        <v>0</v>
      </c>
      <c r="R1903" s="1">
        <f>COUNTIF(B1903,"*ai*")</f>
        <v>0</v>
      </c>
      <c r="S1903" s="1">
        <f>COUNTIF(B1903,"*ae*")</f>
        <v>0</v>
      </c>
      <c r="T1903" s="1">
        <f>COUNTIF(B1903,"*ao*")</f>
        <v>0</v>
      </c>
      <c r="U1903" s="1">
        <f>COUNTIF(B1903,"*au*")</f>
        <v>0</v>
      </c>
      <c r="V1903" s="1">
        <f>COUNTIF(B1903,"*oi*")</f>
        <v>0</v>
      </c>
      <c r="W1903" s="1">
        <f>COUNTIF(B1903,"*oe*")</f>
        <v>0</v>
      </c>
      <c r="X1903" s="1">
        <f>COUNTIF(B1903,"*oa*")</f>
        <v>0</v>
      </c>
      <c r="Y1903" s="1">
        <f>COUNTIF(B1903,"*ou*")</f>
        <v>0</v>
      </c>
      <c r="Z1903" s="1">
        <f>COUNTIF(B1903,"*ui*")</f>
        <v>0</v>
      </c>
      <c r="AA1903" s="1">
        <f>COUNTIF(B1903,"*ua*")</f>
        <v>0</v>
      </c>
      <c r="AB1903">
        <f>SUM(G1903:AA1903)</f>
        <v>0</v>
      </c>
      <c r="AC1903">
        <v>2</v>
      </c>
      <c r="AD1903">
        <f>COUNTIF(AC1903,"2")</f>
        <v>1</v>
      </c>
      <c r="AE1903">
        <f>COUNTIF(AC1903,"3")</f>
        <v>0</v>
      </c>
      <c r="AF1903">
        <f>COUNTIF(AC1903,"4")</f>
        <v>0</v>
      </c>
      <c r="AG1903">
        <f>COUNTIF(AC1903,"5")</f>
        <v>0</v>
      </c>
      <c r="AH1903">
        <v>0</v>
      </c>
      <c r="AI1903">
        <v>0</v>
      </c>
      <c r="AJ1903">
        <v>1</v>
      </c>
      <c r="AM1903">
        <v>1</v>
      </c>
      <c r="AN1903" t="str">
        <f>RIGHT(B1903,1)</f>
        <v>k</v>
      </c>
      <c r="AO1903" s="1">
        <f>COUNTIF(F1903,"CVCV")+COUNTIF(F1903,"CVVCV")</f>
        <v>0</v>
      </c>
      <c r="AP1903" s="1">
        <f>COUNTIF(F1903,"CVCVC")+COUNTIF(F1903,"CVVCVC")</f>
        <v>0</v>
      </c>
      <c r="AQ1903" s="1">
        <f>COUNTIF(F1903,"VCV")+COUNTIF(F1903,"VVCV")</f>
        <v>0</v>
      </c>
      <c r="AR1903" s="1">
        <f>COUNTIF(F1903,"VCVC")+COUNTIF(F1903,"VVCVC")</f>
        <v>1</v>
      </c>
      <c r="AS1903" s="1">
        <f>COUNTIF(F1903,"CVV")</f>
        <v>0</v>
      </c>
      <c r="AT1903" s="1">
        <f>COUNTIF(F1903,"CVVC")</f>
        <v>0</v>
      </c>
      <c r="AU1903" s="1">
        <f>COUNTIF(F1903,"VV")</f>
        <v>0</v>
      </c>
      <c r="AV1903" s="1">
        <f>COUNTIF(F1903,"VVC")</f>
        <v>0</v>
      </c>
      <c r="AW1903" s="1">
        <f>COUNTIF(F1903,"CVVCVC")+COUNTIF(F1903,"VVCVC")+COUNTIF(F1903,"CVVCV")+COUNTIF(F1903,"VVCV")</f>
        <v>0</v>
      </c>
      <c r="AY1903" s="1">
        <f>COUNTIF(F1903,"CCVCV")</f>
        <v>0</v>
      </c>
      <c r="AZ1903" s="1">
        <f>COUNTIF(F1903,"CCVCVC")</f>
        <v>0</v>
      </c>
      <c r="BA1903" s="1">
        <f>COUNTIF(F1903,"CCVV")</f>
        <v>0</v>
      </c>
      <c r="BB1903" s="1">
        <f>COUNTIF(F1903,"CCVVC")</f>
        <v>0</v>
      </c>
      <c r="BF1903" s="1" t="str">
        <f>RIGHT(F1903,4)</f>
        <v>VCVC</v>
      </c>
      <c r="BG1903" s="1"/>
      <c r="BJ1903">
        <v>1</v>
      </c>
      <c r="BP1903" s="1">
        <f>SUM(BG1903:BO1903)</f>
        <v>1</v>
      </c>
      <c r="BQ1903">
        <v>0</v>
      </c>
      <c r="BS1903" s="1" t="str">
        <f>LEFT(B1903,1)</f>
        <v>u</v>
      </c>
      <c r="BT1903" s="1" t="str">
        <f>LEFT(B1903,2)</f>
        <v>up</v>
      </c>
      <c r="BU1903" s="1" t="str">
        <f>RIGHT(B1903,1)</f>
        <v>k</v>
      </c>
      <c r="BX1903" s="10">
        <v>1</v>
      </c>
      <c r="BY1903" s="10" t="str">
        <f>LEFT(CA1903,1)</f>
        <v>u</v>
      </c>
      <c r="BZ1903" s="10" t="str">
        <f>LEFT(CC1903,1)</f>
        <v>u</v>
      </c>
      <c r="CA1903" s="10" t="str">
        <f>RIGHT(B1903,4)</f>
        <v>upuk</v>
      </c>
      <c r="CB1903" s="10" t="str">
        <f>RIGHT(B1903,3)</f>
        <v>puk</v>
      </c>
      <c r="CC1903" s="10" t="str">
        <f>RIGHT(B1903,2)</f>
        <v>uk</v>
      </c>
      <c r="CD1903" s="10" t="str">
        <f>RIGHT(B1903,1)</f>
        <v>k</v>
      </c>
    </row>
    <row r="1904" spans="1:82">
      <c r="A1904">
        <v>1972</v>
      </c>
      <c r="B1904" s="30" t="s">
        <v>276</v>
      </c>
      <c r="C1904" t="s">
        <v>1526</v>
      </c>
      <c r="D1904" t="s">
        <v>1141</v>
      </c>
      <c r="E1904" t="s">
        <v>1141</v>
      </c>
      <c r="F1904" t="s">
        <v>2836</v>
      </c>
      <c r="G1904" s="1">
        <f>COUNTIF(B1904,"*ii*")</f>
        <v>0</v>
      </c>
      <c r="H1904" s="1">
        <f>COUNTIF(B1904,"*ee*")</f>
        <v>0</v>
      </c>
      <c r="I1904" s="1">
        <f>COUNTIF(B1904,"*aa*")</f>
        <v>0</v>
      </c>
      <c r="J1904" s="1">
        <f>COUNTIF(B1904,"*oo*")</f>
        <v>0</v>
      </c>
      <c r="K1904" s="1">
        <f>COUNTIF(B1904,"*uu*")</f>
        <v>0</v>
      </c>
      <c r="L1904" s="1">
        <f>COUNTIF(B1904,"*ia*")</f>
        <v>0</v>
      </c>
      <c r="M1904" s="1">
        <f>COUNTIF(B1904,"*iu*")</f>
        <v>0</v>
      </c>
      <c r="N1904" s="1">
        <f>COUNTIF(B1904,"*ei*")</f>
        <v>0</v>
      </c>
      <c r="O1904" s="1">
        <f>COUNTIF(B1904,"*ea*")</f>
        <v>0</v>
      </c>
      <c r="P1904" s="1">
        <f>COUNTIF(B1904,"*eo*")</f>
        <v>0</v>
      </c>
      <c r="Q1904" s="1">
        <f>COUNTIF(B1904,"*eu*")</f>
        <v>0</v>
      </c>
      <c r="R1904" s="1">
        <f>COUNTIF(B1904,"*ai*")</f>
        <v>0</v>
      </c>
      <c r="S1904" s="1">
        <f>COUNTIF(B1904,"*ae*")</f>
        <v>0</v>
      </c>
      <c r="T1904" s="1">
        <f>COUNTIF(B1904,"*ao*")</f>
        <v>0</v>
      </c>
      <c r="U1904" s="1">
        <f>COUNTIF(B1904,"*au*")</f>
        <v>0</v>
      </c>
      <c r="V1904" s="1">
        <f>COUNTIF(B1904,"*oi*")</f>
        <v>0</v>
      </c>
      <c r="W1904" s="1">
        <f>COUNTIF(B1904,"*oe*")</f>
        <v>0</v>
      </c>
      <c r="X1904" s="1">
        <f>COUNTIF(B1904,"*oa*")</f>
        <v>0</v>
      </c>
      <c r="Y1904" s="1">
        <f>COUNTIF(B1904,"*ou*")</f>
        <v>0</v>
      </c>
      <c r="Z1904" s="1">
        <f>COUNTIF(B1904,"*ui*")</f>
        <v>0</v>
      </c>
      <c r="AA1904" s="1">
        <f>COUNTIF(B1904,"*ua*")</f>
        <v>0</v>
      </c>
      <c r="AB1904">
        <f>SUM(G1904:AA1904)</f>
        <v>0</v>
      </c>
      <c r="AC1904">
        <v>2</v>
      </c>
      <c r="AD1904">
        <f>COUNTIF(AC1904,"2")</f>
        <v>1</v>
      </c>
      <c r="AE1904">
        <f>COUNTIF(AC1904,"3")</f>
        <v>0</v>
      </c>
      <c r="AF1904">
        <f>COUNTIF(AC1904,"4")</f>
        <v>0</v>
      </c>
      <c r="AG1904">
        <f>COUNTIF(AC1904,"5")</f>
        <v>0</v>
      </c>
      <c r="AH1904">
        <v>0</v>
      </c>
      <c r="AI1904">
        <v>0</v>
      </c>
      <c r="AJ1904">
        <v>1</v>
      </c>
      <c r="AM1904">
        <v>1</v>
      </c>
      <c r="AN1904" t="str">
        <f>RIGHT(B1904,1)</f>
        <v>m</v>
      </c>
      <c r="AO1904" s="1">
        <f>COUNTIF(F1904,"CVCV")+COUNTIF(F1904,"CVVCV")</f>
        <v>0</v>
      </c>
      <c r="AP1904" s="1">
        <f>COUNTIF(F1904,"CVCVC")+COUNTIF(F1904,"CVVCVC")</f>
        <v>0</v>
      </c>
      <c r="AQ1904" s="1">
        <f>COUNTIF(F1904,"VCV")+COUNTIF(F1904,"VVCV")</f>
        <v>0</v>
      </c>
      <c r="AR1904" s="1">
        <f>COUNTIF(F1904,"VCVC")+COUNTIF(F1904,"VVCVC")</f>
        <v>1</v>
      </c>
      <c r="AS1904" s="1">
        <f>COUNTIF(F1904,"CVV")</f>
        <v>0</v>
      </c>
      <c r="AT1904" s="1">
        <f>COUNTIF(F1904,"CVVC")</f>
        <v>0</v>
      </c>
      <c r="AU1904" s="1">
        <f>COUNTIF(F1904,"VV")</f>
        <v>0</v>
      </c>
      <c r="AV1904" s="1">
        <f>COUNTIF(F1904,"VVC")</f>
        <v>0</v>
      </c>
      <c r="AW1904" s="1">
        <f>COUNTIF(F1904,"CVVCVC")+COUNTIF(F1904,"VVCVC")+COUNTIF(F1904,"CVVCV")+COUNTIF(F1904,"VVCV")</f>
        <v>0</v>
      </c>
      <c r="AY1904" s="1">
        <f>COUNTIF(F1904,"CCVCV")</f>
        <v>0</v>
      </c>
      <c r="AZ1904" s="1">
        <f>COUNTIF(F1904,"CCVCVC")</f>
        <v>0</v>
      </c>
      <c r="BA1904" s="1">
        <f>COUNTIF(F1904,"CCVV")</f>
        <v>0</v>
      </c>
      <c r="BB1904" s="1">
        <f>COUNTIF(F1904,"CCVVC")</f>
        <v>0</v>
      </c>
      <c r="BF1904" s="1" t="str">
        <f>RIGHT(F1904,4)</f>
        <v>VCVC</v>
      </c>
      <c r="BG1904" s="1"/>
      <c r="BJ1904">
        <v>1</v>
      </c>
      <c r="BP1904" s="1">
        <f>SUM(BG1904:BO1904)</f>
        <v>1</v>
      </c>
      <c r="BQ1904">
        <v>0</v>
      </c>
      <c r="BS1904" s="1" t="str">
        <f>LEFT(B1904,1)</f>
        <v>u</v>
      </c>
      <c r="BT1904" s="1" t="str">
        <f>LEFT(B1904,2)</f>
        <v>uk</v>
      </c>
      <c r="BU1904" s="1" t="str">
        <f>RIGHT(B1904,1)</f>
        <v>m</v>
      </c>
      <c r="BX1904" s="10">
        <v>1</v>
      </c>
      <c r="BY1904" s="10" t="str">
        <f>LEFT(CA1904,1)</f>
        <v>u</v>
      </c>
      <c r="BZ1904" s="10" t="str">
        <f>LEFT(CC1904,1)</f>
        <v>u</v>
      </c>
      <c r="CA1904" s="10" t="str">
        <f>RIGHT(B1904,4)</f>
        <v>ukum</v>
      </c>
      <c r="CB1904" s="10" t="str">
        <f>RIGHT(B1904,3)</f>
        <v>kum</v>
      </c>
      <c r="CC1904" s="10" t="str">
        <f>RIGHT(B1904,2)</f>
        <v>um</v>
      </c>
      <c r="CD1904" s="10" t="str">
        <f>RIGHT(B1904,1)</f>
        <v>m</v>
      </c>
    </row>
    <row r="1905" spans="1:82">
      <c r="A1905">
        <v>440</v>
      </c>
      <c r="B1905" s="30" t="s">
        <v>921</v>
      </c>
      <c r="C1905" t="s">
        <v>2448</v>
      </c>
      <c r="D1905" t="s">
        <v>1141</v>
      </c>
      <c r="E1905" t="s">
        <v>1141</v>
      </c>
      <c r="F1905" t="s">
        <v>2836</v>
      </c>
      <c r="G1905" s="1">
        <f>COUNTIF(B1905,"*ii*")</f>
        <v>0</v>
      </c>
      <c r="H1905" s="1">
        <f>COUNTIF(B1905,"*ee*")</f>
        <v>0</v>
      </c>
      <c r="I1905" s="1">
        <f>COUNTIF(B1905,"*aa*")</f>
        <v>0</v>
      </c>
      <c r="J1905" s="1">
        <f>COUNTIF(B1905,"*oo*")</f>
        <v>0</v>
      </c>
      <c r="K1905" s="1">
        <f>COUNTIF(B1905,"*uu*")</f>
        <v>0</v>
      </c>
      <c r="L1905" s="1">
        <f>COUNTIF(B1905,"*ia*")</f>
        <v>0</v>
      </c>
      <c r="M1905" s="1">
        <f>COUNTIF(B1905,"*iu*")</f>
        <v>0</v>
      </c>
      <c r="N1905" s="1">
        <f>COUNTIF(B1905,"*ei*")</f>
        <v>0</v>
      </c>
      <c r="O1905" s="1">
        <f>COUNTIF(B1905,"*ea*")</f>
        <v>0</v>
      </c>
      <c r="P1905" s="1">
        <f>COUNTIF(B1905,"*eo*")</f>
        <v>0</v>
      </c>
      <c r="Q1905" s="1">
        <f>COUNTIF(B1905,"*eu*")</f>
        <v>0</v>
      </c>
      <c r="R1905" s="1">
        <f>COUNTIF(B1905,"*ai*")</f>
        <v>0</v>
      </c>
      <c r="S1905" s="1">
        <f>COUNTIF(B1905,"*ae*")</f>
        <v>0</v>
      </c>
      <c r="T1905" s="1">
        <f>COUNTIF(B1905,"*ao*")</f>
        <v>0</v>
      </c>
      <c r="U1905" s="1">
        <f>COUNTIF(B1905,"*au*")</f>
        <v>0</v>
      </c>
      <c r="V1905" s="1">
        <f>COUNTIF(B1905,"*oi*")</f>
        <v>0</v>
      </c>
      <c r="W1905" s="1">
        <f>COUNTIF(B1905,"*oe*")</f>
        <v>0</v>
      </c>
      <c r="X1905" s="1">
        <f>COUNTIF(B1905,"*oa*")</f>
        <v>0</v>
      </c>
      <c r="Y1905" s="1">
        <f>COUNTIF(B1905,"*ou*")</f>
        <v>0</v>
      </c>
      <c r="Z1905" s="1">
        <f>COUNTIF(B1905,"*ui*")</f>
        <v>0</v>
      </c>
      <c r="AA1905" s="1">
        <f>COUNTIF(B1905,"*ua*")</f>
        <v>0</v>
      </c>
      <c r="AB1905">
        <f>SUM(G1905:AA1905)</f>
        <v>0</v>
      </c>
      <c r="AC1905">
        <v>2</v>
      </c>
      <c r="AD1905">
        <f>COUNTIF(AC1905,"2")</f>
        <v>1</v>
      </c>
      <c r="AE1905">
        <f>COUNTIF(AC1905,"3")</f>
        <v>0</v>
      </c>
      <c r="AF1905">
        <f>COUNTIF(AC1905,"4")</f>
        <v>0</v>
      </c>
      <c r="AG1905">
        <f>COUNTIF(AC1905,"5")</f>
        <v>0</v>
      </c>
      <c r="AH1905">
        <v>0</v>
      </c>
      <c r="AI1905">
        <v>0</v>
      </c>
      <c r="AJ1905">
        <v>1</v>
      </c>
      <c r="AM1905">
        <v>1</v>
      </c>
      <c r="AN1905" t="str">
        <f>RIGHT(B1905,1)</f>
        <v>n</v>
      </c>
      <c r="AO1905" s="1">
        <f>COUNTIF(F1905,"CVCV")+COUNTIF(F1905,"CVVCV")</f>
        <v>0</v>
      </c>
      <c r="AP1905" s="1">
        <f>COUNTIF(F1905,"CVCVC")+COUNTIF(F1905,"CVVCVC")</f>
        <v>0</v>
      </c>
      <c r="AQ1905" s="1">
        <f>COUNTIF(F1905,"VCV")+COUNTIF(F1905,"VVCV")</f>
        <v>0</v>
      </c>
      <c r="AR1905" s="1">
        <f>COUNTIF(F1905,"VCVC")+COUNTIF(F1905,"VVCVC")</f>
        <v>1</v>
      </c>
      <c r="AS1905" s="1">
        <f>COUNTIF(F1905,"CVV")</f>
        <v>0</v>
      </c>
      <c r="AT1905" s="1">
        <f>COUNTIF(F1905,"CVVC")</f>
        <v>0</v>
      </c>
      <c r="AU1905" s="1">
        <f>COUNTIF(F1905,"VV")</f>
        <v>0</v>
      </c>
      <c r="AV1905" s="1">
        <f>COUNTIF(F1905,"VVC")</f>
        <v>0</v>
      </c>
      <c r="AW1905" s="1">
        <f>COUNTIF(F1905,"CVVCVC")+COUNTIF(F1905,"VVCVC")+COUNTIF(F1905,"CVVCV")+COUNTIF(F1905,"VVCV")</f>
        <v>0</v>
      </c>
      <c r="AY1905" s="1">
        <f>COUNTIF(F1905,"CCVCV")</f>
        <v>0</v>
      </c>
      <c r="AZ1905" s="1">
        <f>COUNTIF(F1905,"CCVCVC")</f>
        <v>0</v>
      </c>
      <c r="BA1905" s="1">
        <f>COUNTIF(F1905,"CCVV")</f>
        <v>0</v>
      </c>
      <c r="BB1905" s="1">
        <f>COUNTIF(F1905,"CCVVC")</f>
        <v>0</v>
      </c>
      <c r="BF1905" s="1" t="str">
        <f>RIGHT(F1905,4)</f>
        <v>VCVC</v>
      </c>
      <c r="BG1905" s="1"/>
      <c r="BJ1905">
        <v>1</v>
      </c>
      <c r="BP1905" s="1">
        <f>SUM(BG1905:BO1905)</f>
        <v>1</v>
      </c>
      <c r="BQ1905">
        <v>0</v>
      </c>
      <c r="BS1905" s="1" t="str">
        <f>LEFT(B1905,1)</f>
        <v>i</v>
      </c>
      <c r="BT1905" s="1" t="str">
        <f>LEFT(B1905,2)</f>
        <v>im</v>
      </c>
      <c r="BU1905" s="1" t="str">
        <f>RIGHT(B1905,1)</f>
        <v>n</v>
      </c>
      <c r="BX1905" s="10">
        <v>1</v>
      </c>
      <c r="BY1905" s="10" t="str">
        <f>LEFT(CA1905,1)</f>
        <v>i</v>
      </c>
      <c r="BZ1905" s="10" t="str">
        <f>LEFT(CC1905,1)</f>
        <v>u</v>
      </c>
      <c r="CA1905" s="10" t="str">
        <f>RIGHT(B1905,4)</f>
        <v>imun</v>
      </c>
      <c r="CB1905" s="10" t="str">
        <f>RIGHT(B1905,3)</f>
        <v>mun</v>
      </c>
      <c r="CC1905" s="10" t="str">
        <f>RIGHT(B1905,2)</f>
        <v>un</v>
      </c>
      <c r="CD1905" s="10" t="str">
        <f>RIGHT(B1905,1)</f>
        <v>n</v>
      </c>
    </row>
    <row r="1906" spans="1:82">
      <c r="A1906">
        <v>1978</v>
      </c>
      <c r="B1906" s="30" t="s">
        <v>205</v>
      </c>
      <c r="C1906" t="s">
        <v>1422</v>
      </c>
      <c r="D1906" t="s">
        <v>1141</v>
      </c>
      <c r="E1906" t="s">
        <v>1141</v>
      </c>
      <c r="F1906" t="s">
        <v>2836</v>
      </c>
      <c r="G1906" s="1">
        <f>COUNTIF(B1906,"*ii*")</f>
        <v>0</v>
      </c>
      <c r="H1906" s="1">
        <f>COUNTIF(B1906,"*ee*")</f>
        <v>0</v>
      </c>
      <c r="I1906" s="1">
        <f>COUNTIF(B1906,"*aa*")</f>
        <v>0</v>
      </c>
      <c r="J1906" s="1">
        <f>COUNTIF(B1906,"*oo*")</f>
        <v>0</v>
      </c>
      <c r="K1906" s="1">
        <f>COUNTIF(B1906,"*uu*")</f>
        <v>0</v>
      </c>
      <c r="L1906" s="1">
        <f>COUNTIF(B1906,"*ia*")</f>
        <v>0</v>
      </c>
      <c r="M1906" s="1">
        <f>COUNTIF(B1906,"*iu*")</f>
        <v>0</v>
      </c>
      <c r="N1906" s="1">
        <f>COUNTIF(B1906,"*ei*")</f>
        <v>0</v>
      </c>
      <c r="O1906" s="1">
        <f>COUNTIF(B1906,"*ea*")</f>
        <v>0</v>
      </c>
      <c r="P1906" s="1">
        <f>COUNTIF(B1906,"*eo*")</f>
        <v>0</v>
      </c>
      <c r="Q1906" s="1">
        <f>COUNTIF(B1906,"*eu*")</f>
        <v>0</v>
      </c>
      <c r="R1906" s="1">
        <f>COUNTIF(B1906,"*ai*")</f>
        <v>0</v>
      </c>
      <c r="S1906" s="1">
        <f>COUNTIF(B1906,"*ae*")</f>
        <v>0</v>
      </c>
      <c r="T1906" s="1">
        <f>COUNTIF(B1906,"*ao*")</f>
        <v>0</v>
      </c>
      <c r="U1906" s="1">
        <f>COUNTIF(B1906,"*au*")</f>
        <v>0</v>
      </c>
      <c r="V1906" s="1">
        <f>COUNTIF(B1906,"*oi*")</f>
        <v>0</v>
      </c>
      <c r="W1906" s="1">
        <f>COUNTIF(B1906,"*oe*")</f>
        <v>0</v>
      </c>
      <c r="X1906" s="1">
        <f>COUNTIF(B1906,"*oa*")</f>
        <v>0</v>
      </c>
      <c r="Y1906" s="1">
        <f>COUNTIF(B1906,"*ou*")</f>
        <v>0</v>
      </c>
      <c r="Z1906" s="1">
        <f>COUNTIF(B1906,"*ui*")</f>
        <v>0</v>
      </c>
      <c r="AA1906" s="1">
        <f>COUNTIF(B1906,"*ua*")</f>
        <v>0</v>
      </c>
      <c r="AB1906">
        <f>SUM(G1906:AA1906)</f>
        <v>0</v>
      </c>
      <c r="AC1906">
        <v>2</v>
      </c>
      <c r="AD1906">
        <f>COUNTIF(AC1906,"2")</f>
        <v>1</v>
      </c>
      <c r="AE1906">
        <f>COUNTIF(AC1906,"3")</f>
        <v>0</v>
      </c>
      <c r="AF1906">
        <f>COUNTIF(AC1906,"4")</f>
        <v>0</v>
      </c>
      <c r="AG1906">
        <f>COUNTIF(AC1906,"5")</f>
        <v>0</v>
      </c>
      <c r="AH1906">
        <v>0</v>
      </c>
      <c r="AI1906">
        <v>0</v>
      </c>
      <c r="AJ1906">
        <v>1</v>
      </c>
      <c r="AM1906">
        <v>1</v>
      </c>
      <c r="AN1906" t="str">
        <f>RIGHT(B1906,1)</f>
        <v>s</v>
      </c>
      <c r="AO1906" s="1">
        <f>COUNTIF(F1906,"CVCV")+COUNTIF(F1906,"CVVCV")</f>
        <v>0</v>
      </c>
      <c r="AP1906" s="1">
        <f>COUNTIF(F1906,"CVCVC")+COUNTIF(F1906,"CVVCVC")</f>
        <v>0</v>
      </c>
      <c r="AQ1906" s="1">
        <f>COUNTIF(F1906,"VCV")+COUNTIF(F1906,"VVCV")</f>
        <v>0</v>
      </c>
      <c r="AR1906" s="1">
        <f>COUNTIF(F1906,"VCVC")+COUNTIF(F1906,"VVCVC")</f>
        <v>1</v>
      </c>
      <c r="AS1906" s="1">
        <f>COUNTIF(F1906,"CVV")</f>
        <v>0</v>
      </c>
      <c r="AT1906" s="1">
        <f>COUNTIF(F1906,"CVVC")</f>
        <v>0</v>
      </c>
      <c r="AU1906" s="1">
        <f>COUNTIF(F1906,"VV")</f>
        <v>0</v>
      </c>
      <c r="AV1906" s="1">
        <f>COUNTIF(F1906,"VVC")</f>
        <v>0</v>
      </c>
      <c r="AW1906" s="1">
        <f>COUNTIF(F1906,"CVVCVC")+COUNTIF(F1906,"VVCVC")+COUNTIF(F1906,"CVVCV")+COUNTIF(F1906,"VVCV")</f>
        <v>0</v>
      </c>
      <c r="AY1906" s="1">
        <f>COUNTIF(F1906,"CCVCV")</f>
        <v>0</v>
      </c>
      <c r="AZ1906" s="1">
        <f>COUNTIF(F1906,"CCVCVC")</f>
        <v>0</v>
      </c>
      <c r="BA1906" s="1">
        <f>COUNTIF(F1906,"CCVV")</f>
        <v>0</v>
      </c>
      <c r="BB1906" s="1">
        <f>COUNTIF(F1906,"CCVVC")</f>
        <v>0</v>
      </c>
      <c r="BF1906" s="1" t="str">
        <f>RIGHT(F1906,4)</f>
        <v>VCVC</v>
      </c>
      <c r="BG1906" s="1"/>
      <c r="BJ1906">
        <v>1</v>
      </c>
      <c r="BP1906" s="1">
        <f>SUM(BG1906:BO1906)</f>
        <v>1</v>
      </c>
      <c r="BQ1906">
        <v>0</v>
      </c>
      <c r="BS1906" s="1" t="str">
        <f>LEFT(B1906,1)</f>
        <v>u</v>
      </c>
      <c r="BT1906" s="1" t="str">
        <f>LEFT(B1906,2)</f>
        <v>un</v>
      </c>
      <c r="BU1906" s="1" t="str">
        <f>RIGHT(B1906,1)</f>
        <v>s</v>
      </c>
      <c r="BX1906" s="10">
        <v>1</v>
      </c>
      <c r="BY1906" s="10" t="str">
        <f>LEFT(CA1906,1)</f>
        <v>u</v>
      </c>
      <c r="BZ1906" s="10" t="str">
        <f>LEFT(CC1906,1)</f>
        <v>u</v>
      </c>
      <c r="CA1906" s="10" t="str">
        <f>RIGHT(B1906,4)</f>
        <v>unus</v>
      </c>
      <c r="CB1906" s="10" t="str">
        <f>RIGHT(B1906,3)</f>
        <v>nus</v>
      </c>
      <c r="CC1906" s="10" t="str">
        <f>RIGHT(B1906,2)</f>
        <v>us</v>
      </c>
      <c r="CD1906" s="10" t="str">
        <f>RIGHT(B1906,1)</f>
        <v>s</v>
      </c>
    </row>
    <row r="1907" spans="1:82">
      <c r="A1907">
        <v>249</v>
      </c>
      <c r="B1907" s="30" t="s">
        <v>87</v>
      </c>
      <c r="C1907" t="s">
        <v>1266</v>
      </c>
      <c r="D1907" t="s">
        <v>1141</v>
      </c>
      <c r="E1907" t="s">
        <v>1141</v>
      </c>
      <c r="F1907" t="s">
        <v>2836</v>
      </c>
      <c r="G1907" s="1">
        <f>COUNTIF(B1907,"*ii*")</f>
        <v>0</v>
      </c>
      <c r="H1907" s="1">
        <f>COUNTIF(B1907,"*ee*")</f>
        <v>0</v>
      </c>
      <c r="I1907" s="1">
        <f>COUNTIF(B1907,"*aa*")</f>
        <v>0</v>
      </c>
      <c r="J1907" s="1">
        <f>COUNTIF(B1907,"*oo*")</f>
        <v>0</v>
      </c>
      <c r="K1907" s="1">
        <f>COUNTIF(B1907,"*uu*")</f>
        <v>0</v>
      </c>
      <c r="L1907" s="1">
        <f>COUNTIF(B1907,"*ia*")</f>
        <v>0</v>
      </c>
      <c r="M1907" s="1">
        <f>COUNTIF(B1907,"*iu*")</f>
        <v>0</v>
      </c>
      <c r="N1907" s="1">
        <f>COUNTIF(B1907,"*ei*")</f>
        <v>0</v>
      </c>
      <c r="O1907" s="1">
        <f>COUNTIF(B1907,"*ea*")</f>
        <v>0</v>
      </c>
      <c r="P1907" s="1">
        <f>COUNTIF(B1907,"*eo*")</f>
        <v>0</v>
      </c>
      <c r="Q1907" s="1">
        <f>COUNTIF(B1907,"*eu*")</f>
        <v>0</v>
      </c>
      <c r="R1907" s="1">
        <f>COUNTIF(B1907,"*ai*")</f>
        <v>0</v>
      </c>
      <c r="S1907" s="1">
        <f>COUNTIF(B1907,"*ae*")</f>
        <v>0</v>
      </c>
      <c r="T1907" s="1">
        <f>COUNTIF(B1907,"*ao*")</f>
        <v>0</v>
      </c>
      <c r="U1907" s="1">
        <f>COUNTIF(B1907,"*au*")</f>
        <v>0</v>
      </c>
      <c r="V1907" s="1">
        <f>COUNTIF(B1907,"*oi*")</f>
        <v>0</v>
      </c>
      <c r="W1907" s="1">
        <f>COUNTIF(B1907,"*oe*")</f>
        <v>0</v>
      </c>
      <c r="X1907" s="1">
        <f>COUNTIF(B1907,"*oa*")</f>
        <v>0</v>
      </c>
      <c r="Y1907" s="1">
        <f>COUNTIF(B1907,"*ou*")</f>
        <v>0</v>
      </c>
      <c r="Z1907" s="1">
        <f>COUNTIF(B1907,"*ui*")</f>
        <v>0</v>
      </c>
      <c r="AA1907" s="1">
        <f>COUNTIF(B1907,"*ua*")</f>
        <v>0</v>
      </c>
      <c r="AB1907">
        <f>SUM(G1907:AA1907)</f>
        <v>0</v>
      </c>
      <c r="AC1907">
        <v>2</v>
      </c>
      <c r="AD1907">
        <f>COUNTIF(AC1907,"2")</f>
        <v>1</v>
      </c>
      <c r="AE1907">
        <f>COUNTIF(AC1907,"3")</f>
        <v>0</v>
      </c>
      <c r="AF1907">
        <f>COUNTIF(AC1907,"4")</f>
        <v>0</v>
      </c>
      <c r="AG1907">
        <f>COUNTIF(AC1907,"5")</f>
        <v>0</v>
      </c>
      <c r="AH1907">
        <v>0</v>
      </c>
      <c r="AI1907">
        <v>0</v>
      </c>
      <c r="AJ1907">
        <v>1</v>
      </c>
      <c r="AM1907">
        <v>1</v>
      </c>
      <c r="AN1907" t="str">
        <f>RIGHT(B1907,1)</f>
        <v>t</v>
      </c>
      <c r="AO1907" s="1">
        <f>COUNTIF(F1907,"CVCV")+COUNTIF(F1907,"CVVCV")</f>
        <v>0</v>
      </c>
      <c r="AP1907" s="1">
        <f>COUNTIF(F1907,"CVCVC")+COUNTIF(F1907,"CVVCVC")</f>
        <v>0</v>
      </c>
      <c r="AQ1907" s="1">
        <f>COUNTIF(F1907,"VCV")+COUNTIF(F1907,"VVCV")</f>
        <v>0</v>
      </c>
      <c r="AR1907" s="1">
        <f>COUNTIF(F1907,"VCVC")+COUNTIF(F1907,"VVCVC")</f>
        <v>1</v>
      </c>
      <c r="AS1907" s="1">
        <f>COUNTIF(F1907,"CVV")</f>
        <v>0</v>
      </c>
      <c r="AT1907" s="1">
        <f>COUNTIF(F1907,"CVVC")</f>
        <v>0</v>
      </c>
      <c r="AU1907" s="1">
        <f>COUNTIF(F1907,"VV")</f>
        <v>0</v>
      </c>
      <c r="AV1907" s="1">
        <f>COUNTIF(F1907,"VVC")</f>
        <v>0</v>
      </c>
      <c r="AW1907" s="1">
        <f>COUNTIF(F1907,"CVVCVC")+COUNTIF(F1907,"VVCVC")+COUNTIF(F1907,"CVVCV")+COUNTIF(F1907,"VVCV")</f>
        <v>0</v>
      </c>
      <c r="AY1907" s="1">
        <f>COUNTIF(F1907,"CCVCV")</f>
        <v>0</v>
      </c>
      <c r="AZ1907" s="1">
        <f>COUNTIF(F1907,"CCVCVC")</f>
        <v>0</v>
      </c>
      <c r="BA1907" s="1">
        <f>COUNTIF(F1907,"CCVV")</f>
        <v>0</v>
      </c>
      <c r="BB1907" s="1">
        <f>COUNTIF(F1907,"CCVVC")</f>
        <v>0</v>
      </c>
      <c r="BF1907" s="1" t="str">
        <f>RIGHT(F1907,4)</f>
        <v>VCVC</v>
      </c>
      <c r="BG1907" s="1"/>
      <c r="BJ1907">
        <v>1</v>
      </c>
      <c r="BP1907" s="1">
        <f>SUM(BG1907:BO1907)</f>
        <v>1</v>
      </c>
      <c r="BQ1907">
        <v>0</v>
      </c>
      <c r="BS1907" s="1" t="str">
        <f>LEFT(B1907,1)</f>
        <v>e</v>
      </c>
      <c r="BT1907" s="1" t="str">
        <f>LEFT(B1907,2)</f>
        <v>ek</v>
      </c>
      <c r="BU1907" s="1" t="str">
        <f>RIGHT(B1907,1)</f>
        <v>t</v>
      </c>
      <c r="BX1907" s="10">
        <v>1</v>
      </c>
      <c r="BY1907" s="10" t="str">
        <f>LEFT(CA1907,1)</f>
        <v>e</v>
      </c>
      <c r="BZ1907" s="10" t="str">
        <f>LEFT(CC1907,1)</f>
        <v>u</v>
      </c>
      <c r="CA1907" s="10" t="str">
        <f>RIGHT(B1907,4)</f>
        <v>ekut</v>
      </c>
      <c r="CB1907" s="10" t="str">
        <f>RIGHT(B1907,3)</f>
        <v>kut</v>
      </c>
      <c r="CC1907" s="10" t="str">
        <f>RIGHT(B1907,2)</f>
        <v>ut</v>
      </c>
      <c r="CD1907" s="10" t="str">
        <f>RIGHT(B1907,1)</f>
        <v>t</v>
      </c>
    </row>
    <row r="1908" spans="1:82">
      <c r="A1908">
        <v>64</v>
      </c>
      <c r="B1908" s="30" t="s">
        <v>3010</v>
      </c>
      <c r="C1908" t="s">
        <v>2197</v>
      </c>
      <c r="D1908" t="s">
        <v>1141</v>
      </c>
      <c r="E1908" t="s">
        <v>1141</v>
      </c>
      <c r="F1908" t="s">
        <v>2836</v>
      </c>
      <c r="G1908" s="1">
        <f>COUNTIF(B1908,"*ii*")</f>
        <v>0</v>
      </c>
      <c r="H1908" s="1">
        <f>COUNTIF(B1908,"*ee*")</f>
        <v>0</v>
      </c>
      <c r="I1908" s="1">
        <f>COUNTIF(B1908,"*aa*")</f>
        <v>0</v>
      </c>
      <c r="J1908" s="1">
        <f>COUNTIF(B1908,"*oo*")</f>
        <v>0</v>
      </c>
      <c r="K1908" s="1">
        <f>COUNTIF(B1908,"*uu*")</f>
        <v>0</v>
      </c>
      <c r="L1908" s="1">
        <f>COUNTIF(B1908,"*ia*")</f>
        <v>0</v>
      </c>
      <c r="M1908" s="1">
        <f>COUNTIF(B1908,"*iu*")</f>
        <v>0</v>
      </c>
      <c r="N1908" s="1">
        <f>COUNTIF(B1908,"*ei*")</f>
        <v>0</v>
      </c>
      <c r="O1908" s="1">
        <f>COUNTIF(B1908,"*ea*")</f>
        <v>0</v>
      </c>
      <c r="P1908" s="1">
        <f>COUNTIF(B1908,"*eo*")</f>
        <v>0</v>
      </c>
      <c r="Q1908" s="1">
        <f>COUNTIF(B1908,"*eu*")</f>
        <v>0</v>
      </c>
      <c r="R1908" s="1">
        <f>COUNTIF(B1908,"*ai*")</f>
        <v>0</v>
      </c>
      <c r="S1908" s="1">
        <f>COUNTIF(B1908,"*ae*")</f>
        <v>0</v>
      </c>
      <c r="T1908" s="1">
        <f>COUNTIF(B1908,"*ao*")</f>
        <v>0</v>
      </c>
      <c r="U1908" s="1">
        <f>COUNTIF(B1908,"*au*")</f>
        <v>0</v>
      </c>
      <c r="V1908" s="1">
        <f>COUNTIF(B1908,"*oi*")</f>
        <v>0</v>
      </c>
      <c r="W1908" s="1">
        <f>COUNTIF(B1908,"*oe*")</f>
        <v>0</v>
      </c>
      <c r="X1908" s="1">
        <f>COUNTIF(B1908,"*oa*")</f>
        <v>0</v>
      </c>
      <c r="Y1908" s="1">
        <f>COUNTIF(B1908,"*ou*")</f>
        <v>0</v>
      </c>
      <c r="Z1908" s="1">
        <f>COUNTIF(B1908,"*ui*")</f>
        <v>0</v>
      </c>
      <c r="AA1908" s="1">
        <f>COUNTIF(B1908,"*ua*")</f>
        <v>0</v>
      </c>
      <c r="AB1908">
        <f>SUM(G1908:AA1908)</f>
        <v>0</v>
      </c>
      <c r="AC1908">
        <v>2</v>
      </c>
      <c r="AD1908">
        <f>COUNTIF(AC1908,"2")</f>
        <v>1</v>
      </c>
      <c r="AE1908">
        <f>COUNTIF(AC1908,"3")</f>
        <v>0</v>
      </c>
      <c r="AF1908">
        <f>COUNTIF(AC1908,"4")</f>
        <v>0</v>
      </c>
      <c r="AG1908">
        <f>COUNTIF(AC1908,"5")</f>
        <v>0</v>
      </c>
      <c r="AH1908">
        <v>0</v>
      </c>
      <c r="AI1908">
        <v>0</v>
      </c>
      <c r="AJ1908">
        <v>1</v>
      </c>
      <c r="AM1908">
        <v>1</v>
      </c>
      <c r="AN1908" t="str">
        <f>RIGHT(B1908,1)</f>
        <v>ʔ</v>
      </c>
      <c r="AO1908" s="1">
        <f>COUNTIF(F1908,"CVCV")+COUNTIF(F1908,"CVVCV")</f>
        <v>0</v>
      </c>
      <c r="AP1908" s="1">
        <f>COUNTIF(F1908,"CVCVC")+COUNTIF(F1908,"CVVCVC")</f>
        <v>0</v>
      </c>
      <c r="AQ1908" s="1">
        <f>COUNTIF(F1908,"VCV")+COUNTIF(F1908,"VVCV")</f>
        <v>0</v>
      </c>
      <c r="AR1908" s="1">
        <f>COUNTIF(F1908,"VCVC")+COUNTIF(F1908,"VVCVC")</f>
        <v>1</v>
      </c>
      <c r="AS1908" s="1">
        <f>COUNTIF(F1908,"CVV")</f>
        <v>0</v>
      </c>
      <c r="AT1908" s="1">
        <f>COUNTIF(F1908,"CVVC")</f>
        <v>0</v>
      </c>
      <c r="AU1908" s="1">
        <f>COUNTIF(F1908,"VV")</f>
        <v>0</v>
      </c>
      <c r="AV1908" s="1">
        <f>COUNTIF(F1908,"VVC")</f>
        <v>0</v>
      </c>
      <c r="AW1908" s="1">
        <f>COUNTIF(F1908,"CVVCVC")+COUNTIF(F1908,"VVCVC")+COUNTIF(F1908,"CVVCV")+COUNTIF(F1908,"VVCV")</f>
        <v>0</v>
      </c>
      <c r="AY1908" s="1">
        <f>COUNTIF(F1908,"CCVCV")</f>
        <v>0</v>
      </c>
      <c r="AZ1908" s="1">
        <f>COUNTIF(F1908,"CCVCVC")</f>
        <v>0</v>
      </c>
      <c r="BA1908" s="1">
        <f>COUNTIF(F1908,"CCVV")</f>
        <v>0</v>
      </c>
      <c r="BB1908" s="1">
        <f>COUNTIF(F1908,"CCVVC")</f>
        <v>0</v>
      </c>
      <c r="BF1908" s="1" t="str">
        <f>RIGHT(F1908,4)</f>
        <v>VCVC</v>
      </c>
      <c r="BG1908" s="1"/>
      <c r="BJ1908">
        <v>1</v>
      </c>
      <c r="BP1908" s="1">
        <f>SUM(BG1908:BO1908)</f>
        <v>1</v>
      </c>
      <c r="BQ1908">
        <v>0</v>
      </c>
      <c r="BS1908" s="1" t="str">
        <f>LEFT(B1908,1)</f>
        <v>a</v>
      </c>
      <c r="BT1908" s="1" t="str">
        <f>LEFT(B1908,2)</f>
        <v>ar</v>
      </c>
      <c r="BU1908" s="1" t="str">
        <f>RIGHT(B1908,1)</f>
        <v>ʔ</v>
      </c>
      <c r="BX1908" s="10">
        <v>1</v>
      </c>
      <c r="BY1908" s="10" t="str">
        <f>LEFT(CA1908,1)</f>
        <v>a</v>
      </c>
      <c r="BZ1908" s="10" t="str">
        <f>LEFT(CC1908,1)</f>
        <v>u</v>
      </c>
      <c r="CA1908" s="10" t="str">
        <f>RIGHT(B1908,4)</f>
        <v>aruʔ</v>
      </c>
      <c r="CB1908" s="10" t="str">
        <f>RIGHT(B1908,3)</f>
        <v>ruʔ</v>
      </c>
      <c r="CC1908" s="10" t="str">
        <f>RIGHT(B1908,2)</f>
        <v>uʔ</v>
      </c>
      <c r="CD1908" s="10" t="str">
        <f>RIGHT(B1908,1)</f>
        <v>ʔ</v>
      </c>
    </row>
    <row r="1909" spans="1:82">
      <c r="A1909">
        <v>70</v>
      </c>
      <c r="B1909" s="30" t="s">
        <v>3011</v>
      </c>
      <c r="C1909" t="s">
        <v>2659</v>
      </c>
      <c r="D1909" t="s">
        <v>1141</v>
      </c>
      <c r="E1909" t="s">
        <v>1141</v>
      </c>
      <c r="F1909" t="s">
        <v>2836</v>
      </c>
      <c r="G1909" s="1">
        <f>COUNTIF(B1909,"*ii*")</f>
        <v>0</v>
      </c>
      <c r="H1909" s="1">
        <f>COUNTIF(B1909,"*ee*")</f>
        <v>0</v>
      </c>
      <c r="I1909" s="1">
        <f>COUNTIF(B1909,"*aa*")</f>
        <v>0</v>
      </c>
      <c r="J1909" s="1">
        <f>COUNTIF(B1909,"*oo*")</f>
        <v>0</v>
      </c>
      <c r="K1909" s="1">
        <f>COUNTIF(B1909,"*uu*")</f>
        <v>0</v>
      </c>
      <c r="L1909" s="1">
        <f>COUNTIF(B1909,"*ia*")</f>
        <v>0</v>
      </c>
      <c r="M1909" s="1">
        <f>COUNTIF(B1909,"*iu*")</f>
        <v>0</v>
      </c>
      <c r="N1909" s="1">
        <f>COUNTIF(B1909,"*ei*")</f>
        <v>0</v>
      </c>
      <c r="O1909" s="1">
        <f>COUNTIF(B1909,"*ea*")</f>
        <v>0</v>
      </c>
      <c r="P1909" s="1">
        <f>COUNTIF(B1909,"*eo*")</f>
        <v>0</v>
      </c>
      <c r="Q1909" s="1">
        <f>COUNTIF(B1909,"*eu*")</f>
        <v>0</v>
      </c>
      <c r="R1909" s="1">
        <f>COUNTIF(B1909,"*ai*")</f>
        <v>0</v>
      </c>
      <c r="S1909" s="1">
        <f>COUNTIF(B1909,"*ae*")</f>
        <v>0</v>
      </c>
      <c r="T1909" s="1">
        <f>COUNTIF(B1909,"*ao*")</f>
        <v>0</v>
      </c>
      <c r="U1909" s="1">
        <f>COUNTIF(B1909,"*au*")</f>
        <v>0</v>
      </c>
      <c r="V1909" s="1">
        <f>COUNTIF(B1909,"*oi*")</f>
        <v>0</v>
      </c>
      <c r="W1909" s="1">
        <f>COUNTIF(B1909,"*oe*")</f>
        <v>0</v>
      </c>
      <c r="X1909" s="1">
        <f>COUNTIF(B1909,"*oa*")</f>
        <v>0</v>
      </c>
      <c r="Y1909" s="1">
        <f>COUNTIF(B1909,"*ou*")</f>
        <v>0</v>
      </c>
      <c r="Z1909" s="1">
        <f>COUNTIF(B1909,"*ui*")</f>
        <v>0</v>
      </c>
      <c r="AA1909" s="1">
        <f>COUNTIF(B1909,"*ua*")</f>
        <v>0</v>
      </c>
      <c r="AB1909">
        <f>SUM(G1909:AA1909)</f>
        <v>0</v>
      </c>
      <c r="AC1909">
        <v>2</v>
      </c>
      <c r="AD1909">
        <f>COUNTIF(AC1909,"2")</f>
        <v>1</v>
      </c>
      <c r="AE1909">
        <f>COUNTIF(AC1909,"3")</f>
        <v>0</v>
      </c>
      <c r="AF1909">
        <f>COUNTIF(AC1909,"4")</f>
        <v>0</v>
      </c>
      <c r="AG1909">
        <f>COUNTIF(AC1909,"5")</f>
        <v>0</v>
      </c>
      <c r="AH1909">
        <v>0</v>
      </c>
      <c r="AI1909">
        <v>0</v>
      </c>
      <c r="AJ1909">
        <v>1</v>
      </c>
      <c r="AM1909">
        <v>1</v>
      </c>
      <c r="AN1909" t="str">
        <f>RIGHT(B1909,1)</f>
        <v>ʔ</v>
      </c>
      <c r="AO1909" s="1">
        <f>COUNTIF(F1909,"CVCV")+COUNTIF(F1909,"CVVCV")</f>
        <v>0</v>
      </c>
      <c r="AP1909" s="1">
        <f>COUNTIF(F1909,"CVCVC")+COUNTIF(F1909,"CVVCVC")</f>
        <v>0</v>
      </c>
      <c r="AQ1909" s="1">
        <f>COUNTIF(F1909,"VCV")+COUNTIF(F1909,"VVCV")</f>
        <v>0</v>
      </c>
      <c r="AR1909" s="1">
        <f>COUNTIF(F1909,"VCVC")+COUNTIF(F1909,"VVCVC")</f>
        <v>1</v>
      </c>
      <c r="AS1909" s="1">
        <f>COUNTIF(F1909,"CVV")</f>
        <v>0</v>
      </c>
      <c r="AT1909" s="1">
        <f>COUNTIF(F1909,"CVVC")</f>
        <v>0</v>
      </c>
      <c r="AU1909" s="1">
        <f>COUNTIF(F1909,"VV")</f>
        <v>0</v>
      </c>
      <c r="AV1909" s="1">
        <f>COUNTIF(F1909,"VVC")</f>
        <v>0</v>
      </c>
      <c r="AW1909" s="1">
        <f>COUNTIF(F1909,"CVVCVC")+COUNTIF(F1909,"VVCVC")+COUNTIF(F1909,"CVVCV")+COUNTIF(F1909,"VVCV")</f>
        <v>0</v>
      </c>
      <c r="AY1909" s="1">
        <f>COUNTIF(F1909,"CCVCV")</f>
        <v>0</v>
      </c>
      <c r="AZ1909" s="1">
        <f>COUNTIF(F1909,"CCVCVC")</f>
        <v>0</v>
      </c>
      <c r="BA1909" s="1">
        <f>COUNTIF(F1909,"CCVV")</f>
        <v>0</v>
      </c>
      <c r="BB1909" s="1">
        <f>COUNTIF(F1909,"CCVVC")</f>
        <v>0</v>
      </c>
      <c r="BF1909" s="1" t="str">
        <f>RIGHT(F1909,4)</f>
        <v>VCVC</v>
      </c>
      <c r="BG1909" s="1"/>
      <c r="BJ1909">
        <v>1</v>
      </c>
      <c r="BP1909" s="1">
        <f>SUM(BG1909:BO1909)</f>
        <v>1</v>
      </c>
      <c r="BQ1909">
        <v>0</v>
      </c>
      <c r="BS1909" s="1" t="str">
        <f>LEFT(B1909,1)</f>
        <v>a</v>
      </c>
      <c r="BT1909" s="1" t="str">
        <f>LEFT(B1909,2)</f>
        <v>as</v>
      </c>
      <c r="BU1909" s="1" t="str">
        <f>RIGHT(B1909,1)</f>
        <v>ʔ</v>
      </c>
      <c r="BX1909" s="10">
        <v>1</v>
      </c>
      <c r="BY1909" s="10" t="str">
        <f>LEFT(CA1909,1)</f>
        <v>a</v>
      </c>
      <c r="BZ1909" s="10" t="str">
        <f>LEFT(CC1909,1)</f>
        <v>u</v>
      </c>
      <c r="CA1909" s="10" t="str">
        <f>RIGHT(B1909,4)</f>
        <v>asuʔ</v>
      </c>
      <c r="CB1909" s="10" t="str">
        <f>RIGHT(B1909,3)</f>
        <v>suʔ</v>
      </c>
      <c r="CC1909" s="10" t="str">
        <f>RIGHT(B1909,2)</f>
        <v>uʔ</v>
      </c>
      <c r="CD1909" s="10" t="str">
        <f>RIGHT(B1909,1)</f>
        <v>ʔ</v>
      </c>
    </row>
    <row r="1910" spans="1:82">
      <c r="A1910">
        <v>270</v>
      </c>
      <c r="B1910" s="30" t="s">
        <v>3042</v>
      </c>
      <c r="C1910" t="s">
        <v>1290</v>
      </c>
      <c r="D1910" t="s">
        <v>1141</v>
      </c>
      <c r="E1910" t="s">
        <v>1141</v>
      </c>
      <c r="F1910" t="s">
        <v>2836</v>
      </c>
      <c r="G1910" s="1">
        <f>COUNTIF(B1910,"*ii*")</f>
        <v>0</v>
      </c>
      <c r="H1910" s="1">
        <f>COUNTIF(B1910,"*ee*")</f>
        <v>0</v>
      </c>
      <c r="I1910" s="1">
        <f>COUNTIF(B1910,"*aa*")</f>
        <v>0</v>
      </c>
      <c r="J1910" s="1">
        <f>COUNTIF(B1910,"*oo*")</f>
        <v>0</v>
      </c>
      <c r="K1910" s="1">
        <f>COUNTIF(B1910,"*uu*")</f>
        <v>0</v>
      </c>
      <c r="L1910" s="1">
        <f>COUNTIF(B1910,"*ia*")</f>
        <v>0</v>
      </c>
      <c r="M1910" s="1">
        <f>COUNTIF(B1910,"*iu*")</f>
        <v>0</v>
      </c>
      <c r="N1910" s="1">
        <f>COUNTIF(B1910,"*ei*")</f>
        <v>0</v>
      </c>
      <c r="O1910" s="1">
        <f>COUNTIF(B1910,"*ea*")</f>
        <v>0</v>
      </c>
      <c r="P1910" s="1">
        <f>COUNTIF(B1910,"*eo*")</f>
        <v>0</v>
      </c>
      <c r="Q1910" s="1">
        <f>COUNTIF(B1910,"*eu*")</f>
        <v>0</v>
      </c>
      <c r="R1910" s="1">
        <f>COUNTIF(B1910,"*ai*")</f>
        <v>0</v>
      </c>
      <c r="S1910" s="1">
        <f>COUNTIF(B1910,"*ae*")</f>
        <v>0</v>
      </c>
      <c r="T1910" s="1">
        <f>COUNTIF(B1910,"*ao*")</f>
        <v>0</v>
      </c>
      <c r="U1910" s="1">
        <f>COUNTIF(B1910,"*au*")</f>
        <v>0</v>
      </c>
      <c r="V1910" s="1">
        <f>COUNTIF(B1910,"*oi*")</f>
        <v>0</v>
      </c>
      <c r="W1910" s="1">
        <f>COUNTIF(B1910,"*oe*")</f>
        <v>0</v>
      </c>
      <c r="X1910" s="1">
        <f>COUNTIF(B1910,"*oa*")</f>
        <v>0</v>
      </c>
      <c r="Y1910" s="1">
        <f>COUNTIF(B1910,"*ou*")</f>
        <v>0</v>
      </c>
      <c r="Z1910" s="1">
        <f>COUNTIF(B1910,"*ui*")</f>
        <v>0</v>
      </c>
      <c r="AA1910" s="1">
        <f>COUNTIF(B1910,"*ua*")</f>
        <v>0</v>
      </c>
      <c r="AB1910">
        <f>SUM(G1910:AA1910)</f>
        <v>0</v>
      </c>
      <c r="AC1910">
        <v>2</v>
      </c>
      <c r="AD1910">
        <f>COUNTIF(AC1910,"2")</f>
        <v>1</v>
      </c>
      <c r="AE1910">
        <f>COUNTIF(AC1910,"3")</f>
        <v>0</v>
      </c>
      <c r="AF1910">
        <f>COUNTIF(AC1910,"4")</f>
        <v>0</v>
      </c>
      <c r="AG1910">
        <f>COUNTIF(AC1910,"5")</f>
        <v>0</v>
      </c>
      <c r="AH1910">
        <v>0</v>
      </c>
      <c r="AI1910">
        <v>0</v>
      </c>
      <c r="AJ1910">
        <v>1</v>
      </c>
      <c r="AM1910">
        <v>1</v>
      </c>
      <c r="AN1910" t="str">
        <f>RIGHT(B1910,1)</f>
        <v>ʔ</v>
      </c>
      <c r="AO1910" s="1">
        <f>COUNTIF(F1910,"CVCV")+COUNTIF(F1910,"CVVCV")</f>
        <v>0</v>
      </c>
      <c r="AP1910" s="1">
        <f>COUNTIF(F1910,"CVCVC")+COUNTIF(F1910,"CVVCVC")</f>
        <v>0</v>
      </c>
      <c r="AQ1910" s="1">
        <f>COUNTIF(F1910,"VCV")+COUNTIF(F1910,"VVCV")</f>
        <v>0</v>
      </c>
      <c r="AR1910" s="1">
        <f>COUNTIF(F1910,"VCVC")+COUNTIF(F1910,"VVCVC")</f>
        <v>1</v>
      </c>
      <c r="AS1910" s="1">
        <f>COUNTIF(F1910,"CVV")</f>
        <v>0</v>
      </c>
      <c r="AT1910" s="1">
        <f>COUNTIF(F1910,"CVVC")</f>
        <v>0</v>
      </c>
      <c r="AU1910" s="1">
        <f>COUNTIF(F1910,"VV")</f>
        <v>0</v>
      </c>
      <c r="AV1910" s="1">
        <f>COUNTIF(F1910,"VVC")</f>
        <v>0</v>
      </c>
      <c r="AW1910" s="1">
        <f>COUNTIF(F1910,"CVVCVC")+COUNTIF(F1910,"VVCVC")+COUNTIF(F1910,"CVVCV")+COUNTIF(F1910,"VVCV")</f>
        <v>0</v>
      </c>
      <c r="AY1910" s="1">
        <f>COUNTIF(F1910,"CCVCV")</f>
        <v>0</v>
      </c>
      <c r="AZ1910" s="1">
        <f>COUNTIF(F1910,"CCVCVC")</f>
        <v>0</v>
      </c>
      <c r="BA1910" s="1">
        <f>COUNTIF(F1910,"CCVV")</f>
        <v>0</v>
      </c>
      <c r="BB1910" s="1">
        <f>COUNTIF(F1910,"CCVVC")</f>
        <v>0</v>
      </c>
      <c r="BF1910" s="1" t="str">
        <f>RIGHT(F1910,4)</f>
        <v>VCVC</v>
      </c>
      <c r="BG1910" s="1"/>
      <c r="BJ1910">
        <v>1</v>
      </c>
      <c r="BP1910" s="1">
        <f>SUM(BG1910:BO1910)</f>
        <v>1</v>
      </c>
      <c r="BQ1910">
        <v>0</v>
      </c>
      <c r="BS1910" s="1" t="str">
        <f>LEFT(B1910,1)</f>
        <v>e</v>
      </c>
      <c r="BT1910" s="1" t="str">
        <f>LEFT(B1910,2)</f>
        <v>et</v>
      </c>
      <c r="BU1910" s="1" t="str">
        <f>RIGHT(B1910,1)</f>
        <v>ʔ</v>
      </c>
      <c r="BX1910" s="10">
        <v>1</v>
      </c>
      <c r="BY1910" s="10" t="str">
        <f>LEFT(CA1910,1)</f>
        <v>e</v>
      </c>
      <c r="BZ1910" s="10" t="str">
        <f>LEFT(CC1910,1)</f>
        <v>u</v>
      </c>
      <c r="CA1910" s="10" t="str">
        <f>RIGHT(B1910,4)</f>
        <v>etuʔ</v>
      </c>
      <c r="CB1910" s="10" t="str">
        <f>RIGHT(B1910,3)</f>
        <v>tuʔ</v>
      </c>
      <c r="CC1910" s="10" t="str">
        <f>RIGHT(B1910,2)</f>
        <v>uʔ</v>
      </c>
      <c r="CD1910" s="10" t="str">
        <f>RIGHT(B1910,1)</f>
        <v>ʔ</v>
      </c>
    </row>
    <row r="1911" spans="1:82">
      <c r="A1911">
        <v>445</v>
      </c>
      <c r="B1911" s="30" t="s">
        <v>3063</v>
      </c>
      <c r="C1911" t="s">
        <v>2809</v>
      </c>
      <c r="D1911" t="s">
        <v>1141</v>
      </c>
      <c r="E1911" t="s">
        <v>1141</v>
      </c>
      <c r="F1911" t="s">
        <v>2836</v>
      </c>
      <c r="G1911" s="1">
        <f>COUNTIF(B1911,"*ii*")</f>
        <v>0</v>
      </c>
      <c r="H1911" s="1">
        <f>COUNTIF(B1911,"*ee*")</f>
        <v>0</v>
      </c>
      <c r="I1911" s="1">
        <f>COUNTIF(B1911,"*aa*")</f>
        <v>0</v>
      </c>
      <c r="J1911" s="1">
        <f>COUNTIF(B1911,"*oo*")</f>
        <v>0</v>
      </c>
      <c r="K1911" s="1">
        <f>COUNTIF(B1911,"*uu*")</f>
        <v>0</v>
      </c>
      <c r="L1911" s="1">
        <f>COUNTIF(B1911,"*ia*")</f>
        <v>0</v>
      </c>
      <c r="M1911" s="1">
        <f>COUNTIF(B1911,"*iu*")</f>
        <v>0</v>
      </c>
      <c r="N1911" s="1">
        <f>COUNTIF(B1911,"*ei*")</f>
        <v>0</v>
      </c>
      <c r="O1911" s="1">
        <f>COUNTIF(B1911,"*ea*")</f>
        <v>0</v>
      </c>
      <c r="P1911" s="1">
        <f>COUNTIF(B1911,"*eo*")</f>
        <v>0</v>
      </c>
      <c r="Q1911" s="1">
        <f>COUNTIF(B1911,"*eu*")</f>
        <v>0</v>
      </c>
      <c r="R1911" s="1">
        <f>COUNTIF(B1911,"*ai*")</f>
        <v>0</v>
      </c>
      <c r="S1911" s="1">
        <f>COUNTIF(B1911,"*ae*")</f>
        <v>0</v>
      </c>
      <c r="T1911" s="1">
        <f>COUNTIF(B1911,"*ao*")</f>
        <v>0</v>
      </c>
      <c r="U1911" s="1">
        <f>COUNTIF(B1911,"*au*")</f>
        <v>0</v>
      </c>
      <c r="V1911" s="1">
        <f>COUNTIF(B1911,"*oi*")</f>
        <v>0</v>
      </c>
      <c r="W1911" s="1">
        <f>COUNTIF(B1911,"*oe*")</f>
        <v>0</v>
      </c>
      <c r="X1911" s="1">
        <f>COUNTIF(B1911,"*oa*")</f>
        <v>0</v>
      </c>
      <c r="Y1911" s="1">
        <f>COUNTIF(B1911,"*ou*")</f>
        <v>0</v>
      </c>
      <c r="Z1911" s="1">
        <f>COUNTIF(B1911,"*ui*")</f>
        <v>0</v>
      </c>
      <c r="AA1911" s="1">
        <f>COUNTIF(B1911,"*ua*")</f>
        <v>0</v>
      </c>
      <c r="AB1911">
        <f>SUM(G1911:AA1911)</f>
        <v>0</v>
      </c>
      <c r="AC1911">
        <v>2</v>
      </c>
      <c r="AD1911">
        <f>COUNTIF(AC1911,"2")</f>
        <v>1</v>
      </c>
      <c r="AE1911">
        <f>COUNTIF(AC1911,"3")</f>
        <v>0</v>
      </c>
      <c r="AF1911">
        <f>COUNTIF(AC1911,"4")</f>
        <v>0</v>
      </c>
      <c r="AG1911">
        <f>COUNTIF(AC1911,"5")</f>
        <v>0</v>
      </c>
      <c r="AH1911">
        <v>0</v>
      </c>
      <c r="AI1911">
        <v>0</v>
      </c>
      <c r="AJ1911">
        <v>1</v>
      </c>
      <c r="AM1911">
        <v>1</v>
      </c>
      <c r="AN1911" t="str">
        <f>RIGHT(B1911,1)</f>
        <v>ʔ</v>
      </c>
      <c r="AO1911" s="1">
        <f>COUNTIF(F1911,"CVCV")+COUNTIF(F1911,"CVVCV")</f>
        <v>0</v>
      </c>
      <c r="AP1911" s="1">
        <f>COUNTIF(F1911,"CVCVC")+COUNTIF(F1911,"CVVCVC")</f>
        <v>0</v>
      </c>
      <c r="AQ1911" s="1">
        <f>COUNTIF(F1911,"VCV")+COUNTIF(F1911,"VVCV")</f>
        <v>0</v>
      </c>
      <c r="AR1911" s="1">
        <f>COUNTIF(F1911,"VCVC")+COUNTIF(F1911,"VVCVC")</f>
        <v>1</v>
      </c>
      <c r="AS1911" s="1">
        <f>COUNTIF(F1911,"CVV")</f>
        <v>0</v>
      </c>
      <c r="AT1911" s="1">
        <f>COUNTIF(F1911,"CVVC")</f>
        <v>0</v>
      </c>
      <c r="AU1911" s="1">
        <f>COUNTIF(F1911,"VV")</f>
        <v>0</v>
      </c>
      <c r="AV1911" s="1">
        <f>COUNTIF(F1911,"VVC")</f>
        <v>0</v>
      </c>
      <c r="AW1911" s="1">
        <f>COUNTIF(F1911,"CVVCVC")+COUNTIF(F1911,"VVCVC")+COUNTIF(F1911,"CVVCV")+COUNTIF(F1911,"VVCV")</f>
        <v>0</v>
      </c>
      <c r="AY1911" s="1">
        <f>COUNTIF(F1911,"CCVCV")</f>
        <v>0</v>
      </c>
      <c r="AZ1911" s="1">
        <f>COUNTIF(F1911,"CCVCVC")</f>
        <v>0</v>
      </c>
      <c r="BA1911" s="1">
        <f>COUNTIF(F1911,"CCVV")</f>
        <v>0</v>
      </c>
      <c r="BB1911" s="1">
        <f>COUNTIF(F1911,"CCVVC")</f>
        <v>0</v>
      </c>
      <c r="BF1911" s="1" t="str">
        <f>RIGHT(F1911,4)</f>
        <v>VCVC</v>
      </c>
      <c r="BG1911" s="1"/>
      <c r="BJ1911">
        <v>1</v>
      </c>
      <c r="BP1911" s="1">
        <f>SUM(BG1911:BO1911)</f>
        <v>1</v>
      </c>
      <c r="BQ1911">
        <v>0</v>
      </c>
      <c r="BS1911" s="1" t="str">
        <f>LEFT(B1911,1)</f>
        <v>i</v>
      </c>
      <c r="BT1911" s="1" t="str">
        <f>LEFT(B1911,2)</f>
        <v>ir</v>
      </c>
      <c r="BU1911" s="1" t="str">
        <f>RIGHT(B1911,1)</f>
        <v>ʔ</v>
      </c>
      <c r="BX1911" s="10">
        <v>1</v>
      </c>
      <c r="BY1911" s="10" t="str">
        <f>LEFT(CA1911,1)</f>
        <v>i</v>
      </c>
      <c r="BZ1911" s="10" t="str">
        <f>LEFT(CC1911,1)</f>
        <v>u</v>
      </c>
      <c r="CA1911" s="10" t="str">
        <f>RIGHT(B1911,4)</f>
        <v>iruʔ</v>
      </c>
      <c r="CB1911" s="10" t="str">
        <f>RIGHT(B1911,3)</f>
        <v>ruʔ</v>
      </c>
      <c r="CC1911" s="10" t="str">
        <f>RIGHT(B1911,2)</f>
        <v>uʔ</v>
      </c>
      <c r="CD1911" s="10" t="str">
        <f>RIGHT(B1911,1)</f>
        <v>ʔ</v>
      </c>
    </row>
    <row r="1912" spans="1:82">
      <c r="A1912">
        <v>1977</v>
      </c>
      <c r="B1912" s="30" t="s">
        <v>3505</v>
      </c>
      <c r="C1912" t="s">
        <v>1619</v>
      </c>
      <c r="D1912" t="s">
        <v>1141</v>
      </c>
      <c r="E1912" t="s">
        <v>1141</v>
      </c>
      <c r="F1912" t="s">
        <v>2836</v>
      </c>
      <c r="G1912" s="1">
        <f>COUNTIF(B1912,"*ii*")</f>
        <v>0</v>
      </c>
      <c r="H1912" s="1">
        <f>COUNTIF(B1912,"*ee*")</f>
        <v>0</v>
      </c>
      <c r="I1912" s="1">
        <f>COUNTIF(B1912,"*aa*")</f>
        <v>0</v>
      </c>
      <c r="J1912" s="1">
        <f>COUNTIF(B1912,"*oo*")</f>
        <v>0</v>
      </c>
      <c r="K1912" s="1">
        <f>COUNTIF(B1912,"*uu*")</f>
        <v>0</v>
      </c>
      <c r="L1912" s="1">
        <f>COUNTIF(B1912,"*ia*")</f>
        <v>0</v>
      </c>
      <c r="M1912" s="1">
        <f>COUNTIF(B1912,"*iu*")</f>
        <v>0</v>
      </c>
      <c r="N1912" s="1">
        <f>COUNTIF(B1912,"*ei*")</f>
        <v>0</v>
      </c>
      <c r="O1912" s="1">
        <f>COUNTIF(B1912,"*ea*")</f>
        <v>0</v>
      </c>
      <c r="P1912" s="1">
        <f>COUNTIF(B1912,"*eo*")</f>
        <v>0</v>
      </c>
      <c r="Q1912" s="1">
        <f>COUNTIF(B1912,"*eu*")</f>
        <v>0</v>
      </c>
      <c r="R1912" s="1">
        <f>COUNTIF(B1912,"*ai*")</f>
        <v>0</v>
      </c>
      <c r="S1912" s="1">
        <f>COUNTIF(B1912,"*ae*")</f>
        <v>0</v>
      </c>
      <c r="T1912" s="1">
        <f>COUNTIF(B1912,"*ao*")</f>
        <v>0</v>
      </c>
      <c r="U1912" s="1">
        <f>COUNTIF(B1912,"*au*")</f>
        <v>0</v>
      </c>
      <c r="V1912" s="1">
        <f>COUNTIF(B1912,"*oi*")</f>
        <v>0</v>
      </c>
      <c r="W1912" s="1">
        <f>COUNTIF(B1912,"*oe*")</f>
        <v>0</v>
      </c>
      <c r="X1912" s="1">
        <f>COUNTIF(B1912,"*oa*")</f>
        <v>0</v>
      </c>
      <c r="Y1912" s="1">
        <f>COUNTIF(B1912,"*ou*")</f>
        <v>0</v>
      </c>
      <c r="Z1912" s="1">
        <f>COUNTIF(B1912,"*ui*")</f>
        <v>0</v>
      </c>
      <c r="AA1912" s="1">
        <f>COUNTIF(B1912,"*ua*")</f>
        <v>0</v>
      </c>
      <c r="AB1912">
        <f>SUM(G1912:AA1912)</f>
        <v>0</v>
      </c>
      <c r="AC1912">
        <v>2</v>
      </c>
      <c r="AD1912">
        <f>COUNTIF(AC1912,"2")</f>
        <v>1</v>
      </c>
      <c r="AE1912">
        <f>COUNTIF(AC1912,"3")</f>
        <v>0</v>
      </c>
      <c r="AF1912">
        <f>COUNTIF(AC1912,"4")</f>
        <v>0</v>
      </c>
      <c r="AG1912">
        <f>COUNTIF(AC1912,"5")</f>
        <v>0</v>
      </c>
      <c r="AH1912">
        <v>0</v>
      </c>
      <c r="AI1912">
        <v>0</v>
      </c>
      <c r="AJ1912">
        <v>1</v>
      </c>
      <c r="AM1912">
        <v>1</v>
      </c>
      <c r="AN1912" t="str">
        <f>RIGHT(B1912,1)</f>
        <v>ʔ</v>
      </c>
      <c r="AO1912" s="1">
        <f>COUNTIF(F1912,"CVCV")+COUNTIF(F1912,"CVVCV")</f>
        <v>0</v>
      </c>
      <c r="AP1912" s="1">
        <f>COUNTIF(F1912,"CVCVC")+COUNTIF(F1912,"CVVCVC")</f>
        <v>0</v>
      </c>
      <c r="AQ1912" s="1">
        <f>COUNTIF(F1912,"VCV")+COUNTIF(F1912,"VVCV")</f>
        <v>0</v>
      </c>
      <c r="AR1912" s="1">
        <f>COUNTIF(F1912,"VCVC")+COUNTIF(F1912,"VVCVC")</f>
        <v>1</v>
      </c>
      <c r="AS1912" s="1">
        <f>COUNTIF(F1912,"CVV")</f>
        <v>0</v>
      </c>
      <c r="AT1912" s="1">
        <f>COUNTIF(F1912,"CVVC")</f>
        <v>0</v>
      </c>
      <c r="AU1912" s="1">
        <f>COUNTIF(F1912,"VV")</f>
        <v>0</v>
      </c>
      <c r="AV1912" s="1">
        <f>COUNTIF(F1912,"VVC")</f>
        <v>0</v>
      </c>
      <c r="AW1912" s="1">
        <f>COUNTIF(F1912,"CVVCVC")+COUNTIF(F1912,"VVCVC")+COUNTIF(F1912,"CVVCV")+COUNTIF(F1912,"VVCV")</f>
        <v>0</v>
      </c>
      <c r="AY1912" s="1">
        <f>COUNTIF(F1912,"CCVCV")</f>
        <v>0</v>
      </c>
      <c r="AZ1912" s="1">
        <f>COUNTIF(F1912,"CCVCVC")</f>
        <v>0</v>
      </c>
      <c r="BA1912" s="1">
        <f>COUNTIF(F1912,"CCVV")</f>
        <v>0</v>
      </c>
      <c r="BB1912" s="1">
        <f>COUNTIF(F1912,"CCVVC")</f>
        <v>0</v>
      </c>
      <c r="BF1912" s="1" t="str">
        <f>RIGHT(F1912,4)</f>
        <v>VCVC</v>
      </c>
      <c r="BG1912" s="1"/>
      <c r="BJ1912">
        <v>1</v>
      </c>
      <c r="BP1912" s="1">
        <f>SUM(BG1912:BO1912)</f>
        <v>1</v>
      </c>
      <c r="BQ1912">
        <v>0</v>
      </c>
      <c r="BS1912" s="1" t="str">
        <f>LEFT(B1912,1)</f>
        <v>u</v>
      </c>
      <c r="BT1912" s="1" t="str">
        <f>LEFT(B1912,2)</f>
        <v>un</v>
      </c>
      <c r="BU1912" s="1" t="str">
        <f>RIGHT(B1912,1)</f>
        <v>ʔ</v>
      </c>
      <c r="BX1912" s="10">
        <v>1</v>
      </c>
      <c r="BY1912" s="10" t="str">
        <f>LEFT(CA1912,1)</f>
        <v>u</v>
      </c>
      <c r="BZ1912" s="10" t="str">
        <f>LEFT(CC1912,1)</f>
        <v>u</v>
      </c>
      <c r="CA1912" s="10" t="str">
        <f>RIGHT(B1912,4)</f>
        <v>unuʔ</v>
      </c>
      <c r="CB1912" s="10" t="str">
        <f>RIGHT(B1912,3)</f>
        <v>nuʔ</v>
      </c>
      <c r="CC1912" s="10" t="str">
        <f>RIGHT(B1912,2)</f>
        <v>uʔ</v>
      </c>
      <c r="CD1912" s="10" t="str">
        <f>RIGHT(B1912,1)</f>
        <v>ʔ</v>
      </c>
    </row>
    <row r="1913" spans="1:82">
      <c r="A1913">
        <v>1974</v>
      </c>
      <c r="B1913" s="30" t="s">
        <v>925</v>
      </c>
      <c r="C1913" t="s">
        <v>2456</v>
      </c>
      <c r="D1913" t="s">
        <v>1141</v>
      </c>
      <c r="E1913" t="s">
        <v>1141</v>
      </c>
      <c r="F1913" t="s">
        <v>2859</v>
      </c>
      <c r="G1913" s="1">
        <f>COUNTIF(B1913,"*ii*")</f>
        <v>0</v>
      </c>
      <c r="H1913" s="1">
        <f>COUNTIF(B1913,"*ee*")</f>
        <v>0</v>
      </c>
      <c r="I1913" s="1">
        <f>COUNTIF(B1913,"*aa*")</f>
        <v>0</v>
      </c>
      <c r="J1913" s="1">
        <f>COUNTIF(B1913,"*oo*")</f>
        <v>0</v>
      </c>
      <c r="K1913" s="1">
        <f>COUNTIF(B1913,"*uu*")</f>
        <v>0</v>
      </c>
      <c r="L1913" s="1">
        <f>COUNTIF(B1913,"*ia*")</f>
        <v>0</v>
      </c>
      <c r="M1913" s="1">
        <f>COUNTIF(B1913,"*iu*")</f>
        <v>0</v>
      </c>
      <c r="N1913" s="1">
        <f>COUNTIF(B1913,"*ei*")</f>
        <v>0</v>
      </c>
      <c r="O1913" s="1">
        <f>COUNTIF(B1913,"*ea*")</f>
        <v>0</v>
      </c>
      <c r="P1913" s="1">
        <f>COUNTIF(B1913,"*eo*")</f>
        <v>0</v>
      </c>
      <c r="Q1913" s="1">
        <f>COUNTIF(B1913,"*eu*")</f>
        <v>0</v>
      </c>
      <c r="R1913" s="1">
        <f>COUNTIF(B1913,"*ai*")</f>
        <v>0</v>
      </c>
      <c r="S1913" s="1">
        <f>COUNTIF(B1913,"*ae*")</f>
        <v>0</v>
      </c>
      <c r="T1913" s="1">
        <f>COUNTIF(B1913,"*ao*")</f>
        <v>0</v>
      </c>
      <c r="U1913" s="1">
        <f>COUNTIF(B1913,"*au*")</f>
        <v>0</v>
      </c>
      <c r="V1913" s="1">
        <f>COUNTIF(B1913,"*oi*")</f>
        <v>0</v>
      </c>
      <c r="W1913" s="1">
        <f>COUNTIF(B1913,"*oe*")</f>
        <v>0</v>
      </c>
      <c r="X1913" s="1">
        <f>COUNTIF(B1913,"*oa*")</f>
        <v>0</v>
      </c>
      <c r="Y1913" s="1">
        <f>COUNTIF(B1913,"*ou*")</f>
        <v>0</v>
      </c>
      <c r="Z1913" s="1">
        <f>COUNTIF(B1913,"*ui*")</f>
        <v>0</v>
      </c>
      <c r="AA1913" s="1">
        <f>COUNTIF(B1913,"*ua*")</f>
        <v>0</v>
      </c>
      <c r="AB1913">
        <f>SUM(G1913:AA1913)</f>
        <v>0</v>
      </c>
      <c r="AC1913">
        <v>3</v>
      </c>
      <c r="AD1913">
        <f>COUNTIF(AC1913,"2")</f>
        <v>0</v>
      </c>
      <c r="AE1913">
        <f>COUNTIF(AC1913,"3")</f>
        <v>1</v>
      </c>
      <c r="AF1913">
        <f>COUNTIF(AC1913,"4")</f>
        <v>0</v>
      </c>
      <c r="AG1913">
        <f>COUNTIF(AC1913,"5")</f>
        <v>0</v>
      </c>
      <c r="AH1913">
        <v>0</v>
      </c>
      <c r="AI1913">
        <v>0</v>
      </c>
      <c r="AJ1913">
        <v>1</v>
      </c>
      <c r="AL1913">
        <v>1</v>
      </c>
      <c r="AO1913" s="1">
        <f>COUNTIF(F1913,"CVCV")+COUNTIF(F1913,"CVVCV")</f>
        <v>0</v>
      </c>
      <c r="AP1913" s="1">
        <f>COUNTIF(F1913,"CVCVC")+COUNTIF(F1913,"CVVCVC")</f>
        <v>0</v>
      </c>
      <c r="AQ1913" s="1">
        <f>COUNTIF(F1913,"VCV")+COUNTIF(F1913,"VVCV")</f>
        <v>0</v>
      </c>
      <c r="AR1913" s="1">
        <f>COUNTIF(F1913,"VCVC")+COUNTIF(F1913,"VVCVC")</f>
        <v>0</v>
      </c>
      <c r="AS1913" s="1">
        <f>COUNTIF(F1913,"CVV")</f>
        <v>0</v>
      </c>
      <c r="AT1913" s="1">
        <f>COUNTIF(F1913,"CVVC")</f>
        <v>0</v>
      </c>
      <c r="AU1913" s="1">
        <f>COUNTIF(F1913,"VV")</f>
        <v>0</v>
      </c>
      <c r="AV1913" s="1">
        <f>COUNTIF(F1913,"VVC")</f>
        <v>0</v>
      </c>
      <c r="AW1913" s="1">
        <f>COUNTIF(F1913,"CVVCVC")+COUNTIF(F1913,"VVCVC")+COUNTIF(F1913,"CVVCV")+COUNTIF(F1913,"VVCV")</f>
        <v>0</v>
      </c>
      <c r="AY1913" s="1">
        <f>COUNTIF(F1913,"CCVCV")</f>
        <v>0</v>
      </c>
      <c r="AZ1913" s="1">
        <f>COUNTIF(F1913,"CCVCVC")</f>
        <v>0</v>
      </c>
      <c r="BA1913" s="1">
        <f>COUNTIF(F1913,"CCVV")</f>
        <v>0</v>
      </c>
      <c r="BB1913" s="1">
        <f>COUNTIF(F1913,"CCVVC")</f>
        <v>0</v>
      </c>
      <c r="BF1913" s="1" t="str">
        <f>RIGHT(F1913,4)</f>
        <v>CVCV</v>
      </c>
      <c r="BG1913" s="1">
        <v>1</v>
      </c>
      <c r="BP1913" s="1">
        <f>SUM(BG1913:BO1913)</f>
        <v>1</v>
      </c>
      <c r="BQ1913">
        <v>0</v>
      </c>
      <c r="BS1913" s="1" t="str">
        <f>LEFT(B1913,1)</f>
        <v>u</v>
      </c>
      <c r="BT1913" s="1" t="str">
        <f>LEFT(B1913,2)</f>
        <v>um</v>
      </c>
      <c r="BU1913" s="1" t="str">
        <f>RIGHT(B1913,1)</f>
        <v>e</v>
      </c>
      <c r="BX1913" s="10">
        <v>1</v>
      </c>
      <c r="BY1913" s="10" t="str">
        <f>LEFT(CA1913,1)</f>
        <v>e</v>
      </c>
      <c r="BZ1913" s="10" t="str">
        <f>RIGHT(B1913,1)</f>
        <v>e</v>
      </c>
      <c r="CA1913" s="10" t="str">
        <f>RIGHT(B1913,3)</f>
        <v>eke</v>
      </c>
      <c r="CB1913" s="10" t="str">
        <f>RIGHT(B1913,3)</f>
        <v>eke</v>
      </c>
      <c r="CC1913" s="10" t="str">
        <f>RIGHT(B1913,2)</f>
        <v>ke</v>
      </c>
      <c r="CD1913" s="10" t="str">
        <f>RIGHT(B1913,1)</f>
        <v>e</v>
      </c>
    </row>
    <row r="1914" spans="1:82">
      <c r="A1914">
        <v>1985</v>
      </c>
      <c r="B1914" s="30" t="s">
        <v>586</v>
      </c>
      <c r="C1914" t="s">
        <v>1949</v>
      </c>
      <c r="D1914" t="s">
        <v>1141</v>
      </c>
      <c r="E1914" t="s">
        <v>1141</v>
      </c>
      <c r="F1914" t="s">
        <v>2859</v>
      </c>
      <c r="G1914" s="1">
        <f>COUNTIF(B1914,"*ii*")</f>
        <v>0</v>
      </c>
      <c r="H1914" s="1">
        <f>COUNTIF(B1914,"*ee*")</f>
        <v>0</v>
      </c>
      <c r="I1914" s="1">
        <f>COUNTIF(B1914,"*aa*")</f>
        <v>0</v>
      </c>
      <c r="J1914" s="1">
        <f>COUNTIF(B1914,"*oo*")</f>
        <v>0</v>
      </c>
      <c r="K1914" s="1">
        <f>COUNTIF(B1914,"*uu*")</f>
        <v>0</v>
      </c>
      <c r="L1914" s="1">
        <f>COUNTIF(B1914,"*ia*")</f>
        <v>0</v>
      </c>
      <c r="M1914" s="1">
        <f>COUNTIF(B1914,"*iu*")</f>
        <v>0</v>
      </c>
      <c r="N1914" s="1">
        <f>COUNTIF(B1914,"*ei*")</f>
        <v>0</v>
      </c>
      <c r="O1914" s="1">
        <f>COUNTIF(B1914,"*ea*")</f>
        <v>0</v>
      </c>
      <c r="P1914" s="1">
        <f>COUNTIF(B1914,"*eo*")</f>
        <v>0</v>
      </c>
      <c r="Q1914" s="1">
        <f>COUNTIF(B1914,"*eu*")</f>
        <v>0</v>
      </c>
      <c r="R1914" s="1">
        <f>COUNTIF(B1914,"*ai*")</f>
        <v>0</v>
      </c>
      <c r="S1914" s="1">
        <f>COUNTIF(B1914,"*ae*")</f>
        <v>0</v>
      </c>
      <c r="T1914" s="1">
        <f>COUNTIF(B1914,"*ao*")</f>
        <v>0</v>
      </c>
      <c r="U1914" s="1">
        <f>COUNTIF(B1914,"*au*")</f>
        <v>0</v>
      </c>
      <c r="V1914" s="1">
        <f>COUNTIF(B1914,"*oi*")</f>
        <v>0</v>
      </c>
      <c r="W1914" s="1">
        <f>COUNTIF(B1914,"*oe*")</f>
        <v>0</v>
      </c>
      <c r="X1914" s="1">
        <f>COUNTIF(B1914,"*oa*")</f>
        <v>0</v>
      </c>
      <c r="Y1914" s="1">
        <f>COUNTIF(B1914,"*ou*")</f>
        <v>0</v>
      </c>
      <c r="Z1914" s="1">
        <f>COUNTIF(B1914,"*ui*")</f>
        <v>0</v>
      </c>
      <c r="AA1914" s="1">
        <f>COUNTIF(B1914,"*ua*")</f>
        <v>0</v>
      </c>
      <c r="AB1914">
        <f>SUM(G1914:AA1914)</f>
        <v>0</v>
      </c>
      <c r="AC1914">
        <v>3</v>
      </c>
      <c r="AD1914">
        <f>COUNTIF(AC1914,"2")</f>
        <v>0</v>
      </c>
      <c r="AE1914">
        <f>COUNTIF(AC1914,"3")</f>
        <v>1</v>
      </c>
      <c r="AF1914">
        <f>COUNTIF(AC1914,"4")</f>
        <v>0</v>
      </c>
      <c r="AG1914">
        <f>COUNTIF(AC1914,"5")</f>
        <v>0</v>
      </c>
      <c r="AH1914">
        <v>0</v>
      </c>
      <c r="AI1914">
        <v>0</v>
      </c>
      <c r="AJ1914">
        <v>1</v>
      </c>
      <c r="AL1914">
        <v>1</v>
      </c>
      <c r="AO1914" s="1">
        <f>COUNTIF(F1914,"CVCV")+COUNTIF(F1914,"CVVCV")</f>
        <v>0</v>
      </c>
      <c r="AP1914" s="1">
        <f>COUNTIF(F1914,"CVCVC")+COUNTIF(F1914,"CVVCVC")</f>
        <v>0</v>
      </c>
      <c r="AQ1914" s="1">
        <f>COUNTIF(F1914,"VCV")+COUNTIF(F1914,"VVCV")</f>
        <v>0</v>
      </c>
      <c r="AR1914" s="1">
        <f>COUNTIF(F1914,"VCVC")+COUNTIF(F1914,"VVCVC")</f>
        <v>0</v>
      </c>
      <c r="AS1914" s="1">
        <f>COUNTIF(F1914,"CVV")</f>
        <v>0</v>
      </c>
      <c r="AT1914" s="1">
        <f>COUNTIF(F1914,"CVVC")</f>
        <v>0</v>
      </c>
      <c r="AU1914" s="1">
        <f>COUNTIF(F1914,"VV")</f>
        <v>0</v>
      </c>
      <c r="AV1914" s="1">
        <f>COUNTIF(F1914,"VVC")</f>
        <v>0</v>
      </c>
      <c r="AW1914" s="1">
        <f>COUNTIF(F1914,"CVVCVC")+COUNTIF(F1914,"VVCVC")+COUNTIF(F1914,"CVVCV")+COUNTIF(F1914,"VVCV")</f>
        <v>0</v>
      </c>
      <c r="AY1914" s="1">
        <f>COUNTIF(F1914,"CCVCV")</f>
        <v>0</v>
      </c>
      <c r="AZ1914" s="1">
        <f>COUNTIF(F1914,"CCVCVC")</f>
        <v>0</v>
      </c>
      <c r="BA1914" s="1">
        <f>COUNTIF(F1914,"CCVV")</f>
        <v>0</v>
      </c>
      <c r="BB1914" s="1">
        <f>COUNTIF(F1914,"CCVVC")</f>
        <v>0</v>
      </c>
      <c r="BF1914" s="1" t="str">
        <f>RIGHT(F1914,4)</f>
        <v>CVCV</v>
      </c>
      <c r="BG1914" s="1">
        <v>1</v>
      </c>
      <c r="BP1914" s="1">
        <f>SUM(BG1914:BO1914)</f>
        <v>1</v>
      </c>
      <c r="BQ1914">
        <v>0</v>
      </c>
      <c r="BS1914" s="1" t="str">
        <f>LEFT(B1914,1)</f>
        <v>u</v>
      </c>
      <c r="BT1914" s="1" t="str">
        <f>LEFT(B1914,2)</f>
        <v>us</v>
      </c>
      <c r="BU1914" s="1" t="str">
        <f>RIGHT(B1914,1)</f>
        <v>i</v>
      </c>
      <c r="BX1914" s="10">
        <v>1</v>
      </c>
      <c r="BY1914" s="10" t="str">
        <f>LEFT(CA1914,1)</f>
        <v>a</v>
      </c>
      <c r="BZ1914" s="10" t="str">
        <f>RIGHT(B1914,1)</f>
        <v>i</v>
      </c>
      <c r="CA1914" s="10" t="str">
        <f>RIGHT(B1914,3)</f>
        <v>api</v>
      </c>
      <c r="CB1914" s="10" t="str">
        <f>RIGHT(B1914,3)</f>
        <v>api</v>
      </c>
      <c r="CC1914" s="10" t="str">
        <f>RIGHT(B1914,2)</f>
        <v>pi</v>
      </c>
      <c r="CD1914" s="10" t="str">
        <f>RIGHT(B1914,1)</f>
        <v>i</v>
      </c>
    </row>
    <row r="1916" spans="1:82">
      <c r="G1916" s="1">
        <f t="shared" ref="G1916:AM1916" si="0">SUM(G2:G1914)</f>
        <v>16</v>
      </c>
      <c r="H1916" s="1">
        <f t="shared" si="0"/>
        <v>29</v>
      </c>
      <c r="I1916" s="1">
        <f t="shared" si="0"/>
        <v>29</v>
      </c>
      <c r="J1916" s="1">
        <f t="shared" si="0"/>
        <v>36</v>
      </c>
      <c r="K1916" s="1">
        <f t="shared" si="0"/>
        <v>26</v>
      </c>
      <c r="L1916" s="1">
        <f t="shared" si="0"/>
        <v>9</v>
      </c>
      <c r="M1916" s="1">
        <f t="shared" si="0"/>
        <v>10</v>
      </c>
      <c r="N1916" s="1">
        <f t="shared" si="0"/>
        <v>16</v>
      </c>
      <c r="O1916" s="1">
        <f t="shared" si="0"/>
        <v>5</v>
      </c>
      <c r="P1916" s="1">
        <f t="shared" si="0"/>
        <v>27</v>
      </c>
      <c r="Q1916" s="1">
        <f t="shared" si="0"/>
        <v>13</v>
      </c>
      <c r="R1916" s="1">
        <f t="shared" si="0"/>
        <v>75</v>
      </c>
      <c r="S1916" s="1">
        <f t="shared" si="0"/>
        <v>38</v>
      </c>
      <c r="T1916" s="1">
        <f t="shared" si="0"/>
        <v>19</v>
      </c>
      <c r="U1916" s="1">
        <f t="shared" si="0"/>
        <v>49</v>
      </c>
      <c r="V1916" s="1">
        <f t="shared" si="0"/>
        <v>17</v>
      </c>
      <c r="W1916" s="1">
        <f t="shared" si="0"/>
        <v>39</v>
      </c>
      <c r="X1916" s="1">
        <f t="shared" si="0"/>
        <v>7</v>
      </c>
      <c r="Y1916" s="1">
        <f t="shared" si="0"/>
        <v>0</v>
      </c>
      <c r="Z1916" s="1">
        <f t="shared" si="0"/>
        <v>17</v>
      </c>
      <c r="AA1916" s="1">
        <f t="shared" si="0"/>
        <v>35</v>
      </c>
      <c r="AB1916" s="1">
        <f t="shared" si="0"/>
        <v>512</v>
      </c>
      <c r="AC1916" s="1">
        <f t="shared" si="0"/>
        <v>4227</v>
      </c>
      <c r="AD1916" s="1">
        <f t="shared" si="0"/>
        <v>1624</v>
      </c>
      <c r="AE1916" s="1">
        <f t="shared" si="0"/>
        <v>178</v>
      </c>
      <c r="AF1916" s="1">
        <f t="shared" si="0"/>
        <v>106</v>
      </c>
      <c r="AG1916" s="1">
        <f t="shared" si="0"/>
        <v>4</v>
      </c>
      <c r="AH1916" s="1">
        <f t="shared" si="0"/>
        <v>1773</v>
      </c>
      <c r="AI1916" s="1">
        <f t="shared" si="0"/>
        <v>401.5</v>
      </c>
      <c r="AJ1916" s="1">
        <f t="shared" si="0"/>
        <v>140</v>
      </c>
      <c r="AK1916" s="1">
        <f t="shared" si="0"/>
        <v>37</v>
      </c>
      <c r="AL1916" s="1">
        <f t="shared" si="0"/>
        <v>1082</v>
      </c>
      <c r="AM1916" s="1">
        <f t="shared" si="0"/>
        <v>829</v>
      </c>
      <c r="AN1916" s="1"/>
      <c r="AO1916" s="1">
        <f t="shared" ref="AO1916:AW1916" si="1">SUM(AO2:AO1914)</f>
        <v>546</v>
      </c>
      <c r="AP1916" s="1">
        <f t="shared" si="1"/>
        <v>347</v>
      </c>
      <c r="AQ1916" s="1">
        <f t="shared" si="1"/>
        <v>55</v>
      </c>
      <c r="AR1916" s="1">
        <f t="shared" si="1"/>
        <v>52</v>
      </c>
      <c r="AS1916" s="1">
        <f t="shared" si="1"/>
        <v>133</v>
      </c>
      <c r="AT1916" s="1">
        <f t="shared" si="1"/>
        <v>77</v>
      </c>
      <c r="AU1916" s="1">
        <f t="shared" si="1"/>
        <v>10</v>
      </c>
      <c r="AV1916" s="1">
        <f t="shared" si="1"/>
        <v>6</v>
      </c>
      <c r="AW1916" s="1">
        <f t="shared" si="1"/>
        <v>32</v>
      </c>
      <c r="AY1916" s="1">
        <f>SUM(AY2:AY1914)</f>
        <v>139</v>
      </c>
      <c r="AZ1916" s="1">
        <f>SUM(AZ2:AZ1914)</f>
        <v>186</v>
      </c>
      <c r="BA1916" s="1">
        <f>SUM(BA2:BA1914)</f>
        <v>43</v>
      </c>
      <c r="BB1916" s="1">
        <f>SUM(BB2:BB1914)</f>
        <v>30</v>
      </c>
      <c r="BC1916" s="1">
        <f>SUM(BC2:BC1914)</f>
        <v>85</v>
      </c>
      <c r="BD1916" s="2">
        <f>COUNTIF(BF2:BF1914,"VCVC")</f>
        <v>676</v>
      </c>
      <c r="BE1916" s="2">
        <f>SUM(COUNTIF(BF2:BF1914,"CVCV"))+(COUNTIF(BF2:BF1914,"VCV"))</f>
        <v>825</v>
      </c>
      <c r="BF1916" s="2">
        <f>SUM(COUNTIF(BF2:BF1914,"CVCV"))+(COUNTIF(BF2:BF1914,"VCV"))+(COUNTIF(BF2:BF1914,"VCVC"))</f>
        <v>1501</v>
      </c>
      <c r="BG1916" s="2">
        <f>SUM(BG2:BG1914)-BH1916-BM1916</f>
        <v>635</v>
      </c>
      <c r="BH1916" s="2">
        <f>SUM(BH2:BH1914)</f>
        <v>170</v>
      </c>
      <c r="BI1916" s="2">
        <f>SUM(BI2:BI1914)</f>
        <v>26</v>
      </c>
      <c r="BJ1916" s="2">
        <f>SUM(BJ2:BJ1914)-BK1916-BL1916</f>
        <v>388</v>
      </c>
      <c r="BK1916" s="2">
        <f>SUM(BK2:BK1914)</f>
        <v>272</v>
      </c>
      <c r="BL1916" s="35">
        <f>SUM(BL2:BL1914)</f>
        <v>14</v>
      </c>
      <c r="BM1916" s="35">
        <f>SUM(BM2:BM1914)</f>
        <v>21</v>
      </c>
      <c r="BN1916" s="35">
        <f>SUM(BN2:BN1914)</f>
        <v>154</v>
      </c>
      <c r="BO1916" s="35">
        <f>SUM(BO2:BO1914)</f>
        <v>245</v>
      </c>
      <c r="BV1916" s="71" t="s">
        <v>3842</v>
      </c>
      <c r="BX1916" s="10">
        <f>SUMIFS(AJ1:AJ1914,AJ1:AJ1914,1,BX1:BX1914,0)</f>
        <v>35</v>
      </c>
    </row>
    <row r="1917" spans="1:82">
      <c r="G1917" s="1">
        <f t="shared" ref="G1917:AB1917" si="2">SUM($AB2:$AB1914)</f>
        <v>512</v>
      </c>
      <c r="H1917" s="1">
        <f t="shared" si="2"/>
        <v>512</v>
      </c>
      <c r="I1917" s="1">
        <f t="shared" si="2"/>
        <v>512</v>
      </c>
      <c r="J1917" s="1">
        <f t="shared" si="2"/>
        <v>512</v>
      </c>
      <c r="K1917" s="1">
        <f t="shared" si="2"/>
        <v>512</v>
      </c>
      <c r="L1917" s="1">
        <f t="shared" si="2"/>
        <v>512</v>
      </c>
      <c r="M1917" s="1">
        <f t="shared" si="2"/>
        <v>512</v>
      </c>
      <c r="N1917" s="1">
        <f t="shared" si="2"/>
        <v>512</v>
      </c>
      <c r="O1917" s="1">
        <f t="shared" si="2"/>
        <v>512</v>
      </c>
      <c r="P1917" s="1">
        <f t="shared" si="2"/>
        <v>512</v>
      </c>
      <c r="Q1917" s="1">
        <f t="shared" si="2"/>
        <v>512</v>
      </c>
      <c r="R1917" s="1">
        <f t="shared" si="2"/>
        <v>512</v>
      </c>
      <c r="S1917" s="1">
        <f t="shared" si="2"/>
        <v>512</v>
      </c>
      <c r="T1917" s="1">
        <f t="shared" si="2"/>
        <v>512</v>
      </c>
      <c r="U1917" s="1">
        <f t="shared" si="2"/>
        <v>512</v>
      </c>
      <c r="V1917" s="1">
        <f t="shared" si="2"/>
        <v>512</v>
      </c>
      <c r="W1917" s="1">
        <f t="shared" si="2"/>
        <v>512</v>
      </c>
      <c r="X1917" s="1">
        <f t="shared" si="2"/>
        <v>512</v>
      </c>
      <c r="Y1917" s="1">
        <f t="shared" si="2"/>
        <v>512</v>
      </c>
      <c r="Z1917" s="1">
        <f t="shared" si="2"/>
        <v>512</v>
      </c>
      <c r="AA1917" s="1">
        <f t="shared" si="2"/>
        <v>512</v>
      </c>
      <c r="AB1917" s="1">
        <f t="shared" si="2"/>
        <v>512</v>
      </c>
      <c r="AC1917" s="1">
        <f t="shared" ref="AC1917:AM1917" si="3">COUNT(AC2:AC1914)</f>
        <v>1913</v>
      </c>
      <c r="AD1917" s="1">
        <f t="shared" si="3"/>
        <v>1913</v>
      </c>
      <c r="AE1917" s="1">
        <f t="shared" si="3"/>
        <v>1913</v>
      </c>
      <c r="AF1917" s="1">
        <f t="shared" si="3"/>
        <v>1913</v>
      </c>
      <c r="AG1917" s="1">
        <f t="shared" si="3"/>
        <v>1913</v>
      </c>
      <c r="AH1917" s="1">
        <f t="shared" si="3"/>
        <v>1913</v>
      </c>
      <c r="AI1917" s="1">
        <f t="shared" si="3"/>
        <v>1913</v>
      </c>
      <c r="AJ1917" s="1">
        <f t="shared" si="3"/>
        <v>140</v>
      </c>
      <c r="AK1917" s="1">
        <f t="shared" si="3"/>
        <v>37</v>
      </c>
      <c r="AL1917" s="1">
        <f t="shared" si="3"/>
        <v>1082</v>
      </c>
      <c r="AM1917" s="1">
        <f t="shared" si="3"/>
        <v>829</v>
      </c>
      <c r="AN1917" s="1"/>
      <c r="AO1917" s="27">
        <f>COUNTIFS(AD2:AD1914,"=1",AI2:AI1914,"=0")</f>
        <v>1227</v>
      </c>
      <c r="AP1917" s="27">
        <f>COUNTIFS(AD2:AD1914,"=1",AI2:AI1914,"=0")</f>
        <v>1227</v>
      </c>
      <c r="AQ1917" s="27">
        <f>COUNTIFS(AD2:AD1914,"=1",AI2:AI1914,"=0")</f>
        <v>1227</v>
      </c>
      <c r="AR1917" s="27">
        <f>COUNTIFS(AD2:AD1914,"=1",AI2:AI1914,"=0")</f>
        <v>1227</v>
      </c>
      <c r="AS1917" s="27">
        <f>COUNTIFS(AD2:AD1914,"=1",AI2:AI1914,"=0")</f>
        <v>1227</v>
      </c>
      <c r="AT1917" s="27">
        <f>COUNTIFS(AD2:AD1914,"=1",AI2:AI1914,"=0")</f>
        <v>1227</v>
      </c>
      <c r="AU1917" s="27">
        <f>COUNTIFS(AD2:AD1914,"=1",AI2:AI1914,"=0")</f>
        <v>1227</v>
      </c>
      <c r="AV1917" s="27">
        <f>COUNTIFS(AD2:AD1914,"=1",AI2:AI1914,"=0")</f>
        <v>1227</v>
      </c>
      <c r="AW1917" s="27">
        <f>COUNTIFS(AD2:AD1914,"=1",AI2:AI1914,"=0")</f>
        <v>1227</v>
      </c>
      <c r="AY1917" s="1">
        <f>COUNTIFS(AD2:AD1914,"=1",AI2:AI1914,"=1")</f>
        <v>397</v>
      </c>
      <c r="AZ1917">
        <f>COUNTIFS(AD2:AD1914,"=1",AI2:AI1914,"=1")</f>
        <v>397</v>
      </c>
      <c r="BA1917">
        <f>COUNTIFS(AD2:AD1914,"=1",AI2:AI1914,"=1")</f>
        <v>397</v>
      </c>
      <c r="BB1917">
        <f>COUNTIFS(AD2:AD1914,"=1",AI2:AI1914,"=1")</f>
        <v>397</v>
      </c>
      <c r="BC1917" s="1">
        <f>COUNTIFS(AD190:AD1914,"=1",AI190:AI1914,"=1")</f>
        <v>323</v>
      </c>
      <c r="BD1917" s="2">
        <f>COUNT(A2:A1914)</f>
        <v>1880</v>
      </c>
      <c r="BE1917" s="2">
        <f>COUNT(A2:A1914)</f>
        <v>1880</v>
      </c>
      <c r="BF1917" s="2">
        <f>COUNT(A2:A1914)</f>
        <v>1880</v>
      </c>
      <c r="BG1917" s="2">
        <f>COUNT(A2:A1914)</f>
        <v>1880</v>
      </c>
      <c r="BH1917" s="2">
        <f>COUNT(A2:A1914)</f>
        <v>1880</v>
      </c>
      <c r="BI1917" s="2">
        <f>COUNT(A2:A1914)</f>
        <v>1880</v>
      </c>
      <c r="BJ1917" s="2">
        <f>COUNT(A2:A1914)</f>
        <v>1880</v>
      </c>
      <c r="BK1917" s="2">
        <f>COUNT(A2:A1914)</f>
        <v>1880</v>
      </c>
      <c r="BL1917" s="35">
        <f>COUNT(A2:A1914)</f>
        <v>1880</v>
      </c>
      <c r="BM1917" s="35">
        <f>COUNT(A2:A1914)</f>
        <v>1880</v>
      </c>
      <c r="BN1917" s="35">
        <f>COUNT(A2:A1914)</f>
        <v>1880</v>
      </c>
      <c r="BO1917" s="35">
        <f>COUNT(A2:A1914)</f>
        <v>1880</v>
      </c>
      <c r="BV1917" s="71" t="s">
        <v>3843</v>
      </c>
      <c r="BX1917" s="10">
        <f>COUNTIFS(BS1:BS1914,"ʔ",AI1:AI1914,"0")</f>
        <v>76</v>
      </c>
    </row>
    <row r="1918" spans="1:82">
      <c r="G1918" s="1">
        <f t="shared" ref="G1918:AM1918" si="4">G1916/G1917</f>
        <v>3.125E-2</v>
      </c>
      <c r="H1918" s="1">
        <f t="shared" si="4"/>
        <v>5.6640625E-2</v>
      </c>
      <c r="I1918" s="1">
        <f t="shared" si="4"/>
        <v>5.6640625E-2</v>
      </c>
      <c r="J1918" s="1">
        <f t="shared" si="4"/>
        <v>7.03125E-2</v>
      </c>
      <c r="K1918" s="1">
        <f t="shared" si="4"/>
        <v>5.078125E-2</v>
      </c>
      <c r="L1918" s="1">
        <f t="shared" si="4"/>
        <v>1.7578125E-2</v>
      </c>
      <c r="M1918" s="1">
        <f t="shared" si="4"/>
        <v>1.953125E-2</v>
      </c>
      <c r="N1918" s="1">
        <f t="shared" si="4"/>
        <v>3.125E-2</v>
      </c>
      <c r="O1918" s="1">
        <f t="shared" si="4"/>
        <v>9.765625E-3</v>
      </c>
      <c r="P1918" s="1">
        <f t="shared" si="4"/>
        <v>5.2734375E-2</v>
      </c>
      <c r="Q1918" s="1">
        <f t="shared" si="4"/>
        <v>2.5390625E-2</v>
      </c>
      <c r="R1918" s="1">
        <f t="shared" si="4"/>
        <v>0.146484375</v>
      </c>
      <c r="S1918" s="1">
        <f t="shared" si="4"/>
        <v>7.421875E-2</v>
      </c>
      <c r="T1918" s="1">
        <f t="shared" si="4"/>
        <v>3.7109375E-2</v>
      </c>
      <c r="U1918" s="1">
        <f t="shared" si="4"/>
        <v>9.5703125E-2</v>
      </c>
      <c r="V1918" s="1">
        <f t="shared" si="4"/>
        <v>3.3203125E-2</v>
      </c>
      <c r="W1918" s="1">
        <f t="shared" si="4"/>
        <v>7.6171875E-2</v>
      </c>
      <c r="X1918" s="1">
        <f t="shared" si="4"/>
        <v>1.3671875E-2</v>
      </c>
      <c r="Y1918" s="1">
        <f t="shared" si="4"/>
        <v>0</v>
      </c>
      <c r="Z1918" s="1">
        <f t="shared" si="4"/>
        <v>3.3203125E-2</v>
      </c>
      <c r="AA1918" s="1">
        <f t="shared" si="4"/>
        <v>6.8359375E-2</v>
      </c>
      <c r="AB1918" s="1">
        <f t="shared" si="4"/>
        <v>1</v>
      </c>
      <c r="AC1918" s="1">
        <f t="shared" si="4"/>
        <v>2.2096184004181914</v>
      </c>
      <c r="AD1918" s="1">
        <f t="shared" si="4"/>
        <v>0.84892838473601673</v>
      </c>
      <c r="AE1918" s="1">
        <f t="shared" si="4"/>
        <v>9.3047569262937793E-2</v>
      </c>
      <c r="AF1918" s="1">
        <f t="shared" si="4"/>
        <v>5.5410350235232622E-2</v>
      </c>
      <c r="AG1918" s="1">
        <f t="shared" si="4"/>
        <v>2.0909566126502874E-3</v>
      </c>
      <c r="AH1918" s="1">
        <f t="shared" si="4"/>
        <v>0.9268165185572399</v>
      </c>
      <c r="AI1918" s="1">
        <f t="shared" si="4"/>
        <v>0.20987976999477262</v>
      </c>
      <c r="AJ1918" s="1">
        <f t="shared" si="4"/>
        <v>1</v>
      </c>
      <c r="AK1918" s="1">
        <f t="shared" si="4"/>
        <v>1</v>
      </c>
      <c r="AL1918" s="1">
        <f t="shared" si="4"/>
        <v>1</v>
      </c>
      <c r="AM1918" s="1">
        <f t="shared" si="4"/>
        <v>1</v>
      </c>
      <c r="AN1918" s="1"/>
      <c r="AO1918" s="1">
        <f t="shared" ref="AO1918:AW1918" si="5">AO1916/AO1917</f>
        <v>0.44498777506112469</v>
      </c>
      <c r="AP1918" s="1">
        <f t="shared" si="5"/>
        <v>0.28280358598207012</v>
      </c>
      <c r="AQ1918" s="1">
        <f t="shared" si="5"/>
        <v>4.4824775876120618E-2</v>
      </c>
      <c r="AR1918" s="5">
        <f t="shared" si="5"/>
        <v>4.2379788101059496E-2</v>
      </c>
      <c r="AS1918" s="1">
        <f t="shared" si="5"/>
        <v>0.10839445802770986</v>
      </c>
      <c r="AT1918" s="1">
        <f t="shared" si="5"/>
        <v>6.2754686226568865E-2</v>
      </c>
      <c r="AU1918" s="5">
        <f t="shared" si="5"/>
        <v>8.1499592502037484E-3</v>
      </c>
      <c r="AV1918" s="74">
        <f t="shared" si="5"/>
        <v>4.8899755501222494E-3</v>
      </c>
      <c r="AW1918" s="1">
        <f t="shared" si="5"/>
        <v>2.6079869600651995E-2</v>
      </c>
      <c r="AY1918" s="1">
        <f t="shared" ref="AY1918:BO1918" si="6">AY1916/AY1917</f>
        <v>0.3501259445843829</v>
      </c>
      <c r="AZ1918" s="1">
        <f t="shared" si="6"/>
        <v>0.46851385390428213</v>
      </c>
      <c r="BA1918" s="1">
        <f t="shared" si="6"/>
        <v>0.10831234256926953</v>
      </c>
      <c r="BB1918" s="1">
        <f t="shared" si="6"/>
        <v>7.5566750629722929E-2</v>
      </c>
      <c r="BC1918" s="1">
        <f t="shared" si="6"/>
        <v>0.26315789473684209</v>
      </c>
      <c r="BD1918" s="2">
        <f t="shared" si="6"/>
        <v>0.3595744680851064</v>
      </c>
      <c r="BE1918" s="1">
        <f t="shared" si="6"/>
        <v>0.43882978723404253</v>
      </c>
      <c r="BF1918" s="1">
        <f t="shared" si="6"/>
        <v>0.79840425531914894</v>
      </c>
      <c r="BG1918" s="1">
        <f t="shared" si="6"/>
        <v>0.33776595744680848</v>
      </c>
      <c r="BH1918" s="1">
        <f t="shared" si="6"/>
        <v>9.0425531914893623E-2</v>
      </c>
      <c r="BI1918" s="1">
        <f t="shared" si="6"/>
        <v>1.3829787234042552E-2</v>
      </c>
      <c r="BJ1918" s="1">
        <f t="shared" si="6"/>
        <v>0.20638297872340425</v>
      </c>
      <c r="BK1918" s="1">
        <f t="shared" si="6"/>
        <v>0.14468085106382977</v>
      </c>
      <c r="BL1918" s="36">
        <f t="shared" si="6"/>
        <v>7.4468085106382982E-3</v>
      </c>
      <c r="BM1918" s="36">
        <f t="shared" si="6"/>
        <v>1.1170212765957447E-2</v>
      </c>
      <c r="BN1918" s="36">
        <f t="shared" si="6"/>
        <v>8.191489361702127E-2</v>
      </c>
      <c r="BO1918" s="36">
        <f t="shared" si="6"/>
        <v>0.13031914893617022</v>
      </c>
      <c r="BV1918" s="71" t="s">
        <v>3844</v>
      </c>
      <c r="BX1918" s="10">
        <f>SUM(BX1:BX1914)</f>
        <v>112</v>
      </c>
    </row>
    <row r="1919" spans="1:82">
      <c r="AB1919" s="1"/>
      <c r="AC1919" s="1"/>
      <c r="AD1919" s="1"/>
      <c r="AO1919" s="6" t="s">
        <v>2834</v>
      </c>
      <c r="AP1919" s="7" t="s">
        <v>2842</v>
      </c>
      <c r="AQ1919" s="7" t="s">
        <v>2839</v>
      </c>
      <c r="AR1919" s="7" t="s">
        <v>2836</v>
      </c>
      <c r="AS1919" s="7" t="s">
        <v>2833</v>
      </c>
      <c r="AT1919" s="6" t="s">
        <v>2845</v>
      </c>
      <c r="AU1919" s="6" t="s">
        <v>2830</v>
      </c>
      <c r="AV1919" s="6" t="s">
        <v>2832</v>
      </c>
      <c r="AW1919" s="5" t="s">
        <v>2906</v>
      </c>
      <c r="AY1919" s="6" t="s">
        <v>2841</v>
      </c>
      <c r="AZ1919" s="6" t="s">
        <v>2838</v>
      </c>
      <c r="BA1919" s="6" t="s">
        <v>2837</v>
      </c>
      <c r="BB1919" s="7" t="s">
        <v>2854</v>
      </c>
      <c r="BC1919" s="1" t="s">
        <v>2921</v>
      </c>
      <c r="BD1919" s="2" t="s">
        <v>2917</v>
      </c>
      <c r="BE1919" s="1" t="s">
        <v>2914</v>
      </c>
      <c r="BF1919" s="1" t="s">
        <v>3634</v>
      </c>
    </row>
    <row r="1920" spans="1:82" ht="13.5" thickBot="1">
      <c r="H1920" s="1"/>
      <c r="I1920" s="11" t="s">
        <v>2961</v>
      </c>
      <c r="J1920" s="11" t="s">
        <v>2962</v>
      </c>
      <c r="K1920" s="11" t="s">
        <v>2963</v>
      </c>
      <c r="L1920" s="11" t="s">
        <v>872</v>
      </c>
      <c r="M1920" s="11" t="s">
        <v>2964</v>
      </c>
      <c r="O1920" s="1"/>
      <c r="P1920" s="11" t="s">
        <v>2961</v>
      </c>
      <c r="Q1920" s="11" t="s">
        <v>2962</v>
      </c>
      <c r="R1920" s="11" t="s">
        <v>2963</v>
      </c>
      <c r="S1920" s="11" t="s">
        <v>872</v>
      </c>
      <c r="T1920" s="11" t="s">
        <v>2964</v>
      </c>
      <c r="AB1920" s="1"/>
      <c r="AC1920" s="1"/>
      <c r="AD1920" s="1"/>
      <c r="AE1920" s="1"/>
      <c r="AF1920" s="5"/>
      <c r="AG1920" s="1"/>
      <c r="AH1920" s="1"/>
      <c r="AI1920" s="1"/>
      <c r="AJ1920" s="1"/>
      <c r="AK1920" s="1"/>
      <c r="AL1920" s="1"/>
      <c r="AM1920" s="1"/>
      <c r="AN1920" s="5"/>
      <c r="AO1920" s="1"/>
      <c r="AP1920" s="1"/>
      <c r="AQ1920" s="1"/>
      <c r="AR1920" s="1"/>
      <c r="AS1920" s="5"/>
      <c r="AT1920" s="1"/>
      <c r="AU1920" s="1"/>
      <c r="AV1920" s="1"/>
      <c r="AW1920" s="1"/>
      <c r="AX1920" s="1"/>
      <c r="AY1920" s="1"/>
      <c r="AZ1920" s="5"/>
      <c r="BA1920" s="1"/>
    </row>
    <row r="1921" spans="1:63">
      <c r="H1921" s="11" t="s">
        <v>2961</v>
      </c>
      <c r="I1921" s="11">
        <f>SUM(G2:G1914)+SUM(Functors!G2:G65)</f>
        <v>19</v>
      </c>
      <c r="J1921" s="11"/>
      <c r="K1921" s="11">
        <f>SUM(L2:L1914)+SUM(Functors!L2:L65)</f>
        <v>10</v>
      </c>
      <c r="L1921" s="11"/>
      <c r="M1921" s="11">
        <f>SUM(M2:M1914)+SUM(Functors!M2:M65)</f>
        <v>10</v>
      </c>
      <c r="O1921" s="11" t="s">
        <v>2961</v>
      </c>
      <c r="P1921" s="12">
        <f>I1921/($AB$1916+Functors!$AB$95)</f>
        <v>3.5514018691588788E-2</v>
      </c>
      <c r="Q1921" s="12"/>
      <c r="R1921" s="12">
        <f>K1921/($AB$1916+Functors!$AB$95)</f>
        <v>1.8691588785046728E-2</v>
      </c>
      <c r="S1921" s="12"/>
      <c r="T1921" s="12">
        <f>M1921/($AB$1916+Functors!$AB$95)</f>
        <v>1.8691588785046728E-2</v>
      </c>
      <c r="AB1921" s="1"/>
      <c r="AC1921" s="1"/>
      <c r="AD1921" s="1"/>
      <c r="AE1921" s="1"/>
      <c r="AF1921" s="14" t="s">
        <v>2965</v>
      </c>
      <c r="AG1921" s="15"/>
      <c r="AH1921" s="16"/>
      <c r="AI1921" s="16"/>
      <c r="AJ1921" s="16"/>
      <c r="AK1921" s="16"/>
      <c r="AL1921" s="16"/>
      <c r="AM1921" s="16"/>
      <c r="AN1921" s="17"/>
      <c r="AO1921" s="1"/>
      <c r="AP1921" s="1" t="s">
        <v>2972</v>
      </c>
      <c r="AQ1921" s="1"/>
      <c r="AR1921" s="1"/>
      <c r="AS1921" s="24"/>
      <c r="AT1921" s="16"/>
      <c r="AU1921" s="16" t="s">
        <v>2973</v>
      </c>
      <c r="AV1921" s="16"/>
      <c r="AW1921" s="16"/>
      <c r="AX1921" s="16"/>
      <c r="AY1921" s="16"/>
      <c r="AZ1921" s="17"/>
      <c r="BA1921" s="5"/>
      <c r="BB1921" s="2" t="s">
        <v>2896</v>
      </c>
      <c r="BC1921" s="1" t="s">
        <v>2904</v>
      </c>
      <c r="BD1921" s="1">
        <f>AP1916+AZ1916+AR1916+AT1916+BB1916+AV1916</f>
        <v>698</v>
      </c>
      <c r="BE1921" s="1">
        <f>BD1921/$AD$1916</f>
        <v>0.42980295566502463</v>
      </c>
      <c r="BF1921" s="1"/>
      <c r="BG1921" s="2"/>
      <c r="BH1921" s="2" t="s">
        <v>3631</v>
      </c>
      <c r="BI1921" s="1" t="s">
        <v>3632</v>
      </c>
      <c r="BJ1921" s="1">
        <f>BF1916+BI1916+BK1916+BL1916</f>
        <v>1813</v>
      </c>
      <c r="BK1921" s="1">
        <f>BJ1921/BF1916</f>
        <v>1.2078614257161893</v>
      </c>
    </row>
    <row r="1922" spans="1:63">
      <c r="H1922" s="11" t="s">
        <v>2962</v>
      </c>
      <c r="I1922" s="11">
        <f>SUM(N2:N1914)+SUM(Functors!N2:N65)</f>
        <v>16</v>
      </c>
      <c r="J1922" s="11">
        <f>SUM(H2:H1914)+SUM(Functors!H2:H65)</f>
        <v>31</v>
      </c>
      <c r="K1922" s="11">
        <f>SUM(O2:O1914)+SUM(Functors!O2:O65)</f>
        <v>5</v>
      </c>
      <c r="L1922" s="11">
        <f>SUM(P2:P1914)+SUM(Functors!P2:P65)</f>
        <v>27</v>
      </c>
      <c r="M1922" s="11">
        <f>SUM(Q2:Q1914)+SUM(Functors!Q2:Q65)</f>
        <v>13</v>
      </c>
      <c r="O1922" s="11" t="s">
        <v>2962</v>
      </c>
      <c r="P1922" s="12">
        <f>I1922/($AB$1916+Functors!$AB$95)</f>
        <v>2.9906542056074768E-2</v>
      </c>
      <c r="Q1922" s="12">
        <f>J1922/($AB$1916+Functors!$AB$95)</f>
        <v>5.7943925233644861E-2</v>
      </c>
      <c r="R1922" s="12">
        <f>K1922/($AB$1916+Functors!$AB$95)</f>
        <v>9.3457943925233638E-3</v>
      </c>
      <c r="S1922" s="12">
        <f>L1922/($AB$1916+Functors!$AB$95)</f>
        <v>5.046728971962617E-2</v>
      </c>
      <c r="T1922" s="12">
        <f>M1922/($AB$1916+Functors!$AB$95)</f>
        <v>2.4299065420560748E-2</v>
      </c>
      <c r="AB1922" s="1" t="s">
        <v>2949</v>
      </c>
      <c r="AC1922" s="1">
        <f>COUNTIFS(AC2:AC1914,"=2",AI2:AI1914,"=0")</f>
        <v>1227</v>
      </c>
      <c r="AD1922" s="13">
        <f>AC1922/AC$1928</f>
        <v>0.64140094093047573</v>
      </c>
      <c r="AE1922" s="1"/>
      <c r="AF1922" s="18" t="s">
        <v>543</v>
      </c>
      <c r="AG1922" s="6"/>
      <c r="AH1922" s="6"/>
      <c r="AI1922" s="6" t="s">
        <v>2966</v>
      </c>
      <c r="AJ1922" s="5">
        <f>SUM(AL1922:AL1925)</f>
        <v>56</v>
      </c>
      <c r="AK1922" s="5">
        <f>AJ1922/AL$1939</f>
        <v>0.3146067415730337</v>
      </c>
      <c r="AL1922" s="5">
        <f>COUNTIF(F:F,"CVCVCVC")</f>
        <v>26</v>
      </c>
      <c r="AM1922" s="5" t="s">
        <v>2853</v>
      </c>
      <c r="AN1922" s="19"/>
      <c r="AO1922" s="1"/>
      <c r="AP1922" s="1" t="s">
        <v>2933</v>
      </c>
      <c r="AQ1922" s="1">
        <f t="shared" ref="AQ1922:AQ1935" si="7">COUNTIF($AN$2:$AN$1914,"p")</f>
        <v>1</v>
      </c>
      <c r="AR1922" s="1"/>
      <c r="AS1922" s="20"/>
      <c r="AT1922" s="6" t="s">
        <v>2974</v>
      </c>
      <c r="AU1922" s="5">
        <f>(COUNTIF(F:F,"CVVCVCV"))+(COUNTIF(F:F,"VVCVCV"))</f>
        <v>21</v>
      </c>
      <c r="AV1922" s="5">
        <f t="shared" ref="AV1922:AV1933" si="8">AU1922/AU$1934</f>
        <v>0.21</v>
      </c>
      <c r="AW1922" s="5">
        <f>SUM(AU1922:AU1923)</f>
        <v>38</v>
      </c>
      <c r="AX1922" s="5">
        <f>AW1922/AW$1935</f>
        <v>0.35849056603773582</v>
      </c>
      <c r="AY1922" s="5" t="s">
        <v>94</v>
      </c>
      <c r="AZ1922" s="19"/>
      <c r="BA1922" s="5"/>
      <c r="BB1922" s="2"/>
      <c r="BC1922" s="1" t="s">
        <v>2901</v>
      </c>
      <c r="BD1922" s="1">
        <f>AY1916+AZ1916+BA1916+BB1916</f>
        <v>398</v>
      </c>
      <c r="BE1922" s="1">
        <f>BD1922/$AD$1916</f>
        <v>0.24507389162561577</v>
      </c>
      <c r="BF1922" s="1"/>
      <c r="BG1922" s="2"/>
      <c r="BH1922" s="2"/>
      <c r="BI1922" s="1" t="s">
        <v>3633</v>
      </c>
      <c r="BJ1922" s="1">
        <f>BM1916+BN1916</f>
        <v>175</v>
      </c>
      <c r="BK1922" s="1">
        <f>BJ1922/BN1916</f>
        <v>1.1363636363636365</v>
      </c>
    </row>
    <row r="1923" spans="1:63">
      <c r="H1923" s="11" t="s">
        <v>2963</v>
      </c>
      <c r="I1923" s="11">
        <f>SUM(R2:R1914)+SUM(Functors!R2:R65)</f>
        <v>80</v>
      </c>
      <c r="J1923" s="11">
        <f>SUM(S2:S1914)+SUM(Functors!S2:S65)</f>
        <v>38</v>
      </c>
      <c r="K1923" s="11">
        <f>SUM(I2:I1914)+SUM(Functors!I2:I65)</f>
        <v>35</v>
      </c>
      <c r="L1923" s="11">
        <f>SUM(T2:T1914)+SUM(Functors!T2:T65)</f>
        <v>19</v>
      </c>
      <c r="M1923" s="11">
        <f>SUM(U2:U1914)+SUM(Functors!U2:U65)</f>
        <v>51</v>
      </c>
      <c r="O1923" s="11" t="s">
        <v>2963</v>
      </c>
      <c r="P1923" s="12">
        <f>I1923/($AB$1916+Functors!$AB$95)</f>
        <v>0.14953271028037382</v>
      </c>
      <c r="Q1923" s="12">
        <f>J1923/($AB$1916+Functors!$AB$95)</f>
        <v>7.1028037383177575E-2</v>
      </c>
      <c r="R1923" s="12">
        <f>K1923/($AB$1916+Functors!$AB$95)</f>
        <v>6.5420560747663545E-2</v>
      </c>
      <c r="S1923" s="12">
        <f>L1923/($AB$1916+Functors!$AB$95)</f>
        <v>3.5514018691588788E-2</v>
      </c>
      <c r="T1923" s="12">
        <f>M1923/($AB$1916+Functors!$AB$95)</f>
        <v>9.5327102803738323E-2</v>
      </c>
      <c r="AB1923" s="1" t="s">
        <v>2950</v>
      </c>
      <c r="AC1923" s="1">
        <f>COUNTIFS(AC2:AC1914,"=2",AI2:AI1914,"=1")</f>
        <v>397</v>
      </c>
      <c r="AD1923" s="13">
        <f>AC1923/AC$1928</f>
        <v>0.20752744380554103</v>
      </c>
      <c r="AE1923" s="1"/>
      <c r="AF1923" s="18"/>
      <c r="AG1923" s="6"/>
      <c r="AH1923" s="6"/>
      <c r="AI1923" s="6"/>
      <c r="AJ1923" s="5"/>
      <c r="AK1923" s="5"/>
      <c r="AL1923" s="5">
        <f>COUNTIF(F:F,"CVCVCV")</f>
        <v>27</v>
      </c>
      <c r="AM1923" s="5" t="s">
        <v>2847</v>
      </c>
      <c r="AN1923" s="19"/>
      <c r="AO1923" s="1"/>
      <c r="AP1923" s="1" t="s">
        <v>2934</v>
      </c>
      <c r="AQ1923" s="1">
        <f t="shared" si="7"/>
        <v>1</v>
      </c>
      <c r="AR1923" s="1"/>
      <c r="AS1923" s="20"/>
      <c r="AT1923" s="6" t="s">
        <v>2975</v>
      </c>
      <c r="AU1923" s="5">
        <f>(COUNTIF(F:F,"CVVCVCVC"))+(COUNTIF(F:F,"VVCVCVC"))</f>
        <v>17</v>
      </c>
      <c r="AV1923" s="5">
        <f t="shared" si="8"/>
        <v>0.17</v>
      </c>
      <c r="AW1923" s="5"/>
      <c r="AX1923" s="5"/>
      <c r="AY1923" s="5"/>
      <c r="AZ1923" s="19"/>
      <c r="BA1923" s="5"/>
      <c r="BB1923" s="2"/>
      <c r="BC1923" s="1" t="s">
        <v>2830</v>
      </c>
      <c r="BD1923" s="1">
        <f>SUM(AS1916:AV1916)</f>
        <v>226</v>
      </c>
      <c r="BE1923" s="1">
        <f>BD1923/$AD$1916</f>
        <v>0.13916256157635468</v>
      </c>
      <c r="BF1923" s="1"/>
      <c r="BG1923" s="2"/>
      <c r="BH1923" s="2"/>
      <c r="BI1923" s="1"/>
      <c r="BJ1923" s="1"/>
      <c r="BK1923" s="1"/>
    </row>
    <row r="1924" spans="1:63">
      <c r="H1924" s="11" t="s">
        <v>872</v>
      </c>
      <c r="I1924" s="11">
        <f>SUM(V2:V1914)+SUM(Functors!V2:V65)</f>
        <v>17</v>
      </c>
      <c r="J1924" s="11">
        <f>SUM(W2:W1914)+SUM(Functors!W2:W65)</f>
        <v>39</v>
      </c>
      <c r="K1924" s="11">
        <f>SUM(X2:X1914)+SUM(Functors!X2:X65)</f>
        <v>7</v>
      </c>
      <c r="L1924" s="11">
        <f>SUM(J2:J1914)+SUM(Functors!J2:J65)</f>
        <v>39</v>
      </c>
      <c r="M1924" s="11">
        <f>SUM(Y2:Y1914)+SUM(Functors!Y2:Y65)</f>
        <v>0</v>
      </c>
      <c r="O1924" s="11" t="s">
        <v>872</v>
      </c>
      <c r="P1924" s="12">
        <f>I1924/($AB$1916+Functors!$AB$95)</f>
        <v>3.1775700934579439E-2</v>
      </c>
      <c r="Q1924" s="12">
        <f>J1924/($AB$1916+Functors!$AB$95)</f>
        <v>7.2897196261682243E-2</v>
      </c>
      <c r="R1924" s="12">
        <f>K1924/($AB$1916+Functors!$AB$95)</f>
        <v>1.3084112149532711E-2</v>
      </c>
      <c r="S1924" s="12">
        <f>L1924/($AB$1916+Functors!$AB$95)</f>
        <v>7.2897196261682243E-2</v>
      </c>
      <c r="T1924" s="12">
        <f>M1924/($AB$1916+Functors!$AB$95)</f>
        <v>0</v>
      </c>
      <c r="AB1924" s="8" t="s">
        <v>2951</v>
      </c>
      <c r="AC1924" s="1">
        <f>COUNTIFS(AC2:AC1914,"=3")</f>
        <v>178</v>
      </c>
      <c r="AD1924" s="13">
        <f>AC1924/AC$1928</f>
        <v>9.3047569262937793E-2</v>
      </c>
      <c r="AE1924" s="1"/>
      <c r="AF1924" s="18"/>
      <c r="AG1924" s="6"/>
      <c r="AH1924" s="6"/>
      <c r="AI1924" s="1"/>
      <c r="AJ1924" s="1"/>
      <c r="AK1924" s="1"/>
      <c r="AL1924" s="5">
        <f>COUNTIF(F:F,"VCVCVC")</f>
        <v>1</v>
      </c>
      <c r="AM1924" s="5" t="s">
        <v>2887</v>
      </c>
      <c r="AN1924" s="19"/>
      <c r="AO1924" s="1"/>
      <c r="AP1924" s="1" t="s">
        <v>2931</v>
      </c>
      <c r="AQ1924" s="1">
        <f t="shared" si="7"/>
        <v>1</v>
      </c>
      <c r="AR1924" s="1"/>
      <c r="AS1924" s="20"/>
      <c r="AT1924" s="6" t="s">
        <v>2976</v>
      </c>
      <c r="AU1924" s="5">
        <f>(COUNTIF(F:F,"CVVCCVCV"))+(COUNTIF(F:F,"VVCCVCV"))</f>
        <v>11</v>
      </c>
      <c r="AV1924" s="5">
        <f t="shared" si="8"/>
        <v>0.11</v>
      </c>
      <c r="AW1924" s="5">
        <f>SUM(AU1924:AU1925)</f>
        <v>21</v>
      </c>
      <c r="AX1924" s="5">
        <f>AW1924/AW$1935</f>
        <v>0.19811320754716982</v>
      </c>
      <c r="AY1924" s="5" t="s">
        <v>285</v>
      </c>
      <c r="AZ1924" s="19"/>
      <c r="BA1924" s="5"/>
      <c r="BB1924" s="5"/>
      <c r="BC1924" s="5"/>
      <c r="BD1924" s="5"/>
      <c r="BE1924" s="5"/>
      <c r="BF1924" s="1"/>
      <c r="BG1924" s="2"/>
      <c r="BH1924" s="2"/>
      <c r="BI1924" s="1"/>
      <c r="BJ1924" s="1"/>
      <c r="BK1924" s="1"/>
    </row>
    <row r="1925" spans="1:63">
      <c r="H1925" s="11" t="s">
        <v>2964</v>
      </c>
      <c r="I1925" s="11">
        <f>SUM(Z2:Z1914)+SUM(Functors!Z2:Z65)</f>
        <v>17</v>
      </c>
      <c r="J1925" s="11"/>
      <c r="K1925" s="11">
        <f>SUM(AA2:AA1914)+SUM(Functors!AA2:AA65)</f>
        <v>36</v>
      </c>
      <c r="L1925" s="11"/>
      <c r="M1925" s="11">
        <f>SUM(K2:K1914)+SUM(Functors!K2:K65)</f>
        <v>26</v>
      </c>
      <c r="O1925" s="11" t="s">
        <v>2964</v>
      </c>
      <c r="P1925" s="12">
        <f>I1925/($AB$1916+Functors!$AB$95)</f>
        <v>3.1775700934579439E-2</v>
      </c>
      <c r="Q1925" s="12"/>
      <c r="R1925" s="12">
        <f>K1925/($AB$1916+Functors!$AB$95)</f>
        <v>6.7289719626168226E-2</v>
      </c>
      <c r="S1925" s="12"/>
      <c r="T1925" s="12">
        <f>M1925/($AB$1916+Functors!$AB$95)</f>
        <v>4.8598130841121495E-2</v>
      </c>
      <c r="AB1925" s="1" t="s">
        <v>2952</v>
      </c>
      <c r="AC1925" s="1">
        <f>COUNTIFS(AC2:AC1914,"=4")</f>
        <v>106</v>
      </c>
      <c r="AD1925" s="13">
        <f>AC1925/AC$1928</f>
        <v>5.5410350235232622E-2</v>
      </c>
      <c r="AE1925" s="1"/>
      <c r="AF1925" s="18"/>
      <c r="AG1925" s="6"/>
      <c r="AH1925" s="6"/>
      <c r="AI1925" s="1"/>
      <c r="AJ1925" s="1"/>
      <c r="AK1925" s="1"/>
      <c r="AL1925" s="5">
        <f>COUNTIF(F:F,"VCVCV")</f>
        <v>2</v>
      </c>
      <c r="AM1925" s="5" t="s">
        <v>2859</v>
      </c>
      <c r="AN1925" s="19"/>
      <c r="AO1925" s="1"/>
      <c r="AP1925" s="1" t="s">
        <v>2977</v>
      </c>
      <c r="AQ1925" s="1">
        <f t="shared" si="7"/>
        <v>1</v>
      </c>
      <c r="AR1925" s="1"/>
      <c r="AS1925" s="20"/>
      <c r="AT1925" s="6" t="s">
        <v>2978</v>
      </c>
      <c r="AU1925" s="5">
        <f>(COUNTIF(F:F,"CVVCCVCVC"))+(COUNTIF(F:F,"VVCCVCVC"))</f>
        <v>10</v>
      </c>
      <c r="AV1925" s="5">
        <f t="shared" si="8"/>
        <v>0.1</v>
      </c>
      <c r="AW1925" s="5"/>
      <c r="AX1925" s="5"/>
      <c r="AY1925" s="5"/>
      <c r="AZ1925" s="19"/>
      <c r="BA1925" s="5"/>
    </row>
    <row r="1926" spans="1:63">
      <c r="AB1926" s="1" t="s">
        <v>2137</v>
      </c>
      <c r="AC1926" s="1">
        <f>COUNTIF(AC2:AC1914,"=5")+COUNTIF(AC2:AC1914,"=1")</f>
        <v>5</v>
      </c>
      <c r="AD1926" s="13">
        <f>AC1926/AC$1928</f>
        <v>2.6136957658128594E-3</v>
      </c>
      <c r="AE1926" s="1"/>
      <c r="AF1926" s="18" t="s">
        <v>1111</v>
      </c>
      <c r="AG1926" s="6"/>
      <c r="AH1926" s="6"/>
      <c r="AI1926" s="6" t="s">
        <v>2967</v>
      </c>
      <c r="AJ1926" s="5">
        <f>SUM(AL1926:AL1929)</f>
        <v>40</v>
      </c>
      <c r="AK1926" s="5">
        <f>AJ1926/AL$1939</f>
        <v>0.2247191011235955</v>
      </c>
      <c r="AL1926" s="5">
        <f>COUNTIF(F:F,"CVCVVC")</f>
        <v>18</v>
      </c>
      <c r="AM1926" s="5" t="s">
        <v>2857</v>
      </c>
      <c r="AN1926" s="19"/>
      <c r="AO1926" s="1"/>
      <c r="AP1926" s="1" t="s">
        <v>2928</v>
      </c>
      <c r="AQ1926" s="1">
        <f t="shared" si="7"/>
        <v>1</v>
      </c>
      <c r="AR1926" s="1"/>
      <c r="AS1926" s="20"/>
      <c r="AT1926" s="25" t="s">
        <v>2979</v>
      </c>
      <c r="AU1926" s="33">
        <f>(COUNTIF(F:F,"CVCVCCVCV"))+(COUNTIF(F:F,"VCVCCVCV"))</f>
        <v>7</v>
      </c>
      <c r="AV1926" s="5">
        <f t="shared" si="8"/>
        <v>7.0000000000000007E-2</v>
      </c>
      <c r="AW1926" s="26">
        <f>SUM(AU1926:AU1927)</f>
        <v>17</v>
      </c>
      <c r="AX1926" s="5">
        <f>AW1926/AW$1935</f>
        <v>0.16037735849056603</v>
      </c>
      <c r="AY1926" s="26" t="s">
        <v>772</v>
      </c>
      <c r="AZ1926" s="19"/>
      <c r="BA1926" s="5"/>
    </row>
    <row r="1927" spans="1:63">
      <c r="AB1927" s="1"/>
      <c r="AC1927" s="1">
        <f>SUM(AC1922:AC1926)</f>
        <v>1913</v>
      </c>
      <c r="AD1927" s="1"/>
      <c r="AE1927" s="1"/>
      <c r="AF1927" s="20"/>
      <c r="AG1927" s="5"/>
      <c r="AH1927" s="5"/>
      <c r="AI1927" s="6"/>
      <c r="AJ1927" s="5"/>
      <c r="AK1927" s="5"/>
      <c r="AL1927" s="5">
        <f>COUNTIF(F:F,"CVCVV")</f>
        <v>20</v>
      </c>
      <c r="AM1927" s="5" t="s">
        <v>2856</v>
      </c>
      <c r="AN1927" s="19"/>
      <c r="AO1927" s="1"/>
      <c r="AP1927" s="1" t="s">
        <v>2958</v>
      </c>
      <c r="AQ1927" s="1">
        <f t="shared" si="7"/>
        <v>1</v>
      </c>
      <c r="AR1927" s="1"/>
      <c r="AS1927" s="20"/>
      <c r="AT1927" s="25" t="s">
        <v>2980</v>
      </c>
      <c r="AU1927" s="33">
        <f>(COUNTIF(F:F,"CVCVCCVCVC"))+(COUNTIF(F:F,"VCVCCVCVC"))</f>
        <v>10</v>
      </c>
      <c r="AV1927" s="5">
        <f t="shared" si="8"/>
        <v>0.1</v>
      </c>
      <c r="AW1927" s="26"/>
      <c r="AX1927" s="5"/>
      <c r="AY1927" s="26"/>
      <c r="AZ1927" s="19"/>
      <c r="BA1927" s="5"/>
    </row>
    <row r="1928" spans="1:63">
      <c r="AB1928" s="1"/>
      <c r="AC1928" s="1">
        <f>COUNT(AC2:AC1914)</f>
        <v>1913</v>
      </c>
      <c r="AD1928" s="1"/>
      <c r="AE1928" s="1"/>
      <c r="AF1928" s="20"/>
      <c r="AG1928" s="5"/>
      <c r="AH1928" s="5"/>
      <c r="AI1928" s="1"/>
      <c r="AJ1928" s="1"/>
      <c r="AK1928" s="1"/>
      <c r="AL1928" s="5">
        <f>COUNTIF(F:F,"VCVVC")</f>
        <v>1</v>
      </c>
      <c r="AM1928" s="5" t="s">
        <v>2844</v>
      </c>
      <c r="AN1928" s="19"/>
      <c r="AO1928" s="1"/>
      <c r="AP1928" s="1" t="s">
        <v>2959</v>
      </c>
      <c r="AQ1928" s="1">
        <f t="shared" si="7"/>
        <v>1</v>
      </c>
      <c r="AR1928" s="1"/>
      <c r="AS1928" s="20"/>
      <c r="AT1928" s="6" t="s">
        <v>2981</v>
      </c>
      <c r="AU1928" s="33">
        <f>(COUNTIF(F:F,"CVCVCCVV"))+(COUNTIF(F:F,"VCVCCVV"))</f>
        <v>6</v>
      </c>
      <c r="AV1928" s="5">
        <f t="shared" si="8"/>
        <v>0.06</v>
      </c>
      <c r="AW1928" s="5">
        <f>SUM(AU1928:AU1929)</f>
        <v>9</v>
      </c>
      <c r="AX1928" s="5">
        <f>AW1928/AW$1935</f>
        <v>8.4905660377358486E-2</v>
      </c>
      <c r="AY1928" s="5" t="s">
        <v>236</v>
      </c>
      <c r="AZ1928" s="19"/>
      <c r="BA1928" s="5"/>
    </row>
    <row r="1929" spans="1:63">
      <c r="AE1929" s="1"/>
      <c r="AF1929" s="20"/>
      <c r="AG1929" s="5"/>
      <c r="AH1929" s="5"/>
      <c r="AI1929" s="1"/>
      <c r="AJ1929" s="1"/>
      <c r="AK1929" s="1"/>
      <c r="AL1929" s="5">
        <f>COUNTIF(F:F,"VCVV")</f>
        <v>1</v>
      </c>
      <c r="AM1929" s="5" t="s">
        <v>2877</v>
      </c>
      <c r="AN1929" s="19"/>
      <c r="AO1929" s="1"/>
      <c r="AP1929" s="1" t="s">
        <v>2929</v>
      </c>
      <c r="AQ1929" s="1">
        <f t="shared" si="7"/>
        <v>1</v>
      </c>
      <c r="AR1929" s="1"/>
      <c r="AS1929" s="20"/>
      <c r="AT1929" s="6" t="s">
        <v>2982</v>
      </c>
      <c r="AU1929" s="33">
        <f>(COUNTIF(F:F,"CVCVCCVVC"))+(COUNTIF(F:F,"VCVCCVVC"))</f>
        <v>3</v>
      </c>
      <c r="AV1929" s="5">
        <f t="shared" si="8"/>
        <v>0.03</v>
      </c>
      <c r="AW1929" s="5"/>
      <c r="AX1929" s="5"/>
      <c r="AY1929" s="5"/>
      <c r="AZ1929" s="19"/>
      <c r="BA1929" s="5"/>
    </row>
    <row r="1930" spans="1:63">
      <c r="AE1930" s="1"/>
      <c r="AF1930" s="18" t="s">
        <v>194</v>
      </c>
      <c r="AG1930" s="6"/>
      <c r="AH1930" s="5"/>
      <c r="AI1930" s="6" t="s">
        <v>2968</v>
      </c>
      <c r="AJ1930" s="5">
        <f>SUM(AL1930:AL1933)</f>
        <v>49</v>
      </c>
      <c r="AK1930" s="5">
        <f>AJ1930/AL$1939</f>
        <v>0.2752808988764045</v>
      </c>
      <c r="AL1930" s="5">
        <f>COUNTIF(F:F,"CVCCVCVC")</f>
        <v>22</v>
      </c>
      <c r="AM1930" s="5" t="s">
        <v>2878</v>
      </c>
      <c r="AN1930" s="19"/>
      <c r="AO1930" s="1"/>
      <c r="AP1930" s="1" t="s">
        <v>2927</v>
      </c>
      <c r="AQ1930" s="1">
        <f t="shared" si="7"/>
        <v>1</v>
      </c>
      <c r="AR1930" s="1"/>
      <c r="AS1930" s="20"/>
      <c r="AT1930" s="6" t="s">
        <v>2983</v>
      </c>
      <c r="AU1930" s="5">
        <f>(COUNTIF(F:F,"CVVCCVV"))+(COUNTIF(F:F,"VVCCVV"))</f>
        <v>6</v>
      </c>
      <c r="AV1930" s="5">
        <f t="shared" si="8"/>
        <v>0.06</v>
      </c>
      <c r="AW1930" s="5">
        <f>SUM(AU1930:AU1931)</f>
        <v>10</v>
      </c>
      <c r="AX1930" s="5">
        <f>AW1930/AW$1935</f>
        <v>9.4339622641509441E-2</v>
      </c>
      <c r="AY1930" s="5" t="s">
        <v>2984</v>
      </c>
      <c r="AZ1930" s="19"/>
      <c r="BA1930" s="5"/>
    </row>
    <row r="1931" spans="1:63">
      <c r="AE1931" s="1"/>
      <c r="AF1931" s="18"/>
      <c r="AG1931" s="6"/>
      <c r="AH1931" s="5"/>
      <c r="AI1931" s="6"/>
      <c r="AJ1931" s="5"/>
      <c r="AK1931" s="5"/>
      <c r="AL1931" s="5">
        <f>COUNTIF(F:F,"CVCCVCV")</f>
        <v>24</v>
      </c>
      <c r="AM1931" s="5" t="s">
        <v>2858</v>
      </c>
      <c r="AN1931" s="19"/>
      <c r="AO1931" s="1"/>
      <c r="AP1931" s="1" t="s">
        <v>2930</v>
      </c>
      <c r="AQ1931" s="1">
        <f t="shared" si="7"/>
        <v>1</v>
      </c>
      <c r="AR1931" s="1"/>
      <c r="AS1931" s="20"/>
      <c r="AT1931" s="6" t="s">
        <v>2985</v>
      </c>
      <c r="AU1931" s="5">
        <f>(COUNTIF(F:F,"CVVCCVVC"))+(COUNTIF(F:F,"VVCCVVC"))</f>
        <v>4</v>
      </c>
      <c r="AV1931" s="5">
        <f t="shared" si="8"/>
        <v>0.04</v>
      </c>
      <c r="AW1931" s="5"/>
      <c r="AX1931" s="5"/>
      <c r="AY1931" s="5"/>
      <c r="AZ1931" s="19"/>
      <c r="BA1931" s="5"/>
    </row>
    <row r="1932" spans="1:63">
      <c r="AE1932" s="1"/>
      <c r="AF1932" s="18"/>
      <c r="AG1932" s="6"/>
      <c r="AH1932" s="5"/>
      <c r="AI1932" s="1"/>
      <c r="AJ1932" s="1"/>
      <c r="AK1932" s="1"/>
      <c r="AL1932" s="5">
        <f>COUNTIF(F:F,"VCCVCVC")</f>
        <v>2</v>
      </c>
      <c r="AM1932" s="5" t="s">
        <v>2864</v>
      </c>
      <c r="AN1932" s="19"/>
      <c r="AO1932" s="1"/>
      <c r="AP1932" s="1" t="s">
        <v>2932</v>
      </c>
      <c r="AQ1932" s="1">
        <f t="shared" si="7"/>
        <v>1</v>
      </c>
      <c r="AR1932" s="1"/>
      <c r="AS1932" s="20"/>
      <c r="AT1932" s="6" t="s">
        <v>2986</v>
      </c>
      <c r="AU1932" s="5">
        <f>(COUNTIF(F:F,"CVVCVV"))+(COUNTIF(F:F,"VVCVV"))</f>
        <v>3</v>
      </c>
      <c r="AV1932" s="5">
        <f t="shared" si="8"/>
        <v>0.03</v>
      </c>
      <c r="AW1932" s="5">
        <f>SUM(AU1932:AU1933)</f>
        <v>5</v>
      </c>
      <c r="AX1932" s="5">
        <f>AW1932/AW$1935</f>
        <v>4.716981132075472E-2</v>
      </c>
      <c r="AY1932" s="5" t="s">
        <v>448</v>
      </c>
      <c r="AZ1932" s="19"/>
      <c r="BA1932" s="5"/>
    </row>
    <row r="1933" spans="1:63">
      <c r="AE1933" s="1"/>
      <c r="AF1933" s="18"/>
      <c r="AG1933" s="6"/>
      <c r="AH1933" s="5"/>
      <c r="AI1933" s="1"/>
      <c r="AJ1933" s="1"/>
      <c r="AK1933" s="1"/>
      <c r="AL1933" s="5">
        <f>COUNTIF(F:F,"VCCVCV")</f>
        <v>1</v>
      </c>
      <c r="AM1933" s="5" t="s">
        <v>2851</v>
      </c>
      <c r="AN1933" s="19"/>
      <c r="AO1933" s="1"/>
      <c r="AP1933" s="1" t="s">
        <v>1141</v>
      </c>
      <c r="AQ1933" s="1">
        <f t="shared" si="7"/>
        <v>1</v>
      </c>
      <c r="AR1933" s="1"/>
      <c r="AS1933" s="20"/>
      <c r="AT1933" s="6" t="s">
        <v>2988</v>
      </c>
      <c r="AU1933" s="5">
        <f>(COUNTIF(F:F,"CVVCVVC"))+(COUNTIF(F:F,"VVCVVC"))</f>
        <v>2</v>
      </c>
      <c r="AV1933" s="5">
        <f t="shared" si="8"/>
        <v>0.02</v>
      </c>
      <c r="AW1933" s="5"/>
      <c r="AX1933" s="5"/>
      <c r="AY1933" s="5"/>
      <c r="AZ1933" s="19"/>
      <c r="BA1933" s="5"/>
    </row>
    <row r="1934" spans="1:63">
      <c r="AE1934" s="1"/>
      <c r="AF1934" s="18" t="s">
        <v>440</v>
      </c>
      <c r="AG1934" s="6"/>
      <c r="AH1934" s="5"/>
      <c r="AI1934" s="6" t="s">
        <v>2969</v>
      </c>
      <c r="AJ1934" s="5">
        <f>SUM(AL1934:AL1937)</f>
        <v>28</v>
      </c>
      <c r="AK1934" s="5">
        <f>AJ1934/AL$1939</f>
        <v>0.15730337078651685</v>
      </c>
      <c r="AL1934" s="5">
        <f>COUNTIF(F:F,"CVCCVVC")</f>
        <v>7</v>
      </c>
      <c r="AM1934" s="5" t="s">
        <v>2867</v>
      </c>
      <c r="AN1934" s="19"/>
      <c r="AO1934" s="1"/>
      <c r="AP1934" s="1" t="s">
        <v>2926</v>
      </c>
      <c r="AQ1934" s="1">
        <f t="shared" si="7"/>
        <v>1</v>
      </c>
      <c r="AR1934" s="1"/>
      <c r="AS1934" s="20"/>
      <c r="AT1934" s="6"/>
      <c r="AU1934" s="5">
        <f>SUM(AU1922:AU1933)</f>
        <v>100</v>
      </c>
      <c r="AV1934" s="5"/>
      <c r="AW1934" s="5">
        <f>SUM(AW1922:AW1933)</f>
        <v>100</v>
      </c>
      <c r="AX1934" s="5"/>
      <c r="AY1934" s="6" t="s">
        <v>3630</v>
      </c>
      <c r="AZ1934" s="19">
        <f>SUMIFS(AF2:AF1914,BQ2:BQ1914,"=1")</f>
        <v>6</v>
      </c>
      <c r="BA1934" s="5"/>
    </row>
    <row r="1935" spans="1:63">
      <c r="AE1935" s="1"/>
      <c r="AF1935" s="18"/>
      <c r="AG1935" s="6"/>
      <c r="AH1935" s="5"/>
      <c r="AI1935" s="6"/>
      <c r="AJ1935" s="5"/>
      <c r="AK1935" s="5"/>
      <c r="AL1935" s="5">
        <f>COUNTIF(F:F,"CVCCVV")</f>
        <v>18</v>
      </c>
      <c r="AM1935" s="5" t="s">
        <v>2852</v>
      </c>
      <c r="AN1935" s="19"/>
      <c r="AO1935" s="1"/>
      <c r="AP1935" s="1" t="s">
        <v>2987</v>
      </c>
      <c r="AQ1935" s="1">
        <f t="shared" si="7"/>
        <v>1</v>
      </c>
      <c r="AR1935" s="1"/>
      <c r="AS1935" s="20"/>
      <c r="AT1935" s="5"/>
      <c r="AU1935" s="5">
        <f>SUM(AF2:AF1914)</f>
        <v>106</v>
      </c>
      <c r="AV1935" s="5"/>
      <c r="AW1935" s="5">
        <f>AU1935</f>
        <v>106</v>
      </c>
      <c r="AX1935" s="5"/>
      <c r="AY1935" s="6" t="s">
        <v>2971</v>
      </c>
      <c r="AZ1935" s="19" t="b">
        <f>IF(AU1935=SUM(AU1934,AZ1934),TRUE())</f>
        <v>1</v>
      </c>
      <c r="BA1935" s="5"/>
    </row>
    <row r="1936" spans="1:63">
      <c r="A1936" t="s">
        <v>1151</v>
      </c>
      <c r="B1936" t="s">
        <v>4073</v>
      </c>
      <c r="C1936">
        <v>140</v>
      </c>
      <c r="D1936" s="49">
        <f>C1936/C1938</f>
        <v>0.25134649910233392</v>
      </c>
      <c r="AE1936" s="1"/>
      <c r="AF1936" s="18"/>
      <c r="AG1936" s="6"/>
      <c r="AH1936" s="5"/>
      <c r="AI1936" s="1"/>
      <c r="AJ1936" s="1"/>
      <c r="AK1936" s="1"/>
      <c r="AL1936" s="5">
        <f>COUNTIF(F:F,"VCCVVC")</f>
        <v>2</v>
      </c>
      <c r="AM1936" s="5" t="s">
        <v>2881</v>
      </c>
      <c r="AN1936" s="19"/>
      <c r="AO1936" s="1"/>
      <c r="AP1936" s="1"/>
      <c r="AQ1936" s="1"/>
      <c r="AR1936" s="1"/>
      <c r="AS1936" s="20"/>
      <c r="AT1936" s="5"/>
      <c r="AU1936" s="5"/>
      <c r="AV1936" s="5"/>
      <c r="AW1936" s="5"/>
      <c r="AX1936" s="5"/>
      <c r="AY1936" s="5"/>
      <c r="AZ1936" s="19"/>
      <c r="BA1936" s="5"/>
    </row>
    <row r="1937" spans="1:53">
      <c r="A1937" t="s">
        <v>1150</v>
      </c>
      <c r="B1937" t="s">
        <v>4074</v>
      </c>
      <c r="C1937">
        <v>417</v>
      </c>
      <c r="D1937" s="49">
        <f>C1937/C1938</f>
        <v>0.74865350089766602</v>
      </c>
      <c r="AE1937" s="1"/>
      <c r="AF1937" s="18"/>
      <c r="AG1937" s="6"/>
      <c r="AH1937" s="5"/>
      <c r="AI1937" s="1"/>
      <c r="AJ1937" s="1"/>
      <c r="AK1937" s="1"/>
      <c r="AL1937" s="5">
        <f>COUNTIF(F:F,"VCCVV")</f>
        <v>1</v>
      </c>
      <c r="AM1937" s="5" t="s">
        <v>2892</v>
      </c>
      <c r="AN1937" s="19"/>
      <c r="AO1937" s="1"/>
      <c r="AP1937" s="1"/>
      <c r="AQ1937" s="1"/>
      <c r="AR1937" s="1"/>
      <c r="AS1937" s="20"/>
      <c r="AT1937" s="5" t="s">
        <v>2989</v>
      </c>
      <c r="AU1937" s="5"/>
      <c r="AV1937" s="5">
        <f>SUM(AU1922:AU1925)+SUM(AU1930:AU1933)</f>
        <v>74</v>
      </c>
      <c r="AW1937" s="5">
        <f>AV1937/AU1935</f>
        <v>0.69811320754716977</v>
      </c>
      <c r="AX1937" s="5"/>
      <c r="AY1937" s="5"/>
      <c r="AZ1937" s="52"/>
      <c r="BA1937" s="5"/>
    </row>
    <row r="1938" spans="1:53">
      <c r="C1938">
        <f>SUM(C1936:C1937)</f>
        <v>557</v>
      </c>
      <c r="AE1938" s="1"/>
      <c r="AF1938" s="18"/>
      <c r="AI1938" s="6" t="s">
        <v>2970</v>
      </c>
      <c r="AJ1938" s="5">
        <f>SUMIFS(AE2:AE1914,BQ2:BQ1914,"=1")</f>
        <v>5</v>
      </c>
      <c r="AK1938" s="5"/>
      <c r="AL1938" s="5">
        <f>SUM(AL1922:AL1937)</f>
        <v>173</v>
      </c>
      <c r="AM1938" s="5"/>
      <c r="AN1938" s="19"/>
      <c r="AO1938" s="1"/>
      <c r="AP1938" s="1"/>
      <c r="AQ1938" s="1"/>
      <c r="AR1938" s="1"/>
      <c r="AS1938" s="20"/>
      <c r="AT1938" s="5" t="s">
        <v>2990</v>
      </c>
      <c r="AU1938" s="5"/>
      <c r="AV1938" s="5">
        <f>SUM(AU1926:AU1929)</f>
        <v>26</v>
      </c>
      <c r="AW1938" s="5">
        <f>AV1938/AU1935</f>
        <v>0.24528301886792453</v>
      </c>
      <c r="AX1938" s="5"/>
      <c r="AY1938" s="5"/>
      <c r="AZ1938" s="52"/>
      <c r="BA1938" s="5"/>
    </row>
    <row r="1939" spans="1:53" ht="13.5" thickBot="1">
      <c r="AE1939" s="1"/>
      <c r="AF1939" s="20"/>
      <c r="AI1939" s="6" t="s">
        <v>2971</v>
      </c>
      <c r="AJ1939" s="5" t="b">
        <f>IF(AL1939=SUM(AJ1938,AL1938),TRUE())</f>
        <v>1</v>
      </c>
      <c r="AK1939" s="5"/>
      <c r="AL1939" s="5">
        <f>SUM(AE2:AE1914)</f>
        <v>178</v>
      </c>
      <c r="AM1939" s="5"/>
      <c r="AN1939" s="19"/>
      <c r="AO1939" s="1"/>
      <c r="AP1939" s="1"/>
      <c r="AQ1939" s="1"/>
      <c r="AR1939" s="1"/>
      <c r="AS1939" s="21"/>
      <c r="AT1939" s="51"/>
      <c r="AU1939" s="51"/>
      <c r="AV1939" s="51"/>
      <c r="AW1939" s="51"/>
      <c r="AX1939" s="51"/>
      <c r="AY1939" s="51"/>
      <c r="AZ1939" s="53"/>
      <c r="BA1939" s="7"/>
    </row>
    <row r="1940" spans="1:53" ht="13.5" thickBot="1">
      <c r="AE1940" s="1"/>
      <c r="AF1940" s="21"/>
      <c r="AG1940" s="22"/>
      <c r="AH1940" s="22"/>
      <c r="AI1940" s="22"/>
      <c r="AJ1940" s="22"/>
      <c r="AK1940" s="22"/>
      <c r="AL1940" s="22"/>
      <c r="AM1940" s="22"/>
      <c r="AN1940" s="23"/>
      <c r="AO1940" s="1"/>
      <c r="AP1940" s="1"/>
      <c r="AQ1940" s="1"/>
      <c r="AR1940" s="1"/>
      <c r="AS1940" s="1"/>
      <c r="BA1940" s="7"/>
    </row>
    <row r="1941" spans="1:53">
      <c r="AE1941" s="1"/>
      <c r="AF1941" s="5"/>
      <c r="AG1941" s="5"/>
      <c r="AH1941" s="5"/>
      <c r="AI1941" s="5"/>
      <c r="AJ1941" s="5"/>
      <c r="AK1941" s="5"/>
      <c r="AL1941" s="5"/>
      <c r="AM1941" s="5"/>
      <c r="AN1941" s="5"/>
      <c r="AO1941" s="1"/>
      <c r="AP1941" s="1"/>
      <c r="AQ1941" s="1"/>
      <c r="AR1941" s="1"/>
      <c r="AS1941" s="1"/>
      <c r="AT1941" s="1"/>
      <c r="AU1941" s="1"/>
      <c r="AV1941" s="1"/>
      <c r="AW1941" s="1"/>
      <c r="AX1941" s="1"/>
      <c r="AY1941" s="1"/>
      <c r="AZ1941" s="7"/>
      <c r="BA1941" s="7"/>
    </row>
  </sheetData>
  <sortState ref="A2:CD1914">
    <sortCondition descending="1" ref="AF2:AF1914"/>
    <sortCondition descending="1" ref="AB2:AB1914"/>
  </sortState>
  <conditionalFormatting sqref="BA1920:BA1941 BB1924:BE1924 AX1">
    <cfRule type="cellIs" dxfId="6" priority="14" operator="equal">
      <formula>"ai"</formula>
    </cfRule>
    <cfRule type="cellIs" dxfId="5" priority="15" operator="equal">
      <formula>"au"</formula>
    </cfRule>
  </conditionalFormatting>
  <conditionalFormatting sqref="C1886 D1887:E1913 E1914">
    <cfRule type="containsText" dxfId="4" priority="1" operator="containsText" text="0">
      <formula>NOT(ISERROR(SEARCH("0",C1886)))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U97"/>
  <sheetViews>
    <sheetView zoomScaleNormal="100" workbookViewId="0">
      <pane xSplit="6" ySplit="1" topLeftCell="G77" activePane="bottomRight" state="frozen"/>
      <selection pane="topRight" activeCell="G1" sqref="G1"/>
      <selection pane="bottomLeft" activeCell="A2" sqref="A2"/>
      <selection pane="bottomRight" activeCell="A93" sqref="A2:A93"/>
    </sheetView>
  </sheetViews>
  <sheetFormatPr defaultColWidth="2.42578125" defaultRowHeight="12.75"/>
  <cols>
    <col min="1" max="1" width="4.85546875" bestFit="1" customWidth="1"/>
    <col min="2" max="2" width="8.7109375" style="30" customWidth="1"/>
    <col min="3" max="3" width="8.7109375" customWidth="1"/>
    <col min="4" max="4" width="4" customWidth="1"/>
    <col min="5" max="5" width="4.7109375" customWidth="1"/>
    <col min="6" max="6" width="5.85546875" bestFit="1" customWidth="1"/>
    <col min="7" max="27" width="4.85546875" hidden="1" customWidth="1"/>
    <col min="28" max="57" width="4.85546875" customWidth="1"/>
    <col min="58" max="70" width="5.140625" customWidth="1"/>
    <col min="71" max="73" width="3.140625" customWidth="1"/>
  </cols>
  <sheetData>
    <row r="1" spans="1:73">
      <c r="A1" t="s">
        <v>2</v>
      </c>
      <c r="B1" s="1" t="s">
        <v>3</v>
      </c>
      <c r="C1" t="s">
        <v>5</v>
      </c>
      <c r="D1" t="s">
        <v>4</v>
      </c>
      <c r="E1" t="s">
        <v>2820</v>
      </c>
      <c r="F1" t="s">
        <v>3724</v>
      </c>
      <c r="G1" s="1" t="s">
        <v>11</v>
      </c>
      <c r="H1" s="1" t="s">
        <v>30</v>
      </c>
      <c r="I1" s="1" t="s">
        <v>7</v>
      </c>
      <c r="J1" s="1" t="s">
        <v>81</v>
      </c>
      <c r="K1" s="1" t="s">
        <v>935</v>
      </c>
      <c r="L1" s="1" t="s">
        <v>10</v>
      </c>
      <c r="M1" s="1" t="s">
        <v>2822</v>
      </c>
      <c r="N1" s="1" t="s">
        <v>2823</v>
      </c>
      <c r="O1" s="1" t="s">
        <v>2824</v>
      </c>
      <c r="P1" s="1" t="s">
        <v>2825</v>
      </c>
      <c r="Q1" s="1" t="s">
        <v>286</v>
      </c>
      <c r="R1" s="1" t="s">
        <v>395</v>
      </c>
      <c r="S1" s="1" t="s">
        <v>2826</v>
      </c>
      <c r="T1" s="1" t="s">
        <v>140</v>
      </c>
      <c r="U1" s="1" t="s">
        <v>22</v>
      </c>
      <c r="V1" s="1" t="s">
        <v>681</v>
      </c>
      <c r="W1" s="1" t="s">
        <v>1099</v>
      </c>
      <c r="X1" s="1" t="s">
        <v>2827</v>
      </c>
      <c r="Y1" s="1" t="s">
        <v>2828</v>
      </c>
      <c r="Z1" s="1" t="s">
        <v>2829</v>
      </c>
      <c r="AA1" s="1" t="s">
        <v>715</v>
      </c>
      <c r="AB1" s="1" t="s">
        <v>2830</v>
      </c>
      <c r="AC1" s="1" t="s">
        <v>2895</v>
      </c>
      <c r="AD1" s="1" t="s">
        <v>2896</v>
      </c>
      <c r="AE1" s="1" t="s">
        <v>2897</v>
      </c>
      <c r="AF1" s="1" t="s">
        <v>2898</v>
      </c>
      <c r="AG1" s="1" t="s">
        <v>2899</v>
      </c>
      <c r="AH1" s="1" t="s">
        <v>2900</v>
      </c>
      <c r="AI1" s="1" t="s">
        <v>2901</v>
      </c>
      <c r="AJ1" s="1" t="s">
        <v>2902</v>
      </c>
      <c r="AK1" s="1" t="s">
        <v>2903</v>
      </c>
      <c r="AL1" s="1" t="s">
        <v>2925</v>
      </c>
      <c r="AM1" s="1" t="s">
        <v>2904</v>
      </c>
      <c r="AN1" s="1" t="s">
        <v>2905</v>
      </c>
      <c r="AO1" s="1" t="s">
        <v>2834</v>
      </c>
      <c r="AP1" s="1" t="s">
        <v>2842</v>
      </c>
      <c r="AQ1" s="1" t="s">
        <v>2839</v>
      </c>
      <c r="AR1" s="1" t="s">
        <v>2836</v>
      </c>
      <c r="AS1" s="1" t="s">
        <v>2833</v>
      </c>
      <c r="AT1" s="1" t="s">
        <v>2845</v>
      </c>
      <c r="AU1" s="1" t="s">
        <v>2830</v>
      </c>
      <c r="AV1" s="1" t="s">
        <v>2832</v>
      </c>
      <c r="AW1" s="1" t="s">
        <v>2906</v>
      </c>
      <c r="AX1" s="1" t="s">
        <v>2830</v>
      </c>
      <c r="AY1" s="1" t="s">
        <v>2841</v>
      </c>
      <c r="AZ1" s="1" t="s">
        <v>2838</v>
      </c>
      <c r="BA1" s="1" t="s">
        <v>2837</v>
      </c>
      <c r="BB1" s="1" t="s">
        <v>2854</v>
      </c>
      <c r="BC1" s="1" t="s">
        <v>2907</v>
      </c>
      <c r="BD1" s="2" t="s">
        <v>2908</v>
      </c>
      <c r="BE1" s="1" t="s">
        <v>2909</v>
      </c>
      <c r="BF1" s="1" t="s">
        <v>2924</v>
      </c>
      <c r="BG1" s="1" t="s">
        <v>2914</v>
      </c>
      <c r="BH1" s="1" t="s">
        <v>2915</v>
      </c>
      <c r="BI1" s="1" t="s">
        <v>2916</v>
      </c>
      <c r="BJ1" s="1" t="s">
        <v>2917</v>
      </c>
      <c r="BK1" s="1" t="s">
        <v>2918</v>
      </c>
      <c r="BL1" s="1" t="s">
        <v>2919</v>
      </c>
      <c r="BM1" s="1" t="s">
        <v>2920</v>
      </c>
      <c r="BN1" s="1" t="s">
        <v>2921</v>
      </c>
      <c r="BO1" s="1" t="s">
        <v>2922</v>
      </c>
      <c r="BP1" s="1"/>
      <c r="BQ1" s="1" t="s">
        <v>2923</v>
      </c>
      <c r="BR1" s="1" t="s">
        <v>3635</v>
      </c>
      <c r="BS1" t="s">
        <v>2953</v>
      </c>
      <c r="BT1" t="s">
        <v>2953</v>
      </c>
      <c r="BU1" t="s">
        <v>2954</v>
      </c>
    </row>
    <row r="2" spans="1:73">
      <c r="A2">
        <v>1049</v>
      </c>
      <c r="B2" s="30" t="s">
        <v>591</v>
      </c>
      <c r="C2" t="s">
        <v>1955</v>
      </c>
      <c r="D2" t="s">
        <v>1156</v>
      </c>
      <c r="E2" t="s">
        <v>1156</v>
      </c>
      <c r="F2" t="s">
        <v>2850</v>
      </c>
      <c r="G2" s="1">
        <f t="shared" ref="G2:G33" si="0">COUNTIF(B2,"*ii*")</f>
        <v>0</v>
      </c>
      <c r="H2" s="1">
        <f t="shared" ref="H2:H33" si="1">COUNTIF(B2,"*ee*")</f>
        <v>0</v>
      </c>
      <c r="I2" s="1">
        <f t="shared" ref="I2:I33" si="2">COUNTIF(B2,"*aa*")</f>
        <v>0</v>
      </c>
      <c r="J2" s="1">
        <f t="shared" ref="J2:J33" si="3">COUNTIF(B2,"*oo*")</f>
        <v>0</v>
      </c>
      <c r="K2" s="1">
        <f t="shared" ref="K2:K33" si="4">COUNTIF(B2,"*uu*")</f>
        <v>0</v>
      </c>
      <c r="L2" s="1">
        <f t="shared" ref="L2:L33" si="5">COUNTIF(B2,"*ia*")</f>
        <v>0</v>
      </c>
      <c r="M2" s="1">
        <f t="shared" ref="M2:M33" si="6">COUNTIF(B2,"*iu*")</f>
        <v>0</v>
      </c>
      <c r="N2" s="1">
        <f t="shared" ref="N2:N33" si="7">COUNTIF(B2,"*ei*")</f>
        <v>0</v>
      </c>
      <c r="O2" s="1">
        <f t="shared" ref="O2:O33" si="8">COUNTIF(B2,"*ea*")</f>
        <v>0</v>
      </c>
      <c r="P2" s="1">
        <f t="shared" ref="P2:P33" si="9">COUNTIF(B2,"*eo*")</f>
        <v>0</v>
      </c>
      <c r="Q2" s="1">
        <f t="shared" ref="Q2:Q33" si="10">COUNTIF(B2,"*eu*")</f>
        <v>0</v>
      </c>
      <c r="R2" s="1">
        <f t="shared" ref="R2:R33" si="11">COUNTIF(B2,"*ai*")</f>
        <v>0</v>
      </c>
      <c r="S2" s="1">
        <f t="shared" ref="S2:S33" si="12">COUNTIF(B2,"*ae*")</f>
        <v>0</v>
      </c>
      <c r="T2" s="1">
        <f t="shared" ref="T2:T33" si="13">COUNTIF(B2,"*ao*")</f>
        <v>0</v>
      </c>
      <c r="U2" s="1">
        <f t="shared" ref="U2:U33" si="14">COUNTIF(B2,"*au*")</f>
        <v>0</v>
      </c>
      <c r="V2" s="1">
        <f t="shared" ref="V2:V33" si="15">COUNTIF(B2,"*oi*")</f>
        <v>0</v>
      </c>
      <c r="W2" s="1">
        <f t="shared" ref="W2:W33" si="16">COUNTIF(B2,"*oe*")</f>
        <v>0</v>
      </c>
      <c r="X2" s="1">
        <f t="shared" ref="X2:X33" si="17">COUNTIF(B2,"*oa*")</f>
        <v>0</v>
      </c>
      <c r="Y2" s="1">
        <f t="shared" ref="Y2:Y33" si="18">COUNTIF(B2,"*ou*")</f>
        <v>0</v>
      </c>
      <c r="Z2" s="1">
        <f t="shared" ref="Z2:Z33" si="19">COUNTIF(B2,"*ui*")</f>
        <v>0</v>
      </c>
      <c r="AA2" s="1">
        <f t="shared" ref="AA2:AA33" si="20">COUNTIF(B2,"*ua*")</f>
        <v>0</v>
      </c>
      <c r="AB2">
        <f t="shared" ref="AB2:AB33" si="21">SUM(G2:AA2)</f>
        <v>0</v>
      </c>
      <c r="AC2">
        <v>1</v>
      </c>
      <c r="AD2">
        <f t="shared" ref="AD2:AD28" si="22">COUNTIF(AC2,"2")</f>
        <v>0</v>
      </c>
      <c r="AE2">
        <f t="shared" ref="AE2:AE33" si="23">COUNTIF(AC2,"3")</f>
        <v>0</v>
      </c>
      <c r="AF2">
        <f t="shared" ref="AF2:AF33" si="24">COUNTIF(AC2,"4")</f>
        <v>0</v>
      </c>
      <c r="AG2">
        <f t="shared" ref="AG2:AG33" si="25">COUNTIF(AC2,"5")</f>
        <v>0</v>
      </c>
      <c r="AJ2">
        <v>1</v>
      </c>
      <c r="AM2">
        <v>1</v>
      </c>
      <c r="AN2" t="str">
        <f>RIGHT(B2,1)</f>
        <v>f</v>
      </c>
      <c r="AO2" s="1">
        <f t="shared" ref="AO2:AO33" si="26">COUNTIF(F2,"CVCV")</f>
        <v>0</v>
      </c>
      <c r="AP2" s="1">
        <f t="shared" ref="AP2:AP33" si="27">COUNTIF(F2,"CVCVC")</f>
        <v>0</v>
      </c>
      <c r="AQ2" s="1">
        <f t="shared" ref="AQ2:AQ33" si="28">COUNTIF(F2,"VCV")</f>
        <v>0</v>
      </c>
      <c r="AR2" s="1">
        <f t="shared" ref="AR2:AR33" si="29">COUNTIF(F2,"VCVC")</f>
        <v>0</v>
      </c>
      <c r="AS2" s="1">
        <f t="shared" ref="AS2:AS33" si="30">COUNTIF(F2,"CVV")</f>
        <v>0</v>
      </c>
      <c r="AT2" s="1">
        <f t="shared" ref="AT2:AT33" si="31">COUNTIF(F2,"CVVC")</f>
        <v>0</v>
      </c>
      <c r="AU2" s="1">
        <f t="shared" ref="AU2:AU33" si="32">COUNTIF(F2,"VV")</f>
        <v>0</v>
      </c>
      <c r="AV2" s="1">
        <f t="shared" ref="AV2:AV33" si="33">COUNTIF(F2,"VVC")</f>
        <v>0</v>
      </c>
      <c r="AW2" s="1">
        <f t="shared" ref="AW2:AW33" si="34">COUNTIF(F2,"CVVCVC")+COUNTIF(F2,"VVCVC")+COUNTIF(F2,"CVVCV")+COUNTIF(F2,"VVCV")</f>
        <v>0</v>
      </c>
      <c r="AY2" s="1">
        <f t="shared" ref="AY2:AY33" si="35">COUNTIF(F2,"CCVCV")</f>
        <v>0</v>
      </c>
      <c r="AZ2" s="1">
        <f t="shared" ref="AZ2:AZ33" si="36">COUNTIF(F2,"CCVCVC")</f>
        <v>0</v>
      </c>
      <c r="BA2" s="1">
        <f t="shared" ref="BA2:BA33" si="37">COUNTIF(F2,"CCVV")</f>
        <v>0</v>
      </c>
      <c r="BB2" s="1">
        <f t="shared" ref="BB2:BB33" si="38">COUNTIF(F2,"CCVVC")</f>
        <v>0</v>
      </c>
      <c r="BE2">
        <f t="shared" ref="BE2:BE33" si="39">COUNTIF(B2,"*-*")</f>
        <v>0</v>
      </c>
      <c r="BF2" s="1" t="str">
        <f t="shared" ref="BF2:BF33" si="40">RIGHT(F2,4)</f>
        <v>VC</v>
      </c>
      <c r="BG2" s="1"/>
      <c r="BP2" s="1">
        <f t="shared" ref="BP2:BP33" si="41">SUM(BG2:BO2)</f>
        <v>0</v>
      </c>
      <c r="BS2" s="1" t="str">
        <f t="shared" ref="BS2:BS33" si="42">LEFT(B2,1)</f>
        <v>o</v>
      </c>
      <c r="BT2" s="1" t="str">
        <f t="shared" ref="BT2:BT33" si="43">LEFT(B2,2)</f>
        <v>of</v>
      </c>
      <c r="BU2" s="1" t="str">
        <f t="shared" ref="BU2:BU33" si="44">RIGHT(B2,1)</f>
        <v>f</v>
      </c>
    </row>
    <row r="3" spans="1:73">
      <c r="A3">
        <v>310</v>
      </c>
      <c r="B3" s="30" t="s">
        <v>101</v>
      </c>
      <c r="C3" t="s">
        <v>1286</v>
      </c>
      <c r="D3" t="s">
        <v>1155</v>
      </c>
      <c r="E3" t="s">
        <v>1155</v>
      </c>
      <c r="F3" t="s">
        <v>2840</v>
      </c>
      <c r="G3" s="1">
        <f t="shared" si="0"/>
        <v>0</v>
      </c>
      <c r="H3" s="1">
        <f t="shared" si="1"/>
        <v>0</v>
      </c>
      <c r="I3" s="1">
        <f t="shared" si="2"/>
        <v>0</v>
      </c>
      <c r="J3" s="1">
        <f t="shared" si="3"/>
        <v>0</v>
      </c>
      <c r="K3" s="1">
        <f t="shared" si="4"/>
        <v>0</v>
      </c>
      <c r="L3" s="1">
        <f t="shared" si="5"/>
        <v>0</v>
      </c>
      <c r="M3" s="1">
        <f t="shared" si="6"/>
        <v>0</v>
      </c>
      <c r="N3" s="1">
        <f t="shared" si="7"/>
        <v>0</v>
      </c>
      <c r="O3" s="1">
        <f t="shared" si="8"/>
        <v>0</v>
      </c>
      <c r="P3" s="1">
        <f t="shared" si="9"/>
        <v>0</v>
      </c>
      <c r="Q3" s="1">
        <f t="shared" si="10"/>
        <v>0</v>
      </c>
      <c r="R3" s="1">
        <f t="shared" si="11"/>
        <v>0</v>
      </c>
      <c r="S3" s="1">
        <f t="shared" si="12"/>
        <v>0</v>
      </c>
      <c r="T3" s="1">
        <f t="shared" si="13"/>
        <v>0</v>
      </c>
      <c r="U3" s="1">
        <f t="shared" si="14"/>
        <v>0</v>
      </c>
      <c r="V3" s="1">
        <f t="shared" si="15"/>
        <v>0</v>
      </c>
      <c r="W3" s="1">
        <f t="shared" si="16"/>
        <v>0</v>
      </c>
      <c r="X3" s="1">
        <f t="shared" si="17"/>
        <v>0</v>
      </c>
      <c r="Y3" s="1">
        <f t="shared" si="18"/>
        <v>0</v>
      </c>
      <c r="Z3" s="1">
        <f t="shared" si="19"/>
        <v>0</v>
      </c>
      <c r="AA3" s="1">
        <f t="shared" si="20"/>
        <v>0</v>
      </c>
      <c r="AB3">
        <f t="shared" si="21"/>
        <v>0</v>
      </c>
      <c r="AC3">
        <v>1</v>
      </c>
      <c r="AD3">
        <f t="shared" si="22"/>
        <v>0</v>
      </c>
      <c r="AE3">
        <f t="shared" si="23"/>
        <v>0</v>
      </c>
      <c r="AF3">
        <f t="shared" si="24"/>
        <v>0</v>
      </c>
      <c r="AG3">
        <f t="shared" si="25"/>
        <v>0</v>
      </c>
      <c r="AH3">
        <v>1</v>
      </c>
      <c r="AM3">
        <v>1</v>
      </c>
      <c r="AN3" t="str">
        <f>RIGHT(B3,1)</f>
        <v>n</v>
      </c>
      <c r="AO3" s="1">
        <f t="shared" si="26"/>
        <v>0</v>
      </c>
      <c r="AP3" s="1">
        <f t="shared" si="27"/>
        <v>0</v>
      </c>
      <c r="AQ3" s="1">
        <f t="shared" si="28"/>
        <v>0</v>
      </c>
      <c r="AR3" s="1">
        <f t="shared" si="29"/>
        <v>0</v>
      </c>
      <c r="AS3" s="1">
        <f t="shared" si="30"/>
        <v>0</v>
      </c>
      <c r="AT3" s="1">
        <f t="shared" si="31"/>
        <v>0</v>
      </c>
      <c r="AU3" s="1">
        <f t="shared" si="32"/>
        <v>0</v>
      </c>
      <c r="AV3" s="1">
        <f t="shared" si="33"/>
        <v>0</v>
      </c>
      <c r="AW3" s="1">
        <f t="shared" si="34"/>
        <v>0</v>
      </c>
      <c r="AY3" s="1">
        <f t="shared" si="35"/>
        <v>0</v>
      </c>
      <c r="AZ3" s="1">
        <f t="shared" si="36"/>
        <v>0</v>
      </c>
      <c r="BA3" s="1">
        <f t="shared" si="37"/>
        <v>0</v>
      </c>
      <c r="BB3" s="1">
        <f t="shared" si="38"/>
        <v>0</v>
      </c>
      <c r="BE3">
        <f t="shared" si="39"/>
        <v>0</v>
      </c>
      <c r="BF3" s="1" t="str">
        <f t="shared" si="40"/>
        <v>CVC</v>
      </c>
      <c r="BG3" s="1"/>
      <c r="BP3" s="1">
        <f t="shared" si="41"/>
        <v>0</v>
      </c>
      <c r="BS3" s="1" t="str">
        <f t="shared" si="42"/>
        <v>f</v>
      </c>
      <c r="BT3" s="1" t="str">
        <f t="shared" si="43"/>
        <v>fi</v>
      </c>
      <c r="BU3" s="1" t="str">
        <f t="shared" si="44"/>
        <v>n</v>
      </c>
    </row>
    <row r="4" spans="1:73">
      <c r="A4">
        <v>710</v>
      </c>
      <c r="B4" s="30" t="s">
        <v>57</v>
      </c>
      <c r="C4" t="s">
        <v>1227</v>
      </c>
      <c r="D4" t="s">
        <v>1155</v>
      </c>
      <c r="E4" t="s">
        <v>1155</v>
      </c>
      <c r="F4" t="s">
        <v>2843</v>
      </c>
      <c r="G4" s="1">
        <f t="shared" si="0"/>
        <v>0</v>
      </c>
      <c r="H4" s="1">
        <f t="shared" si="1"/>
        <v>0</v>
      </c>
      <c r="I4" s="1">
        <f t="shared" si="2"/>
        <v>0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>
        <f t="shared" si="20"/>
        <v>0</v>
      </c>
      <c r="AB4">
        <f t="shared" si="21"/>
        <v>0</v>
      </c>
      <c r="AC4">
        <v>1</v>
      </c>
      <c r="AD4">
        <f t="shared" si="22"/>
        <v>0</v>
      </c>
      <c r="AE4">
        <f t="shared" si="23"/>
        <v>0</v>
      </c>
      <c r="AF4">
        <f t="shared" si="24"/>
        <v>0</v>
      </c>
      <c r="AG4">
        <f t="shared" si="25"/>
        <v>0</v>
      </c>
      <c r="AH4">
        <v>1</v>
      </c>
      <c r="AL4">
        <v>1</v>
      </c>
      <c r="AO4" s="1">
        <f t="shared" si="26"/>
        <v>0</v>
      </c>
      <c r="AP4" s="1">
        <f t="shared" si="27"/>
        <v>0</v>
      </c>
      <c r="AQ4" s="1">
        <f t="shared" si="28"/>
        <v>0</v>
      </c>
      <c r="AR4" s="1">
        <f t="shared" si="29"/>
        <v>0</v>
      </c>
      <c r="AS4" s="1">
        <f t="shared" si="30"/>
        <v>0</v>
      </c>
      <c r="AT4" s="1">
        <f t="shared" si="31"/>
        <v>0</v>
      </c>
      <c r="AU4" s="1">
        <f t="shared" si="32"/>
        <v>0</v>
      </c>
      <c r="AV4" s="1">
        <f t="shared" si="33"/>
        <v>0</v>
      </c>
      <c r="AW4" s="1">
        <f t="shared" si="34"/>
        <v>0</v>
      </c>
      <c r="AY4" s="1">
        <f t="shared" si="35"/>
        <v>0</v>
      </c>
      <c r="AZ4" s="1">
        <f t="shared" si="36"/>
        <v>0</v>
      </c>
      <c r="BA4" s="1">
        <f t="shared" si="37"/>
        <v>0</v>
      </c>
      <c r="BB4" s="1">
        <f t="shared" si="38"/>
        <v>0</v>
      </c>
      <c r="BE4">
        <f t="shared" si="39"/>
        <v>0</v>
      </c>
      <c r="BF4" s="1" t="str">
        <f t="shared" si="40"/>
        <v>CV</v>
      </c>
      <c r="BG4" s="1"/>
      <c r="BP4" s="1">
        <f t="shared" si="41"/>
        <v>0</v>
      </c>
      <c r="BS4" s="1" t="str">
        <f t="shared" si="42"/>
        <v>m</v>
      </c>
      <c r="BT4" s="1" t="str">
        <f t="shared" si="43"/>
        <v>ma</v>
      </c>
      <c r="BU4" s="1" t="str">
        <f t="shared" si="44"/>
        <v>a</v>
      </c>
    </row>
    <row r="5" spans="1:73">
      <c r="A5">
        <v>825</v>
      </c>
      <c r="B5" s="30" t="s">
        <v>169</v>
      </c>
      <c r="C5" t="s">
        <v>1379</v>
      </c>
      <c r="D5" t="s">
        <v>1155</v>
      </c>
      <c r="E5" t="s">
        <v>1155</v>
      </c>
      <c r="F5" t="s">
        <v>2840</v>
      </c>
      <c r="G5" s="1">
        <f t="shared" si="0"/>
        <v>0</v>
      </c>
      <c r="H5" s="1">
        <f t="shared" si="1"/>
        <v>0</v>
      </c>
      <c r="I5" s="1">
        <f t="shared" si="2"/>
        <v>0</v>
      </c>
      <c r="J5" s="1">
        <f t="shared" si="3"/>
        <v>0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0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>
        <f t="shared" si="20"/>
        <v>0</v>
      </c>
      <c r="AB5">
        <f t="shared" si="21"/>
        <v>0</v>
      </c>
      <c r="AC5">
        <v>1</v>
      </c>
      <c r="AD5">
        <f t="shared" si="22"/>
        <v>0</v>
      </c>
      <c r="AE5">
        <f t="shared" si="23"/>
        <v>0</v>
      </c>
      <c r="AF5">
        <f t="shared" si="24"/>
        <v>0</v>
      </c>
      <c r="AG5">
        <f t="shared" si="25"/>
        <v>0</v>
      </c>
      <c r="AH5">
        <v>1</v>
      </c>
      <c r="AM5">
        <v>1</v>
      </c>
      <c r="AN5" t="str">
        <f>RIGHT(B5,1)</f>
        <v>s</v>
      </c>
      <c r="AO5" s="1">
        <f t="shared" si="26"/>
        <v>0</v>
      </c>
      <c r="AP5" s="1">
        <f t="shared" si="27"/>
        <v>0</v>
      </c>
      <c r="AQ5" s="1">
        <f t="shared" si="28"/>
        <v>0</v>
      </c>
      <c r="AR5" s="1">
        <f t="shared" si="29"/>
        <v>0</v>
      </c>
      <c r="AS5" s="1">
        <f t="shared" si="30"/>
        <v>0</v>
      </c>
      <c r="AT5" s="1">
        <f t="shared" si="31"/>
        <v>0</v>
      </c>
      <c r="AU5" s="1">
        <f t="shared" si="32"/>
        <v>0</v>
      </c>
      <c r="AV5" s="1">
        <f t="shared" si="33"/>
        <v>0</v>
      </c>
      <c r="AW5" s="1">
        <f t="shared" si="34"/>
        <v>0</v>
      </c>
      <c r="AY5" s="1">
        <f t="shared" si="35"/>
        <v>0</v>
      </c>
      <c r="AZ5" s="1">
        <f t="shared" si="36"/>
        <v>0</v>
      </c>
      <c r="BA5" s="1">
        <f t="shared" si="37"/>
        <v>0</v>
      </c>
      <c r="BB5" s="1">
        <f t="shared" si="38"/>
        <v>0</v>
      </c>
      <c r="BE5">
        <f t="shared" si="39"/>
        <v>0</v>
      </c>
      <c r="BF5" s="1" t="str">
        <f t="shared" si="40"/>
        <v>CVC</v>
      </c>
      <c r="BG5" s="1"/>
      <c r="BP5" s="1">
        <f t="shared" si="41"/>
        <v>0</v>
      </c>
      <c r="BS5" s="1" t="str">
        <f t="shared" si="42"/>
        <v>m</v>
      </c>
      <c r="BT5" s="1" t="str">
        <f t="shared" si="43"/>
        <v>me</v>
      </c>
      <c r="BU5" s="1" t="str">
        <f t="shared" si="44"/>
        <v>s</v>
      </c>
    </row>
    <row r="6" spans="1:73">
      <c r="A6">
        <v>877</v>
      </c>
      <c r="B6" s="30" t="s">
        <v>3639</v>
      </c>
      <c r="C6" t="s">
        <v>1221</v>
      </c>
      <c r="D6" t="s">
        <v>1155</v>
      </c>
      <c r="E6" t="s">
        <v>1155</v>
      </c>
      <c r="F6" t="s">
        <v>2876</v>
      </c>
      <c r="G6" s="1">
        <f t="shared" si="0"/>
        <v>0</v>
      </c>
      <c r="H6" s="1">
        <f t="shared" si="1"/>
        <v>0</v>
      </c>
      <c r="I6" s="1">
        <f t="shared" si="2"/>
        <v>0</v>
      </c>
      <c r="J6" s="1">
        <f t="shared" si="3"/>
        <v>0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0</v>
      </c>
      <c r="Q6" s="1">
        <f t="shared" si="10"/>
        <v>0</v>
      </c>
      <c r="R6" s="1">
        <f t="shared" si="11"/>
        <v>0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>
        <f t="shared" si="20"/>
        <v>0</v>
      </c>
      <c r="AB6">
        <f t="shared" si="21"/>
        <v>0</v>
      </c>
      <c r="AC6">
        <v>1</v>
      </c>
      <c r="AD6">
        <f t="shared" si="22"/>
        <v>0</v>
      </c>
      <c r="AE6">
        <f t="shared" si="23"/>
        <v>0</v>
      </c>
      <c r="AF6">
        <f t="shared" si="24"/>
        <v>0</v>
      </c>
      <c r="AG6">
        <f t="shared" si="25"/>
        <v>0</v>
      </c>
      <c r="AH6">
        <v>1</v>
      </c>
      <c r="AI6">
        <v>1</v>
      </c>
      <c r="AM6">
        <v>1</v>
      </c>
      <c r="AN6" t="str">
        <f>RIGHT(B6,1)</f>
        <v>ʔ</v>
      </c>
      <c r="AO6" s="1">
        <f t="shared" si="26"/>
        <v>0</v>
      </c>
      <c r="AP6" s="1">
        <f t="shared" si="27"/>
        <v>0</v>
      </c>
      <c r="AQ6" s="1">
        <f t="shared" si="28"/>
        <v>0</v>
      </c>
      <c r="AR6" s="1">
        <f t="shared" si="29"/>
        <v>0</v>
      </c>
      <c r="AS6" s="1">
        <f t="shared" si="30"/>
        <v>0</v>
      </c>
      <c r="AT6" s="1">
        <f t="shared" si="31"/>
        <v>0</v>
      </c>
      <c r="AU6" s="1">
        <f t="shared" si="32"/>
        <v>0</v>
      </c>
      <c r="AV6" s="1">
        <f t="shared" si="33"/>
        <v>0</v>
      </c>
      <c r="AW6" s="1">
        <f t="shared" si="34"/>
        <v>0</v>
      </c>
      <c r="AY6" s="1">
        <f t="shared" si="35"/>
        <v>0</v>
      </c>
      <c r="AZ6" s="1">
        <f t="shared" si="36"/>
        <v>0</v>
      </c>
      <c r="BA6" s="1">
        <f t="shared" si="37"/>
        <v>0</v>
      </c>
      <c r="BB6" s="1">
        <f t="shared" si="38"/>
        <v>0</v>
      </c>
      <c r="BE6">
        <f t="shared" si="39"/>
        <v>0</v>
      </c>
      <c r="BF6" s="1" t="str">
        <f t="shared" si="40"/>
        <v>CCVC</v>
      </c>
      <c r="BG6" s="1"/>
      <c r="BP6" s="1">
        <f t="shared" si="41"/>
        <v>0</v>
      </c>
      <c r="BS6" s="1" t="str">
        <f t="shared" si="42"/>
        <v>m</v>
      </c>
      <c r="BT6" s="1" t="str">
        <f t="shared" si="43"/>
        <v>ms</v>
      </c>
      <c r="BU6" s="1" t="str">
        <f t="shared" si="44"/>
        <v>ʔ</v>
      </c>
    </row>
    <row r="7" spans="1:73">
      <c r="A7">
        <v>931</v>
      </c>
      <c r="B7" s="30" t="s">
        <v>3640</v>
      </c>
      <c r="C7" t="s">
        <v>2613</v>
      </c>
      <c r="D7" t="s">
        <v>1155</v>
      </c>
      <c r="E7" t="s">
        <v>1155</v>
      </c>
      <c r="F7" t="s">
        <v>2840</v>
      </c>
      <c r="G7" s="1">
        <f t="shared" si="0"/>
        <v>0</v>
      </c>
      <c r="H7" s="1">
        <f t="shared" si="1"/>
        <v>0</v>
      </c>
      <c r="I7" s="1">
        <f t="shared" si="2"/>
        <v>0</v>
      </c>
      <c r="J7" s="1">
        <f t="shared" si="3"/>
        <v>0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0</v>
      </c>
      <c r="P7" s="1">
        <f t="shared" si="9"/>
        <v>0</v>
      </c>
      <c r="Q7" s="1">
        <f t="shared" si="10"/>
        <v>0</v>
      </c>
      <c r="R7" s="1">
        <f t="shared" si="11"/>
        <v>0</v>
      </c>
      <c r="S7" s="1">
        <f t="shared" si="12"/>
        <v>0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0</v>
      </c>
      <c r="Y7" s="1">
        <f t="shared" si="18"/>
        <v>0</v>
      </c>
      <c r="Z7" s="1">
        <f t="shared" si="19"/>
        <v>0</v>
      </c>
      <c r="AA7" s="1">
        <f t="shared" si="20"/>
        <v>0</v>
      </c>
      <c r="AB7">
        <f t="shared" si="21"/>
        <v>0</v>
      </c>
      <c r="AC7">
        <v>1</v>
      </c>
      <c r="AD7">
        <f t="shared" si="22"/>
        <v>0</v>
      </c>
      <c r="AE7">
        <f t="shared" si="23"/>
        <v>0</v>
      </c>
      <c r="AF7">
        <f t="shared" si="24"/>
        <v>0</v>
      </c>
      <c r="AG7">
        <f t="shared" si="25"/>
        <v>0</v>
      </c>
      <c r="AH7">
        <v>1</v>
      </c>
      <c r="AM7">
        <v>1</v>
      </c>
      <c r="AN7" t="str">
        <f>RIGHT(B7,1)</f>
        <v>ʔ</v>
      </c>
      <c r="AO7" s="1">
        <f t="shared" si="26"/>
        <v>0</v>
      </c>
      <c r="AP7" s="1">
        <f t="shared" si="27"/>
        <v>0</v>
      </c>
      <c r="AQ7" s="1">
        <f t="shared" si="28"/>
        <v>0</v>
      </c>
      <c r="AR7" s="1">
        <f t="shared" si="29"/>
        <v>0</v>
      </c>
      <c r="AS7" s="1">
        <f t="shared" si="30"/>
        <v>0</v>
      </c>
      <c r="AT7" s="1">
        <f t="shared" si="31"/>
        <v>0</v>
      </c>
      <c r="AU7" s="1">
        <f t="shared" si="32"/>
        <v>0</v>
      </c>
      <c r="AV7" s="1">
        <f t="shared" si="33"/>
        <v>0</v>
      </c>
      <c r="AW7" s="1">
        <f t="shared" si="34"/>
        <v>0</v>
      </c>
      <c r="AY7" s="1">
        <f t="shared" si="35"/>
        <v>0</v>
      </c>
      <c r="AZ7" s="1">
        <f t="shared" si="36"/>
        <v>0</v>
      </c>
      <c r="BA7" s="1">
        <f t="shared" si="37"/>
        <v>0</v>
      </c>
      <c r="BB7" s="1">
        <f t="shared" si="38"/>
        <v>0</v>
      </c>
      <c r="BE7">
        <f t="shared" si="39"/>
        <v>0</v>
      </c>
      <c r="BF7" s="1" t="str">
        <f t="shared" si="40"/>
        <v>CVC</v>
      </c>
      <c r="BG7" s="1"/>
      <c r="BP7" s="1">
        <f t="shared" si="41"/>
        <v>0</v>
      </c>
      <c r="BS7" s="1" t="str">
        <f t="shared" si="42"/>
        <v>n</v>
      </c>
      <c r="BT7" s="1" t="str">
        <f t="shared" si="43"/>
        <v>na</v>
      </c>
      <c r="BU7" s="1" t="str">
        <f t="shared" si="44"/>
        <v>ʔ</v>
      </c>
    </row>
    <row r="8" spans="1:73">
      <c r="A8">
        <v>1816</v>
      </c>
      <c r="B8" s="30" t="s">
        <v>1070</v>
      </c>
      <c r="C8" t="s">
        <v>2696</v>
      </c>
      <c r="D8" t="s">
        <v>1155</v>
      </c>
      <c r="E8" t="s">
        <v>1155</v>
      </c>
      <c r="F8" t="s">
        <v>2840</v>
      </c>
      <c r="G8" s="1">
        <f t="shared" si="0"/>
        <v>0</v>
      </c>
      <c r="H8" s="1">
        <f t="shared" si="1"/>
        <v>0</v>
      </c>
      <c r="I8" s="1">
        <f t="shared" si="2"/>
        <v>0</v>
      </c>
      <c r="J8" s="1">
        <f t="shared" si="3"/>
        <v>0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0</v>
      </c>
      <c r="P8" s="1">
        <f t="shared" si="9"/>
        <v>0</v>
      </c>
      <c r="Q8" s="1">
        <f t="shared" si="10"/>
        <v>0</v>
      </c>
      <c r="R8" s="1">
        <f t="shared" si="11"/>
        <v>0</v>
      </c>
      <c r="S8" s="1">
        <f t="shared" si="12"/>
        <v>0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0</v>
      </c>
      <c r="Y8" s="1">
        <f t="shared" si="18"/>
        <v>0</v>
      </c>
      <c r="Z8" s="1">
        <f t="shared" si="19"/>
        <v>0</v>
      </c>
      <c r="AA8" s="1">
        <f t="shared" si="20"/>
        <v>0</v>
      </c>
      <c r="AB8">
        <f t="shared" si="21"/>
        <v>0</v>
      </c>
      <c r="AC8">
        <v>1</v>
      </c>
      <c r="AD8">
        <f t="shared" si="22"/>
        <v>0</v>
      </c>
      <c r="AE8">
        <f t="shared" si="23"/>
        <v>0</v>
      </c>
      <c r="AF8">
        <f t="shared" si="24"/>
        <v>0</v>
      </c>
      <c r="AG8">
        <f t="shared" si="25"/>
        <v>0</v>
      </c>
      <c r="AH8">
        <v>1</v>
      </c>
      <c r="AM8">
        <v>1</v>
      </c>
      <c r="AN8" t="str">
        <f>RIGHT(B8,1)</f>
        <v>r</v>
      </c>
      <c r="AO8" s="1">
        <f t="shared" si="26"/>
        <v>0</v>
      </c>
      <c r="AP8" s="1">
        <f t="shared" si="27"/>
        <v>0</v>
      </c>
      <c r="AQ8" s="1">
        <f t="shared" si="28"/>
        <v>0</v>
      </c>
      <c r="AR8" s="1">
        <f t="shared" si="29"/>
        <v>0</v>
      </c>
      <c r="AS8" s="1">
        <f t="shared" si="30"/>
        <v>0</v>
      </c>
      <c r="AT8" s="1">
        <f t="shared" si="31"/>
        <v>0</v>
      </c>
      <c r="AU8" s="1">
        <f t="shared" si="32"/>
        <v>0</v>
      </c>
      <c r="AV8" s="1">
        <f t="shared" si="33"/>
        <v>0</v>
      </c>
      <c r="AW8" s="1">
        <f t="shared" si="34"/>
        <v>0</v>
      </c>
      <c r="AY8" s="1">
        <f t="shared" si="35"/>
        <v>0</v>
      </c>
      <c r="AZ8" s="1">
        <f t="shared" si="36"/>
        <v>0</v>
      </c>
      <c r="BA8" s="1">
        <f t="shared" si="37"/>
        <v>0</v>
      </c>
      <c r="BB8" s="1">
        <f t="shared" si="38"/>
        <v>0</v>
      </c>
      <c r="BE8">
        <f t="shared" si="39"/>
        <v>0</v>
      </c>
      <c r="BF8" s="1" t="str">
        <f t="shared" si="40"/>
        <v>CVC</v>
      </c>
      <c r="BG8" s="1"/>
      <c r="BP8" s="1">
        <f t="shared" si="41"/>
        <v>0</v>
      </c>
      <c r="BS8" s="1" t="str">
        <f t="shared" si="42"/>
        <v>t</v>
      </c>
      <c r="BT8" s="1" t="str">
        <f t="shared" si="43"/>
        <v>ta</v>
      </c>
      <c r="BU8" s="1" t="str">
        <f t="shared" si="44"/>
        <v>r</v>
      </c>
    </row>
    <row r="9" spans="1:73">
      <c r="A9">
        <v>1825</v>
      </c>
      <c r="B9" s="30" t="s">
        <v>875</v>
      </c>
      <c r="C9" t="s">
        <v>2661</v>
      </c>
      <c r="D9" t="s">
        <v>1155</v>
      </c>
      <c r="E9" t="s">
        <v>1155</v>
      </c>
      <c r="F9" t="s">
        <v>2843</v>
      </c>
      <c r="G9" s="1">
        <f t="shared" si="0"/>
        <v>0</v>
      </c>
      <c r="H9" s="1">
        <f t="shared" si="1"/>
        <v>0</v>
      </c>
      <c r="I9" s="1">
        <f t="shared" si="2"/>
        <v>0</v>
      </c>
      <c r="J9" s="1">
        <f t="shared" si="3"/>
        <v>0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0</v>
      </c>
      <c r="P9" s="1">
        <f t="shared" si="9"/>
        <v>0</v>
      </c>
      <c r="Q9" s="1">
        <f t="shared" si="10"/>
        <v>0</v>
      </c>
      <c r="R9" s="1">
        <f t="shared" si="11"/>
        <v>0</v>
      </c>
      <c r="S9" s="1">
        <f t="shared" si="12"/>
        <v>0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0</v>
      </c>
      <c r="Y9" s="1">
        <f t="shared" si="18"/>
        <v>0</v>
      </c>
      <c r="Z9" s="1">
        <f t="shared" si="19"/>
        <v>0</v>
      </c>
      <c r="AA9" s="1">
        <f t="shared" si="20"/>
        <v>0</v>
      </c>
      <c r="AB9">
        <f t="shared" si="21"/>
        <v>0</v>
      </c>
      <c r="AC9">
        <v>1</v>
      </c>
      <c r="AD9">
        <f t="shared" si="22"/>
        <v>0</v>
      </c>
      <c r="AE9">
        <f t="shared" si="23"/>
        <v>0</v>
      </c>
      <c r="AF9">
        <f t="shared" si="24"/>
        <v>0</v>
      </c>
      <c r="AG9">
        <f t="shared" si="25"/>
        <v>0</v>
      </c>
      <c r="AH9">
        <v>1</v>
      </c>
      <c r="AL9">
        <v>1</v>
      </c>
      <c r="AO9" s="1">
        <f t="shared" si="26"/>
        <v>0</v>
      </c>
      <c r="AP9" s="1">
        <f t="shared" si="27"/>
        <v>0</v>
      </c>
      <c r="AQ9" s="1">
        <f t="shared" si="28"/>
        <v>0</v>
      </c>
      <c r="AR9" s="1">
        <f t="shared" si="29"/>
        <v>0</v>
      </c>
      <c r="AS9" s="1">
        <f t="shared" si="30"/>
        <v>0</v>
      </c>
      <c r="AT9" s="1">
        <f t="shared" si="31"/>
        <v>0</v>
      </c>
      <c r="AU9" s="1">
        <f t="shared" si="32"/>
        <v>0</v>
      </c>
      <c r="AV9" s="1">
        <f t="shared" si="33"/>
        <v>0</v>
      </c>
      <c r="AW9" s="1">
        <f t="shared" si="34"/>
        <v>0</v>
      </c>
      <c r="AY9" s="1">
        <f t="shared" si="35"/>
        <v>0</v>
      </c>
      <c r="AZ9" s="1">
        <f t="shared" si="36"/>
        <v>0</v>
      </c>
      <c r="BA9" s="1">
        <f t="shared" si="37"/>
        <v>0</v>
      </c>
      <c r="BB9" s="1">
        <f t="shared" si="38"/>
        <v>0</v>
      </c>
      <c r="BE9">
        <f t="shared" si="39"/>
        <v>0</v>
      </c>
      <c r="BF9" s="1" t="str">
        <f t="shared" si="40"/>
        <v>CV</v>
      </c>
      <c r="BG9" s="1"/>
      <c r="BP9" s="1">
        <f t="shared" si="41"/>
        <v>0</v>
      </c>
      <c r="BS9" s="1" t="str">
        <f t="shared" si="42"/>
        <v>t</v>
      </c>
      <c r="BT9" s="1" t="str">
        <f t="shared" si="43"/>
        <v>te</v>
      </c>
      <c r="BU9" s="1" t="str">
        <f t="shared" si="44"/>
        <v>e</v>
      </c>
    </row>
    <row r="10" spans="1:73">
      <c r="A10">
        <v>273</v>
      </c>
      <c r="B10" s="30" t="s">
        <v>685</v>
      </c>
      <c r="C10" t="s">
        <v>2100</v>
      </c>
      <c r="D10" t="s">
        <v>1165</v>
      </c>
      <c r="E10" t="s">
        <v>1141</v>
      </c>
      <c r="F10" t="s">
        <v>2843</v>
      </c>
      <c r="G10" s="1">
        <f t="shared" si="0"/>
        <v>0</v>
      </c>
      <c r="H10" s="1">
        <f t="shared" si="1"/>
        <v>0</v>
      </c>
      <c r="I10" s="1">
        <f t="shared" si="2"/>
        <v>0</v>
      </c>
      <c r="J10" s="1">
        <f t="shared" si="3"/>
        <v>0</v>
      </c>
      <c r="K10" s="1">
        <f t="shared" si="4"/>
        <v>0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0</v>
      </c>
      <c r="P10" s="1">
        <f t="shared" si="9"/>
        <v>0</v>
      </c>
      <c r="Q10" s="1">
        <f t="shared" si="10"/>
        <v>0</v>
      </c>
      <c r="R10" s="1">
        <f t="shared" si="11"/>
        <v>0</v>
      </c>
      <c r="S10" s="1">
        <f t="shared" si="12"/>
        <v>0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0</v>
      </c>
      <c r="X10" s="1">
        <f t="shared" si="17"/>
        <v>0</v>
      </c>
      <c r="Y10" s="1">
        <f t="shared" si="18"/>
        <v>0</v>
      </c>
      <c r="Z10" s="1">
        <f t="shared" si="19"/>
        <v>0</v>
      </c>
      <c r="AA10" s="1">
        <f t="shared" si="20"/>
        <v>0</v>
      </c>
      <c r="AB10">
        <f t="shared" si="21"/>
        <v>0</v>
      </c>
      <c r="AC10">
        <v>1</v>
      </c>
      <c r="AD10">
        <f t="shared" si="22"/>
        <v>0</v>
      </c>
      <c r="AE10">
        <f t="shared" si="23"/>
        <v>0</v>
      </c>
      <c r="AF10">
        <f t="shared" si="24"/>
        <v>0</v>
      </c>
      <c r="AG10">
        <f t="shared" si="25"/>
        <v>0</v>
      </c>
      <c r="AH10">
        <v>1</v>
      </c>
      <c r="AI10">
        <v>0</v>
      </c>
      <c r="AL10">
        <v>1</v>
      </c>
      <c r="AO10" s="1">
        <f t="shared" si="26"/>
        <v>0</v>
      </c>
      <c r="AP10" s="1">
        <f t="shared" si="27"/>
        <v>0</v>
      </c>
      <c r="AQ10" s="1">
        <f t="shared" si="28"/>
        <v>0</v>
      </c>
      <c r="AR10" s="1">
        <f t="shared" si="29"/>
        <v>0</v>
      </c>
      <c r="AS10" s="1">
        <f t="shared" si="30"/>
        <v>0</v>
      </c>
      <c r="AT10" s="1">
        <f t="shared" si="31"/>
        <v>0</v>
      </c>
      <c r="AU10" s="1">
        <f t="shared" si="32"/>
        <v>0</v>
      </c>
      <c r="AV10" s="1">
        <f t="shared" si="33"/>
        <v>0</v>
      </c>
      <c r="AW10" s="1">
        <f t="shared" si="34"/>
        <v>0</v>
      </c>
      <c r="AY10" s="1">
        <f t="shared" si="35"/>
        <v>0</v>
      </c>
      <c r="AZ10" s="1">
        <f t="shared" si="36"/>
        <v>0</v>
      </c>
      <c r="BA10" s="1">
        <f t="shared" si="37"/>
        <v>0</v>
      </c>
      <c r="BB10" s="1">
        <f t="shared" si="38"/>
        <v>0</v>
      </c>
      <c r="BE10">
        <f t="shared" si="39"/>
        <v>0</v>
      </c>
      <c r="BF10" s="1" t="str">
        <f t="shared" si="40"/>
        <v>CV</v>
      </c>
      <c r="BG10" s="1"/>
      <c r="BP10" s="1">
        <f t="shared" si="41"/>
        <v>0</v>
      </c>
      <c r="BS10" s="1" t="str">
        <f t="shared" si="42"/>
        <v>f</v>
      </c>
      <c r="BT10" s="1" t="str">
        <f t="shared" si="43"/>
        <v>fa</v>
      </c>
      <c r="BU10" s="1" t="str">
        <f t="shared" si="44"/>
        <v>a</v>
      </c>
    </row>
    <row r="11" spans="1:73">
      <c r="A11">
        <v>455</v>
      </c>
      <c r="B11" s="30" t="s">
        <v>684</v>
      </c>
      <c r="C11" t="s">
        <v>2099</v>
      </c>
      <c r="D11" t="s">
        <v>1165</v>
      </c>
      <c r="E11" t="s">
        <v>1141</v>
      </c>
      <c r="F11" t="s">
        <v>2843</v>
      </c>
      <c r="G11" s="1">
        <f t="shared" si="0"/>
        <v>0</v>
      </c>
      <c r="H11" s="1">
        <f t="shared" si="1"/>
        <v>0</v>
      </c>
      <c r="I11" s="1">
        <f t="shared" si="2"/>
        <v>0</v>
      </c>
      <c r="J11" s="1">
        <f t="shared" si="3"/>
        <v>0</v>
      </c>
      <c r="K11" s="1">
        <f t="shared" si="4"/>
        <v>0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0</v>
      </c>
      <c r="P11" s="1">
        <f t="shared" si="9"/>
        <v>0</v>
      </c>
      <c r="Q11" s="1">
        <f t="shared" si="10"/>
        <v>0</v>
      </c>
      <c r="R11" s="1">
        <f t="shared" si="11"/>
        <v>0</v>
      </c>
      <c r="S11" s="1">
        <f t="shared" si="12"/>
        <v>0</v>
      </c>
      <c r="T11" s="1">
        <f t="shared" si="13"/>
        <v>0</v>
      </c>
      <c r="U11" s="1">
        <f t="shared" si="14"/>
        <v>0</v>
      </c>
      <c r="V11" s="1">
        <f t="shared" si="15"/>
        <v>0</v>
      </c>
      <c r="W11" s="1">
        <f t="shared" si="16"/>
        <v>0</v>
      </c>
      <c r="X11" s="1">
        <f t="shared" si="17"/>
        <v>0</v>
      </c>
      <c r="Y11" s="1">
        <f t="shared" si="18"/>
        <v>0</v>
      </c>
      <c r="Z11" s="1">
        <f t="shared" si="19"/>
        <v>0</v>
      </c>
      <c r="AA11" s="1">
        <f t="shared" si="20"/>
        <v>0</v>
      </c>
      <c r="AB11">
        <f t="shared" si="21"/>
        <v>0</v>
      </c>
      <c r="AC11">
        <v>1</v>
      </c>
      <c r="AD11">
        <f t="shared" si="22"/>
        <v>0</v>
      </c>
      <c r="AE11">
        <f t="shared" si="23"/>
        <v>0</v>
      </c>
      <c r="AF11">
        <f t="shared" si="24"/>
        <v>0</v>
      </c>
      <c r="AG11">
        <f t="shared" si="25"/>
        <v>0</v>
      </c>
      <c r="AH11">
        <v>1</v>
      </c>
      <c r="AI11">
        <v>0</v>
      </c>
      <c r="AL11">
        <v>1</v>
      </c>
      <c r="AO11" s="1">
        <f t="shared" si="26"/>
        <v>0</v>
      </c>
      <c r="AP11" s="1">
        <f t="shared" si="27"/>
        <v>0</v>
      </c>
      <c r="AQ11" s="1">
        <f t="shared" si="28"/>
        <v>0</v>
      </c>
      <c r="AR11" s="1">
        <f t="shared" si="29"/>
        <v>0</v>
      </c>
      <c r="AS11" s="1">
        <f t="shared" si="30"/>
        <v>0</v>
      </c>
      <c r="AT11" s="1">
        <f t="shared" si="31"/>
        <v>0</v>
      </c>
      <c r="AU11" s="1">
        <f t="shared" si="32"/>
        <v>0</v>
      </c>
      <c r="AV11" s="1">
        <f t="shared" si="33"/>
        <v>0</v>
      </c>
      <c r="AW11" s="1">
        <f t="shared" si="34"/>
        <v>0</v>
      </c>
      <c r="AY11" s="1">
        <f t="shared" si="35"/>
        <v>0</v>
      </c>
      <c r="AZ11" s="1">
        <f t="shared" si="36"/>
        <v>0</v>
      </c>
      <c r="BA11" s="1">
        <f t="shared" si="37"/>
        <v>0</v>
      </c>
      <c r="BB11" s="1">
        <f t="shared" si="38"/>
        <v>0</v>
      </c>
      <c r="BE11">
        <f t="shared" si="39"/>
        <v>0</v>
      </c>
      <c r="BF11" s="1" t="str">
        <f t="shared" si="40"/>
        <v>CV</v>
      </c>
      <c r="BG11" s="1"/>
      <c r="BP11" s="1">
        <f t="shared" si="41"/>
        <v>0</v>
      </c>
      <c r="BS11" s="1" t="str">
        <f t="shared" si="42"/>
        <v>k</v>
      </c>
      <c r="BT11" s="1" t="str">
        <f t="shared" si="43"/>
        <v>ka</v>
      </c>
      <c r="BU11" s="1" t="str">
        <f t="shared" si="44"/>
        <v>a</v>
      </c>
    </row>
    <row r="12" spans="1:73">
      <c r="A12">
        <v>623</v>
      </c>
      <c r="B12" s="30" t="s">
        <v>3636</v>
      </c>
      <c r="C12" t="s">
        <v>2342</v>
      </c>
      <c r="D12" t="s">
        <v>1141</v>
      </c>
      <c r="E12" t="s">
        <v>1141</v>
      </c>
      <c r="F12" t="s">
        <v>2840</v>
      </c>
      <c r="G12" s="1">
        <f t="shared" si="0"/>
        <v>0</v>
      </c>
      <c r="H12" s="1">
        <f t="shared" si="1"/>
        <v>0</v>
      </c>
      <c r="I12" s="1">
        <f t="shared" si="2"/>
        <v>0</v>
      </c>
      <c r="J12" s="1">
        <f t="shared" si="3"/>
        <v>0</v>
      </c>
      <c r="K12" s="1">
        <f t="shared" si="4"/>
        <v>0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0</v>
      </c>
      <c r="P12" s="1">
        <f t="shared" si="9"/>
        <v>0</v>
      </c>
      <c r="Q12" s="1">
        <f t="shared" si="10"/>
        <v>0</v>
      </c>
      <c r="R12" s="1">
        <f t="shared" si="11"/>
        <v>0</v>
      </c>
      <c r="S12" s="1">
        <f t="shared" si="12"/>
        <v>0</v>
      </c>
      <c r="T12" s="1">
        <f t="shared" si="13"/>
        <v>0</v>
      </c>
      <c r="U12" s="1">
        <f t="shared" si="14"/>
        <v>0</v>
      </c>
      <c r="V12" s="1">
        <f t="shared" si="15"/>
        <v>0</v>
      </c>
      <c r="W12" s="1">
        <f t="shared" si="16"/>
        <v>0</v>
      </c>
      <c r="X12" s="1">
        <f t="shared" si="17"/>
        <v>0</v>
      </c>
      <c r="Y12" s="1">
        <f t="shared" si="18"/>
        <v>0</v>
      </c>
      <c r="Z12" s="1">
        <f t="shared" si="19"/>
        <v>0</v>
      </c>
      <c r="AA12" s="1">
        <f t="shared" si="20"/>
        <v>0</v>
      </c>
      <c r="AB12">
        <f t="shared" si="21"/>
        <v>0</v>
      </c>
      <c r="AC12">
        <v>1</v>
      </c>
      <c r="AD12">
        <f t="shared" si="22"/>
        <v>0</v>
      </c>
      <c r="AE12">
        <f t="shared" si="23"/>
        <v>0</v>
      </c>
      <c r="AF12">
        <f t="shared" si="24"/>
        <v>0</v>
      </c>
      <c r="AG12">
        <f t="shared" si="25"/>
        <v>0</v>
      </c>
      <c r="AH12">
        <v>1</v>
      </c>
      <c r="AI12">
        <v>0</v>
      </c>
      <c r="AM12">
        <v>1</v>
      </c>
      <c r="AN12" t="str">
        <f>RIGHT(B12,1)</f>
        <v>ʔ</v>
      </c>
      <c r="AO12" s="1">
        <f t="shared" si="26"/>
        <v>0</v>
      </c>
      <c r="AP12" s="1">
        <f t="shared" si="27"/>
        <v>0</v>
      </c>
      <c r="AQ12" s="1">
        <f t="shared" si="28"/>
        <v>0</v>
      </c>
      <c r="AR12" s="1">
        <f t="shared" si="29"/>
        <v>0</v>
      </c>
      <c r="AS12" s="1">
        <f t="shared" si="30"/>
        <v>0</v>
      </c>
      <c r="AT12" s="1">
        <f t="shared" si="31"/>
        <v>0</v>
      </c>
      <c r="AU12" s="1">
        <f t="shared" si="32"/>
        <v>0</v>
      </c>
      <c r="AV12" s="1">
        <f t="shared" si="33"/>
        <v>0</v>
      </c>
      <c r="AW12" s="1">
        <f t="shared" si="34"/>
        <v>0</v>
      </c>
      <c r="AY12" s="1">
        <f t="shared" si="35"/>
        <v>0</v>
      </c>
      <c r="AZ12" s="1">
        <f t="shared" si="36"/>
        <v>0</v>
      </c>
      <c r="BA12" s="1">
        <f t="shared" si="37"/>
        <v>0</v>
      </c>
      <c r="BB12" s="1">
        <f t="shared" si="38"/>
        <v>0</v>
      </c>
      <c r="BE12">
        <f t="shared" si="39"/>
        <v>0</v>
      </c>
      <c r="BF12" s="1" t="str">
        <f t="shared" si="40"/>
        <v>CVC</v>
      </c>
      <c r="BG12" s="1"/>
      <c r="BP12" s="1">
        <f t="shared" si="41"/>
        <v>0</v>
      </c>
      <c r="BS12" s="1" t="str">
        <f t="shared" si="42"/>
        <v>k</v>
      </c>
      <c r="BT12" s="1" t="str">
        <f t="shared" si="43"/>
        <v>ko</v>
      </c>
      <c r="BU12" s="1" t="str">
        <f t="shared" si="44"/>
        <v>ʔ</v>
      </c>
    </row>
    <row r="13" spans="1:73">
      <c r="A13">
        <v>1045</v>
      </c>
      <c r="B13" s="30" t="s">
        <v>872</v>
      </c>
      <c r="C13" t="s">
        <v>2373</v>
      </c>
      <c r="D13" t="s">
        <v>1152</v>
      </c>
      <c r="E13" t="s">
        <v>1141</v>
      </c>
      <c r="F13" t="s">
        <v>2831</v>
      </c>
      <c r="G13" s="1">
        <f t="shared" si="0"/>
        <v>0</v>
      </c>
      <c r="H13" s="1">
        <f t="shared" si="1"/>
        <v>0</v>
      </c>
      <c r="I13" s="1">
        <f t="shared" si="2"/>
        <v>0</v>
      </c>
      <c r="J13" s="1">
        <f t="shared" si="3"/>
        <v>0</v>
      </c>
      <c r="K13" s="1">
        <f t="shared" si="4"/>
        <v>0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0</v>
      </c>
      <c r="P13" s="1">
        <f t="shared" si="9"/>
        <v>0</v>
      </c>
      <c r="Q13" s="1">
        <f t="shared" si="10"/>
        <v>0</v>
      </c>
      <c r="R13" s="1">
        <f t="shared" si="11"/>
        <v>0</v>
      </c>
      <c r="S13" s="1">
        <f t="shared" si="12"/>
        <v>0</v>
      </c>
      <c r="T13" s="1">
        <f t="shared" si="13"/>
        <v>0</v>
      </c>
      <c r="U13" s="1">
        <f t="shared" si="14"/>
        <v>0</v>
      </c>
      <c r="V13" s="1">
        <f t="shared" si="15"/>
        <v>0</v>
      </c>
      <c r="W13" s="1">
        <f t="shared" si="16"/>
        <v>0</v>
      </c>
      <c r="X13" s="1">
        <f t="shared" si="17"/>
        <v>0</v>
      </c>
      <c r="Y13" s="1">
        <f t="shared" si="18"/>
        <v>0</v>
      </c>
      <c r="Z13" s="1">
        <f t="shared" si="19"/>
        <v>0</v>
      </c>
      <c r="AA13" s="1">
        <f t="shared" si="20"/>
        <v>0</v>
      </c>
      <c r="AB13">
        <f t="shared" si="21"/>
        <v>0</v>
      </c>
      <c r="AC13">
        <v>1</v>
      </c>
      <c r="AD13">
        <f t="shared" si="22"/>
        <v>0</v>
      </c>
      <c r="AE13">
        <f t="shared" si="23"/>
        <v>0</v>
      </c>
      <c r="AF13">
        <f t="shared" si="24"/>
        <v>0</v>
      </c>
      <c r="AG13">
        <f t="shared" si="25"/>
        <v>0</v>
      </c>
      <c r="AI13">
        <v>0</v>
      </c>
      <c r="AJ13">
        <v>1</v>
      </c>
      <c r="AL13">
        <v>1</v>
      </c>
      <c r="AO13" s="1">
        <f t="shared" si="26"/>
        <v>0</v>
      </c>
      <c r="AP13" s="1">
        <f t="shared" si="27"/>
        <v>0</v>
      </c>
      <c r="AQ13" s="1">
        <f t="shared" si="28"/>
        <v>0</v>
      </c>
      <c r="AR13" s="1">
        <f t="shared" si="29"/>
        <v>0</v>
      </c>
      <c r="AS13" s="1">
        <f t="shared" si="30"/>
        <v>0</v>
      </c>
      <c r="AT13" s="1">
        <f t="shared" si="31"/>
        <v>0</v>
      </c>
      <c r="AU13" s="1">
        <f t="shared" si="32"/>
        <v>0</v>
      </c>
      <c r="AV13" s="1">
        <f t="shared" si="33"/>
        <v>0</v>
      </c>
      <c r="AW13" s="1">
        <f t="shared" si="34"/>
        <v>0</v>
      </c>
      <c r="AY13" s="1">
        <f t="shared" si="35"/>
        <v>0</v>
      </c>
      <c r="AZ13" s="1">
        <f t="shared" si="36"/>
        <v>0</v>
      </c>
      <c r="BA13" s="1">
        <f t="shared" si="37"/>
        <v>0</v>
      </c>
      <c r="BB13" s="1">
        <f t="shared" si="38"/>
        <v>0</v>
      </c>
      <c r="BE13">
        <f t="shared" si="39"/>
        <v>0</v>
      </c>
      <c r="BF13" s="1" t="str">
        <f t="shared" si="40"/>
        <v>V</v>
      </c>
      <c r="BG13" s="1"/>
      <c r="BP13" s="1">
        <f t="shared" si="41"/>
        <v>0</v>
      </c>
      <c r="BS13" s="1" t="str">
        <f t="shared" si="42"/>
        <v>o</v>
      </c>
      <c r="BT13" s="1" t="str">
        <f t="shared" si="43"/>
        <v>o</v>
      </c>
      <c r="BU13" s="1" t="str">
        <f t="shared" si="44"/>
        <v>o</v>
      </c>
    </row>
    <row r="14" spans="1:73">
      <c r="A14">
        <v>404</v>
      </c>
      <c r="B14" s="30" t="s">
        <v>19</v>
      </c>
      <c r="C14" t="s">
        <v>1183</v>
      </c>
      <c r="D14" t="s">
        <v>1146</v>
      </c>
      <c r="E14" t="s">
        <v>1146</v>
      </c>
      <c r="F14" t="s">
        <v>2840</v>
      </c>
      <c r="G14" s="1">
        <f t="shared" si="0"/>
        <v>0</v>
      </c>
      <c r="H14" s="1">
        <f t="shared" si="1"/>
        <v>0</v>
      </c>
      <c r="I14" s="1">
        <f t="shared" si="2"/>
        <v>0</v>
      </c>
      <c r="J14" s="1">
        <f t="shared" si="3"/>
        <v>0</v>
      </c>
      <c r="K14" s="1">
        <f t="shared" si="4"/>
        <v>0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0</v>
      </c>
      <c r="P14" s="1">
        <f t="shared" si="9"/>
        <v>0</v>
      </c>
      <c r="Q14" s="1">
        <f t="shared" si="10"/>
        <v>0</v>
      </c>
      <c r="R14" s="1">
        <f t="shared" si="11"/>
        <v>0</v>
      </c>
      <c r="S14" s="1">
        <f t="shared" si="12"/>
        <v>0</v>
      </c>
      <c r="T14" s="1">
        <f t="shared" si="13"/>
        <v>0</v>
      </c>
      <c r="U14" s="1">
        <f t="shared" si="14"/>
        <v>0</v>
      </c>
      <c r="V14" s="1">
        <f t="shared" si="15"/>
        <v>0</v>
      </c>
      <c r="W14" s="1">
        <f t="shared" si="16"/>
        <v>0</v>
      </c>
      <c r="X14" s="1">
        <f t="shared" si="17"/>
        <v>0</v>
      </c>
      <c r="Y14" s="1">
        <f t="shared" si="18"/>
        <v>0</v>
      </c>
      <c r="Z14" s="1">
        <f t="shared" si="19"/>
        <v>0</v>
      </c>
      <c r="AA14" s="1">
        <f t="shared" si="20"/>
        <v>0</v>
      </c>
      <c r="AB14">
        <f t="shared" si="21"/>
        <v>0</v>
      </c>
      <c r="AC14">
        <v>1</v>
      </c>
      <c r="AD14">
        <f t="shared" si="22"/>
        <v>0</v>
      </c>
      <c r="AE14">
        <f t="shared" si="23"/>
        <v>0</v>
      </c>
      <c r="AF14">
        <f t="shared" si="24"/>
        <v>0</v>
      </c>
      <c r="AG14">
        <f t="shared" si="25"/>
        <v>0</v>
      </c>
      <c r="AH14">
        <v>1</v>
      </c>
      <c r="AM14">
        <v>1</v>
      </c>
      <c r="AN14" t="str">
        <f>RIGHT(B14,1)</f>
        <v>t</v>
      </c>
      <c r="AO14" s="1">
        <f t="shared" si="26"/>
        <v>0</v>
      </c>
      <c r="AP14" s="1">
        <f t="shared" si="27"/>
        <v>0</v>
      </c>
      <c r="AQ14" s="1">
        <f t="shared" si="28"/>
        <v>0</v>
      </c>
      <c r="AR14" s="1">
        <f t="shared" si="29"/>
        <v>0</v>
      </c>
      <c r="AS14" s="1">
        <f t="shared" si="30"/>
        <v>0</v>
      </c>
      <c r="AT14" s="1">
        <f t="shared" si="31"/>
        <v>0</v>
      </c>
      <c r="AU14" s="1">
        <f t="shared" si="32"/>
        <v>0</v>
      </c>
      <c r="AV14" s="1">
        <f t="shared" si="33"/>
        <v>0</v>
      </c>
      <c r="AW14" s="1">
        <f t="shared" si="34"/>
        <v>0</v>
      </c>
      <c r="AY14" s="1">
        <f t="shared" si="35"/>
        <v>0</v>
      </c>
      <c r="AZ14" s="1">
        <f t="shared" si="36"/>
        <v>0</v>
      </c>
      <c r="BA14" s="1">
        <f t="shared" si="37"/>
        <v>0</v>
      </c>
      <c r="BB14" s="1">
        <f t="shared" si="38"/>
        <v>0</v>
      </c>
      <c r="BE14">
        <f t="shared" si="39"/>
        <v>0</v>
      </c>
      <c r="BF14" s="1" t="str">
        <f t="shared" si="40"/>
        <v>CVC</v>
      </c>
      <c r="BG14" s="1"/>
      <c r="BP14" s="1">
        <f t="shared" si="41"/>
        <v>0</v>
      </c>
      <c r="BS14" s="1" t="str">
        <f t="shared" si="42"/>
        <v>h</v>
      </c>
      <c r="BT14" s="1" t="str">
        <f t="shared" si="43"/>
        <v>hi</v>
      </c>
      <c r="BU14" s="1" t="str">
        <f t="shared" si="44"/>
        <v>t</v>
      </c>
    </row>
    <row r="15" spans="1:73">
      <c r="A15">
        <v>441</v>
      </c>
      <c r="B15" s="30" t="s">
        <v>29</v>
      </c>
      <c r="C15" t="s">
        <v>1195</v>
      </c>
      <c r="D15" t="s">
        <v>1146</v>
      </c>
      <c r="E15" t="s">
        <v>1146</v>
      </c>
      <c r="F15" t="s">
        <v>2850</v>
      </c>
      <c r="G15" s="1">
        <f t="shared" si="0"/>
        <v>0</v>
      </c>
      <c r="H15" s="1">
        <f t="shared" si="1"/>
        <v>0</v>
      </c>
      <c r="I15" s="1">
        <f t="shared" si="2"/>
        <v>0</v>
      </c>
      <c r="J15" s="1">
        <f t="shared" si="3"/>
        <v>0</v>
      </c>
      <c r="K15" s="1">
        <f t="shared" si="4"/>
        <v>0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0</v>
      </c>
      <c r="P15" s="1">
        <f t="shared" si="9"/>
        <v>0</v>
      </c>
      <c r="Q15" s="1">
        <f t="shared" si="10"/>
        <v>0</v>
      </c>
      <c r="R15" s="1">
        <f t="shared" si="11"/>
        <v>0</v>
      </c>
      <c r="S15" s="1">
        <f t="shared" si="12"/>
        <v>0</v>
      </c>
      <c r="T15" s="1">
        <f t="shared" si="13"/>
        <v>0</v>
      </c>
      <c r="U15" s="1">
        <f t="shared" si="14"/>
        <v>0</v>
      </c>
      <c r="V15" s="1">
        <f t="shared" si="15"/>
        <v>0</v>
      </c>
      <c r="W15" s="1">
        <f t="shared" si="16"/>
        <v>0</v>
      </c>
      <c r="X15" s="1">
        <f t="shared" si="17"/>
        <v>0</v>
      </c>
      <c r="Y15" s="1">
        <f t="shared" si="18"/>
        <v>0</v>
      </c>
      <c r="Z15" s="1">
        <f t="shared" si="19"/>
        <v>0</v>
      </c>
      <c r="AA15" s="1">
        <f t="shared" si="20"/>
        <v>0</v>
      </c>
      <c r="AB15">
        <f t="shared" si="21"/>
        <v>0</v>
      </c>
      <c r="AC15">
        <v>1</v>
      </c>
      <c r="AD15">
        <f t="shared" si="22"/>
        <v>0</v>
      </c>
      <c r="AE15">
        <f t="shared" si="23"/>
        <v>0</v>
      </c>
      <c r="AF15">
        <f t="shared" si="24"/>
        <v>0</v>
      </c>
      <c r="AG15">
        <f t="shared" si="25"/>
        <v>0</v>
      </c>
      <c r="AJ15">
        <v>1</v>
      </c>
      <c r="AM15">
        <v>1</v>
      </c>
      <c r="AN15" t="str">
        <f>RIGHT(B15,1)</f>
        <v>n</v>
      </c>
      <c r="AO15" s="1">
        <f t="shared" si="26"/>
        <v>0</v>
      </c>
      <c r="AP15" s="1">
        <f t="shared" si="27"/>
        <v>0</v>
      </c>
      <c r="AQ15" s="1">
        <f t="shared" si="28"/>
        <v>0</v>
      </c>
      <c r="AR15" s="1">
        <f t="shared" si="29"/>
        <v>0</v>
      </c>
      <c r="AS15" s="1">
        <f t="shared" si="30"/>
        <v>0</v>
      </c>
      <c r="AT15" s="1">
        <f t="shared" si="31"/>
        <v>0</v>
      </c>
      <c r="AU15" s="1">
        <f t="shared" si="32"/>
        <v>0</v>
      </c>
      <c r="AV15" s="1">
        <f t="shared" si="33"/>
        <v>0</v>
      </c>
      <c r="AW15" s="1">
        <f t="shared" si="34"/>
        <v>0</v>
      </c>
      <c r="AY15" s="1">
        <f t="shared" si="35"/>
        <v>0</v>
      </c>
      <c r="AZ15" s="1">
        <f t="shared" si="36"/>
        <v>0</v>
      </c>
      <c r="BA15" s="1">
        <f t="shared" si="37"/>
        <v>0</v>
      </c>
      <c r="BB15" s="1">
        <f t="shared" si="38"/>
        <v>0</v>
      </c>
      <c r="BE15">
        <f t="shared" si="39"/>
        <v>0</v>
      </c>
      <c r="BF15" s="1" t="str">
        <f t="shared" si="40"/>
        <v>VC</v>
      </c>
      <c r="BG15" s="1"/>
      <c r="BP15" s="1">
        <f t="shared" si="41"/>
        <v>0</v>
      </c>
      <c r="BS15" s="1" t="str">
        <f t="shared" si="42"/>
        <v>i</v>
      </c>
      <c r="BT15" s="1" t="str">
        <f t="shared" si="43"/>
        <v>in</v>
      </c>
      <c r="BU15" s="1" t="str">
        <f t="shared" si="44"/>
        <v>n</v>
      </c>
    </row>
    <row r="16" spans="1:73">
      <c r="A16">
        <v>566</v>
      </c>
      <c r="B16" s="30" t="s">
        <v>20</v>
      </c>
      <c r="C16" t="s">
        <v>1184</v>
      </c>
      <c r="D16" t="s">
        <v>1146</v>
      </c>
      <c r="E16" t="s">
        <v>1146</v>
      </c>
      <c r="F16" t="s">
        <v>2840</v>
      </c>
      <c r="G16" s="1">
        <f t="shared" si="0"/>
        <v>0</v>
      </c>
      <c r="H16" s="1">
        <f t="shared" si="1"/>
        <v>0</v>
      </c>
      <c r="I16" s="1">
        <f t="shared" si="2"/>
        <v>0</v>
      </c>
      <c r="J16" s="1">
        <f t="shared" si="3"/>
        <v>0</v>
      </c>
      <c r="K16" s="1">
        <f t="shared" si="4"/>
        <v>0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0</v>
      </c>
      <c r="P16" s="1">
        <f t="shared" si="9"/>
        <v>0</v>
      </c>
      <c r="Q16" s="1">
        <f t="shared" si="10"/>
        <v>0</v>
      </c>
      <c r="R16" s="1">
        <f t="shared" si="11"/>
        <v>0</v>
      </c>
      <c r="S16" s="1">
        <f t="shared" si="12"/>
        <v>0</v>
      </c>
      <c r="T16" s="1">
        <f t="shared" si="13"/>
        <v>0</v>
      </c>
      <c r="U16" s="1">
        <f t="shared" si="14"/>
        <v>0</v>
      </c>
      <c r="V16" s="1">
        <f t="shared" si="15"/>
        <v>0</v>
      </c>
      <c r="W16" s="1">
        <f t="shared" si="16"/>
        <v>0</v>
      </c>
      <c r="X16" s="1">
        <f t="shared" si="17"/>
        <v>0</v>
      </c>
      <c r="Y16" s="1">
        <f t="shared" si="18"/>
        <v>0</v>
      </c>
      <c r="Z16" s="1">
        <f t="shared" si="19"/>
        <v>0</v>
      </c>
      <c r="AA16" s="1">
        <f t="shared" si="20"/>
        <v>0</v>
      </c>
      <c r="AB16">
        <f t="shared" si="21"/>
        <v>0</v>
      </c>
      <c r="AC16">
        <v>1</v>
      </c>
      <c r="AD16">
        <f t="shared" si="22"/>
        <v>0</v>
      </c>
      <c r="AE16">
        <f t="shared" si="23"/>
        <v>0</v>
      </c>
      <c r="AF16">
        <f t="shared" si="24"/>
        <v>0</v>
      </c>
      <c r="AG16">
        <f t="shared" si="25"/>
        <v>0</v>
      </c>
      <c r="AH16">
        <v>1</v>
      </c>
      <c r="AM16">
        <v>1</v>
      </c>
      <c r="AN16" t="str">
        <f>RIGHT(B16,1)</f>
        <v>t</v>
      </c>
      <c r="AO16" s="1">
        <f t="shared" si="26"/>
        <v>0</v>
      </c>
      <c r="AP16" s="1">
        <f t="shared" si="27"/>
        <v>0</v>
      </c>
      <c r="AQ16" s="1">
        <f t="shared" si="28"/>
        <v>0</v>
      </c>
      <c r="AR16" s="1">
        <f t="shared" si="29"/>
        <v>0</v>
      </c>
      <c r="AS16" s="1">
        <f t="shared" si="30"/>
        <v>0</v>
      </c>
      <c r="AT16" s="1">
        <f t="shared" si="31"/>
        <v>0</v>
      </c>
      <c r="AU16" s="1">
        <f t="shared" si="32"/>
        <v>0</v>
      </c>
      <c r="AV16" s="1">
        <f t="shared" si="33"/>
        <v>0</v>
      </c>
      <c r="AW16" s="1">
        <f t="shared" si="34"/>
        <v>0</v>
      </c>
      <c r="AY16" s="1">
        <f t="shared" si="35"/>
        <v>0</v>
      </c>
      <c r="AZ16" s="1">
        <f t="shared" si="36"/>
        <v>0</v>
      </c>
      <c r="BA16" s="1">
        <f t="shared" si="37"/>
        <v>0</v>
      </c>
      <c r="BB16" s="1">
        <f t="shared" si="38"/>
        <v>0</v>
      </c>
      <c r="BE16">
        <f t="shared" si="39"/>
        <v>0</v>
      </c>
      <c r="BF16" s="1" t="str">
        <f t="shared" si="40"/>
        <v>CVC</v>
      </c>
      <c r="BG16" s="1"/>
      <c r="BP16" s="1">
        <f t="shared" si="41"/>
        <v>0</v>
      </c>
      <c r="BS16" s="1" t="str">
        <f t="shared" si="42"/>
        <v>k</v>
      </c>
      <c r="BT16" s="1" t="str">
        <f t="shared" si="43"/>
        <v>ki</v>
      </c>
      <c r="BU16" s="1" t="str">
        <f t="shared" si="44"/>
        <v>t</v>
      </c>
    </row>
    <row r="17" spans="1:73">
      <c r="A17">
        <v>1660</v>
      </c>
      <c r="B17" s="30" t="s">
        <v>28</v>
      </c>
      <c r="C17" t="s">
        <v>1194</v>
      </c>
      <c r="D17" t="s">
        <v>1146</v>
      </c>
      <c r="E17" t="s">
        <v>1146</v>
      </c>
      <c r="F17" t="s">
        <v>2840</v>
      </c>
      <c r="G17" s="1">
        <f t="shared" si="0"/>
        <v>0</v>
      </c>
      <c r="H17" s="1">
        <f t="shared" si="1"/>
        <v>0</v>
      </c>
      <c r="I17" s="1">
        <f t="shared" si="2"/>
        <v>0</v>
      </c>
      <c r="J17" s="1">
        <f t="shared" si="3"/>
        <v>0</v>
      </c>
      <c r="K17" s="1">
        <f t="shared" si="4"/>
        <v>0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0</v>
      </c>
      <c r="P17" s="1">
        <f t="shared" si="9"/>
        <v>0</v>
      </c>
      <c r="Q17" s="1">
        <f t="shared" si="10"/>
        <v>0</v>
      </c>
      <c r="R17" s="1">
        <f t="shared" si="11"/>
        <v>0</v>
      </c>
      <c r="S17" s="1">
        <f t="shared" si="12"/>
        <v>0</v>
      </c>
      <c r="T17" s="1">
        <f t="shared" si="13"/>
        <v>0</v>
      </c>
      <c r="U17" s="1">
        <f t="shared" si="14"/>
        <v>0</v>
      </c>
      <c r="V17" s="1">
        <f t="shared" si="15"/>
        <v>0</v>
      </c>
      <c r="W17" s="1">
        <f t="shared" si="16"/>
        <v>0</v>
      </c>
      <c r="X17" s="1">
        <f t="shared" si="17"/>
        <v>0</v>
      </c>
      <c r="Y17" s="1">
        <f t="shared" si="18"/>
        <v>0</v>
      </c>
      <c r="Z17" s="1">
        <f t="shared" si="19"/>
        <v>0</v>
      </c>
      <c r="AA17" s="1">
        <f t="shared" si="20"/>
        <v>0</v>
      </c>
      <c r="AB17">
        <f t="shared" si="21"/>
        <v>0</v>
      </c>
      <c r="AC17">
        <v>1</v>
      </c>
      <c r="AD17">
        <f t="shared" si="22"/>
        <v>0</v>
      </c>
      <c r="AE17">
        <f t="shared" si="23"/>
        <v>0</v>
      </c>
      <c r="AF17">
        <f t="shared" si="24"/>
        <v>0</v>
      </c>
      <c r="AG17">
        <f t="shared" si="25"/>
        <v>0</v>
      </c>
      <c r="AH17">
        <v>1</v>
      </c>
      <c r="AM17">
        <v>1</v>
      </c>
      <c r="AN17" t="str">
        <f>RIGHT(B17,1)</f>
        <v>n</v>
      </c>
      <c r="AO17" s="1">
        <f t="shared" si="26"/>
        <v>0</v>
      </c>
      <c r="AP17" s="1">
        <f t="shared" si="27"/>
        <v>0</v>
      </c>
      <c r="AQ17" s="1">
        <f t="shared" si="28"/>
        <v>0</v>
      </c>
      <c r="AR17" s="1">
        <f t="shared" si="29"/>
        <v>0</v>
      </c>
      <c r="AS17" s="1">
        <f t="shared" si="30"/>
        <v>0</v>
      </c>
      <c r="AT17" s="1">
        <f t="shared" si="31"/>
        <v>0</v>
      </c>
      <c r="AU17" s="1">
        <f t="shared" si="32"/>
        <v>0</v>
      </c>
      <c r="AV17" s="1">
        <f t="shared" si="33"/>
        <v>0</v>
      </c>
      <c r="AW17" s="1">
        <f t="shared" si="34"/>
        <v>0</v>
      </c>
      <c r="AY17" s="1">
        <f t="shared" si="35"/>
        <v>0</v>
      </c>
      <c r="AZ17" s="1">
        <f t="shared" si="36"/>
        <v>0</v>
      </c>
      <c r="BA17" s="1">
        <f t="shared" si="37"/>
        <v>0</v>
      </c>
      <c r="BB17" s="1">
        <f t="shared" si="38"/>
        <v>0</v>
      </c>
      <c r="BE17">
        <f t="shared" si="39"/>
        <v>0</v>
      </c>
      <c r="BF17" s="1" t="str">
        <f t="shared" si="40"/>
        <v>CVC</v>
      </c>
      <c r="BG17" s="1"/>
      <c r="BP17" s="1">
        <f t="shared" si="41"/>
        <v>0</v>
      </c>
      <c r="BS17" s="1" t="str">
        <f t="shared" si="42"/>
        <v>s</v>
      </c>
      <c r="BT17" s="1" t="str">
        <f t="shared" si="43"/>
        <v>si</v>
      </c>
      <c r="BU17" s="1" t="str">
        <f t="shared" si="44"/>
        <v>n</v>
      </c>
    </row>
    <row r="18" spans="1:73">
      <c r="A18">
        <v>1826</v>
      </c>
      <c r="B18" s="30" t="s">
        <v>875</v>
      </c>
      <c r="C18" t="s">
        <v>2380</v>
      </c>
      <c r="D18" t="s">
        <v>1167</v>
      </c>
      <c r="E18" t="s">
        <v>1167</v>
      </c>
      <c r="F18" t="s">
        <v>2843</v>
      </c>
      <c r="G18" s="1">
        <f t="shared" si="0"/>
        <v>0</v>
      </c>
      <c r="H18" s="1">
        <f t="shared" si="1"/>
        <v>0</v>
      </c>
      <c r="I18" s="1">
        <f t="shared" si="2"/>
        <v>0</v>
      </c>
      <c r="J18" s="1">
        <f t="shared" si="3"/>
        <v>0</v>
      </c>
      <c r="K18" s="1">
        <f t="shared" si="4"/>
        <v>0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0</v>
      </c>
      <c r="P18" s="1">
        <f t="shared" si="9"/>
        <v>0</v>
      </c>
      <c r="Q18" s="1">
        <f t="shared" si="10"/>
        <v>0</v>
      </c>
      <c r="R18" s="1">
        <f t="shared" si="11"/>
        <v>0</v>
      </c>
      <c r="S18" s="1">
        <f t="shared" si="12"/>
        <v>0</v>
      </c>
      <c r="T18" s="1">
        <f t="shared" si="13"/>
        <v>0</v>
      </c>
      <c r="U18" s="1">
        <f t="shared" si="14"/>
        <v>0</v>
      </c>
      <c r="V18" s="1">
        <f t="shared" si="15"/>
        <v>0</v>
      </c>
      <c r="W18" s="1">
        <f t="shared" si="16"/>
        <v>0</v>
      </c>
      <c r="X18" s="1">
        <f t="shared" si="17"/>
        <v>0</v>
      </c>
      <c r="Y18" s="1">
        <f t="shared" si="18"/>
        <v>0</v>
      </c>
      <c r="Z18" s="1">
        <f t="shared" si="19"/>
        <v>0</v>
      </c>
      <c r="AA18" s="1">
        <f t="shared" si="20"/>
        <v>0</v>
      </c>
      <c r="AB18">
        <f t="shared" si="21"/>
        <v>0</v>
      </c>
      <c r="AC18">
        <v>1</v>
      </c>
      <c r="AD18">
        <f t="shared" si="22"/>
        <v>0</v>
      </c>
      <c r="AE18">
        <f t="shared" si="23"/>
        <v>0</v>
      </c>
      <c r="AF18">
        <f t="shared" si="24"/>
        <v>0</v>
      </c>
      <c r="AG18">
        <f t="shared" si="25"/>
        <v>0</v>
      </c>
      <c r="AH18">
        <v>1</v>
      </c>
      <c r="AL18">
        <v>1</v>
      </c>
      <c r="AO18" s="1">
        <f t="shared" si="26"/>
        <v>0</v>
      </c>
      <c r="AP18" s="1">
        <f t="shared" si="27"/>
        <v>0</v>
      </c>
      <c r="AQ18" s="1">
        <f t="shared" si="28"/>
        <v>0</v>
      </c>
      <c r="AR18" s="1">
        <f t="shared" si="29"/>
        <v>0</v>
      </c>
      <c r="AS18" s="1">
        <f t="shared" si="30"/>
        <v>0</v>
      </c>
      <c r="AT18" s="1">
        <f t="shared" si="31"/>
        <v>0</v>
      </c>
      <c r="AU18" s="1">
        <f t="shared" si="32"/>
        <v>0</v>
      </c>
      <c r="AV18" s="1">
        <f t="shared" si="33"/>
        <v>0</v>
      </c>
      <c r="AW18" s="1">
        <f t="shared" si="34"/>
        <v>0</v>
      </c>
      <c r="AY18" s="1">
        <f t="shared" si="35"/>
        <v>0</v>
      </c>
      <c r="AZ18" s="1">
        <f t="shared" si="36"/>
        <v>0</v>
      </c>
      <c r="BA18" s="1">
        <f t="shared" si="37"/>
        <v>0</v>
      </c>
      <c r="BB18" s="1">
        <f t="shared" si="38"/>
        <v>0</v>
      </c>
      <c r="BE18">
        <f t="shared" si="39"/>
        <v>0</v>
      </c>
      <c r="BF18" s="1" t="str">
        <f t="shared" si="40"/>
        <v>CV</v>
      </c>
      <c r="BG18" s="1"/>
      <c r="BP18" s="1">
        <f t="shared" si="41"/>
        <v>0</v>
      </c>
      <c r="BS18" s="1" t="str">
        <f t="shared" si="42"/>
        <v>t</v>
      </c>
      <c r="BT18" s="1" t="str">
        <f t="shared" si="43"/>
        <v>te</v>
      </c>
      <c r="BU18" s="1" t="str">
        <f t="shared" si="44"/>
        <v>e</v>
      </c>
    </row>
    <row r="19" spans="1:73">
      <c r="A19">
        <v>261</v>
      </c>
      <c r="B19" s="30" t="s">
        <v>703</v>
      </c>
      <c r="C19" t="s">
        <v>2128</v>
      </c>
      <c r="D19" t="s">
        <v>1169</v>
      </c>
      <c r="E19" t="s">
        <v>1169</v>
      </c>
      <c r="F19" t="s">
        <v>2850</v>
      </c>
      <c r="G19" s="1">
        <f t="shared" si="0"/>
        <v>0</v>
      </c>
      <c r="H19" s="1">
        <f t="shared" si="1"/>
        <v>0</v>
      </c>
      <c r="I19" s="1">
        <f t="shared" si="2"/>
        <v>0</v>
      </c>
      <c r="J19" s="1">
        <f t="shared" si="3"/>
        <v>0</v>
      </c>
      <c r="K19" s="1">
        <f t="shared" si="4"/>
        <v>0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0</v>
      </c>
      <c r="P19" s="1">
        <f t="shared" si="9"/>
        <v>0</v>
      </c>
      <c r="Q19" s="1">
        <f t="shared" si="10"/>
        <v>0</v>
      </c>
      <c r="R19" s="1">
        <f t="shared" si="11"/>
        <v>0</v>
      </c>
      <c r="S19" s="1">
        <f t="shared" si="12"/>
        <v>0</v>
      </c>
      <c r="T19" s="1">
        <f t="shared" si="13"/>
        <v>0</v>
      </c>
      <c r="U19" s="1">
        <f t="shared" si="14"/>
        <v>0</v>
      </c>
      <c r="V19" s="1">
        <f t="shared" si="15"/>
        <v>0</v>
      </c>
      <c r="W19" s="1">
        <f t="shared" si="16"/>
        <v>0</v>
      </c>
      <c r="X19" s="1">
        <f t="shared" si="17"/>
        <v>0</v>
      </c>
      <c r="Y19" s="1">
        <f t="shared" si="18"/>
        <v>0</v>
      </c>
      <c r="Z19" s="1">
        <f t="shared" si="19"/>
        <v>0</v>
      </c>
      <c r="AA19" s="1">
        <f t="shared" si="20"/>
        <v>0</v>
      </c>
      <c r="AB19">
        <f t="shared" si="21"/>
        <v>0</v>
      </c>
      <c r="AC19">
        <v>1</v>
      </c>
      <c r="AD19">
        <f t="shared" si="22"/>
        <v>0</v>
      </c>
      <c r="AE19">
        <f t="shared" si="23"/>
        <v>0</v>
      </c>
      <c r="AF19">
        <f t="shared" si="24"/>
        <v>0</v>
      </c>
      <c r="AG19">
        <f t="shared" si="25"/>
        <v>0</v>
      </c>
      <c r="AJ19">
        <v>1</v>
      </c>
      <c r="AM19">
        <v>1</v>
      </c>
      <c r="AN19" t="str">
        <f>RIGHT(B19,1)</f>
        <v>s</v>
      </c>
      <c r="AO19" s="1">
        <f t="shared" si="26"/>
        <v>0</v>
      </c>
      <c r="AP19" s="1">
        <f t="shared" si="27"/>
        <v>0</v>
      </c>
      <c r="AQ19" s="1">
        <f t="shared" si="28"/>
        <v>0</v>
      </c>
      <c r="AR19" s="1">
        <f t="shared" si="29"/>
        <v>0</v>
      </c>
      <c r="AS19" s="1">
        <f t="shared" si="30"/>
        <v>0</v>
      </c>
      <c r="AT19" s="1">
        <f t="shared" si="31"/>
        <v>0</v>
      </c>
      <c r="AU19" s="1">
        <f t="shared" si="32"/>
        <v>0</v>
      </c>
      <c r="AV19" s="1">
        <f t="shared" si="33"/>
        <v>0</v>
      </c>
      <c r="AW19" s="1">
        <f t="shared" si="34"/>
        <v>0</v>
      </c>
      <c r="AY19" s="1">
        <f t="shared" si="35"/>
        <v>0</v>
      </c>
      <c r="AZ19" s="1">
        <f t="shared" si="36"/>
        <v>0</v>
      </c>
      <c r="BA19" s="1">
        <f t="shared" si="37"/>
        <v>0</v>
      </c>
      <c r="BB19" s="1">
        <f t="shared" si="38"/>
        <v>0</v>
      </c>
      <c r="BE19">
        <f t="shared" si="39"/>
        <v>0</v>
      </c>
      <c r="BF19" s="1" t="str">
        <f t="shared" si="40"/>
        <v>VC</v>
      </c>
      <c r="BG19" s="1"/>
      <c r="BP19" s="1">
        <f t="shared" si="41"/>
        <v>0</v>
      </c>
      <c r="BS19" s="1" t="str">
        <f t="shared" si="42"/>
        <v>e</v>
      </c>
      <c r="BT19" s="1" t="str">
        <f t="shared" si="43"/>
        <v>es</v>
      </c>
      <c r="BU19" s="1" t="str">
        <f t="shared" si="44"/>
        <v>s</v>
      </c>
    </row>
    <row r="20" spans="1:73">
      <c r="A20">
        <v>1506</v>
      </c>
      <c r="B20" s="30" t="s">
        <v>3642</v>
      </c>
      <c r="C20" t="s">
        <v>2280</v>
      </c>
      <c r="D20" t="s">
        <v>1169</v>
      </c>
      <c r="E20" t="s">
        <v>1169</v>
      </c>
      <c r="F20" t="s">
        <v>2840</v>
      </c>
      <c r="G20" s="1">
        <f t="shared" si="0"/>
        <v>0</v>
      </c>
      <c r="H20" s="1">
        <f t="shared" si="1"/>
        <v>0</v>
      </c>
      <c r="I20" s="1">
        <f t="shared" si="2"/>
        <v>0</v>
      </c>
      <c r="J20" s="1">
        <f t="shared" si="3"/>
        <v>0</v>
      </c>
      <c r="K20" s="1">
        <f t="shared" si="4"/>
        <v>0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0</v>
      </c>
      <c r="P20" s="1">
        <f t="shared" si="9"/>
        <v>0</v>
      </c>
      <c r="Q20" s="1">
        <f t="shared" si="10"/>
        <v>0</v>
      </c>
      <c r="R20" s="1">
        <f t="shared" si="11"/>
        <v>0</v>
      </c>
      <c r="S20" s="1">
        <f t="shared" si="12"/>
        <v>0</v>
      </c>
      <c r="T20" s="1">
        <f t="shared" si="13"/>
        <v>0</v>
      </c>
      <c r="U20" s="1">
        <f t="shared" si="14"/>
        <v>0</v>
      </c>
      <c r="V20" s="1">
        <f t="shared" si="15"/>
        <v>0</v>
      </c>
      <c r="W20" s="1">
        <f t="shared" si="16"/>
        <v>0</v>
      </c>
      <c r="X20" s="1">
        <f t="shared" si="17"/>
        <v>0</v>
      </c>
      <c r="Y20" s="1">
        <f t="shared" si="18"/>
        <v>0</v>
      </c>
      <c r="Z20" s="1">
        <f t="shared" si="19"/>
        <v>0</v>
      </c>
      <c r="AA20" s="1">
        <f t="shared" si="20"/>
        <v>0</v>
      </c>
      <c r="AB20">
        <f t="shared" si="21"/>
        <v>0</v>
      </c>
      <c r="AC20">
        <v>1</v>
      </c>
      <c r="AD20">
        <f t="shared" si="22"/>
        <v>0</v>
      </c>
      <c r="AE20">
        <f t="shared" si="23"/>
        <v>0</v>
      </c>
      <c r="AF20">
        <f t="shared" si="24"/>
        <v>0</v>
      </c>
      <c r="AG20">
        <f t="shared" si="25"/>
        <v>0</v>
      </c>
      <c r="AH20">
        <v>1</v>
      </c>
      <c r="AM20">
        <v>1</v>
      </c>
      <c r="AN20" t="str">
        <f>RIGHT(B20,1)</f>
        <v>ʔ</v>
      </c>
      <c r="AO20" s="1">
        <f t="shared" si="26"/>
        <v>0</v>
      </c>
      <c r="AP20" s="1">
        <f t="shared" si="27"/>
        <v>0</v>
      </c>
      <c r="AQ20" s="1">
        <f t="shared" si="28"/>
        <v>0</v>
      </c>
      <c r="AR20" s="1">
        <f t="shared" si="29"/>
        <v>0</v>
      </c>
      <c r="AS20" s="1">
        <f t="shared" si="30"/>
        <v>0</v>
      </c>
      <c r="AT20" s="1">
        <f t="shared" si="31"/>
        <v>0</v>
      </c>
      <c r="AU20" s="1">
        <f t="shared" si="32"/>
        <v>0</v>
      </c>
      <c r="AV20" s="1">
        <f t="shared" si="33"/>
        <v>0</v>
      </c>
      <c r="AW20" s="1">
        <f t="shared" si="34"/>
        <v>0</v>
      </c>
      <c r="AY20" s="1">
        <f t="shared" si="35"/>
        <v>0</v>
      </c>
      <c r="AZ20" s="1">
        <f t="shared" si="36"/>
        <v>0</v>
      </c>
      <c r="BA20" s="1">
        <f t="shared" si="37"/>
        <v>0</v>
      </c>
      <c r="BB20" s="1">
        <f t="shared" si="38"/>
        <v>0</v>
      </c>
      <c r="BE20">
        <f t="shared" si="39"/>
        <v>0</v>
      </c>
      <c r="BF20" s="1" t="str">
        <f t="shared" si="40"/>
        <v>CVC</v>
      </c>
      <c r="BG20" s="1"/>
      <c r="BP20" s="1">
        <f t="shared" si="41"/>
        <v>0</v>
      </c>
      <c r="BS20" s="1" t="str">
        <f t="shared" si="42"/>
        <v>r</v>
      </c>
      <c r="BT20" s="1" t="str">
        <f t="shared" si="43"/>
        <v>re</v>
      </c>
      <c r="BU20" s="1" t="str">
        <f t="shared" si="44"/>
        <v>ʔ</v>
      </c>
    </row>
    <row r="21" spans="1:73">
      <c r="A21">
        <v>164</v>
      </c>
      <c r="B21" s="30" t="s">
        <v>672</v>
      </c>
      <c r="C21" t="s">
        <v>2078</v>
      </c>
      <c r="D21" t="s">
        <v>1164</v>
      </c>
      <c r="E21" t="s">
        <v>1164</v>
      </c>
      <c r="F21" t="s">
        <v>2843</v>
      </c>
      <c r="G21" s="1">
        <f t="shared" si="0"/>
        <v>0</v>
      </c>
      <c r="H21" s="1">
        <f t="shared" si="1"/>
        <v>0</v>
      </c>
      <c r="I21" s="1">
        <f t="shared" si="2"/>
        <v>0</v>
      </c>
      <c r="J21" s="1">
        <f t="shared" si="3"/>
        <v>0</v>
      </c>
      <c r="K21" s="1">
        <f t="shared" si="4"/>
        <v>0</v>
      </c>
      <c r="L21" s="1">
        <f t="shared" si="5"/>
        <v>0</v>
      </c>
      <c r="M21" s="1">
        <f t="shared" si="6"/>
        <v>0</v>
      </c>
      <c r="N21" s="1">
        <f t="shared" si="7"/>
        <v>0</v>
      </c>
      <c r="O21" s="1">
        <f t="shared" si="8"/>
        <v>0</v>
      </c>
      <c r="P21" s="1">
        <f t="shared" si="9"/>
        <v>0</v>
      </c>
      <c r="Q21" s="1">
        <f t="shared" si="10"/>
        <v>0</v>
      </c>
      <c r="R21" s="1">
        <f t="shared" si="11"/>
        <v>0</v>
      </c>
      <c r="S21" s="1">
        <f t="shared" si="12"/>
        <v>0</v>
      </c>
      <c r="T21" s="1">
        <f t="shared" si="13"/>
        <v>0</v>
      </c>
      <c r="U21" s="1">
        <f t="shared" si="14"/>
        <v>0</v>
      </c>
      <c r="V21" s="1">
        <f t="shared" si="15"/>
        <v>0</v>
      </c>
      <c r="W21" s="1">
        <f t="shared" si="16"/>
        <v>0</v>
      </c>
      <c r="X21" s="1">
        <f t="shared" si="17"/>
        <v>0</v>
      </c>
      <c r="Y21" s="1">
        <f t="shared" si="18"/>
        <v>0</v>
      </c>
      <c r="Z21" s="1">
        <f t="shared" si="19"/>
        <v>0</v>
      </c>
      <c r="AA21" s="1">
        <f t="shared" si="20"/>
        <v>0</v>
      </c>
      <c r="AB21">
        <f t="shared" si="21"/>
        <v>0</v>
      </c>
      <c r="AC21">
        <v>1</v>
      </c>
      <c r="AD21">
        <f t="shared" si="22"/>
        <v>0</v>
      </c>
      <c r="AE21">
        <f t="shared" si="23"/>
        <v>0</v>
      </c>
      <c r="AF21">
        <f t="shared" si="24"/>
        <v>0</v>
      </c>
      <c r="AG21">
        <f t="shared" si="25"/>
        <v>0</v>
      </c>
      <c r="AH21">
        <v>1</v>
      </c>
      <c r="AL21">
        <v>1</v>
      </c>
      <c r="AO21" s="1">
        <f t="shared" si="26"/>
        <v>0</v>
      </c>
      <c r="AP21" s="1">
        <f t="shared" si="27"/>
        <v>0</v>
      </c>
      <c r="AQ21" s="1">
        <f t="shared" si="28"/>
        <v>0</v>
      </c>
      <c r="AR21" s="1">
        <f t="shared" si="29"/>
        <v>0</v>
      </c>
      <c r="AS21" s="1">
        <f t="shared" si="30"/>
        <v>0</v>
      </c>
      <c r="AT21" s="1">
        <f t="shared" si="31"/>
        <v>0</v>
      </c>
      <c r="AU21" s="1">
        <f t="shared" si="32"/>
        <v>0</v>
      </c>
      <c r="AV21" s="1">
        <f t="shared" si="33"/>
        <v>0</v>
      </c>
      <c r="AW21" s="1">
        <f t="shared" si="34"/>
        <v>0</v>
      </c>
      <c r="AY21" s="1">
        <f t="shared" si="35"/>
        <v>0</v>
      </c>
      <c r="AZ21" s="1">
        <f t="shared" si="36"/>
        <v>0</v>
      </c>
      <c r="BA21" s="1">
        <f t="shared" si="37"/>
        <v>0</v>
      </c>
      <c r="BB21" s="1">
        <f t="shared" si="38"/>
        <v>0</v>
      </c>
      <c r="BE21">
        <f t="shared" si="39"/>
        <v>0</v>
      </c>
      <c r="BF21" s="1" t="str">
        <f t="shared" si="40"/>
        <v>CV</v>
      </c>
      <c r="BG21" s="1"/>
      <c r="BP21" s="1">
        <f t="shared" si="41"/>
        <v>0</v>
      </c>
      <c r="BS21" s="1" t="str">
        <f t="shared" si="42"/>
        <v>b</v>
      </c>
      <c r="BT21" s="1" t="str">
        <f t="shared" si="43"/>
        <v>bi</v>
      </c>
      <c r="BU21" s="1" t="str">
        <f t="shared" si="44"/>
        <v>i</v>
      </c>
    </row>
    <row r="22" spans="1:73">
      <c r="A22">
        <v>31</v>
      </c>
      <c r="B22" s="30" t="s">
        <v>852</v>
      </c>
      <c r="C22" t="s">
        <v>2348</v>
      </c>
      <c r="D22" t="s">
        <v>1150</v>
      </c>
      <c r="E22" t="s">
        <v>2821</v>
      </c>
      <c r="F22" t="s">
        <v>2850</v>
      </c>
      <c r="G22" s="1">
        <f t="shared" si="0"/>
        <v>0</v>
      </c>
      <c r="H22" s="1">
        <f t="shared" si="1"/>
        <v>0</v>
      </c>
      <c r="I22" s="1">
        <f t="shared" si="2"/>
        <v>0</v>
      </c>
      <c r="J22" s="1">
        <f t="shared" si="3"/>
        <v>0</v>
      </c>
      <c r="K22" s="1">
        <f t="shared" si="4"/>
        <v>0</v>
      </c>
      <c r="L22" s="1">
        <f t="shared" si="5"/>
        <v>0</v>
      </c>
      <c r="M22" s="1">
        <f t="shared" si="6"/>
        <v>0</v>
      </c>
      <c r="N22" s="1">
        <f t="shared" si="7"/>
        <v>0</v>
      </c>
      <c r="O22" s="1">
        <f t="shared" si="8"/>
        <v>0</v>
      </c>
      <c r="P22" s="1">
        <f t="shared" si="9"/>
        <v>0</v>
      </c>
      <c r="Q22" s="1">
        <f t="shared" si="10"/>
        <v>0</v>
      </c>
      <c r="R22" s="1">
        <f t="shared" si="11"/>
        <v>0</v>
      </c>
      <c r="S22" s="1">
        <f t="shared" si="12"/>
        <v>0</v>
      </c>
      <c r="T22" s="1">
        <f t="shared" si="13"/>
        <v>0</v>
      </c>
      <c r="U22" s="1">
        <f t="shared" si="14"/>
        <v>0</v>
      </c>
      <c r="V22" s="1">
        <f t="shared" si="15"/>
        <v>0</v>
      </c>
      <c r="W22" s="1">
        <f t="shared" si="16"/>
        <v>0</v>
      </c>
      <c r="X22" s="1">
        <f t="shared" si="17"/>
        <v>0</v>
      </c>
      <c r="Y22" s="1">
        <f t="shared" si="18"/>
        <v>0</v>
      </c>
      <c r="Z22" s="1">
        <f t="shared" si="19"/>
        <v>0</v>
      </c>
      <c r="AA22" s="1">
        <f t="shared" si="20"/>
        <v>0</v>
      </c>
      <c r="AB22">
        <f t="shared" si="21"/>
        <v>0</v>
      </c>
      <c r="AC22">
        <v>1</v>
      </c>
      <c r="AD22">
        <f t="shared" si="22"/>
        <v>0</v>
      </c>
      <c r="AE22">
        <f t="shared" si="23"/>
        <v>0</v>
      </c>
      <c r="AF22">
        <f t="shared" si="24"/>
        <v>0</v>
      </c>
      <c r="AG22">
        <f t="shared" si="25"/>
        <v>0</v>
      </c>
      <c r="AI22">
        <v>0</v>
      </c>
      <c r="AJ22">
        <v>1</v>
      </c>
      <c r="AM22">
        <v>1</v>
      </c>
      <c r="AN22" t="str">
        <f>RIGHT(B22,1)</f>
        <v>k</v>
      </c>
      <c r="AO22" s="1">
        <f t="shared" si="26"/>
        <v>0</v>
      </c>
      <c r="AP22" s="1">
        <f t="shared" si="27"/>
        <v>0</v>
      </c>
      <c r="AQ22" s="1">
        <f t="shared" si="28"/>
        <v>0</v>
      </c>
      <c r="AR22" s="1">
        <f t="shared" si="29"/>
        <v>0</v>
      </c>
      <c r="AS22" s="1">
        <f t="shared" si="30"/>
        <v>0</v>
      </c>
      <c r="AT22" s="1">
        <f t="shared" si="31"/>
        <v>0</v>
      </c>
      <c r="AU22" s="1">
        <f t="shared" si="32"/>
        <v>0</v>
      </c>
      <c r="AV22" s="1">
        <f t="shared" si="33"/>
        <v>0</v>
      </c>
      <c r="AW22" s="1">
        <f t="shared" si="34"/>
        <v>0</v>
      </c>
      <c r="AY22" s="1">
        <f t="shared" si="35"/>
        <v>0</v>
      </c>
      <c r="AZ22" s="1">
        <f t="shared" si="36"/>
        <v>0</v>
      </c>
      <c r="BA22" s="1">
        <f t="shared" si="37"/>
        <v>0</v>
      </c>
      <c r="BB22" s="1">
        <f t="shared" si="38"/>
        <v>0</v>
      </c>
      <c r="BE22">
        <f t="shared" si="39"/>
        <v>0</v>
      </c>
      <c r="BF22" s="1" t="str">
        <f t="shared" si="40"/>
        <v>VC</v>
      </c>
      <c r="BG22" s="1"/>
      <c r="BP22" s="1">
        <f t="shared" si="41"/>
        <v>0</v>
      </c>
      <c r="BS22" s="1" t="str">
        <f t="shared" si="42"/>
        <v>a</v>
      </c>
      <c r="BT22" s="1" t="str">
        <f t="shared" si="43"/>
        <v>ak</v>
      </c>
      <c r="BU22" s="1" t="str">
        <f t="shared" si="44"/>
        <v>k</v>
      </c>
    </row>
    <row r="23" spans="1:73">
      <c r="A23">
        <v>165</v>
      </c>
      <c r="B23" s="30" t="s">
        <v>672</v>
      </c>
      <c r="C23" t="s">
        <v>2307</v>
      </c>
      <c r="D23" t="s">
        <v>1150</v>
      </c>
      <c r="E23" t="s">
        <v>2821</v>
      </c>
      <c r="F23" t="s">
        <v>2843</v>
      </c>
      <c r="G23" s="1">
        <f t="shared" si="0"/>
        <v>0</v>
      </c>
      <c r="H23" s="1">
        <f t="shared" si="1"/>
        <v>0</v>
      </c>
      <c r="I23" s="1">
        <f t="shared" si="2"/>
        <v>0</v>
      </c>
      <c r="J23" s="1">
        <f t="shared" si="3"/>
        <v>0</v>
      </c>
      <c r="K23" s="1">
        <f t="shared" si="4"/>
        <v>0</v>
      </c>
      <c r="L23" s="1">
        <f t="shared" si="5"/>
        <v>0</v>
      </c>
      <c r="M23" s="1">
        <f t="shared" si="6"/>
        <v>0</v>
      </c>
      <c r="N23" s="1">
        <f t="shared" si="7"/>
        <v>0</v>
      </c>
      <c r="O23" s="1">
        <f t="shared" si="8"/>
        <v>0</v>
      </c>
      <c r="P23" s="1">
        <f t="shared" si="9"/>
        <v>0</v>
      </c>
      <c r="Q23" s="1">
        <f t="shared" si="10"/>
        <v>0</v>
      </c>
      <c r="R23" s="1">
        <f t="shared" si="11"/>
        <v>0</v>
      </c>
      <c r="S23" s="1">
        <f t="shared" si="12"/>
        <v>0</v>
      </c>
      <c r="T23" s="1">
        <f t="shared" si="13"/>
        <v>0</v>
      </c>
      <c r="U23" s="1">
        <f t="shared" si="14"/>
        <v>0</v>
      </c>
      <c r="V23" s="1">
        <f t="shared" si="15"/>
        <v>0</v>
      </c>
      <c r="W23" s="1">
        <f t="shared" si="16"/>
        <v>0</v>
      </c>
      <c r="X23" s="1">
        <f t="shared" si="17"/>
        <v>0</v>
      </c>
      <c r="Y23" s="1">
        <f t="shared" si="18"/>
        <v>0</v>
      </c>
      <c r="Z23" s="1">
        <f t="shared" si="19"/>
        <v>0</v>
      </c>
      <c r="AA23" s="1">
        <f t="shared" si="20"/>
        <v>0</v>
      </c>
      <c r="AB23">
        <f t="shared" si="21"/>
        <v>0</v>
      </c>
      <c r="AC23">
        <v>1</v>
      </c>
      <c r="AD23">
        <f t="shared" si="22"/>
        <v>0</v>
      </c>
      <c r="AE23">
        <f t="shared" si="23"/>
        <v>0</v>
      </c>
      <c r="AF23">
        <f t="shared" si="24"/>
        <v>0</v>
      </c>
      <c r="AG23">
        <f t="shared" si="25"/>
        <v>0</v>
      </c>
      <c r="AH23">
        <v>1</v>
      </c>
      <c r="AI23">
        <v>0</v>
      </c>
      <c r="AL23">
        <v>1</v>
      </c>
      <c r="AO23" s="1">
        <f t="shared" si="26"/>
        <v>0</v>
      </c>
      <c r="AP23" s="1">
        <f t="shared" si="27"/>
        <v>0</v>
      </c>
      <c r="AQ23" s="1">
        <f t="shared" si="28"/>
        <v>0</v>
      </c>
      <c r="AR23" s="1">
        <f t="shared" si="29"/>
        <v>0</v>
      </c>
      <c r="AS23" s="1">
        <f t="shared" si="30"/>
        <v>0</v>
      </c>
      <c r="AT23" s="1">
        <f t="shared" si="31"/>
        <v>0</v>
      </c>
      <c r="AU23" s="1">
        <f t="shared" si="32"/>
        <v>0</v>
      </c>
      <c r="AV23" s="1">
        <f t="shared" si="33"/>
        <v>0</v>
      </c>
      <c r="AW23" s="1">
        <f t="shared" si="34"/>
        <v>0</v>
      </c>
      <c r="AY23" s="1">
        <f t="shared" si="35"/>
        <v>0</v>
      </c>
      <c r="AZ23" s="1">
        <f t="shared" si="36"/>
        <v>0</v>
      </c>
      <c r="BA23" s="1">
        <f t="shared" si="37"/>
        <v>0</v>
      </c>
      <c r="BB23" s="1">
        <f t="shared" si="38"/>
        <v>0</v>
      </c>
      <c r="BE23">
        <f t="shared" si="39"/>
        <v>0</v>
      </c>
      <c r="BF23" s="1" t="str">
        <f t="shared" si="40"/>
        <v>CV</v>
      </c>
      <c r="BG23" s="1"/>
      <c r="BP23" s="1">
        <f t="shared" si="41"/>
        <v>0</v>
      </c>
      <c r="BS23" s="1" t="str">
        <f t="shared" si="42"/>
        <v>b</v>
      </c>
      <c r="BT23" s="1" t="str">
        <f t="shared" si="43"/>
        <v>bi</v>
      </c>
      <c r="BU23" s="1" t="str">
        <f t="shared" si="44"/>
        <v>i</v>
      </c>
    </row>
    <row r="24" spans="1:73">
      <c r="A24">
        <v>206</v>
      </c>
      <c r="B24" s="30" t="s">
        <v>3637</v>
      </c>
      <c r="C24" t="s">
        <v>2604</v>
      </c>
      <c r="D24" t="s">
        <v>1161</v>
      </c>
      <c r="E24" t="s">
        <v>2821</v>
      </c>
      <c r="F24" t="s">
        <v>2840</v>
      </c>
      <c r="G24" s="1">
        <f t="shared" si="0"/>
        <v>0</v>
      </c>
      <c r="H24" s="1">
        <f t="shared" si="1"/>
        <v>0</v>
      </c>
      <c r="I24" s="1">
        <f t="shared" si="2"/>
        <v>0</v>
      </c>
      <c r="J24" s="1">
        <f t="shared" si="3"/>
        <v>0</v>
      </c>
      <c r="K24" s="1">
        <f t="shared" si="4"/>
        <v>0</v>
      </c>
      <c r="L24" s="1">
        <f t="shared" si="5"/>
        <v>0</v>
      </c>
      <c r="M24" s="1">
        <f t="shared" si="6"/>
        <v>0</v>
      </c>
      <c r="N24" s="1">
        <f t="shared" si="7"/>
        <v>0</v>
      </c>
      <c r="O24" s="1">
        <f t="shared" si="8"/>
        <v>0</v>
      </c>
      <c r="P24" s="1">
        <f t="shared" si="9"/>
        <v>0</v>
      </c>
      <c r="Q24" s="1">
        <f t="shared" si="10"/>
        <v>0</v>
      </c>
      <c r="R24" s="1">
        <f t="shared" si="11"/>
        <v>0</v>
      </c>
      <c r="S24" s="1">
        <f t="shared" si="12"/>
        <v>0</v>
      </c>
      <c r="T24" s="1">
        <f t="shared" si="13"/>
        <v>0</v>
      </c>
      <c r="U24" s="1">
        <f t="shared" si="14"/>
        <v>0</v>
      </c>
      <c r="V24" s="1">
        <f t="shared" si="15"/>
        <v>0</v>
      </c>
      <c r="W24" s="1">
        <f t="shared" si="16"/>
        <v>0</v>
      </c>
      <c r="X24" s="1">
        <f t="shared" si="17"/>
        <v>0</v>
      </c>
      <c r="Y24" s="1">
        <f t="shared" si="18"/>
        <v>0</v>
      </c>
      <c r="Z24" s="1">
        <f t="shared" si="19"/>
        <v>0</v>
      </c>
      <c r="AA24" s="1">
        <f t="shared" si="20"/>
        <v>0</v>
      </c>
      <c r="AB24">
        <f t="shared" si="21"/>
        <v>0</v>
      </c>
      <c r="AC24">
        <v>1</v>
      </c>
      <c r="AD24">
        <f t="shared" si="22"/>
        <v>0</v>
      </c>
      <c r="AE24">
        <f t="shared" si="23"/>
        <v>0</v>
      </c>
      <c r="AF24">
        <f t="shared" si="24"/>
        <v>0</v>
      </c>
      <c r="AG24">
        <f t="shared" si="25"/>
        <v>0</v>
      </c>
      <c r="AH24">
        <v>1</v>
      </c>
      <c r="AI24">
        <v>0</v>
      </c>
      <c r="AM24">
        <v>1</v>
      </c>
      <c r="AN24" t="str">
        <f>RIGHT(B24,1)</f>
        <v>ʔ</v>
      </c>
      <c r="AO24" s="1">
        <f t="shared" si="26"/>
        <v>0</v>
      </c>
      <c r="AP24" s="1">
        <f t="shared" si="27"/>
        <v>0</v>
      </c>
      <c r="AQ24" s="1">
        <f t="shared" si="28"/>
        <v>0</v>
      </c>
      <c r="AR24" s="1">
        <f t="shared" si="29"/>
        <v>0</v>
      </c>
      <c r="AS24" s="1">
        <f t="shared" si="30"/>
        <v>0</v>
      </c>
      <c r="AT24" s="1">
        <f t="shared" si="31"/>
        <v>0</v>
      </c>
      <c r="AU24" s="1">
        <f t="shared" si="32"/>
        <v>0</v>
      </c>
      <c r="AV24" s="1">
        <f t="shared" si="33"/>
        <v>0</v>
      </c>
      <c r="AW24" s="1">
        <f t="shared" si="34"/>
        <v>0</v>
      </c>
      <c r="AY24" s="1">
        <f t="shared" si="35"/>
        <v>0</v>
      </c>
      <c r="AZ24" s="1">
        <f t="shared" si="36"/>
        <v>0</v>
      </c>
      <c r="BA24" s="1">
        <f t="shared" si="37"/>
        <v>0</v>
      </c>
      <c r="BB24" s="1">
        <f t="shared" si="38"/>
        <v>0</v>
      </c>
      <c r="BE24">
        <f t="shared" si="39"/>
        <v>0</v>
      </c>
      <c r="BF24" s="1" t="str">
        <f t="shared" si="40"/>
        <v>CVC</v>
      </c>
      <c r="BG24" s="1"/>
      <c r="BP24" s="1">
        <f t="shared" si="41"/>
        <v>0</v>
      </c>
      <c r="BS24" s="1" t="str">
        <f t="shared" si="42"/>
        <v>b</v>
      </c>
      <c r="BT24" s="1" t="str">
        <f t="shared" si="43"/>
        <v>bo</v>
      </c>
      <c r="BU24" s="1" t="str">
        <f t="shared" si="44"/>
        <v>ʔ</v>
      </c>
    </row>
    <row r="25" spans="1:73">
      <c r="A25">
        <v>266</v>
      </c>
      <c r="B25" s="30" t="s">
        <v>528</v>
      </c>
      <c r="C25" t="s">
        <v>1888</v>
      </c>
      <c r="D25" t="s">
        <v>1149</v>
      </c>
      <c r="E25" t="s">
        <v>1149</v>
      </c>
      <c r="F25" t="s">
        <v>2850</v>
      </c>
      <c r="G25" s="1">
        <f t="shared" si="0"/>
        <v>0</v>
      </c>
      <c r="H25" s="1">
        <f t="shared" si="1"/>
        <v>0</v>
      </c>
      <c r="I25" s="1">
        <f t="shared" si="2"/>
        <v>0</v>
      </c>
      <c r="J25" s="1">
        <f t="shared" si="3"/>
        <v>0</v>
      </c>
      <c r="K25" s="1">
        <f t="shared" si="4"/>
        <v>0</v>
      </c>
      <c r="L25" s="1">
        <f t="shared" si="5"/>
        <v>0</v>
      </c>
      <c r="M25" s="1">
        <f t="shared" si="6"/>
        <v>0</v>
      </c>
      <c r="N25" s="1">
        <f t="shared" si="7"/>
        <v>0</v>
      </c>
      <c r="O25" s="1">
        <f t="shared" si="8"/>
        <v>0</v>
      </c>
      <c r="P25" s="1">
        <f t="shared" si="9"/>
        <v>0</v>
      </c>
      <c r="Q25" s="1">
        <f t="shared" si="10"/>
        <v>0</v>
      </c>
      <c r="R25" s="1">
        <f t="shared" si="11"/>
        <v>0</v>
      </c>
      <c r="S25" s="1">
        <f t="shared" si="12"/>
        <v>0</v>
      </c>
      <c r="T25" s="1">
        <f t="shared" si="13"/>
        <v>0</v>
      </c>
      <c r="U25" s="1">
        <f t="shared" si="14"/>
        <v>0</v>
      </c>
      <c r="V25" s="1">
        <f t="shared" si="15"/>
        <v>0</v>
      </c>
      <c r="W25" s="1">
        <f t="shared" si="16"/>
        <v>0</v>
      </c>
      <c r="X25" s="1">
        <f t="shared" si="17"/>
        <v>0</v>
      </c>
      <c r="Y25" s="1">
        <f t="shared" si="18"/>
        <v>0</v>
      </c>
      <c r="Z25" s="1">
        <f t="shared" si="19"/>
        <v>0</v>
      </c>
      <c r="AA25" s="1">
        <f t="shared" si="20"/>
        <v>0</v>
      </c>
      <c r="AB25">
        <f t="shared" si="21"/>
        <v>0</v>
      </c>
      <c r="AC25">
        <v>1</v>
      </c>
      <c r="AD25">
        <f t="shared" si="22"/>
        <v>0</v>
      </c>
      <c r="AE25">
        <f t="shared" si="23"/>
        <v>0</v>
      </c>
      <c r="AF25">
        <f t="shared" si="24"/>
        <v>0</v>
      </c>
      <c r="AG25">
        <f t="shared" si="25"/>
        <v>0</v>
      </c>
      <c r="AJ25">
        <v>1</v>
      </c>
      <c r="AM25">
        <v>1</v>
      </c>
      <c r="AN25" t="str">
        <f>RIGHT(B25,1)</f>
        <v>t</v>
      </c>
      <c r="AO25" s="1">
        <f t="shared" si="26"/>
        <v>0</v>
      </c>
      <c r="AP25" s="1">
        <f t="shared" si="27"/>
        <v>0</v>
      </c>
      <c r="AQ25" s="1">
        <f t="shared" si="28"/>
        <v>0</v>
      </c>
      <c r="AR25" s="1">
        <f t="shared" si="29"/>
        <v>0</v>
      </c>
      <c r="AS25" s="1">
        <f t="shared" si="30"/>
        <v>0</v>
      </c>
      <c r="AT25" s="1">
        <f t="shared" si="31"/>
        <v>0</v>
      </c>
      <c r="AU25" s="1">
        <f t="shared" si="32"/>
        <v>0</v>
      </c>
      <c r="AV25" s="1">
        <f t="shared" si="33"/>
        <v>0</v>
      </c>
      <c r="AW25" s="1">
        <f t="shared" si="34"/>
        <v>0</v>
      </c>
      <c r="AY25" s="1">
        <f t="shared" si="35"/>
        <v>0</v>
      </c>
      <c r="AZ25" s="1">
        <f t="shared" si="36"/>
        <v>0</v>
      </c>
      <c r="BA25" s="1">
        <f t="shared" si="37"/>
        <v>0</v>
      </c>
      <c r="BB25" s="1">
        <f t="shared" si="38"/>
        <v>0</v>
      </c>
      <c r="BE25">
        <f t="shared" si="39"/>
        <v>0</v>
      </c>
      <c r="BF25" s="1" t="str">
        <f t="shared" si="40"/>
        <v>VC</v>
      </c>
      <c r="BG25" s="1"/>
      <c r="BP25" s="1">
        <f t="shared" si="41"/>
        <v>0</v>
      </c>
      <c r="BS25" s="1" t="str">
        <f t="shared" si="42"/>
        <v>e</v>
      </c>
      <c r="BT25" s="1" t="str">
        <f t="shared" si="43"/>
        <v>et</v>
      </c>
      <c r="BU25" s="1" t="str">
        <f t="shared" si="44"/>
        <v>t</v>
      </c>
    </row>
    <row r="26" spans="1:73">
      <c r="A26">
        <v>386</v>
      </c>
      <c r="B26" s="30" t="s">
        <v>539</v>
      </c>
      <c r="C26" t="s">
        <v>1909</v>
      </c>
      <c r="D26" t="s">
        <v>1149</v>
      </c>
      <c r="E26" t="s">
        <v>1149</v>
      </c>
      <c r="F26" t="s">
        <v>2843</v>
      </c>
      <c r="G26" s="1">
        <f t="shared" si="0"/>
        <v>0</v>
      </c>
      <c r="H26" s="1">
        <f t="shared" si="1"/>
        <v>0</v>
      </c>
      <c r="I26" s="1">
        <f t="shared" si="2"/>
        <v>0</v>
      </c>
      <c r="J26" s="1">
        <f t="shared" si="3"/>
        <v>0</v>
      </c>
      <c r="K26" s="1">
        <f t="shared" si="4"/>
        <v>0</v>
      </c>
      <c r="L26" s="1">
        <f t="shared" si="5"/>
        <v>0</v>
      </c>
      <c r="M26" s="1">
        <f t="shared" si="6"/>
        <v>0</v>
      </c>
      <c r="N26" s="1">
        <f t="shared" si="7"/>
        <v>0</v>
      </c>
      <c r="O26" s="1">
        <f t="shared" si="8"/>
        <v>0</v>
      </c>
      <c r="P26" s="1">
        <f t="shared" si="9"/>
        <v>0</v>
      </c>
      <c r="Q26" s="1">
        <f t="shared" si="10"/>
        <v>0</v>
      </c>
      <c r="R26" s="1">
        <f t="shared" si="11"/>
        <v>0</v>
      </c>
      <c r="S26" s="1">
        <f t="shared" si="12"/>
        <v>0</v>
      </c>
      <c r="T26" s="1">
        <f t="shared" si="13"/>
        <v>0</v>
      </c>
      <c r="U26" s="1">
        <f t="shared" si="14"/>
        <v>0</v>
      </c>
      <c r="V26" s="1">
        <f t="shared" si="15"/>
        <v>0</v>
      </c>
      <c r="W26" s="1">
        <f t="shared" si="16"/>
        <v>0</v>
      </c>
      <c r="X26" s="1">
        <f t="shared" si="17"/>
        <v>0</v>
      </c>
      <c r="Y26" s="1">
        <f t="shared" si="18"/>
        <v>0</v>
      </c>
      <c r="Z26" s="1">
        <f t="shared" si="19"/>
        <v>0</v>
      </c>
      <c r="AA26" s="1">
        <f t="shared" si="20"/>
        <v>0</v>
      </c>
      <c r="AB26">
        <f t="shared" si="21"/>
        <v>0</v>
      </c>
      <c r="AC26">
        <v>1</v>
      </c>
      <c r="AD26">
        <f t="shared" si="22"/>
        <v>0</v>
      </c>
      <c r="AE26">
        <f t="shared" si="23"/>
        <v>0</v>
      </c>
      <c r="AF26">
        <f t="shared" si="24"/>
        <v>0</v>
      </c>
      <c r="AG26">
        <f t="shared" si="25"/>
        <v>0</v>
      </c>
      <c r="AH26">
        <v>1</v>
      </c>
      <c r="AL26">
        <v>1</v>
      </c>
      <c r="AO26" s="1">
        <f t="shared" si="26"/>
        <v>0</v>
      </c>
      <c r="AP26" s="1">
        <f t="shared" si="27"/>
        <v>0</v>
      </c>
      <c r="AQ26" s="1">
        <f t="shared" si="28"/>
        <v>0</v>
      </c>
      <c r="AR26" s="1">
        <f t="shared" si="29"/>
        <v>0</v>
      </c>
      <c r="AS26" s="1">
        <f t="shared" si="30"/>
        <v>0</v>
      </c>
      <c r="AT26" s="1">
        <f t="shared" si="31"/>
        <v>0</v>
      </c>
      <c r="AU26" s="1">
        <f t="shared" si="32"/>
        <v>0</v>
      </c>
      <c r="AV26" s="1">
        <f t="shared" si="33"/>
        <v>0</v>
      </c>
      <c r="AW26" s="1">
        <f t="shared" si="34"/>
        <v>0</v>
      </c>
      <c r="AY26" s="1">
        <f t="shared" si="35"/>
        <v>0</v>
      </c>
      <c r="AZ26" s="1">
        <f t="shared" si="36"/>
        <v>0</v>
      </c>
      <c r="BA26" s="1">
        <f t="shared" si="37"/>
        <v>0</v>
      </c>
      <c r="BB26" s="1">
        <f t="shared" si="38"/>
        <v>0</v>
      </c>
      <c r="BE26">
        <f t="shared" si="39"/>
        <v>0</v>
      </c>
      <c r="BF26" s="1" t="str">
        <f t="shared" si="40"/>
        <v>CV</v>
      </c>
      <c r="BG26" s="1"/>
      <c r="BP26" s="1">
        <f t="shared" si="41"/>
        <v>0</v>
      </c>
      <c r="BS26" s="1" t="str">
        <f t="shared" si="42"/>
        <v>h</v>
      </c>
      <c r="BT26" s="1" t="str">
        <f t="shared" si="43"/>
        <v>he</v>
      </c>
      <c r="BU26" s="1" t="str">
        <f t="shared" si="44"/>
        <v>e</v>
      </c>
    </row>
    <row r="27" spans="1:73">
      <c r="A27">
        <v>1056</v>
      </c>
      <c r="B27" s="30" t="s">
        <v>540</v>
      </c>
      <c r="C27" t="s">
        <v>1910</v>
      </c>
      <c r="D27" t="s">
        <v>1149</v>
      </c>
      <c r="E27" t="s">
        <v>1149</v>
      </c>
      <c r="F27" t="s">
        <v>2850</v>
      </c>
      <c r="G27" s="1">
        <f t="shared" si="0"/>
        <v>0</v>
      </c>
      <c r="H27" s="1">
        <f t="shared" si="1"/>
        <v>0</v>
      </c>
      <c r="I27" s="1">
        <f t="shared" si="2"/>
        <v>0</v>
      </c>
      <c r="J27" s="1">
        <f t="shared" si="3"/>
        <v>0</v>
      </c>
      <c r="K27" s="1">
        <f t="shared" si="4"/>
        <v>0</v>
      </c>
      <c r="L27" s="1">
        <f t="shared" si="5"/>
        <v>0</v>
      </c>
      <c r="M27" s="1">
        <f t="shared" si="6"/>
        <v>0</v>
      </c>
      <c r="N27" s="1">
        <f t="shared" si="7"/>
        <v>0</v>
      </c>
      <c r="O27" s="1">
        <f t="shared" si="8"/>
        <v>0</v>
      </c>
      <c r="P27" s="1">
        <f t="shared" si="9"/>
        <v>0</v>
      </c>
      <c r="Q27" s="1">
        <f t="shared" si="10"/>
        <v>0</v>
      </c>
      <c r="R27" s="1">
        <f t="shared" si="11"/>
        <v>0</v>
      </c>
      <c r="S27" s="1">
        <f t="shared" si="12"/>
        <v>0</v>
      </c>
      <c r="T27" s="1">
        <f t="shared" si="13"/>
        <v>0</v>
      </c>
      <c r="U27" s="1">
        <f t="shared" si="14"/>
        <v>0</v>
      </c>
      <c r="V27" s="1">
        <f t="shared" si="15"/>
        <v>0</v>
      </c>
      <c r="W27" s="1">
        <f t="shared" si="16"/>
        <v>0</v>
      </c>
      <c r="X27" s="1">
        <f t="shared" si="17"/>
        <v>0</v>
      </c>
      <c r="Y27" s="1">
        <f t="shared" si="18"/>
        <v>0</v>
      </c>
      <c r="Z27" s="1">
        <f t="shared" si="19"/>
        <v>0</v>
      </c>
      <c r="AA27" s="1">
        <f t="shared" si="20"/>
        <v>0</v>
      </c>
      <c r="AB27">
        <f t="shared" si="21"/>
        <v>0</v>
      </c>
      <c r="AC27">
        <v>1</v>
      </c>
      <c r="AD27">
        <f t="shared" si="22"/>
        <v>0</v>
      </c>
      <c r="AE27">
        <f t="shared" si="23"/>
        <v>0</v>
      </c>
      <c r="AF27">
        <f t="shared" si="24"/>
        <v>0</v>
      </c>
      <c r="AG27">
        <f t="shared" si="25"/>
        <v>0</v>
      </c>
      <c r="AJ27">
        <v>1</v>
      </c>
      <c r="AM27">
        <v>1</v>
      </c>
      <c r="AN27" t="str">
        <f>RIGHT(B27,1)</f>
        <v>n</v>
      </c>
      <c r="AO27" s="1">
        <f t="shared" si="26"/>
        <v>0</v>
      </c>
      <c r="AP27" s="1">
        <f t="shared" si="27"/>
        <v>0</v>
      </c>
      <c r="AQ27" s="1">
        <f t="shared" si="28"/>
        <v>0</v>
      </c>
      <c r="AR27" s="1">
        <f t="shared" si="29"/>
        <v>0</v>
      </c>
      <c r="AS27" s="1">
        <f t="shared" si="30"/>
        <v>0</v>
      </c>
      <c r="AT27" s="1">
        <f t="shared" si="31"/>
        <v>0</v>
      </c>
      <c r="AU27" s="1">
        <f t="shared" si="32"/>
        <v>0</v>
      </c>
      <c r="AV27" s="1">
        <f t="shared" si="33"/>
        <v>0</v>
      </c>
      <c r="AW27" s="1">
        <f t="shared" si="34"/>
        <v>0</v>
      </c>
      <c r="AY27" s="1">
        <f t="shared" si="35"/>
        <v>0</v>
      </c>
      <c r="AZ27" s="1">
        <f t="shared" si="36"/>
        <v>0</v>
      </c>
      <c r="BA27" s="1">
        <f t="shared" si="37"/>
        <v>0</v>
      </c>
      <c r="BB27" s="1">
        <f t="shared" si="38"/>
        <v>0</v>
      </c>
      <c r="BE27">
        <f t="shared" si="39"/>
        <v>0</v>
      </c>
      <c r="BF27" s="1" t="str">
        <f t="shared" si="40"/>
        <v>VC</v>
      </c>
      <c r="BG27" s="1"/>
      <c r="BP27" s="1">
        <f t="shared" si="41"/>
        <v>0</v>
      </c>
      <c r="BS27" s="1" t="str">
        <f t="shared" si="42"/>
        <v>o</v>
      </c>
      <c r="BT27" s="1" t="str">
        <f t="shared" si="43"/>
        <v>on</v>
      </c>
      <c r="BU27" s="1" t="str">
        <f t="shared" si="44"/>
        <v>n</v>
      </c>
    </row>
    <row r="28" spans="1:73">
      <c r="A28">
        <v>1531</v>
      </c>
      <c r="B28" s="30" t="s">
        <v>673</v>
      </c>
      <c r="C28" t="s">
        <v>2085</v>
      </c>
      <c r="D28" t="s">
        <v>1149</v>
      </c>
      <c r="E28" t="s">
        <v>1149</v>
      </c>
      <c r="F28" t="s">
        <v>2843</v>
      </c>
      <c r="G28" s="1">
        <f t="shared" si="0"/>
        <v>0</v>
      </c>
      <c r="H28" s="1">
        <f t="shared" si="1"/>
        <v>0</v>
      </c>
      <c r="I28" s="1">
        <f t="shared" si="2"/>
        <v>0</v>
      </c>
      <c r="J28" s="1">
        <f t="shared" si="3"/>
        <v>0</v>
      </c>
      <c r="K28" s="1">
        <f t="shared" si="4"/>
        <v>0</v>
      </c>
      <c r="L28" s="1">
        <f t="shared" si="5"/>
        <v>0</v>
      </c>
      <c r="M28" s="1">
        <f t="shared" si="6"/>
        <v>0</v>
      </c>
      <c r="N28" s="1">
        <f t="shared" si="7"/>
        <v>0</v>
      </c>
      <c r="O28" s="1">
        <f t="shared" si="8"/>
        <v>0</v>
      </c>
      <c r="P28" s="1">
        <f t="shared" si="9"/>
        <v>0</v>
      </c>
      <c r="Q28" s="1">
        <f t="shared" si="10"/>
        <v>0</v>
      </c>
      <c r="R28" s="1">
        <f t="shared" si="11"/>
        <v>0</v>
      </c>
      <c r="S28" s="1">
        <f t="shared" si="12"/>
        <v>0</v>
      </c>
      <c r="T28" s="1">
        <f t="shared" si="13"/>
        <v>0</v>
      </c>
      <c r="U28" s="1">
        <f t="shared" si="14"/>
        <v>0</v>
      </c>
      <c r="V28" s="1">
        <f t="shared" si="15"/>
        <v>0</v>
      </c>
      <c r="W28" s="1">
        <f t="shared" si="16"/>
        <v>0</v>
      </c>
      <c r="X28" s="1">
        <f t="shared" si="17"/>
        <v>0</v>
      </c>
      <c r="Y28" s="1">
        <f t="shared" si="18"/>
        <v>0</v>
      </c>
      <c r="Z28" s="1">
        <f t="shared" si="19"/>
        <v>0</v>
      </c>
      <c r="AA28" s="1">
        <f t="shared" si="20"/>
        <v>0</v>
      </c>
      <c r="AB28">
        <f t="shared" si="21"/>
        <v>0</v>
      </c>
      <c r="AC28">
        <v>1</v>
      </c>
      <c r="AD28">
        <f t="shared" si="22"/>
        <v>0</v>
      </c>
      <c r="AE28">
        <f t="shared" si="23"/>
        <v>0</v>
      </c>
      <c r="AF28">
        <f t="shared" si="24"/>
        <v>0</v>
      </c>
      <c r="AG28">
        <f t="shared" si="25"/>
        <v>0</v>
      </c>
      <c r="AH28">
        <v>1</v>
      </c>
      <c r="AL28">
        <v>1</v>
      </c>
      <c r="AO28" s="1">
        <f t="shared" si="26"/>
        <v>0</v>
      </c>
      <c r="AP28" s="1">
        <f t="shared" si="27"/>
        <v>0</v>
      </c>
      <c r="AQ28" s="1">
        <f t="shared" si="28"/>
        <v>0</v>
      </c>
      <c r="AR28" s="1">
        <f t="shared" si="29"/>
        <v>0</v>
      </c>
      <c r="AS28" s="1">
        <f t="shared" si="30"/>
        <v>0</v>
      </c>
      <c r="AT28" s="1">
        <f t="shared" si="31"/>
        <v>0</v>
      </c>
      <c r="AU28" s="1">
        <f t="shared" si="32"/>
        <v>0</v>
      </c>
      <c r="AV28" s="1">
        <f t="shared" si="33"/>
        <v>0</v>
      </c>
      <c r="AW28" s="1">
        <f t="shared" si="34"/>
        <v>0</v>
      </c>
      <c r="AY28" s="1">
        <f t="shared" si="35"/>
        <v>0</v>
      </c>
      <c r="AZ28" s="1">
        <f t="shared" si="36"/>
        <v>0</v>
      </c>
      <c r="BA28" s="1">
        <f t="shared" si="37"/>
        <v>0</v>
      </c>
      <c r="BB28" s="1">
        <f t="shared" si="38"/>
        <v>0</v>
      </c>
      <c r="BE28">
        <f t="shared" si="39"/>
        <v>0</v>
      </c>
      <c r="BF28" s="1" t="str">
        <f t="shared" si="40"/>
        <v>CV</v>
      </c>
      <c r="BG28" s="1"/>
      <c r="BP28" s="1">
        <f t="shared" si="41"/>
        <v>0</v>
      </c>
      <c r="BS28" s="1" t="str">
        <f t="shared" si="42"/>
        <v>r</v>
      </c>
      <c r="BT28" s="1" t="str">
        <f t="shared" si="43"/>
        <v>ro</v>
      </c>
      <c r="BU28" s="1" t="str">
        <f t="shared" si="44"/>
        <v>o</v>
      </c>
    </row>
    <row r="29" spans="1:73">
      <c r="A29">
        <v>1327</v>
      </c>
      <c r="B29" s="30" t="s">
        <v>3893</v>
      </c>
      <c r="C29" t="s">
        <v>1745</v>
      </c>
      <c r="D29" t="s">
        <v>1151</v>
      </c>
      <c r="E29" t="s">
        <v>2821</v>
      </c>
      <c r="F29" t="s">
        <v>2870</v>
      </c>
      <c r="G29" s="1">
        <f t="shared" si="0"/>
        <v>0</v>
      </c>
      <c r="H29" s="1">
        <f t="shared" si="1"/>
        <v>0</v>
      </c>
      <c r="I29" s="1">
        <f t="shared" si="2"/>
        <v>0</v>
      </c>
      <c r="J29" s="1">
        <f t="shared" si="3"/>
        <v>0</v>
      </c>
      <c r="K29" s="1">
        <f t="shared" si="4"/>
        <v>0</v>
      </c>
      <c r="L29" s="1">
        <f t="shared" si="5"/>
        <v>0</v>
      </c>
      <c r="M29" s="1">
        <f t="shared" si="6"/>
        <v>0</v>
      </c>
      <c r="N29" s="1">
        <f t="shared" si="7"/>
        <v>0</v>
      </c>
      <c r="O29" s="1">
        <f t="shared" si="8"/>
        <v>0</v>
      </c>
      <c r="P29" s="1">
        <f t="shared" si="9"/>
        <v>0</v>
      </c>
      <c r="Q29" s="1">
        <f t="shared" si="10"/>
        <v>0</v>
      </c>
      <c r="R29" s="1">
        <f t="shared" si="11"/>
        <v>0</v>
      </c>
      <c r="S29" s="1">
        <f t="shared" si="12"/>
        <v>0</v>
      </c>
      <c r="T29" s="1">
        <f t="shared" si="13"/>
        <v>0</v>
      </c>
      <c r="U29" s="1">
        <f t="shared" si="14"/>
        <v>0</v>
      </c>
      <c r="V29" s="1">
        <f t="shared" si="15"/>
        <v>0</v>
      </c>
      <c r="W29" s="1">
        <f t="shared" si="16"/>
        <v>0</v>
      </c>
      <c r="X29" s="1">
        <f t="shared" si="17"/>
        <v>0</v>
      </c>
      <c r="Y29" s="1">
        <f t="shared" si="18"/>
        <v>0</v>
      </c>
      <c r="Z29" s="1">
        <f t="shared" si="19"/>
        <v>0</v>
      </c>
      <c r="AA29" s="1">
        <f t="shared" si="20"/>
        <v>0</v>
      </c>
      <c r="AB29">
        <f t="shared" si="21"/>
        <v>0</v>
      </c>
      <c r="AC29">
        <v>2</v>
      </c>
      <c r="AD29">
        <v>1</v>
      </c>
      <c r="AE29">
        <f t="shared" si="23"/>
        <v>0</v>
      </c>
      <c r="AF29">
        <f t="shared" si="24"/>
        <v>0</v>
      </c>
      <c r="AG29">
        <f t="shared" si="25"/>
        <v>0</v>
      </c>
      <c r="AH29">
        <v>1</v>
      </c>
      <c r="AI29">
        <v>1</v>
      </c>
      <c r="AL29">
        <v>1</v>
      </c>
      <c r="AO29" s="1">
        <f t="shared" si="26"/>
        <v>0</v>
      </c>
      <c r="AP29" s="1">
        <f t="shared" si="27"/>
        <v>0</v>
      </c>
      <c r="AQ29" s="1">
        <f t="shared" si="28"/>
        <v>0</v>
      </c>
      <c r="AR29" s="1">
        <f t="shared" si="29"/>
        <v>0</v>
      </c>
      <c r="AS29" s="1">
        <f t="shared" si="30"/>
        <v>0</v>
      </c>
      <c r="AT29" s="1">
        <f t="shared" si="31"/>
        <v>0</v>
      </c>
      <c r="AU29" s="1">
        <f t="shared" si="32"/>
        <v>0</v>
      </c>
      <c r="AV29" s="1">
        <f t="shared" si="33"/>
        <v>0</v>
      </c>
      <c r="AW29" s="1">
        <f t="shared" si="34"/>
        <v>0</v>
      </c>
      <c r="AY29" s="1">
        <f t="shared" si="35"/>
        <v>0</v>
      </c>
      <c r="AZ29" s="1">
        <f t="shared" si="36"/>
        <v>0</v>
      </c>
      <c r="BA29" s="1">
        <f t="shared" si="37"/>
        <v>0</v>
      </c>
      <c r="BB29" s="1">
        <f t="shared" si="38"/>
        <v>0</v>
      </c>
      <c r="BE29">
        <f t="shared" si="39"/>
        <v>0</v>
      </c>
      <c r="BF29" s="1" t="str">
        <f t="shared" si="40"/>
        <v>CCV</v>
      </c>
      <c r="BG29" s="1"/>
      <c r="BP29" s="1">
        <f t="shared" si="41"/>
        <v>0</v>
      </c>
      <c r="BS29" s="1" t="str">
        <f t="shared" si="42"/>
        <v>ʔ</v>
      </c>
      <c r="BT29" s="1" t="str">
        <f t="shared" si="43"/>
        <v>ʔk</v>
      </c>
      <c r="BU29" s="1" t="str">
        <f t="shared" si="44"/>
        <v>o</v>
      </c>
    </row>
    <row r="30" spans="1:73">
      <c r="A30">
        <v>17</v>
      </c>
      <c r="B30" s="30" t="s">
        <v>342</v>
      </c>
      <c r="C30" t="s">
        <v>1925</v>
      </c>
      <c r="D30" t="s">
        <v>1156</v>
      </c>
      <c r="E30" t="s">
        <v>1156</v>
      </c>
      <c r="F30" t="s">
        <v>2839</v>
      </c>
      <c r="G30" s="1">
        <f t="shared" si="0"/>
        <v>0</v>
      </c>
      <c r="H30" s="1">
        <f t="shared" si="1"/>
        <v>0</v>
      </c>
      <c r="I30" s="1">
        <f t="shared" si="2"/>
        <v>0</v>
      </c>
      <c r="J30" s="1">
        <f t="shared" si="3"/>
        <v>0</v>
      </c>
      <c r="K30" s="1">
        <f t="shared" si="4"/>
        <v>0</v>
      </c>
      <c r="L30" s="1">
        <f t="shared" si="5"/>
        <v>0</v>
      </c>
      <c r="M30" s="1">
        <f t="shared" si="6"/>
        <v>0</v>
      </c>
      <c r="N30" s="1">
        <f t="shared" si="7"/>
        <v>0</v>
      </c>
      <c r="O30" s="1">
        <f t="shared" si="8"/>
        <v>0</v>
      </c>
      <c r="P30" s="1">
        <f t="shared" si="9"/>
        <v>0</v>
      </c>
      <c r="Q30" s="1">
        <f t="shared" si="10"/>
        <v>0</v>
      </c>
      <c r="R30" s="1">
        <f t="shared" si="11"/>
        <v>0</v>
      </c>
      <c r="S30" s="1">
        <f t="shared" si="12"/>
        <v>0</v>
      </c>
      <c r="T30" s="1">
        <f t="shared" si="13"/>
        <v>0</v>
      </c>
      <c r="U30" s="1">
        <f t="shared" si="14"/>
        <v>0</v>
      </c>
      <c r="V30" s="1">
        <f t="shared" si="15"/>
        <v>0</v>
      </c>
      <c r="W30" s="1">
        <f t="shared" si="16"/>
        <v>0</v>
      </c>
      <c r="X30" s="1">
        <f t="shared" si="17"/>
        <v>0</v>
      </c>
      <c r="Y30" s="1">
        <f t="shared" si="18"/>
        <v>0</v>
      </c>
      <c r="Z30" s="1">
        <f t="shared" si="19"/>
        <v>0</v>
      </c>
      <c r="AA30" s="1">
        <f t="shared" si="20"/>
        <v>0</v>
      </c>
      <c r="AB30">
        <f t="shared" si="21"/>
        <v>0</v>
      </c>
      <c r="AC30">
        <v>2</v>
      </c>
      <c r="AD30">
        <f t="shared" ref="AD30:AD61" si="45">COUNTIF(AC30,"2")</f>
        <v>1</v>
      </c>
      <c r="AE30">
        <f t="shared" si="23"/>
        <v>0</v>
      </c>
      <c r="AF30">
        <f t="shared" si="24"/>
        <v>0</v>
      </c>
      <c r="AG30">
        <f t="shared" si="25"/>
        <v>0</v>
      </c>
      <c r="AJ30">
        <v>1</v>
      </c>
      <c r="AL30">
        <v>1</v>
      </c>
      <c r="AO30" s="1">
        <f t="shared" si="26"/>
        <v>0</v>
      </c>
      <c r="AP30" s="1">
        <f t="shared" si="27"/>
        <v>0</v>
      </c>
      <c r="AQ30" s="1">
        <f t="shared" si="28"/>
        <v>1</v>
      </c>
      <c r="AR30" s="1">
        <f t="shared" si="29"/>
        <v>0</v>
      </c>
      <c r="AS30" s="1">
        <f t="shared" si="30"/>
        <v>0</v>
      </c>
      <c r="AT30" s="1">
        <f t="shared" si="31"/>
        <v>0</v>
      </c>
      <c r="AU30" s="1">
        <f t="shared" si="32"/>
        <v>0</v>
      </c>
      <c r="AV30" s="1">
        <f t="shared" si="33"/>
        <v>0</v>
      </c>
      <c r="AW30" s="1">
        <f t="shared" si="34"/>
        <v>0</v>
      </c>
      <c r="AY30" s="1">
        <f t="shared" si="35"/>
        <v>0</v>
      </c>
      <c r="AZ30" s="1">
        <f t="shared" si="36"/>
        <v>0</v>
      </c>
      <c r="BA30" s="1">
        <f t="shared" si="37"/>
        <v>0</v>
      </c>
      <c r="BB30" s="1">
        <f t="shared" si="38"/>
        <v>0</v>
      </c>
      <c r="BE30">
        <f t="shared" si="39"/>
        <v>0</v>
      </c>
      <c r="BF30" s="1" t="str">
        <f t="shared" si="40"/>
        <v>VCV</v>
      </c>
      <c r="BG30" s="1">
        <v>1</v>
      </c>
      <c r="BH30">
        <v>1</v>
      </c>
      <c r="BP30" s="1">
        <f t="shared" si="41"/>
        <v>2</v>
      </c>
      <c r="BS30" s="1" t="str">
        <f t="shared" si="42"/>
        <v>a</v>
      </c>
      <c r="BT30" s="1" t="str">
        <f t="shared" si="43"/>
        <v>ah</v>
      </c>
      <c r="BU30" s="1" t="str">
        <f t="shared" si="44"/>
        <v>a</v>
      </c>
    </row>
    <row r="31" spans="1:73">
      <c r="A31">
        <v>356</v>
      </c>
      <c r="B31" s="30" t="s">
        <v>425</v>
      </c>
      <c r="C31" t="s">
        <v>2130</v>
      </c>
      <c r="D31" t="s">
        <v>1156</v>
      </c>
      <c r="E31" t="s">
        <v>1156</v>
      </c>
      <c r="F31" t="s">
        <v>2833</v>
      </c>
      <c r="G31" s="1">
        <f t="shared" si="0"/>
        <v>0</v>
      </c>
      <c r="H31" s="1">
        <f t="shared" si="1"/>
        <v>0</v>
      </c>
      <c r="I31" s="1">
        <f t="shared" si="2"/>
        <v>1</v>
      </c>
      <c r="J31" s="1">
        <f t="shared" si="3"/>
        <v>0</v>
      </c>
      <c r="K31" s="1">
        <f t="shared" si="4"/>
        <v>0</v>
      </c>
      <c r="L31" s="1">
        <f t="shared" si="5"/>
        <v>0</v>
      </c>
      <c r="M31" s="1">
        <f t="shared" si="6"/>
        <v>0</v>
      </c>
      <c r="N31" s="1">
        <f t="shared" si="7"/>
        <v>0</v>
      </c>
      <c r="O31" s="1">
        <f t="shared" si="8"/>
        <v>0</v>
      </c>
      <c r="P31" s="1">
        <f t="shared" si="9"/>
        <v>0</v>
      </c>
      <c r="Q31" s="1">
        <f t="shared" si="10"/>
        <v>0</v>
      </c>
      <c r="R31" s="1">
        <f t="shared" si="11"/>
        <v>0</v>
      </c>
      <c r="S31" s="1">
        <f t="shared" si="12"/>
        <v>0</v>
      </c>
      <c r="T31" s="1">
        <f t="shared" si="13"/>
        <v>0</v>
      </c>
      <c r="U31" s="1">
        <f t="shared" si="14"/>
        <v>0</v>
      </c>
      <c r="V31" s="1">
        <f t="shared" si="15"/>
        <v>0</v>
      </c>
      <c r="W31" s="1">
        <f t="shared" si="16"/>
        <v>0</v>
      </c>
      <c r="X31" s="1">
        <f t="shared" si="17"/>
        <v>0</v>
      </c>
      <c r="Y31" s="1">
        <f t="shared" si="18"/>
        <v>0</v>
      </c>
      <c r="Z31" s="1">
        <f t="shared" si="19"/>
        <v>0</v>
      </c>
      <c r="AA31" s="1">
        <f t="shared" si="20"/>
        <v>0</v>
      </c>
      <c r="AB31">
        <f t="shared" si="21"/>
        <v>1</v>
      </c>
      <c r="AC31">
        <v>2</v>
      </c>
      <c r="AD31">
        <f t="shared" si="45"/>
        <v>1</v>
      </c>
      <c r="AE31">
        <f t="shared" si="23"/>
        <v>0</v>
      </c>
      <c r="AF31">
        <f t="shared" si="24"/>
        <v>0</v>
      </c>
      <c r="AG31">
        <f t="shared" si="25"/>
        <v>0</v>
      </c>
      <c r="AH31">
        <v>1</v>
      </c>
      <c r="AL31">
        <v>1</v>
      </c>
      <c r="AO31" s="1">
        <f t="shared" si="26"/>
        <v>0</v>
      </c>
      <c r="AP31" s="1">
        <f t="shared" si="27"/>
        <v>0</v>
      </c>
      <c r="AQ31" s="1">
        <f t="shared" si="28"/>
        <v>0</v>
      </c>
      <c r="AR31" s="1">
        <f t="shared" si="29"/>
        <v>0</v>
      </c>
      <c r="AS31" s="1">
        <f t="shared" si="30"/>
        <v>1</v>
      </c>
      <c r="AT31" s="1">
        <f t="shared" si="31"/>
        <v>0</v>
      </c>
      <c r="AU31" s="1">
        <f t="shared" si="32"/>
        <v>0</v>
      </c>
      <c r="AV31" s="1">
        <f t="shared" si="33"/>
        <v>0</v>
      </c>
      <c r="AW31" s="1">
        <f t="shared" si="34"/>
        <v>0</v>
      </c>
      <c r="AY31" s="1">
        <f t="shared" si="35"/>
        <v>0</v>
      </c>
      <c r="AZ31" s="1">
        <f t="shared" si="36"/>
        <v>0</v>
      </c>
      <c r="BA31" s="1">
        <f t="shared" si="37"/>
        <v>0</v>
      </c>
      <c r="BB31" s="1">
        <f t="shared" si="38"/>
        <v>0</v>
      </c>
      <c r="BE31">
        <f t="shared" si="39"/>
        <v>0</v>
      </c>
      <c r="BF31" s="1" t="str">
        <f t="shared" si="40"/>
        <v>CVV</v>
      </c>
      <c r="BG31" s="1"/>
      <c r="BO31">
        <v>1</v>
      </c>
      <c r="BP31" s="1">
        <f t="shared" si="41"/>
        <v>1</v>
      </c>
      <c r="BS31" s="1" t="str">
        <f t="shared" si="42"/>
        <v>h</v>
      </c>
      <c r="BT31" s="1" t="str">
        <f t="shared" si="43"/>
        <v>ha</v>
      </c>
      <c r="BU31" s="1" t="str">
        <f t="shared" si="44"/>
        <v>a</v>
      </c>
    </row>
    <row r="32" spans="1:73">
      <c r="A32">
        <v>715</v>
      </c>
      <c r="B32" s="30" t="s">
        <v>610</v>
      </c>
      <c r="C32" t="s">
        <v>1985</v>
      </c>
      <c r="D32" t="s">
        <v>1156</v>
      </c>
      <c r="E32" t="s">
        <v>1156</v>
      </c>
      <c r="F32" t="s">
        <v>2845</v>
      </c>
      <c r="G32" s="1">
        <f t="shared" si="0"/>
        <v>0</v>
      </c>
      <c r="H32" s="1">
        <f t="shared" si="1"/>
        <v>0</v>
      </c>
      <c r="I32" s="1">
        <f t="shared" si="2"/>
        <v>1</v>
      </c>
      <c r="J32" s="1">
        <f t="shared" si="3"/>
        <v>0</v>
      </c>
      <c r="K32" s="1">
        <f t="shared" si="4"/>
        <v>0</v>
      </c>
      <c r="L32" s="1">
        <f t="shared" si="5"/>
        <v>0</v>
      </c>
      <c r="M32" s="1">
        <f t="shared" si="6"/>
        <v>0</v>
      </c>
      <c r="N32" s="1">
        <f t="shared" si="7"/>
        <v>0</v>
      </c>
      <c r="O32" s="1">
        <f t="shared" si="8"/>
        <v>0</v>
      </c>
      <c r="P32" s="1">
        <f t="shared" si="9"/>
        <v>0</v>
      </c>
      <c r="Q32" s="1">
        <f t="shared" si="10"/>
        <v>0</v>
      </c>
      <c r="R32" s="1">
        <f t="shared" si="11"/>
        <v>0</v>
      </c>
      <c r="S32" s="1">
        <f t="shared" si="12"/>
        <v>0</v>
      </c>
      <c r="T32" s="1">
        <f t="shared" si="13"/>
        <v>0</v>
      </c>
      <c r="U32" s="1">
        <f t="shared" si="14"/>
        <v>0</v>
      </c>
      <c r="V32" s="1">
        <f t="shared" si="15"/>
        <v>0</v>
      </c>
      <c r="W32" s="1">
        <f t="shared" si="16"/>
        <v>0</v>
      </c>
      <c r="X32" s="1">
        <f t="shared" si="17"/>
        <v>0</v>
      </c>
      <c r="Y32" s="1">
        <f t="shared" si="18"/>
        <v>0</v>
      </c>
      <c r="Z32" s="1">
        <f t="shared" si="19"/>
        <v>0</v>
      </c>
      <c r="AA32" s="1">
        <f t="shared" si="20"/>
        <v>0</v>
      </c>
      <c r="AB32">
        <f t="shared" si="21"/>
        <v>1</v>
      </c>
      <c r="AC32">
        <v>2</v>
      </c>
      <c r="AD32">
        <f t="shared" si="45"/>
        <v>1</v>
      </c>
      <c r="AE32">
        <f t="shared" si="23"/>
        <v>0</v>
      </c>
      <c r="AF32">
        <f t="shared" si="24"/>
        <v>0</v>
      </c>
      <c r="AG32">
        <f t="shared" si="25"/>
        <v>0</v>
      </c>
      <c r="AH32">
        <v>1</v>
      </c>
      <c r="AM32">
        <v>1</v>
      </c>
      <c r="AN32" t="str">
        <f>RIGHT(B32,1)</f>
        <v>n</v>
      </c>
      <c r="AO32" s="1">
        <f t="shared" si="26"/>
        <v>0</v>
      </c>
      <c r="AP32" s="1">
        <f t="shared" si="27"/>
        <v>0</v>
      </c>
      <c r="AQ32" s="1">
        <f t="shared" si="28"/>
        <v>0</v>
      </c>
      <c r="AR32" s="1">
        <f t="shared" si="29"/>
        <v>0</v>
      </c>
      <c r="AS32" s="1">
        <f t="shared" si="30"/>
        <v>0</v>
      </c>
      <c r="AT32" s="1">
        <f t="shared" si="31"/>
        <v>1</v>
      </c>
      <c r="AU32" s="1">
        <f t="shared" si="32"/>
        <v>0</v>
      </c>
      <c r="AV32" s="1">
        <f t="shared" si="33"/>
        <v>0</v>
      </c>
      <c r="AW32" s="1">
        <f t="shared" si="34"/>
        <v>0</v>
      </c>
      <c r="AY32" s="1">
        <f t="shared" si="35"/>
        <v>0</v>
      </c>
      <c r="AZ32" s="1">
        <f t="shared" si="36"/>
        <v>0</v>
      </c>
      <c r="BA32" s="1">
        <f t="shared" si="37"/>
        <v>0</v>
      </c>
      <c r="BB32" s="1">
        <f t="shared" si="38"/>
        <v>0</v>
      </c>
      <c r="BE32">
        <f t="shared" si="39"/>
        <v>0</v>
      </c>
      <c r="BF32" s="1" t="str">
        <f t="shared" si="40"/>
        <v>CVVC</v>
      </c>
      <c r="BG32" s="1"/>
      <c r="BN32">
        <v>1</v>
      </c>
      <c r="BP32" s="1">
        <f t="shared" si="41"/>
        <v>1</v>
      </c>
      <c r="BS32" s="1" t="str">
        <f t="shared" si="42"/>
        <v>m</v>
      </c>
      <c r="BT32" s="1" t="str">
        <f t="shared" si="43"/>
        <v>ma</v>
      </c>
      <c r="BU32" s="1" t="str">
        <f t="shared" si="44"/>
        <v>n</v>
      </c>
    </row>
    <row r="33" spans="1:73">
      <c r="A33">
        <v>28</v>
      </c>
      <c r="B33" s="30" t="s">
        <v>3638</v>
      </c>
      <c r="C33" t="s">
        <v>2133</v>
      </c>
      <c r="D33" t="s">
        <v>1155</v>
      </c>
      <c r="E33" t="s">
        <v>1155</v>
      </c>
      <c r="F33" t="s">
        <v>2832</v>
      </c>
      <c r="G33" s="1">
        <f t="shared" si="0"/>
        <v>0</v>
      </c>
      <c r="H33" s="1">
        <f t="shared" si="1"/>
        <v>0</v>
      </c>
      <c r="I33" s="1">
        <f t="shared" si="2"/>
        <v>0</v>
      </c>
      <c r="J33" s="1">
        <f t="shared" si="3"/>
        <v>0</v>
      </c>
      <c r="K33" s="1">
        <f t="shared" si="4"/>
        <v>0</v>
      </c>
      <c r="L33" s="1">
        <f t="shared" si="5"/>
        <v>0</v>
      </c>
      <c r="M33" s="1">
        <f t="shared" si="6"/>
        <v>0</v>
      </c>
      <c r="N33" s="1">
        <f t="shared" si="7"/>
        <v>0</v>
      </c>
      <c r="O33" s="1">
        <f t="shared" si="8"/>
        <v>0</v>
      </c>
      <c r="P33" s="1">
        <f t="shared" si="9"/>
        <v>0</v>
      </c>
      <c r="Q33" s="1">
        <f t="shared" si="10"/>
        <v>0</v>
      </c>
      <c r="R33" s="1">
        <f t="shared" si="11"/>
        <v>1</v>
      </c>
      <c r="S33" s="1">
        <f t="shared" si="12"/>
        <v>0</v>
      </c>
      <c r="T33" s="1">
        <f t="shared" si="13"/>
        <v>0</v>
      </c>
      <c r="U33" s="1">
        <f t="shared" si="14"/>
        <v>0</v>
      </c>
      <c r="V33" s="1">
        <f t="shared" si="15"/>
        <v>0</v>
      </c>
      <c r="W33" s="1">
        <f t="shared" si="16"/>
        <v>0</v>
      </c>
      <c r="X33" s="1">
        <f t="shared" si="17"/>
        <v>0</v>
      </c>
      <c r="Y33" s="1">
        <f t="shared" si="18"/>
        <v>0</v>
      </c>
      <c r="Z33" s="1">
        <f t="shared" si="19"/>
        <v>0</v>
      </c>
      <c r="AA33" s="1">
        <f t="shared" si="20"/>
        <v>0</v>
      </c>
      <c r="AB33">
        <f t="shared" si="21"/>
        <v>1</v>
      </c>
      <c r="AC33">
        <v>2</v>
      </c>
      <c r="AD33">
        <f t="shared" si="45"/>
        <v>1</v>
      </c>
      <c r="AE33">
        <f t="shared" si="23"/>
        <v>0</v>
      </c>
      <c r="AF33">
        <f t="shared" si="24"/>
        <v>0</v>
      </c>
      <c r="AG33">
        <f t="shared" si="25"/>
        <v>0</v>
      </c>
      <c r="AJ33">
        <v>1</v>
      </c>
      <c r="AK33">
        <v>1</v>
      </c>
      <c r="AM33">
        <v>1</v>
      </c>
      <c r="AN33" t="str">
        <f>RIGHT(B33,1)</f>
        <v>ʔ</v>
      </c>
      <c r="AO33" s="1">
        <f t="shared" si="26"/>
        <v>0</v>
      </c>
      <c r="AP33" s="1">
        <f t="shared" si="27"/>
        <v>0</v>
      </c>
      <c r="AQ33" s="1">
        <f t="shared" si="28"/>
        <v>0</v>
      </c>
      <c r="AR33" s="1">
        <f t="shared" si="29"/>
        <v>0</v>
      </c>
      <c r="AS33" s="1">
        <f t="shared" si="30"/>
        <v>0</v>
      </c>
      <c r="AT33" s="1">
        <f t="shared" si="31"/>
        <v>0</v>
      </c>
      <c r="AU33" s="1">
        <f t="shared" si="32"/>
        <v>0</v>
      </c>
      <c r="AV33" s="1">
        <f t="shared" si="33"/>
        <v>1</v>
      </c>
      <c r="AW33" s="1">
        <f t="shared" si="34"/>
        <v>0</v>
      </c>
      <c r="AY33" s="1">
        <f t="shared" si="35"/>
        <v>0</v>
      </c>
      <c r="AZ33" s="1">
        <f t="shared" si="36"/>
        <v>0</v>
      </c>
      <c r="BA33" s="1">
        <f t="shared" si="37"/>
        <v>0</v>
      </c>
      <c r="BB33" s="1">
        <f t="shared" si="38"/>
        <v>0</v>
      </c>
      <c r="BE33">
        <f t="shared" si="39"/>
        <v>0</v>
      </c>
      <c r="BF33" s="1" t="str">
        <f t="shared" si="40"/>
        <v>VVC</v>
      </c>
      <c r="BG33" s="1"/>
      <c r="BN33">
        <v>1</v>
      </c>
      <c r="BP33" s="1">
        <f t="shared" si="41"/>
        <v>1</v>
      </c>
      <c r="BS33" s="1" t="str">
        <f t="shared" si="42"/>
        <v>a</v>
      </c>
      <c r="BT33" s="1" t="str">
        <f t="shared" si="43"/>
        <v>ai</v>
      </c>
      <c r="BU33" s="1" t="str">
        <f t="shared" si="44"/>
        <v>ʔ</v>
      </c>
    </row>
    <row r="34" spans="1:73">
      <c r="A34">
        <v>65</v>
      </c>
      <c r="B34" s="30" t="s">
        <v>68</v>
      </c>
      <c r="C34" t="s">
        <v>1242</v>
      </c>
      <c r="D34" t="s">
        <v>1155</v>
      </c>
      <c r="E34" t="s">
        <v>1155</v>
      </c>
      <c r="F34" t="s">
        <v>2836</v>
      </c>
      <c r="G34" s="1">
        <f t="shared" ref="G34:G65" si="46">COUNTIF(B34,"*ii*")</f>
        <v>0</v>
      </c>
      <c r="H34" s="1">
        <f t="shared" ref="H34:H65" si="47">COUNTIF(B34,"*ee*")</f>
        <v>0</v>
      </c>
      <c r="I34" s="1">
        <f t="shared" ref="I34:I65" si="48">COUNTIF(B34,"*aa*")</f>
        <v>0</v>
      </c>
      <c r="J34" s="1">
        <f t="shared" ref="J34:J65" si="49">COUNTIF(B34,"*oo*")</f>
        <v>0</v>
      </c>
      <c r="K34" s="1">
        <f t="shared" ref="K34:K65" si="50">COUNTIF(B34,"*uu*")</f>
        <v>0</v>
      </c>
      <c r="L34" s="1">
        <f t="shared" ref="L34:L65" si="51">COUNTIF(B34,"*ia*")</f>
        <v>0</v>
      </c>
      <c r="M34" s="1">
        <f t="shared" ref="M34:M65" si="52">COUNTIF(B34,"*iu*")</f>
        <v>0</v>
      </c>
      <c r="N34" s="1">
        <f t="shared" ref="N34:N65" si="53">COUNTIF(B34,"*ei*")</f>
        <v>0</v>
      </c>
      <c r="O34" s="1">
        <f t="shared" ref="O34:O65" si="54">COUNTIF(B34,"*ea*")</f>
        <v>0</v>
      </c>
      <c r="P34" s="1">
        <f t="shared" ref="P34:P65" si="55">COUNTIF(B34,"*eo*")</f>
        <v>0</v>
      </c>
      <c r="Q34" s="1">
        <f t="shared" ref="Q34:Q65" si="56">COUNTIF(B34,"*eu*")</f>
        <v>0</v>
      </c>
      <c r="R34" s="1">
        <f t="shared" ref="R34:R65" si="57">COUNTIF(B34,"*ai*")</f>
        <v>0</v>
      </c>
      <c r="S34" s="1">
        <f t="shared" ref="S34:S65" si="58">COUNTIF(B34,"*ae*")</f>
        <v>0</v>
      </c>
      <c r="T34" s="1">
        <f t="shared" ref="T34:T65" si="59">COUNTIF(B34,"*ao*")</f>
        <v>0</v>
      </c>
      <c r="U34" s="1">
        <f t="shared" ref="U34:U65" si="60">COUNTIF(B34,"*au*")</f>
        <v>0</v>
      </c>
      <c r="V34" s="1">
        <f t="shared" ref="V34:V65" si="61">COUNTIF(B34,"*oi*")</f>
        <v>0</v>
      </c>
      <c r="W34" s="1">
        <f t="shared" ref="W34:W65" si="62">COUNTIF(B34,"*oe*")</f>
        <v>0</v>
      </c>
      <c r="X34" s="1">
        <f t="shared" ref="X34:X65" si="63">COUNTIF(B34,"*oa*")</f>
        <v>0</v>
      </c>
      <c r="Y34" s="1">
        <f t="shared" ref="Y34:Y65" si="64">COUNTIF(B34,"*ou*")</f>
        <v>0</v>
      </c>
      <c r="Z34" s="1">
        <f t="shared" ref="Z34:Z65" si="65">COUNTIF(B34,"*ui*")</f>
        <v>0</v>
      </c>
      <c r="AA34" s="1">
        <f t="shared" ref="AA34:AA65" si="66">COUNTIF(B34,"*ua*")</f>
        <v>0</v>
      </c>
      <c r="AB34">
        <f t="shared" ref="AB34:AB65" si="67">SUM(G34:AA34)</f>
        <v>0</v>
      </c>
      <c r="AC34">
        <v>2</v>
      </c>
      <c r="AD34">
        <f t="shared" si="45"/>
        <v>1</v>
      </c>
      <c r="AE34">
        <f t="shared" ref="AE34:AE65" si="68">COUNTIF(AC34,"3")</f>
        <v>0</v>
      </c>
      <c r="AF34">
        <f t="shared" ref="AF34:AF65" si="69">COUNTIF(AC34,"4")</f>
        <v>0</v>
      </c>
      <c r="AG34">
        <f t="shared" ref="AG34:AG65" si="70">COUNTIF(AC34,"5")</f>
        <v>0</v>
      </c>
      <c r="AJ34">
        <v>1</v>
      </c>
      <c r="AM34">
        <v>1</v>
      </c>
      <c r="AN34" t="str">
        <f>RIGHT(B34,1)</f>
        <v>r</v>
      </c>
      <c r="AO34" s="1">
        <f t="shared" ref="AO34:AO65" si="71">COUNTIF(F34,"CVCV")</f>
        <v>0</v>
      </c>
      <c r="AP34" s="1">
        <f t="shared" ref="AP34:AP65" si="72">COUNTIF(F34,"CVCVC")</f>
        <v>0</v>
      </c>
      <c r="AQ34" s="1">
        <f t="shared" ref="AQ34:AQ65" si="73">COUNTIF(F34,"VCV")</f>
        <v>0</v>
      </c>
      <c r="AR34" s="1">
        <f t="shared" ref="AR34:AR65" si="74">COUNTIF(F34,"VCVC")</f>
        <v>1</v>
      </c>
      <c r="AS34" s="1">
        <f t="shared" ref="AS34:AS65" si="75">COUNTIF(F34,"CVV")</f>
        <v>0</v>
      </c>
      <c r="AT34" s="1">
        <f t="shared" ref="AT34:AT65" si="76">COUNTIF(F34,"CVVC")</f>
        <v>0</v>
      </c>
      <c r="AU34" s="1">
        <f t="shared" ref="AU34:AU65" si="77">COUNTIF(F34,"VV")</f>
        <v>0</v>
      </c>
      <c r="AV34" s="1">
        <f t="shared" ref="AV34:AV65" si="78">COUNTIF(F34,"VVC")</f>
        <v>0</v>
      </c>
      <c r="AW34" s="1">
        <f t="shared" ref="AW34:AW65" si="79">COUNTIF(F34,"CVVCVC")+COUNTIF(F34,"VVCVC")+COUNTIF(F34,"CVVCV")+COUNTIF(F34,"VVCV")</f>
        <v>0</v>
      </c>
      <c r="AY34" s="1">
        <f t="shared" ref="AY34:AY65" si="80">COUNTIF(F34,"CCVCV")</f>
        <v>0</v>
      </c>
      <c r="AZ34" s="1">
        <f t="shared" ref="AZ34:AZ65" si="81">COUNTIF(F34,"CCVCVC")</f>
        <v>0</v>
      </c>
      <c r="BA34" s="1">
        <f t="shared" ref="BA34:BA65" si="82">COUNTIF(F34,"CCVV")</f>
        <v>0</v>
      </c>
      <c r="BB34" s="1">
        <f t="shared" ref="BB34:BB65" si="83">COUNTIF(F34,"CCVVC")</f>
        <v>0</v>
      </c>
      <c r="BE34">
        <f t="shared" ref="BE34:BE65" si="84">COUNTIF(B34,"*-*")</f>
        <v>0</v>
      </c>
      <c r="BF34" s="1" t="str">
        <f t="shared" ref="BF34:BF65" si="85">RIGHT(F34,4)</f>
        <v>VCVC</v>
      </c>
      <c r="BG34" s="1"/>
      <c r="BJ34">
        <v>1</v>
      </c>
      <c r="BK34">
        <v>1</v>
      </c>
      <c r="BP34" s="1">
        <f t="shared" ref="BP34:BP65" si="86">SUM(BG34:BO34)</f>
        <v>2</v>
      </c>
      <c r="BS34" s="1" t="str">
        <f t="shared" ref="BS34:BS65" si="87">LEFT(B34,1)</f>
        <v>a</v>
      </c>
      <c r="BT34" s="1" t="str">
        <f t="shared" ref="BT34:BT65" si="88">LEFT(B34,2)</f>
        <v>as</v>
      </c>
      <c r="BU34" s="1" t="str">
        <f t="shared" ref="BU34:BU65" si="89">RIGHT(B34,1)</f>
        <v>r</v>
      </c>
    </row>
    <row r="35" spans="1:73">
      <c r="A35">
        <v>269</v>
      </c>
      <c r="B35" s="30" t="s">
        <v>1011</v>
      </c>
      <c r="C35" t="s">
        <v>2612</v>
      </c>
      <c r="D35" t="s">
        <v>1155</v>
      </c>
      <c r="E35" t="s">
        <v>1155</v>
      </c>
      <c r="F35" t="s">
        <v>2836</v>
      </c>
      <c r="G35" s="1">
        <f t="shared" si="46"/>
        <v>0</v>
      </c>
      <c r="H35" s="1">
        <f t="shared" si="47"/>
        <v>0</v>
      </c>
      <c r="I35" s="1">
        <f t="shared" si="48"/>
        <v>0</v>
      </c>
      <c r="J35" s="1">
        <f t="shared" si="49"/>
        <v>0</v>
      </c>
      <c r="K35" s="1">
        <f t="shared" si="50"/>
        <v>0</v>
      </c>
      <c r="L35" s="1">
        <f t="shared" si="51"/>
        <v>0</v>
      </c>
      <c r="M35" s="1">
        <f t="shared" si="52"/>
        <v>0</v>
      </c>
      <c r="N35" s="1">
        <f t="shared" si="53"/>
        <v>0</v>
      </c>
      <c r="O35" s="1">
        <f t="shared" si="54"/>
        <v>0</v>
      </c>
      <c r="P35" s="1">
        <f t="shared" si="55"/>
        <v>0</v>
      </c>
      <c r="Q35" s="1">
        <f t="shared" si="56"/>
        <v>0</v>
      </c>
      <c r="R35" s="1">
        <f t="shared" si="57"/>
        <v>0</v>
      </c>
      <c r="S35" s="1">
        <f t="shared" si="58"/>
        <v>0</v>
      </c>
      <c r="T35" s="1">
        <f t="shared" si="59"/>
        <v>0</v>
      </c>
      <c r="U35" s="1">
        <f t="shared" si="60"/>
        <v>0</v>
      </c>
      <c r="V35" s="1">
        <f t="shared" si="61"/>
        <v>0</v>
      </c>
      <c r="W35" s="1">
        <f t="shared" si="62"/>
        <v>0</v>
      </c>
      <c r="X35" s="1">
        <f t="shared" si="63"/>
        <v>0</v>
      </c>
      <c r="Y35" s="1">
        <f t="shared" si="64"/>
        <v>0</v>
      </c>
      <c r="Z35" s="1">
        <f t="shared" si="65"/>
        <v>0</v>
      </c>
      <c r="AA35" s="1">
        <f t="shared" si="66"/>
        <v>0</v>
      </c>
      <c r="AB35">
        <f t="shared" si="67"/>
        <v>0</v>
      </c>
      <c r="AC35">
        <v>2</v>
      </c>
      <c r="AD35">
        <f t="shared" si="45"/>
        <v>1</v>
      </c>
      <c r="AE35">
        <f t="shared" si="68"/>
        <v>0</v>
      </c>
      <c r="AF35">
        <f t="shared" si="69"/>
        <v>0</v>
      </c>
      <c r="AG35">
        <f t="shared" si="70"/>
        <v>0</v>
      </c>
      <c r="AJ35">
        <v>1</v>
      </c>
      <c r="AM35">
        <v>1</v>
      </c>
      <c r="AN35" t="str">
        <f>RIGHT(B35,1)</f>
        <v>n</v>
      </c>
      <c r="AO35" s="1">
        <f t="shared" si="71"/>
        <v>0</v>
      </c>
      <c r="AP35" s="1">
        <f t="shared" si="72"/>
        <v>0</v>
      </c>
      <c r="AQ35" s="1">
        <f t="shared" si="73"/>
        <v>0</v>
      </c>
      <c r="AR35" s="1">
        <f t="shared" si="74"/>
        <v>1</v>
      </c>
      <c r="AS35" s="1">
        <f t="shared" si="75"/>
        <v>0</v>
      </c>
      <c r="AT35" s="1">
        <f t="shared" si="76"/>
        <v>0</v>
      </c>
      <c r="AU35" s="1">
        <f t="shared" si="77"/>
        <v>0</v>
      </c>
      <c r="AV35" s="1">
        <f t="shared" si="78"/>
        <v>0</v>
      </c>
      <c r="AW35" s="1">
        <f t="shared" si="79"/>
        <v>0</v>
      </c>
      <c r="AY35" s="1">
        <f t="shared" si="80"/>
        <v>0</v>
      </c>
      <c r="AZ35" s="1">
        <f t="shared" si="81"/>
        <v>0</v>
      </c>
      <c r="BA35" s="1">
        <f t="shared" si="82"/>
        <v>0</v>
      </c>
      <c r="BB35" s="1">
        <f t="shared" si="83"/>
        <v>0</v>
      </c>
      <c r="BE35">
        <f t="shared" si="84"/>
        <v>0</v>
      </c>
      <c r="BF35" s="1" t="str">
        <f t="shared" si="85"/>
        <v>VCVC</v>
      </c>
      <c r="BG35" s="1"/>
      <c r="BJ35">
        <v>1</v>
      </c>
      <c r="BP35" s="1">
        <f t="shared" si="86"/>
        <v>1</v>
      </c>
      <c r="BS35" s="1" t="str">
        <f t="shared" si="87"/>
        <v>e</v>
      </c>
      <c r="BT35" s="1" t="str">
        <f t="shared" si="88"/>
        <v>et</v>
      </c>
      <c r="BU35" s="1" t="str">
        <f t="shared" si="89"/>
        <v>n</v>
      </c>
    </row>
    <row r="36" spans="1:73">
      <c r="A36">
        <v>493</v>
      </c>
      <c r="B36" s="30" t="s">
        <v>527</v>
      </c>
      <c r="C36" t="s">
        <v>1886</v>
      </c>
      <c r="D36" t="s">
        <v>1155</v>
      </c>
      <c r="E36" t="s">
        <v>1155</v>
      </c>
      <c r="F36" t="s">
        <v>2834</v>
      </c>
      <c r="G36" s="1">
        <f t="shared" si="46"/>
        <v>0</v>
      </c>
      <c r="H36" s="1">
        <f t="shared" si="47"/>
        <v>0</v>
      </c>
      <c r="I36" s="1">
        <f t="shared" si="48"/>
        <v>0</v>
      </c>
      <c r="J36" s="1">
        <f t="shared" si="49"/>
        <v>0</v>
      </c>
      <c r="K36" s="1">
        <f t="shared" si="50"/>
        <v>0</v>
      </c>
      <c r="L36" s="1">
        <f t="shared" si="51"/>
        <v>0</v>
      </c>
      <c r="M36" s="1">
        <f t="shared" si="52"/>
        <v>0</v>
      </c>
      <c r="N36" s="1">
        <f t="shared" si="53"/>
        <v>0</v>
      </c>
      <c r="O36" s="1">
        <f t="shared" si="54"/>
        <v>0</v>
      </c>
      <c r="P36" s="1">
        <f t="shared" si="55"/>
        <v>0</v>
      </c>
      <c r="Q36" s="1">
        <f t="shared" si="56"/>
        <v>0</v>
      </c>
      <c r="R36" s="1">
        <f t="shared" si="57"/>
        <v>0</v>
      </c>
      <c r="S36" s="1">
        <f t="shared" si="58"/>
        <v>0</v>
      </c>
      <c r="T36" s="1">
        <f t="shared" si="59"/>
        <v>0</v>
      </c>
      <c r="U36" s="1">
        <f t="shared" si="60"/>
        <v>0</v>
      </c>
      <c r="V36" s="1">
        <f t="shared" si="61"/>
        <v>0</v>
      </c>
      <c r="W36" s="1">
        <f t="shared" si="62"/>
        <v>0</v>
      </c>
      <c r="X36" s="1">
        <f t="shared" si="63"/>
        <v>0</v>
      </c>
      <c r="Y36" s="1">
        <f t="shared" si="64"/>
        <v>0</v>
      </c>
      <c r="Z36" s="1">
        <f t="shared" si="65"/>
        <v>0</v>
      </c>
      <c r="AA36" s="1">
        <f t="shared" si="66"/>
        <v>0</v>
      </c>
      <c r="AB36">
        <f t="shared" si="67"/>
        <v>0</v>
      </c>
      <c r="AC36">
        <v>2</v>
      </c>
      <c r="AD36">
        <f t="shared" si="45"/>
        <v>1</v>
      </c>
      <c r="AE36">
        <f t="shared" si="68"/>
        <v>0</v>
      </c>
      <c r="AF36">
        <f t="shared" si="69"/>
        <v>0</v>
      </c>
      <c r="AG36">
        <f t="shared" si="70"/>
        <v>0</v>
      </c>
      <c r="AH36">
        <v>1</v>
      </c>
      <c r="AL36">
        <v>1</v>
      </c>
      <c r="AO36" s="1">
        <f t="shared" si="71"/>
        <v>1</v>
      </c>
      <c r="AP36" s="1">
        <f t="shared" si="72"/>
        <v>0</v>
      </c>
      <c r="AQ36" s="1">
        <f t="shared" si="73"/>
        <v>0</v>
      </c>
      <c r="AR36" s="1">
        <f t="shared" si="74"/>
        <v>0</v>
      </c>
      <c r="AS36" s="1">
        <f t="shared" si="75"/>
        <v>0</v>
      </c>
      <c r="AT36" s="1">
        <f t="shared" si="76"/>
        <v>0</v>
      </c>
      <c r="AU36" s="1">
        <f t="shared" si="77"/>
        <v>0</v>
      </c>
      <c r="AV36" s="1">
        <f t="shared" si="78"/>
        <v>0</v>
      </c>
      <c r="AW36" s="1">
        <f t="shared" si="79"/>
        <v>0</v>
      </c>
      <c r="AY36" s="1">
        <f t="shared" si="80"/>
        <v>0</v>
      </c>
      <c r="AZ36" s="1">
        <f t="shared" si="81"/>
        <v>0</v>
      </c>
      <c r="BA36" s="1">
        <f t="shared" si="82"/>
        <v>0</v>
      </c>
      <c r="BB36" s="1">
        <f t="shared" si="83"/>
        <v>0</v>
      </c>
      <c r="BE36">
        <f t="shared" si="84"/>
        <v>0</v>
      </c>
      <c r="BF36" s="1" t="str">
        <f t="shared" si="85"/>
        <v>CVCV</v>
      </c>
      <c r="BG36" s="1">
        <v>1</v>
      </c>
      <c r="BP36" s="1">
        <f t="shared" si="86"/>
        <v>1</v>
      </c>
      <c r="BS36" s="1" t="str">
        <f t="shared" si="87"/>
        <v>k</v>
      </c>
      <c r="BT36" s="1" t="str">
        <f t="shared" si="88"/>
        <v>ka</v>
      </c>
      <c r="BU36" s="1" t="str">
        <f t="shared" si="89"/>
        <v>u</v>
      </c>
    </row>
    <row r="37" spans="1:73">
      <c r="A37">
        <v>790</v>
      </c>
      <c r="B37" s="30" t="s">
        <v>353</v>
      </c>
      <c r="C37" t="s">
        <v>1642</v>
      </c>
      <c r="D37" t="s">
        <v>1155</v>
      </c>
      <c r="E37" t="s">
        <v>1155</v>
      </c>
      <c r="F37" t="s">
        <v>2875</v>
      </c>
      <c r="G37" s="1">
        <f t="shared" si="46"/>
        <v>0</v>
      </c>
      <c r="H37" s="1">
        <f t="shared" si="47"/>
        <v>0</v>
      </c>
      <c r="I37" s="1">
        <f t="shared" si="48"/>
        <v>0</v>
      </c>
      <c r="J37" s="1">
        <f t="shared" si="49"/>
        <v>0</v>
      </c>
      <c r="K37" s="1">
        <f t="shared" si="50"/>
        <v>0</v>
      </c>
      <c r="L37" s="1">
        <f t="shared" si="51"/>
        <v>0</v>
      </c>
      <c r="M37" s="1">
        <f t="shared" si="52"/>
        <v>0</v>
      </c>
      <c r="N37" s="1">
        <f t="shared" si="53"/>
        <v>0</v>
      </c>
      <c r="O37" s="1">
        <f t="shared" si="54"/>
        <v>0</v>
      </c>
      <c r="P37" s="1">
        <f t="shared" si="55"/>
        <v>0</v>
      </c>
      <c r="Q37" s="1">
        <f t="shared" si="56"/>
        <v>0</v>
      </c>
      <c r="R37" s="1">
        <f t="shared" si="57"/>
        <v>0</v>
      </c>
      <c r="S37" s="1">
        <f t="shared" si="58"/>
        <v>0</v>
      </c>
      <c r="T37" s="1">
        <f t="shared" si="59"/>
        <v>0</v>
      </c>
      <c r="U37" s="1">
        <f t="shared" si="60"/>
        <v>0</v>
      </c>
      <c r="V37" s="1">
        <f t="shared" si="61"/>
        <v>0</v>
      </c>
      <c r="W37" s="1">
        <f t="shared" si="62"/>
        <v>0</v>
      </c>
      <c r="X37" s="1">
        <f t="shared" si="63"/>
        <v>0</v>
      </c>
      <c r="Y37" s="1">
        <f t="shared" si="64"/>
        <v>0</v>
      </c>
      <c r="Z37" s="1">
        <f t="shared" si="65"/>
        <v>0</v>
      </c>
      <c r="AA37" s="1">
        <f t="shared" si="66"/>
        <v>0</v>
      </c>
      <c r="AB37">
        <f t="shared" si="67"/>
        <v>0</v>
      </c>
      <c r="AC37">
        <v>2</v>
      </c>
      <c r="AD37">
        <f t="shared" si="45"/>
        <v>1</v>
      </c>
      <c r="AE37">
        <f t="shared" si="68"/>
        <v>0</v>
      </c>
      <c r="AF37">
        <f t="shared" si="69"/>
        <v>0</v>
      </c>
      <c r="AG37">
        <f t="shared" si="70"/>
        <v>0</v>
      </c>
      <c r="AH37">
        <v>1</v>
      </c>
      <c r="AL37">
        <v>1</v>
      </c>
      <c r="AO37" s="1">
        <f t="shared" si="71"/>
        <v>0</v>
      </c>
      <c r="AP37" s="1">
        <f t="shared" si="72"/>
        <v>0</v>
      </c>
      <c r="AQ37" s="1">
        <f t="shared" si="73"/>
        <v>0</v>
      </c>
      <c r="AR37" s="1">
        <f t="shared" si="74"/>
        <v>0</v>
      </c>
      <c r="AS37" s="1">
        <f t="shared" si="75"/>
        <v>0</v>
      </c>
      <c r="AT37" s="1">
        <f t="shared" si="76"/>
        <v>0</v>
      </c>
      <c r="AU37" s="1">
        <f t="shared" si="77"/>
        <v>0</v>
      </c>
      <c r="AV37" s="1">
        <f t="shared" si="78"/>
        <v>0</v>
      </c>
      <c r="AW37" s="1">
        <f t="shared" si="79"/>
        <v>0</v>
      </c>
      <c r="AY37" s="1">
        <f t="shared" si="80"/>
        <v>0</v>
      </c>
      <c r="AZ37" s="1">
        <f t="shared" si="81"/>
        <v>0</v>
      </c>
      <c r="BA37" s="1">
        <f t="shared" si="82"/>
        <v>0</v>
      </c>
      <c r="BB37" s="1">
        <f t="shared" si="83"/>
        <v>0</v>
      </c>
      <c r="BE37">
        <f t="shared" si="84"/>
        <v>0</v>
      </c>
      <c r="BF37" s="1" t="str">
        <f t="shared" si="85"/>
        <v>VCCV</v>
      </c>
      <c r="BG37" s="1"/>
      <c r="BP37" s="1">
        <f t="shared" si="86"/>
        <v>0</v>
      </c>
      <c r="BS37" s="1" t="str">
        <f t="shared" si="87"/>
        <v>m</v>
      </c>
      <c r="BT37" s="1" t="str">
        <f t="shared" si="88"/>
        <v>ma</v>
      </c>
      <c r="BU37" s="1" t="str">
        <f t="shared" si="89"/>
        <v>i</v>
      </c>
    </row>
    <row r="38" spans="1:73">
      <c r="A38">
        <v>1571</v>
      </c>
      <c r="B38" s="30" t="s">
        <v>102</v>
      </c>
      <c r="C38" t="s">
        <v>1286</v>
      </c>
      <c r="D38" t="s">
        <v>1155</v>
      </c>
      <c r="E38" t="s">
        <v>1155</v>
      </c>
      <c r="F38" t="s">
        <v>2845</v>
      </c>
      <c r="G38" s="1">
        <f t="shared" si="46"/>
        <v>0</v>
      </c>
      <c r="H38" s="1">
        <f t="shared" si="47"/>
        <v>0</v>
      </c>
      <c r="I38" s="1">
        <f t="shared" si="48"/>
        <v>1</v>
      </c>
      <c r="J38" s="1">
        <f t="shared" si="49"/>
        <v>0</v>
      </c>
      <c r="K38" s="1">
        <f t="shared" si="50"/>
        <v>0</v>
      </c>
      <c r="L38" s="1">
        <f t="shared" si="51"/>
        <v>0</v>
      </c>
      <c r="M38" s="1">
        <f t="shared" si="52"/>
        <v>0</v>
      </c>
      <c r="N38" s="1">
        <f t="shared" si="53"/>
        <v>0</v>
      </c>
      <c r="O38" s="1">
        <f t="shared" si="54"/>
        <v>0</v>
      </c>
      <c r="P38" s="1">
        <f t="shared" si="55"/>
        <v>0</v>
      </c>
      <c r="Q38" s="1">
        <f t="shared" si="56"/>
        <v>0</v>
      </c>
      <c r="R38" s="1">
        <f t="shared" si="57"/>
        <v>0</v>
      </c>
      <c r="S38" s="1">
        <f t="shared" si="58"/>
        <v>0</v>
      </c>
      <c r="T38" s="1">
        <f t="shared" si="59"/>
        <v>0</v>
      </c>
      <c r="U38" s="1">
        <f t="shared" si="60"/>
        <v>0</v>
      </c>
      <c r="V38" s="1">
        <f t="shared" si="61"/>
        <v>0</v>
      </c>
      <c r="W38" s="1">
        <f t="shared" si="62"/>
        <v>0</v>
      </c>
      <c r="X38" s="1">
        <f t="shared" si="63"/>
        <v>0</v>
      </c>
      <c r="Y38" s="1">
        <f t="shared" si="64"/>
        <v>0</v>
      </c>
      <c r="Z38" s="1">
        <f t="shared" si="65"/>
        <v>0</v>
      </c>
      <c r="AA38" s="1">
        <f t="shared" si="66"/>
        <v>0</v>
      </c>
      <c r="AB38">
        <f t="shared" si="67"/>
        <v>1</v>
      </c>
      <c r="AC38">
        <v>2</v>
      </c>
      <c r="AD38">
        <f t="shared" si="45"/>
        <v>1</v>
      </c>
      <c r="AE38">
        <f t="shared" si="68"/>
        <v>0</v>
      </c>
      <c r="AF38">
        <f t="shared" si="69"/>
        <v>0</v>
      </c>
      <c r="AG38">
        <f t="shared" si="70"/>
        <v>0</v>
      </c>
      <c r="AH38">
        <v>1</v>
      </c>
      <c r="AM38">
        <v>1</v>
      </c>
      <c r="AN38" t="str">
        <f>RIGHT(B38,1)</f>
        <v>p</v>
      </c>
      <c r="AO38" s="1">
        <f t="shared" si="71"/>
        <v>0</v>
      </c>
      <c r="AP38" s="1">
        <f t="shared" si="72"/>
        <v>0</v>
      </c>
      <c r="AQ38" s="1">
        <f t="shared" si="73"/>
        <v>0</v>
      </c>
      <c r="AR38" s="1">
        <f t="shared" si="74"/>
        <v>0</v>
      </c>
      <c r="AS38" s="1">
        <f t="shared" si="75"/>
        <v>0</v>
      </c>
      <c r="AT38" s="1">
        <f t="shared" si="76"/>
        <v>1</v>
      </c>
      <c r="AU38" s="1">
        <f t="shared" si="77"/>
        <v>0</v>
      </c>
      <c r="AV38" s="1">
        <f t="shared" si="78"/>
        <v>0</v>
      </c>
      <c r="AW38" s="1">
        <f t="shared" si="79"/>
        <v>0</v>
      </c>
      <c r="AY38" s="1">
        <f t="shared" si="80"/>
        <v>0</v>
      </c>
      <c r="AZ38" s="1">
        <f t="shared" si="81"/>
        <v>0</v>
      </c>
      <c r="BA38" s="1">
        <f t="shared" si="82"/>
        <v>0</v>
      </c>
      <c r="BB38" s="1">
        <f t="shared" si="83"/>
        <v>0</v>
      </c>
      <c r="BE38">
        <f t="shared" si="84"/>
        <v>0</v>
      </c>
      <c r="BF38" s="1" t="str">
        <f t="shared" si="85"/>
        <v>CVVC</v>
      </c>
      <c r="BG38" s="1"/>
      <c r="BN38">
        <v>1</v>
      </c>
      <c r="BP38" s="1">
        <f t="shared" si="86"/>
        <v>1</v>
      </c>
      <c r="BS38" s="1" t="str">
        <f t="shared" si="87"/>
        <v>s</v>
      </c>
      <c r="BT38" s="1" t="str">
        <f t="shared" si="88"/>
        <v>sa</v>
      </c>
      <c r="BU38" s="1" t="str">
        <f t="shared" si="89"/>
        <v>p</v>
      </c>
    </row>
    <row r="39" spans="1:73">
      <c r="A39">
        <v>433</v>
      </c>
      <c r="B39" s="30" t="s">
        <v>10</v>
      </c>
      <c r="C39" t="s">
        <v>1176</v>
      </c>
      <c r="D39" t="s">
        <v>1143</v>
      </c>
      <c r="E39" t="s">
        <v>1143</v>
      </c>
      <c r="F39" t="s">
        <v>2830</v>
      </c>
      <c r="G39" s="1">
        <f t="shared" si="46"/>
        <v>0</v>
      </c>
      <c r="H39" s="1">
        <f t="shared" si="47"/>
        <v>0</v>
      </c>
      <c r="I39" s="1">
        <f t="shared" si="48"/>
        <v>0</v>
      </c>
      <c r="J39" s="1">
        <f t="shared" si="49"/>
        <v>0</v>
      </c>
      <c r="K39" s="1">
        <f t="shared" si="50"/>
        <v>0</v>
      </c>
      <c r="L39" s="1">
        <f t="shared" si="51"/>
        <v>1</v>
      </c>
      <c r="M39" s="1">
        <f t="shared" si="52"/>
        <v>0</v>
      </c>
      <c r="N39" s="1">
        <f t="shared" si="53"/>
        <v>0</v>
      </c>
      <c r="O39" s="1">
        <f t="shared" si="54"/>
        <v>0</v>
      </c>
      <c r="P39" s="1">
        <f t="shared" si="55"/>
        <v>0</v>
      </c>
      <c r="Q39" s="1">
        <f t="shared" si="56"/>
        <v>0</v>
      </c>
      <c r="R39" s="1">
        <f t="shared" si="57"/>
        <v>0</v>
      </c>
      <c r="S39" s="1">
        <f t="shared" si="58"/>
        <v>0</v>
      </c>
      <c r="T39" s="1">
        <f t="shared" si="59"/>
        <v>0</v>
      </c>
      <c r="U39" s="1">
        <f t="shared" si="60"/>
        <v>0</v>
      </c>
      <c r="V39" s="1">
        <f t="shared" si="61"/>
        <v>0</v>
      </c>
      <c r="W39" s="1">
        <f t="shared" si="62"/>
        <v>0</v>
      </c>
      <c r="X39" s="1">
        <f t="shared" si="63"/>
        <v>0</v>
      </c>
      <c r="Y39" s="1">
        <f t="shared" si="64"/>
        <v>0</v>
      </c>
      <c r="Z39" s="1">
        <f t="shared" si="65"/>
        <v>0</v>
      </c>
      <c r="AA39" s="1">
        <f t="shared" si="66"/>
        <v>0</v>
      </c>
      <c r="AB39">
        <f t="shared" si="67"/>
        <v>1</v>
      </c>
      <c r="AC39">
        <v>2</v>
      </c>
      <c r="AD39">
        <f t="shared" si="45"/>
        <v>1</v>
      </c>
      <c r="AE39">
        <f t="shared" si="68"/>
        <v>0</v>
      </c>
      <c r="AF39">
        <f t="shared" si="69"/>
        <v>0</v>
      </c>
      <c r="AG39">
        <f t="shared" si="70"/>
        <v>0</v>
      </c>
      <c r="AJ39">
        <v>1</v>
      </c>
      <c r="AK39">
        <v>1</v>
      </c>
      <c r="AL39">
        <v>1</v>
      </c>
      <c r="AO39" s="1">
        <f t="shared" si="71"/>
        <v>0</v>
      </c>
      <c r="AP39" s="1">
        <f t="shared" si="72"/>
        <v>0</v>
      </c>
      <c r="AQ39" s="1">
        <f t="shared" si="73"/>
        <v>0</v>
      </c>
      <c r="AR39" s="1">
        <f t="shared" si="74"/>
        <v>0</v>
      </c>
      <c r="AS39" s="1">
        <f t="shared" si="75"/>
        <v>0</v>
      </c>
      <c r="AT39" s="1">
        <f t="shared" si="76"/>
        <v>0</v>
      </c>
      <c r="AU39" s="1">
        <f t="shared" si="77"/>
        <v>1</v>
      </c>
      <c r="AV39" s="1">
        <f t="shared" si="78"/>
        <v>0</v>
      </c>
      <c r="AW39" s="1">
        <f t="shared" si="79"/>
        <v>0</v>
      </c>
      <c r="AY39" s="1">
        <f t="shared" si="80"/>
        <v>0</v>
      </c>
      <c r="AZ39" s="1">
        <f t="shared" si="81"/>
        <v>0</v>
      </c>
      <c r="BA39" s="1">
        <f t="shared" si="82"/>
        <v>0</v>
      </c>
      <c r="BB39" s="1">
        <f t="shared" si="83"/>
        <v>0</v>
      </c>
      <c r="BE39">
        <f t="shared" si="84"/>
        <v>0</v>
      </c>
      <c r="BF39" s="1" t="str">
        <f t="shared" si="85"/>
        <v>VV</v>
      </c>
      <c r="BG39" s="1"/>
      <c r="BO39">
        <v>1</v>
      </c>
      <c r="BP39" s="1">
        <f t="shared" si="86"/>
        <v>1</v>
      </c>
      <c r="BS39" s="1" t="str">
        <f t="shared" si="87"/>
        <v>i</v>
      </c>
      <c r="BT39" s="1" t="str">
        <f t="shared" si="88"/>
        <v>ia</v>
      </c>
      <c r="BU39" s="1" t="str">
        <f t="shared" si="89"/>
        <v>a</v>
      </c>
    </row>
    <row r="40" spans="1:73">
      <c r="A40">
        <v>903</v>
      </c>
      <c r="B40" s="30" t="s">
        <v>6</v>
      </c>
      <c r="C40" t="s">
        <v>1172</v>
      </c>
      <c r="D40" t="s">
        <v>1143</v>
      </c>
      <c r="E40" t="s">
        <v>1143</v>
      </c>
      <c r="F40" t="s">
        <v>2833</v>
      </c>
      <c r="G40" s="1">
        <f t="shared" si="46"/>
        <v>0</v>
      </c>
      <c r="H40" s="1">
        <f t="shared" si="47"/>
        <v>0</v>
      </c>
      <c r="I40" s="1">
        <f t="shared" si="48"/>
        <v>1</v>
      </c>
      <c r="J40" s="1">
        <f t="shared" si="49"/>
        <v>0</v>
      </c>
      <c r="K40" s="1">
        <f t="shared" si="50"/>
        <v>0</v>
      </c>
      <c r="L40" s="1">
        <f t="shared" si="51"/>
        <v>0</v>
      </c>
      <c r="M40" s="1">
        <f t="shared" si="52"/>
        <v>0</v>
      </c>
      <c r="N40" s="1">
        <f t="shared" si="53"/>
        <v>0</v>
      </c>
      <c r="O40" s="1">
        <f t="shared" si="54"/>
        <v>0</v>
      </c>
      <c r="P40" s="1">
        <f t="shared" si="55"/>
        <v>0</v>
      </c>
      <c r="Q40" s="1">
        <f t="shared" si="56"/>
        <v>0</v>
      </c>
      <c r="R40" s="1">
        <f t="shared" si="57"/>
        <v>0</v>
      </c>
      <c r="S40" s="1">
        <f t="shared" si="58"/>
        <v>0</v>
      </c>
      <c r="T40" s="1">
        <f t="shared" si="59"/>
        <v>0</v>
      </c>
      <c r="U40" s="1">
        <f t="shared" si="60"/>
        <v>0</v>
      </c>
      <c r="V40" s="1">
        <f t="shared" si="61"/>
        <v>0</v>
      </c>
      <c r="W40" s="1">
        <f t="shared" si="62"/>
        <v>0</v>
      </c>
      <c r="X40" s="1">
        <f t="shared" si="63"/>
        <v>0</v>
      </c>
      <c r="Y40" s="1">
        <f t="shared" si="64"/>
        <v>0</v>
      </c>
      <c r="Z40" s="1">
        <f t="shared" si="65"/>
        <v>0</v>
      </c>
      <c r="AA40" s="1">
        <f t="shared" si="66"/>
        <v>0</v>
      </c>
      <c r="AB40">
        <f t="shared" si="67"/>
        <v>1</v>
      </c>
      <c r="AC40">
        <v>2</v>
      </c>
      <c r="AD40">
        <f t="shared" si="45"/>
        <v>1</v>
      </c>
      <c r="AE40">
        <f t="shared" si="68"/>
        <v>0</v>
      </c>
      <c r="AF40">
        <f t="shared" si="69"/>
        <v>0</v>
      </c>
      <c r="AG40">
        <f t="shared" si="70"/>
        <v>0</v>
      </c>
      <c r="AH40">
        <v>1</v>
      </c>
      <c r="AL40">
        <v>1</v>
      </c>
      <c r="AO40" s="1">
        <f t="shared" si="71"/>
        <v>0</v>
      </c>
      <c r="AP40" s="1">
        <f t="shared" si="72"/>
        <v>0</v>
      </c>
      <c r="AQ40" s="1">
        <f t="shared" si="73"/>
        <v>0</v>
      </c>
      <c r="AR40" s="1">
        <f t="shared" si="74"/>
        <v>0</v>
      </c>
      <c r="AS40" s="1">
        <f t="shared" si="75"/>
        <v>1</v>
      </c>
      <c r="AT40" s="1">
        <f t="shared" si="76"/>
        <v>0</v>
      </c>
      <c r="AU40" s="1">
        <f t="shared" si="77"/>
        <v>0</v>
      </c>
      <c r="AV40" s="1">
        <f t="shared" si="78"/>
        <v>0</v>
      </c>
      <c r="AW40" s="1">
        <f t="shared" si="79"/>
        <v>0</v>
      </c>
      <c r="AY40" s="1">
        <f t="shared" si="80"/>
        <v>0</v>
      </c>
      <c r="AZ40" s="1">
        <f t="shared" si="81"/>
        <v>0</v>
      </c>
      <c r="BA40" s="1">
        <f t="shared" si="82"/>
        <v>0</v>
      </c>
      <c r="BB40" s="1">
        <f t="shared" si="83"/>
        <v>0</v>
      </c>
      <c r="BE40">
        <f t="shared" si="84"/>
        <v>0</v>
      </c>
      <c r="BF40" s="1" t="str">
        <f t="shared" si="85"/>
        <v>CVV</v>
      </c>
      <c r="BG40" s="1"/>
      <c r="BO40">
        <v>1</v>
      </c>
      <c r="BP40" s="1">
        <f t="shared" si="86"/>
        <v>1</v>
      </c>
      <c r="BS40" s="1" t="str">
        <f t="shared" si="87"/>
        <v>n</v>
      </c>
      <c r="BT40" s="1" t="str">
        <f t="shared" si="88"/>
        <v>na</v>
      </c>
      <c r="BU40" s="1" t="str">
        <f t="shared" si="89"/>
        <v>a</v>
      </c>
    </row>
    <row r="41" spans="1:73">
      <c r="A41">
        <v>921</v>
      </c>
      <c r="B41" s="30" t="s">
        <v>534</v>
      </c>
      <c r="C41" t="s">
        <v>1187</v>
      </c>
      <c r="D41" t="s">
        <v>1143</v>
      </c>
      <c r="E41" t="s">
        <v>1143</v>
      </c>
      <c r="F41" t="s">
        <v>2834</v>
      </c>
      <c r="G41" s="1">
        <f t="shared" si="46"/>
        <v>0</v>
      </c>
      <c r="H41" s="1">
        <f t="shared" si="47"/>
        <v>0</v>
      </c>
      <c r="I41" s="1">
        <f t="shared" si="48"/>
        <v>0</v>
      </c>
      <c r="J41" s="1">
        <f t="shared" si="49"/>
        <v>0</v>
      </c>
      <c r="K41" s="1">
        <f t="shared" si="50"/>
        <v>0</v>
      </c>
      <c r="L41" s="1">
        <f t="shared" si="51"/>
        <v>0</v>
      </c>
      <c r="M41" s="1">
        <f t="shared" si="52"/>
        <v>0</v>
      </c>
      <c r="N41" s="1">
        <f t="shared" si="53"/>
        <v>0</v>
      </c>
      <c r="O41" s="1">
        <f t="shared" si="54"/>
        <v>0</v>
      </c>
      <c r="P41" s="1">
        <f t="shared" si="55"/>
        <v>0</v>
      </c>
      <c r="Q41" s="1">
        <f t="shared" si="56"/>
        <v>0</v>
      </c>
      <c r="R41" s="1">
        <f t="shared" si="57"/>
        <v>0</v>
      </c>
      <c r="S41" s="1">
        <f t="shared" si="58"/>
        <v>0</v>
      </c>
      <c r="T41" s="1">
        <f t="shared" si="59"/>
        <v>0</v>
      </c>
      <c r="U41" s="1">
        <f t="shared" si="60"/>
        <v>0</v>
      </c>
      <c r="V41" s="1">
        <f t="shared" si="61"/>
        <v>0</v>
      </c>
      <c r="W41" s="1">
        <f t="shared" si="62"/>
        <v>0</v>
      </c>
      <c r="X41" s="1">
        <f t="shared" si="63"/>
        <v>0</v>
      </c>
      <c r="Y41" s="1">
        <f t="shared" si="64"/>
        <v>0</v>
      </c>
      <c r="Z41" s="1">
        <f t="shared" si="65"/>
        <v>0</v>
      </c>
      <c r="AA41" s="1">
        <f t="shared" si="66"/>
        <v>0</v>
      </c>
      <c r="AB41">
        <f t="shared" si="67"/>
        <v>0</v>
      </c>
      <c r="AC41">
        <v>2</v>
      </c>
      <c r="AD41">
        <f t="shared" si="45"/>
        <v>1</v>
      </c>
      <c r="AE41">
        <f t="shared" si="68"/>
        <v>0</v>
      </c>
      <c r="AF41">
        <f t="shared" si="69"/>
        <v>0</v>
      </c>
      <c r="AG41">
        <f t="shared" si="70"/>
        <v>0</v>
      </c>
      <c r="AH41">
        <v>1</v>
      </c>
      <c r="AL41">
        <v>1</v>
      </c>
      <c r="AO41" s="1">
        <f t="shared" si="71"/>
        <v>1</v>
      </c>
      <c r="AP41" s="1">
        <f t="shared" si="72"/>
        <v>0</v>
      </c>
      <c r="AQ41" s="1">
        <f t="shared" si="73"/>
        <v>0</v>
      </c>
      <c r="AR41" s="1">
        <f t="shared" si="74"/>
        <v>0</v>
      </c>
      <c r="AS41" s="1">
        <f t="shared" si="75"/>
        <v>0</v>
      </c>
      <c r="AT41" s="1">
        <f t="shared" si="76"/>
        <v>0</v>
      </c>
      <c r="AU41" s="1">
        <f t="shared" si="77"/>
        <v>0</v>
      </c>
      <c r="AV41" s="1">
        <f t="shared" si="78"/>
        <v>0</v>
      </c>
      <c r="AW41" s="1">
        <f t="shared" si="79"/>
        <v>0</v>
      </c>
      <c r="AY41" s="1">
        <f t="shared" si="80"/>
        <v>0</v>
      </c>
      <c r="AZ41" s="1">
        <f t="shared" si="81"/>
        <v>0</v>
      </c>
      <c r="BA41" s="1">
        <f t="shared" si="82"/>
        <v>0</v>
      </c>
      <c r="BB41" s="1">
        <f t="shared" si="83"/>
        <v>0</v>
      </c>
      <c r="BE41">
        <f t="shared" si="84"/>
        <v>0</v>
      </c>
      <c r="BF41" s="1" t="str">
        <f t="shared" si="85"/>
        <v>CVCV</v>
      </c>
      <c r="BG41" s="1">
        <v>1</v>
      </c>
      <c r="BH41">
        <v>1</v>
      </c>
      <c r="BP41" s="1">
        <f t="shared" si="86"/>
        <v>2</v>
      </c>
      <c r="BS41" s="1" t="str">
        <f t="shared" si="87"/>
        <v>n</v>
      </c>
      <c r="BT41" s="1" t="str">
        <f t="shared" si="88"/>
        <v>na</v>
      </c>
      <c r="BU41" s="1" t="str">
        <f t="shared" si="89"/>
        <v>a</v>
      </c>
    </row>
    <row r="42" spans="1:73">
      <c r="A42">
        <v>950</v>
      </c>
      <c r="B42" s="30" t="s">
        <v>27</v>
      </c>
      <c r="C42" t="s">
        <v>1193</v>
      </c>
      <c r="D42" t="s">
        <v>1143</v>
      </c>
      <c r="E42" t="s">
        <v>1143</v>
      </c>
      <c r="F42" t="s">
        <v>2833</v>
      </c>
      <c r="G42" s="1">
        <f t="shared" si="46"/>
        <v>0</v>
      </c>
      <c r="H42" s="1">
        <f t="shared" si="47"/>
        <v>1</v>
      </c>
      <c r="I42" s="1">
        <f t="shared" si="48"/>
        <v>0</v>
      </c>
      <c r="J42" s="1">
        <f t="shared" si="49"/>
        <v>0</v>
      </c>
      <c r="K42" s="1">
        <f t="shared" si="50"/>
        <v>0</v>
      </c>
      <c r="L42" s="1">
        <f t="shared" si="51"/>
        <v>0</v>
      </c>
      <c r="M42" s="1">
        <f t="shared" si="52"/>
        <v>0</v>
      </c>
      <c r="N42" s="1">
        <f t="shared" si="53"/>
        <v>0</v>
      </c>
      <c r="O42" s="1">
        <f t="shared" si="54"/>
        <v>0</v>
      </c>
      <c r="P42" s="1">
        <f t="shared" si="55"/>
        <v>0</v>
      </c>
      <c r="Q42" s="1">
        <f t="shared" si="56"/>
        <v>0</v>
      </c>
      <c r="R42" s="1">
        <f t="shared" si="57"/>
        <v>0</v>
      </c>
      <c r="S42" s="1">
        <f t="shared" si="58"/>
        <v>0</v>
      </c>
      <c r="T42" s="1">
        <f t="shared" si="59"/>
        <v>0</v>
      </c>
      <c r="U42" s="1">
        <f t="shared" si="60"/>
        <v>0</v>
      </c>
      <c r="V42" s="1">
        <f t="shared" si="61"/>
        <v>0</v>
      </c>
      <c r="W42" s="1">
        <f t="shared" si="62"/>
        <v>0</v>
      </c>
      <c r="X42" s="1">
        <f t="shared" si="63"/>
        <v>0</v>
      </c>
      <c r="Y42" s="1">
        <f t="shared" si="64"/>
        <v>0</v>
      </c>
      <c r="Z42" s="1">
        <f t="shared" si="65"/>
        <v>0</v>
      </c>
      <c r="AA42" s="1">
        <f t="shared" si="66"/>
        <v>0</v>
      </c>
      <c r="AB42">
        <f t="shared" si="67"/>
        <v>1</v>
      </c>
      <c r="AC42">
        <v>2</v>
      </c>
      <c r="AD42">
        <f t="shared" si="45"/>
        <v>1</v>
      </c>
      <c r="AE42">
        <f t="shared" si="68"/>
        <v>0</v>
      </c>
      <c r="AF42">
        <f t="shared" si="69"/>
        <v>0</v>
      </c>
      <c r="AG42">
        <f t="shared" si="70"/>
        <v>0</v>
      </c>
      <c r="AH42">
        <v>1</v>
      </c>
      <c r="AL42">
        <v>1</v>
      </c>
      <c r="AO42" s="1">
        <f t="shared" si="71"/>
        <v>0</v>
      </c>
      <c r="AP42" s="1">
        <f t="shared" si="72"/>
        <v>0</v>
      </c>
      <c r="AQ42" s="1">
        <f t="shared" si="73"/>
        <v>0</v>
      </c>
      <c r="AR42" s="1">
        <f t="shared" si="74"/>
        <v>0</v>
      </c>
      <c r="AS42" s="1">
        <f t="shared" si="75"/>
        <v>1</v>
      </c>
      <c r="AT42" s="1">
        <f t="shared" si="76"/>
        <v>0</v>
      </c>
      <c r="AU42" s="1">
        <f t="shared" si="77"/>
        <v>0</v>
      </c>
      <c r="AV42" s="1">
        <f t="shared" si="78"/>
        <v>0</v>
      </c>
      <c r="AW42" s="1">
        <f t="shared" si="79"/>
        <v>0</v>
      </c>
      <c r="AY42" s="1">
        <f t="shared" si="80"/>
        <v>0</v>
      </c>
      <c r="AZ42" s="1">
        <f t="shared" si="81"/>
        <v>0</v>
      </c>
      <c r="BA42" s="1">
        <f t="shared" si="82"/>
        <v>0</v>
      </c>
      <c r="BB42" s="1">
        <f t="shared" si="83"/>
        <v>0</v>
      </c>
      <c r="BE42">
        <f t="shared" si="84"/>
        <v>0</v>
      </c>
      <c r="BF42" s="1" t="str">
        <f t="shared" si="85"/>
        <v>CVV</v>
      </c>
      <c r="BG42" s="1"/>
      <c r="BO42">
        <v>1</v>
      </c>
      <c r="BP42" s="1">
        <f t="shared" si="86"/>
        <v>1</v>
      </c>
      <c r="BS42" s="1" t="str">
        <f t="shared" si="87"/>
        <v>n</v>
      </c>
      <c r="BT42" s="1" t="str">
        <f t="shared" si="88"/>
        <v>ne</v>
      </c>
      <c r="BU42" s="1" t="str">
        <f t="shared" si="89"/>
        <v>e</v>
      </c>
    </row>
    <row r="43" spans="1:73">
      <c r="A43">
        <v>4</v>
      </c>
      <c r="B43" s="30" t="s">
        <v>7</v>
      </c>
      <c r="C43" t="s">
        <v>1173</v>
      </c>
      <c r="D43" t="s">
        <v>1144</v>
      </c>
      <c r="E43" t="s">
        <v>1144</v>
      </c>
      <c r="F43" t="s">
        <v>2830</v>
      </c>
      <c r="G43" s="1">
        <f t="shared" si="46"/>
        <v>0</v>
      </c>
      <c r="H43" s="1">
        <f t="shared" si="47"/>
        <v>0</v>
      </c>
      <c r="I43" s="1">
        <f t="shared" si="48"/>
        <v>1</v>
      </c>
      <c r="J43" s="1">
        <f t="shared" si="49"/>
        <v>0</v>
      </c>
      <c r="K43" s="1">
        <f t="shared" si="50"/>
        <v>0</v>
      </c>
      <c r="L43" s="1">
        <f t="shared" si="51"/>
        <v>0</v>
      </c>
      <c r="M43" s="1">
        <f t="shared" si="52"/>
        <v>0</v>
      </c>
      <c r="N43" s="1">
        <f t="shared" si="53"/>
        <v>0</v>
      </c>
      <c r="O43" s="1">
        <f t="shared" si="54"/>
        <v>0</v>
      </c>
      <c r="P43" s="1">
        <f t="shared" si="55"/>
        <v>0</v>
      </c>
      <c r="Q43" s="1">
        <f t="shared" si="56"/>
        <v>0</v>
      </c>
      <c r="R43" s="1">
        <f t="shared" si="57"/>
        <v>0</v>
      </c>
      <c r="S43" s="1">
        <f t="shared" si="58"/>
        <v>0</v>
      </c>
      <c r="T43" s="1">
        <f t="shared" si="59"/>
        <v>0</v>
      </c>
      <c r="U43" s="1">
        <f t="shared" si="60"/>
        <v>0</v>
      </c>
      <c r="V43" s="1">
        <f t="shared" si="61"/>
        <v>0</v>
      </c>
      <c r="W43" s="1">
        <f t="shared" si="62"/>
        <v>0</v>
      </c>
      <c r="X43" s="1">
        <f t="shared" si="63"/>
        <v>0</v>
      </c>
      <c r="Y43" s="1">
        <f t="shared" si="64"/>
        <v>0</v>
      </c>
      <c r="Z43" s="1">
        <f t="shared" si="65"/>
        <v>0</v>
      </c>
      <c r="AA43" s="1">
        <f t="shared" si="66"/>
        <v>0</v>
      </c>
      <c r="AB43">
        <f t="shared" si="67"/>
        <v>1</v>
      </c>
      <c r="AC43">
        <v>2</v>
      </c>
      <c r="AD43">
        <f t="shared" si="45"/>
        <v>1</v>
      </c>
      <c r="AE43">
        <f t="shared" si="68"/>
        <v>0</v>
      </c>
      <c r="AF43">
        <f t="shared" si="69"/>
        <v>0</v>
      </c>
      <c r="AG43">
        <f t="shared" si="70"/>
        <v>0</v>
      </c>
      <c r="AJ43">
        <v>1</v>
      </c>
      <c r="AK43">
        <v>1</v>
      </c>
      <c r="AL43">
        <v>1</v>
      </c>
      <c r="AO43" s="1">
        <f t="shared" si="71"/>
        <v>0</v>
      </c>
      <c r="AP43" s="1">
        <f t="shared" si="72"/>
        <v>0</v>
      </c>
      <c r="AQ43" s="1">
        <f t="shared" si="73"/>
        <v>0</v>
      </c>
      <c r="AR43" s="1">
        <f t="shared" si="74"/>
        <v>0</v>
      </c>
      <c r="AS43" s="1">
        <f t="shared" si="75"/>
        <v>0</v>
      </c>
      <c r="AT43" s="1">
        <f t="shared" si="76"/>
        <v>0</v>
      </c>
      <c r="AU43" s="1">
        <f t="shared" si="77"/>
        <v>1</v>
      </c>
      <c r="AV43" s="1">
        <f t="shared" si="78"/>
        <v>0</v>
      </c>
      <c r="AW43" s="1">
        <f t="shared" si="79"/>
        <v>0</v>
      </c>
      <c r="AY43" s="1">
        <f t="shared" si="80"/>
        <v>0</v>
      </c>
      <c r="AZ43" s="1">
        <f t="shared" si="81"/>
        <v>0</v>
      </c>
      <c r="BA43" s="1">
        <f t="shared" si="82"/>
        <v>0</v>
      </c>
      <c r="BB43" s="1">
        <f t="shared" si="83"/>
        <v>0</v>
      </c>
      <c r="BE43">
        <f t="shared" si="84"/>
        <v>0</v>
      </c>
      <c r="BF43" s="1" t="str">
        <f t="shared" si="85"/>
        <v>VV</v>
      </c>
      <c r="BG43" s="1"/>
      <c r="BO43">
        <v>1</v>
      </c>
      <c r="BP43" s="1">
        <f t="shared" si="86"/>
        <v>1</v>
      </c>
      <c r="BS43" s="1" t="str">
        <f t="shared" si="87"/>
        <v>a</v>
      </c>
      <c r="BT43" s="1" t="str">
        <f t="shared" si="88"/>
        <v>aa</v>
      </c>
      <c r="BU43" s="1" t="str">
        <f t="shared" si="89"/>
        <v>a</v>
      </c>
    </row>
    <row r="44" spans="1:73">
      <c r="A44">
        <v>39</v>
      </c>
      <c r="B44" s="30" t="s">
        <v>445</v>
      </c>
      <c r="C44" t="s">
        <v>1188</v>
      </c>
      <c r="D44" t="s">
        <v>1144</v>
      </c>
      <c r="E44" t="s">
        <v>1144</v>
      </c>
      <c r="F44" t="s">
        <v>2839</v>
      </c>
      <c r="G44" s="1">
        <f t="shared" si="46"/>
        <v>0</v>
      </c>
      <c r="H44" s="1">
        <f t="shared" si="47"/>
        <v>0</v>
      </c>
      <c r="I44" s="1">
        <f t="shared" si="48"/>
        <v>0</v>
      </c>
      <c r="J44" s="1">
        <f t="shared" si="49"/>
        <v>0</v>
      </c>
      <c r="K44" s="1">
        <f t="shared" si="50"/>
        <v>0</v>
      </c>
      <c r="L44" s="1">
        <f t="shared" si="51"/>
        <v>0</v>
      </c>
      <c r="M44" s="1">
        <f t="shared" si="52"/>
        <v>0</v>
      </c>
      <c r="N44" s="1">
        <f t="shared" si="53"/>
        <v>0</v>
      </c>
      <c r="O44" s="1">
        <f t="shared" si="54"/>
        <v>0</v>
      </c>
      <c r="P44" s="1">
        <f t="shared" si="55"/>
        <v>0</v>
      </c>
      <c r="Q44" s="1">
        <f t="shared" si="56"/>
        <v>0</v>
      </c>
      <c r="R44" s="1">
        <f t="shared" si="57"/>
        <v>0</v>
      </c>
      <c r="S44" s="1">
        <f t="shared" si="58"/>
        <v>0</v>
      </c>
      <c r="T44" s="1">
        <f t="shared" si="59"/>
        <v>0</v>
      </c>
      <c r="U44" s="1">
        <f t="shared" si="60"/>
        <v>0</v>
      </c>
      <c r="V44" s="1">
        <f t="shared" si="61"/>
        <v>0</v>
      </c>
      <c r="W44" s="1">
        <f t="shared" si="62"/>
        <v>0</v>
      </c>
      <c r="X44" s="1">
        <f t="shared" si="63"/>
        <v>0</v>
      </c>
      <c r="Y44" s="1">
        <f t="shared" si="64"/>
        <v>0</v>
      </c>
      <c r="Z44" s="1">
        <f t="shared" si="65"/>
        <v>0</v>
      </c>
      <c r="AA44" s="1">
        <f t="shared" si="66"/>
        <v>0</v>
      </c>
      <c r="AB44">
        <f t="shared" si="67"/>
        <v>0</v>
      </c>
      <c r="AC44">
        <v>2</v>
      </c>
      <c r="AD44">
        <f t="shared" si="45"/>
        <v>1</v>
      </c>
      <c r="AE44">
        <f t="shared" si="68"/>
        <v>0</v>
      </c>
      <c r="AF44">
        <f t="shared" si="69"/>
        <v>0</v>
      </c>
      <c r="AG44">
        <f t="shared" si="70"/>
        <v>0</v>
      </c>
      <c r="AJ44">
        <v>1</v>
      </c>
      <c r="AL44">
        <v>1</v>
      </c>
      <c r="AO44" s="1">
        <f t="shared" si="71"/>
        <v>0</v>
      </c>
      <c r="AP44" s="1">
        <f t="shared" si="72"/>
        <v>0</v>
      </c>
      <c r="AQ44" s="1">
        <f t="shared" si="73"/>
        <v>1</v>
      </c>
      <c r="AR44" s="1">
        <f t="shared" si="74"/>
        <v>0</v>
      </c>
      <c r="AS44" s="1">
        <f t="shared" si="75"/>
        <v>0</v>
      </c>
      <c r="AT44" s="1">
        <f t="shared" si="76"/>
        <v>0</v>
      </c>
      <c r="AU44" s="1">
        <f t="shared" si="77"/>
        <v>0</v>
      </c>
      <c r="AV44" s="1">
        <f t="shared" si="78"/>
        <v>0</v>
      </c>
      <c r="AW44" s="1">
        <f t="shared" si="79"/>
        <v>0</v>
      </c>
      <c r="AY44" s="1">
        <f t="shared" si="80"/>
        <v>0</v>
      </c>
      <c r="AZ44" s="1">
        <f t="shared" si="81"/>
        <v>0</v>
      </c>
      <c r="BA44" s="1">
        <f t="shared" si="82"/>
        <v>0</v>
      </c>
      <c r="BB44" s="1">
        <f t="shared" si="83"/>
        <v>0</v>
      </c>
      <c r="BE44">
        <f t="shared" si="84"/>
        <v>0</v>
      </c>
      <c r="BF44" s="1" t="str">
        <f t="shared" si="85"/>
        <v>VCV</v>
      </c>
      <c r="BG44" s="1">
        <v>1</v>
      </c>
      <c r="BH44">
        <v>1</v>
      </c>
      <c r="BP44" s="1">
        <f t="shared" si="86"/>
        <v>2</v>
      </c>
      <c r="BS44" s="1" t="str">
        <f t="shared" si="87"/>
        <v>a</v>
      </c>
      <c r="BT44" s="1" t="str">
        <f t="shared" si="88"/>
        <v>an</v>
      </c>
      <c r="BU44" s="1" t="str">
        <f t="shared" si="89"/>
        <v>a</v>
      </c>
    </row>
    <row r="45" spans="1:73">
      <c r="A45">
        <v>243</v>
      </c>
      <c r="B45" s="30" t="s">
        <v>30</v>
      </c>
      <c r="C45" t="s">
        <v>1196</v>
      </c>
      <c r="D45" t="s">
        <v>1144</v>
      </c>
      <c r="E45" t="s">
        <v>1144</v>
      </c>
      <c r="F45" t="s">
        <v>2830</v>
      </c>
      <c r="G45" s="1">
        <f t="shared" si="46"/>
        <v>0</v>
      </c>
      <c r="H45" s="1">
        <f t="shared" si="47"/>
        <v>1</v>
      </c>
      <c r="I45" s="1">
        <f t="shared" si="48"/>
        <v>0</v>
      </c>
      <c r="J45" s="1">
        <f t="shared" si="49"/>
        <v>0</v>
      </c>
      <c r="K45" s="1">
        <f t="shared" si="50"/>
        <v>0</v>
      </c>
      <c r="L45" s="1">
        <f t="shared" si="51"/>
        <v>0</v>
      </c>
      <c r="M45" s="1">
        <f t="shared" si="52"/>
        <v>0</v>
      </c>
      <c r="N45" s="1">
        <f t="shared" si="53"/>
        <v>0</v>
      </c>
      <c r="O45" s="1">
        <f t="shared" si="54"/>
        <v>0</v>
      </c>
      <c r="P45" s="1">
        <f t="shared" si="55"/>
        <v>0</v>
      </c>
      <c r="Q45" s="1">
        <f t="shared" si="56"/>
        <v>0</v>
      </c>
      <c r="R45" s="1">
        <f t="shared" si="57"/>
        <v>0</v>
      </c>
      <c r="S45" s="1">
        <f t="shared" si="58"/>
        <v>0</v>
      </c>
      <c r="T45" s="1">
        <f t="shared" si="59"/>
        <v>0</v>
      </c>
      <c r="U45" s="1">
        <f t="shared" si="60"/>
        <v>0</v>
      </c>
      <c r="V45" s="1">
        <f t="shared" si="61"/>
        <v>0</v>
      </c>
      <c r="W45" s="1">
        <f t="shared" si="62"/>
        <v>0</v>
      </c>
      <c r="X45" s="1">
        <f t="shared" si="63"/>
        <v>0</v>
      </c>
      <c r="Y45" s="1">
        <f t="shared" si="64"/>
        <v>0</v>
      </c>
      <c r="Z45" s="1">
        <f t="shared" si="65"/>
        <v>0</v>
      </c>
      <c r="AA45" s="1">
        <f t="shared" si="66"/>
        <v>0</v>
      </c>
      <c r="AB45">
        <f t="shared" si="67"/>
        <v>1</v>
      </c>
      <c r="AC45">
        <v>2</v>
      </c>
      <c r="AD45">
        <f t="shared" si="45"/>
        <v>1</v>
      </c>
      <c r="AE45">
        <f t="shared" si="68"/>
        <v>0</v>
      </c>
      <c r="AF45">
        <f t="shared" si="69"/>
        <v>0</v>
      </c>
      <c r="AG45">
        <f t="shared" si="70"/>
        <v>0</v>
      </c>
      <c r="AJ45">
        <v>1</v>
      </c>
      <c r="AK45">
        <v>1</v>
      </c>
      <c r="AL45">
        <v>1</v>
      </c>
      <c r="AO45" s="1">
        <f t="shared" si="71"/>
        <v>0</v>
      </c>
      <c r="AP45" s="1">
        <f t="shared" si="72"/>
        <v>0</v>
      </c>
      <c r="AQ45" s="1">
        <f t="shared" si="73"/>
        <v>0</v>
      </c>
      <c r="AR45" s="1">
        <f t="shared" si="74"/>
        <v>0</v>
      </c>
      <c r="AS45" s="1">
        <f t="shared" si="75"/>
        <v>0</v>
      </c>
      <c r="AT45" s="1">
        <f t="shared" si="76"/>
        <v>0</v>
      </c>
      <c r="AU45" s="1">
        <f t="shared" si="77"/>
        <v>1</v>
      </c>
      <c r="AV45" s="1">
        <f t="shared" si="78"/>
        <v>0</v>
      </c>
      <c r="AW45" s="1">
        <f t="shared" si="79"/>
        <v>0</v>
      </c>
      <c r="AY45" s="1">
        <f t="shared" si="80"/>
        <v>0</v>
      </c>
      <c r="AZ45" s="1">
        <f t="shared" si="81"/>
        <v>0</v>
      </c>
      <c r="BA45" s="1">
        <f t="shared" si="82"/>
        <v>0</v>
      </c>
      <c r="BB45" s="1">
        <f t="shared" si="83"/>
        <v>0</v>
      </c>
      <c r="BE45">
        <f t="shared" si="84"/>
        <v>0</v>
      </c>
      <c r="BF45" s="1" t="str">
        <f t="shared" si="85"/>
        <v>VV</v>
      </c>
      <c r="BG45" s="1"/>
      <c r="BO45">
        <v>1</v>
      </c>
      <c r="BP45" s="1">
        <f t="shared" si="86"/>
        <v>1</v>
      </c>
      <c r="BS45" s="1" t="str">
        <f t="shared" si="87"/>
        <v>e</v>
      </c>
      <c r="BT45" s="1" t="str">
        <f t="shared" si="88"/>
        <v>ee</v>
      </c>
      <c r="BU45" s="1" t="str">
        <f t="shared" si="89"/>
        <v>e</v>
      </c>
    </row>
    <row r="46" spans="1:73">
      <c r="A46">
        <v>250</v>
      </c>
      <c r="B46" s="30" t="s">
        <v>2819</v>
      </c>
      <c r="C46" t="s">
        <v>1891</v>
      </c>
      <c r="D46" t="s">
        <v>1144</v>
      </c>
      <c r="E46" t="s">
        <v>1144</v>
      </c>
      <c r="F46" t="s">
        <v>2839</v>
      </c>
      <c r="G46" s="1">
        <f t="shared" si="46"/>
        <v>0</v>
      </c>
      <c r="H46" s="1">
        <f t="shared" si="47"/>
        <v>0</v>
      </c>
      <c r="I46" s="1">
        <f t="shared" si="48"/>
        <v>0</v>
      </c>
      <c r="J46" s="1">
        <f t="shared" si="49"/>
        <v>0</v>
      </c>
      <c r="K46" s="1">
        <f t="shared" si="50"/>
        <v>0</v>
      </c>
      <c r="L46" s="1">
        <f t="shared" si="51"/>
        <v>0</v>
      </c>
      <c r="M46" s="1">
        <f t="shared" si="52"/>
        <v>0</v>
      </c>
      <c r="N46" s="1">
        <f t="shared" si="53"/>
        <v>0</v>
      </c>
      <c r="O46" s="1">
        <f t="shared" si="54"/>
        <v>0</v>
      </c>
      <c r="P46" s="1">
        <f t="shared" si="55"/>
        <v>0</v>
      </c>
      <c r="Q46" s="1">
        <f t="shared" si="56"/>
        <v>0</v>
      </c>
      <c r="R46" s="1">
        <f t="shared" si="57"/>
        <v>0</v>
      </c>
      <c r="S46" s="1">
        <f t="shared" si="58"/>
        <v>0</v>
      </c>
      <c r="T46" s="1">
        <f t="shared" si="59"/>
        <v>0</v>
      </c>
      <c r="U46" s="1">
        <f t="shared" si="60"/>
        <v>0</v>
      </c>
      <c r="V46" s="1">
        <f t="shared" si="61"/>
        <v>0</v>
      </c>
      <c r="W46" s="1">
        <f t="shared" si="62"/>
        <v>0</v>
      </c>
      <c r="X46" s="1">
        <f t="shared" si="63"/>
        <v>0</v>
      </c>
      <c r="Y46" s="1">
        <f t="shared" si="64"/>
        <v>0</v>
      </c>
      <c r="Z46" s="1">
        <f t="shared" si="65"/>
        <v>0</v>
      </c>
      <c r="AA46" s="1">
        <f t="shared" si="66"/>
        <v>0</v>
      </c>
      <c r="AB46">
        <f t="shared" si="67"/>
        <v>0</v>
      </c>
      <c r="AC46">
        <v>2</v>
      </c>
      <c r="AD46">
        <f t="shared" si="45"/>
        <v>1</v>
      </c>
      <c r="AE46">
        <f t="shared" si="68"/>
        <v>0</v>
      </c>
      <c r="AF46">
        <f t="shared" si="69"/>
        <v>0</v>
      </c>
      <c r="AG46">
        <f t="shared" si="70"/>
        <v>0</v>
      </c>
      <c r="AJ46">
        <v>1</v>
      </c>
      <c r="AL46">
        <v>1</v>
      </c>
      <c r="AO46" s="1">
        <f t="shared" si="71"/>
        <v>0</v>
      </c>
      <c r="AP46" s="1">
        <f t="shared" si="72"/>
        <v>0</v>
      </c>
      <c r="AQ46" s="1">
        <f t="shared" si="73"/>
        <v>1</v>
      </c>
      <c r="AR46" s="1">
        <f t="shared" si="74"/>
        <v>0</v>
      </c>
      <c r="AS46" s="1">
        <f t="shared" si="75"/>
        <v>0</v>
      </c>
      <c r="AT46" s="1">
        <f t="shared" si="76"/>
        <v>0</v>
      </c>
      <c r="AU46" s="1">
        <f t="shared" si="77"/>
        <v>0</v>
      </c>
      <c r="AV46" s="1">
        <f t="shared" si="78"/>
        <v>0</v>
      </c>
      <c r="AW46" s="1">
        <f t="shared" si="79"/>
        <v>0</v>
      </c>
      <c r="AY46" s="1">
        <f t="shared" si="80"/>
        <v>0</v>
      </c>
      <c r="AZ46" s="1">
        <f t="shared" si="81"/>
        <v>0</v>
      </c>
      <c r="BA46" s="1">
        <f t="shared" si="82"/>
        <v>0</v>
      </c>
      <c r="BB46" s="1">
        <f t="shared" si="83"/>
        <v>0</v>
      </c>
      <c r="BE46">
        <f t="shared" si="84"/>
        <v>0</v>
      </c>
      <c r="BF46" s="1" t="str">
        <f t="shared" si="85"/>
        <v>VCV</v>
      </c>
      <c r="BG46" s="1">
        <v>1</v>
      </c>
      <c r="BH46">
        <v>1</v>
      </c>
      <c r="BP46" s="1">
        <f t="shared" si="86"/>
        <v>2</v>
      </c>
      <c r="BS46" s="1" t="str">
        <f t="shared" si="87"/>
        <v>e</v>
      </c>
      <c r="BT46" s="1" t="str">
        <f t="shared" si="88"/>
        <v>en</v>
      </c>
      <c r="BU46" s="1" t="str">
        <f t="shared" si="89"/>
        <v>a</v>
      </c>
    </row>
    <row r="47" spans="1:73">
      <c r="A47">
        <v>252</v>
      </c>
      <c r="B47" s="30" t="s">
        <v>747</v>
      </c>
      <c r="C47" t="s">
        <v>2182</v>
      </c>
      <c r="D47" t="s">
        <v>1144</v>
      </c>
      <c r="E47" t="s">
        <v>1144</v>
      </c>
      <c r="F47" t="s">
        <v>2839</v>
      </c>
      <c r="G47" s="1">
        <f t="shared" si="46"/>
        <v>0</v>
      </c>
      <c r="H47" s="1">
        <f t="shared" si="47"/>
        <v>0</v>
      </c>
      <c r="I47" s="1">
        <f t="shared" si="48"/>
        <v>0</v>
      </c>
      <c r="J47" s="1">
        <f t="shared" si="49"/>
        <v>0</v>
      </c>
      <c r="K47" s="1">
        <f t="shared" si="50"/>
        <v>0</v>
      </c>
      <c r="L47" s="1">
        <f t="shared" si="51"/>
        <v>0</v>
      </c>
      <c r="M47" s="1">
        <f t="shared" si="52"/>
        <v>0</v>
      </c>
      <c r="N47" s="1">
        <f t="shared" si="53"/>
        <v>0</v>
      </c>
      <c r="O47" s="1">
        <f t="shared" si="54"/>
        <v>0</v>
      </c>
      <c r="P47" s="1">
        <f t="shared" si="55"/>
        <v>0</v>
      </c>
      <c r="Q47" s="1">
        <f t="shared" si="56"/>
        <v>0</v>
      </c>
      <c r="R47" s="1">
        <f t="shared" si="57"/>
        <v>0</v>
      </c>
      <c r="S47" s="1">
        <f t="shared" si="58"/>
        <v>0</v>
      </c>
      <c r="T47" s="1">
        <f t="shared" si="59"/>
        <v>0</v>
      </c>
      <c r="U47" s="1">
        <f t="shared" si="60"/>
        <v>0</v>
      </c>
      <c r="V47" s="1">
        <f t="shared" si="61"/>
        <v>0</v>
      </c>
      <c r="W47" s="1">
        <f t="shared" si="62"/>
        <v>0</v>
      </c>
      <c r="X47" s="1">
        <f t="shared" si="63"/>
        <v>0</v>
      </c>
      <c r="Y47" s="1">
        <f t="shared" si="64"/>
        <v>0</v>
      </c>
      <c r="Z47" s="1">
        <f t="shared" si="65"/>
        <v>0</v>
      </c>
      <c r="AA47" s="1">
        <f t="shared" si="66"/>
        <v>0</v>
      </c>
      <c r="AB47">
        <f t="shared" si="67"/>
        <v>0</v>
      </c>
      <c r="AC47">
        <v>2</v>
      </c>
      <c r="AD47">
        <f t="shared" si="45"/>
        <v>1</v>
      </c>
      <c r="AE47">
        <f t="shared" si="68"/>
        <v>0</v>
      </c>
      <c r="AF47">
        <f t="shared" si="69"/>
        <v>0</v>
      </c>
      <c r="AG47">
        <f t="shared" si="70"/>
        <v>0</v>
      </c>
      <c r="AJ47">
        <v>1</v>
      </c>
      <c r="AL47">
        <v>1</v>
      </c>
      <c r="AO47" s="1">
        <f t="shared" si="71"/>
        <v>0</v>
      </c>
      <c r="AP47" s="1">
        <f t="shared" si="72"/>
        <v>0</v>
      </c>
      <c r="AQ47" s="1">
        <f t="shared" si="73"/>
        <v>1</v>
      </c>
      <c r="AR47" s="1">
        <f t="shared" si="74"/>
        <v>0</v>
      </c>
      <c r="AS47" s="1">
        <f t="shared" si="75"/>
        <v>0</v>
      </c>
      <c r="AT47" s="1">
        <f t="shared" si="76"/>
        <v>0</v>
      </c>
      <c r="AU47" s="1">
        <f t="shared" si="77"/>
        <v>0</v>
      </c>
      <c r="AV47" s="1">
        <f t="shared" si="78"/>
        <v>0</v>
      </c>
      <c r="AW47" s="1">
        <f t="shared" si="79"/>
        <v>0</v>
      </c>
      <c r="AY47" s="1">
        <f t="shared" si="80"/>
        <v>0</v>
      </c>
      <c r="AZ47" s="1">
        <f t="shared" si="81"/>
        <v>0</v>
      </c>
      <c r="BA47" s="1">
        <f t="shared" si="82"/>
        <v>0</v>
      </c>
      <c r="BB47" s="1">
        <f t="shared" si="83"/>
        <v>0</v>
      </c>
      <c r="BE47">
        <f t="shared" si="84"/>
        <v>0</v>
      </c>
      <c r="BF47" s="1" t="str">
        <f t="shared" si="85"/>
        <v>VCV</v>
      </c>
      <c r="BG47" s="1">
        <v>1</v>
      </c>
      <c r="BP47" s="1">
        <f t="shared" si="86"/>
        <v>1</v>
      </c>
      <c r="BS47" s="1" t="str">
        <f t="shared" si="87"/>
        <v>e</v>
      </c>
      <c r="BT47" s="1" t="str">
        <f t="shared" si="88"/>
        <v>en</v>
      </c>
      <c r="BU47" s="1" t="str">
        <f t="shared" si="89"/>
        <v>i</v>
      </c>
    </row>
    <row r="48" spans="1:73">
      <c r="A48">
        <v>262</v>
      </c>
      <c r="B48" s="30" t="s">
        <v>2818</v>
      </c>
      <c r="C48" t="s">
        <v>2128</v>
      </c>
      <c r="D48" t="s">
        <v>1144</v>
      </c>
      <c r="E48" t="s">
        <v>1144</v>
      </c>
      <c r="F48" t="s">
        <v>2839</v>
      </c>
      <c r="G48" s="1">
        <f t="shared" si="46"/>
        <v>0</v>
      </c>
      <c r="H48" s="1">
        <f t="shared" si="47"/>
        <v>0</v>
      </c>
      <c r="I48" s="1">
        <f t="shared" si="48"/>
        <v>0</v>
      </c>
      <c r="J48" s="1">
        <f t="shared" si="49"/>
        <v>0</v>
      </c>
      <c r="K48" s="1">
        <f t="shared" si="50"/>
        <v>0</v>
      </c>
      <c r="L48" s="1">
        <f t="shared" si="51"/>
        <v>0</v>
      </c>
      <c r="M48" s="1">
        <f t="shared" si="52"/>
        <v>0</v>
      </c>
      <c r="N48" s="1">
        <f t="shared" si="53"/>
        <v>0</v>
      </c>
      <c r="O48" s="1">
        <f t="shared" si="54"/>
        <v>0</v>
      </c>
      <c r="P48" s="1">
        <f t="shared" si="55"/>
        <v>0</v>
      </c>
      <c r="Q48" s="1">
        <f t="shared" si="56"/>
        <v>0</v>
      </c>
      <c r="R48" s="1">
        <f t="shared" si="57"/>
        <v>0</v>
      </c>
      <c r="S48" s="1">
        <f t="shared" si="58"/>
        <v>0</v>
      </c>
      <c r="T48" s="1">
        <f t="shared" si="59"/>
        <v>0</v>
      </c>
      <c r="U48" s="1">
        <f t="shared" si="60"/>
        <v>0</v>
      </c>
      <c r="V48" s="1">
        <f t="shared" si="61"/>
        <v>0</v>
      </c>
      <c r="W48" s="1">
        <f t="shared" si="62"/>
        <v>0</v>
      </c>
      <c r="X48" s="1">
        <f t="shared" si="63"/>
        <v>0</v>
      </c>
      <c r="Y48" s="1">
        <f t="shared" si="64"/>
        <v>0</v>
      </c>
      <c r="Z48" s="1">
        <f t="shared" si="65"/>
        <v>0</v>
      </c>
      <c r="AA48" s="1">
        <f t="shared" si="66"/>
        <v>0</v>
      </c>
      <c r="AB48">
        <f t="shared" si="67"/>
        <v>0</v>
      </c>
      <c r="AC48">
        <v>2</v>
      </c>
      <c r="AD48">
        <f t="shared" si="45"/>
        <v>1</v>
      </c>
      <c r="AE48">
        <f t="shared" si="68"/>
        <v>0</v>
      </c>
      <c r="AF48">
        <f t="shared" si="69"/>
        <v>0</v>
      </c>
      <c r="AG48">
        <f t="shared" si="70"/>
        <v>0</v>
      </c>
      <c r="AJ48">
        <v>1</v>
      </c>
      <c r="AL48">
        <v>1</v>
      </c>
      <c r="AO48" s="1">
        <f t="shared" si="71"/>
        <v>0</v>
      </c>
      <c r="AP48" s="1">
        <f t="shared" si="72"/>
        <v>0</v>
      </c>
      <c r="AQ48" s="1">
        <f t="shared" si="73"/>
        <v>1</v>
      </c>
      <c r="AR48" s="1">
        <f t="shared" si="74"/>
        <v>0</v>
      </c>
      <c r="AS48" s="1">
        <f t="shared" si="75"/>
        <v>0</v>
      </c>
      <c r="AT48" s="1">
        <f t="shared" si="76"/>
        <v>0</v>
      </c>
      <c r="AU48" s="1">
        <f t="shared" si="77"/>
        <v>0</v>
      </c>
      <c r="AV48" s="1">
        <f t="shared" si="78"/>
        <v>0</v>
      </c>
      <c r="AW48" s="1">
        <f t="shared" si="79"/>
        <v>0</v>
      </c>
      <c r="AY48" s="1">
        <f t="shared" si="80"/>
        <v>0</v>
      </c>
      <c r="AZ48" s="1">
        <f t="shared" si="81"/>
        <v>0</v>
      </c>
      <c r="BA48" s="1">
        <f t="shared" si="82"/>
        <v>0</v>
      </c>
      <c r="BB48" s="1">
        <f t="shared" si="83"/>
        <v>0</v>
      </c>
      <c r="BE48">
        <f t="shared" si="84"/>
        <v>0</v>
      </c>
      <c r="BF48" s="1" t="str">
        <f t="shared" si="85"/>
        <v>VCV</v>
      </c>
      <c r="BG48" s="1">
        <v>1</v>
      </c>
      <c r="BH48">
        <v>1</v>
      </c>
      <c r="BP48" s="1">
        <f t="shared" si="86"/>
        <v>2</v>
      </c>
      <c r="BS48" s="1" t="str">
        <f t="shared" si="87"/>
        <v>e</v>
      </c>
      <c r="BT48" s="1" t="str">
        <f t="shared" si="88"/>
        <v>es</v>
      </c>
      <c r="BU48" s="1" t="str">
        <f t="shared" si="89"/>
        <v>a</v>
      </c>
    </row>
    <row r="49" spans="1:73">
      <c r="A49">
        <v>434</v>
      </c>
      <c r="B49" s="30" t="s">
        <v>11</v>
      </c>
      <c r="C49" t="s">
        <v>1177</v>
      </c>
      <c r="D49" t="s">
        <v>1144</v>
      </c>
      <c r="E49" t="s">
        <v>1144</v>
      </c>
      <c r="F49" t="s">
        <v>2830</v>
      </c>
      <c r="G49" s="1">
        <f t="shared" si="46"/>
        <v>1</v>
      </c>
      <c r="H49" s="1">
        <f t="shared" si="47"/>
        <v>0</v>
      </c>
      <c r="I49" s="1">
        <f t="shared" si="48"/>
        <v>0</v>
      </c>
      <c r="J49" s="1">
        <f t="shared" si="49"/>
        <v>0</v>
      </c>
      <c r="K49" s="1">
        <f t="shared" si="50"/>
        <v>0</v>
      </c>
      <c r="L49" s="1">
        <f t="shared" si="51"/>
        <v>0</v>
      </c>
      <c r="M49" s="1">
        <f t="shared" si="52"/>
        <v>0</v>
      </c>
      <c r="N49" s="1">
        <f t="shared" si="53"/>
        <v>0</v>
      </c>
      <c r="O49" s="1">
        <f t="shared" si="54"/>
        <v>0</v>
      </c>
      <c r="P49" s="1">
        <f t="shared" si="55"/>
        <v>0</v>
      </c>
      <c r="Q49" s="1">
        <f t="shared" si="56"/>
        <v>0</v>
      </c>
      <c r="R49" s="1">
        <f t="shared" si="57"/>
        <v>0</v>
      </c>
      <c r="S49" s="1">
        <f t="shared" si="58"/>
        <v>0</v>
      </c>
      <c r="T49" s="1">
        <f t="shared" si="59"/>
        <v>0</v>
      </c>
      <c r="U49" s="1">
        <f t="shared" si="60"/>
        <v>0</v>
      </c>
      <c r="V49" s="1">
        <f t="shared" si="61"/>
        <v>0</v>
      </c>
      <c r="W49" s="1">
        <f t="shared" si="62"/>
        <v>0</v>
      </c>
      <c r="X49" s="1">
        <f t="shared" si="63"/>
        <v>0</v>
      </c>
      <c r="Y49" s="1">
        <f t="shared" si="64"/>
        <v>0</v>
      </c>
      <c r="Z49" s="1">
        <f t="shared" si="65"/>
        <v>0</v>
      </c>
      <c r="AA49" s="1">
        <f t="shared" si="66"/>
        <v>0</v>
      </c>
      <c r="AB49">
        <f t="shared" si="67"/>
        <v>1</v>
      </c>
      <c r="AC49">
        <v>2</v>
      </c>
      <c r="AD49">
        <f t="shared" si="45"/>
        <v>1</v>
      </c>
      <c r="AE49">
        <f t="shared" si="68"/>
        <v>0</v>
      </c>
      <c r="AF49">
        <f t="shared" si="69"/>
        <v>0</v>
      </c>
      <c r="AG49">
        <f t="shared" si="70"/>
        <v>0</v>
      </c>
      <c r="AJ49">
        <v>1</v>
      </c>
      <c r="AK49">
        <v>1</v>
      </c>
      <c r="AL49">
        <v>1</v>
      </c>
      <c r="AO49" s="1">
        <f t="shared" si="71"/>
        <v>0</v>
      </c>
      <c r="AP49" s="1">
        <f t="shared" si="72"/>
        <v>0</v>
      </c>
      <c r="AQ49" s="1">
        <f t="shared" si="73"/>
        <v>0</v>
      </c>
      <c r="AR49" s="1">
        <f t="shared" si="74"/>
        <v>0</v>
      </c>
      <c r="AS49" s="1">
        <f t="shared" si="75"/>
        <v>0</v>
      </c>
      <c r="AT49" s="1">
        <f t="shared" si="76"/>
        <v>0</v>
      </c>
      <c r="AU49" s="1">
        <f t="shared" si="77"/>
        <v>1</v>
      </c>
      <c r="AV49" s="1">
        <f t="shared" si="78"/>
        <v>0</v>
      </c>
      <c r="AW49" s="1">
        <f t="shared" si="79"/>
        <v>0</v>
      </c>
      <c r="AY49" s="1">
        <f t="shared" si="80"/>
        <v>0</v>
      </c>
      <c r="AZ49" s="1">
        <f t="shared" si="81"/>
        <v>0</v>
      </c>
      <c r="BA49" s="1">
        <f t="shared" si="82"/>
        <v>0</v>
      </c>
      <c r="BB49" s="1">
        <f t="shared" si="83"/>
        <v>0</v>
      </c>
      <c r="BE49">
        <f t="shared" si="84"/>
        <v>0</v>
      </c>
      <c r="BF49" s="1" t="str">
        <f t="shared" si="85"/>
        <v>VV</v>
      </c>
      <c r="BG49" s="1"/>
      <c r="BO49">
        <v>1</v>
      </c>
      <c r="BP49" s="1">
        <f t="shared" si="86"/>
        <v>1</v>
      </c>
      <c r="BS49" s="1" t="str">
        <f t="shared" si="87"/>
        <v>i</v>
      </c>
      <c r="BT49" s="1" t="str">
        <f t="shared" si="88"/>
        <v>ii</v>
      </c>
      <c r="BU49" s="1" t="str">
        <f t="shared" si="89"/>
        <v>i</v>
      </c>
    </row>
    <row r="50" spans="1:73">
      <c r="A50">
        <v>1921</v>
      </c>
      <c r="B50" s="30" t="s">
        <v>390</v>
      </c>
      <c r="C50" t="s">
        <v>2805</v>
      </c>
      <c r="D50" t="s">
        <v>1163</v>
      </c>
      <c r="E50" t="s">
        <v>1163</v>
      </c>
      <c r="F50" t="s">
        <v>2833</v>
      </c>
      <c r="G50" s="1">
        <f t="shared" si="46"/>
        <v>0</v>
      </c>
      <c r="H50" s="1">
        <f t="shared" si="47"/>
        <v>0</v>
      </c>
      <c r="I50" s="1">
        <f t="shared" si="48"/>
        <v>0</v>
      </c>
      <c r="J50" s="1">
        <f t="shared" si="49"/>
        <v>0</v>
      </c>
      <c r="K50" s="1">
        <f t="shared" si="50"/>
        <v>0</v>
      </c>
      <c r="L50" s="1">
        <f t="shared" si="51"/>
        <v>0</v>
      </c>
      <c r="M50" s="1">
        <f t="shared" si="52"/>
        <v>0</v>
      </c>
      <c r="N50" s="1">
        <f t="shared" si="53"/>
        <v>0</v>
      </c>
      <c r="O50" s="1">
        <f t="shared" si="54"/>
        <v>0</v>
      </c>
      <c r="P50" s="1">
        <f t="shared" si="55"/>
        <v>0</v>
      </c>
      <c r="Q50" s="1">
        <f t="shared" si="56"/>
        <v>0</v>
      </c>
      <c r="R50" s="1">
        <f t="shared" si="57"/>
        <v>0</v>
      </c>
      <c r="S50" s="1">
        <f t="shared" si="58"/>
        <v>0</v>
      </c>
      <c r="T50" s="1">
        <f t="shared" si="59"/>
        <v>0</v>
      </c>
      <c r="U50" s="1">
        <f t="shared" si="60"/>
        <v>0</v>
      </c>
      <c r="V50" s="1">
        <f t="shared" si="61"/>
        <v>0</v>
      </c>
      <c r="W50" s="1">
        <f t="shared" si="62"/>
        <v>0</v>
      </c>
      <c r="X50" s="1">
        <f t="shared" si="63"/>
        <v>0</v>
      </c>
      <c r="Y50" s="1">
        <f t="shared" si="64"/>
        <v>0</v>
      </c>
      <c r="Z50" s="1">
        <f t="shared" si="65"/>
        <v>0</v>
      </c>
      <c r="AA50" s="1">
        <f t="shared" si="66"/>
        <v>1</v>
      </c>
      <c r="AB50">
        <f t="shared" si="67"/>
        <v>1</v>
      </c>
      <c r="AC50">
        <v>2</v>
      </c>
      <c r="AD50">
        <f t="shared" si="45"/>
        <v>1</v>
      </c>
      <c r="AE50">
        <f t="shared" si="68"/>
        <v>0</v>
      </c>
      <c r="AF50">
        <f t="shared" si="69"/>
        <v>0</v>
      </c>
      <c r="AG50">
        <f t="shared" si="70"/>
        <v>0</v>
      </c>
      <c r="AH50">
        <v>1</v>
      </c>
      <c r="AI50">
        <v>0</v>
      </c>
      <c r="AL50">
        <v>1</v>
      </c>
      <c r="AO50" s="1">
        <f t="shared" si="71"/>
        <v>0</v>
      </c>
      <c r="AP50" s="1">
        <f t="shared" si="72"/>
        <v>0</v>
      </c>
      <c r="AQ50" s="1">
        <f t="shared" si="73"/>
        <v>0</v>
      </c>
      <c r="AR50" s="1">
        <f t="shared" si="74"/>
        <v>0</v>
      </c>
      <c r="AS50" s="1">
        <f t="shared" si="75"/>
        <v>1</v>
      </c>
      <c r="AT50" s="1">
        <f t="shared" si="76"/>
        <v>0</v>
      </c>
      <c r="AU50" s="1">
        <f t="shared" si="77"/>
        <v>0</v>
      </c>
      <c r="AV50" s="1">
        <f t="shared" si="78"/>
        <v>0</v>
      </c>
      <c r="AW50" s="1">
        <f t="shared" si="79"/>
        <v>0</v>
      </c>
      <c r="AY50" s="1">
        <f t="shared" si="80"/>
        <v>0</v>
      </c>
      <c r="AZ50" s="1">
        <f t="shared" si="81"/>
        <v>0</v>
      </c>
      <c r="BA50" s="1">
        <f t="shared" si="82"/>
        <v>0</v>
      </c>
      <c r="BB50" s="1">
        <f t="shared" si="83"/>
        <v>0</v>
      </c>
      <c r="BE50">
        <f t="shared" si="84"/>
        <v>0</v>
      </c>
      <c r="BF50" s="1" t="str">
        <f t="shared" si="85"/>
        <v>CVV</v>
      </c>
      <c r="BG50" s="1"/>
      <c r="BO50">
        <v>1</v>
      </c>
      <c r="BP50" s="1">
        <f t="shared" si="86"/>
        <v>1</v>
      </c>
      <c r="BS50" s="1" t="str">
        <f t="shared" si="87"/>
        <v>t</v>
      </c>
      <c r="BT50" s="1" t="str">
        <f t="shared" si="88"/>
        <v>tu</v>
      </c>
      <c r="BU50" s="1" t="str">
        <f t="shared" si="89"/>
        <v>a</v>
      </c>
    </row>
    <row r="51" spans="1:73">
      <c r="A51">
        <v>83</v>
      </c>
      <c r="B51" s="30" t="s">
        <v>22</v>
      </c>
      <c r="C51" t="s">
        <v>1185</v>
      </c>
      <c r="D51" t="s">
        <v>1146</v>
      </c>
      <c r="E51" t="s">
        <v>1146</v>
      </c>
      <c r="F51" t="s">
        <v>2830</v>
      </c>
      <c r="G51" s="1">
        <f t="shared" si="46"/>
        <v>0</v>
      </c>
      <c r="H51" s="1">
        <f t="shared" si="47"/>
        <v>0</v>
      </c>
      <c r="I51" s="1">
        <f t="shared" si="48"/>
        <v>0</v>
      </c>
      <c r="J51" s="1">
        <f t="shared" si="49"/>
        <v>0</v>
      </c>
      <c r="K51" s="1">
        <f t="shared" si="50"/>
        <v>0</v>
      </c>
      <c r="L51" s="1">
        <f t="shared" si="51"/>
        <v>0</v>
      </c>
      <c r="M51" s="1">
        <f t="shared" si="52"/>
        <v>0</v>
      </c>
      <c r="N51" s="1">
        <f t="shared" si="53"/>
        <v>0</v>
      </c>
      <c r="O51" s="1">
        <f t="shared" si="54"/>
        <v>0</v>
      </c>
      <c r="P51" s="1">
        <f t="shared" si="55"/>
        <v>0</v>
      </c>
      <c r="Q51" s="1">
        <f t="shared" si="56"/>
        <v>0</v>
      </c>
      <c r="R51" s="1">
        <f t="shared" si="57"/>
        <v>0</v>
      </c>
      <c r="S51" s="1">
        <f t="shared" si="58"/>
        <v>0</v>
      </c>
      <c r="T51" s="1">
        <f t="shared" si="59"/>
        <v>0</v>
      </c>
      <c r="U51" s="1">
        <f t="shared" si="60"/>
        <v>1</v>
      </c>
      <c r="V51" s="1">
        <f t="shared" si="61"/>
        <v>0</v>
      </c>
      <c r="W51" s="1">
        <f t="shared" si="62"/>
        <v>0</v>
      </c>
      <c r="X51" s="1">
        <f t="shared" si="63"/>
        <v>0</v>
      </c>
      <c r="Y51" s="1">
        <f t="shared" si="64"/>
        <v>0</v>
      </c>
      <c r="Z51" s="1">
        <f t="shared" si="65"/>
        <v>0</v>
      </c>
      <c r="AA51" s="1">
        <f t="shared" si="66"/>
        <v>0</v>
      </c>
      <c r="AB51">
        <f t="shared" si="67"/>
        <v>1</v>
      </c>
      <c r="AC51">
        <v>2</v>
      </c>
      <c r="AD51">
        <f t="shared" si="45"/>
        <v>1</v>
      </c>
      <c r="AE51">
        <f t="shared" si="68"/>
        <v>0</v>
      </c>
      <c r="AF51">
        <f t="shared" si="69"/>
        <v>0</v>
      </c>
      <c r="AG51">
        <f t="shared" si="70"/>
        <v>0</v>
      </c>
      <c r="AJ51">
        <v>1</v>
      </c>
      <c r="AK51">
        <v>1</v>
      </c>
      <c r="AL51">
        <v>1</v>
      </c>
      <c r="AO51" s="1">
        <f t="shared" si="71"/>
        <v>0</v>
      </c>
      <c r="AP51" s="1">
        <f t="shared" si="72"/>
        <v>0</v>
      </c>
      <c r="AQ51" s="1">
        <f t="shared" si="73"/>
        <v>0</v>
      </c>
      <c r="AR51" s="1">
        <f t="shared" si="74"/>
        <v>0</v>
      </c>
      <c r="AS51" s="1">
        <f t="shared" si="75"/>
        <v>0</v>
      </c>
      <c r="AT51" s="1">
        <f t="shared" si="76"/>
        <v>0</v>
      </c>
      <c r="AU51" s="1">
        <f t="shared" si="77"/>
        <v>1</v>
      </c>
      <c r="AV51" s="1">
        <f t="shared" si="78"/>
        <v>0</v>
      </c>
      <c r="AW51" s="1">
        <f t="shared" si="79"/>
        <v>0</v>
      </c>
      <c r="AY51" s="1">
        <f t="shared" si="80"/>
        <v>0</v>
      </c>
      <c r="AZ51" s="1">
        <f t="shared" si="81"/>
        <v>0</v>
      </c>
      <c r="BA51" s="1">
        <f t="shared" si="82"/>
        <v>0</v>
      </c>
      <c r="BB51" s="1">
        <f t="shared" si="83"/>
        <v>0</v>
      </c>
      <c r="BE51">
        <f t="shared" si="84"/>
        <v>0</v>
      </c>
      <c r="BF51" s="1" t="str">
        <f t="shared" si="85"/>
        <v>VV</v>
      </c>
      <c r="BG51" s="1"/>
      <c r="BO51">
        <v>1</v>
      </c>
      <c r="BP51" s="1">
        <f t="shared" si="86"/>
        <v>1</v>
      </c>
      <c r="BS51" s="1" t="str">
        <f t="shared" si="87"/>
        <v>a</v>
      </c>
      <c r="BT51" s="1" t="str">
        <f t="shared" si="88"/>
        <v>au</v>
      </c>
      <c r="BU51" s="1" t="str">
        <f t="shared" si="89"/>
        <v>u</v>
      </c>
    </row>
    <row r="52" spans="1:73">
      <c r="A52">
        <v>363</v>
      </c>
      <c r="B52" s="30" t="s">
        <v>12</v>
      </c>
      <c r="C52" t="s">
        <v>1178</v>
      </c>
      <c r="D52" t="s">
        <v>1146</v>
      </c>
      <c r="E52" t="s">
        <v>1146</v>
      </c>
      <c r="F52" t="s">
        <v>2833</v>
      </c>
      <c r="G52" s="1">
        <f t="shared" si="46"/>
        <v>0</v>
      </c>
      <c r="H52" s="1">
        <f t="shared" si="47"/>
        <v>0</v>
      </c>
      <c r="I52" s="1">
        <f t="shared" si="48"/>
        <v>0</v>
      </c>
      <c r="J52" s="1">
        <f t="shared" si="49"/>
        <v>0</v>
      </c>
      <c r="K52" s="1">
        <f t="shared" si="50"/>
        <v>0</v>
      </c>
      <c r="L52" s="1">
        <f t="shared" si="51"/>
        <v>0</v>
      </c>
      <c r="M52" s="1">
        <f t="shared" si="52"/>
        <v>0</v>
      </c>
      <c r="N52" s="1">
        <f t="shared" si="53"/>
        <v>0</v>
      </c>
      <c r="O52" s="1">
        <f t="shared" si="54"/>
        <v>0</v>
      </c>
      <c r="P52" s="1">
        <f t="shared" si="55"/>
        <v>0</v>
      </c>
      <c r="Q52" s="1">
        <f t="shared" si="56"/>
        <v>0</v>
      </c>
      <c r="R52" s="1">
        <f t="shared" si="57"/>
        <v>1</v>
      </c>
      <c r="S52" s="1">
        <f t="shared" si="58"/>
        <v>0</v>
      </c>
      <c r="T52" s="1">
        <f t="shared" si="59"/>
        <v>0</v>
      </c>
      <c r="U52" s="1">
        <f t="shared" si="60"/>
        <v>0</v>
      </c>
      <c r="V52" s="1">
        <f t="shared" si="61"/>
        <v>0</v>
      </c>
      <c r="W52" s="1">
        <f t="shared" si="62"/>
        <v>0</v>
      </c>
      <c r="X52" s="1">
        <f t="shared" si="63"/>
        <v>0</v>
      </c>
      <c r="Y52" s="1">
        <f t="shared" si="64"/>
        <v>0</v>
      </c>
      <c r="Z52" s="1">
        <f t="shared" si="65"/>
        <v>0</v>
      </c>
      <c r="AA52" s="1">
        <f t="shared" si="66"/>
        <v>0</v>
      </c>
      <c r="AB52">
        <f t="shared" si="67"/>
        <v>1</v>
      </c>
      <c r="AC52">
        <v>2</v>
      </c>
      <c r="AD52">
        <f t="shared" si="45"/>
        <v>1</v>
      </c>
      <c r="AE52">
        <f t="shared" si="68"/>
        <v>0</v>
      </c>
      <c r="AF52">
        <f t="shared" si="69"/>
        <v>0</v>
      </c>
      <c r="AG52">
        <f t="shared" si="70"/>
        <v>0</v>
      </c>
      <c r="AH52">
        <v>1</v>
      </c>
      <c r="AL52">
        <v>1</v>
      </c>
      <c r="AO52" s="1">
        <f t="shared" si="71"/>
        <v>0</v>
      </c>
      <c r="AP52" s="1">
        <f t="shared" si="72"/>
        <v>0</v>
      </c>
      <c r="AQ52" s="1">
        <f t="shared" si="73"/>
        <v>0</v>
      </c>
      <c r="AR52" s="1">
        <f t="shared" si="74"/>
        <v>0</v>
      </c>
      <c r="AS52" s="1">
        <f t="shared" si="75"/>
        <v>1</v>
      </c>
      <c r="AT52" s="1">
        <f t="shared" si="76"/>
        <v>0</v>
      </c>
      <c r="AU52" s="1">
        <f t="shared" si="77"/>
        <v>0</v>
      </c>
      <c r="AV52" s="1">
        <f t="shared" si="78"/>
        <v>0</v>
      </c>
      <c r="AW52" s="1">
        <f t="shared" si="79"/>
        <v>0</v>
      </c>
      <c r="AY52" s="1">
        <f t="shared" si="80"/>
        <v>0</v>
      </c>
      <c r="AZ52" s="1">
        <f t="shared" si="81"/>
        <v>0</v>
      </c>
      <c r="BA52" s="1">
        <f t="shared" si="82"/>
        <v>0</v>
      </c>
      <c r="BB52" s="1">
        <f t="shared" si="83"/>
        <v>0</v>
      </c>
      <c r="BE52">
        <f t="shared" si="84"/>
        <v>0</v>
      </c>
      <c r="BF52" s="1" t="str">
        <f t="shared" si="85"/>
        <v>CVV</v>
      </c>
      <c r="BG52" s="1"/>
      <c r="BO52">
        <v>1</v>
      </c>
      <c r="BP52" s="1">
        <f t="shared" si="86"/>
        <v>1</v>
      </c>
      <c r="BS52" s="1" t="str">
        <f t="shared" si="87"/>
        <v>h</v>
      </c>
      <c r="BT52" s="1" t="str">
        <f t="shared" si="88"/>
        <v>ha</v>
      </c>
      <c r="BU52" s="1" t="str">
        <f t="shared" si="89"/>
        <v>i</v>
      </c>
    </row>
    <row r="53" spans="1:73">
      <c r="A53">
        <v>402</v>
      </c>
      <c r="B53" s="30" t="s">
        <v>2816</v>
      </c>
      <c r="C53" t="s">
        <v>1189</v>
      </c>
      <c r="D53" t="s">
        <v>1146</v>
      </c>
      <c r="E53" t="s">
        <v>1146</v>
      </c>
      <c r="F53" t="s">
        <v>2833</v>
      </c>
      <c r="G53" s="1">
        <f t="shared" si="46"/>
        <v>1</v>
      </c>
      <c r="H53" s="1">
        <f t="shared" si="47"/>
        <v>0</v>
      </c>
      <c r="I53" s="1">
        <f t="shared" si="48"/>
        <v>0</v>
      </c>
      <c r="J53" s="1">
        <f t="shared" si="49"/>
        <v>0</v>
      </c>
      <c r="K53" s="1">
        <f t="shared" si="50"/>
        <v>0</v>
      </c>
      <c r="L53" s="1">
        <f t="shared" si="51"/>
        <v>0</v>
      </c>
      <c r="M53" s="1">
        <f t="shared" si="52"/>
        <v>0</v>
      </c>
      <c r="N53" s="1">
        <f t="shared" si="53"/>
        <v>0</v>
      </c>
      <c r="O53" s="1">
        <f t="shared" si="54"/>
        <v>0</v>
      </c>
      <c r="P53" s="1">
        <f t="shared" si="55"/>
        <v>0</v>
      </c>
      <c r="Q53" s="1">
        <f t="shared" si="56"/>
        <v>0</v>
      </c>
      <c r="R53" s="1">
        <f t="shared" si="57"/>
        <v>0</v>
      </c>
      <c r="S53" s="1">
        <f t="shared" si="58"/>
        <v>0</v>
      </c>
      <c r="T53" s="1">
        <f t="shared" si="59"/>
        <v>0</v>
      </c>
      <c r="U53" s="1">
        <f t="shared" si="60"/>
        <v>0</v>
      </c>
      <c r="V53" s="1">
        <f t="shared" si="61"/>
        <v>0</v>
      </c>
      <c r="W53" s="1">
        <f t="shared" si="62"/>
        <v>0</v>
      </c>
      <c r="X53" s="1">
        <f t="shared" si="63"/>
        <v>0</v>
      </c>
      <c r="Y53" s="1">
        <f t="shared" si="64"/>
        <v>0</v>
      </c>
      <c r="Z53" s="1">
        <f t="shared" si="65"/>
        <v>0</v>
      </c>
      <c r="AA53" s="1">
        <f t="shared" si="66"/>
        <v>0</v>
      </c>
      <c r="AB53">
        <f t="shared" si="67"/>
        <v>1</v>
      </c>
      <c r="AC53">
        <v>2</v>
      </c>
      <c r="AD53">
        <f t="shared" si="45"/>
        <v>1</v>
      </c>
      <c r="AE53">
        <f t="shared" si="68"/>
        <v>0</v>
      </c>
      <c r="AF53">
        <f t="shared" si="69"/>
        <v>0</v>
      </c>
      <c r="AG53">
        <f t="shared" si="70"/>
        <v>0</v>
      </c>
      <c r="AH53">
        <v>1</v>
      </c>
      <c r="AL53">
        <v>1</v>
      </c>
      <c r="AO53" s="1">
        <f t="shared" si="71"/>
        <v>0</v>
      </c>
      <c r="AP53" s="1">
        <f t="shared" si="72"/>
        <v>0</v>
      </c>
      <c r="AQ53" s="1">
        <f t="shared" si="73"/>
        <v>0</v>
      </c>
      <c r="AR53" s="1">
        <f t="shared" si="74"/>
        <v>0</v>
      </c>
      <c r="AS53" s="1">
        <f t="shared" si="75"/>
        <v>1</v>
      </c>
      <c r="AT53" s="1">
        <f t="shared" si="76"/>
        <v>0</v>
      </c>
      <c r="AU53" s="1">
        <f t="shared" si="77"/>
        <v>0</v>
      </c>
      <c r="AV53" s="1">
        <f t="shared" si="78"/>
        <v>0</v>
      </c>
      <c r="AW53" s="1">
        <f t="shared" si="79"/>
        <v>0</v>
      </c>
      <c r="AY53" s="1">
        <f t="shared" si="80"/>
        <v>0</v>
      </c>
      <c r="AZ53" s="1">
        <f t="shared" si="81"/>
        <v>0</v>
      </c>
      <c r="BA53" s="1">
        <f t="shared" si="82"/>
        <v>0</v>
      </c>
      <c r="BB53" s="1">
        <f t="shared" si="83"/>
        <v>0</v>
      </c>
      <c r="BE53">
        <f t="shared" si="84"/>
        <v>0</v>
      </c>
      <c r="BF53" s="1" t="str">
        <f t="shared" si="85"/>
        <v>CVV</v>
      </c>
      <c r="BG53" s="1"/>
      <c r="BO53">
        <v>1</v>
      </c>
      <c r="BP53" s="1">
        <f t="shared" si="86"/>
        <v>1</v>
      </c>
      <c r="BS53" s="1" t="str">
        <f t="shared" si="87"/>
        <v>h</v>
      </c>
      <c r="BT53" s="1" t="str">
        <f t="shared" si="88"/>
        <v>hi</v>
      </c>
      <c r="BU53" s="1" t="str">
        <f t="shared" si="89"/>
        <v>i</v>
      </c>
    </row>
    <row r="54" spans="1:73">
      <c r="A54">
        <v>415</v>
      </c>
      <c r="B54" s="30" t="s">
        <v>523</v>
      </c>
      <c r="C54" t="s">
        <v>1191</v>
      </c>
      <c r="D54" t="s">
        <v>1146</v>
      </c>
      <c r="E54" t="s">
        <v>1146</v>
      </c>
      <c r="F54" t="s">
        <v>2833</v>
      </c>
      <c r="G54" s="1">
        <f t="shared" si="46"/>
        <v>0</v>
      </c>
      <c r="H54" s="1">
        <f t="shared" si="47"/>
        <v>0</v>
      </c>
      <c r="I54" s="1">
        <f t="shared" si="48"/>
        <v>0</v>
      </c>
      <c r="J54" s="1">
        <f t="shared" si="49"/>
        <v>1</v>
      </c>
      <c r="K54" s="1">
        <f t="shared" si="50"/>
        <v>0</v>
      </c>
      <c r="L54" s="1">
        <f t="shared" si="51"/>
        <v>0</v>
      </c>
      <c r="M54" s="1">
        <f t="shared" si="52"/>
        <v>0</v>
      </c>
      <c r="N54" s="1">
        <f t="shared" si="53"/>
        <v>0</v>
      </c>
      <c r="O54" s="1">
        <f t="shared" si="54"/>
        <v>0</v>
      </c>
      <c r="P54" s="1">
        <f t="shared" si="55"/>
        <v>0</v>
      </c>
      <c r="Q54" s="1">
        <f t="shared" si="56"/>
        <v>0</v>
      </c>
      <c r="R54" s="1">
        <f t="shared" si="57"/>
        <v>0</v>
      </c>
      <c r="S54" s="1">
        <f t="shared" si="58"/>
        <v>0</v>
      </c>
      <c r="T54" s="1">
        <f t="shared" si="59"/>
        <v>0</v>
      </c>
      <c r="U54" s="1">
        <f t="shared" si="60"/>
        <v>0</v>
      </c>
      <c r="V54" s="1">
        <f t="shared" si="61"/>
        <v>0</v>
      </c>
      <c r="W54" s="1">
        <f t="shared" si="62"/>
        <v>0</v>
      </c>
      <c r="X54" s="1">
        <f t="shared" si="63"/>
        <v>0</v>
      </c>
      <c r="Y54" s="1">
        <f t="shared" si="64"/>
        <v>0</v>
      </c>
      <c r="Z54" s="1">
        <f t="shared" si="65"/>
        <v>0</v>
      </c>
      <c r="AA54" s="1">
        <f t="shared" si="66"/>
        <v>0</v>
      </c>
      <c r="AB54">
        <f t="shared" si="67"/>
        <v>1</v>
      </c>
      <c r="AC54">
        <v>2</v>
      </c>
      <c r="AD54">
        <f t="shared" si="45"/>
        <v>1</v>
      </c>
      <c r="AE54">
        <f t="shared" si="68"/>
        <v>0</v>
      </c>
      <c r="AF54">
        <f t="shared" si="69"/>
        <v>0</v>
      </c>
      <c r="AG54">
        <f t="shared" si="70"/>
        <v>0</v>
      </c>
      <c r="AH54">
        <v>1</v>
      </c>
      <c r="AL54">
        <v>1</v>
      </c>
      <c r="AO54" s="1">
        <f t="shared" si="71"/>
        <v>0</v>
      </c>
      <c r="AP54" s="1">
        <f t="shared" si="72"/>
        <v>0</v>
      </c>
      <c r="AQ54" s="1">
        <f t="shared" si="73"/>
        <v>0</v>
      </c>
      <c r="AR54" s="1">
        <f t="shared" si="74"/>
        <v>0</v>
      </c>
      <c r="AS54" s="1">
        <f t="shared" si="75"/>
        <v>1</v>
      </c>
      <c r="AT54" s="1">
        <f t="shared" si="76"/>
        <v>0</v>
      </c>
      <c r="AU54" s="1">
        <f t="shared" si="77"/>
        <v>0</v>
      </c>
      <c r="AV54" s="1">
        <f t="shared" si="78"/>
        <v>0</v>
      </c>
      <c r="AW54" s="1">
        <f t="shared" si="79"/>
        <v>0</v>
      </c>
      <c r="AY54" s="1">
        <f t="shared" si="80"/>
        <v>0</v>
      </c>
      <c r="AZ54" s="1">
        <f t="shared" si="81"/>
        <v>0</v>
      </c>
      <c r="BA54" s="1">
        <f t="shared" si="82"/>
        <v>0</v>
      </c>
      <c r="BB54" s="1">
        <f t="shared" si="83"/>
        <v>0</v>
      </c>
      <c r="BE54">
        <f t="shared" si="84"/>
        <v>0</v>
      </c>
      <c r="BF54" s="1" t="str">
        <f t="shared" si="85"/>
        <v>CVV</v>
      </c>
      <c r="BG54" s="1"/>
      <c r="BO54">
        <v>1</v>
      </c>
      <c r="BP54" s="1">
        <f t="shared" si="86"/>
        <v>1</v>
      </c>
      <c r="BS54" s="1" t="str">
        <f t="shared" si="87"/>
        <v>h</v>
      </c>
      <c r="BT54" s="1" t="str">
        <f t="shared" si="88"/>
        <v>ho</v>
      </c>
      <c r="BU54" s="1" t="str">
        <f t="shared" si="89"/>
        <v>o</v>
      </c>
    </row>
    <row r="55" spans="1:73">
      <c r="A55">
        <v>467</v>
      </c>
      <c r="B55" s="30" t="s">
        <v>13</v>
      </c>
      <c r="C55" t="s">
        <v>1179</v>
      </c>
      <c r="D55" t="s">
        <v>1146</v>
      </c>
      <c r="E55" t="s">
        <v>1146</v>
      </c>
      <c r="F55" t="s">
        <v>2833</v>
      </c>
      <c r="G55" s="1">
        <f t="shared" si="46"/>
        <v>0</v>
      </c>
      <c r="H55" s="1">
        <f t="shared" si="47"/>
        <v>0</v>
      </c>
      <c r="I55" s="1">
        <f t="shared" si="48"/>
        <v>0</v>
      </c>
      <c r="J55" s="1">
        <f t="shared" si="49"/>
        <v>0</v>
      </c>
      <c r="K55" s="1">
        <f t="shared" si="50"/>
        <v>0</v>
      </c>
      <c r="L55" s="1">
        <f t="shared" si="51"/>
        <v>0</v>
      </c>
      <c r="M55" s="1">
        <f t="shared" si="52"/>
        <v>0</v>
      </c>
      <c r="N55" s="1">
        <f t="shared" si="53"/>
        <v>0</v>
      </c>
      <c r="O55" s="1">
        <f t="shared" si="54"/>
        <v>0</v>
      </c>
      <c r="P55" s="1">
        <f t="shared" si="55"/>
        <v>0</v>
      </c>
      <c r="Q55" s="1">
        <f t="shared" si="56"/>
        <v>0</v>
      </c>
      <c r="R55" s="1">
        <f t="shared" si="57"/>
        <v>1</v>
      </c>
      <c r="S55" s="1">
        <f t="shared" si="58"/>
        <v>0</v>
      </c>
      <c r="T55" s="1">
        <f t="shared" si="59"/>
        <v>0</v>
      </c>
      <c r="U55" s="1">
        <f t="shared" si="60"/>
        <v>0</v>
      </c>
      <c r="V55" s="1">
        <f t="shared" si="61"/>
        <v>0</v>
      </c>
      <c r="W55" s="1">
        <f t="shared" si="62"/>
        <v>0</v>
      </c>
      <c r="X55" s="1">
        <f t="shared" si="63"/>
        <v>0</v>
      </c>
      <c r="Y55" s="1">
        <f t="shared" si="64"/>
        <v>0</v>
      </c>
      <c r="Z55" s="1">
        <f t="shared" si="65"/>
        <v>0</v>
      </c>
      <c r="AA55" s="1">
        <f t="shared" si="66"/>
        <v>0</v>
      </c>
      <c r="AB55">
        <f t="shared" si="67"/>
        <v>1</v>
      </c>
      <c r="AC55">
        <v>2</v>
      </c>
      <c r="AD55">
        <f t="shared" si="45"/>
        <v>1</v>
      </c>
      <c r="AE55">
        <f t="shared" si="68"/>
        <v>0</v>
      </c>
      <c r="AF55">
        <f t="shared" si="69"/>
        <v>0</v>
      </c>
      <c r="AG55">
        <f t="shared" si="70"/>
        <v>0</v>
      </c>
      <c r="AH55">
        <v>1</v>
      </c>
      <c r="AL55">
        <v>1</v>
      </c>
      <c r="AO55" s="1">
        <f t="shared" si="71"/>
        <v>0</v>
      </c>
      <c r="AP55" s="1">
        <f t="shared" si="72"/>
        <v>0</v>
      </c>
      <c r="AQ55" s="1">
        <f t="shared" si="73"/>
        <v>0</v>
      </c>
      <c r="AR55" s="1">
        <f t="shared" si="74"/>
        <v>0</v>
      </c>
      <c r="AS55" s="1">
        <f t="shared" si="75"/>
        <v>1</v>
      </c>
      <c r="AT55" s="1">
        <f t="shared" si="76"/>
        <v>0</v>
      </c>
      <c r="AU55" s="1">
        <f t="shared" si="77"/>
        <v>0</v>
      </c>
      <c r="AV55" s="1">
        <f t="shared" si="78"/>
        <v>0</v>
      </c>
      <c r="AW55" s="1">
        <f t="shared" si="79"/>
        <v>0</v>
      </c>
      <c r="AY55" s="1">
        <f t="shared" si="80"/>
        <v>0</v>
      </c>
      <c r="AZ55" s="1">
        <f t="shared" si="81"/>
        <v>0</v>
      </c>
      <c r="BA55" s="1">
        <f t="shared" si="82"/>
        <v>0</v>
      </c>
      <c r="BB55" s="1">
        <f t="shared" si="83"/>
        <v>0</v>
      </c>
      <c r="BE55">
        <f t="shared" si="84"/>
        <v>0</v>
      </c>
      <c r="BF55" s="1" t="str">
        <f t="shared" si="85"/>
        <v>CVV</v>
      </c>
      <c r="BG55" s="1"/>
      <c r="BO55">
        <v>1</v>
      </c>
      <c r="BP55" s="1">
        <f t="shared" si="86"/>
        <v>1</v>
      </c>
      <c r="BS55" s="1" t="str">
        <f t="shared" si="87"/>
        <v>k</v>
      </c>
      <c r="BT55" s="1" t="str">
        <f t="shared" si="88"/>
        <v>ka</v>
      </c>
      <c r="BU55" s="1" t="str">
        <f t="shared" si="89"/>
        <v>i</v>
      </c>
    </row>
    <row r="56" spans="1:73">
      <c r="A56">
        <v>499</v>
      </c>
      <c r="B56" s="30" t="s">
        <v>23</v>
      </c>
      <c r="C56" t="s">
        <v>1186</v>
      </c>
      <c r="D56" t="s">
        <v>1146</v>
      </c>
      <c r="E56" t="s">
        <v>1146</v>
      </c>
      <c r="F56" t="s">
        <v>2833</v>
      </c>
      <c r="G56" s="1">
        <f t="shared" si="46"/>
        <v>0</v>
      </c>
      <c r="H56" s="1">
        <f t="shared" si="47"/>
        <v>0</v>
      </c>
      <c r="I56" s="1">
        <f t="shared" si="48"/>
        <v>0</v>
      </c>
      <c r="J56" s="1">
        <f t="shared" si="49"/>
        <v>0</v>
      </c>
      <c r="K56" s="1">
        <f t="shared" si="50"/>
        <v>0</v>
      </c>
      <c r="L56" s="1">
        <f t="shared" si="51"/>
        <v>0</v>
      </c>
      <c r="M56" s="1">
        <f t="shared" si="52"/>
        <v>0</v>
      </c>
      <c r="N56" s="1">
        <f t="shared" si="53"/>
        <v>0</v>
      </c>
      <c r="O56" s="1">
        <f t="shared" si="54"/>
        <v>0</v>
      </c>
      <c r="P56" s="1">
        <f t="shared" si="55"/>
        <v>0</v>
      </c>
      <c r="Q56" s="1">
        <f t="shared" si="56"/>
        <v>0</v>
      </c>
      <c r="R56" s="1">
        <f t="shared" si="57"/>
        <v>0</v>
      </c>
      <c r="S56" s="1">
        <f t="shared" si="58"/>
        <v>0</v>
      </c>
      <c r="T56" s="1">
        <f t="shared" si="59"/>
        <v>0</v>
      </c>
      <c r="U56" s="1">
        <f t="shared" si="60"/>
        <v>1</v>
      </c>
      <c r="V56" s="1">
        <f t="shared" si="61"/>
        <v>0</v>
      </c>
      <c r="W56" s="1">
        <f t="shared" si="62"/>
        <v>0</v>
      </c>
      <c r="X56" s="1">
        <f t="shared" si="63"/>
        <v>0</v>
      </c>
      <c r="Y56" s="1">
        <f t="shared" si="64"/>
        <v>0</v>
      </c>
      <c r="Z56" s="1">
        <f t="shared" si="65"/>
        <v>0</v>
      </c>
      <c r="AA56" s="1">
        <f t="shared" si="66"/>
        <v>0</v>
      </c>
      <c r="AB56">
        <f t="shared" si="67"/>
        <v>1</v>
      </c>
      <c r="AC56">
        <v>2</v>
      </c>
      <c r="AD56">
        <f t="shared" si="45"/>
        <v>1</v>
      </c>
      <c r="AE56">
        <f t="shared" si="68"/>
        <v>0</v>
      </c>
      <c r="AF56">
        <f t="shared" si="69"/>
        <v>0</v>
      </c>
      <c r="AG56">
        <f t="shared" si="70"/>
        <v>0</v>
      </c>
      <c r="AH56">
        <v>1</v>
      </c>
      <c r="AL56">
        <v>1</v>
      </c>
      <c r="AO56" s="1">
        <f t="shared" si="71"/>
        <v>0</v>
      </c>
      <c r="AP56" s="1">
        <f t="shared" si="72"/>
        <v>0</v>
      </c>
      <c r="AQ56" s="1">
        <f t="shared" si="73"/>
        <v>0</v>
      </c>
      <c r="AR56" s="1">
        <f t="shared" si="74"/>
        <v>0</v>
      </c>
      <c r="AS56" s="1">
        <f t="shared" si="75"/>
        <v>1</v>
      </c>
      <c r="AT56" s="1">
        <f t="shared" si="76"/>
        <v>0</v>
      </c>
      <c r="AU56" s="1">
        <f t="shared" si="77"/>
        <v>0</v>
      </c>
      <c r="AV56" s="1">
        <f t="shared" si="78"/>
        <v>0</v>
      </c>
      <c r="AW56" s="1">
        <f t="shared" si="79"/>
        <v>0</v>
      </c>
      <c r="AY56" s="1">
        <f t="shared" si="80"/>
        <v>0</v>
      </c>
      <c r="AZ56" s="1">
        <f t="shared" si="81"/>
        <v>0</v>
      </c>
      <c r="BA56" s="1">
        <f t="shared" si="82"/>
        <v>0</v>
      </c>
      <c r="BB56" s="1">
        <f t="shared" si="83"/>
        <v>0</v>
      </c>
      <c r="BE56">
        <f t="shared" si="84"/>
        <v>0</v>
      </c>
      <c r="BF56" s="1" t="str">
        <f t="shared" si="85"/>
        <v>CVV</v>
      </c>
      <c r="BG56" s="1"/>
      <c r="BO56">
        <v>1</v>
      </c>
      <c r="BP56" s="1">
        <f t="shared" si="86"/>
        <v>1</v>
      </c>
      <c r="BS56" s="1" t="str">
        <f t="shared" si="87"/>
        <v>k</v>
      </c>
      <c r="BT56" s="1" t="str">
        <f t="shared" si="88"/>
        <v>ka</v>
      </c>
      <c r="BU56" s="1" t="str">
        <f t="shared" si="89"/>
        <v>u</v>
      </c>
    </row>
    <row r="57" spans="1:73">
      <c r="A57">
        <v>550</v>
      </c>
      <c r="B57" s="30" t="s">
        <v>1118</v>
      </c>
      <c r="C57" t="s">
        <v>1190</v>
      </c>
      <c r="D57" t="s">
        <v>1146</v>
      </c>
      <c r="E57" t="s">
        <v>1146</v>
      </c>
      <c r="F57" t="s">
        <v>2833</v>
      </c>
      <c r="G57" s="1">
        <f t="shared" si="46"/>
        <v>1</v>
      </c>
      <c r="H57" s="1">
        <f t="shared" si="47"/>
        <v>0</v>
      </c>
      <c r="I57" s="1">
        <f t="shared" si="48"/>
        <v>0</v>
      </c>
      <c r="J57" s="1">
        <f t="shared" si="49"/>
        <v>0</v>
      </c>
      <c r="K57" s="1">
        <f t="shared" si="50"/>
        <v>0</v>
      </c>
      <c r="L57" s="1">
        <f t="shared" si="51"/>
        <v>0</v>
      </c>
      <c r="M57" s="1">
        <f t="shared" si="52"/>
        <v>0</v>
      </c>
      <c r="N57" s="1">
        <f t="shared" si="53"/>
        <v>0</v>
      </c>
      <c r="O57" s="1">
        <f t="shared" si="54"/>
        <v>0</v>
      </c>
      <c r="P57" s="1">
        <f t="shared" si="55"/>
        <v>0</v>
      </c>
      <c r="Q57" s="1">
        <f t="shared" si="56"/>
        <v>0</v>
      </c>
      <c r="R57" s="1">
        <f t="shared" si="57"/>
        <v>0</v>
      </c>
      <c r="S57" s="1">
        <f t="shared" si="58"/>
        <v>0</v>
      </c>
      <c r="T57" s="1">
        <f t="shared" si="59"/>
        <v>0</v>
      </c>
      <c r="U57" s="1">
        <f t="shared" si="60"/>
        <v>0</v>
      </c>
      <c r="V57" s="1">
        <f t="shared" si="61"/>
        <v>0</v>
      </c>
      <c r="W57" s="1">
        <f t="shared" si="62"/>
        <v>0</v>
      </c>
      <c r="X57" s="1">
        <f t="shared" si="63"/>
        <v>0</v>
      </c>
      <c r="Y57" s="1">
        <f t="shared" si="64"/>
        <v>0</v>
      </c>
      <c r="Z57" s="1">
        <f t="shared" si="65"/>
        <v>0</v>
      </c>
      <c r="AA57" s="1">
        <f t="shared" si="66"/>
        <v>0</v>
      </c>
      <c r="AB57">
        <f t="shared" si="67"/>
        <v>1</v>
      </c>
      <c r="AC57">
        <v>2</v>
      </c>
      <c r="AD57">
        <f t="shared" si="45"/>
        <v>1</v>
      </c>
      <c r="AE57">
        <f t="shared" si="68"/>
        <v>0</v>
      </c>
      <c r="AF57">
        <f t="shared" si="69"/>
        <v>0</v>
      </c>
      <c r="AG57">
        <f t="shared" si="70"/>
        <v>0</v>
      </c>
      <c r="AH57">
        <v>1</v>
      </c>
      <c r="AL57">
        <v>1</v>
      </c>
      <c r="AO57" s="1">
        <f t="shared" si="71"/>
        <v>0</v>
      </c>
      <c r="AP57" s="1">
        <f t="shared" si="72"/>
        <v>0</v>
      </c>
      <c r="AQ57" s="1">
        <f t="shared" si="73"/>
        <v>0</v>
      </c>
      <c r="AR57" s="1">
        <f t="shared" si="74"/>
        <v>0</v>
      </c>
      <c r="AS57" s="1">
        <f t="shared" si="75"/>
        <v>1</v>
      </c>
      <c r="AT57" s="1">
        <f t="shared" si="76"/>
        <v>0</v>
      </c>
      <c r="AU57" s="1">
        <f t="shared" si="77"/>
        <v>0</v>
      </c>
      <c r="AV57" s="1">
        <f t="shared" si="78"/>
        <v>0</v>
      </c>
      <c r="AW57" s="1">
        <f t="shared" si="79"/>
        <v>0</v>
      </c>
      <c r="AY57" s="1">
        <f t="shared" si="80"/>
        <v>0</v>
      </c>
      <c r="AZ57" s="1">
        <f t="shared" si="81"/>
        <v>0</v>
      </c>
      <c r="BA57" s="1">
        <f t="shared" si="82"/>
        <v>0</v>
      </c>
      <c r="BB57" s="1">
        <f t="shared" si="83"/>
        <v>0</v>
      </c>
      <c r="BE57">
        <f t="shared" si="84"/>
        <v>0</v>
      </c>
      <c r="BF57" s="1" t="str">
        <f t="shared" si="85"/>
        <v>CVV</v>
      </c>
      <c r="BG57" s="1"/>
      <c r="BO57">
        <v>1</v>
      </c>
      <c r="BP57" s="1">
        <f t="shared" si="86"/>
        <v>1</v>
      </c>
      <c r="BS57" s="1" t="str">
        <f t="shared" si="87"/>
        <v>k</v>
      </c>
      <c r="BT57" s="1" t="str">
        <f t="shared" si="88"/>
        <v>ki</v>
      </c>
      <c r="BU57" s="1" t="str">
        <f t="shared" si="89"/>
        <v>i</v>
      </c>
    </row>
    <row r="58" spans="1:73">
      <c r="A58">
        <v>618</v>
      </c>
      <c r="B58" s="30" t="s">
        <v>2815</v>
      </c>
      <c r="C58" t="s">
        <v>1192</v>
      </c>
      <c r="D58" t="s">
        <v>1146</v>
      </c>
      <c r="E58" t="s">
        <v>1146</v>
      </c>
      <c r="F58" t="s">
        <v>2833</v>
      </c>
      <c r="G58" s="1">
        <f t="shared" si="46"/>
        <v>0</v>
      </c>
      <c r="H58" s="1">
        <f t="shared" si="47"/>
        <v>0</v>
      </c>
      <c r="I58" s="1">
        <f t="shared" si="48"/>
        <v>0</v>
      </c>
      <c r="J58" s="1">
        <f t="shared" si="49"/>
        <v>1</v>
      </c>
      <c r="K58" s="1">
        <f t="shared" si="50"/>
        <v>0</v>
      </c>
      <c r="L58" s="1">
        <f t="shared" si="51"/>
        <v>0</v>
      </c>
      <c r="M58" s="1">
        <f t="shared" si="52"/>
        <v>0</v>
      </c>
      <c r="N58" s="1">
        <f t="shared" si="53"/>
        <v>0</v>
      </c>
      <c r="O58" s="1">
        <f t="shared" si="54"/>
        <v>0</v>
      </c>
      <c r="P58" s="1">
        <f t="shared" si="55"/>
        <v>0</v>
      </c>
      <c r="Q58" s="1">
        <f t="shared" si="56"/>
        <v>0</v>
      </c>
      <c r="R58" s="1">
        <f t="shared" si="57"/>
        <v>0</v>
      </c>
      <c r="S58" s="1">
        <f t="shared" si="58"/>
        <v>0</v>
      </c>
      <c r="T58" s="1">
        <f t="shared" si="59"/>
        <v>0</v>
      </c>
      <c r="U58" s="1">
        <f t="shared" si="60"/>
        <v>0</v>
      </c>
      <c r="V58" s="1">
        <f t="shared" si="61"/>
        <v>0</v>
      </c>
      <c r="W58" s="1">
        <f t="shared" si="62"/>
        <v>0</v>
      </c>
      <c r="X58" s="1">
        <f t="shared" si="63"/>
        <v>0</v>
      </c>
      <c r="Y58" s="1">
        <f t="shared" si="64"/>
        <v>0</v>
      </c>
      <c r="Z58" s="1">
        <f t="shared" si="65"/>
        <v>0</v>
      </c>
      <c r="AA58" s="1">
        <f t="shared" si="66"/>
        <v>0</v>
      </c>
      <c r="AB58">
        <f t="shared" si="67"/>
        <v>1</v>
      </c>
      <c r="AC58">
        <v>2</v>
      </c>
      <c r="AD58">
        <f t="shared" si="45"/>
        <v>1</v>
      </c>
      <c r="AE58">
        <f t="shared" si="68"/>
        <v>0</v>
      </c>
      <c r="AF58">
        <f t="shared" si="69"/>
        <v>0</v>
      </c>
      <c r="AG58">
        <f t="shared" si="70"/>
        <v>0</v>
      </c>
      <c r="AH58">
        <v>1</v>
      </c>
      <c r="AL58">
        <v>1</v>
      </c>
      <c r="AO58" s="1">
        <f t="shared" si="71"/>
        <v>0</v>
      </c>
      <c r="AP58" s="1">
        <f t="shared" si="72"/>
        <v>0</v>
      </c>
      <c r="AQ58" s="1">
        <f t="shared" si="73"/>
        <v>0</v>
      </c>
      <c r="AR58" s="1">
        <f t="shared" si="74"/>
        <v>0</v>
      </c>
      <c r="AS58" s="1">
        <f t="shared" si="75"/>
        <v>1</v>
      </c>
      <c r="AT58" s="1">
        <f t="shared" si="76"/>
        <v>0</v>
      </c>
      <c r="AU58" s="1">
        <f t="shared" si="77"/>
        <v>0</v>
      </c>
      <c r="AV58" s="1">
        <f t="shared" si="78"/>
        <v>0</v>
      </c>
      <c r="AW58" s="1">
        <f t="shared" si="79"/>
        <v>0</v>
      </c>
      <c r="AY58" s="1">
        <f t="shared" si="80"/>
        <v>0</v>
      </c>
      <c r="AZ58" s="1">
        <f t="shared" si="81"/>
        <v>0</v>
      </c>
      <c r="BA58" s="1">
        <f t="shared" si="82"/>
        <v>0</v>
      </c>
      <c r="BB58" s="1">
        <f t="shared" si="83"/>
        <v>0</v>
      </c>
      <c r="BE58">
        <f t="shared" si="84"/>
        <v>0</v>
      </c>
      <c r="BF58" s="1" t="str">
        <f t="shared" si="85"/>
        <v>CVV</v>
      </c>
      <c r="BG58" s="1"/>
      <c r="BO58">
        <v>1</v>
      </c>
      <c r="BP58" s="1">
        <f t="shared" si="86"/>
        <v>1</v>
      </c>
      <c r="BS58" s="1" t="str">
        <f t="shared" si="87"/>
        <v>k</v>
      </c>
      <c r="BT58" s="1" t="str">
        <f t="shared" si="88"/>
        <v>ko</v>
      </c>
      <c r="BU58" s="1" t="str">
        <f t="shared" si="89"/>
        <v>o</v>
      </c>
    </row>
    <row r="59" spans="1:73">
      <c r="A59">
        <v>5</v>
      </c>
      <c r="B59" s="30" t="s">
        <v>7</v>
      </c>
      <c r="C59" t="s">
        <v>2249</v>
      </c>
      <c r="D59" t="s">
        <v>1167</v>
      </c>
      <c r="E59" t="s">
        <v>1167</v>
      </c>
      <c r="F59" t="s">
        <v>2830</v>
      </c>
      <c r="G59" s="1">
        <f t="shared" si="46"/>
        <v>0</v>
      </c>
      <c r="H59" s="1">
        <f t="shared" si="47"/>
        <v>0</v>
      </c>
      <c r="I59" s="1">
        <f t="shared" si="48"/>
        <v>1</v>
      </c>
      <c r="J59" s="1">
        <f t="shared" si="49"/>
        <v>0</v>
      </c>
      <c r="K59" s="1">
        <f t="shared" si="50"/>
        <v>0</v>
      </c>
      <c r="L59" s="1">
        <f t="shared" si="51"/>
        <v>0</v>
      </c>
      <c r="M59" s="1">
        <f t="shared" si="52"/>
        <v>0</v>
      </c>
      <c r="N59" s="1">
        <f t="shared" si="53"/>
        <v>0</v>
      </c>
      <c r="O59" s="1">
        <f t="shared" si="54"/>
        <v>0</v>
      </c>
      <c r="P59" s="1">
        <f t="shared" si="55"/>
        <v>0</v>
      </c>
      <c r="Q59" s="1">
        <f t="shared" si="56"/>
        <v>0</v>
      </c>
      <c r="R59" s="1">
        <f t="shared" si="57"/>
        <v>0</v>
      </c>
      <c r="S59" s="1">
        <f t="shared" si="58"/>
        <v>0</v>
      </c>
      <c r="T59" s="1">
        <f t="shared" si="59"/>
        <v>0</v>
      </c>
      <c r="U59" s="1">
        <f t="shared" si="60"/>
        <v>0</v>
      </c>
      <c r="V59" s="1">
        <f t="shared" si="61"/>
        <v>0</v>
      </c>
      <c r="W59" s="1">
        <f t="shared" si="62"/>
        <v>0</v>
      </c>
      <c r="X59" s="1">
        <f t="shared" si="63"/>
        <v>0</v>
      </c>
      <c r="Y59" s="1">
        <f t="shared" si="64"/>
        <v>0</v>
      </c>
      <c r="Z59" s="1">
        <f t="shared" si="65"/>
        <v>0</v>
      </c>
      <c r="AA59" s="1">
        <f t="shared" si="66"/>
        <v>0</v>
      </c>
      <c r="AB59">
        <f t="shared" si="67"/>
        <v>1</v>
      </c>
      <c r="AC59">
        <v>2</v>
      </c>
      <c r="AD59">
        <f t="shared" si="45"/>
        <v>1</v>
      </c>
      <c r="AE59">
        <f t="shared" si="68"/>
        <v>0</v>
      </c>
      <c r="AF59">
        <f t="shared" si="69"/>
        <v>0</v>
      </c>
      <c r="AG59">
        <f t="shared" si="70"/>
        <v>0</v>
      </c>
      <c r="AJ59">
        <v>1</v>
      </c>
      <c r="AK59">
        <v>1</v>
      </c>
      <c r="AL59">
        <v>1</v>
      </c>
      <c r="AO59" s="1">
        <f t="shared" si="71"/>
        <v>0</v>
      </c>
      <c r="AP59" s="1">
        <f t="shared" si="72"/>
        <v>0</v>
      </c>
      <c r="AQ59" s="1">
        <f t="shared" si="73"/>
        <v>0</v>
      </c>
      <c r="AR59" s="1">
        <f t="shared" si="74"/>
        <v>0</v>
      </c>
      <c r="AS59" s="1">
        <f t="shared" si="75"/>
        <v>0</v>
      </c>
      <c r="AT59" s="1">
        <f t="shared" si="76"/>
        <v>0</v>
      </c>
      <c r="AU59" s="1">
        <f t="shared" si="77"/>
        <v>1</v>
      </c>
      <c r="AV59" s="1">
        <f t="shared" si="78"/>
        <v>0</v>
      </c>
      <c r="AW59" s="1">
        <f t="shared" si="79"/>
        <v>0</v>
      </c>
      <c r="AY59" s="1">
        <f t="shared" si="80"/>
        <v>0</v>
      </c>
      <c r="AZ59" s="1">
        <f t="shared" si="81"/>
        <v>0</v>
      </c>
      <c r="BA59" s="1">
        <f t="shared" si="82"/>
        <v>0</v>
      </c>
      <c r="BB59" s="1">
        <f t="shared" si="83"/>
        <v>0</v>
      </c>
      <c r="BE59">
        <f t="shared" si="84"/>
        <v>0</v>
      </c>
      <c r="BF59" s="1" t="str">
        <f t="shared" si="85"/>
        <v>VV</v>
      </c>
      <c r="BG59" s="1"/>
      <c r="BO59">
        <v>1</v>
      </c>
      <c r="BP59" s="1">
        <f t="shared" si="86"/>
        <v>1</v>
      </c>
      <c r="BS59" s="1" t="str">
        <f t="shared" si="87"/>
        <v>a</v>
      </c>
      <c r="BT59" s="1" t="str">
        <f t="shared" si="88"/>
        <v>aa</v>
      </c>
      <c r="BU59" s="1" t="str">
        <f t="shared" si="89"/>
        <v>a</v>
      </c>
    </row>
    <row r="60" spans="1:73">
      <c r="A60">
        <v>1066</v>
      </c>
      <c r="B60" s="30" t="s">
        <v>81</v>
      </c>
      <c r="C60" t="s">
        <v>2249</v>
      </c>
      <c r="D60" t="s">
        <v>1167</v>
      </c>
      <c r="E60" t="s">
        <v>1167</v>
      </c>
      <c r="F60" t="s">
        <v>2830</v>
      </c>
      <c r="G60" s="1">
        <f t="shared" si="46"/>
        <v>0</v>
      </c>
      <c r="H60" s="1">
        <f t="shared" si="47"/>
        <v>0</v>
      </c>
      <c r="I60" s="1">
        <f t="shared" si="48"/>
        <v>0</v>
      </c>
      <c r="J60" s="1">
        <f t="shared" si="49"/>
        <v>1</v>
      </c>
      <c r="K60" s="1">
        <f t="shared" si="50"/>
        <v>0</v>
      </c>
      <c r="L60" s="1">
        <f t="shared" si="51"/>
        <v>0</v>
      </c>
      <c r="M60" s="1">
        <f t="shared" si="52"/>
        <v>0</v>
      </c>
      <c r="N60" s="1">
        <f t="shared" si="53"/>
        <v>0</v>
      </c>
      <c r="O60" s="1">
        <f t="shared" si="54"/>
        <v>0</v>
      </c>
      <c r="P60" s="1">
        <f t="shared" si="55"/>
        <v>0</v>
      </c>
      <c r="Q60" s="1">
        <f t="shared" si="56"/>
        <v>0</v>
      </c>
      <c r="R60" s="1">
        <f t="shared" si="57"/>
        <v>0</v>
      </c>
      <c r="S60" s="1">
        <f t="shared" si="58"/>
        <v>0</v>
      </c>
      <c r="T60" s="1">
        <f t="shared" si="59"/>
        <v>0</v>
      </c>
      <c r="U60" s="1">
        <f t="shared" si="60"/>
        <v>0</v>
      </c>
      <c r="V60" s="1">
        <f t="shared" si="61"/>
        <v>0</v>
      </c>
      <c r="W60" s="1">
        <f t="shared" si="62"/>
        <v>0</v>
      </c>
      <c r="X60" s="1">
        <f t="shared" si="63"/>
        <v>0</v>
      </c>
      <c r="Y60" s="1">
        <f t="shared" si="64"/>
        <v>0</v>
      </c>
      <c r="Z60" s="1">
        <f t="shared" si="65"/>
        <v>0</v>
      </c>
      <c r="AA60" s="1">
        <f t="shared" si="66"/>
        <v>0</v>
      </c>
      <c r="AB60">
        <f t="shared" si="67"/>
        <v>1</v>
      </c>
      <c r="AC60">
        <v>2</v>
      </c>
      <c r="AD60">
        <f t="shared" si="45"/>
        <v>1</v>
      </c>
      <c r="AE60">
        <f t="shared" si="68"/>
        <v>0</v>
      </c>
      <c r="AF60">
        <f t="shared" si="69"/>
        <v>0</v>
      </c>
      <c r="AG60">
        <f t="shared" si="70"/>
        <v>0</v>
      </c>
      <c r="AJ60">
        <v>1</v>
      </c>
      <c r="AK60">
        <v>1</v>
      </c>
      <c r="AL60">
        <v>1</v>
      </c>
      <c r="AO60" s="1">
        <f t="shared" si="71"/>
        <v>0</v>
      </c>
      <c r="AP60" s="1">
        <f t="shared" si="72"/>
        <v>0</v>
      </c>
      <c r="AQ60" s="1">
        <f t="shared" si="73"/>
        <v>0</v>
      </c>
      <c r="AR60" s="1">
        <f t="shared" si="74"/>
        <v>0</v>
      </c>
      <c r="AS60" s="1">
        <f t="shared" si="75"/>
        <v>0</v>
      </c>
      <c r="AT60" s="1">
        <f t="shared" si="76"/>
        <v>0</v>
      </c>
      <c r="AU60" s="1">
        <f t="shared" si="77"/>
        <v>1</v>
      </c>
      <c r="AV60" s="1">
        <f t="shared" si="78"/>
        <v>0</v>
      </c>
      <c r="AW60" s="1">
        <f t="shared" si="79"/>
        <v>0</v>
      </c>
      <c r="AY60" s="1">
        <f t="shared" si="80"/>
        <v>0</v>
      </c>
      <c r="AZ60" s="1">
        <f t="shared" si="81"/>
        <v>0</v>
      </c>
      <c r="BA60" s="1">
        <f t="shared" si="82"/>
        <v>0</v>
      </c>
      <c r="BB60" s="1">
        <f t="shared" si="83"/>
        <v>0</v>
      </c>
      <c r="BE60">
        <f t="shared" si="84"/>
        <v>0</v>
      </c>
      <c r="BF60" s="1" t="str">
        <f t="shared" si="85"/>
        <v>VV</v>
      </c>
      <c r="BG60" s="1"/>
      <c r="BO60">
        <v>1</v>
      </c>
      <c r="BP60" s="1">
        <f t="shared" si="86"/>
        <v>1</v>
      </c>
      <c r="BS60" s="1" t="str">
        <f t="shared" si="87"/>
        <v>o</v>
      </c>
      <c r="BT60" s="1" t="str">
        <f t="shared" si="88"/>
        <v>oo</v>
      </c>
      <c r="BU60" s="1" t="str">
        <f t="shared" si="89"/>
        <v>o</v>
      </c>
    </row>
    <row r="61" spans="1:73">
      <c r="A61">
        <v>915</v>
      </c>
      <c r="B61" s="30" t="s">
        <v>3645</v>
      </c>
      <c r="C61" t="s">
        <v>2077</v>
      </c>
      <c r="D61" t="s">
        <v>1164</v>
      </c>
      <c r="E61" t="s">
        <v>1164</v>
      </c>
      <c r="F61" t="s">
        <v>2845</v>
      </c>
      <c r="G61" s="1">
        <f t="shared" si="46"/>
        <v>0</v>
      </c>
      <c r="H61" s="1">
        <f t="shared" si="47"/>
        <v>0</v>
      </c>
      <c r="I61" s="1">
        <f t="shared" si="48"/>
        <v>0</v>
      </c>
      <c r="J61" s="1">
        <f t="shared" si="49"/>
        <v>0</v>
      </c>
      <c r="K61" s="1">
        <f t="shared" si="50"/>
        <v>0</v>
      </c>
      <c r="L61" s="1">
        <f t="shared" si="51"/>
        <v>0</v>
      </c>
      <c r="M61" s="1">
        <f t="shared" si="52"/>
        <v>0</v>
      </c>
      <c r="N61" s="1">
        <f t="shared" si="53"/>
        <v>0</v>
      </c>
      <c r="O61" s="1">
        <f t="shared" si="54"/>
        <v>0</v>
      </c>
      <c r="P61" s="1">
        <f t="shared" si="55"/>
        <v>0</v>
      </c>
      <c r="Q61" s="1">
        <f t="shared" si="56"/>
        <v>0</v>
      </c>
      <c r="R61" s="1">
        <f t="shared" si="57"/>
        <v>1</v>
      </c>
      <c r="S61" s="1">
        <f t="shared" si="58"/>
        <v>0</v>
      </c>
      <c r="T61" s="1">
        <f t="shared" si="59"/>
        <v>0</v>
      </c>
      <c r="U61" s="1">
        <f t="shared" si="60"/>
        <v>0</v>
      </c>
      <c r="V61" s="1">
        <f t="shared" si="61"/>
        <v>0</v>
      </c>
      <c r="W61" s="1">
        <f t="shared" si="62"/>
        <v>0</v>
      </c>
      <c r="X61" s="1">
        <f t="shared" si="63"/>
        <v>0</v>
      </c>
      <c r="Y61" s="1">
        <f t="shared" si="64"/>
        <v>0</v>
      </c>
      <c r="Z61" s="1">
        <f t="shared" si="65"/>
        <v>0</v>
      </c>
      <c r="AA61" s="1">
        <f t="shared" si="66"/>
        <v>0</v>
      </c>
      <c r="AB61">
        <f t="shared" si="67"/>
        <v>1</v>
      </c>
      <c r="AC61">
        <v>2</v>
      </c>
      <c r="AD61">
        <f t="shared" si="45"/>
        <v>1</v>
      </c>
      <c r="AE61">
        <f t="shared" si="68"/>
        <v>0</v>
      </c>
      <c r="AF61">
        <f t="shared" si="69"/>
        <v>0</v>
      </c>
      <c r="AG61">
        <f t="shared" si="70"/>
        <v>0</v>
      </c>
      <c r="AH61">
        <v>1</v>
      </c>
      <c r="AM61">
        <v>1</v>
      </c>
      <c r="AN61" t="str">
        <f>RIGHT(B61,1)</f>
        <v>ʔ</v>
      </c>
      <c r="AO61" s="1">
        <f t="shared" si="71"/>
        <v>0</v>
      </c>
      <c r="AP61" s="1">
        <f t="shared" si="72"/>
        <v>0</v>
      </c>
      <c r="AQ61" s="1">
        <f t="shared" si="73"/>
        <v>0</v>
      </c>
      <c r="AR61" s="1">
        <f t="shared" si="74"/>
        <v>0</v>
      </c>
      <c r="AS61" s="1">
        <f t="shared" si="75"/>
        <v>0</v>
      </c>
      <c r="AT61" s="1">
        <f t="shared" si="76"/>
        <v>1</v>
      </c>
      <c r="AU61" s="1">
        <f t="shared" si="77"/>
        <v>0</v>
      </c>
      <c r="AV61" s="1">
        <f t="shared" si="78"/>
        <v>0</v>
      </c>
      <c r="AW61" s="1">
        <f t="shared" si="79"/>
        <v>0</v>
      </c>
      <c r="AY61" s="1">
        <f t="shared" si="80"/>
        <v>0</v>
      </c>
      <c r="AZ61" s="1">
        <f t="shared" si="81"/>
        <v>0</v>
      </c>
      <c r="BA61" s="1">
        <f t="shared" si="82"/>
        <v>0</v>
      </c>
      <c r="BB61" s="1">
        <f t="shared" si="83"/>
        <v>0</v>
      </c>
      <c r="BE61">
        <f t="shared" si="84"/>
        <v>0</v>
      </c>
      <c r="BF61" s="1" t="str">
        <f t="shared" si="85"/>
        <v>CVVC</v>
      </c>
      <c r="BG61" s="1"/>
      <c r="BN61">
        <v>1</v>
      </c>
      <c r="BP61" s="1">
        <f t="shared" si="86"/>
        <v>1</v>
      </c>
      <c r="BS61" s="1" t="str">
        <f t="shared" si="87"/>
        <v>n</v>
      </c>
      <c r="BT61" s="1" t="str">
        <f t="shared" si="88"/>
        <v>na</v>
      </c>
      <c r="BU61" s="1" t="str">
        <f t="shared" si="89"/>
        <v>ʔ</v>
      </c>
    </row>
    <row r="62" spans="1:73">
      <c r="A62">
        <v>181</v>
      </c>
      <c r="B62" s="30" t="s">
        <v>33</v>
      </c>
      <c r="C62" t="s">
        <v>1199</v>
      </c>
      <c r="D62" t="s">
        <v>1149</v>
      </c>
      <c r="E62" t="s">
        <v>1149</v>
      </c>
      <c r="F62" t="s">
        <v>2834</v>
      </c>
      <c r="G62" s="1">
        <f t="shared" si="46"/>
        <v>0</v>
      </c>
      <c r="H62" s="1">
        <f t="shared" si="47"/>
        <v>0</v>
      </c>
      <c r="I62" s="1">
        <f t="shared" si="48"/>
        <v>0</v>
      </c>
      <c r="J62" s="1">
        <f t="shared" si="49"/>
        <v>0</v>
      </c>
      <c r="K62" s="1">
        <f t="shared" si="50"/>
        <v>0</v>
      </c>
      <c r="L62" s="1">
        <f t="shared" si="51"/>
        <v>0</v>
      </c>
      <c r="M62" s="1">
        <f t="shared" si="52"/>
        <v>0</v>
      </c>
      <c r="N62" s="1">
        <f t="shared" si="53"/>
        <v>0</v>
      </c>
      <c r="O62" s="1">
        <f t="shared" si="54"/>
        <v>0</v>
      </c>
      <c r="P62" s="1">
        <f t="shared" si="55"/>
        <v>0</v>
      </c>
      <c r="Q62" s="1">
        <f t="shared" si="56"/>
        <v>0</v>
      </c>
      <c r="R62" s="1">
        <f t="shared" si="57"/>
        <v>0</v>
      </c>
      <c r="S62" s="1">
        <f t="shared" si="58"/>
        <v>0</v>
      </c>
      <c r="T62" s="1">
        <f t="shared" si="59"/>
        <v>0</v>
      </c>
      <c r="U62" s="1">
        <f t="shared" si="60"/>
        <v>0</v>
      </c>
      <c r="V62" s="1">
        <f t="shared" si="61"/>
        <v>0</v>
      </c>
      <c r="W62" s="1">
        <f t="shared" si="62"/>
        <v>0</v>
      </c>
      <c r="X62" s="1">
        <f t="shared" si="63"/>
        <v>0</v>
      </c>
      <c r="Y62" s="1">
        <f t="shared" si="64"/>
        <v>0</v>
      </c>
      <c r="Z62" s="1">
        <f t="shared" si="65"/>
        <v>0</v>
      </c>
      <c r="AA62" s="1">
        <f t="shared" si="66"/>
        <v>0</v>
      </c>
      <c r="AB62">
        <f t="shared" si="67"/>
        <v>0</v>
      </c>
      <c r="AC62">
        <v>2</v>
      </c>
      <c r="AD62">
        <f t="shared" ref="AD62:AD93" si="90">COUNTIF(AC62,"2")</f>
        <v>1</v>
      </c>
      <c r="AE62">
        <f t="shared" si="68"/>
        <v>0</v>
      </c>
      <c r="AF62">
        <f t="shared" si="69"/>
        <v>0</v>
      </c>
      <c r="AG62">
        <f t="shared" si="70"/>
        <v>0</v>
      </c>
      <c r="AH62">
        <v>1</v>
      </c>
      <c r="AL62">
        <v>1</v>
      </c>
      <c r="AO62" s="1">
        <f t="shared" si="71"/>
        <v>1</v>
      </c>
      <c r="AP62" s="1">
        <f t="shared" si="72"/>
        <v>0</v>
      </c>
      <c r="AQ62" s="1">
        <f t="shared" si="73"/>
        <v>0</v>
      </c>
      <c r="AR62" s="1">
        <f t="shared" si="74"/>
        <v>0</v>
      </c>
      <c r="AS62" s="1">
        <f t="shared" si="75"/>
        <v>0</v>
      </c>
      <c r="AT62" s="1">
        <f t="shared" si="76"/>
        <v>0</v>
      </c>
      <c r="AU62" s="1">
        <f t="shared" si="77"/>
        <v>0</v>
      </c>
      <c r="AV62" s="1">
        <f t="shared" si="78"/>
        <v>0</v>
      </c>
      <c r="AW62" s="1">
        <f t="shared" si="79"/>
        <v>0</v>
      </c>
      <c r="AY62" s="1">
        <f t="shared" si="80"/>
        <v>0</v>
      </c>
      <c r="AZ62" s="1">
        <f t="shared" si="81"/>
        <v>0</v>
      </c>
      <c r="BA62" s="1">
        <f t="shared" si="82"/>
        <v>0</v>
      </c>
      <c r="BB62" s="1">
        <f t="shared" si="83"/>
        <v>0</v>
      </c>
      <c r="BE62">
        <f t="shared" si="84"/>
        <v>0</v>
      </c>
      <c r="BF62" s="1" t="str">
        <f t="shared" si="85"/>
        <v>CVCV</v>
      </c>
      <c r="BG62" s="1">
        <v>1</v>
      </c>
      <c r="BH62">
        <v>1</v>
      </c>
      <c r="BP62" s="1">
        <f t="shared" si="86"/>
        <v>2</v>
      </c>
      <c r="BS62" s="1" t="str">
        <f t="shared" si="87"/>
        <v>b</v>
      </c>
      <c r="BT62" s="1" t="str">
        <f t="shared" si="88"/>
        <v>bi</v>
      </c>
      <c r="BU62" s="1" t="str">
        <f t="shared" si="89"/>
        <v>a</v>
      </c>
    </row>
    <row r="63" spans="1:73">
      <c r="A63">
        <v>389</v>
      </c>
      <c r="B63" s="30" t="s">
        <v>3646</v>
      </c>
      <c r="C63" t="s">
        <v>1909</v>
      </c>
      <c r="D63" t="s">
        <v>1149</v>
      </c>
      <c r="E63" t="s">
        <v>1149</v>
      </c>
      <c r="F63" t="s">
        <v>2842</v>
      </c>
      <c r="G63" s="1">
        <f t="shared" si="46"/>
        <v>0</v>
      </c>
      <c r="H63" s="1">
        <f t="shared" si="47"/>
        <v>0</v>
      </c>
      <c r="I63" s="1">
        <f t="shared" si="48"/>
        <v>0</v>
      </c>
      <c r="J63" s="1">
        <f t="shared" si="49"/>
        <v>0</v>
      </c>
      <c r="K63" s="1">
        <f t="shared" si="50"/>
        <v>0</v>
      </c>
      <c r="L63" s="1">
        <f t="shared" si="51"/>
        <v>0</v>
      </c>
      <c r="M63" s="1">
        <f t="shared" si="52"/>
        <v>0</v>
      </c>
      <c r="N63" s="1">
        <f t="shared" si="53"/>
        <v>0</v>
      </c>
      <c r="O63" s="1">
        <f t="shared" si="54"/>
        <v>0</v>
      </c>
      <c r="P63" s="1">
        <f t="shared" si="55"/>
        <v>0</v>
      </c>
      <c r="Q63" s="1">
        <f t="shared" si="56"/>
        <v>0</v>
      </c>
      <c r="R63" s="1">
        <f t="shared" si="57"/>
        <v>0</v>
      </c>
      <c r="S63" s="1">
        <f t="shared" si="58"/>
        <v>0</v>
      </c>
      <c r="T63" s="1">
        <f t="shared" si="59"/>
        <v>0</v>
      </c>
      <c r="U63" s="1">
        <f t="shared" si="60"/>
        <v>0</v>
      </c>
      <c r="V63" s="1">
        <f t="shared" si="61"/>
        <v>0</v>
      </c>
      <c r="W63" s="1">
        <f t="shared" si="62"/>
        <v>0</v>
      </c>
      <c r="X63" s="1">
        <f t="shared" si="63"/>
        <v>0</v>
      </c>
      <c r="Y63" s="1">
        <f t="shared" si="64"/>
        <v>0</v>
      </c>
      <c r="Z63" s="1">
        <f t="shared" si="65"/>
        <v>0</v>
      </c>
      <c r="AA63" s="1">
        <f t="shared" si="66"/>
        <v>0</v>
      </c>
      <c r="AB63">
        <f t="shared" si="67"/>
        <v>0</v>
      </c>
      <c r="AC63">
        <v>2</v>
      </c>
      <c r="AD63">
        <f t="shared" si="90"/>
        <v>1</v>
      </c>
      <c r="AE63">
        <f t="shared" si="68"/>
        <v>0</v>
      </c>
      <c r="AF63">
        <f t="shared" si="69"/>
        <v>0</v>
      </c>
      <c r="AG63">
        <f t="shared" si="70"/>
        <v>0</v>
      </c>
      <c r="AH63">
        <v>1</v>
      </c>
      <c r="AM63">
        <v>1</v>
      </c>
      <c r="AN63" t="str">
        <f>RIGHT(B63,1)</f>
        <v>ʔ</v>
      </c>
      <c r="AO63" s="1">
        <f t="shared" si="71"/>
        <v>0</v>
      </c>
      <c r="AP63" s="1">
        <f t="shared" si="72"/>
        <v>1</v>
      </c>
      <c r="AQ63" s="1">
        <f t="shared" si="73"/>
        <v>0</v>
      </c>
      <c r="AR63" s="1">
        <f t="shared" si="74"/>
        <v>0</v>
      </c>
      <c r="AS63" s="1">
        <f t="shared" si="75"/>
        <v>0</v>
      </c>
      <c r="AT63" s="1">
        <f t="shared" si="76"/>
        <v>0</v>
      </c>
      <c r="AU63" s="1">
        <f t="shared" si="77"/>
        <v>0</v>
      </c>
      <c r="AV63" s="1">
        <f t="shared" si="78"/>
        <v>0</v>
      </c>
      <c r="AW63" s="1">
        <f t="shared" si="79"/>
        <v>0</v>
      </c>
      <c r="AY63" s="1">
        <f t="shared" si="80"/>
        <v>0</v>
      </c>
      <c r="AZ63" s="1">
        <f t="shared" si="81"/>
        <v>0</v>
      </c>
      <c r="BA63" s="1">
        <f t="shared" si="82"/>
        <v>0</v>
      </c>
      <c r="BB63" s="1">
        <f t="shared" si="83"/>
        <v>0</v>
      </c>
      <c r="BE63">
        <f t="shared" si="84"/>
        <v>0</v>
      </c>
      <c r="BF63" s="1" t="str">
        <f t="shared" si="85"/>
        <v>VCVC</v>
      </c>
      <c r="BG63" s="1"/>
      <c r="BJ63">
        <v>1</v>
      </c>
      <c r="BK63">
        <v>1</v>
      </c>
      <c r="BP63" s="1">
        <f t="shared" si="86"/>
        <v>2</v>
      </c>
      <c r="BS63" s="1" t="str">
        <f t="shared" si="87"/>
        <v>h</v>
      </c>
      <c r="BT63" s="1" t="str">
        <f t="shared" si="88"/>
        <v>he</v>
      </c>
      <c r="BU63" s="1" t="str">
        <f t="shared" si="89"/>
        <v>ʔ</v>
      </c>
    </row>
    <row r="64" spans="1:73" s="10" customFormat="1">
      <c r="A64">
        <v>1058</v>
      </c>
      <c r="B64" s="30" t="s">
        <v>611</v>
      </c>
      <c r="C64" t="s">
        <v>1985</v>
      </c>
      <c r="D64" t="s">
        <v>1155</v>
      </c>
      <c r="E64" t="s">
        <v>1155</v>
      </c>
      <c r="F64" t="s">
        <v>2877</v>
      </c>
      <c r="G64" s="1">
        <f t="shared" si="46"/>
        <v>0</v>
      </c>
      <c r="H64" s="1">
        <f t="shared" si="47"/>
        <v>0</v>
      </c>
      <c r="I64" s="1">
        <f t="shared" si="48"/>
        <v>0</v>
      </c>
      <c r="J64" s="1">
        <f t="shared" si="49"/>
        <v>0</v>
      </c>
      <c r="K64" s="1">
        <f t="shared" si="50"/>
        <v>0</v>
      </c>
      <c r="L64" s="1">
        <f t="shared" si="51"/>
        <v>0</v>
      </c>
      <c r="M64" s="1">
        <f t="shared" si="52"/>
        <v>0</v>
      </c>
      <c r="N64" s="1">
        <f t="shared" si="53"/>
        <v>0</v>
      </c>
      <c r="O64" s="1">
        <f t="shared" si="54"/>
        <v>0</v>
      </c>
      <c r="P64" s="1">
        <f t="shared" si="55"/>
        <v>0</v>
      </c>
      <c r="Q64" s="1">
        <f t="shared" si="56"/>
        <v>0</v>
      </c>
      <c r="R64" s="1">
        <f t="shared" si="57"/>
        <v>1</v>
      </c>
      <c r="S64" s="1">
        <f t="shared" si="58"/>
        <v>0</v>
      </c>
      <c r="T64" s="1">
        <f t="shared" si="59"/>
        <v>0</v>
      </c>
      <c r="U64" s="1">
        <f t="shared" si="60"/>
        <v>0</v>
      </c>
      <c r="V64" s="1">
        <f t="shared" si="61"/>
        <v>0</v>
      </c>
      <c r="W64" s="1">
        <f t="shared" si="62"/>
        <v>0</v>
      </c>
      <c r="X64" s="1">
        <f t="shared" si="63"/>
        <v>0</v>
      </c>
      <c r="Y64" s="1">
        <f t="shared" si="64"/>
        <v>0</v>
      </c>
      <c r="Z64" s="1">
        <f t="shared" si="65"/>
        <v>0</v>
      </c>
      <c r="AA64" s="1">
        <f t="shared" si="66"/>
        <v>0</v>
      </c>
      <c r="AB64">
        <f t="shared" si="67"/>
        <v>1</v>
      </c>
      <c r="AC64">
        <v>3</v>
      </c>
      <c r="AD64">
        <f t="shared" si="90"/>
        <v>0</v>
      </c>
      <c r="AE64">
        <f t="shared" si="68"/>
        <v>1</v>
      </c>
      <c r="AF64">
        <f t="shared" si="69"/>
        <v>0</v>
      </c>
      <c r="AG64">
        <f t="shared" si="70"/>
        <v>0</v>
      </c>
      <c r="AH64"/>
      <c r="AI64"/>
      <c r="AJ64">
        <v>1</v>
      </c>
      <c r="AK64"/>
      <c r="AL64">
        <v>1</v>
      </c>
      <c r="AM64"/>
      <c r="AN64"/>
      <c r="AO64" s="1">
        <f t="shared" si="71"/>
        <v>0</v>
      </c>
      <c r="AP64" s="1">
        <f t="shared" si="72"/>
        <v>0</v>
      </c>
      <c r="AQ64" s="1">
        <f t="shared" si="73"/>
        <v>0</v>
      </c>
      <c r="AR64" s="1">
        <f t="shared" si="74"/>
        <v>0</v>
      </c>
      <c r="AS64" s="1">
        <f t="shared" si="75"/>
        <v>0</v>
      </c>
      <c r="AT64" s="1">
        <f t="shared" si="76"/>
        <v>0</v>
      </c>
      <c r="AU64" s="1">
        <f t="shared" si="77"/>
        <v>0</v>
      </c>
      <c r="AV64" s="1">
        <f t="shared" si="78"/>
        <v>0</v>
      </c>
      <c r="AW64" s="1">
        <f t="shared" si="79"/>
        <v>0</v>
      </c>
      <c r="AX64"/>
      <c r="AY64" s="1">
        <f t="shared" si="80"/>
        <v>0</v>
      </c>
      <c r="AZ64" s="1">
        <f t="shared" si="81"/>
        <v>0</v>
      </c>
      <c r="BA64" s="1">
        <f t="shared" si="82"/>
        <v>0</v>
      </c>
      <c r="BB64" s="1">
        <f t="shared" si="83"/>
        <v>0</v>
      </c>
      <c r="BC64"/>
      <c r="BD64"/>
      <c r="BE64">
        <f t="shared" si="84"/>
        <v>0</v>
      </c>
      <c r="BF64" s="1" t="str">
        <f t="shared" si="85"/>
        <v>VCVV</v>
      </c>
      <c r="BG64" s="1"/>
      <c r="BH64"/>
      <c r="BI64"/>
      <c r="BJ64"/>
      <c r="BK64"/>
      <c r="BL64"/>
      <c r="BM64"/>
      <c r="BN64"/>
      <c r="BO64">
        <v>1</v>
      </c>
      <c r="BP64" s="1">
        <f t="shared" si="86"/>
        <v>1</v>
      </c>
      <c r="BQ64"/>
      <c r="BR64"/>
      <c r="BS64" s="1" t="str">
        <f t="shared" si="87"/>
        <v>o</v>
      </c>
      <c r="BT64" s="1" t="str">
        <f t="shared" si="88"/>
        <v>on</v>
      </c>
      <c r="BU64" s="1" t="str">
        <f t="shared" si="89"/>
        <v>i</v>
      </c>
    </row>
    <row r="65" spans="1:73">
      <c r="A65">
        <v>390</v>
      </c>
      <c r="B65" s="30" t="s">
        <v>3647</v>
      </c>
      <c r="C65" t="s">
        <v>2460</v>
      </c>
      <c r="D65" t="s">
        <v>1149</v>
      </c>
      <c r="E65" t="s">
        <v>1149</v>
      </c>
      <c r="F65" t="s">
        <v>2853</v>
      </c>
      <c r="G65" s="1">
        <f t="shared" si="46"/>
        <v>0</v>
      </c>
      <c r="H65" s="1">
        <f t="shared" si="47"/>
        <v>0</v>
      </c>
      <c r="I65" s="1">
        <f t="shared" si="48"/>
        <v>0</v>
      </c>
      <c r="J65" s="1">
        <f t="shared" si="49"/>
        <v>0</v>
      </c>
      <c r="K65" s="1">
        <f t="shared" si="50"/>
        <v>0</v>
      </c>
      <c r="L65" s="1">
        <f t="shared" si="51"/>
        <v>0</v>
      </c>
      <c r="M65" s="1">
        <f t="shared" si="52"/>
        <v>0</v>
      </c>
      <c r="N65" s="1">
        <f t="shared" si="53"/>
        <v>0</v>
      </c>
      <c r="O65" s="1">
        <f t="shared" si="54"/>
        <v>0</v>
      </c>
      <c r="P65" s="1">
        <f t="shared" si="55"/>
        <v>0</v>
      </c>
      <c r="Q65" s="1">
        <f t="shared" si="56"/>
        <v>0</v>
      </c>
      <c r="R65" s="1">
        <f t="shared" si="57"/>
        <v>0</v>
      </c>
      <c r="S65" s="1">
        <f t="shared" si="58"/>
        <v>0</v>
      </c>
      <c r="T65" s="1">
        <f t="shared" si="59"/>
        <v>0</v>
      </c>
      <c r="U65" s="1">
        <f t="shared" si="60"/>
        <v>0</v>
      </c>
      <c r="V65" s="1">
        <f t="shared" si="61"/>
        <v>0</v>
      </c>
      <c r="W65" s="1">
        <f t="shared" si="62"/>
        <v>0</v>
      </c>
      <c r="X65" s="1">
        <f t="shared" si="63"/>
        <v>0</v>
      </c>
      <c r="Y65" s="1">
        <f t="shared" si="64"/>
        <v>0</v>
      </c>
      <c r="Z65" s="1">
        <f t="shared" si="65"/>
        <v>0</v>
      </c>
      <c r="AA65" s="1">
        <f t="shared" si="66"/>
        <v>0</v>
      </c>
      <c r="AB65">
        <f t="shared" si="67"/>
        <v>0</v>
      </c>
      <c r="AC65">
        <v>3</v>
      </c>
      <c r="AD65">
        <f t="shared" si="90"/>
        <v>0</v>
      </c>
      <c r="AE65">
        <f t="shared" si="68"/>
        <v>1</v>
      </c>
      <c r="AF65">
        <f t="shared" si="69"/>
        <v>0</v>
      </c>
      <c r="AG65">
        <f t="shared" si="70"/>
        <v>0</v>
      </c>
      <c r="AH65">
        <v>1</v>
      </c>
      <c r="AM65">
        <v>1</v>
      </c>
      <c r="AN65" t="str">
        <f>RIGHT(B65,1)</f>
        <v>ʔ</v>
      </c>
      <c r="AO65" s="1">
        <f t="shared" si="71"/>
        <v>0</v>
      </c>
      <c r="AP65" s="1">
        <f t="shared" si="72"/>
        <v>0</v>
      </c>
      <c r="AQ65" s="1">
        <f t="shared" si="73"/>
        <v>0</v>
      </c>
      <c r="AR65" s="1">
        <f t="shared" si="74"/>
        <v>0</v>
      </c>
      <c r="AS65" s="1">
        <f t="shared" si="75"/>
        <v>0</v>
      </c>
      <c r="AT65" s="1">
        <f t="shared" si="76"/>
        <v>0</v>
      </c>
      <c r="AU65" s="1">
        <f t="shared" si="77"/>
        <v>0</v>
      </c>
      <c r="AV65" s="1">
        <f t="shared" si="78"/>
        <v>0</v>
      </c>
      <c r="AW65" s="1">
        <f t="shared" si="79"/>
        <v>0</v>
      </c>
      <c r="AY65" s="1">
        <f t="shared" si="80"/>
        <v>0</v>
      </c>
      <c r="AZ65" s="1">
        <f t="shared" si="81"/>
        <v>0</v>
      </c>
      <c r="BA65" s="1">
        <f t="shared" si="82"/>
        <v>0</v>
      </c>
      <c r="BB65" s="1">
        <f t="shared" si="83"/>
        <v>0</v>
      </c>
      <c r="BE65">
        <f t="shared" si="84"/>
        <v>0</v>
      </c>
      <c r="BF65" s="1" t="str">
        <f t="shared" si="85"/>
        <v>VCVC</v>
      </c>
      <c r="BG65" s="1"/>
      <c r="BJ65">
        <v>1</v>
      </c>
      <c r="BP65" s="1">
        <f t="shared" si="86"/>
        <v>1</v>
      </c>
      <c r="BS65" s="1" t="str">
        <f t="shared" si="87"/>
        <v>h</v>
      </c>
      <c r="BT65" s="1" t="str">
        <f t="shared" si="88"/>
        <v>he</v>
      </c>
      <c r="BU65" s="1" t="str">
        <f t="shared" si="89"/>
        <v>ʔ</v>
      </c>
    </row>
    <row r="66" spans="1:73">
      <c r="A66">
        <v>711</v>
      </c>
      <c r="B66" s="30" t="s">
        <v>41</v>
      </c>
      <c r="C66" t="s">
        <v>1206</v>
      </c>
      <c r="D66" t="s">
        <v>1153</v>
      </c>
      <c r="E66" t="s">
        <v>1141</v>
      </c>
      <c r="F66" t="s">
        <v>2843</v>
      </c>
      <c r="G66" s="1">
        <f t="shared" ref="G66:G93" si="91">COUNTIF(B66,"*ii*")</f>
        <v>0</v>
      </c>
      <c r="H66" s="1">
        <f t="shared" ref="H66:H93" si="92">COUNTIF(B66,"*ee*")</f>
        <v>0</v>
      </c>
      <c r="I66" s="1">
        <f t="shared" ref="I66:I93" si="93">COUNTIF(B66,"*aa*")</f>
        <v>0</v>
      </c>
      <c r="J66" s="1">
        <f t="shared" ref="J66:J93" si="94">COUNTIF(B66,"*oo*")</f>
        <v>0</v>
      </c>
      <c r="K66" s="1">
        <f t="shared" ref="K66:K93" si="95">COUNTIF(B66,"*uu*")</f>
        <v>0</v>
      </c>
      <c r="L66" s="1">
        <f t="shared" ref="L66:L93" si="96">COUNTIF(B66,"*ia*")</f>
        <v>0</v>
      </c>
      <c r="M66" s="1">
        <f t="shared" ref="M66:M93" si="97">COUNTIF(B66,"*iu*")</f>
        <v>0</v>
      </c>
      <c r="N66" s="1">
        <f t="shared" ref="N66:N93" si="98">COUNTIF(B66,"*ei*")</f>
        <v>0</v>
      </c>
      <c r="O66" s="1">
        <f t="shared" ref="O66:O93" si="99">COUNTIF(B66,"*ea*")</f>
        <v>0</v>
      </c>
      <c r="P66" s="1">
        <f t="shared" ref="P66:P93" si="100">COUNTIF(B66,"*eo*")</f>
        <v>0</v>
      </c>
      <c r="Q66" s="1">
        <f t="shared" ref="Q66:Q93" si="101">COUNTIF(B66,"*eu*")</f>
        <v>0</v>
      </c>
      <c r="R66" s="1">
        <f t="shared" ref="R66:R93" si="102">COUNTIF(B66,"*ai*")</f>
        <v>0</v>
      </c>
      <c r="S66" s="1">
        <f t="shared" ref="S66:S93" si="103">COUNTIF(B66,"*ae*")</f>
        <v>0</v>
      </c>
      <c r="T66" s="1">
        <f t="shared" ref="T66:T93" si="104">COUNTIF(B66,"*ao*")</f>
        <v>0</v>
      </c>
      <c r="U66" s="1">
        <f t="shared" ref="U66:U93" si="105">COUNTIF(B66,"*au*")</f>
        <v>0</v>
      </c>
      <c r="V66" s="1">
        <f t="shared" ref="V66:V93" si="106">COUNTIF(B66,"*oi*")</f>
        <v>0</v>
      </c>
      <c r="W66" s="1">
        <f t="shared" ref="W66:W93" si="107">COUNTIF(B66,"*oe*")</f>
        <v>0</v>
      </c>
      <c r="X66" s="1">
        <f t="shared" ref="X66:X93" si="108">COUNTIF(B66,"*oa*")</f>
        <v>0</v>
      </c>
      <c r="Y66" s="1">
        <f t="shared" ref="Y66:Y93" si="109">COUNTIF(B66,"*ou*")</f>
        <v>0</v>
      </c>
      <c r="Z66" s="1">
        <f t="shared" ref="Z66:Z93" si="110">COUNTIF(B66,"*ui*")</f>
        <v>0</v>
      </c>
      <c r="AA66" s="1">
        <f t="shared" ref="AA66:AA93" si="111">COUNTIF(B66,"*ua*")</f>
        <v>0</v>
      </c>
      <c r="AB66">
        <f t="shared" ref="AB66:AB93" si="112">SUM(G66:AA66)</f>
        <v>0</v>
      </c>
      <c r="AC66">
        <v>1</v>
      </c>
      <c r="AD66">
        <f t="shared" si="90"/>
        <v>0</v>
      </c>
      <c r="AE66">
        <f t="shared" ref="AE66:AE93" si="113">COUNTIF(AC66,"3")</f>
        <v>0</v>
      </c>
      <c r="AF66">
        <f t="shared" ref="AF66:AF93" si="114">COUNTIF(AC66,"4")</f>
        <v>0</v>
      </c>
      <c r="AG66">
        <f t="shared" ref="AG66:AG93" si="115">COUNTIF(AC66,"5")</f>
        <v>0</v>
      </c>
      <c r="AH66">
        <v>1</v>
      </c>
      <c r="AI66">
        <v>0</v>
      </c>
      <c r="AL66">
        <v>1</v>
      </c>
      <c r="AO66" s="1">
        <f t="shared" ref="AO66:AO93" si="116">COUNTIF(F66,"CVCV")</f>
        <v>0</v>
      </c>
      <c r="AP66" s="1">
        <f t="shared" ref="AP66:AP93" si="117">COUNTIF(F66,"CVCVC")</f>
        <v>0</v>
      </c>
      <c r="AQ66" s="1">
        <f t="shared" ref="AQ66:AQ93" si="118">COUNTIF(F66,"VCV")</f>
        <v>0</v>
      </c>
      <c r="AR66" s="1">
        <f t="shared" ref="AR66:AR93" si="119">COUNTIF(F66,"VCVC")</f>
        <v>0</v>
      </c>
      <c r="AS66" s="1">
        <f t="shared" ref="AS66:AS93" si="120">COUNTIF(F66,"CVV")</f>
        <v>0</v>
      </c>
      <c r="AT66" s="1">
        <f t="shared" ref="AT66:AT93" si="121">COUNTIF(F66,"CVVC")</f>
        <v>0</v>
      </c>
      <c r="AU66" s="1">
        <f t="shared" ref="AU66:AU93" si="122">COUNTIF(F66,"VV")</f>
        <v>0</v>
      </c>
      <c r="AV66" s="1">
        <f t="shared" ref="AV66:AV93" si="123">COUNTIF(F66,"VVC")</f>
        <v>0</v>
      </c>
      <c r="AW66" s="1">
        <f t="shared" ref="AW66:AW93" si="124">COUNTIF(F66,"CVVCVC")+COUNTIF(F66,"VVCVC")+COUNTIF(F66,"CVVCV")+COUNTIF(F66,"VVCV")</f>
        <v>0</v>
      </c>
      <c r="AY66" s="1">
        <f t="shared" ref="AY66:AY93" si="125">COUNTIF(F66,"CCVCV")</f>
        <v>0</v>
      </c>
      <c r="AZ66" s="1">
        <f t="shared" ref="AZ66:AZ93" si="126">COUNTIF(F66,"CCVCVC")</f>
        <v>0</v>
      </c>
      <c r="BA66" s="1">
        <f t="shared" ref="BA66:BA93" si="127">COUNTIF(F66,"CCVV")</f>
        <v>0</v>
      </c>
      <c r="BB66" s="1">
        <f t="shared" ref="BB66:BB93" si="128">COUNTIF(F66,"CCVVC")</f>
        <v>0</v>
      </c>
      <c r="BF66" s="1" t="str">
        <f t="shared" ref="BF66:BF93" si="129">RIGHT(F66,4)</f>
        <v>CV</v>
      </c>
      <c r="BG66" s="1"/>
      <c r="BP66" s="1">
        <f t="shared" ref="BP66:BP93" si="130">SUM(BG66:BO66)</f>
        <v>0</v>
      </c>
      <c r="BS66" s="1" t="str">
        <f t="shared" ref="BS66:BS93" si="131">LEFT(B66,1)</f>
        <v>m</v>
      </c>
      <c r="BT66" s="1" t="str">
        <f t="shared" ref="BT66:BT93" si="132">LEFT(B66,2)</f>
        <v>ma</v>
      </c>
      <c r="BU66" s="1" t="str">
        <f t="shared" ref="BU66:BU93" si="133">RIGHT(B66,1)</f>
        <v>-</v>
      </c>
    </row>
    <row r="67" spans="1:73">
      <c r="A67">
        <v>2</v>
      </c>
      <c r="B67" s="30" t="s">
        <v>351</v>
      </c>
      <c r="C67" t="s">
        <v>1162</v>
      </c>
      <c r="D67" t="s">
        <v>1162</v>
      </c>
      <c r="E67" t="s">
        <v>2955</v>
      </c>
      <c r="F67" t="s">
        <v>2831</v>
      </c>
      <c r="G67" s="1">
        <f t="shared" si="91"/>
        <v>0</v>
      </c>
      <c r="H67" s="1">
        <f t="shared" si="92"/>
        <v>0</v>
      </c>
      <c r="I67" s="1">
        <f t="shared" si="93"/>
        <v>0</v>
      </c>
      <c r="J67" s="1">
        <f t="shared" si="94"/>
        <v>0</v>
      </c>
      <c r="K67" s="1">
        <f t="shared" si="95"/>
        <v>0</v>
      </c>
      <c r="L67" s="1">
        <f t="shared" si="96"/>
        <v>0</v>
      </c>
      <c r="M67" s="1">
        <f t="shared" si="97"/>
        <v>0</v>
      </c>
      <c r="N67" s="1">
        <f t="shared" si="98"/>
        <v>0</v>
      </c>
      <c r="O67" s="1">
        <f t="shared" si="99"/>
        <v>0</v>
      </c>
      <c r="P67" s="1">
        <f t="shared" si="100"/>
        <v>0</v>
      </c>
      <c r="Q67" s="1">
        <f t="shared" si="101"/>
        <v>0</v>
      </c>
      <c r="R67" s="1">
        <f t="shared" si="102"/>
        <v>0</v>
      </c>
      <c r="S67" s="1">
        <f t="shared" si="103"/>
        <v>0</v>
      </c>
      <c r="T67" s="1">
        <f t="shared" si="104"/>
        <v>0</v>
      </c>
      <c r="U67" s="1">
        <f t="shared" si="105"/>
        <v>0</v>
      </c>
      <c r="V67" s="1">
        <f t="shared" si="106"/>
        <v>0</v>
      </c>
      <c r="W67" s="1">
        <f t="shared" si="107"/>
        <v>0</v>
      </c>
      <c r="X67" s="1">
        <f t="shared" si="108"/>
        <v>0</v>
      </c>
      <c r="Y67" s="1">
        <f t="shared" si="109"/>
        <v>0</v>
      </c>
      <c r="Z67" s="1">
        <f t="shared" si="110"/>
        <v>0</v>
      </c>
      <c r="AA67" s="1">
        <f t="shared" si="111"/>
        <v>0</v>
      </c>
      <c r="AB67">
        <f t="shared" si="112"/>
        <v>0</v>
      </c>
      <c r="AC67">
        <v>1</v>
      </c>
      <c r="AD67">
        <f t="shared" si="90"/>
        <v>0</v>
      </c>
      <c r="AE67">
        <f t="shared" si="113"/>
        <v>0</v>
      </c>
      <c r="AF67">
        <f t="shared" si="114"/>
        <v>0</v>
      </c>
      <c r="AG67">
        <f t="shared" si="115"/>
        <v>0</v>
      </c>
      <c r="AJ67">
        <v>1</v>
      </c>
      <c r="AL67">
        <v>1</v>
      </c>
      <c r="AO67" s="1">
        <f t="shared" si="116"/>
        <v>0</v>
      </c>
      <c r="AP67" s="1">
        <f t="shared" si="117"/>
        <v>0</v>
      </c>
      <c r="AQ67" s="1">
        <f t="shared" si="118"/>
        <v>0</v>
      </c>
      <c r="AR67" s="1">
        <f t="shared" si="119"/>
        <v>0</v>
      </c>
      <c r="AS67" s="1">
        <f t="shared" si="120"/>
        <v>0</v>
      </c>
      <c r="AT67" s="1">
        <f t="shared" si="121"/>
        <v>0</v>
      </c>
      <c r="AU67" s="1">
        <f t="shared" si="122"/>
        <v>0</v>
      </c>
      <c r="AV67" s="1">
        <f t="shared" si="123"/>
        <v>0</v>
      </c>
      <c r="AW67" s="1">
        <f t="shared" si="124"/>
        <v>0</v>
      </c>
      <c r="AY67" s="1">
        <f t="shared" si="125"/>
        <v>0</v>
      </c>
      <c r="AZ67" s="1">
        <f t="shared" si="126"/>
        <v>0</v>
      </c>
      <c r="BA67" s="1">
        <f t="shared" si="127"/>
        <v>0</v>
      </c>
      <c r="BB67" s="1">
        <f t="shared" si="128"/>
        <v>0</v>
      </c>
      <c r="BF67" s="1" t="str">
        <f t="shared" si="129"/>
        <v>V</v>
      </c>
      <c r="BG67" s="1"/>
      <c r="BP67" s="1">
        <f t="shared" si="130"/>
        <v>0</v>
      </c>
      <c r="BS67" s="1" t="str">
        <f t="shared" si="131"/>
        <v>a</v>
      </c>
      <c r="BT67" s="1" t="str">
        <f t="shared" si="132"/>
        <v>a-</v>
      </c>
      <c r="BU67" s="1" t="str">
        <f t="shared" si="133"/>
        <v>-</v>
      </c>
    </row>
    <row r="68" spans="1:73">
      <c r="A68">
        <v>3</v>
      </c>
      <c r="B68" s="30" t="s">
        <v>351</v>
      </c>
      <c r="C68" t="s">
        <v>1166</v>
      </c>
      <c r="D68" t="s">
        <v>1166</v>
      </c>
      <c r="E68" t="s">
        <v>2955</v>
      </c>
      <c r="F68" t="s">
        <v>2831</v>
      </c>
      <c r="G68" s="1">
        <f t="shared" si="91"/>
        <v>0</v>
      </c>
      <c r="H68" s="1">
        <f t="shared" si="92"/>
        <v>0</v>
      </c>
      <c r="I68" s="1">
        <f t="shared" si="93"/>
        <v>0</v>
      </c>
      <c r="J68" s="1">
        <f t="shared" si="94"/>
        <v>0</v>
      </c>
      <c r="K68" s="1">
        <f t="shared" si="95"/>
        <v>0</v>
      </c>
      <c r="L68" s="1">
        <f t="shared" si="96"/>
        <v>0</v>
      </c>
      <c r="M68" s="1">
        <f t="shared" si="97"/>
        <v>0</v>
      </c>
      <c r="N68" s="1">
        <f t="shared" si="98"/>
        <v>0</v>
      </c>
      <c r="O68" s="1">
        <f t="shared" si="99"/>
        <v>0</v>
      </c>
      <c r="P68" s="1">
        <f t="shared" si="100"/>
        <v>0</v>
      </c>
      <c r="Q68" s="1">
        <f t="shared" si="101"/>
        <v>0</v>
      </c>
      <c r="R68" s="1">
        <f t="shared" si="102"/>
        <v>0</v>
      </c>
      <c r="S68" s="1">
        <f t="shared" si="103"/>
        <v>0</v>
      </c>
      <c r="T68" s="1">
        <f t="shared" si="104"/>
        <v>0</v>
      </c>
      <c r="U68" s="1">
        <f t="shared" si="105"/>
        <v>0</v>
      </c>
      <c r="V68" s="1">
        <f t="shared" si="106"/>
        <v>0</v>
      </c>
      <c r="W68" s="1">
        <f t="shared" si="107"/>
        <v>0</v>
      </c>
      <c r="X68" s="1">
        <f t="shared" si="108"/>
        <v>0</v>
      </c>
      <c r="Y68" s="1">
        <f t="shared" si="109"/>
        <v>0</v>
      </c>
      <c r="Z68" s="1">
        <f t="shared" si="110"/>
        <v>0</v>
      </c>
      <c r="AA68" s="1">
        <f t="shared" si="111"/>
        <v>0</v>
      </c>
      <c r="AB68">
        <f t="shared" si="112"/>
        <v>0</v>
      </c>
      <c r="AC68">
        <v>1</v>
      </c>
      <c r="AD68">
        <f t="shared" si="90"/>
        <v>0</v>
      </c>
      <c r="AE68">
        <f t="shared" si="113"/>
        <v>0</v>
      </c>
      <c r="AF68">
        <f t="shared" si="114"/>
        <v>0</v>
      </c>
      <c r="AG68">
        <f t="shared" si="115"/>
        <v>0</v>
      </c>
      <c r="AJ68">
        <v>1</v>
      </c>
      <c r="AL68">
        <v>1</v>
      </c>
      <c r="AO68" s="1">
        <f t="shared" si="116"/>
        <v>0</v>
      </c>
      <c r="AP68" s="1">
        <f t="shared" si="117"/>
        <v>0</v>
      </c>
      <c r="AQ68" s="1">
        <f t="shared" si="118"/>
        <v>0</v>
      </c>
      <c r="AR68" s="1">
        <f t="shared" si="119"/>
        <v>0</v>
      </c>
      <c r="AS68" s="1">
        <f t="shared" si="120"/>
        <v>0</v>
      </c>
      <c r="AT68" s="1">
        <f t="shared" si="121"/>
        <v>0</v>
      </c>
      <c r="AU68" s="1">
        <f t="shared" si="122"/>
        <v>0</v>
      </c>
      <c r="AV68" s="1">
        <f t="shared" si="123"/>
        <v>0</v>
      </c>
      <c r="AW68" s="1">
        <f t="shared" si="124"/>
        <v>0</v>
      </c>
      <c r="AY68" s="1">
        <f t="shared" si="125"/>
        <v>0</v>
      </c>
      <c r="AZ68" s="1">
        <f t="shared" si="126"/>
        <v>0</v>
      </c>
      <c r="BA68" s="1">
        <f t="shared" si="127"/>
        <v>0</v>
      </c>
      <c r="BB68" s="1">
        <f t="shared" si="128"/>
        <v>0</v>
      </c>
      <c r="BF68" s="1" t="str">
        <f t="shared" si="129"/>
        <v>V</v>
      </c>
      <c r="BG68" s="1"/>
      <c r="BP68" s="1">
        <f t="shared" si="130"/>
        <v>0</v>
      </c>
      <c r="BS68" s="1" t="str">
        <f t="shared" si="131"/>
        <v>a</v>
      </c>
      <c r="BT68" s="1" t="str">
        <f t="shared" si="132"/>
        <v>a-</v>
      </c>
      <c r="BU68" s="1" t="str">
        <f t="shared" si="133"/>
        <v>-</v>
      </c>
    </row>
    <row r="69" spans="1:73">
      <c r="A69">
        <v>57</v>
      </c>
      <c r="B69" s="30" t="s">
        <v>48</v>
      </c>
      <c r="C69" t="s">
        <v>1215</v>
      </c>
      <c r="D69" t="s">
        <v>1157</v>
      </c>
      <c r="E69" t="s">
        <v>2955</v>
      </c>
      <c r="F69" t="s">
        <v>2850</v>
      </c>
      <c r="G69" s="1">
        <f t="shared" si="91"/>
        <v>0</v>
      </c>
      <c r="H69" s="1">
        <f t="shared" si="92"/>
        <v>0</v>
      </c>
      <c r="I69" s="1">
        <f t="shared" si="93"/>
        <v>0</v>
      </c>
      <c r="J69" s="1">
        <f t="shared" si="94"/>
        <v>0</v>
      </c>
      <c r="K69" s="1">
        <f t="shared" si="95"/>
        <v>0</v>
      </c>
      <c r="L69" s="1">
        <f t="shared" si="96"/>
        <v>0</v>
      </c>
      <c r="M69" s="1">
        <f t="shared" si="97"/>
        <v>0</v>
      </c>
      <c r="N69" s="1">
        <f t="shared" si="98"/>
        <v>0</v>
      </c>
      <c r="O69" s="1">
        <f t="shared" si="99"/>
        <v>0</v>
      </c>
      <c r="P69" s="1">
        <f t="shared" si="100"/>
        <v>0</v>
      </c>
      <c r="Q69" s="1">
        <f t="shared" si="101"/>
        <v>0</v>
      </c>
      <c r="R69" s="1">
        <f t="shared" si="102"/>
        <v>0</v>
      </c>
      <c r="S69" s="1">
        <f t="shared" si="103"/>
        <v>0</v>
      </c>
      <c r="T69" s="1">
        <f t="shared" si="104"/>
        <v>0</v>
      </c>
      <c r="U69" s="1">
        <f t="shared" si="105"/>
        <v>0</v>
      </c>
      <c r="V69" s="1">
        <f t="shared" si="106"/>
        <v>0</v>
      </c>
      <c r="W69" s="1">
        <f t="shared" si="107"/>
        <v>0</v>
      </c>
      <c r="X69" s="1">
        <f t="shared" si="108"/>
        <v>0</v>
      </c>
      <c r="Y69" s="1">
        <f t="shared" si="109"/>
        <v>0</v>
      </c>
      <c r="Z69" s="1">
        <f t="shared" si="110"/>
        <v>0</v>
      </c>
      <c r="AA69" s="1">
        <f t="shared" si="111"/>
        <v>0</v>
      </c>
      <c r="AB69">
        <f t="shared" si="112"/>
        <v>0</v>
      </c>
      <c r="AC69">
        <v>1</v>
      </c>
      <c r="AD69">
        <f t="shared" si="90"/>
        <v>0</v>
      </c>
      <c r="AE69">
        <f t="shared" si="113"/>
        <v>0</v>
      </c>
      <c r="AF69">
        <f t="shared" si="114"/>
        <v>0</v>
      </c>
      <c r="AG69">
        <f t="shared" si="115"/>
        <v>0</v>
      </c>
      <c r="AJ69">
        <v>1</v>
      </c>
      <c r="AM69">
        <v>1</v>
      </c>
      <c r="AN69" t="str">
        <f>RIGHT(B69,1)</f>
        <v>-</v>
      </c>
      <c r="AO69" s="1">
        <f t="shared" si="116"/>
        <v>0</v>
      </c>
      <c r="AP69" s="1">
        <f t="shared" si="117"/>
        <v>0</v>
      </c>
      <c r="AQ69" s="1">
        <f t="shared" si="118"/>
        <v>0</v>
      </c>
      <c r="AR69" s="1">
        <f t="shared" si="119"/>
        <v>0</v>
      </c>
      <c r="AS69" s="1">
        <f t="shared" si="120"/>
        <v>0</v>
      </c>
      <c r="AT69" s="1">
        <f t="shared" si="121"/>
        <v>0</v>
      </c>
      <c r="AU69" s="1">
        <f t="shared" si="122"/>
        <v>0</v>
      </c>
      <c r="AV69" s="1">
        <f t="shared" si="123"/>
        <v>0</v>
      </c>
      <c r="AW69" s="1">
        <f t="shared" si="124"/>
        <v>0</v>
      </c>
      <c r="AY69" s="1">
        <f t="shared" si="125"/>
        <v>0</v>
      </c>
      <c r="AZ69" s="1">
        <f t="shared" si="126"/>
        <v>0</v>
      </c>
      <c r="BA69" s="1">
        <f t="shared" si="127"/>
        <v>0</v>
      </c>
      <c r="BB69" s="1">
        <f t="shared" si="128"/>
        <v>0</v>
      </c>
      <c r="BF69" s="1" t="str">
        <f t="shared" si="129"/>
        <v>VC</v>
      </c>
      <c r="BG69" s="1"/>
      <c r="BP69" s="1">
        <f t="shared" si="130"/>
        <v>0</v>
      </c>
      <c r="BS69" s="1" t="str">
        <f t="shared" si="131"/>
        <v>a</v>
      </c>
      <c r="BT69" s="1" t="str">
        <f t="shared" si="132"/>
        <v>ar</v>
      </c>
      <c r="BU69" s="1" t="str">
        <f t="shared" si="133"/>
        <v>-</v>
      </c>
    </row>
    <row r="70" spans="1:73">
      <c r="A70">
        <v>707</v>
      </c>
      <c r="B70" s="30" t="s">
        <v>14</v>
      </c>
      <c r="C70" t="s">
        <v>1180</v>
      </c>
      <c r="D70" t="s">
        <v>1147</v>
      </c>
      <c r="E70" t="s">
        <v>2955</v>
      </c>
      <c r="F70" t="s">
        <v>2910</v>
      </c>
      <c r="G70" s="1">
        <f t="shared" si="91"/>
        <v>0</v>
      </c>
      <c r="H70" s="1">
        <f t="shared" si="92"/>
        <v>0</v>
      </c>
      <c r="I70" s="1">
        <f t="shared" si="93"/>
        <v>0</v>
      </c>
      <c r="J70" s="1">
        <f t="shared" si="94"/>
        <v>0</v>
      </c>
      <c r="K70" s="1">
        <f t="shared" si="95"/>
        <v>0</v>
      </c>
      <c r="L70" s="1">
        <f t="shared" si="96"/>
        <v>0</v>
      </c>
      <c r="M70" s="1">
        <f t="shared" si="97"/>
        <v>0</v>
      </c>
      <c r="N70" s="1">
        <f t="shared" si="98"/>
        <v>0</v>
      </c>
      <c r="O70" s="1">
        <f t="shared" si="99"/>
        <v>0</v>
      </c>
      <c r="P70" s="1">
        <f t="shared" si="100"/>
        <v>0</v>
      </c>
      <c r="Q70" s="1">
        <f t="shared" si="101"/>
        <v>0</v>
      </c>
      <c r="R70" s="1">
        <f t="shared" si="102"/>
        <v>0</v>
      </c>
      <c r="S70" s="1">
        <f t="shared" si="103"/>
        <v>0</v>
      </c>
      <c r="T70" s="1">
        <f t="shared" si="104"/>
        <v>0</v>
      </c>
      <c r="U70" s="1">
        <f t="shared" si="105"/>
        <v>0</v>
      </c>
      <c r="V70" s="1">
        <f t="shared" si="106"/>
        <v>0</v>
      </c>
      <c r="W70" s="1">
        <f t="shared" si="107"/>
        <v>0</v>
      </c>
      <c r="X70" s="1">
        <f t="shared" si="108"/>
        <v>0</v>
      </c>
      <c r="Y70" s="1">
        <f t="shared" si="109"/>
        <v>0</v>
      </c>
      <c r="Z70" s="1">
        <f t="shared" si="110"/>
        <v>0</v>
      </c>
      <c r="AA70" s="1">
        <f t="shared" si="111"/>
        <v>0</v>
      </c>
      <c r="AB70">
        <f t="shared" si="112"/>
        <v>0</v>
      </c>
      <c r="AC70">
        <v>0</v>
      </c>
      <c r="AD70">
        <f t="shared" si="90"/>
        <v>0</v>
      </c>
      <c r="AE70">
        <f t="shared" si="113"/>
        <v>0</v>
      </c>
      <c r="AF70">
        <f t="shared" si="114"/>
        <v>0</v>
      </c>
      <c r="AG70">
        <f t="shared" si="115"/>
        <v>0</v>
      </c>
      <c r="AH70">
        <v>1</v>
      </c>
      <c r="AM70">
        <v>1</v>
      </c>
      <c r="AN70" t="str">
        <f>RIGHT(B70,1)</f>
        <v>-</v>
      </c>
      <c r="AO70" s="1">
        <f t="shared" si="116"/>
        <v>0</v>
      </c>
      <c r="AP70" s="1">
        <f t="shared" si="117"/>
        <v>0</v>
      </c>
      <c r="AQ70" s="1">
        <f t="shared" si="118"/>
        <v>0</v>
      </c>
      <c r="AR70" s="1">
        <f t="shared" si="119"/>
        <v>0</v>
      </c>
      <c r="AS70" s="1">
        <f t="shared" si="120"/>
        <v>0</v>
      </c>
      <c r="AT70" s="1">
        <f t="shared" si="121"/>
        <v>0</v>
      </c>
      <c r="AU70" s="1">
        <f t="shared" si="122"/>
        <v>0</v>
      </c>
      <c r="AV70" s="1">
        <f t="shared" si="123"/>
        <v>0</v>
      </c>
      <c r="AW70" s="1">
        <f t="shared" si="124"/>
        <v>0</v>
      </c>
      <c r="AY70" s="1">
        <f t="shared" si="125"/>
        <v>0</v>
      </c>
      <c r="AZ70" s="1">
        <f t="shared" si="126"/>
        <v>0</v>
      </c>
      <c r="BA70" s="1">
        <f t="shared" si="127"/>
        <v>0</v>
      </c>
      <c r="BB70" s="1">
        <f t="shared" si="128"/>
        <v>0</v>
      </c>
      <c r="BF70" s="1" t="str">
        <f t="shared" si="129"/>
        <v>C</v>
      </c>
      <c r="BG70" s="1"/>
      <c r="BP70" s="1">
        <f t="shared" si="130"/>
        <v>0</v>
      </c>
      <c r="BS70" s="1" t="str">
        <f t="shared" si="131"/>
        <v>m</v>
      </c>
      <c r="BT70" s="1" t="str">
        <f t="shared" si="132"/>
        <v>m-</v>
      </c>
      <c r="BU70" s="1" t="str">
        <f t="shared" si="133"/>
        <v>-</v>
      </c>
    </row>
    <row r="71" spans="1:73">
      <c r="A71">
        <v>708</v>
      </c>
      <c r="B71" s="30" t="s">
        <v>14</v>
      </c>
      <c r="C71" t="s">
        <v>2518</v>
      </c>
      <c r="D71" t="s">
        <v>1168</v>
      </c>
      <c r="E71" t="s">
        <v>2955</v>
      </c>
      <c r="F71" t="s">
        <v>2910</v>
      </c>
      <c r="G71" s="1">
        <f t="shared" si="91"/>
        <v>0</v>
      </c>
      <c r="H71" s="1">
        <f t="shared" si="92"/>
        <v>0</v>
      </c>
      <c r="I71" s="1">
        <f t="shared" si="93"/>
        <v>0</v>
      </c>
      <c r="J71" s="1">
        <f t="shared" si="94"/>
        <v>0</v>
      </c>
      <c r="K71" s="1">
        <f t="shared" si="95"/>
        <v>0</v>
      </c>
      <c r="L71" s="1">
        <f t="shared" si="96"/>
        <v>0</v>
      </c>
      <c r="M71" s="1">
        <f t="shared" si="97"/>
        <v>0</v>
      </c>
      <c r="N71" s="1">
        <f t="shared" si="98"/>
        <v>0</v>
      </c>
      <c r="O71" s="1">
        <f t="shared" si="99"/>
        <v>0</v>
      </c>
      <c r="P71" s="1">
        <f t="shared" si="100"/>
        <v>0</v>
      </c>
      <c r="Q71" s="1">
        <f t="shared" si="101"/>
        <v>0</v>
      </c>
      <c r="R71" s="1">
        <f t="shared" si="102"/>
        <v>0</v>
      </c>
      <c r="S71" s="1">
        <f t="shared" si="103"/>
        <v>0</v>
      </c>
      <c r="T71" s="1">
        <f t="shared" si="104"/>
        <v>0</v>
      </c>
      <c r="U71" s="1">
        <f t="shared" si="105"/>
        <v>0</v>
      </c>
      <c r="V71" s="1">
        <f t="shared" si="106"/>
        <v>0</v>
      </c>
      <c r="W71" s="1">
        <f t="shared" si="107"/>
        <v>0</v>
      </c>
      <c r="X71" s="1">
        <f t="shared" si="108"/>
        <v>0</v>
      </c>
      <c r="Y71" s="1">
        <f t="shared" si="109"/>
        <v>0</v>
      </c>
      <c r="Z71" s="1">
        <f t="shared" si="110"/>
        <v>0</v>
      </c>
      <c r="AA71" s="1">
        <f t="shared" si="111"/>
        <v>0</v>
      </c>
      <c r="AB71">
        <f t="shared" si="112"/>
        <v>0</v>
      </c>
      <c r="AC71">
        <v>0</v>
      </c>
      <c r="AD71">
        <f t="shared" si="90"/>
        <v>0</v>
      </c>
      <c r="AE71">
        <f t="shared" si="113"/>
        <v>0</v>
      </c>
      <c r="AF71">
        <f t="shared" si="114"/>
        <v>0</v>
      </c>
      <c r="AG71">
        <f t="shared" si="115"/>
        <v>0</v>
      </c>
      <c r="AH71">
        <v>1</v>
      </c>
      <c r="AM71">
        <v>1</v>
      </c>
      <c r="AN71" t="str">
        <f>RIGHT(B71,1)</f>
        <v>-</v>
      </c>
      <c r="AO71" s="1">
        <f t="shared" si="116"/>
        <v>0</v>
      </c>
      <c r="AP71" s="1">
        <f t="shared" si="117"/>
        <v>0</v>
      </c>
      <c r="AQ71" s="1">
        <f t="shared" si="118"/>
        <v>0</v>
      </c>
      <c r="AR71" s="1">
        <f t="shared" si="119"/>
        <v>0</v>
      </c>
      <c r="AS71" s="1">
        <f t="shared" si="120"/>
        <v>0</v>
      </c>
      <c r="AT71" s="1">
        <f t="shared" si="121"/>
        <v>0</v>
      </c>
      <c r="AU71" s="1">
        <f t="shared" si="122"/>
        <v>0</v>
      </c>
      <c r="AV71" s="1">
        <f t="shared" si="123"/>
        <v>0</v>
      </c>
      <c r="AW71" s="1">
        <f t="shared" si="124"/>
        <v>0</v>
      </c>
      <c r="AY71" s="1">
        <f t="shared" si="125"/>
        <v>0</v>
      </c>
      <c r="AZ71" s="1">
        <f t="shared" si="126"/>
        <v>0</v>
      </c>
      <c r="BA71" s="1">
        <f t="shared" si="127"/>
        <v>0</v>
      </c>
      <c r="BB71" s="1">
        <f t="shared" si="128"/>
        <v>0</v>
      </c>
      <c r="BF71" s="1" t="str">
        <f t="shared" si="129"/>
        <v>C</v>
      </c>
      <c r="BG71" s="1"/>
      <c r="BP71" s="1">
        <f t="shared" si="130"/>
        <v>0</v>
      </c>
      <c r="BS71" s="1" t="str">
        <f t="shared" si="131"/>
        <v>m</v>
      </c>
      <c r="BT71" s="1" t="str">
        <f t="shared" si="132"/>
        <v>m-</v>
      </c>
      <c r="BU71" s="1" t="str">
        <f t="shared" si="133"/>
        <v>-</v>
      </c>
    </row>
    <row r="72" spans="1:73">
      <c r="A72">
        <v>712</v>
      </c>
      <c r="B72" s="30" t="s">
        <v>41</v>
      </c>
      <c r="C72" t="s">
        <v>2275</v>
      </c>
      <c r="D72" t="s">
        <v>1168</v>
      </c>
      <c r="E72" t="s">
        <v>2955</v>
      </c>
      <c r="F72" t="s">
        <v>2843</v>
      </c>
      <c r="G72" s="1">
        <f t="shared" si="91"/>
        <v>0</v>
      </c>
      <c r="H72" s="1">
        <f t="shared" si="92"/>
        <v>0</v>
      </c>
      <c r="I72" s="1">
        <f t="shared" si="93"/>
        <v>0</v>
      </c>
      <c r="J72" s="1">
        <f t="shared" si="94"/>
        <v>0</v>
      </c>
      <c r="K72" s="1">
        <f t="shared" si="95"/>
        <v>0</v>
      </c>
      <c r="L72" s="1">
        <f t="shared" si="96"/>
        <v>0</v>
      </c>
      <c r="M72" s="1">
        <f t="shared" si="97"/>
        <v>0</v>
      </c>
      <c r="N72" s="1">
        <f t="shared" si="98"/>
        <v>0</v>
      </c>
      <c r="O72" s="1">
        <f t="shared" si="99"/>
        <v>0</v>
      </c>
      <c r="P72" s="1">
        <f t="shared" si="100"/>
        <v>0</v>
      </c>
      <c r="Q72" s="1">
        <f t="shared" si="101"/>
        <v>0</v>
      </c>
      <c r="R72" s="1">
        <f t="shared" si="102"/>
        <v>0</v>
      </c>
      <c r="S72" s="1">
        <f t="shared" si="103"/>
        <v>0</v>
      </c>
      <c r="T72" s="1">
        <f t="shared" si="104"/>
        <v>0</v>
      </c>
      <c r="U72" s="1">
        <f t="shared" si="105"/>
        <v>0</v>
      </c>
      <c r="V72" s="1">
        <f t="shared" si="106"/>
        <v>0</v>
      </c>
      <c r="W72" s="1">
        <f t="shared" si="107"/>
        <v>0</v>
      </c>
      <c r="X72" s="1">
        <f t="shared" si="108"/>
        <v>0</v>
      </c>
      <c r="Y72" s="1">
        <f t="shared" si="109"/>
        <v>0</v>
      </c>
      <c r="Z72" s="1">
        <f t="shared" si="110"/>
        <v>0</v>
      </c>
      <c r="AA72" s="1">
        <f t="shared" si="111"/>
        <v>0</v>
      </c>
      <c r="AB72">
        <f t="shared" si="112"/>
        <v>0</v>
      </c>
      <c r="AC72">
        <v>1</v>
      </c>
      <c r="AD72">
        <f t="shared" si="90"/>
        <v>0</v>
      </c>
      <c r="AE72">
        <f t="shared" si="113"/>
        <v>0</v>
      </c>
      <c r="AF72">
        <f t="shared" si="114"/>
        <v>0</v>
      </c>
      <c r="AG72">
        <f t="shared" si="115"/>
        <v>0</v>
      </c>
      <c r="AH72">
        <v>1</v>
      </c>
      <c r="AL72">
        <v>1</v>
      </c>
      <c r="AO72" s="1">
        <f t="shared" si="116"/>
        <v>0</v>
      </c>
      <c r="AP72" s="1">
        <f t="shared" si="117"/>
        <v>0</v>
      </c>
      <c r="AQ72" s="1">
        <f t="shared" si="118"/>
        <v>0</v>
      </c>
      <c r="AR72" s="1">
        <f t="shared" si="119"/>
        <v>0</v>
      </c>
      <c r="AS72" s="1">
        <f t="shared" si="120"/>
        <v>0</v>
      </c>
      <c r="AT72" s="1">
        <f t="shared" si="121"/>
        <v>0</v>
      </c>
      <c r="AU72" s="1">
        <f t="shared" si="122"/>
        <v>0</v>
      </c>
      <c r="AV72" s="1">
        <f t="shared" si="123"/>
        <v>0</v>
      </c>
      <c r="AW72" s="1">
        <f t="shared" si="124"/>
        <v>0</v>
      </c>
      <c r="AY72" s="1">
        <f t="shared" si="125"/>
        <v>0</v>
      </c>
      <c r="AZ72" s="1">
        <f t="shared" si="126"/>
        <v>0</v>
      </c>
      <c r="BA72" s="1">
        <f t="shared" si="127"/>
        <v>0</v>
      </c>
      <c r="BB72" s="1">
        <f t="shared" si="128"/>
        <v>0</v>
      </c>
      <c r="BF72" s="1" t="str">
        <f t="shared" si="129"/>
        <v>CV</v>
      </c>
      <c r="BG72" s="1"/>
      <c r="BP72" s="1">
        <f t="shared" si="130"/>
        <v>0</v>
      </c>
      <c r="BS72" s="1" t="str">
        <f t="shared" si="131"/>
        <v>m</v>
      </c>
      <c r="BT72" s="1" t="str">
        <f t="shared" si="132"/>
        <v>ma</v>
      </c>
      <c r="BU72" s="1" t="str">
        <f t="shared" si="133"/>
        <v>-</v>
      </c>
    </row>
    <row r="73" spans="1:73">
      <c r="A73">
        <v>836</v>
      </c>
      <c r="B73" s="30" t="s">
        <v>16</v>
      </c>
      <c r="C73" t="s">
        <v>1182</v>
      </c>
      <c r="D73" t="s">
        <v>1148</v>
      </c>
      <c r="E73" t="s">
        <v>2955</v>
      </c>
      <c r="F73" t="s">
        <v>2843</v>
      </c>
      <c r="G73" s="1">
        <f t="shared" si="91"/>
        <v>0</v>
      </c>
      <c r="H73" s="1">
        <f t="shared" si="92"/>
        <v>0</v>
      </c>
      <c r="I73" s="1">
        <f t="shared" si="93"/>
        <v>0</v>
      </c>
      <c r="J73" s="1">
        <f t="shared" si="94"/>
        <v>0</v>
      </c>
      <c r="K73" s="1">
        <f t="shared" si="95"/>
        <v>0</v>
      </c>
      <c r="L73" s="1">
        <f t="shared" si="96"/>
        <v>0</v>
      </c>
      <c r="M73" s="1">
        <f t="shared" si="97"/>
        <v>0</v>
      </c>
      <c r="N73" s="1">
        <f t="shared" si="98"/>
        <v>0</v>
      </c>
      <c r="O73" s="1">
        <f t="shared" si="99"/>
        <v>0</v>
      </c>
      <c r="P73" s="1">
        <f t="shared" si="100"/>
        <v>0</v>
      </c>
      <c r="Q73" s="1">
        <f t="shared" si="101"/>
        <v>0</v>
      </c>
      <c r="R73" s="1">
        <f t="shared" si="102"/>
        <v>0</v>
      </c>
      <c r="S73" s="1">
        <f t="shared" si="103"/>
        <v>0</v>
      </c>
      <c r="T73" s="1">
        <f t="shared" si="104"/>
        <v>0</v>
      </c>
      <c r="U73" s="1">
        <f t="shared" si="105"/>
        <v>0</v>
      </c>
      <c r="V73" s="1">
        <f t="shared" si="106"/>
        <v>0</v>
      </c>
      <c r="W73" s="1">
        <f t="shared" si="107"/>
        <v>0</v>
      </c>
      <c r="X73" s="1">
        <f t="shared" si="108"/>
        <v>0</v>
      </c>
      <c r="Y73" s="1">
        <f t="shared" si="109"/>
        <v>0</v>
      </c>
      <c r="Z73" s="1">
        <f t="shared" si="110"/>
        <v>0</v>
      </c>
      <c r="AA73" s="1">
        <f t="shared" si="111"/>
        <v>0</v>
      </c>
      <c r="AB73">
        <f t="shared" si="112"/>
        <v>0</v>
      </c>
      <c r="AC73">
        <v>1</v>
      </c>
      <c r="AD73">
        <f t="shared" si="90"/>
        <v>0</v>
      </c>
      <c r="AE73">
        <f t="shared" si="113"/>
        <v>0</v>
      </c>
      <c r="AF73">
        <f t="shared" si="114"/>
        <v>0</v>
      </c>
      <c r="AG73">
        <f t="shared" si="115"/>
        <v>0</v>
      </c>
      <c r="AH73">
        <v>1</v>
      </c>
      <c r="AL73">
        <v>1</v>
      </c>
      <c r="AO73" s="1">
        <f t="shared" si="116"/>
        <v>0</v>
      </c>
      <c r="AP73" s="1">
        <f t="shared" si="117"/>
        <v>0</v>
      </c>
      <c r="AQ73" s="1">
        <f t="shared" si="118"/>
        <v>0</v>
      </c>
      <c r="AR73" s="1">
        <f t="shared" si="119"/>
        <v>0</v>
      </c>
      <c r="AS73" s="1">
        <f t="shared" si="120"/>
        <v>0</v>
      </c>
      <c r="AT73" s="1">
        <f t="shared" si="121"/>
        <v>0</v>
      </c>
      <c r="AU73" s="1">
        <f t="shared" si="122"/>
        <v>0</v>
      </c>
      <c r="AV73" s="1">
        <f t="shared" si="123"/>
        <v>0</v>
      </c>
      <c r="AW73" s="1">
        <f t="shared" si="124"/>
        <v>0</v>
      </c>
      <c r="AY73" s="1">
        <f t="shared" si="125"/>
        <v>0</v>
      </c>
      <c r="AZ73" s="1">
        <f t="shared" si="126"/>
        <v>0</v>
      </c>
      <c r="BA73" s="1">
        <f t="shared" si="127"/>
        <v>0</v>
      </c>
      <c r="BB73" s="1">
        <f t="shared" si="128"/>
        <v>0</v>
      </c>
      <c r="BF73" s="1" t="str">
        <f t="shared" si="129"/>
        <v>CV</v>
      </c>
      <c r="BG73" s="1"/>
      <c r="BP73" s="1">
        <f t="shared" si="130"/>
        <v>0</v>
      </c>
      <c r="BS73" s="1" t="str">
        <f t="shared" si="131"/>
        <v>m</v>
      </c>
      <c r="BT73" s="1" t="str">
        <f t="shared" si="132"/>
        <v>mi</v>
      </c>
      <c r="BU73" s="1" t="str">
        <f t="shared" si="133"/>
        <v>-</v>
      </c>
    </row>
    <row r="74" spans="1:73">
      <c r="A74">
        <v>883</v>
      </c>
      <c r="B74" s="30" t="s">
        <v>24</v>
      </c>
      <c r="C74" t="s">
        <v>1191</v>
      </c>
      <c r="D74" t="s">
        <v>1148</v>
      </c>
      <c r="E74" t="s">
        <v>2955</v>
      </c>
      <c r="F74" t="s">
        <v>2843</v>
      </c>
      <c r="G74" s="1">
        <f t="shared" si="91"/>
        <v>0</v>
      </c>
      <c r="H74" s="1">
        <f t="shared" si="92"/>
        <v>0</v>
      </c>
      <c r="I74" s="1">
        <f t="shared" si="93"/>
        <v>0</v>
      </c>
      <c r="J74" s="1">
        <f t="shared" si="94"/>
        <v>0</v>
      </c>
      <c r="K74" s="1">
        <f t="shared" si="95"/>
        <v>0</v>
      </c>
      <c r="L74" s="1">
        <f t="shared" si="96"/>
        <v>0</v>
      </c>
      <c r="M74" s="1">
        <f t="shared" si="97"/>
        <v>0</v>
      </c>
      <c r="N74" s="1">
        <f t="shared" si="98"/>
        <v>0</v>
      </c>
      <c r="O74" s="1">
        <f t="shared" si="99"/>
        <v>0</v>
      </c>
      <c r="P74" s="1">
        <f t="shared" si="100"/>
        <v>0</v>
      </c>
      <c r="Q74" s="1">
        <f t="shared" si="101"/>
        <v>0</v>
      </c>
      <c r="R74" s="1">
        <f t="shared" si="102"/>
        <v>0</v>
      </c>
      <c r="S74" s="1">
        <f t="shared" si="103"/>
        <v>0</v>
      </c>
      <c r="T74" s="1">
        <f t="shared" si="104"/>
        <v>0</v>
      </c>
      <c r="U74" s="1">
        <f t="shared" si="105"/>
        <v>0</v>
      </c>
      <c r="V74" s="1">
        <f t="shared" si="106"/>
        <v>0</v>
      </c>
      <c r="W74" s="1">
        <f t="shared" si="107"/>
        <v>0</v>
      </c>
      <c r="X74" s="1">
        <f t="shared" si="108"/>
        <v>0</v>
      </c>
      <c r="Y74" s="1">
        <f t="shared" si="109"/>
        <v>0</v>
      </c>
      <c r="Z74" s="1">
        <f t="shared" si="110"/>
        <v>0</v>
      </c>
      <c r="AA74" s="1">
        <f t="shared" si="111"/>
        <v>0</v>
      </c>
      <c r="AB74">
        <f t="shared" si="112"/>
        <v>0</v>
      </c>
      <c r="AC74">
        <v>1</v>
      </c>
      <c r="AD74">
        <f t="shared" si="90"/>
        <v>0</v>
      </c>
      <c r="AE74">
        <f t="shared" si="113"/>
        <v>0</v>
      </c>
      <c r="AF74">
        <f t="shared" si="114"/>
        <v>0</v>
      </c>
      <c r="AG74">
        <f t="shared" si="115"/>
        <v>0</v>
      </c>
      <c r="AH74">
        <v>1</v>
      </c>
      <c r="AL74">
        <v>1</v>
      </c>
      <c r="AO74" s="1">
        <f t="shared" si="116"/>
        <v>0</v>
      </c>
      <c r="AP74" s="1">
        <f t="shared" si="117"/>
        <v>0</v>
      </c>
      <c r="AQ74" s="1">
        <f t="shared" si="118"/>
        <v>0</v>
      </c>
      <c r="AR74" s="1">
        <f t="shared" si="119"/>
        <v>0</v>
      </c>
      <c r="AS74" s="1">
        <f t="shared" si="120"/>
        <v>0</v>
      </c>
      <c r="AT74" s="1">
        <f t="shared" si="121"/>
        <v>0</v>
      </c>
      <c r="AU74" s="1">
        <f t="shared" si="122"/>
        <v>0</v>
      </c>
      <c r="AV74" s="1">
        <f t="shared" si="123"/>
        <v>0</v>
      </c>
      <c r="AW74" s="1">
        <f t="shared" si="124"/>
        <v>0</v>
      </c>
      <c r="AY74" s="1">
        <f t="shared" si="125"/>
        <v>0</v>
      </c>
      <c r="AZ74" s="1">
        <f t="shared" si="126"/>
        <v>0</v>
      </c>
      <c r="BA74" s="1">
        <f t="shared" si="127"/>
        <v>0</v>
      </c>
      <c r="BB74" s="1">
        <f t="shared" si="128"/>
        <v>0</v>
      </c>
      <c r="BF74" s="1" t="str">
        <f t="shared" si="129"/>
        <v>CV</v>
      </c>
      <c r="BG74" s="1"/>
      <c r="BP74" s="1">
        <f t="shared" si="130"/>
        <v>0</v>
      </c>
      <c r="BS74" s="1" t="str">
        <f t="shared" si="131"/>
        <v>m</v>
      </c>
      <c r="BT74" s="1" t="str">
        <f t="shared" si="132"/>
        <v>mu</v>
      </c>
      <c r="BU74" s="1" t="str">
        <f t="shared" si="133"/>
        <v>-</v>
      </c>
    </row>
    <row r="75" spans="1:73">
      <c r="A75">
        <v>898</v>
      </c>
      <c r="B75" s="30" t="s">
        <v>26</v>
      </c>
      <c r="C75">
        <v>3</v>
      </c>
      <c r="D75" t="s">
        <v>1147</v>
      </c>
      <c r="E75" t="s">
        <v>2955</v>
      </c>
      <c r="F75" t="s">
        <v>2910</v>
      </c>
      <c r="G75" s="1">
        <f t="shared" si="91"/>
        <v>0</v>
      </c>
      <c r="H75" s="1">
        <f t="shared" si="92"/>
        <v>0</v>
      </c>
      <c r="I75" s="1">
        <f t="shared" si="93"/>
        <v>0</v>
      </c>
      <c r="J75" s="1">
        <f t="shared" si="94"/>
        <v>0</v>
      </c>
      <c r="K75" s="1">
        <f t="shared" si="95"/>
        <v>0</v>
      </c>
      <c r="L75" s="1">
        <f t="shared" si="96"/>
        <v>0</v>
      </c>
      <c r="M75" s="1">
        <f t="shared" si="97"/>
        <v>0</v>
      </c>
      <c r="N75" s="1">
        <f t="shared" si="98"/>
        <v>0</v>
      </c>
      <c r="O75" s="1">
        <f t="shared" si="99"/>
        <v>0</v>
      </c>
      <c r="P75" s="1">
        <f t="shared" si="100"/>
        <v>0</v>
      </c>
      <c r="Q75" s="1">
        <f t="shared" si="101"/>
        <v>0</v>
      </c>
      <c r="R75" s="1">
        <f t="shared" si="102"/>
        <v>0</v>
      </c>
      <c r="S75" s="1">
        <f t="shared" si="103"/>
        <v>0</v>
      </c>
      <c r="T75" s="1">
        <f t="shared" si="104"/>
        <v>0</v>
      </c>
      <c r="U75" s="1">
        <f t="shared" si="105"/>
        <v>0</v>
      </c>
      <c r="V75" s="1">
        <f t="shared" si="106"/>
        <v>0</v>
      </c>
      <c r="W75" s="1">
        <f t="shared" si="107"/>
        <v>0</v>
      </c>
      <c r="X75" s="1">
        <f t="shared" si="108"/>
        <v>0</v>
      </c>
      <c r="Y75" s="1">
        <f t="shared" si="109"/>
        <v>0</v>
      </c>
      <c r="Z75" s="1">
        <f t="shared" si="110"/>
        <v>0</v>
      </c>
      <c r="AA75" s="1">
        <f t="shared" si="111"/>
        <v>0</v>
      </c>
      <c r="AB75">
        <f t="shared" si="112"/>
        <v>0</v>
      </c>
      <c r="AC75">
        <v>0</v>
      </c>
      <c r="AD75">
        <f t="shared" si="90"/>
        <v>0</v>
      </c>
      <c r="AE75">
        <f t="shared" si="113"/>
        <v>0</v>
      </c>
      <c r="AF75">
        <f t="shared" si="114"/>
        <v>0</v>
      </c>
      <c r="AG75">
        <f t="shared" si="115"/>
        <v>0</v>
      </c>
      <c r="AH75">
        <v>1</v>
      </c>
      <c r="AM75">
        <v>1</v>
      </c>
      <c r="AN75" t="str">
        <f>RIGHT(B75,1)</f>
        <v>-</v>
      </c>
      <c r="AO75" s="1">
        <f t="shared" si="116"/>
        <v>0</v>
      </c>
      <c r="AP75" s="1">
        <f t="shared" si="117"/>
        <v>0</v>
      </c>
      <c r="AQ75" s="1">
        <f t="shared" si="118"/>
        <v>0</v>
      </c>
      <c r="AR75" s="1">
        <f t="shared" si="119"/>
        <v>0</v>
      </c>
      <c r="AS75" s="1">
        <f t="shared" si="120"/>
        <v>0</v>
      </c>
      <c r="AT75" s="1">
        <f t="shared" si="121"/>
        <v>0</v>
      </c>
      <c r="AU75" s="1">
        <f t="shared" si="122"/>
        <v>0</v>
      </c>
      <c r="AV75" s="1">
        <f t="shared" si="123"/>
        <v>0</v>
      </c>
      <c r="AW75" s="1">
        <f t="shared" si="124"/>
        <v>0</v>
      </c>
      <c r="AY75" s="1">
        <f t="shared" si="125"/>
        <v>0</v>
      </c>
      <c r="AZ75" s="1">
        <f t="shared" si="126"/>
        <v>0</v>
      </c>
      <c r="BA75" s="1">
        <f t="shared" si="127"/>
        <v>0</v>
      </c>
      <c r="BB75" s="1">
        <f t="shared" si="128"/>
        <v>0</v>
      </c>
      <c r="BF75" s="1" t="str">
        <f t="shared" si="129"/>
        <v>C</v>
      </c>
      <c r="BG75" s="1"/>
      <c r="BP75" s="1">
        <f t="shared" si="130"/>
        <v>0</v>
      </c>
      <c r="BS75" s="1" t="str">
        <f t="shared" si="131"/>
        <v>n</v>
      </c>
      <c r="BT75" s="1" t="str">
        <f t="shared" si="132"/>
        <v>n-</v>
      </c>
      <c r="BU75" s="1" t="str">
        <f t="shared" si="133"/>
        <v>-</v>
      </c>
    </row>
    <row r="76" spans="1:73">
      <c r="A76">
        <v>902</v>
      </c>
      <c r="B76" s="30" t="s">
        <v>25</v>
      </c>
      <c r="C76">
        <v>3</v>
      </c>
      <c r="D76" t="s">
        <v>1148</v>
      </c>
      <c r="E76" t="s">
        <v>2955</v>
      </c>
      <c r="F76" t="s">
        <v>2843</v>
      </c>
      <c r="G76" s="1">
        <f t="shared" si="91"/>
        <v>0</v>
      </c>
      <c r="H76" s="1">
        <f t="shared" si="92"/>
        <v>0</v>
      </c>
      <c r="I76" s="1">
        <f t="shared" si="93"/>
        <v>0</v>
      </c>
      <c r="J76" s="1">
        <f t="shared" si="94"/>
        <v>0</v>
      </c>
      <c r="K76" s="1">
        <f t="shared" si="95"/>
        <v>0</v>
      </c>
      <c r="L76" s="1">
        <f t="shared" si="96"/>
        <v>0</v>
      </c>
      <c r="M76" s="1">
        <f t="shared" si="97"/>
        <v>0</v>
      </c>
      <c r="N76" s="1">
        <f t="shared" si="98"/>
        <v>0</v>
      </c>
      <c r="O76" s="1">
        <f t="shared" si="99"/>
        <v>0</v>
      </c>
      <c r="P76" s="1">
        <f t="shared" si="100"/>
        <v>0</v>
      </c>
      <c r="Q76" s="1">
        <f t="shared" si="101"/>
        <v>0</v>
      </c>
      <c r="R76" s="1">
        <f t="shared" si="102"/>
        <v>0</v>
      </c>
      <c r="S76" s="1">
        <f t="shared" si="103"/>
        <v>0</v>
      </c>
      <c r="T76" s="1">
        <f t="shared" si="104"/>
        <v>0</v>
      </c>
      <c r="U76" s="1">
        <f t="shared" si="105"/>
        <v>0</v>
      </c>
      <c r="V76" s="1">
        <f t="shared" si="106"/>
        <v>0</v>
      </c>
      <c r="W76" s="1">
        <f t="shared" si="107"/>
        <v>0</v>
      </c>
      <c r="X76" s="1">
        <f t="shared" si="108"/>
        <v>0</v>
      </c>
      <c r="Y76" s="1">
        <f t="shared" si="109"/>
        <v>0</v>
      </c>
      <c r="Z76" s="1">
        <f t="shared" si="110"/>
        <v>0</v>
      </c>
      <c r="AA76" s="1">
        <f t="shared" si="111"/>
        <v>0</v>
      </c>
      <c r="AB76">
        <f t="shared" si="112"/>
        <v>0</v>
      </c>
      <c r="AC76">
        <v>1</v>
      </c>
      <c r="AD76">
        <f t="shared" si="90"/>
        <v>0</v>
      </c>
      <c r="AE76">
        <f t="shared" si="113"/>
        <v>0</v>
      </c>
      <c r="AF76">
        <f t="shared" si="114"/>
        <v>0</v>
      </c>
      <c r="AG76">
        <f t="shared" si="115"/>
        <v>0</v>
      </c>
      <c r="AH76">
        <v>1</v>
      </c>
      <c r="AL76">
        <v>1</v>
      </c>
      <c r="AO76" s="1">
        <f t="shared" si="116"/>
        <v>0</v>
      </c>
      <c r="AP76" s="1">
        <f t="shared" si="117"/>
        <v>0</v>
      </c>
      <c r="AQ76" s="1">
        <f t="shared" si="118"/>
        <v>0</v>
      </c>
      <c r="AR76" s="1">
        <f t="shared" si="119"/>
        <v>0</v>
      </c>
      <c r="AS76" s="1">
        <f t="shared" si="120"/>
        <v>0</v>
      </c>
      <c r="AT76" s="1">
        <f t="shared" si="121"/>
        <v>0</v>
      </c>
      <c r="AU76" s="1">
        <f t="shared" si="122"/>
        <v>0</v>
      </c>
      <c r="AV76" s="1">
        <f t="shared" si="123"/>
        <v>0</v>
      </c>
      <c r="AW76" s="1">
        <f t="shared" si="124"/>
        <v>0</v>
      </c>
      <c r="AY76" s="1">
        <f t="shared" si="125"/>
        <v>0</v>
      </c>
      <c r="AZ76" s="1">
        <f t="shared" si="126"/>
        <v>0</v>
      </c>
      <c r="BA76" s="1">
        <f t="shared" si="127"/>
        <v>0</v>
      </c>
      <c r="BB76" s="1">
        <f t="shared" si="128"/>
        <v>0</v>
      </c>
      <c r="BF76" s="1" t="str">
        <f t="shared" si="129"/>
        <v>CV</v>
      </c>
      <c r="BG76" s="1"/>
      <c r="BP76" s="1">
        <f t="shared" si="130"/>
        <v>0</v>
      </c>
      <c r="BS76" s="1" t="str">
        <f t="shared" si="131"/>
        <v>n</v>
      </c>
      <c r="BT76" s="1" t="str">
        <f t="shared" si="132"/>
        <v>na</v>
      </c>
      <c r="BU76" s="1" t="str">
        <f t="shared" si="133"/>
        <v>-</v>
      </c>
    </row>
    <row r="77" spans="1:73">
      <c r="A77">
        <v>1220</v>
      </c>
      <c r="B77" s="30" t="s">
        <v>3641</v>
      </c>
      <c r="C77" t="s">
        <v>2110</v>
      </c>
      <c r="D77" t="s">
        <v>1166</v>
      </c>
      <c r="E77" t="s">
        <v>2955</v>
      </c>
      <c r="F77" t="s">
        <v>2910</v>
      </c>
      <c r="G77" s="1">
        <f t="shared" si="91"/>
        <v>0</v>
      </c>
      <c r="H77" s="1">
        <f t="shared" si="92"/>
        <v>0</v>
      </c>
      <c r="I77" s="1">
        <f t="shared" si="93"/>
        <v>0</v>
      </c>
      <c r="J77" s="1">
        <f t="shared" si="94"/>
        <v>0</v>
      </c>
      <c r="K77" s="1">
        <f t="shared" si="95"/>
        <v>0</v>
      </c>
      <c r="L77" s="1">
        <f t="shared" si="96"/>
        <v>0</v>
      </c>
      <c r="M77" s="1">
        <f t="shared" si="97"/>
        <v>0</v>
      </c>
      <c r="N77" s="1">
        <f t="shared" si="98"/>
        <v>0</v>
      </c>
      <c r="O77" s="1">
        <f t="shared" si="99"/>
        <v>0</v>
      </c>
      <c r="P77" s="1">
        <f t="shared" si="100"/>
        <v>0</v>
      </c>
      <c r="Q77" s="1">
        <f t="shared" si="101"/>
        <v>0</v>
      </c>
      <c r="R77" s="1">
        <f t="shared" si="102"/>
        <v>0</v>
      </c>
      <c r="S77" s="1">
        <f t="shared" si="103"/>
        <v>0</v>
      </c>
      <c r="T77" s="1">
        <f t="shared" si="104"/>
        <v>0</v>
      </c>
      <c r="U77" s="1">
        <f t="shared" si="105"/>
        <v>0</v>
      </c>
      <c r="V77" s="1">
        <f t="shared" si="106"/>
        <v>0</v>
      </c>
      <c r="W77" s="1">
        <f t="shared" si="107"/>
        <v>0</v>
      </c>
      <c r="X77" s="1">
        <f t="shared" si="108"/>
        <v>0</v>
      </c>
      <c r="Y77" s="1">
        <f t="shared" si="109"/>
        <v>0</v>
      </c>
      <c r="Z77" s="1">
        <f t="shared" si="110"/>
        <v>0</v>
      </c>
      <c r="AA77" s="1">
        <f t="shared" si="111"/>
        <v>0</v>
      </c>
      <c r="AB77">
        <f t="shared" si="112"/>
        <v>0</v>
      </c>
      <c r="AC77">
        <v>0</v>
      </c>
      <c r="AD77">
        <f t="shared" si="90"/>
        <v>0</v>
      </c>
      <c r="AE77">
        <f t="shared" si="113"/>
        <v>0</v>
      </c>
      <c r="AF77">
        <f t="shared" si="114"/>
        <v>0</v>
      </c>
      <c r="AG77">
        <f t="shared" si="115"/>
        <v>0</v>
      </c>
      <c r="AH77">
        <v>1</v>
      </c>
      <c r="AM77">
        <v>1</v>
      </c>
      <c r="AN77" t="str">
        <f>RIGHT(B77,1)</f>
        <v>-</v>
      </c>
      <c r="AO77" s="1">
        <f t="shared" si="116"/>
        <v>0</v>
      </c>
      <c r="AP77" s="1">
        <f t="shared" si="117"/>
        <v>0</v>
      </c>
      <c r="AQ77" s="1">
        <f t="shared" si="118"/>
        <v>0</v>
      </c>
      <c r="AR77" s="1">
        <f t="shared" si="119"/>
        <v>0</v>
      </c>
      <c r="AS77" s="1">
        <f t="shared" si="120"/>
        <v>0</v>
      </c>
      <c r="AT77" s="1">
        <f t="shared" si="121"/>
        <v>0</v>
      </c>
      <c r="AU77" s="1">
        <f t="shared" si="122"/>
        <v>0</v>
      </c>
      <c r="AV77" s="1">
        <f t="shared" si="123"/>
        <v>0</v>
      </c>
      <c r="AW77" s="1">
        <f t="shared" si="124"/>
        <v>0</v>
      </c>
      <c r="AY77" s="1">
        <f t="shared" si="125"/>
        <v>0</v>
      </c>
      <c r="AZ77" s="1">
        <f t="shared" si="126"/>
        <v>0</v>
      </c>
      <c r="BA77" s="1">
        <f t="shared" si="127"/>
        <v>0</v>
      </c>
      <c r="BB77" s="1">
        <f t="shared" si="128"/>
        <v>0</v>
      </c>
      <c r="BF77" s="1" t="str">
        <f t="shared" si="129"/>
        <v>C</v>
      </c>
      <c r="BG77" s="1"/>
      <c r="BP77" s="1">
        <f t="shared" si="130"/>
        <v>0</v>
      </c>
      <c r="BS77" s="1" t="str">
        <f t="shared" si="131"/>
        <v>ʔ</v>
      </c>
      <c r="BT77" s="1" t="str">
        <f t="shared" si="132"/>
        <v>ʔ-</v>
      </c>
      <c r="BU77" s="1" t="str">
        <f t="shared" si="133"/>
        <v>-</v>
      </c>
    </row>
    <row r="78" spans="1:73">
      <c r="A78">
        <v>1221</v>
      </c>
      <c r="B78" s="30" t="s">
        <v>3641</v>
      </c>
      <c r="C78" t="s">
        <v>1185</v>
      </c>
      <c r="D78" t="s">
        <v>1147</v>
      </c>
      <c r="E78" t="s">
        <v>2955</v>
      </c>
      <c r="F78" t="s">
        <v>2910</v>
      </c>
      <c r="G78" s="1">
        <f t="shared" si="91"/>
        <v>0</v>
      </c>
      <c r="H78" s="1">
        <f t="shared" si="92"/>
        <v>0</v>
      </c>
      <c r="I78" s="1">
        <f t="shared" si="93"/>
        <v>0</v>
      </c>
      <c r="J78" s="1">
        <f t="shared" si="94"/>
        <v>0</v>
      </c>
      <c r="K78" s="1">
        <f t="shared" si="95"/>
        <v>0</v>
      </c>
      <c r="L78" s="1">
        <f t="shared" si="96"/>
        <v>0</v>
      </c>
      <c r="M78" s="1">
        <f t="shared" si="97"/>
        <v>0</v>
      </c>
      <c r="N78" s="1">
        <f t="shared" si="98"/>
        <v>0</v>
      </c>
      <c r="O78" s="1">
        <f t="shared" si="99"/>
        <v>0</v>
      </c>
      <c r="P78" s="1">
        <f t="shared" si="100"/>
        <v>0</v>
      </c>
      <c r="Q78" s="1">
        <f t="shared" si="101"/>
        <v>0</v>
      </c>
      <c r="R78" s="1">
        <f t="shared" si="102"/>
        <v>0</v>
      </c>
      <c r="S78" s="1">
        <f t="shared" si="103"/>
        <v>0</v>
      </c>
      <c r="T78" s="1">
        <f t="shared" si="104"/>
        <v>0</v>
      </c>
      <c r="U78" s="1">
        <f t="shared" si="105"/>
        <v>0</v>
      </c>
      <c r="V78" s="1">
        <f t="shared" si="106"/>
        <v>0</v>
      </c>
      <c r="W78" s="1">
        <f t="shared" si="107"/>
        <v>0</v>
      </c>
      <c r="X78" s="1">
        <f t="shared" si="108"/>
        <v>0</v>
      </c>
      <c r="Y78" s="1">
        <f t="shared" si="109"/>
        <v>0</v>
      </c>
      <c r="Z78" s="1">
        <f t="shared" si="110"/>
        <v>0</v>
      </c>
      <c r="AA78" s="1">
        <f t="shared" si="111"/>
        <v>0</v>
      </c>
      <c r="AB78">
        <f t="shared" si="112"/>
        <v>0</v>
      </c>
      <c r="AC78">
        <v>0</v>
      </c>
      <c r="AD78">
        <f t="shared" si="90"/>
        <v>0</v>
      </c>
      <c r="AE78">
        <f t="shared" si="113"/>
        <v>0</v>
      </c>
      <c r="AF78">
        <f t="shared" si="114"/>
        <v>0</v>
      </c>
      <c r="AG78">
        <f t="shared" si="115"/>
        <v>0</v>
      </c>
      <c r="AH78">
        <v>1</v>
      </c>
      <c r="AM78">
        <v>1</v>
      </c>
      <c r="AN78" t="str">
        <f>RIGHT(B78,1)</f>
        <v>-</v>
      </c>
      <c r="AO78" s="1">
        <f t="shared" si="116"/>
        <v>0</v>
      </c>
      <c r="AP78" s="1">
        <f t="shared" si="117"/>
        <v>0</v>
      </c>
      <c r="AQ78" s="1">
        <f t="shared" si="118"/>
        <v>0</v>
      </c>
      <c r="AR78" s="1">
        <f t="shared" si="119"/>
        <v>0</v>
      </c>
      <c r="AS78" s="1">
        <f t="shared" si="120"/>
        <v>0</v>
      </c>
      <c r="AT78" s="1">
        <f t="shared" si="121"/>
        <v>0</v>
      </c>
      <c r="AU78" s="1">
        <f t="shared" si="122"/>
        <v>0</v>
      </c>
      <c r="AV78" s="1">
        <f t="shared" si="123"/>
        <v>0</v>
      </c>
      <c r="AW78" s="1">
        <f t="shared" si="124"/>
        <v>0</v>
      </c>
      <c r="AY78" s="1">
        <f t="shared" si="125"/>
        <v>0</v>
      </c>
      <c r="AZ78" s="1">
        <f t="shared" si="126"/>
        <v>0</v>
      </c>
      <c r="BA78" s="1">
        <f t="shared" si="127"/>
        <v>0</v>
      </c>
      <c r="BB78" s="1">
        <f t="shared" si="128"/>
        <v>0</v>
      </c>
      <c r="BF78" s="1" t="str">
        <f t="shared" si="129"/>
        <v>C</v>
      </c>
      <c r="BG78" s="1"/>
      <c r="BP78" s="1">
        <f t="shared" si="130"/>
        <v>0</v>
      </c>
      <c r="BS78" s="1" t="str">
        <f t="shared" si="131"/>
        <v>ʔ</v>
      </c>
      <c r="BT78" s="1" t="str">
        <f t="shared" si="132"/>
        <v>ʔ-</v>
      </c>
      <c r="BU78" s="1" t="str">
        <f t="shared" si="133"/>
        <v>-</v>
      </c>
    </row>
    <row r="79" spans="1:73">
      <c r="A79">
        <v>1769</v>
      </c>
      <c r="B79" s="30" t="s">
        <v>18</v>
      </c>
      <c r="C79" t="s">
        <v>1183</v>
      </c>
      <c r="D79" t="s">
        <v>1147</v>
      </c>
      <c r="E79" t="s">
        <v>2955</v>
      </c>
      <c r="F79" t="s">
        <v>2910</v>
      </c>
      <c r="G79" s="1">
        <f t="shared" si="91"/>
        <v>0</v>
      </c>
      <c r="H79" s="1">
        <f t="shared" si="92"/>
        <v>0</v>
      </c>
      <c r="I79" s="1">
        <f t="shared" si="93"/>
        <v>0</v>
      </c>
      <c r="J79" s="1">
        <f t="shared" si="94"/>
        <v>0</v>
      </c>
      <c r="K79" s="1">
        <f t="shared" si="95"/>
        <v>0</v>
      </c>
      <c r="L79" s="1">
        <f t="shared" si="96"/>
        <v>0</v>
      </c>
      <c r="M79" s="1">
        <f t="shared" si="97"/>
        <v>0</v>
      </c>
      <c r="N79" s="1">
        <f t="shared" si="98"/>
        <v>0</v>
      </c>
      <c r="O79" s="1">
        <f t="shared" si="99"/>
        <v>0</v>
      </c>
      <c r="P79" s="1">
        <f t="shared" si="100"/>
        <v>0</v>
      </c>
      <c r="Q79" s="1">
        <f t="shared" si="101"/>
        <v>0</v>
      </c>
      <c r="R79" s="1">
        <f t="shared" si="102"/>
        <v>0</v>
      </c>
      <c r="S79" s="1">
        <f t="shared" si="103"/>
        <v>0</v>
      </c>
      <c r="T79" s="1">
        <f t="shared" si="104"/>
        <v>0</v>
      </c>
      <c r="U79" s="1">
        <f t="shared" si="105"/>
        <v>0</v>
      </c>
      <c r="V79" s="1">
        <f t="shared" si="106"/>
        <v>0</v>
      </c>
      <c r="W79" s="1">
        <f t="shared" si="107"/>
        <v>0</v>
      </c>
      <c r="X79" s="1">
        <f t="shared" si="108"/>
        <v>0</v>
      </c>
      <c r="Y79" s="1">
        <f t="shared" si="109"/>
        <v>0</v>
      </c>
      <c r="Z79" s="1">
        <f t="shared" si="110"/>
        <v>0</v>
      </c>
      <c r="AA79" s="1">
        <f t="shared" si="111"/>
        <v>0</v>
      </c>
      <c r="AB79">
        <f t="shared" si="112"/>
        <v>0</v>
      </c>
      <c r="AC79">
        <v>0</v>
      </c>
      <c r="AD79">
        <f t="shared" si="90"/>
        <v>0</v>
      </c>
      <c r="AE79">
        <f t="shared" si="113"/>
        <v>0</v>
      </c>
      <c r="AF79">
        <f t="shared" si="114"/>
        <v>0</v>
      </c>
      <c r="AG79">
        <f t="shared" si="115"/>
        <v>0</v>
      </c>
      <c r="AH79">
        <v>1</v>
      </c>
      <c r="AM79">
        <v>1</v>
      </c>
      <c r="AN79" t="str">
        <f>RIGHT(B79,1)</f>
        <v>-</v>
      </c>
      <c r="AO79" s="1">
        <f t="shared" si="116"/>
        <v>0</v>
      </c>
      <c r="AP79" s="1">
        <f t="shared" si="117"/>
        <v>0</v>
      </c>
      <c r="AQ79" s="1">
        <f t="shared" si="118"/>
        <v>0</v>
      </c>
      <c r="AR79" s="1">
        <f t="shared" si="119"/>
        <v>0</v>
      </c>
      <c r="AS79" s="1">
        <f t="shared" si="120"/>
        <v>0</v>
      </c>
      <c r="AT79" s="1">
        <f t="shared" si="121"/>
        <v>0</v>
      </c>
      <c r="AU79" s="1">
        <f t="shared" si="122"/>
        <v>0</v>
      </c>
      <c r="AV79" s="1">
        <f t="shared" si="123"/>
        <v>0</v>
      </c>
      <c r="AW79" s="1">
        <f t="shared" si="124"/>
        <v>0</v>
      </c>
      <c r="AY79" s="1">
        <f t="shared" si="125"/>
        <v>0</v>
      </c>
      <c r="AZ79" s="1">
        <f t="shared" si="126"/>
        <v>0</v>
      </c>
      <c r="BA79" s="1">
        <f t="shared" si="127"/>
        <v>0</v>
      </c>
      <c r="BB79" s="1">
        <f t="shared" si="128"/>
        <v>0</v>
      </c>
      <c r="BF79" s="1" t="str">
        <f t="shared" si="129"/>
        <v>C</v>
      </c>
      <c r="BG79" s="1"/>
      <c r="BP79" s="1">
        <f t="shared" si="130"/>
        <v>0</v>
      </c>
      <c r="BS79" s="1" t="str">
        <f t="shared" si="131"/>
        <v>t</v>
      </c>
      <c r="BT79" s="1" t="str">
        <f t="shared" si="132"/>
        <v>t-</v>
      </c>
      <c r="BU79" s="1" t="str">
        <f t="shared" si="133"/>
        <v>-</v>
      </c>
    </row>
    <row r="80" spans="1:73">
      <c r="A80">
        <v>1771</v>
      </c>
      <c r="B80" s="30" t="s">
        <v>17</v>
      </c>
      <c r="C80" t="s">
        <v>1183</v>
      </c>
      <c r="D80" t="s">
        <v>1148</v>
      </c>
      <c r="E80" t="s">
        <v>2955</v>
      </c>
      <c r="F80" t="s">
        <v>2843</v>
      </c>
      <c r="G80" s="1">
        <f t="shared" si="91"/>
        <v>0</v>
      </c>
      <c r="H80" s="1">
        <f t="shared" si="92"/>
        <v>0</v>
      </c>
      <c r="I80" s="1">
        <f t="shared" si="93"/>
        <v>0</v>
      </c>
      <c r="J80" s="1">
        <f t="shared" si="94"/>
        <v>0</v>
      </c>
      <c r="K80" s="1">
        <f t="shared" si="95"/>
        <v>0</v>
      </c>
      <c r="L80" s="1">
        <f t="shared" si="96"/>
        <v>0</v>
      </c>
      <c r="M80" s="1">
        <f t="shared" si="97"/>
        <v>0</v>
      </c>
      <c r="N80" s="1">
        <f t="shared" si="98"/>
        <v>0</v>
      </c>
      <c r="O80" s="1">
        <f t="shared" si="99"/>
        <v>0</v>
      </c>
      <c r="P80" s="1">
        <f t="shared" si="100"/>
        <v>0</v>
      </c>
      <c r="Q80" s="1">
        <f t="shared" si="101"/>
        <v>0</v>
      </c>
      <c r="R80" s="1">
        <f t="shared" si="102"/>
        <v>0</v>
      </c>
      <c r="S80" s="1">
        <f t="shared" si="103"/>
        <v>0</v>
      </c>
      <c r="T80" s="1">
        <f t="shared" si="104"/>
        <v>0</v>
      </c>
      <c r="U80" s="1">
        <f t="shared" si="105"/>
        <v>0</v>
      </c>
      <c r="V80" s="1">
        <f t="shared" si="106"/>
        <v>0</v>
      </c>
      <c r="W80" s="1">
        <f t="shared" si="107"/>
        <v>0</v>
      </c>
      <c r="X80" s="1">
        <f t="shared" si="108"/>
        <v>0</v>
      </c>
      <c r="Y80" s="1">
        <f t="shared" si="109"/>
        <v>0</v>
      </c>
      <c r="Z80" s="1">
        <f t="shared" si="110"/>
        <v>0</v>
      </c>
      <c r="AA80" s="1">
        <f t="shared" si="111"/>
        <v>0</v>
      </c>
      <c r="AB80">
        <f t="shared" si="112"/>
        <v>0</v>
      </c>
      <c r="AC80">
        <v>1</v>
      </c>
      <c r="AD80">
        <f t="shared" si="90"/>
        <v>0</v>
      </c>
      <c r="AE80">
        <f t="shared" si="113"/>
        <v>0</v>
      </c>
      <c r="AF80">
        <f t="shared" si="114"/>
        <v>0</v>
      </c>
      <c r="AG80">
        <f t="shared" si="115"/>
        <v>0</v>
      </c>
      <c r="AH80">
        <v>1</v>
      </c>
      <c r="AL80">
        <v>1</v>
      </c>
      <c r="AO80" s="1">
        <f t="shared" si="116"/>
        <v>0</v>
      </c>
      <c r="AP80" s="1">
        <f t="shared" si="117"/>
        <v>0</v>
      </c>
      <c r="AQ80" s="1">
        <f t="shared" si="118"/>
        <v>0</v>
      </c>
      <c r="AR80" s="1">
        <f t="shared" si="119"/>
        <v>0</v>
      </c>
      <c r="AS80" s="1">
        <f t="shared" si="120"/>
        <v>0</v>
      </c>
      <c r="AT80" s="1">
        <f t="shared" si="121"/>
        <v>0</v>
      </c>
      <c r="AU80" s="1">
        <f t="shared" si="122"/>
        <v>0</v>
      </c>
      <c r="AV80" s="1">
        <f t="shared" si="123"/>
        <v>0</v>
      </c>
      <c r="AW80" s="1">
        <f t="shared" si="124"/>
        <v>0</v>
      </c>
      <c r="AY80" s="1">
        <f t="shared" si="125"/>
        <v>0</v>
      </c>
      <c r="AZ80" s="1">
        <f t="shared" si="126"/>
        <v>0</v>
      </c>
      <c r="BA80" s="1">
        <f t="shared" si="127"/>
        <v>0</v>
      </c>
      <c r="BB80" s="1">
        <f t="shared" si="128"/>
        <v>0</v>
      </c>
      <c r="BF80" s="1" t="str">
        <f t="shared" si="129"/>
        <v>CV</v>
      </c>
      <c r="BG80" s="1"/>
      <c r="BP80" s="1">
        <f t="shared" si="130"/>
        <v>0</v>
      </c>
      <c r="BS80" s="1" t="str">
        <f t="shared" si="131"/>
        <v>t</v>
      </c>
      <c r="BT80" s="1" t="str">
        <f t="shared" si="132"/>
        <v>ta</v>
      </c>
      <c r="BU80" s="1" t="str">
        <f t="shared" si="133"/>
        <v>-</v>
      </c>
    </row>
    <row r="81" spans="1:73">
      <c r="A81">
        <v>1964</v>
      </c>
      <c r="B81" s="30" t="s">
        <v>21</v>
      </c>
      <c r="C81" t="s">
        <v>1185</v>
      </c>
      <c r="D81" t="s">
        <v>1148</v>
      </c>
      <c r="E81" t="s">
        <v>2955</v>
      </c>
      <c r="F81" t="s">
        <v>2831</v>
      </c>
      <c r="G81" s="1">
        <f t="shared" si="91"/>
        <v>0</v>
      </c>
      <c r="H81" s="1">
        <f t="shared" si="92"/>
        <v>0</v>
      </c>
      <c r="I81" s="1">
        <f t="shared" si="93"/>
        <v>0</v>
      </c>
      <c r="J81" s="1">
        <f t="shared" si="94"/>
        <v>0</v>
      </c>
      <c r="K81" s="1">
        <f t="shared" si="95"/>
        <v>0</v>
      </c>
      <c r="L81" s="1">
        <f t="shared" si="96"/>
        <v>0</v>
      </c>
      <c r="M81" s="1">
        <f t="shared" si="97"/>
        <v>0</v>
      </c>
      <c r="N81" s="1">
        <f t="shared" si="98"/>
        <v>0</v>
      </c>
      <c r="O81" s="1">
        <f t="shared" si="99"/>
        <v>0</v>
      </c>
      <c r="P81" s="1">
        <f t="shared" si="100"/>
        <v>0</v>
      </c>
      <c r="Q81" s="1">
        <f t="shared" si="101"/>
        <v>0</v>
      </c>
      <c r="R81" s="1">
        <f t="shared" si="102"/>
        <v>0</v>
      </c>
      <c r="S81" s="1">
        <f t="shared" si="103"/>
        <v>0</v>
      </c>
      <c r="T81" s="1">
        <f t="shared" si="104"/>
        <v>0</v>
      </c>
      <c r="U81" s="1">
        <f t="shared" si="105"/>
        <v>0</v>
      </c>
      <c r="V81" s="1">
        <f t="shared" si="106"/>
        <v>0</v>
      </c>
      <c r="W81" s="1">
        <f t="shared" si="107"/>
        <v>0</v>
      </c>
      <c r="X81" s="1">
        <f t="shared" si="108"/>
        <v>0</v>
      </c>
      <c r="Y81" s="1">
        <f t="shared" si="109"/>
        <v>0</v>
      </c>
      <c r="Z81" s="1">
        <f t="shared" si="110"/>
        <v>0</v>
      </c>
      <c r="AA81" s="1">
        <f t="shared" si="111"/>
        <v>0</v>
      </c>
      <c r="AB81">
        <f t="shared" si="112"/>
        <v>0</v>
      </c>
      <c r="AC81">
        <v>1</v>
      </c>
      <c r="AD81">
        <f t="shared" si="90"/>
        <v>0</v>
      </c>
      <c r="AE81">
        <f t="shared" si="113"/>
        <v>0</v>
      </c>
      <c r="AF81">
        <f t="shared" si="114"/>
        <v>0</v>
      </c>
      <c r="AG81">
        <f t="shared" si="115"/>
        <v>0</v>
      </c>
      <c r="AJ81">
        <v>1</v>
      </c>
      <c r="AL81">
        <v>1</v>
      </c>
      <c r="AO81" s="1">
        <f t="shared" si="116"/>
        <v>0</v>
      </c>
      <c r="AP81" s="1">
        <f t="shared" si="117"/>
        <v>0</v>
      </c>
      <c r="AQ81" s="1">
        <f t="shared" si="118"/>
        <v>0</v>
      </c>
      <c r="AR81" s="1">
        <f t="shared" si="119"/>
        <v>0</v>
      </c>
      <c r="AS81" s="1">
        <f t="shared" si="120"/>
        <v>0</v>
      </c>
      <c r="AT81" s="1">
        <f t="shared" si="121"/>
        <v>0</v>
      </c>
      <c r="AU81" s="1">
        <f t="shared" si="122"/>
        <v>0</v>
      </c>
      <c r="AV81" s="1">
        <f t="shared" si="123"/>
        <v>0</v>
      </c>
      <c r="AW81" s="1">
        <f t="shared" si="124"/>
        <v>0</v>
      </c>
      <c r="AY81" s="1">
        <f t="shared" si="125"/>
        <v>0</v>
      </c>
      <c r="AZ81" s="1">
        <f t="shared" si="126"/>
        <v>0</v>
      </c>
      <c r="BA81" s="1">
        <f t="shared" si="127"/>
        <v>0</v>
      </c>
      <c r="BB81" s="1">
        <f t="shared" si="128"/>
        <v>0</v>
      </c>
      <c r="BF81" s="1" t="str">
        <f t="shared" si="129"/>
        <v>V</v>
      </c>
      <c r="BG81" s="1"/>
      <c r="BP81" s="1">
        <f t="shared" si="130"/>
        <v>0</v>
      </c>
      <c r="BS81" s="1" t="str">
        <f t="shared" si="131"/>
        <v>u</v>
      </c>
      <c r="BT81" s="1" t="str">
        <f t="shared" si="132"/>
        <v>u-</v>
      </c>
      <c r="BU81" s="1" t="str">
        <f t="shared" si="133"/>
        <v>-</v>
      </c>
    </row>
    <row r="82" spans="1:73">
      <c r="A82">
        <v>55</v>
      </c>
      <c r="B82" s="30" t="s">
        <v>3644</v>
      </c>
      <c r="C82" t="s">
        <v>1171</v>
      </c>
      <c r="D82" t="s">
        <v>1142</v>
      </c>
      <c r="E82" t="s">
        <v>2956</v>
      </c>
      <c r="F82" t="s">
        <v>2850</v>
      </c>
      <c r="G82" s="1">
        <f t="shared" si="91"/>
        <v>0</v>
      </c>
      <c r="H82" s="1">
        <f t="shared" si="92"/>
        <v>0</v>
      </c>
      <c r="I82" s="1">
        <f t="shared" si="93"/>
        <v>0</v>
      </c>
      <c r="J82" s="1">
        <f t="shared" si="94"/>
        <v>0</v>
      </c>
      <c r="K82" s="1">
        <f t="shared" si="95"/>
        <v>0</v>
      </c>
      <c r="L82" s="1">
        <f t="shared" si="96"/>
        <v>0</v>
      </c>
      <c r="M82" s="1">
        <f t="shared" si="97"/>
        <v>0</v>
      </c>
      <c r="N82" s="1">
        <f t="shared" si="98"/>
        <v>0</v>
      </c>
      <c r="O82" s="1">
        <f t="shared" si="99"/>
        <v>0</v>
      </c>
      <c r="P82" s="1">
        <f t="shared" si="100"/>
        <v>0</v>
      </c>
      <c r="Q82" s="1">
        <f t="shared" si="101"/>
        <v>0</v>
      </c>
      <c r="R82" s="1">
        <f t="shared" si="102"/>
        <v>0</v>
      </c>
      <c r="S82" s="1">
        <f t="shared" si="103"/>
        <v>0</v>
      </c>
      <c r="T82" s="1">
        <f t="shared" si="104"/>
        <v>0</v>
      </c>
      <c r="U82" s="1">
        <f t="shared" si="105"/>
        <v>0</v>
      </c>
      <c r="V82" s="1">
        <f t="shared" si="106"/>
        <v>0</v>
      </c>
      <c r="W82" s="1">
        <f t="shared" si="107"/>
        <v>0</v>
      </c>
      <c r="X82" s="1">
        <f t="shared" si="108"/>
        <v>0</v>
      </c>
      <c r="Y82" s="1">
        <f t="shared" si="109"/>
        <v>0</v>
      </c>
      <c r="Z82" s="1">
        <f t="shared" si="110"/>
        <v>0</v>
      </c>
      <c r="AA82" s="1">
        <f t="shared" si="111"/>
        <v>0</v>
      </c>
      <c r="AB82">
        <f t="shared" si="112"/>
        <v>0</v>
      </c>
      <c r="AC82">
        <v>1</v>
      </c>
      <c r="AD82">
        <f t="shared" si="90"/>
        <v>0</v>
      </c>
      <c r="AE82">
        <f t="shared" si="113"/>
        <v>0</v>
      </c>
      <c r="AF82">
        <f t="shared" si="114"/>
        <v>0</v>
      </c>
      <c r="AG82">
        <f t="shared" si="115"/>
        <v>0</v>
      </c>
      <c r="AJ82">
        <v>1</v>
      </c>
      <c r="AM82">
        <v>1</v>
      </c>
      <c r="AN82" t="str">
        <f t="shared" ref="AN82:AN93" si="134">RIGHT(B82,1)</f>
        <v>ʔ</v>
      </c>
      <c r="AO82" s="1">
        <f t="shared" si="116"/>
        <v>0</v>
      </c>
      <c r="AP82" s="1">
        <f t="shared" si="117"/>
        <v>0</v>
      </c>
      <c r="AQ82" s="1">
        <f t="shared" si="118"/>
        <v>0</v>
      </c>
      <c r="AR82" s="1">
        <f t="shared" si="119"/>
        <v>0</v>
      </c>
      <c r="AS82" s="1">
        <f t="shared" si="120"/>
        <v>0</v>
      </c>
      <c r="AT82" s="1">
        <f t="shared" si="121"/>
        <v>0</v>
      </c>
      <c r="AU82" s="1">
        <f t="shared" si="122"/>
        <v>0</v>
      </c>
      <c r="AV82" s="1">
        <f t="shared" si="123"/>
        <v>0</v>
      </c>
      <c r="AW82" s="1">
        <f t="shared" si="124"/>
        <v>0</v>
      </c>
      <c r="AY82" s="1">
        <f t="shared" si="125"/>
        <v>0</v>
      </c>
      <c r="AZ82" s="1">
        <f t="shared" si="126"/>
        <v>0</v>
      </c>
      <c r="BA82" s="1">
        <f t="shared" si="127"/>
        <v>0</v>
      </c>
      <c r="BB82" s="1">
        <f t="shared" si="128"/>
        <v>0</v>
      </c>
      <c r="BF82" s="1" t="str">
        <f t="shared" si="129"/>
        <v>VC</v>
      </c>
      <c r="BG82" s="1"/>
      <c r="BP82" s="1">
        <f t="shared" si="130"/>
        <v>0</v>
      </c>
      <c r="BS82" s="1" t="str">
        <f t="shared" si="131"/>
        <v>-</v>
      </c>
      <c r="BT82" s="1" t="str">
        <f t="shared" si="132"/>
        <v>-a</v>
      </c>
      <c r="BU82" s="1" t="str">
        <f t="shared" si="133"/>
        <v>ʔ</v>
      </c>
    </row>
    <row r="83" spans="1:73">
      <c r="A83">
        <v>87</v>
      </c>
      <c r="B83" s="30" t="s">
        <v>1049</v>
      </c>
      <c r="C83" t="s">
        <v>2665</v>
      </c>
      <c r="D83" t="s">
        <v>1142</v>
      </c>
      <c r="E83" t="s">
        <v>2956</v>
      </c>
      <c r="F83" t="s">
        <v>2910</v>
      </c>
      <c r="G83" s="1">
        <f t="shared" si="91"/>
        <v>0</v>
      </c>
      <c r="H83" s="1">
        <f t="shared" si="92"/>
        <v>0</v>
      </c>
      <c r="I83" s="1">
        <f t="shared" si="93"/>
        <v>0</v>
      </c>
      <c r="J83" s="1">
        <f t="shared" si="94"/>
        <v>0</v>
      </c>
      <c r="K83" s="1">
        <f t="shared" si="95"/>
        <v>0</v>
      </c>
      <c r="L83" s="1">
        <f t="shared" si="96"/>
        <v>0</v>
      </c>
      <c r="M83" s="1">
        <f t="shared" si="97"/>
        <v>0</v>
      </c>
      <c r="N83" s="1">
        <f t="shared" si="98"/>
        <v>0</v>
      </c>
      <c r="O83" s="1">
        <f t="shared" si="99"/>
        <v>0</v>
      </c>
      <c r="P83" s="1">
        <f t="shared" si="100"/>
        <v>0</v>
      </c>
      <c r="Q83" s="1">
        <f t="shared" si="101"/>
        <v>0</v>
      </c>
      <c r="R83" s="1">
        <f t="shared" si="102"/>
        <v>0</v>
      </c>
      <c r="S83" s="1">
        <f t="shared" si="103"/>
        <v>0</v>
      </c>
      <c r="T83" s="1">
        <f t="shared" si="104"/>
        <v>0</v>
      </c>
      <c r="U83" s="1">
        <f t="shared" si="105"/>
        <v>0</v>
      </c>
      <c r="V83" s="1">
        <f t="shared" si="106"/>
        <v>0</v>
      </c>
      <c r="W83" s="1">
        <f t="shared" si="107"/>
        <v>0</v>
      </c>
      <c r="X83" s="1">
        <f t="shared" si="108"/>
        <v>0</v>
      </c>
      <c r="Y83" s="1">
        <f t="shared" si="109"/>
        <v>0</v>
      </c>
      <c r="Z83" s="1">
        <f t="shared" si="110"/>
        <v>0</v>
      </c>
      <c r="AA83" s="1">
        <f t="shared" si="111"/>
        <v>0</v>
      </c>
      <c r="AB83">
        <f t="shared" si="112"/>
        <v>0</v>
      </c>
      <c r="AC83">
        <v>0</v>
      </c>
      <c r="AD83">
        <f t="shared" si="90"/>
        <v>0</v>
      </c>
      <c r="AE83">
        <f t="shared" si="113"/>
        <v>0</v>
      </c>
      <c r="AF83">
        <f t="shared" si="114"/>
        <v>0</v>
      </c>
      <c r="AG83">
        <f t="shared" si="115"/>
        <v>0</v>
      </c>
      <c r="AH83">
        <v>1</v>
      </c>
      <c r="AM83">
        <v>1</v>
      </c>
      <c r="AN83" t="str">
        <f t="shared" si="134"/>
        <v>b</v>
      </c>
      <c r="AO83" s="1">
        <f t="shared" si="116"/>
        <v>0</v>
      </c>
      <c r="AP83" s="1">
        <f t="shared" si="117"/>
        <v>0</v>
      </c>
      <c r="AQ83" s="1">
        <f t="shared" si="118"/>
        <v>0</v>
      </c>
      <c r="AR83" s="1">
        <f t="shared" si="119"/>
        <v>0</v>
      </c>
      <c r="AS83" s="1">
        <f t="shared" si="120"/>
        <v>0</v>
      </c>
      <c r="AT83" s="1">
        <f t="shared" si="121"/>
        <v>0</v>
      </c>
      <c r="AU83" s="1">
        <f t="shared" si="122"/>
        <v>0</v>
      </c>
      <c r="AV83" s="1">
        <f t="shared" si="123"/>
        <v>0</v>
      </c>
      <c r="AW83" s="1">
        <f t="shared" si="124"/>
        <v>0</v>
      </c>
      <c r="AY83" s="1">
        <f t="shared" si="125"/>
        <v>0</v>
      </c>
      <c r="AZ83" s="1">
        <f t="shared" si="126"/>
        <v>0</v>
      </c>
      <c r="BA83" s="1">
        <f t="shared" si="127"/>
        <v>0</v>
      </c>
      <c r="BB83" s="1">
        <f t="shared" si="128"/>
        <v>0</v>
      </c>
      <c r="BF83" s="1" t="str">
        <f t="shared" si="129"/>
        <v>C</v>
      </c>
      <c r="BG83" s="1"/>
      <c r="BP83" s="1">
        <f t="shared" si="130"/>
        <v>0</v>
      </c>
      <c r="BS83" s="1" t="str">
        <f t="shared" si="131"/>
        <v>-</v>
      </c>
      <c r="BT83" s="1" t="str">
        <f t="shared" si="132"/>
        <v>-b</v>
      </c>
      <c r="BU83" s="1" t="str">
        <f t="shared" si="133"/>
        <v>b</v>
      </c>
    </row>
    <row r="84" spans="1:73">
      <c r="A84">
        <v>272</v>
      </c>
      <c r="B84" s="30" t="s">
        <v>8</v>
      </c>
      <c r="C84" t="s">
        <v>1174</v>
      </c>
      <c r="D84" t="s">
        <v>1145</v>
      </c>
      <c r="E84" t="s">
        <v>2956</v>
      </c>
      <c r="F84" t="s">
        <v>2910</v>
      </c>
      <c r="G84" s="1">
        <f t="shared" si="91"/>
        <v>0</v>
      </c>
      <c r="H84" s="1">
        <f t="shared" si="92"/>
        <v>0</v>
      </c>
      <c r="I84" s="1">
        <f t="shared" si="93"/>
        <v>0</v>
      </c>
      <c r="J84" s="1">
        <f t="shared" si="94"/>
        <v>0</v>
      </c>
      <c r="K84" s="1">
        <f t="shared" si="95"/>
        <v>0</v>
      </c>
      <c r="L84" s="1">
        <f t="shared" si="96"/>
        <v>0</v>
      </c>
      <c r="M84" s="1">
        <f t="shared" si="97"/>
        <v>0</v>
      </c>
      <c r="N84" s="1">
        <f t="shared" si="98"/>
        <v>0</v>
      </c>
      <c r="O84" s="1">
        <f t="shared" si="99"/>
        <v>0</v>
      </c>
      <c r="P84" s="1">
        <f t="shared" si="100"/>
        <v>0</v>
      </c>
      <c r="Q84" s="1">
        <f t="shared" si="101"/>
        <v>0</v>
      </c>
      <c r="R84" s="1">
        <f t="shared" si="102"/>
        <v>0</v>
      </c>
      <c r="S84" s="1">
        <f t="shared" si="103"/>
        <v>0</v>
      </c>
      <c r="T84" s="1">
        <f t="shared" si="104"/>
        <v>0</v>
      </c>
      <c r="U84" s="1">
        <f t="shared" si="105"/>
        <v>0</v>
      </c>
      <c r="V84" s="1">
        <f t="shared" si="106"/>
        <v>0</v>
      </c>
      <c r="W84" s="1">
        <f t="shared" si="107"/>
        <v>0</v>
      </c>
      <c r="X84" s="1">
        <f t="shared" si="108"/>
        <v>0</v>
      </c>
      <c r="Y84" s="1">
        <f t="shared" si="109"/>
        <v>0</v>
      </c>
      <c r="Z84" s="1">
        <f t="shared" si="110"/>
        <v>0</v>
      </c>
      <c r="AA84" s="1">
        <f t="shared" si="111"/>
        <v>0</v>
      </c>
      <c r="AB84">
        <f t="shared" si="112"/>
        <v>0</v>
      </c>
      <c r="AC84">
        <v>0</v>
      </c>
      <c r="AD84">
        <f t="shared" si="90"/>
        <v>0</v>
      </c>
      <c r="AE84">
        <f t="shared" si="113"/>
        <v>0</v>
      </c>
      <c r="AF84">
        <f t="shared" si="114"/>
        <v>0</v>
      </c>
      <c r="AG84">
        <f t="shared" si="115"/>
        <v>0</v>
      </c>
      <c r="AH84">
        <v>1</v>
      </c>
      <c r="AM84">
        <v>1</v>
      </c>
      <c r="AN84" t="str">
        <f t="shared" si="134"/>
        <v>f</v>
      </c>
      <c r="AO84" s="1">
        <f t="shared" si="116"/>
        <v>0</v>
      </c>
      <c r="AP84" s="1">
        <f t="shared" si="117"/>
        <v>0</v>
      </c>
      <c r="AQ84" s="1">
        <f t="shared" si="118"/>
        <v>0</v>
      </c>
      <c r="AR84" s="1">
        <f t="shared" si="119"/>
        <v>0</v>
      </c>
      <c r="AS84" s="1">
        <f t="shared" si="120"/>
        <v>0</v>
      </c>
      <c r="AT84" s="1">
        <f t="shared" si="121"/>
        <v>0</v>
      </c>
      <c r="AU84" s="1">
        <f t="shared" si="122"/>
        <v>0</v>
      </c>
      <c r="AV84" s="1">
        <f t="shared" si="123"/>
        <v>0</v>
      </c>
      <c r="AW84" s="1">
        <f t="shared" si="124"/>
        <v>0</v>
      </c>
      <c r="AY84" s="1">
        <f t="shared" si="125"/>
        <v>0</v>
      </c>
      <c r="AZ84" s="1">
        <f t="shared" si="126"/>
        <v>0</v>
      </c>
      <c r="BA84" s="1">
        <f t="shared" si="127"/>
        <v>0</v>
      </c>
      <c r="BB84" s="1">
        <f t="shared" si="128"/>
        <v>0</v>
      </c>
      <c r="BF84" s="1" t="str">
        <f t="shared" si="129"/>
        <v>C</v>
      </c>
      <c r="BG84" s="1"/>
      <c r="BP84" s="1">
        <f t="shared" si="130"/>
        <v>0</v>
      </c>
      <c r="BS84" s="1" t="str">
        <f t="shared" si="131"/>
        <v>-</v>
      </c>
      <c r="BT84" s="1" t="str">
        <f t="shared" si="132"/>
        <v>-f</v>
      </c>
      <c r="BU84" s="1" t="str">
        <f t="shared" si="133"/>
        <v>f</v>
      </c>
    </row>
    <row r="85" spans="1:73">
      <c r="A85">
        <v>454</v>
      </c>
      <c r="B85" s="30" t="s">
        <v>9</v>
      </c>
      <c r="C85" t="s">
        <v>1175</v>
      </c>
      <c r="D85" t="s">
        <v>1145</v>
      </c>
      <c r="E85" t="s">
        <v>2956</v>
      </c>
      <c r="F85" t="s">
        <v>2910</v>
      </c>
      <c r="G85" s="1">
        <f t="shared" si="91"/>
        <v>0</v>
      </c>
      <c r="H85" s="1">
        <f t="shared" si="92"/>
        <v>0</v>
      </c>
      <c r="I85" s="1">
        <f t="shared" si="93"/>
        <v>0</v>
      </c>
      <c r="J85" s="1">
        <f t="shared" si="94"/>
        <v>0</v>
      </c>
      <c r="K85" s="1">
        <f t="shared" si="95"/>
        <v>0</v>
      </c>
      <c r="L85" s="1">
        <f t="shared" si="96"/>
        <v>0</v>
      </c>
      <c r="M85" s="1">
        <f t="shared" si="97"/>
        <v>0</v>
      </c>
      <c r="N85" s="1">
        <f t="shared" si="98"/>
        <v>0</v>
      </c>
      <c r="O85" s="1">
        <f t="shared" si="99"/>
        <v>0</v>
      </c>
      <c r="P85" s="1">
        <f t="shared" si="100"/>
        <v>0</v>
      </c>
      <c r="Q85" s="1">
        <f t="shared" si="101"/>
        <v>0</v>
      </c>
      <c r="R85" s="1">
        <f t="shared" si="102"/>
        <v>0</v>
      </c>
      <c r="S85" s="1">
        <f t="shared" si="103"/>
        <v>0</v>
      </c>
      <c r="T85" s="1">
        <f t="shared" si="104"/>
        <v>0</v>
      </c>
      <c r="U85" s="1">
        <f t="shared" si="105"/>
        <v>0</v>
      </c>
      <c r="V85" s="1">
        <f t="shared" si="106"/>
        <v>0</v>
      </c>
      <c r="W85" s="1">
        <f t="shared" si="107"/>
        <v>0</v>
      </c>
      <c r="X85" s="1">
        <f t="shared" si="108"/>
        <v>0</v>
      </c>
      <c r="Y85" s="1">
        <f t="shared" si="109"/>
        <v>0</v>
      </c>
      <c r="Z85" s="1">
        <f t="shared" si="110"/>
        <v>0</v>
      </c>
      <c r="AA85" s="1">
        <f t="shared" si="111"/>
        <v>0</v>
      </c>
      <c r="AB85">
        <f t="shared" si="112"/>
        <v>0</v>
      </c>
      <c r="AC85">
        <v>0</v>
      </c>
      <c r="AD85">
        <f t="shared" si="90"/>
        <v>0</v>
      </c>
      <c r="AE85">
        <f t="shared" si="113"/>
        <v>0</v>
      </c>
      <c r="AF85">
        <f t="shared" si="114"/>
        <v>0</v>
      </c>
      <c r="AG85">
        <f t="shared" si="115"/>
        <v>0</v>
      </c>
      <c r="AH85">
        <v>1</v>
      </c>
      <c r="AM85">
        <v>1</v>
      </c>
      <c r="AN85" t="str">
        <f t="shared" si="134"/>
        <v>k</v>
      </c>
      <c r="AO85" s="1">
        <f t="shared" si="116"/>
        <v>0</v>
      </c>
      <c r="AP85" s="1">
        <f t="shared" si="117"/>
        <v>0</v>
      </c>
      <c r="AQ85" s="1">
        <f t="shared" si="118"/>
        <v>0</v>
      </c>
      <c r="AR85" s="1">
        <f t="shared" si="119"/>
        <v>0</v>
      </c>
      <c r="AS85" s="1">
        <f t="shared" si="120"/>
        <v>0</v>
      </c>
      <c r="AT85" s="1">
        <f t="shared" si="121"/>
        <v>0</v>
      </c>
      <c r="AU85" s="1">
        <f t="shared" si="122"/>
        <v>0</v>
      </c>
      <c r="AV85" s="1">
        <f t="shared" si="123"/>
        <v>0</v>
      </c>
      <c r="AW85" s="1">
        <f t="shared" si="124"/>
        <v>0</v>
      </c>
      <c r="AY85" s="1">
        <f t="shared" si="125"/>
        <v>0</v>
      </c>
      <c r="AZ85" s="1">
        <f t="shared" si="126"/>
        <v>0</v>
      </c>
      <c r="BA85" s="1">
        <f t="shared" si="127"/>
        <v>0</v>
      </c>
      <c r="BB85" s="1">
        <f t="shared" si="128"/>
        <v>0</v>
      </c>
      <c r="BF85" s="1" t="str">
        <f t="shared" si="129"/>
        <v>C</v>
      </c>
      <c r="BG85" s="1"/>
      <c r="BP85" s="1">
        <f t="shared" si="130"/>
        <v>0</v>
      </c>
      <c r="BS85" s="1" t="str">
        <f t="shared" si="131"/>
        <v>-</v>
      </c>
      <c r="BT85" s="1" t="str">
        <f t="shared" si="132"/>
        <v>-k</v>
      </c>
      <c r="BU85" s="1" t="str">
        <f t="shared" si="133"/>
        <v>k</v>
      </c>
    </row>
    <row r="86" spans="1:73">
      <c r="A86">
        <v>709</v>
      </c>
      <c r="B86" s="30" t="s">
        <v>15</v>
      </c>
      <c r="C86" t="s">
        <v>1181</v>
      </c>
      <c r="D86" t="s">
        <v>1145</v>
      </c>
      <c r="E86" t="s">
        <v>2956</v>
      </c>
      <c r="F86" t="s">
        <v>2910</v>
      </c>
      <c r="G86" s="1">
        <f t="shared" si="91"/>
        <v>0</v>
      </c>
      <c r="H86" s="1">
        <f t="shared" si="92"/>
        <v>0</v>
      </c>
      <c r="I86" s="1">
        <f t="shared" si="93"/>
        <v>0</v>
      </c>
      <c r="J86" s="1">
        <f t="shared" si="94"/>
        <v>0</v>
      </c>
      <c r="K86" s="1">
        <f t="shared" si="95"/>
        <v>0</v>
      </c>
      <c r="L86" s="1">
        <f t="shared" si="96"/>
        <v>0</v>
      </c>
      <c r="M86" s="1">
        <f t="shared" si="97"/>
        <v>0</v>
      </c>
      <c r="N86" s="1">
        <f t="shared" si="98"/>
        <v>0</v>
      </c>
      <c r="O86" s="1">
        <f t="shared" si="99"/>
        <v>0</v>
      </c>
      <c r="P86" s="1">
        <f t="shared" si="100"/>
        <v>0</v>
      </c>
      <c r="Q86" s="1">
        <f t="shared" si="101"/>
        <v>0</v>
      </c>
      <c r="R86" s="1">
        <f t="shared" si="102"/>
        <v>0</v>
      </c>
      <c r="S86" s="1">
        <f t="shared" si="103"/>
        <v>0</v>
      </c>
      <c r="T86" s="1">
        <f t="shared" si="104"/>
        <v>0</v>
      </c>
      <c r="U86" s="1">
        <f t="shared" si="105"/>
        <v>0</v>
      </c>
      <c r="V86" s="1">
        <f t="shared" si="106"/>
        <v>0</v>
      </c>
      <c r="W86" s="1">
        <f t="shared" si="107"/>
        <v>0</v>
      </c>
      <c r="X86" s="1">
        <f t="shared" si="108"/>
        <v>0</v>
      </c>
      <c r="Y86" s="1">
        <f t="shared" si="109"/>
        <v>0</v>
      </c>
      <c r="Z86" s="1">
        <f t="shared" si="110"/>
        <v>0</v>
      </c>
      <c r="AA86" s="1">
        <f t="shared" si="111"/>
        <v>0</v>
      </c>
      <c r="AB86">
        <f t="shared" si="112"/>
        <v>0</v>
      </c>
      <c r="AC86">
        <v>0</v>
      </c>
      <c r="AD86">
        <f t="shared" si="90"/>
        <v>0</v>
      </c>
      <c r="AE86">
        <f t="shared" si="113"/>
        <v>0</v>
      </c>
      <c r="AF86">
        <f t="shared" si="114"/>
        <v>0</v>
      </c>
      <c r="AG86">
        <f t="shared" si="115"/>
        <v>0</v>
      </c>
      <c r="AH86">
        <v>1</v>
      </c>
      <c r="AM86">
        <v>1</v>
      </c>
      <c r="AN86" t="str">
        <f t="shared" si="134"/>
        <v>m</v>
      </c>
      <c r="AO86" s="1">
        <f t="shared" si="116"/>
        <v>0</v>
      </c>
      <c r="AP86" s="1">
        <f t="shared" si="117"/>
        <v>0</v>
      </c>
      <c r="AQ86" s="1">
        <f t="shared" si="118"/>
        <v>0</v>
      </c>
      <c r="AR86" s="1">
        <f t="shared" si="119"/>
        <v>0</v>
      </c>
      <c r="AS86" s="1">
        <f t="shared" si="120"/>
        <v>0</v>
      </c>
      <c r="AT86" s="1">
        <f t="shared" si="121"/>
        <v>0</v>
      </c>
      <c r="AU86" s="1">
        <f t="shared" si="122"/>
        <v>0</v>
      </c>
      <c r="AV86" s="1">
        <f t="shared" si="123"/>
        <v>0</v>
      </c>
      <c r="AW86" s="1">
        <f t="shared" si="124"/>
        <v>0</v>
      </c>
      <c r="AY86" s="1">
        <f t="shared" si="125"/>
        <v>0</v>
      </c>
      <c r="AZ86" s="1">
        <f t="shared" si="126"/>
        <v>0</v>
      </c>
      <c r="BA86" s="1">
        <f t="shared" si="127"/>
        <v>0</v>
      </c>
      <c r="BB86" s="1">
        <f t="shared" si="128"/>
        <v>0</v>
      </c>
      <c r="BF86" s="1" t="str">
        <f t="shared" si="129"/>
        <v>C</v>
      </c>
      <c r="BG86" s="1"/>
      <c r="BP86" s="1">
        <f t="shared" si="130"/>
        <v>0</v>
      </c>
      <c r="BS86" s="1" t="str">
        <f t="shared" si="131"/>
        <v>-</v>
      </c>
      <c r="BT86" s="1" t="str">
        <f t="shared" si="132"/>
        <v>-m</v>
      </c>
      <c r="BU86" s="1" t="str">
        <f t="shared" si="133"/>
        <v>m</v>
      </c>
    </row>
    <row r="87" spans="1:73">
      <c r="A87">
        <v>899</v>
      </c>
      <c r="B87" s="30" t="s">
        <v>31</v>
      </c>
      <c r="C87" t="s">
        <v>1197</v>
      </c>
      <c r="D87" t="s">
        <v>1145</v>
      </c>
      <c r="E87" t="s">
        <v>2956</v>
      </c>
      <c r="F87" t="s">
        <v>2910</v>
      </c>
      <c r="G87" s="1">
        <f t="shared" si="91"/>
        <v>0</v>
      </c>
      <c r="H87" s="1">
        <f t="shared" si="92"/>
        <v>0</v>
      </c>
      <c r="I87" s="1">
        <f t="shared" si="93"/>
        <v>0</v>
      </c>
      <c r="J87" s="1">
        <f t="shared" si="94"/>
        <v>0</v>
      </c>
      <c r="K87" s="1">
        <f t="shared" si="95"/>
        <v>0</v>
      </c>
      <c r="L87" s="1">
        <f t="shared" si="96"/>
        <v>0</v>
      </c>
      <c r="M87" s="1">
        <f t="shared" si="97"/>
        <v>0</v>
      </c>
      <c r="N87" s="1">
        <f t="shared" si="98"/>
        <v>0</v>
      </c>
      <c r="O87" s="1">
        <f t="shared" si="99"/>
        <v>0</v>
      </c>
      <c r="P87" s="1">
        <f t="shared" si="100"/>
        <v>0</v>
      </c>
      <c r="Q87" s="1">
        <f t="shared" si="101"/>
        <v>0</v>
      </c>
      <c r="R87" s="1">
        <f t="shared" si="102"/>
        <v>0</v>
      </c>
      <c r="S87" s="1">
        <f t="shared" si="103"/>
        <v>0</v>
      </c>
      <c r="T87" s="1">
        <f t="shared" si="104"/>
        <v>0</v>
      </c>
      <c r="U87" s="1">
        <f t="shared" si="105"/>
        <v>0</v>
      </c>
      <c r="V87" s="1">
        <f t="shared" si="106"/>
        <v>0</v>
      </c>
      <c r="W87" s="1">
        <f t="shared" si="107"/>
        <v>0</v>
      </c>
      <c r="X87" s="1">
        <f t="shared" si="108"/>
        <v>0</v>
      </c>
      <c r="Y87" s="1">
        <f t="shared" si="109"/>
        <v>0</v>
      </c>
      <c r="Z87" s="1">
        <f t="shared" si="110"/>
        <v>0</v>
      </c>
      <c r="AA87" s="1">
        <f t="shared" si="111"/>
        <v>0</v>
      </c>
      <c r="AB87">
        <f t="shared" si="112"/>
        <v>0</v>
      </c>
      <c r="AC87">
        <v>0</v>
      </c>
      <c r="AD87">
        <f t="shared" si="90"/>
        <v>0</v>
      </c>
      <c r="AE87">
        <f t="shared" si="113"/>
        <v>0</v>
      </c>
      <c r="AF87">
        <f t="shared" si="114"/>
        <v>0</v>
      </c>
      <c r="AG87">
        <f t="shared" si="115"/>
        <v>0</v>
      </c>
      <c r="AH87">
        <v>1</v>
      </c>
      <c r="AM87">
        <v>1</v>
      </c>
      <c r="AN87" t="str">
        <f t="shared" si="134"/>
        <v>n</v>
      </c>
      <c r="AO87" s="1">
        <f t="shared" si="116"/>
        <v>0</v>
      </c>
      <c r="AP87" s="1">
        <f t="shared" si="117"/>
        <v>0</v>
      </c>
      <c r="AQ87" s="1">
        <f t="shared" si="118"/>
        <v>0</v>
      </c>
      <c r="AR87" s="1">
        <f t="shared" si="119"/>
        <v>0</v>
      </c>
      <c r="AS87" s="1">
        <f t="shared" si="120"/>
        <v>0</v>
      </c>
      <c r="AT87" s="1">
        <f t="shared" si="121"/>
        <v>0</v>
      </c>
      <c r="AU87" s="1">
        <f t="shared" si="122"/>
        <v>0</v>
      </c>
      <c r="AV87" s="1">
        <f t="shared" si="123"/>
        <v>0</v>
      </c>
      <c r="AW87" s="1">
        <f t="shared" si="124"/>
        <v>0</v>
      </c>
      <c r="AY87" s="1">
        <f t="shared" si="125"/>
        <v>0</v>
      </c>
      <c r="AZ87" s="1">
        <f t="shared" si="126"/>
        <v>0</v>
      </c>
      <c r="BA87" s="1">
        <f t="shared" si="127"/>
        <v>0</v>
      </c>
      <c r="BB87" s="1">
        <f t="shared" si="128"/>
        <v>0</v>
      </c>
      <c r="BF87" s="1" t="str">
        <f t="shared" si="129"/>
        <v>C</v>
      </c>
      <c r="BG87" s="1"/>
      <c r="BP87" s="1">
        <f t="shared" si="130"/>
        <v>0</v>
      </c>
      <c r="BS87" s="1" t="str">
        <f t="shared" si="131"/>
        <v>-</v>
      </c>
      <c r="BT87" s="1" t="str">
        <f t="shared" si="132"/>
        <v>-n</v>
      </c>
      <c r="BU87" s="1" t="str">
        <f t="shared" si="133"/>
        <v>n</v>
      </c>
    </row>
    <row r="88" spans="1:73">
      <c r="A88">
        <v>900</v>
      </c>
      <c r="B88" s="30" t="s">
        <v>31</v>
      </c>
      <c r="C88" t="s">
        <v>2183</v>
      </c>
      <c r="D88" t="s">
        <v>1154</v>
      </c>
      <c r="E88" t="s">
        <v>2956</v>
      </c>
      <c r="F88" t="s">
        <v>2910</v>
      </c>
      <c r="G88" s="1">
        <f t="shared" si="91"/>
        <v>0</v>
      </c>
      <c r="H88" s="1">
        <f t="shared" si="92"/>
        <v>0</v>
      </c>
      <c r="I88" s="1">
        <f t="shared" si="93"/>
        <v>0</v>
      </c>
      <c r="J88" s="1">
        <f t="shared" si="94"/>
        <v>0</v>
      </c>
      <c r="K88" s="1">
        <f t="shared" si="95"/>
        <v>0</v>
      </c>
      <c r="L88" s="1">
        <f t="shared" si="96"/>
        <v>0</v>
      </c>
      <c r="M88" s="1">
        <f t="shared" si="97"/>
        <v>0</v>
      </c>
      <c r="N88" s="1">
        <f t="shared" si="98"/>
        <v>0</v>
      </c>
      <c r="O88" s="1">
        <f t="shared" si="99"/>
        <v>0</v>
      </c>
      <c r="P88" s="1">
        <f t="shared" si="100"/>
        <v>0</v>
      </c>
      <c r="Q88" s="1">
        <f t="shared" si="101"/>
        <v>0</v>
      </c>
      <c r="R88" s="1">
        <f t="shared" si="102"/>
        <v>0</v>
      </c>
      <c r="S88" s="1">
        <f t="shared" si="103"/>
        <v>0</v>
      </c>
      <c r="T88" s="1">
        <f t="shared" si="104"/>
        <v>0</v>
      </c>
      <c r="U88" s="1">
        <f t="shared" si="105"/>
        <v>0</v>
      </c>
      <c r="V88" s="1">
        <f t="shared" si="106"/>
        <v>0</v>
      </c>
      <c r="W88" s="1">
        <f t="shared" si="107"/>
        <v>0</v>
      </c>
      <c r="X88" s="1">
        <f t="shared" si="108"/>
        <v>0</v>
      </c>
      <c r="Y88" s="1">
        <f t="shared" si="109"/>
        <v>0</v>
      </c>
      <c r="Z88" s="1">
        <f t="shared" si="110"/>
        <v>0</v>
      </c>
      <c r="AA88" s="1">
        <f t="shared" si="111"/>
        <v>0</v>
      </c>
      <c r="AB88">
        <f t="shared" si="112"/>
        <v>0</v>
      </c>
      <c r="AC88">
        <v>0</v>
      </c>
      <c r="AD88">
        <f t="shared" si="90"/>
        <v>0</v>
      </c>
      <c r="AE88">
        <f t="shared" si="113"/>
        <v>0</v>
      </c>
      <c r="AF88">
        <f t="shared" si="114"/>
        <v>0</v>
      </c>
      <c r="AG88">
        <f t="shared" si="115"/>
        <v>0</v>
      </c>
      <c r="AH88">
        <v>1</v>
      </c>
      <c r="AM88">
        <v>1</v>
      </c>
      <c r="AN88" t="str">
        <f t="shared" si="134"/>
        <v>n</v>
      </c>
      <c r="AO88" s="1">
        <f t="shared" si="116"/>
        <v>0</v>
      </c>
      <c r="AP88" s="1">
        <f t="shared" si="117"/>
        <v>0</v>
      </c>
      <c r="AQ88" s="1">
        <f t="shared" si="118"/>
        <v>0</v>
      </c>
      <c r="AR88" s="1">
        <f t="shared" si="119"/>
        <v>0</v>
      </c>
      <c r="AS88" s="1">
        <f t="shared" si="120"/>
        <v>0</v>
      </c>
      <c r="AT88" s="1">
        <f t="shared" si="121"/>
        <v>0</v>
      </c>
      <c r="AU88" s="1">
        <f t="shared" si="122"/>
        <v>0</v>
      </c>
      <c r="AV88" s="1">
        <f t="shared" si="123"/>
        <v>0</v>
      </c>
      <c r="AW88" s="1">
        <f t="shared" si="124"/>
        <v>0</v>
      </c>
      <c r="AY88" s="1">
        <f t="shared" si="125"/>
        <v>0</v>
      </c>
      <c r="AZ88" s="1">
        <f t="shared" si="126"/>
        <v>0</v>
      </c>
      <c r="BA88" s="1">
        <f t="shared" si="127"/>
        <v>0</v>
      </c>
      <c r="BB88" s="1">
        <f t="shared" si="128"/>
        <v>0</v>
      </c>
      <c r="BF88" s="1" t="str">
        <f t="shared" si="129"/>
        <v>C</v>
      </c>
      <c r="BG88" s="1"/>
      <c r="BP88" s="1">
        <f t="shared" si="130"/>
        <v>0</v>
      </c>
      <c r="BS88" s="1" t="str">
        <f t="shared" si="131"/>
        <v>-</v>
      </c>
      <c r="BT88" s="1" t="str">
        <f t="shared" si="132"/>
        <v>-n</v>
      </c>
      <c r="BU88" s="1" t="str">
        <f t="shared" si="133"/>
        <v>n</v>
      </c>
    </row>
    <row r="89" spans="1:73">
      <c r="A89">
        <v>901</v>
      </c>
      <c r="B89" s="30" t="s">
        <v>31</v>
      </c>
      <c r="C89" t="s">
        <v>2182</v>
      </c>
      <c r="D89" t="s">
        <v>1142</v>
      </c>
      <c r="E89" t="s">
        <v>2956</v>
      </c>
      <c r="F89" t="s">
        <v>2910</v>
      </c>
      <c r="G89" s="1">
        <f t="shared" si="91"/>
        <v>0</v>
      </c>
      <c r="H89" s="1">
        <f t="shared" si="92"/>
        <v>0</v>
      </c>
      <c r="I89" s="1">
        <f t="shared" si="93"/>
        <v>0</v>
      </c>
      <c r="J89" s="1">
        <f t="shared" si="94"/>
        <v>0</v>
      </c>
      <c r="K89" s="1">
        <f t="shared" si="95"/>
        <v>0</v>
      </c>
      <c r="L89" s="1">
        <f t="shared" si="96"/>
        <v>0</v>
      </c>
      <c r="M89" s="1">
        <f t="shared" si="97"/>
        <v>0</v>
      </c>
      <c r="N89" s="1">
        <f t="shared" si="98"/>
        <v>0</v>
      </c>
      <c r="O89" s="1">
        <f t="shared" si="99"/>
        <v>0</v>
      </c>
      <c r="P89" s="1">
        <f t="shared" si="100"/>
        <v>0</v>
      </c>
      <c r="Q89" s="1">
        <f t="shared" si="101"/>
        <v>0</v>
      </c>
      <c r="R89" s="1">
        <f t="shared" si="102"/>
        <v>0</v>
      </c>
      <c r="S89" s="1">
        <f t="shared" si="103"/>
        <v>0</v>
      </c>
      <c r="T89" s="1">
        <f t="shared" si="104"/>
        <v>0</v>
      </c>
      <c r="U89" s="1">
        <f t="shared" si="105"/>
        <v>0</v>
      </c>
      <c r="V89" s="1">
        <f t="shared" si="106"/>
        <v>0</v>
      </c>
      <c r="W89" s="1">
        <f t="shared" si="107"/>
        <v>0</v>
      </c>
      <c r="X89" s="1">
        <f t="shared" si="108"/>
        <v>0</v>
      </c>
      <c r="Y89" s="1">
        <f t="shared" si="109"/>
        <v>0</v>
      </c>
      <c r="Z89" s="1">
        <f t="shared" si="110"/>
        <v>0</v>
      </c>
      <c r="AA89" s="1">
        <f t="shared" si="111"/>
        <v>0</v>
      </c>
      <c r="AB89">
        <f t="shared" si="112"/>
        <v>0</v>
      </c>
      <c r="AC89">
        <v>0</v>
      </c>
      <c r="AD89">
        <f t="shared" si="90"/>
        <v>0</v>
      </c>
      <c r="AE89">
        <f t="shared" si="113"/>
        <v>0</v>
      </c>
      <c r="AF89">
        <f t="shared" si="114"/>
        <v>0</v>
      </c>
      <c r="AG89">
        <f t="shared" si="115"/>
        <v>0</v>
      </c>
      <c r="AH89">
        <v>1</v>
      </c>
      <c r="AM89">
        <v>1</v>
      </c>
      <c r="AN89" t="str">
        <f t="shared" si="134"/>
        <v>n</v>
      </c>
      <c r="AO89" s="1">
        <f t="shared" si="116"/>
        <v>0</v>
      </c>
      <c r="AP89" s="1">
        <f t="shared" si="117"/>
        <v>0</v>
      </c>
      <c r="AQ89" s="1">
        <f t="shared" si="118"/>
        <v>0</v>
      </c>
      <c r="AR89" s="1">
        <f t="shared" si="119"/>
        <v>0</v>
      </c>
      <c r="AS89" s="1">
        <f t="shared" si="120"/>
        <v>0</v>
      </c>
      <c r="AT89" s="1">
        <f t="shared" si="121"/>
        <v>0</v>
      </c>
      <c r="AU89" s="1">
        <f t="shared" si="122"/>
        <v>0</v>
      </c>
      <c r="AV89" s="1">
        <f t="shared" si="123"/>
        <v>0</v>
      </c>
      <c r="AW89" s="1">
        <f t="shared" si="124"/>
        <v>0</v>
      </c>
      <c r="AY89" s="1">
        <f t="shared" si="125"/>
        <v>0</v>
      </c>
      <c r="AZ89" s="1">
        <f t="shared" si="126"/>
        <v>0</v>
      </c>
      <c r="BA89" s="1">
        <f t="shared" si="127"/>
        <v>0</v>
      </c>
      <c r="BB89" s="1">
        <f t="shared" si="128"/>
        <v>0</v>
      </c>
      <c r="BF89" s="1" t="str">
        <f t="shared" si="129"/>
        <v>C</v>
      </c>
      <c r="BG89" s="1"/>
      <c r="BP89" s="1">
        <f t="shared" si="130"/>
        <v>0</v>
      </c>
      <c r="BS89" s="1" t="str">
        <f t="shared" si="131"/>
        <v>-</v>
      </c>
      <c r="BT89" s="1" t="str">
        <f t="shared" si="132"/>
        <v>-n</v>
      </c>
      <c r="BU89" s="1" t="str">
        <f t="shared" si="133"/>
        <v>n</v>
      </c>
    </row>
    <row r="90" spans="1:73">
      <c r="A90">
        <v>1222</v>
      </c>
      <c r="B90" s="30" t="s">
        <v>3643</v>
      </c>
      <c r="C90" t="s">
        <v>1934</v>
      </c>
      <c r="D90" t="s">
        <v>1145</v>
      </c>
      <c r="E90" t="s">
        <v>2956</v>
      </c>
      <c r="F90" t="s">
        <v>2910</v>
      </c>
      <c r="G90" s="1">
        <f t="shared" si="91"/>
        <v>0</v>
      </c>
      <c r="H90" s="1">
        <f t="shared" si="92"/>
        <v>0</v>
      </c>
      <c r="I90" s="1">
        <f t="shared" si="93"/>
        <v>0</v>
      </c>
      <c r="J90" s="1">
        <f t="shared" si="94"/>
        <v>0</v>
      </c>
      <c r="K90" s="1">
        <f t="shared" si="95"/>
        <v>0</v>
      </c>
      <c r="L90" s="1">
        <f t="shared" si="96"/>
        <v>0</v>
      </c>
      <c r="M90" s="1">
        <f t="shared" si="97"/>
        <v>0</v>
      </c>
      <c r="N90" s="1">
        <f t="shared" si="98"/>
        <v>0</v>
      </c>
      <c r="O90" s="1">
        <f t="shared" si="99"/>
        <v>0</v>
      </c>
      <c r="P90" s="1">
        <f t="shared" si="100"/>
        <v>0</v>
      </c>
      <c r="Q90" s="1">
        <f t="shared" si="101"/>
        <v>0</v>
      </c>
      <c r="R90" s="1">
        <f t="shared" si="102"/>
        <v>0</v>
      </c>
      <c r="S90" s="1">
        <f t="shared" si="103"/>
        <v>0</v>
      </c>
      <c r="T90" s="1">
        <f t="shared" si="104"/>
        <v>0</v>
      </c>
      <c r="U90" s="1">
        <f t="shared" si="105"/>
        <v>0</v>
      </c>
      <c r="V90" s="1">
        <f t="shared" si="106"/>
        <v>0</v>
      </c>
      <c r="W90" s="1">
        <f t="shared" si="107"/>
        <v>0</v>
      </c>
      <c r="X90" s="1">
        <f t="shared" si="108"/>
        <v>0</v>
      </c>
      <c r="Y90" s="1">
        <f t="shared" si="109"/>
        <v>0</v>
      </c>
      <c r="Z90" s="1">
        <f t="shared" si="110"/>
        <v>0</v>
      </c>
      <c r="AA90" s="1">
        <f t="shared" si="111"/>
        <v>0</v>
      </c>
      <c r="AB90">
        <f t="shared" si="112"/>
        <v>0</v>
      </c>
      <c r="AC90">
        <v>0</v>
      </c>
      <c r="AD90">
        <f t="shared" si="90"/>
        <v>0</v>
      </c>
      <c r="AE90">
        <f t="shared" si="113"/>
        <v>0</v>
      </c>
      <c r="AF90">
        <f t="shared" si="114"/>
        <v>0</v>
      </c>
      <c r="AG90">
        <f t="shared" si="115"/>
        <v>0</v>
      </c>
      <c r="AH90">
        <v>1</v>
      </c>
      <c r="AM90">
        <v>1</v>
      </c>
      <c r="AN90" t="str">
        <f t="shared" si="134"/>
        <v>ʔ</v>
      </c>
      <c r="AO90" s="1">
        <f t="shared" si="116"/>
        <v>0</v>
      </c>
      <c r="AP90" s="1">
        <f t="shared" si="117"/>
        <v>0</v>
      </c>
      <c r="AQ90" s="1">
        <f t="shared" si="118"/>
        <v>0</v>
      </c>
      <c r="AR90" s="1">
        <f t="shared" si="119"/>
        <v>0</v>
      </c>
      <c r="AS90" s="1">
        <f t="shared" si="120"/>
        <v>0</v>
      </c>
      <c r="AT90" s="1">
        <f t="shared" si="121"/>
        <v>0</v>
      </c>
      <c r="AU90" s="1">
        <f t="shared" si="122"/>
        <v>0</v>
      </c>
      <c r="AV90" s="1">
        <f t="shared" si="123"/>
        <v>0</v>
      </c>
      <c r="AW90" s="1">
        <f t="shared" si="124"/>
        <v>0</v>
      </c>
      <c r="AY90" s="1">
        <f t="shared" si="125"/>
        <v>0</v>
      </c>
      <c r="AZ90" s="1">
        <f t="shared" si="126"/>
        <v>0</v>
      </c>
      <c r="BA90" s="1">
        <f t="shared" si="127"/>
        <v>0</v>
      </c>
      <c r="BB90" s="1">
        <f t="shared" si="128"/>
        <v>0</v>
      </c>
      <c r="BF90" s="1" t="str">
        <f t="shared" si="129"/>
        <v>C</v>
      </c>
      <c r="BG90" s="1"/>
      <c r="BP90" s="1">
        <f t="shared" si="130"/>
        <v>0</v>
      </c>
      <c r="BS90" s="1" t="str">
        <f t="shared" si="131"/>
        <v>-</v>
      </c>
      <c r="BT90" s="1" t="str">
        <f t="shared" si="132"/>
        <v>-ʔ</v>
      </c>
      <c r="BU90" s="1" t="str">
        <f t="shared" si="133"/>
        <v>ʔ</v>
      </c>
    </row>
    <row r="91" spans="1:73">
      <c r="A91">
        <v>1223</v>
      </c>
      <c r="B91" s="30" t="s">
        <v>3643</v>
      </c>
      <c r="C91" t="s">
        <v>1166</v>
      </c>
      <c r="D91" t="s">
        <v>1166</v>
      </c>
      <c r="E91" t="s">
        <v>2956</v>
      </c>
      <c r="F91" t="s">
        <v>2910</v>
      </c>
      <c r="G91" s="1">
        <f t="shared" si="91"/>
        <v>0</v>
      </c>
      <c r="H91" s="1">
        <f t="shared" si="92"/>
        <v>0</v>
      </c>
      <c r="I91" s="1">
        <f t="shared" si="93"/>
        <v>0</v>
      </c>
      <c r="J91" s="1">
        <f t="shared" si="94"/>
        <v>0</v>
      </c>
      <c r="K91" s="1">
        <f t="shared" si="95"/>
        <v>0</v>
      </c>
      <c r="L91" s="1">
        <f t="shared" si="96"/>
        <v>0</v>
      </c>
      <c r="M91" s="1">
        <f t="shared" si="97"/>
        <v>0</v>
      </c>
      <c r="N91" s="1">
        <f t="shared" si="98"/>
        <v>0</v>
      </c>
      <c r="O91" s="1">
        <f t="shared" si="99"/>
        <v>0</v>
      </c>
      <c r="P91" s="1">
        <f t="shared" si="100"/>
        <v>0</v>
      </c>
      <c r="Q91" s="1">
        <f t="shared" si="101"/>
        <v>0</v>
      </c>
      <c r="R91" s="1">
        <f t="shared" si="102"/>
        <v>0</v>
      </c>
      <c r="S91" s="1">
        <f t="shared" si="103"/>
        <v>0</v>
      </c>
      <c r="T91" s="1">
        <f t="shared" si="104"/>
        <v>0</v>
      </c>
      <c r="U91" s="1">
        <f t="shared" si="105"/>
        <v>0</v>
      </c>
      <c r="V91" s="1">
        <f t="shared" si="106"/>
        <v>0</v>
      </c>
      <c r="W91" s="1">
        <f t="shared" si="107"/>
        <v>0</v>
      </c>
      <c r="X91" s="1">
        <f t="shared" si="108"/>
        <v>0</v>
      </c>
      <c r="Y91" s="1">
        <f t="shared" si="109"/>
        <v>0</v>
      </c>
      <c r="Z91" s="1">
        <f t="shared" si="110"/>
        <v>0</v>
      </c>
      <c r="AA91" s="1">
        <f t="shared" si="111"/>
        <v>0</v>
      </c>
      <c r="AB91">
        <f t="shared" si="112"/>
        <v>0</v>
      </c>
      <c r="AC91">
        <v>0</v>
      </c>
      <c r="AD91">
        <f t="shared" si="90"/>
        <v>0</v>
      </c>
      <c r="AE91">
        <f t="shared" si="113"/>
        <v>0</v>
      </c>
      <c r="AF91">
        <f t="shared" si="114"/>
        <v>0</v>
      </c>
      <c r="AG91">
        <f t="shared" si="115"/>
        <v>0</v>
      </c>
      <c r="AH91">
        <v>1</v>
      </c>
      <c r="AM91">
        <v>1</v>
      </c>
      <c r="AN91" t="str">
        <f t="shared" si="134"/>
        <v>ʔ</v>
      </c>
      <c r="AO91" s="1">
        <f t="shared" si="116"/>
        <v>0</v>
      </c>
      <c r="AP91" s="1">
        <f t="shared" si="117"/>
        <v>0</v>
      </c>
      <c r="AQ91" s="1">
        <f t="shared" si="118"/>
        <v>0</v>
      </c>
      <c r="AR91" s="1">
        <f t="shared" si="119"/>
        <v>0</v>
      </c>
      <c r="AS91" s="1">
        <f t="shared" si="120"/>
        <v>0</v>
      </c>
      <c r="AT91" s="1">
        <f t="shared" si="121"/>
        <v>0</v>
      </c>
      <c r="AU91" s="1">
        <f t="shared" si="122"/>
        <v>0</v>
      </c>
      <c r="AV91" s="1">
        <f t="shared" si="123"/>
        <v>0</v>
      </c>
      <c r="AW91" s="1">
        <f t="shared" si="124"/>
        <v>0</v>
      </c>
      <c r="AY91" s="1">
        <f t="shared" si="125"/>
        <v>0</v>
      </c>
      <c r="AZ91" s="1">
        <f t="shared" si="126"/>
        <v>0</v>
      </c>
      <c r="BA91" s="1">
        <f t="shared" si="127"/>
        <v>0</v>
      </c>
      <c r="BB91" s="1">
        <f t="shared" si="128"/>
        <v>0</v>
      </c>
      <c r="BF91" s="1" t="str">
        <f t="shared" si="129"/>
        <v>C</v>
      </c>
      <c r="BG91" s="1"/>
      <c r="BP91" s="1">
        <f t="shared" si="130"/>
        <v>0</v>
      </c>
      <c r="BS91" s="1" t="str">
        <f t="shared" si="131"/>
        <v>-</v>
      </c>
      <c r="BT91" s="1" t="str">
        <f t="shared" si="132"/>
        <v>-ʔ</v>
      </c>
      <c r="BU91" s="1" t="str">
        <f t="shared" si="133"/>
        <v>ʔ</v>
      </c>
    </row>
    <row r="92" spans="1:73">
      <c r="A92">
        <v>1569</v>
      </c>
      <c r="B92" s="30" t="s">
        <v>352</v>
      </c>
      <c r="C92" t="s">
        <v>1640</v>
      </c>
      <c r="D92" t="s">
        <v>1154</v>
      </c>
      <c r="E92" t="s">
        <v>2956</v>
      </c>
      <c r="F92" t="s">
        <v>2910</v>
      </c>
      <c r="G92" s="1">
        <f t="shared" si="91"/>
        <v>0</v>
      </c>
      <c r="H92" s="1">
        <f t="shared" si="92"/>
        <v>0</v>
      </c>
      <c r="I92" s="1">
        <f t="shared" si="93"/>
        <v>0</v>
      </c>
      <c r="J92" s="1">
        <f t="shared" si="94"/>
        <v>0</v>
      </c>
      <c r="K92" s="1">
        <f t="shared" si="95"/>
        <v>0</v>
      </c>
      <c r="L92" s="1">
        <f t="shared" si="96"/>
        <v>0</v>
      </c>
      <c r="M92" s="1">
        <f t="shared" si="97"/>
        <v>0</v>
      </c>
      <c r="N92" s="1">
        <f t="shared" si="98"/>
        <v>0</v>
      </c>
      <c r="O92" s="1">
        <f t="shared" si="99"/>
        <v>0</v>
      </c>
      <c r="P92" s="1">
        <f t="shared" si="100"/>
        <v>0</v>
      </c>
      <c r="Q92" s="1">
        <f t="shared" si="101"/>
        <v>0</v>
      </c>
      <c r="R92" s="1">
        <f t="shared" si="102"/>
        <v>0</v>
      </c>
      <c r="S92" s="1">
        <f t="shared" si="103"/>
        <v>0</v>
      </c>
      <c r="T92" s="1">
        <f t="shared" si="104"/>
        <v>0</v>
      </c>
      <c r="U92" s="1">
        <f t="shared" si="105"/>
        <v>0</v>
      </c>
      <c r="V92" s="1">
        <f t="shared" si="106"/>
        <v>0</v>
      </c>
      <c r="W92" s="1">
        <f t="shared" si="107"/>
        <v>0</v>
      </c>
      <c r="X92" s="1">
        <f t="shared" si="108"/>
        <v>0</v>
      </c>
      <c r="Y92" s="1">
        <f t="shared" si="109"/>
        <v>0</v>
      </c>
      <c r="Z92" s="1">
        <f t="shared" si="110"/>
        <v>0</v>
      </c>
      <c r="AA92" s="1">
        <f t="shared" si="111"/>
        <v>0</v>
      </c>
      <c r="AB92">
        <f t="shared" si="112"/>
        <v>0</v>
      </c>
      <c r="AC92">
        <v>0</v>
      </c>
      <c r="AD92">
        <f t="shared" si="90"/>
        <v>0</v>
      </c>
      <c r="AE92">
        <f t="shared" si="113"/>
        <v>0</v>
      </c>
      <c r="AF92">
        <f t="shared" si="114"/>
        <v>0</v>
      </c>
      <c r="AG92">
        <f t="shared" si="115"/>
        <v>0</v>
      </c>
      <c r="AH92">
        <v>1</v>
      </c>
      <c r="AM92">
        <v>1</v>
      </c>
      <c r="AN92" t="str">
        <f t="shared" si="134"/>
        <v>s</v>
      </c>
      <c r="AO92" s="1">
        <f t="shared" si="116"/>
        <v>0</v>
      </c>
      <c r="AP92" s="1">
        <f t="shared" si="117"/>
        <v>0</v>
      </c>
      <c r="AQ92" s="1">
        <f t="shared" si="118"/>
        <v>0</v>
      </c>
      <c r="AR92" s="1">
        <f t="shared" si="119"/>
        <v>0</v>
      </c>
      <c r="AS92" s="1">
        <f t="shared" si="120"/>
        <v>0</v>
      </c>
      <c r="AT92" s="1">
        <f t="shared" si="121"/>
        <v>0</v>
      </c>
      <c r="AU92" s="1">
        <f t="shared" si="122"/>
        <v>0</v>
      </c>
      <c r="AV92" s="1">
        <f t="shared" si="123"/>
        <v>0</v>
      </c>
      <c r="AW92" s="1">
        <f t="shared" si="124"/>
        <v>0</v>
      </c>
      <c r="AY92" s="1">
        <f t="shared" si="125"/>
        <v>0</v>
      </c>
      <c r="AZ92" s="1">
        <f t="shared" si="126"/>
        <v>0</v>
      </c>
      <c r="BA92" s="1">
        <f t="shared" si="127"/>
        <v>0</v>
      </c>
      <c r="BB92" s="1">
        <f t="shared" si="128"/>
        <v>0</v>
      </c>
      <c r="BF92" s="1" t="str">
        <f t="shared" si="129"/>
        <v>C</v>
      </c>
      <c r="BG92" s="1"/>
      <c r="BP92" s="1">
        <f t="shared" si="130"/>
        <v>0</v>
      </c>
      <c r="BS92" s="1" t="str">
        <f t="shared" si="131"/>
        <v>-</v>
      </c>
      <c r="BT92" s="1" t="str">
        <f t="shared" si="132"/>
        <v>-s</v>
      </c>
      <c r="BU92" s="1" t="str">
        <f t="shared" si="133"/>
        <v>s</v>
      </c>
    </row>
    <row r="93" spans="1:73">
      <c r="A93">
        <v>1770</v>
      </c>
      <c r="B93" s="30" t="s">
        <v>688</v>
      </c>
      <c r="C93" t="s">
        <v>1166</v>
      </c>
      <c r="D93" t="s">
        <v>1166</v>
      </c>
      <c r="E93" t="s">
        <v>2956</v>
      </c>
      <c r="F93" t="s">
        <v>2910</v>
      </c>
      <c r="G93" s="1">
        <f t="shared" si="91"/>
        <v>0</v>
      </c>
      <c r="H93" s="1">
        <f t="shared" si="92"/>
        <v>0</v>
      </c>
      <c r="I93" s="1">
        <f t="shared" si="93"/>
        <v>0</v>
      </c>
      <c r="J93" s="1">
        <f t="shared" si="94"/>
        <v>0</v>
      </c>
      <c r="K93" s="1">
        <f t="shared" si="95"/>
        <v>0</v>
      </c>
      <c r="L93" s="1">
        <f t="shared" si="96"/>
        <v>0</v>
      </c>
      <c r="M93" s="1">
        <f t="shared" si="97"/>
        <v>0</v>
      </c>
      <c r="N93" s="1">
        <f t="shared" si="98"/>
        <v>0</v>
      </c>
      <c r="O93" s="1">
        <f t="shared" si="99"/>
        <v>0</v>
      </c>
      <c r="P93" s="1">
        <f t="shared" si="100"/>
        <v>0</v>
      </c>
      <c r="Q93" s="1">
        <f t="shared" si="101"/>
        <v>0</v>
      </c>
      <c r="R93" s="1">
        <f t="shared" si="102"/>
        <v>0</v>
      </c>
      <c r="S93" s="1">
        <f t="shared" si="103"/>
        <v>0</v>
      </c>
      <c r="T93" s="1">
        <f t="shared" si="104"/>
        <v>0</v>
      </c>
      <c r="U93" s="1">
        <f t="shared" si="105"/>
        <v>0</v>
      </c>
      <c r="V93" s="1">
        <f t="shared" si="106"/>
        <v>0</v>
      </c>
      <c r="W93" s="1">
        <f t="shared" si="107"/>
        <v>0</v>
      </c>
      <c r="X93" s="1">
        <f t="shared" si="108"/>
        <v>0</v>
      </c>
      <c r="Y93" s="1">
        <f t="shared" si="109"/>
        <v>0</v>
      </c>
      <c r="Z93" s="1">
        <f t="shared" si="110"/>
        <v>0</v>
      </c>
      <c r="AA93" s="1">
        <f t="shared" si="111"/>
        <v>0</v>
      </c>
      <c r="AB93">
        <f t="shared" si="112"/>
        <v>0</v>
      </c>
      <c r="AC93">
        <v>0</v>
      </c>
      <c r="AD93">
        <f t="shared" si="90"/>
        <v>0</v>
      </c>
      <c r="AE93">
        <f t="shared" si="113"/>
        <v>0</v>
      </c>
      <c r="AF93">
        <f t="shared" si="114"/>
        <v>0</v>
      </c>
      <c r="AG93">
        <f t="shared" si="115"/>
        <v>0</v>
      </c>
      <c r="AH93">
        <v>1</v>
      </c>
      <c r="AM93">
        <v>1</v>
      </c>
      <c r="AN93" t="str">
        <f t="shared" si="134"/>
        <v>t</v>
      </c>
      <c r="AO93" s="1">
        <f t="shared" si="116"/>
        <v>0</v>
      </c>
      <c r="AP93" s="1">
        <f t="shared" si="117"/>
        <v>0</v>
      </c>
      <c r="AQ93" s="1">
        <f t="shared" si="118"/>
        <v>0</v>
      </c>
      <c r="AR93" s="1">
        <f t="shared" si="119"/>
        <v>0</v>
      </c>
      <c r="AS93" s="1">
        <f t="shared" si="120"/>
        <v>0</v>
      </c>
      <c r="AT93" s="1">
        <f t="shared" si="121"/>
        <v>0</v>
      </c>
      <c r="AU93" s="1">
        <f t="shared" si="122"/>
        <v>0</v>
      </c>
      <c r="AV93" s="1">
        <f t="shared" si="123"/>
        <v>0</v>
      </c>
      <c r="AW93" s="1">
        <f t="shared" si="124"/>
        <v>0</v>
      </c>
      <c r="AY93" s="1">
        <f t="shared" si="125"/>
        <v>0</v>
      </c>
      <c r="AZ93" s="1">
        <f t="shared" si="126"/>
        <v>0</v>
      </c>
      <c r="BA93" s="1">
        <f t="shared" si="127"/>
        <v>0</v>
      </c>
      <c r="BB93" s="1">
        <f t="shared" si="128"/>
        <v>0</v>
      </c>
      <c r="BE93">
        <f>COUNTIF(B93,"*-*")</f>
        <v>1</v>
      </c>
      <c r="BF93" s="1" t="str">
        <f t="shared" si="129"/>
        <v>C</v>
      </c>
      <c r="BG93" s="1"/>
      <c r="BP93" s="1">
        <f t="shared" si="130"/>
        <v>0</v>
      </c>
      <c r="BS93" s="1" t="str">
        <f t="shared" si="131"/>
        <v>-</v>
      </c>
      <c r="BT93" s="1" t="str">
        <f t="shared" si="132"/>
        <v>-t</v>
      </c>
      <c r="BU93" s="1" t="str">
        <f t="shared" si="133"/>
        <v>t</v>
      </c>
    </row>
    <row r="95" spans="1:73">
      <c r="G95" s="1">
        <f>SUM(G2:G65)</f>
        <v>3</v>
      </c>
      <c r="H95" s="1">
        <f t="shared" ref="H95:X95" si="135">SUM(H2:H65)</f>
        <v>2</v>
      </c>
      <c r="I95" s="1">
        <f t="shared" si="135"/>
        <v>6</v>
      </c>
      <c r="J95" s="1">
        <f t="shared" si="135"/>
        <v>3</v>
      </c>
      <c r="K95" s="1">
        <f t="shared" si="135"/>
        <v>0</v>
      </c>
      <c r="L95" s="1">
        <f t="shared" si="135"/>
        <v>1</v>
      </c>
      <c r="M95" s="1">
        <f t="shared" si="135"/>
        <v>0</v>
      </c>
      <c r="N95" s="1">
        <f t="shared" si="135"/>
        <v>0</v>
      </c>
      <c r="O95" s="1">
        <f t="shared" si="135"/>
        <v>0</v>
      </c>
      <c r="P95" s="1">
        <f t="shared" si="135"/>
        <v>0</v>
      </c>
      <c r="Q95" s="1">
        <f t="shared" si="135"/>
        <v>0</v>
      </c>
      <c r="R95" s="1">
        <f t="shared" si="135"/>
        <v>5</v>
      </c>
      <c r="S95" s="1">
        <f t="shared" si="135"/>
        <v>0</v>
      </c>
      <c r="T95" s="1">
        <f t="shared" si="135"/>
        <v>0</v>
      </c>
      <c r="U95" s="1">
        <f t="shared" si="135"/>
        <v>2</v>
      </c>
      <c r="V95" s="1">
        <f t="shared" si="135"/>
        <v>0</v>
      </c>
      <c r="W95" s="1">
        <f t="shared" si="135"/>
        <v>0</v>
      </c>
      <c r="X95" s="1">
        <f t="shared" si="135"/>
        <v>0</v>
      </c>
      <c r="Y95" s="1">
        <f>SUM(Y2:Y65)</f>
        <v>0</v>
      </c>
      <c r="Z95" s="1">
        <f t="shared" ref="Z95:AB95" si="136">SUM(Z2:Z65)</f>
        <v>0</v>
      </c>
      <c r="AA95" s="1">
        <f t="shared" si="136"/>
        <v>1</v>
      </c>
      <c r="AB95" s="1">
        <f t="shared" si="136"/>
        <v>23</v>
      </c>
    </row>
    <row r="96" spans="1:73">
      <c r="G96" s="1">
        <f>SUM($AB2:$AB64)</f>
        <v>23</v>
      </c>
      <c r="H96" s="1">
        <f t="shared" ref="H96:X96" si="137">SUM($AB2:$AB64)</f>
        <v>23</v>
      </c>
      <c r="I96" s="1">
        <f t="shared" si="137"/>
        <v>23</v>
      </c>
      <c r="J96" s="1">
        <f t="shared" si="137"/>
        <v>23</v>
      </c>
      <c r="K96" s="1">
        <f t="shared" si="137"/>
        <v>23</v>
      </c>
      <c r="L96" s="1">
        <f t="shared" si="137"/>
        <v>23</v>
      </c>
      <c r="M96" s="1">
        <f t="shared" si="137"/>
        <v>23</v>
      </c>
      <c r="N96" s="1">
        <f t="shared" si="137"/>
        <v>23</v>
      </c>
      <c r="O96" s="1">
        <f t="shared" si="137"/>
        <v>23</v>
      </c>
      <c r="P96" s="1">
        <f t="shared" si="137"/>
        <v>23</v>
      </c>
      <c r="Q96" s="1">
        <f t="shared" si="137"/>
        <v>23</v>
      </c>
      <c r="R96" s="1">
        <f t="shared" si="137"/>
        <v>23</v>
      </c>
      <c r="S96" s="1">
        <f t="shared" si="137"/>
        <v>23</v>
      </c>
      <c r="T96" s="1">
        <f t="shared" si="137"/>
        <v>23</v>
      </c>
      <c r="U96" s="1">
        <f t="shared" si="137"/>
        <v>23</v>
      </c>
      <c r="V96" s="1">
        <f t="shared" si="137"/>
        <v>23</v>
      </c>
      <c r="W96" s="1">
        <f t="shared" si="137"/>
        <v>23</v>
      </c>
      <c r="X96" s="1">
        <f t="shared" si="137"/>
        <v>23</v>
      </c>
      <c r="Y96" s="1">
        <f>SUM($AB2:$AB64)</f>
        <v>23</v>
      </c>
      <c r="Z96" s="1">
        <f t="shared" ref="Z96:AB96" si="138">SUM($AB2:$AB64)</f>
        <v>23</v>
      </c>
      <c r="AA96" s="1">
        <f t="shared" si="138"/>
        <v>23</v>
      </c>
      <c r="AB96" s="1">
        <f t="shared" si="138"/>
        <v>23</v>
      </c>
    </row>
    <row r="97" spans="7:28">
      <c r="G97" s="1">
        <f>G95/G96</f>
        <v>0.13043478260869565</v>
      </c>
      <c r="H97" s="1">
        <f t="shared" ref="H97:X97" si="139">H95/H96</f>
        <v>8.6956521739130432E-2</v>
      </c>
      <c r="I97" s="1">
        <f t="shared" si="139"/>
        <v>0.2608695652173913</v>
      </c>
      <c r="J97" s="1">
        <f t="shared" si="139"/>
        <v>0.13043478260869565</v>
      </c>
      <c r="K97" s="1">
        <f t="shared" si="139"/>
        <v>0</v>
      </c>
      <c r="L97" s="1">
        <f t="shared" si="139"/>
        <v>4.3478260869565216E-2</v>
      </c>
      <c r="M97" s="1">
        <f t="shared" si="139"/>
        <v>0</v>
      </c>
      <c r="N97" s="1">
        <f t="shared" si="139"/>
        <v>0</v>
      </c>
      <c r="O97" s="1">
        <f t="shared" si="139"/>
        <v>0</v>
      </c>
      <c r="P97" s="1">
        <f t="shared" si="139"/>
        <v>0</v>
      </c>
      <c r="Q97" s="1">
        <f t="shared" si="139"/>
        <v>0</v>
      </c>
      <c r="R97" s="1">
        <f t="shared" si="139"/>
        <v>0.21739130434782608</v>
      </c>
      <c r="S97" s="1">
        <f t="shared" si="139"/>
        <v>0</v>
      </c>
      <c r="T97" s="1">
        <f t="shared" si="139"/>
        <v>0</v>
      </c>
      <c r="U97" s="1">
        <f t="shared" si="139"/>
        <v>8.6956521739130432E-2</v>
      </c>
      <c r="V97" s="1">
        <f t="shared" si="139"/>
        <v>0</v>
      </c>
      <c r="W97" s="1">
        <f t="shared" si="139"/>
        <v>0</v>
      </c>
      <c r="X97" s="1">
        <f t="shared" si="139"/>
        <v>0</v>
      </c>
      <c r="Y97" s="1">
        <f>Y95/Y96</f>
        <v>0</v>
      </c>
      <c r="Z97" s="1">
        <f t="shared" ref="Z97" si="140">Z95/Z96</f>
        <v>0</v>
      </c>
      <c r="AA97" s="1">
        <f t="shared" ref="AA97" si="141">AA95/AA96</f>
        <v>4.3478260869565216E-2</v>
      </c>
      <c r="AB97" s="1">
        <f t="shared" ref="AB97" si="142">AB95/AB96</f>
        <v>1</v>
      </c>
    </row>
  </sheetData>
  <sortState ref="A2:BU93">
    <sortCondition ref="AC2:AC66"/>
  </sortState>
  <conditionalFormatting sqref="AX1">
    <cfRule type="cellIs" dxfId="3" priority="1" operator="equal">
      <formula>"ai"</formula>
    </cfRule>
    <cfRule type="cellIs" dxfId="2" priority="2" operator="equal">
      <formula>"au"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AU34"/>
  <sheetViews>
    <sheetView workbookViewId="0">
      <selection activeCell="H7" sqref="H7"/>
    </sheetView>
  </sheetViews>
  <sheetFormatPr defaultColWidth="3.42578125" defaultRowHeight="12.75"/>
  <cols>
    <col min="15" max="15" width="4.28515625" customWidth="1"/>
    <col min="31" max="31" width="4.42578125" customWidth="1"/>
  </cols>
  <sheetData>
    <row r="1" spans="2:47" ht="1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O1" s="37"/>
      <c r="AP1" s="37"/>
      <c r="AQ1" s="37"/>
      <c r="AR1" s="37"/>
      <c r="AS1" s="37"/>
      <c r="AT1" s="37"/>
      <c r="AU1" s="37"/>
    </row>
    <row r="2" spans="2:47" ht="15">
      <c r="B2" s="37" t="s">
        <v>3648</v>
      </c>
      <c r="C2" s="37"/>
      <c r="D2" s="37"/>
      <c r="E2" s="37"/>
      <c r="F2" s="37" t="s">
        <v>3648</v>
      </c>
      <c r="G2" s="37"/>
      <c r="H2" s="37"/>
      <c r="I2" s="37" t="s">
        <v>3648</v>
      </c>
      <c r="J2" s="37"/>
      <c r="K2" s="37"/>
      <c r="L2" s="37"/>
      <c r="M2" s="37" t="s">
        <v>3648</v>
      </c>
      <c r="N2" s="37"/>
      <c r="O2" s="37"/>
      <c r="P2" s="37"/>
      <c r="Q2" s="37" t="s">
        <v>3648</v>
      </c>
      <c r="R2" s="37"/>
      <c r="S2" s="37"/>
      <c r="T2" s="37"/>
      <c r="U2" s="37" t="s">
        <v>3648</v>
      </c>
      <c r="V2" s="37"/>
      <c r="W2" s="37"/>
      <c r="X2" s="37"/>
      <c r="Y2" s="37" t="s">
        <v>3648</v>
      </c>
      <c r="Z2" s="37"/>
      <c r="AA2" s="37"/>
      <c r="AB2" s="37"/>
      <c r="AC2" s="37" t="s">
        <v>3648</v>
      </c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</row>
    <row r="3" spans="2:47" ht="15.75" thickBot="1">
      <c r="B3" s="38" t="s">
        <v>3649</v>
      </c>
      <c r="C3" s="37" t="s">
        <v>2933</v>
      </c>
      <c r="D3" s="37" t="s">
        <v>2928</v>
      </c>
      <c r="E3" s="37" t="s">
        <v>2932</v>
      </c>
      <c r="F3" s="37" t="s">
        <v>2929</v>
      </c>
      <c r="G3" s="37" t="s">
        <v>2934</v>
      </c>
      <c r="H3" s="37" t="s">
        <v>1141</v>
      </c>
      <c r="I3" s="37" t="s">
        <v>2926</v>
      </c>
      <c r="J3" s="37" t="s">
        <v>2927</v>
      </c>
      <c r="K3" s="37" t="s">
        <v>2931</v>
      </c>
      <c r="L3" s="37" t="s">
        <v>2977</v>
      </c>
      <c r="M3" s="37" t="s">
        <v>2930</v>
      </c>
      <c r="N3" s="37" t="s">
        <v>3650</v>
      </c>
      <c r="O3" s="37"/>
      <c r="P3" s="37"/>
      <c r="Q3" s="37"/>
      <c r="R3" s="38" t="s">
        <v>3725</v>
      </c>
      <c r="S3" s="37" t="s">
        <v>2933</v>
      </c>
      <c r="T3" s="37" t="s">
        <v>2928</v>
      </c>
      <c r="U3" s="37" t="s">
        <v>2932</v>
      </c>
      <c r="V3" s="37" t="s">
        <v>2929</v>
      </c>
      <c r="W3" s="37" t="s">
        <v>2934</v>
      </c>
      <c r="X3" s="37" t="s">
        <v>1141</v>
      </c>
      <c r="Y3" s="37" t="s">
        <v>2926</v>
      </c>
      <c r="Z3" s="37" t="s">
        <v>2927</v>
      </c>
      <c r="AA3" s="37" t="s">
        <v>2931</v>
      </c>
      <c r="AB3" s="37" t="s">
        <v>2977</v>
      </c>
      <c r="AC3" s="37" t="s">
        <v>2930</v>
      </c>
      <c r="AD3" s="37" t="s">
        <v>3726</v>
      </c>
      <c r="AE3" s="37"/>
      <c r="AF3" s="37"/>
      <c r="AG3" s="37"/>
      <c r="AH3" s="38" t="s">
        <v>3649</v>
      </c>
      <c r="AI3" s="37" t="s">
        <v>2933</v>
      </c>
      <c r="AJ3" s="37" t="s">
        <v>2928</v>
      </c>
      <c r="AK3" s="37" t="s">
        <v>2932</v>
      </c>
      <c r="AL3" s="37" t="s">
        <v>2929</v>
      </c>
      <c r="AM3" s="37" t="s">
        <v>2934</v>
      </c>
      <c r="AN3" s="37" t="s">
        <v>1141</v>
      </c>
      <c r="AO3" s="37" t="s">
        <v>2926</v>
      </c>
      <c r="AP3" s="37" t="s">
        <v>2927</v>
      </c>
      <c r="AQ3" s="37" t="s">
        <v>2931</v>
      </c>
      <c r="AR3" s="37" t="s">
        <v>2977</v>
      </c>
      <c r="AS3" s="37" t="s">
        <v>2930</v>
      </c>
      <c r="AT3" s="37" t="s">
        <v>3650</v>
      </c>
      <c r="AU3" s="37"/>
    </row>
    <row r="4" spans="2:47" ht="15">
      <c r="B4" s="37" t="s">
        <v>2933</v>
      </c>
      <c r="C4" s="37">
        <f>COUNTIF(Roots!BT:BT,"pp")+COUNTIF(Functors!BT:BT,"pp")</f>
        <v>0</v>
      </c>
      <c r="D4" s="37">
        <f>COUNTIF(Roots!BT:BT,"pb")+COUNTIF(Functors!BT:BT,"pb")</f>
        <v>0</v>
      </c>
      <c r="E4" s="37">
        <f>COUNTIF(Roots!BT:BT,"pm")+COUNTIF(Functors!BT:BT,"pm")</f>
        <v>0</v>
      </c>
      <c r="F4" s="37">
        <f>COUNTIF(Roots!BT:BT,"pf")+COUNTIF(Functors!BT:BT,"pf")</f>
        <v>0</v>
      </c>
      <c r="G4" s="37">
        <f>COUNTIF(Roots!BT:BT,"pt")+COUNTIF(Functors!BT:BT,"pt")</f>
        <v>0</v>
      </c>
      <c r="H4" s="37">
        <f>COUNTIF(Roots!BT:BT,"pn")+COUNTIF(Functors!BT:BT,"pn")</f>
        <v>3</v>
      </c>
      <c r="I4" s="37">
        <f>COUNTIF(Roots!BT:BT,"pr")+COUNTIF(Functors!BT:BT,"pr")</f>
        <v>2</v>
      </c>
      <c r="J4" s="37">
        <f>COUNTIF(Roots!BT:BT,"ps")+COUNTIF(Functors!BT:BT,"ps")</f>
        <v>2</v>
      </c>
      <c r="K4" s="37">
        <f>COUNTIF(Roots!BT:BT,"pk")+COUNTIF(Functors!BT:BT,"pk")</f>
        <v>0</v>
      </c>
      <c r="L4" s="37">
        <f>COUNTIF(Roots!BT:BT,"pq")+COUNTIF(Functors!BT:BT,"pq")</f>
        <v>0</v>
      </c>
      <c r="M4" s="37">
        <f>COUNTIF(Roots!BT:BT,"ph")+COUNTIF(Functors!BT:BT,"ph")</f>
        <v>0</v>
      </c>
      <c r="N4" s="37"/>
      <c r="O4" s="37">
        <f t="shared" ref="O4:O14" si="0">SUM(C4:M4)</f>
        <v>7</v>
      </c>
      <c r="P4" s="37"/>
      <c r="Q4" s="37"/>
      <c r="R4" s="37" t="s">
        <v>2933</v>
      </c>
      <c r="S4" s="43"/>
      <c r="T4" s="43"/>
      <c r="U4" s="43"/>
      <c r="V4" s="43"/>
      <c r="W4" s="43"/>
      <c r="X4" s="43">
        <f t="shared" ref="T4:AC13" si="1">H4</f>
        <v>3</v>
      </c>
      <c r="Y4" s="43">
        <f t="shared" si="1"/>
        <v>2</v>
      </c>
      <c r="Z4" s="43">
        <f t="shared" si="1"/>
        <v>2</v>
      </c>
      <c r="AA4" s="43"/>
      <c r="AB4" s="43"/>
      <c r="AC4" s="43"/>
      <c r="AD4" s="43"/>
      <c r="AE4" s="37">
        <f>SUM(S4:AC4)</f>
        <v>7</v>
      </c>
      <c r="AF4" s="37"/>
      <c r="AG4" s="37"/>
      <c r="AH4" s="37" t="s">
        <v>2933</v>
      </c>
      <c r="AI4" s="39"/>
      <c r="AJ4" s="40"/>
      <c r="AK4" s="40"/>
      <c r="AL4" s="41"/>
      <c r="AM4" s="37"/>
      <c r="AN4" s="37" t="s">
        <v>3651</v>
      </c>
      <c r="AO4" s="37" t="s">
        <v>3652</v>
      </c>
      <c r="AP4" s="37" t="s">
        <v>4</v>
      </c>
      <c r="AQ4" s="37"/>
      <c r="AR4" s="37"/>
      <c r="AS4" s="37"/>
      <c r="AT4" s="37"/>
      <c r="AU4" s="37">
        <f t="shared" ref="AU4:AU14" si="2">SUM(AI4:AS4)</f>
        <v>0</v>
      </c>
    </row>
    <row r="5" spans="2:47" ht="15">
      <c r="B5" s="37" t="s">
        <v>2928</v>
      </c>
      <c r="C5" s="37">
        <f>COUNTIF(Roots!BT:BT,"bp")+COUNTIF(Functors!BT:BT,"bp")</f>
        <v>0</v>
      </c>
      <c r="D5" s="37">
        <f>COUNTIF(Roots!BT:BT,"bb")+COUNTIF(Functors!BT:BT,"bb")</f>
        <v>0</v>
      </c>
      <c r="E5" s="37">
        <f>COUNTIF(Roots!BT:BT,"bm")+COUNTIF(Functors!BT:BT,"bm")</f>
        <v>0</v>
      </c>
      <c r="F5" s="37">
        <f>COUNTIF(Roots!BT:BT,"bf")+COUNTIF(Functors!BT:BT,"bf")</f>
        <v>0</v>
      </c>
      <c r="G5" s="37">
        <f>COUNTIF(Roots!BT:BT,"bt")+COUNTIF(Functors!BT:BT,"bt")</f>
        <v>1</v>
      </c>
      <c r="H5" s="37">
        <f>COUNTIF(Roots!BT:BT,"bn")+COUNTIF(Functors!BT:BT,"bn")</f>
        <v>7</v>
      </c>
      <c r="I5" s="37">
        <f>COUNTIF(Roots!BT:BT,"br")+COUNTIF(Functors!BT:BT,"br")</f>
        <v>8</v>
      </c>
      <c r="J5" s="37">
        <f>COUNTIF(Roots!BT:BT,"bs")+COUNTIF(Functors!BT:BT,"bs")</f>
        <v>1</v>
      </c>
      <c r="K5" s="37">
        <f>COUNTIF(Roots!BT:BT,"bk")+COUNTIF(Functors!BT:BT,"bk")</f>
        <v>1</v>
      </c>
      <c r="L5" s="37">
        <f>COUNTIF(Roots!BT:BT,"bq")+COUNTIF(Functors!BT:BT,"bq")</f>
        <v>0</v>
      </c>
      <c r="M5" s="37">
        <f>COUNTIF(Roots!BT:BT,"bh")+COUNTIF(Functors!BT:BT,"bh")</f>
        <v>1</v>
      </c>
      <c r="N5" s="37"/>
      <c r="O5" s="37">
        <f t="shared" si="0"/>
        <v>19</v>
      </c>
      <c r="P5" s="37"/>
      <c r="Q5" s="37"/>
      <c r="R5" s="37" t="s">
        <v>2928</v>
      </c>
      <c r="S5" s="43"/>
      <c r="T5" s="43"/>
      <c r="U5" s="43"/>
      <c r="V5" s="43"/>
      <c r="W5" s="43">
        <f t="shared" si="1"/>
        <v>1</v>
      </c>
      <c r="X5" s="43">
        <f t="shared" si="1"/>
        <v>7</v>
      </c>
      <c r="Y5" s="43">
        <f t="shared" si="1"/>
        <v>8</v>
      </c>
      <c r="Z5" s="43">
        <f t="shared" si="1"/>
        <v>1</v>
      </c>
      <c r="AA5" s="43">
        <f t="shared" si="1"/>
        <v>1</v>
      </c>
      <c r="AB5" s="43"/>
      <c r="AC5" s="43">
        <f t="shared" si="1"/>
        <v>1</v>
      </c>
      <c r="AD5" s="43"/>
      <c r="AE5" s="37">
        <f t="shared" ref="AE5:AE14" si="3">SUM(S5:AC5)</f>
        <v>19</v>
      </c>
      <c r="AF5" s="37"/>
      <c r="AG5" s="37"/>
      <c r="AH5" s="37" t="s">
        <v>2928</v>
      </c>
      <c r="AI5" s="42"/>
      <c r="AJ5" s="43"/>
      <c r="AK5" s="43"/>
      <c r="AL5" s="44"/>
      <c r="AM5" s="37" t="s">
        <v>3653</v>
      </c>
      <c r="AN5" s="37" t="s">
        <v>3654</v>
      </c>
      <c r="AO5" s="37" t="s">
        <v>3655</v>
      </c>
      <c r="AP5" s="37" t="s">
        <v>3656</v>
      </c>
      <c r="AQ5" s="37" t="s">
        <v>3657</v>
      </c>
      <c r="AR5" s="37"/>
      <c r="AS5" s="37" t="s">
        <v>3658</v>
      </c>
      <c r="AT5" s="37"/>
      <c r="AU5" s="37">
        <f t="shared" si="2"/>
        <v>0</v>
      </c>
    </row>
    <row r="6" spans="2:47" ht="15">
      <c r="B6" s="37" t="s">
        <v>2932</v>
      </c>
      <c r="C6" s="37">
        <f>COUNTIF(Roots!BT:BT,"mp")+COUNTIF(Functors!BT:BT,"mp")</f>
        <v>0</v>
      </c>
      <c r="D6" s="37">
        <f>COUNTIF(Roots!BT:BT,"mb")+COUNTIF(Functors!BT:BT,"mb")</f>
        <v>0</v>
      </c>
      <c r="E6" s="37">
        <f>COUNTIF(Roots!BT:BT,"mm")+COUNTIF(Functors!BT:BT,"mm")</f>
        <v>0</v>
      </c>
      <c r="F6" s="37">
        <f>COUNTIF(Roots!BT:BT,"mf")+COUNTIF(Functors!BT:BT,"mf")</f>
        <v>1</v>
      </c>
      <c r="G6" s="37">
        <f>COUNTIF(Roots!BT:BT,"mt")+COUNTIF(Functors!BT:BT,"mt")</f>
        <v>4</v>
      </c>
      <c r="H6" s="37">
        <f>COUNTIF(Roots!BT:BT,"mn")+COUNTIF(Functors!BT:BT,"mn")</f>
        <v>20</v>
      </c>
      <c r="I6" s="37">
        <f>COUNTIF(Roots!BT:BT,"mr")+COUNTIF(Functors!BT:BT,"mr")</f>
        <v>1</v>
      </c>
      <c r="J6" s="37">
        <f>COUNTIF(Roots!BT:BT,"ms")+COUNTIF(Functors!BT:BT,"ms")</f>
        <v>2</v>
      </c>
      <c r="K6" s="37">
        <f>COUNTIF(Roots!BT:BT,"mk")+COUNTIF(Functors!BT:BT,"mk")</f>
        <v>0</v>
      </c>
      <c r="L6" s="37">
        <f>COUNTIF(Roots!BT:BT,"mq")+COUNTIF(Functors!BT:BT,"mq")</f>
        <v>0</v>
      </c>
      <c r="M6" s="37">
        <f>COUNTIF(Roots!BT:BT,"mh")+COUNTIF(Functors!BT:BT,"mh")</f>
        <v>0</v>
      </c>
      <c r="N6" s="37"/>
      <c r="O6" s="37">
        <f t="shared" si="0"/>
        <v>28</v>
      </c>
      <c r="P6" s="37"/>
      <c r="Q6" s="37"/>
      <c r="R6" s="37" t="s">
        <v>2932</v>
      </c>
      <c r="S6" s="43"/>
      <c r="T6" s="43"/>
      <c r="U6" s="43"/>
      <c r="V6" s="43">
        <f t="shared" si="1"/>
        <v>1</v>
      </c>
      <c r="W6" s="43">
        <f t="shared" si="1"/>
        <v>4</v>
      </c>
      <c r="X6" s="43">
        <f t="shared" si="1"/>
        <v>20</v>
      </c>
      <c r="Y6" s="43">
        <f t="shared" si="1"/>
        <v>1</v>
      </c>
      <c r="Z6" s="43">
        <f t="shared" si="1"/>
        <v>2</v>
      </c>
      <c r="AA6" s="43"/>
      <c r="AB6" s="43"/>
      <c r="AC6" s="43"/>
      <c r="AD6" s="43"/>
      <c r="AE6" s="37">
        <f t="shared" si="3"/>
        <v>28</v>
      </c>
      <c r="AF6" s="37"/>
      <c r="AG6" s="37"/>
      <c r="AH6" s="37" t="s">
        <v>2932</v>
      </c>
      <c r="AI6" s="42"/>
      <c r="AJ6" s="43"/>
      <c r="AK6" s="43"/>
      <c r="AL6" s="44" t="s">
        <v>3659</v>
      </c>
      <c r="AM6" s="37" t="s">
        <v>3660</v>
      </c>
      <c r="AN6" s="37" t="s">
        <v>3661</v>
      </c>
      <c r="AO6" s="37" t="s">
        <v>3662</v>
      </c>
      <c r="AP6" s="37" t="s">
        <v>3663</v>
      </c>
      <c r="AQ6" s="37"/>
      <c r="AR6" s="37"/>
      <c r="AS6" s="37"/>
      <c r="AT6" s="37"/>
      <c r="AU6" s="37">
        <f t="shared" si="2"/>
        <v>0</v>
      </c>
    </row>
    <row r="7" spans="2:47" ht="15.75" thickBot="1">
      <c r="B7" s="37" t="s">
        <v>2929</v>
      </c>
      <c r="C7" s="37">
        <f>COUNTIF(Roots!BT:BT,"fp")+COUNTIF(Functors!BT:BT,"fp")</f>
        <v>0</v>
      </c>
      <c r="D7" s="37">
        <f>COUNTIF(Roots!BT:BT,"fb")+COUNTIF(Functors!BT:BT,"fb")</f>
        <v>0</v>
      </c>
      <c r="E7" s="37">
        <f>COUNTIF(Roots!BT:BT,"fm")+COUNTIF(Functors!BT:BT,"fm")</f>
        <v>0</v>
      </c>
      <c r="F7" s="37">
        <f>COUNTIF(Roots!BT:BT,"ff")+COUNTIF(Functors!BT:BT,"ff")</f>
        <v>0</v>
      </c>
      <c r="G7" s="37">
        <f>COUNTIF(Roots!BT:BT,"ft")+COUNTIF(Functors!BT:BT,"ft")</f>
        <v>1</v>
      </c>
      <c r="H7" s="37">
        <f>COUNTIF(Roots!BT:BT,"fn")+COUNTIF(Functors!BT:BT,"fn")</f>
        <v>4</v>
      </c>
      <c r="I7" s="37">
        <f>COUNTIF(Roots!BT:BT,"fr")+COUNTIF(Functors!BT:BT,"fr")</f>
        <v>5</v>
      </c>
      <c r="J7" s="37">
        <f>COUNTIF(Roots!BT:BT,"fs")+COUNTIF(Functors!BT:BT,"fs")</f>
        <v>0</v>
      </c>
      <c r="K7" s="37">
        <f>COUNTIF(Roots!BT:BT,"fk")+COUNTIF(Functors!BT:BT,"fk")</f>
        <v>0</v>
      </c>
      <c r="L7" s="37">
        <f>COUNTIF(Roots!BT:BT,"fq")+COUNTIF(Functors!BT:BT,"fq")</f>
        <v>0</v>
      </c>
      <c r="M7" s="37">
        <f>COUNTIF(Roots!BT:BT,"fh")+COUNTIF(Functors!BT:BT,"fh")</f>
        <v>0</v>
      </c>
      <c r="N7" s="37"/>
      <c r="O7" s="37">
        <f t="shared" si="0"/>
        <v>10</v>
      </c>
      <c r="P7" s="37"/>
      <c r="Q7" s="37"/>
      <c r="R7" s="37" t="s">
        <v>2929</v>
      </c>
      <c r="S7" s="43"/>
      <c r="T7" s="43"/>
      <c r="U7" s="43"/>
      <c r="V7" s="43"/>
      <c r="W7" s="43"/>
      <c r="X7" s="43">
        <f t="shared" si="1"/>
        <v>4</v>
      </c>
      <c r="Y7" s="43">
        <f t="shared" si="1"/>
        <v>5</v>
      </c>
      <c r="Z7" s="43"/>
      <c r="AA7" s="43"/>
      <c r="AB7" s="43"/>
      <c r="AC7" s="43"/>
      <c r="AD7" s="43"/>
      <c r="AE7" s="37">
        <f t="shared" si="3"/>
        <v>9</v>
      </c>
      <c r="AF7" s="37"/>
      <c r="AG7" s="37"/>
      <c r="AH7" s="37" t="s">
        <v>2929</v>
      </c>
      <c r="AI7" s="45"/>
      <c r="AJ7" s="46"/>
      <c r="AK7" s="46"/>
      <c r="AL7" s="47"/>
      <c r="AM7" s="37"/>
      <c r="AN7" s="37" t="s">
        <v>3664</v>
      </c>
      <c r="AO7" s="37" t="s">
        <v>3665</v>
      </c>
      <c r="AP7" s="37"/>
      <c r="AQ7" s="37"/>
      <c r="AR7" s="37"/>
      <c r="AS7" s="37"/>
      <c r="AT7" s="37"/>
      <c r="AU7" s="37">
        <f t="shared" si="2"/>
        <v>0</v>
      </c>
    </row>
    <row r="8" spans="2:47" ht="15">
      <c r="B8" s="37" t="s">
        <v>2934</v>
      </c>
      <c r="C8" s="37">
        <f>COUNTIF(Roots!BT:BT,"tp")+COUNTIF(Functors!BT:BT,"tp")</f>
        <v>1</v>
      </c>
      <c r="D8" s="37">
        <f>COUNTIF(Roots!BT:BT,"tb")+COUNTIF(Functors!BT:BT,"tb")</f>
        <v>1</v>
      </c>
      <c r="E8" s="37">
        <f>COUNTIF(Roots!BT:BT,"tm")+COUNTIF(Functors!BT:BT,"tm")</f>
        <v>0</v>
      </c>
      <c r="F8" s="37">
        <f>COUNTIF(Roots!BT:BT,"tf")+COUNTIF(Functors!BT:BT,"tf")</f>
        <v>2</v>
      </c>
      <c r="G8" s="37">
        <f>COUNTIF(Roots!BT:BT,"tt")+COUNTIF(Functors!BT:BT,"tt")</f>
        <v>0</v>
      </c>
      <c r="H8" s="37">
        <f>COUNTIF(Roots!BT:BT,"tn")+COUNTIF(Functors!BT:BT,"tn")</f>
        <v>9</v>
      </c>
      <c r="I8" s="37">
        <f>COUNTIF(Roots!BT:BT,"tr")+COUNTIF(Functors!BT:BT,"tr")</f>
        <v>4</v>
      </c>
      <c r="J8" s="37">
        <f>COUNTIF(Roots!BT:BT,"ts")+COUNTIF(Functors!BT:BT,"ts")</f>
        <v>0</v>
      </c>
      <c r="K8" s="37">
        <f>COUNTIF(Roots!BT:BT,"tk")+COUNTIF(Functors!BT:BT,"tk")</f>
        <v>0</v>
      </c>
      <c r="L8" s="37">
        <f>COUNTIF(Roots!BT:BT,"tq")+COUNTIF(Functors!BT:BT,"tq")</f>
        <v>0</v>
      </c>
      <c r="M8" s="37">
        <f>COUNTIF(Roots!BT:BT,"th")+COUNTIF(Functors!BT:BT,"th")</f>
        <v>2</v>
      </c>
      <c r="N8" s="37"/>
      <c r="O8" s="37">
        <f t="shared" si="0"/>
        <v>19</v>
      </c>
      <c r="P8" s="37"/>
      <c r="Q8" s="37"/>
      <c r="R8" s="37" t="s">
        <v>2934</v>
      </c>
      <c r="S8" s="43">
        <f t="shared" ref="S8:S13" si="4">C8</f>
        <v>1</v>
      </c>
      <c r="T8" s="43">
        <f t="shared" si="1"/>
        <v>1</v>
      </c>
      <c r="U8" s="43"/>
      <c r="V8" s="43">
        <f t="shared" si="1"/>
        <v>2</v>
      </c>
      <c r="W8" s="43"/>
      <c r="X8" s="43">
        <f t="shared" si="1"/>
        <v>9</v>
      </c>
      <c r="Y8" s="43">
        <f t="shared" si="1"/>
        <v>4</v>
      </c>
      <c r="Z8" s="43"/>
      <c r="AA8" s="43"/>
      <c r="AB8" s="43"/>
      <c r="AC8" s="43">
        <f t="shared" si="1"/>
        <v>2</v>
      </c>
      <c r="AD8" s="43"/>
      <c r="AE8" s="37">
        <f t="shared" si="3"/>
        <v>19</v>
      </c>
      <c r="AF8" s="37"/>
      <c r="AG8" s="37"/>
      <c r="AH8" s="37" t="s">
        <v>2934</v>
      </c>
      <c r="AI8" s="37" t="s">
        <v>3666</v>
      </c>
      <c r="AJ8" s="37" t="s">
        <v>3667</v>
      </c>
      <c r="AK8" s="37"/>
      <c r="AL8" s="37" t="s">
        <v>3668</v>
      </c>
      <c r="AM8" s="37"/>
      <c r="AN8" s="37" t="s">
        <v>3669</v>
      </c>
      <c r="AO8" s="37" t="s">
        <v>2665</v>
      </c>
      <c r="AP8" s="37"/>
      <c r="AQ8" s="37"/>
      <c r="AR8" s="37"/>
      <c r="AS8" s="37" t="s">
        <v>3670</v>
      </c>
      <c r="AT8" s="37"/>
      <c r="AU8" s="37">
        <f t="shared" si="2"/>
        <v>0</v>
      </c>
    </row>
    <row r="9" spans="2:47" ht="15">
      <c r="B9" s="37" t="s">
        <v>1141</v>
      </c>
      <c r="C9" s="37">
        <f>COUNTIF(Roots!BT:BT,"np")+COUNTIF(Functors!BT:BT,"np")</f>
        <v>0</v>
      </c>
      <c r="D9" s="37">
        <f>COUNTIF(Roots!BT:BT,"nb")+COUNTIF(Functors!BT:BT,"nb")</f>
        <v>0</v>
      </c>
      <c r="E9" s="37">
        <f>COUNTIF(Roots!BT:BT,"nm")+COUNTIF(Functors!BT:BT,"nm")</f>
        <v>1</v>
      </c>
      <c r="F9" s="37">
        <f>COUNTIF(Roots!BT:BT,"nf")+COUNTIF(Functors!BT:BT,"nf")</f>
        <v>0</v>
      </c>
      <c r="G9" s="37">
        <f>COUNTIF(Roots!BT:BT,"nt")+COUNTIF(Functors!BT:BT,"nt")</f>
        <v>0</v>
      </c>
      <c r="H9" s="37">
        <f>COUNTIF(Roots!BT:BT,"nn")+COUNTIF(Functors!BT:BT,"nn")</f>
        <v>0</v>
      </c>
      <c r="I9" s="37">
        <f>COUNTIF(Roots!BT:BT,"nr")+COUNTIF(Functors!BT:BT,"nr")</f>
        <v>0</v>
      </c>
      <c r="J9" s="37">
        <f>COUNTIF(Roots!BT:BT,"ns")+COUNTIF(Functors!BT:BT,"ns")</f>
        <v>1</v>
      </c>
      <c r="K9" s="37">
        <f>COUNTIF(Roots!BT:BT,"nk")+COUNTIF(Functors!BT:BT,"nk")</f>
        <v>0</v>
      </c>
      <c r="L9" s="37">
        <f>COUNTIF(Roots!BT:BT,"nq")+COUNTIF(Functors!BT:BT,"nq")</f>
        <v>0</v>
      </c>
      <c r="M9" s="37">
        <f>COUNTIF(Roots!BT:BT,"nh")+COUNTIF(Functors!BT:BT,"nh")</f>
        <v>0</v>
      </c>
      <c r="N9" s="37"/>
      <c r="O9" s="37">
        <f t="shared" si="0"/>
        <v>2</v>
      </c>
      <c r="P9" s="37"/>
      <c r="Q9" s="37"/>
      <c r="R9" s="37" t="s">
        <v>1141</v>
      </c>
      <c r="S9" s="43"/>
      <c r="T9" s="43"/>
      <c r="U9" s="43">
        <f t="shared" si="1"/>
        <v>1</v>
      </c>
      <c r="V9" s="43"/>
      <c r="W9" s="43"/>
      <c r="X9" s="43"/>
      <c r="Y9" s="43"/>
      <c r="Z9" s="43">
        <f t="shared" si="1"/>
        <v>1</v>
      </c>
      <c r="AA9" s="43"/>
      <c r="AB9" s="43"/>
      <c r="AC9" s="43"/>
      <c r="AD9" s="43"/>
      <c r="AE9" s="37">
        <f t="shared" si="3"/>
        <v>2</v>
      </c>
      <c r="AF9" s="37"/>
      <c r="AG9" s="37"/>
      <c r="AH9" s="37" t="s">
        <v>1141</v>
      </c>
      <c r="AI9" s="37"/>
      <c r="AJ9" s="37"/>
      <c r="AK9" s="37" t="s">
        <v>3727</v>
      </c>
      <c r="AL9" s="37"/>
      <c r="AM9" s="37"/>
      <c r="AN9" s="37"/>
      <c r="AO9" s="37"/>
      <c r="AP9" s="37" t="s">
        <v>3671</v>
      </c>
      <c r="AQ9" s="37"/>
      <c r="AR9" s="37"/>
      <c r="AS9" s="37"/>
      <c r="AT9" s="37"/>
      <c r="AU9" s="37">
        <f t="shared" si="2"/>
        <v>0</v>
      </c>
    </row>
    <row r="10" spans="2:47" ht="15">
      <c r="B10" s="37" t="s">
        <v>2926</v>
      </c>
      <c r="C10" s="37">
        <f>COUNTIF(Roots!BT:BT,"rp")+COUNTIF(Functors!BT:BT,"rp")</f>
        <v>0</v>
      </c>
      <c r="D10" s="37">
        <f>COUNTIF(Roots!BT:BT,"rb")+COUNTIF(Functors!BT:BT,"rb")</f>
        <v>0</v>
      </c>
      <c r="E10" s="37">
        <f>COUNTIF(Roots!BT:BT,"rm")+COUNTIF(Functors!BT:BT,"rm")</f>
        <v>0</v>
      </c>
      <c r="F10" s="37">
        <f>COUNTIF(Roots!BT:BT,"rf")+COUNTIF(Functors!BT:BT,"rf")</f>
        <v>0</v>
      </c>
      <c r="G10" s="37">
        <f>COUNTIF(Roots!BT:BT,"rt")+COUNTIF(Functors!BT:BT,"rt")</f>
        <v>0</v>
      </c>
      <c r="H10" s="37">
        <f>COUNTIF(Roots!BT:BT,"rn")+COUNTIF(Functors!BT:BT,"rn")</f>
        <v>0</v>
      </c>
      <c r="I10" s="37">
        <f>COUNTIF(Roots!BT:BT,"rr")+COUNTIF(Functors!BT:BT,"rr")</f>
        <v>0</v>
      </c>
      <c r="J10" s="37">
        <f>COUNTIF(Roots!BT:BT,"rs")+COUNTIF(Functors!BT:BT,"rs")</f>
        <v>0</v>
      </c>
      <c r="K10" s="37">
        <f>COUNTIF(Roots!BT:BT,"rk")+COUNTIF(Functors!BT:BT,"rk")</f>
        <v>0</v>
      </c>
      <c r="L10" s="37">
        <f>COUNTIF(Roots!BT:BT,"rq")+COUNTIF(Functors!BT:BT,"rq")</f>
        <v>0</v>
      </c>
      <c r="M10" s="37">
        <f>COUNTIF(Roots!BT:BT,"rh")+COUNTIF(Functors!BT:BT,"rh")</f>
        <v>0</v>
      </c>
      <c r="N10" s="37"/>
      <c r="O10" s="37">
        <f t="shared" si="0"/>
        <v>0</v>
      </c>
      <c r="P10" s="37"/>
      <c r="Q10" s="37"/>
      <c r="R10" s="37" t="s">
        <v>2926</v>
      </c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37">
        <f t="shared" si="3"/>
        <v>0</v>
      </c>
      <c r="AF10" s="37"/>
      <c r="AG10" s="37"/>
      <c r="AH10" s="37" t="s">
        <v>2926</v>
      </c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>
        <f t="shared" si="2"/>
        <v>0</v>
      </c>
    </row>
    <row r="11" spans="2:47" ht="15">
      <c r="B11" s="37" t="s">
        <v>2927</v>
      </c>
      <c r="C11" s="37">
        <f>COUNTIF(Roots!BT:BT,"sp")+COUNTIF(Functors!BT:BT,"sp")</f>
        <v>6</v>
      </c>
      <c r="D11" s="37">
        <f>COUNTIF(Roots!BT:BT,"sb")+COUNTIF(Functors!BT:BT,"sb")</f>
        <v>5</v>
      </c>
      <c r="E11" s="37">
        <f>COUNTIF(Roots!BT:BT,"sm")+COUNTIF(Functors!BT:BT,"sm")</f>
        <v>3</v>
      </c>
      <c r="F11" s="37">
        <f>COUNTIF(Roots!BT:BT,"sf")+COUNTIF(Functors!BT:BT,"sf")</f>
        <v>1</v>
      </c>
      <c r="G11" s="37">
        <f>COUNTIF(Roots!BT:BT,"st")+COUNTIF(Functors!BT:BT,"st")</f>
        <v>3</v>
      </c>
      <c r="H11" s="37">
        <f>COUNTIF(Roots!BT:BT,"sn")+COUNTIF(Functors!BT:BT,"sn")</f>
        <v>9</v>
      </c>
      <c r="I11" s="37">
        <f>COUNTIF(Roots!BT:BT,"sr")+COUNTIF(Functors!BT:BT,"sr")</f>
        <v>9</v>
      </c>
      <c r="J11" s="37">
        <f>COUNTIF(Roots!BT:BT,"ss")+COUNTIF(Functors!BT:BT,"ss")</f>
        <v>0</v>
      </c>
      <c r="K11" s="37">
        <f>COUNTIF(Roots!BT:BT,"sk")+COUNTIF(Functors!BT:BT,"sk")</f>
        <v>15</v>
      </c>
      <c r="L11" s="37">
        <f>COUNTIF(Roots!BT:BT,"sq")+COUNTIF(Functors!BT:BT,"sq")</f>
        <v>0</v>
      </c>
      <c r="M11" s="37">
        <f>COUNTIF(Roots!BT:BT,"sh")+COUNTIF(Functors!BT:BT,"sh")</f>
        <v>0</v>
      </c>
      <c r="N11" s="37"/>
      <c r="O11" s="37">
        <f t="shared" si="0"/>
        <v>51</v>
      </c>
      <c r="P11" s="37"/>
      <c r="Q11" s="37"/>
      <c r="R11" s="37" t="s">
        <v>2927</v>
      </c>
      <c r="S11" s="43">
        <f t="shared" si="4"/>
        <v>6</v>
      </c>
      <c r="T11" s="43">
        <f t="shared" si="1"/>
        <v>5</v>
      </c>
      <c r="U11" s="43">
        <f t="shared" si="1"/>
        <v>3</v>
      </c>
      <c r="V11" s="43">
        <f t="shared" si="1"/>
        <v>1</v>
      </c>
      <c r="W11" s="43">
        <f t="shared" si="1"/>
        <v>3</v>
      </c>
      <c r="X11" s="43">
        <f t="shared" si="1"/>
        <v>9</v>
      </c>
      <c r="Y11" s="43">
        <f t="shared" si="1"/>
        <v>9</v>
      </c>
      <c r="Z11" s="43"/>
      <c r="AA11" s="43">
        <f t="shared" si="1"/>
        <v>15</v>
      </c>
      <c r="AB11" s="43"/>
      <c r="AC11" s="43"/>
      <c r="AD11" s="43"/>
      <c r="AE11" s="37">
        <f t="shared" si="3"/>
        <v>51</v>
      </c>
      <c r="AF11" s="37"/>
      <c r="AG11" s="37"/>
      <c r="AH11" s="37" t="s">
        <v>2927</v>
      </c>
      <c r="AI11" s="37" t="s">
        <v>3672</v>
      </c>
      <c r="AJ11" s="37" t="s">
        <v>3673</v>
      </c>
      <c r="AK11" s="37" t="s">
        <v>3674</v>
      </c>
      <c r="AL11" s="37" t="s">
        <v>3675</v>
      </c>
      <c r="AM11" s="37" t="s">
        <v>3676</v>
      </c>
      <c r="AN11" s="37" t="s">
        <v>3677</v>
      </c>
      <c r="AO11" s="37" t="s">
        <v>3678</v>
      </c>
      <c r="AP11" s="37"/>
      <c r="AQ11" s="37" t="s">
        <v>3679</v>
      </c>
      <c r="AR11" s="37"/>
      <c r="AS11" s="37"/>
      <c r="AT11" s="37"/>
      <c r="AU11" s="37">
        <f t="shared" si="2"/>
        <v>0</v>
      </c>
    </row>
    <row r="12" spans="2:47" ht="15">
      <c r="B12" s="37" t="s">
        <v>2931</v>
      </c>
      <c r="C12" s="37">
        <f>COUNTIF(Roots!BT:BT,"kp")+COUNTIF(Functors!BT:BT,"kp")</f>
        <v>4</v>
      </c>
      <c r="D12" s="37">
        <f>COUNTIF(Roots!BT:BT,"kb")+COUNTIF(Functors!BT:BT,"kb")</f>
        <v>14</v>
      </c>
      <c r="E12" s="37">
        <f>COUNTIF(Roots!BT:BT,"km")+COUNTIF(Functors!BT:BT,"km")</f>
        <v>7</v>
      </c>
      <c r="F12" s="37">
        <f>COUNTIF(Roots!BT:BT,"kf")+COUNTIF(Functors!BT:BT,"kf")</f>
        <v>4</v>
      </c>
      <c r="G12" s="37">
        <f>COUNTIF(Roots!BT:BT,"kt")+COUNTIF(Functors!BT:BT,"kt")</f>
        <v>5</v>
      </c>
      <c r="H12" s="37">
        <f>COUNTIF(Roots!BT:BT,"kn")+COUNTIF(Functors!BT:BT,"kn")</f>
        <v>21</v>
      </c>
      <c r="I12" s="37">
        <f>COUNTIF(Roots!BT:BT,"kr")+COUNTIF(Functors!BT:BT,"kr")</f>
        <v>29</v>
      </c>
      <c r="J12" s="37">
        <f>COUNTIF(Roots!BT:BT,"ks")+COUNTIF(Functors!BT:BT,"ks")</f>
        <v>2</v>
      </c>
      <c r="K12" s="37">
        <f>COUNTIF(Roots!BT:BT,"kk")+COUNTIF(Functors!BT:BT,"kk")</f>
        <v>0</v>
      </c>
      <c r="L12" s="37">
        <f>COUNTIF(Roots!BT:BT,"kq")+COUNTIF(Functors!BT:BT,"kq")</f>
        <v>0</v>
      </c>
      <c r="M12" s="37">
        <f>COUNTIF(Roots!BT:BT,"kh")+COUNTIF(Functors!BT:BT,"kh")</f>
        <v>3</v>
      </c>
      <c r="N12" s="37"/>
      <c r="O12" s="37">
        <f t="shared" si="0"/>
        <v>89</v>
      </c>
      <c r="P12" s="37"/>
      <c r="Q12" s="37"/>
      <c r="R12" s="37" t="s">
        <v>2931</v>
      </c>
      <c r="S12" s="43">
        <f t="shared" si="4"/>
        <v>4</v>
      </c>
      <c r="T12" s="43">
        <f t="shared" si="1"/>
        <v>14</v>
      </c>
      <c r="U12" s="43">
        <f t="shared" si="1"/>
        <v>7</v>
      </c>
      <c r="V12" s="43">
        <f t="shared" si="1"/>
        <v>4</v>
      </c>
      <c r="W12" s="43">
        <f t="shared" si="1"/>
        <v>5</v>
      </c>
      <c r="X12" s="43">
        <f t="shared" si="1"/>
        <v>21</v>
      </c>
      <c r="Y12" s="43">
        <f t="shared" si="1"/>
        <v>29</v>
      </c>
      <c r="Z12" s="43">
        <f t="shared" si="1"/>
        <v>2</v>
      </c>
      <c r="AA12" s="43"/>
      <c r="AB12" s="43"/>
      <c r="AC12" s="43">
        <f t="shared" si="1"/>
        <v>3</v>
      </c>
      <c r="AD12" s="43"/>
      <c r="AE12" s="37">
        <f t="shared" si="3"/>
        <v>89</v>
      </c>
      <c r="AF12" s="37"/>
      <c r="AG12" s="37"/>
      <c r="AH12" s="37" t="s">
        <v>2931</v>
      </c>
      <c r="AI12" s="37" t="s">
        <v>3680</v>
      </c>
      <c r="AJ12" s="37" t="s">
        <v>3681</v>
      </c>
      <c r="AK12" s="37" t="s">
        <v>3682</v>
      </c>
      <c r="AL12" s="37" t="s">
        <v>3683</v>
      </c>
      <c r="AM12" s="37" t="s">
        <v>3684</v>
      </c>
      <c r="AN12" s="37" t="s">
        <v>3685</v>
      </c>
      <c r="AO12" s="37" t="s">
        <v>3686</v>
      </c>
      <c r="AP12" s="37" t="s">
        <v>3687</v>
      </c>
      <c r="AQ12" s="37"/>
      <c r="AR12" s="37"/>
      <c r="AS12" s="37" t="s">
        <v>3688</v>
      </c>
      <c r="AT12" s="37"/>
      <c r="AU12" s="37">
        <f t="shared" si="2"/>
        <v>0</v>
      </c>
    </row>
    <row r="13" spans="2:47" ht="15">
      <c r="B13" s="37" t="s">
        <v>2977</v>
      </c>
      <c r="C13" s="37">
        <f>COUNTIF(Roots!BT:BT,"ʔp")+COUNTIF(Functors!BT:BT,"ʔp")</f>
        <v>19</v>
      </c>
      <c r="D13" s="37">
        <f>COUNTIF(Roots!BT:BT,"ʔb")+COUNTIF(Functors!BT:BT,"ʔb")</f>
        <v>33</v>
      </c>
      <c r="E13" s="37">
        <f>COUNTIF(Roots!BT:BT,"ʔm")+COUNTIF(Functors!BT:BT,"ʔm")</f>
        <v>9</v>
      </c>
      <c r="F13" s="37">
        <f>COUNTIF(Roots!BT:BT,"ʔf")+COUNTIF(Functors!BT:BT,"ʔf")</f>
        <v>10</v>
      </c>
      <c r="G13" s="37">
        <f>COUNTIF(Roots!BT:BT,"ʔt")+COUNTIF(Functors!BT:BT,"ʔt")</f>
        <v>23</v>
      </c>
      <c r="H13" s="37">
        <f>COUNTIF(Roots!BT:BT,"ʔn")+COUNTIF(Functors!BT:BT,"ʔn")</f>
        <v>22</v>
      </c>
      <c r="I13" s="37">
        <f>COUNTIF(Roots!BT:BT,"ʔr")+COUNTIF(Functors!BT:BT,"ʔr")</f>
        <v>14</v>
      </c>
      <c r="J13" s="37">
        <f>COUNTIF(Roots!BT:BT,"ʔs")+COUNTIF(Functors!BT:BT,"ʔs")</f>
        <v>20</v>
      </c>
      <c r="K13" s="37">
        <f>COUNTIF(Roots!BT:BT,"ʔk")+COUNTIF(Functors!BT:BT,"ʔk")</f>
        <v>27</v>
      </c>
      <c r="L13" s="37">
        <f>COUNTIF(Roots!BT:BT,"ʔq")+COUNTIF(Functors!BT:BT,"ʔq")</f>
        <v>0</v>
      </c>
      <c r="M13" s="37">
        <f>COUNTIF(Roots!BT:BT,"ʔh")+COUNTIF(Functors!BT:BT,"ʔh")</f>
        <v>9</v>
      </c>
      <c r="N13" s="37"/>
      <c r="O13" s="37">
        <f t="shared" si="0"/>
        <v>186</v>
      </c>
      <c r="P13" s="37"/>
      <c r="Q13" s="37"/>
      <c r="R13" s="37" t="s">
        <v>2977</v>
      </c>
      <c r="S13" s="43">
        <f t="shared" si="4"/>
        <v>19</v>
      </c>
      <c r="T13" s="43">
        <f t="shared" si="1"/>
        <v>33</v>
      </c>
      <c r="U13" s="43">
        <f t="shared" si="1"/>
        <v>9</v>
      </c>
      <c r="V13" s="43">
        <f t="shared" si="1"/>
        <v>10</v>
      </c>
      <c r="W13" s="43">
        <f t="shared" si="1"/>
        <v>23</v>
      </c>
      <c r="X13" s="43">
        <f t="shared" si="1"/>
        <v>22</v>
      </c>
      <c r="Y13" s="43">
        <f t="shared" si="1"/>
        <v>14</v>
      </c>
      <c r="Z13" s="43">
        <f t="shared" si="1"/>
        <v>20</v>
      </c>
      <c r="AA13" s="43">
        <f t="shared" si="1"/>
        <v>27</v>
      </c>
      <c r="AB13" s="43"/>
      <c r="AC13" s="43">
        <f t="shared" si="1"/>
        <v>9</v>
      </c>
      <c r="AD13" s="43"/>
      <c r="AE13" s="37">
        <f t="shared" si="3"/>
        <v>186</v>
      </c>
      <c r="AF13" s="37"/>
      <c r="AG13" s="37"/>
      <c r="AH13" s="37" t="s">
        <v>2977</v>
      </c>
      <c r="AI13" s="37" t="s">
        <v>3689</v>
      </c>
      <c r="AJ13" s="37" t="s">
        <v>3690</v>
      </c>
      <c r="AK13" s="37" t="s">
        <v>3691</v>
      </c>
      <c r="AL13" s="37" t="s">
        <v>3692</v>
      </c>
      <c r="AM13" s="37" t="s">
        <v>3693</v>
      </c>
      <c r="AN13" s="37" t="s">
        <v>3694</v>
      </c>
      <c r="AO13" s="37" t="s">
        <v>3695</v>
      </c>
      <c r="AP13" s="37" t="s">
        <v>3696</v>
      </c>
      <c r="AQ13" s="37" t="s">
        <v>3697</v>
      </c>
      <c r="AR13" s="37"/>
      <c r="AS13" s="37" t="s">
        <v>3698</v>
      </c>
      <c r="AT13" s="37"/>
      <c r="AU13" s="37">
        <f t="shared" si="2"/>
        <v>0</v>
      </c>
    </row>
    <row r="14" spans="2:47" ht="15">
      <c r="B14" s="37" t="s">
        <v>2930</v>
      </c>
      <c r="C14" s="37">
        <f>COUNTIF(Roots!BT:BT,"hp")+COUNTIF(Functors!BT:BT,"hp")</f>
        <v>0</v>
      </c>
      <c r="D14" s="37">
        <f>COUNTIF(Roots!BT:BT,"hb")+COUNTIF(Functors!BT:BT,"hb")</f>
        <v>0</v>
      </c>
      <c r="E14" s="37">
        <f>COUNTIF(Roots!BT:BT,"hm")+COUNTIF(Functors!BT:BT,"hm")</f>
        <v>0</v>
      </c>
      <c r="F14" s="37">
        <f>COUNTIF(Roots!BT:BT,"hf")+COUNTIF(Functors!BT:BT,"hf")</f>
        <v>0</v>
      </c>
      <c r="G14" s="37">
        <f>COUNTIF(Roots!BT:BT,"ht")+COUNTIF(Functors!BT:BT,"ht")</f>
        <v>0</v>
      </c>
      <c r="H14" s="37">
        <f>COUNTIF(Roots!BT:BT,"hn")+COUNTIF(Functors!BT:BT,"hn")</f>
        <v>0</v>
      </c>
      <c r="I14" s="37">
        <f>COUNTIF(Roots!BT:BT,"hr")+COUNTIF(Functors!BT:BT,"hr")</f>
        <v>0</v>
      </c>
      <c r="J14" s="37">
        <f>COUNTIF(Roots!BT:BT,"hs")+COUNTIF(Functors!BT:BT,"hs")</f>
        <v>0</v>
      </c>
      <c r="K14" s="37">
        <f>COUNTIF(Roots!BT:BT,"hk")+COUNTIF(Functors!BT:BT,"hk")</f>
        <v>0</v>
      </c>
      <c r="L14" s="37">
        <f>COUNTIF(Roots!BT:BT,"hq")+COUNTIF(Functors!BT:BT,"hq")</f>
        <v>0</v>
      </c>
      <c r="M14" s="37">
        <f>COUNTIF(Roots!BT:BT,"hh")+COUNTIF(Functors!BT:BT,"hh")</f>
        <v>0</v>
      </c>
      <c r="N14" s="37"/>
      <c r="O14" s="37">
        <f t="shared" si="0"/>
        <v>0</v>
      </c>
      <c r="P14" s="37"/>
      <c r="Q14" s="37"/>
      <c r="R14" s="37" t="s">
        <v>2930</v>
      </c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37">
        <f t="shared" si="3"/>
        <v>0</v>
      </c>
      <c r="AF14" s="37"/>
      <c r="AG14" s="37"/>
      <c r="AH14" s="37" t="s">
        <v>2930</v>
      </c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>
        <f t="shared" si="2"/>
        <v>0</v>
      </c>
    </row>
    <row r="15" spans="2:47" ht="15"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43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</row>
    <row r="16" spans="2:47" ht="15">
      <c r="B16" s="37"/>
      <c r="C16" s="37">
        <f>SUM(C4:C14)</f>
        <v>30</v>
      </c>
      <c r="D16" s="37">
        <f t="shared" ref="D16:M16" si="5">SUM(D4:D14)</f>
        <v>53</v>
      </c>
      <c r="E16" s="37">
        <f t="shared" si="5"/>
        <v>20</v>
      </c>
      <c r="F16" s="37">
        <f t="shared" si="5"/>
        <v>18</v>
      </c>
      <c r="G16" s="37">
        <f t="shared" si="5"/>
        <v>37</v>
      </c>
      <c r="H16" s="37">
        <f t="shared" si="5"/>
        <v>95</v>
      </c>
      <c r="I16" s="37">
        <f t="shared" si="5"/>
        <v>72</v>
      </c>
      <c r="J16" s="37">
        <f>SUM(J4:J14)</f>
        <v>28</v>
      </c>
      <c r="K16" s="37">
        <f t="shared" si="5"/>
        <v>43</v>
      </c>
      <c r="L16" s="37">
        <f t="shared" si="5"/>
        <v>0</v>
      </c>
      <c r="M16" s="37">
        <f t="shared" si="5"/>
        <v>15</v>
      </c>
      <c r="N16" s="37"/>
      <c r="O16" s="37">
        <f>SUM(O4:O14)</f>
        <v>411</v>
      </c>
      <c r="P16" s="37"/>
      <c r="Q16" s="37"/>
      <c r="R16" s="37"/>
      <c r="S16" s="37">
        <f>SUM(S4:S14)</f>
        <v>30</v>
      </c>
      <c r="T16" s="37">
        <f t="shared" ref="T16:AC16" si="6">SUM(T4:T14)</f>
        <v>53</v>
      </c>
      <c r="U16" s="37">
        <f t="shared" si="6"/>
        <v>20</v>
      </c>
      <c r="V16" s="37">
        <f t="shared" si="6"/>
        <v>18</v>
      </c>
      <c r="W16" s="37">
        <f t="shared" si="6"/>
        <v>36</v>
      </c>
      <c r="X16" s="37">
        <f t="shared" si="6"/>
        <v>95</v>
      </c>
      <c r="Y16" s="37">
        <f t="shared" si="6"/>
        <v>72</v>
      </c>
      <c r="Z16" s="37">
        <f>SUM(Z4:Z14)</f>
        <v>28</v>
      </c>
      <c r="AA16" s="37">
        <f t="shared" si="6"/>
        <v>43</v>
      </c>
      <c r="AB16" s="37">
        <f t="shared" si="6"/>
        <v>0</v>
      </c>
      <c r="AC16" s="37">
        <f t="shared" si="6"/>
        <v>15</v>
      </c>
      <c r="AD16" s="37"/>
      <c r="AE16" s="37">
        <f>SUM(S16:AC16)</f>
        <v>410</v>
      </c>
      <c r="AF16" s="37"/>
      <c r="AG16" s="37"/>
      <c r="AH16" s="37"/>
      <c r="AI16" s="37">
        <f t="shared" ref="AI16:AS16" si="7">SUM(AI4:AI14)</f>
        <v>0</v>
      </c>
      <c r="AJ16" s="37">
        <f t="shared" si="7"/>
        <v>0</v>
      </c>
      <c r="AK16" s="37">
        <f t="shared" si="7"/>
        <v>0</v>
      </c>
      <c r="AL16" s="37">
        <f t="shared" si="7"/>
        <v>0</v>
      </c>
      <c r="AM16" s="37">
        <f t="shared" si="7"/>
        <v>0</v>
      </c>
      <c r="AN16" s="37">
        <f t="shared" si="7"/>
        <v>0</v>
      </c>
      <c r="AO16" s="37">
        <f t="shared" si="7"/>
        <v>0</v>
      </c>
      <c r="AP16" s="37">
        <f t="shared" si="7"/>
        <v>0</v>
      </c>
      <c r="AQ16" s="37">
        <f t="shared" si="7"/>
        <v>0</v>
      </c>
      <c r="AR16" s="37">
        <f t="shared" si="7"/>
        <v>0</v>
      </c>
      <c r="AS16" s="37">
        <f t="shared" si="7"/>
        <v>0</v>
      </c>
      <c r="AT16" s="37"/>
      <c r="AU16" s="37"/>
    </row>
    <row r="17" spans="2:47" ht="15"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</row>
    <row r="18" spans="2:47" ht="15"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</row>
    <row r="19" spans="2:47" ht="15"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</row>
    <row r="20" spans="2:47" ht="15">
      <c r="B20" s="37" t="s">
        <v>3699</v>
      </c>
      <c r="C20" s="37"/>
      <c r="D20" s="37"/>
      <c r="E20" s="37"/>
      <c r="F20" s="37" t="s">
        <v>3699</v>
      </c>
      <c r="G20" s="37"/>
      <c r="H20" s="37"/>
      <c r="I20" s="37" t="s">
        <v>3699</v>
      </c>
      <c r="J20" s="37"/>
      <c r="K20" s="37"/>
      <c r="L20" s="37"/>
      <c r="M20" s="37" t="s">
        <v>3699</v>
      </c>
      <c r="N20" s="37"/>
      <c r="O20" s="37"/>
      <c r="P20" s="37"/>
      <c r="Q20" s="37" t="s">
        <v>3699</v>
      </c>
      <c r="R20" s="37"/>
      <c r="S20" s="37"/>
      <c r="T20" s="37"/>
      <c r="U20" s="37" t="s">
        <v>3699</v>
      </c>
      <c r="V20" s="37"/>
      <c r="W20" s="37"/>
      <c r="X20" s="37"/>
      <c r="Y20" s="37"/>
      <c r="Z20" s="37" t="s">
        <v>3699</v>
      </c>
      <c r="AA20" s="37"/>
      <c r="AB20" s="37" t="s">
        <v>3699</v>
      </c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</row>
    <row r="21" spans="2:47" ht="15">
      <c r="B21" s="38" t="s">
        <v>3649</v>
      </c>
      <c r="C21" s="37" t="s">
        <v>2933</v>
      </c>
      <c r="D21" s="37" t="s">
        <v>2928</v>
      </c>
      <c r="E21" s="37" t="s">
        <v>2932</v>
      </c>
      <c r="F21" s="37" t="s">
        <v>2929</v>
      </c>
      <c r="G21" s="37" t="s">
        <v>2934</v>
      </c>
      <c r="H21" s="37" t="s">
        <v>1141</v>
      </c>
      <c r="I21" s="37" t="s">
        <v>2926</v>
      </c>
      <c r="J21" s="37" t="s">
        <v>2927</v>
      </c>
      <c r="K21" s="37" t="s">
        <v>2931</v>
      </c>
      <c r="L21" s="37" t="s">
        <v>2977</v>
      </c>
      <c r="M21" s="37" t="s">
        <v>2930</v>
      </c>
      <c r="N21" s="37" t="s">
        <v>3650</v>
      </c>
      <c r="O21" s="37"/>
      <c r="P21" s="37"/>
      <c r="Q21" s="37"/>
      <c r="R21" s="38" t="s">
        <v>3649</v>
      </c>
      <c r="S21" s="37" t="s">
        <v>2933</v>
      </c>
      <c r="T21" s="37" t="s">
        <v>2928</v>
      </c>
      <c r="U21" s="37" t="s">
        <v>2932</v>
      </c>
      <c r="V21" s="37" t="s">
        <v>2929</v>
      </c>
      <c r="W21" s="37" t="s">
        <v>2934</v>
      </c>
      <c r="X21" s="37" t="s">
        <v>1141</v>
      </c>
      <c r="Y21" s="37" t="s">
        <v>2926</v>
      </c>
      <c r="Z21" s="37" t="s">
        <v>2927</v>
      </c>
      <c r="AA21" s="37" t="s">
        <v>2931</v>
      </c>
      <c r="AB21" s="37" t="s">
        <v>2977</v>
      </c>
      <c r="AC21" s="37" t="s">
        <v>2930</v>
      </c>
      <c r="AD21" s="37" t="s">
        <v>3650</v>
      </c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</row>
    <row r="22" spans="2:47" ht="15">
      <c r="B22" s="37" t="s">
        <v>2933</v>
      </c>
      <c r="C22" s="37">
        <f>COUNTIF(Roots!BV:BV,"pp")+COUNTIF(Functors!BW:BW,"pp")</f>
        <v>0</v>
      </c>
      <c r="D22" s="37">
        <f>COUNTIF(Roots!BV:BV,"pb")+COUNTIF(Functors!BW:BW,"pb")</f>
        <v>0</v>
      </c>
      <c r="E22" s="37">
        <f>COUNTIF(Roots!BV:BV,"pm")+COUNTIF(Functors!BW:BW,"pm")</f>
        <v>0</v>
      </c>
      <c r="F22" s="37">
        <f>COUNTIF(Roots!BV:BV,"pf")+COUNTIF(Functors!BW:BW,"pf")</f>
        <v>0</v>
      </c>
      <c r="G22" s="37">
        <f>COUNTIF(Roots!BV:BV,"pt")+COUNTIF(Functors!BW:BW,"pt")</f>
        <v>0</v>
      </c>
      <c r="H22" s="37">
        <f>COUNTIF(Roots!BV:BV,"pn")+COUNTIF(Functors!BW:BW,"pn")</f>
        <v>1</v>
      </c>
      <c r="I22" s="37">
        <f>COUNTIF(Roots!BV:BV,"pr")+COUNTIF(Functors!BW:BW,"pr")</f>
        <v>1</v>
      </c>
      <c r="J22" s="37">
        <f>COUNTIF(Roots!BV:BV,"ps")+COUNTIF(Functors!BW:BW,"ps")</f>
        <v>1</v>
      </c>
      <c r="K22" s="37">
        <f>COUNTIF(Roots!BV:BV,"pk")+COUNTIF(Functors!BW:BW,"pk")</f>
        <v>1</v>
      </c>
      <c r="L22" s="37">
        <f>COUNTIF(Roots!BV:BV,"pq")+COUNTIF(Functors!BW:BW,"pq")</f>
        <v>0</v>
      </c>
      <c r="M22" s="37">
        <f>COUNTIF(Roots!BV:BV,"ph")+COUNTIF(Functors!BW:BW,"ph")</f>
        <v>0</v>
      </c>
      <c r="N22" s="37"/>
      <c r="O22" s="37">
        <f>SUM(C22:M22)</f>
        <v>4</v>
      </c>
      <c r="P22" s="37"/>
      <c r="Q22" s="37"/>
      <c r="R22" s="37" t="s">
        <v>2933</v>
      </c>
      <c r="S22" s="43"/>
      <c r="T22" s="43"/>
      <c r="U22" s="43"/>
      <c r="V22" s="43"/>
      <c r="W22" s="43"/>
      <c r="X22" s="43">
        <f t="shared" ref="T22:AC31" si="8">H22</f>
        <v>1</v>
      </c>
      <c r="Y22" s="43">
        <f t="shared" si="8"/>
        <v>1</v>
      </c>
      <c r="Z22" s="43">
        <f t="shared" si="8"/>
        <v>1</v>
      </c>
      <c r="AA22" s="43">
        <f t="shared" si="8"/>
        <v>1</v>
      </c>
      <c r="AB22" s="43"/>
      <c r="AC22" s="43"/>
      <c r="AD22" s="43"/>
      <c r="AE22" s="37">
        <f>SUM(S22:AC22)</f>
        <v>4</v>
      </c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</row>
    <row r="23" spans="2:47" ht="15">
      <c r="B23" s="37" t="s">
        <v>2928</v>
      </c>
      <c r="C23" s="37">
        <f>COUNTIF(Roots!BV:BV,"bp")+COUNTIF(Functors!BW:BW,"bp")</f>
        <v>0</v>
      </c>
      <c r="D23" s="37">
        <f>COUNTIF(Roots!BV:BV,"bb")+COUNTIF(Functors!BW:BW,"bb")</f>
        <v>0</v>
      </c>
      <c r="E23" s="37">
        <f>COUNTIF(Roots!BV:BV,"bm")+COUNTIF(Functors!BW:BW,"bm")</f>
        <v>0</v>
      </c>
      <c r="F23" s="37">
        <f>COUNTIF(Roots!BV:BV,"bf")+COUNTIF(Functors!BW:BW,"bf")</f>
        <v>0</v>
      </c>
      <c r="G23" s="37">
        <f>COUNTIF(Roots!BV:BV,"bt")+COUNTIF(Functors!BW:BW,"bt")</f>
        <v>0</v>
      </c>
      <c r="H23" s="37">
        <f>COUNTIF(Roots!BV:BV,"bn")+COUNTIF(Functors!BW:BW,"bn")</f>
        <v>4</v>
      </c>
      <c r="I23" s="37">
        <f>COUNTIF(Roots!BV:BV,"br")+COUNTIF(Functors!BW:BW,"br")</f>
        <v>1</v>
      </c>
      <c r="J23" s="37">
        <f>COUNTIF(Roots!BV:BV,"bs")+COUNTIF(Functors!BW:BW,"bs")</f>
        <v>0</v>
      </c>
      <c r="K23" s="37">
        <f>COUNTIF(Roots!BV:BV,"bk")+COUNTIF(Functors!BW:BW,"bk")</f>
        <v>1</v>
      </c>
      <c r="L23" s="37">
        <f>COUNTIF(Roots!BV:BV,"bq")+COUNTIF(Functors!BW:BW,"bq")</f>
        <v>0</v>
      </c>
      <c r="M23" s="37">
        <f>COUNTIF(Roots!BV:BV,"bh")+COUNTIF(Functors!BW:BW,"bh")</f>
        <v>0</v>
      </c>
      <c r="N23" s="37"/>
      <c r="O23" s="37">
        <f>SUM(C22:M22)</f>
        <v>4</v>
      </c>
      <c r="P23" s="37"/>
      <c r="Q23" s="37"/>
      <c r="R23" s="37" t="s">
        <v>2928</v>
      </c>
      <c r="S23" s="43"/>
      <c r="T23" s="43"/>
      <c r="U23" s="43"/>
      <c r="V23" s="43"/>
      <c r="W23" s="43"/>
      <c r="X23" s="43">
        <f t="shared" si="8"/>
        <v>4</v>
      </c>
      <c r="Y23" s="43">
        <f t="shared" si="8"/>
        <v>1</v>
      </c>
      <c r="Z23" s="43"/>
      <c r="AA23" s="43">
        <f t="shared" si="8"/>
        <v>1</v>
      </c>
      <c r="AB23" s="43"/>
      <c r="AC23" s="43"/>
      <c r="AD23" s="43"/>
      <c r="AE23" s="37">
        <f>SUM(S22:AC22)</f>
        <v>4</v>
      </c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</row>
    <row r="24" spans="2:47" ht="15">
      <c r="B24" s="37" t="s">
        <v>2932</v>
      </c>
      <c r="C24" s="37">
        <f>COUNTIF(Roots!BV:BV,"mp")+COUNTIF(Functors!BW:BW,"mp")</f>
        <v>0</v>
      </c>
      <c r="D24" s="37">
        <f>COUNTIF(Roots!BV:BV,"mb")+COUNTIF(Functors!BW:BW,"mb")</f>
        <v>0</v>
      </c>
      <c r="E24" s="37">
        <f>COUNTIF(Roots!BV:BV,"mm")+COUNTIF(Functors!BW:BW,"mm")</f>
        <v>0</v>
      </c>
      <c r="F24" s="37">
        <f>COUNTIF(Roots!BV:BV,"mf")+COUNTIF(Functors!BW:BW,"mf")</f>
        <v>0</v>
      </c>
      <c r="G24" s="37">
        <f>COUNTIF(Roots!BV:BV,"mt")+COUNTIF(Functors!BW:BW,"mt")</f>
        <v>0</v>
      </c>
      <c r="H24" s="37">
        <f>COUNTIF(Roots!BV:BV,"mn")+COUNTIF(Functors!BW:BW,"mn")</f>
        <v>0</v>
      </c>
      <c r="I24" s="37">
        <f>COUNTIF(Roots!BV:BV,"mr")+COUNTIF(Functors!BW:BW,"mr")</f>
        <v>0</v>
      </c>
      <c r="J24" s="37">
        <f>COUNTIF(Roots!BV:BV,"ms")+COUNTIF(Functors!BW:BW,"ms")</f>
        <v>0</v>
      </c>
      <c r="K24" s="37">
        <f>COUNTIF(Roots!BV:BV,"mk")+COUNTIF(Functors!BW:BW,"mk")</f>
        <v>2</v>
      </c>
      <c r="L24" s="37">
        <f>COUNTIF(Roots!BV:BV,"mq")+COUNTIF(Functors!BW:BW,"mq")</f>
        <v>0</v>
      </c>
      <c r="M24" s="37">
        <f>COUNTIF(Roots!BV:BV,"mh")+COUNTIF(Functors!BW:BW,"mh")</f>
        <v>0</v>
      </c>
      <c r="N24" s="37"/>
      <c r="O24" s="37">
        <f>SUM(C23:M23)</f>
        <v>6</v>
      </c>
      <c r="P24" s="37"/>
      <c r="Q24" s="37"/>
      <c r="R24" s="37" t="s">
        <v>2932</v>
      </c>
      <c r="S24" s="43"/>
      <c r="T24" s="43"/>
      <c r="U24" s="43"/>
      <c r="V24" s="43"/>
      <c r="W24" s="43"/>
      <c r="X24" s="43"/>
      <c r="Y24" s="43"/>
      <c r="Z24" s="43"/>
      <c r="AA24" s="43">
        <f t="shared" si="8"/>
        <v>2</v>
      </c>
      <c r="AB24" s="43"/>
      <c r="AC24" s="43"/>
      <c r="AD24" s="43"/>
      <c r="AE24" s="37">
        <f>SUM(S23:AC23)</f>
        <v>6</v>
      </c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</row>
    <row r="25" spans="2:47" ht="15">
      <c r="B25" s="37" t="s">
        <v>2929</v>
      </c>
      <c r="C25" s="37">
        <f>COUNTIF(Roots!BV:BV,"fp")+COUNTIF(Functors!BW:BW,"fp")</f>
        <v>0</v>
      </c>
      <c r="D25" s="37">
        <f>COUNTIF(Roots!BV:BV,"fb")+COUNTIF(Functors!BW:BW,"fb")</f>
        <v>0</v>
      </c>
      <c r="E25" s="37">
        <f>COUNTIF(Roots!BV:BV,"fm")+COUNTIF(Functors!BW:BW,"fm")</f>
        <v>0</v>
      </c>
      <c r="F25" s="37">
        <f>COUNTIF(Roots!BV:BV,"ff")+COUNTIF(Functors!BW:BW,"ff")</f>
        <v>0</v>
      </c>
      <c r="G25" s="37">
        <f>COUNTIF(Roots!BV:BV,"ft")+COUNTIF(Functors!BW:BW,"ft")</f>
        <v>0</v>
      </c>
      <c r="H25" s="37">
        <f>COUNTIF(Roots!BV:BV,"fn")+COUNTIF(Functors!BW:BW,"fn")</f>
        <v>1</v>
      </c>
      <c r="I25" s="37">
        <f>COUNTIF(Roots!BV:BV,"fr")+COUNTIF(Functors!BW:BW,"fr")</f>
        <v>0</v>
      </c>
      <c r="J25" s="37">
        <f>COUNTIF(Roots!BV:BV,"fs")+COUNTIF(Functors!BW:BW,"fs")</f>
        <v>1</v>
      </c>
      <c r="K25" s="37">
        <f>COUNTIF(Roots!BV:BV,"fk")+COUNTIF(Functors!BW:BW,"fk")</f>
        <v>1</v>
      </c>
      <c r="L25" s="37">
        <f>COUNTIF(Roots!BV:BV,"fq")+COUNTIF(Functors!BW:BW,"fq")</f>
        <v>0</v>
      </c>
      <c r="M25" s="37">
        <f>COUNTIF(Roots!BV:BV,"fh")+COUNTIF(Functors!BW:BW,"fh")</f>
        <v>1</v>
      </c>
      <c r="N25" s="37"/>
      <c r="O25" s="37">
        <f>SUM(C24:M24)</f>
        <v>2</v>
      </c>
      <c r="P25" s="37"/>
      <c r="Q25" s="37"/>
      <c r="R25" s="37" t="s">
        <v>2929</v>
      </c>
      <c r="S25" s="43"/>
      <c r="T25" s="43"/>
      <c r="U25" s="43"/>
      <c r="V25" s="43"/>
      <c r="W25" s="43"/>
      <c r="X25" s="43">
        <f t="shared" si="8"/>
        <v>1</v>
      </c>
      <c r="Y25" s="43"/>
      <c r="Z25" s="43">
        <f t="shared" si="8"/>
        <v>1</v>
      </c>
      <c r="AA25" s="43">
        <f t="shared" si="8"/>
        <v>1</v>
      </c>
      <c r="AB25" s="43"/>
      <c r="AC25" s="43">
        <f t="shared" si="8"/>
        <v>1</v>
      </c>
      <c r="AD25" s="43"/>
      <c r="AE25" s="37">
        <f>SUM(S24:AC24)</f>
        <v>2</v>
      </c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</row>
    <row r="26" spans="2:47" ht="15">
      <c r="B26" s="37" t="s">
        <v>2934</v>
      </c>
      <c r="C26" s="37">
        <f>COUNTIF(Roots!BV:BV,"tp")+COUNTIF(Functors!BW:BW,"tp")</f>
        <v>0</v>
      </c>
      <c r="D26" s="37">
        <f>COUNTIF(Roots!BV:BV,"tb")+COUNTIF(Functors!BW:BW,"tb")</f>
        <v>3</v>
      </c>
      <c r="E26" s="37">
        <f>COUNTIF(Roots!BV:BV,"tm")+COUNTIF(Functors!BW:BW,"tm")</f>
        <v>0</v>
      </c>
      <c r="F26" s="37">
        <f>COUNTIF(Roots!BV:BV,"tf")+COUNTIF(Functors!BW:BW,"tf")</f>
        <v>0</v>
      </c>
      <c r="G26" s="37">
        <f>COUNTIF(Roots!BV:BV,"tt")+COUNTIF(Functors!BW:BW,"tt")</f>
        <v>0</v>
      </c>
      <c r="H26" s="37">
        <f>COUNTIF(Roots!BV:BV,"tn")+COUNTIF(Functors!BW:BW,"tn")</f>
        <v>0</v>
      </c>
      <c r="I26" s="37">
        <f>COUNTIF(Roots!BV:BV,"tr")+COUNTIF(Functors!BW:BW,"tr")</f>
        <v>3</v>
      </c>
      <c r="J26" s="37">
        <f>COUNTIF(Roots!BV:BV,"ts")+COUNTIF(Functors!BW:BW,"ts")</f>
        <v>1</v>
      </c>
      <c r="K26" s="37">
        <f>COUNTIF(Roots!BV:BV,"tk")+COUNTIF(Functors!BW:BW,"tk")</f>
        <v>1</v>
      </c>
      <c r="L26" s="37">
        <f>COUNTIF(Roots!BV:BV,"tq")+COUNTIF(Functors!BW:BW,"tq")</f>
        <v>0</v>
      </c>
      <c r="M26" s="37">
        <f>COUNTIF(Roots!BV:BV,"th")+COUNTIF(Functors!BW:BW,"th")</f>
        <v>0</v>
      </c>
      <c r="N26" s="37"/>
      <c r="O26" s="37">
        <f>SUM(C25:M25)</f>
        <v>4</v>
      </c>
      <c r="P26" s="37"/>
      <c r="Q26" s="37"/>
      <c r="R26" s="37" t="s">
        <v>2934</v>
      </c>
      <c r="S26" s="43"/>
      <c r="T26" s="43">
        <f t="shared" si="8"/>
        <v>3</v>
      </c>
      <c r="U26" s="43"/>
      <c r="V26" s="43"/>
      <c r="W26" s="43"/>
      <c r="X26" s="43"/>
      <c r="Y26" s="43">
        <f t="shared" si="8"/>
        <v>3</v>
      </c>
      <c r="Z26" s="43">
        <f t="shared" si="8"/>
        <v>1</v>
      </c>
      <c r="AA26" s="43">
        <f t="shared" si="8"/>
        <v>1</v>
      </c>
      <c r="AB26" s="43"/>
      <c r="AC26" s="43"/>
      <c r="AD26" s="43"/>
      <c r="AE26" s="37">
        <f>SUM(S25:AC25)</f>
        <v>4</v>
      </c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</row>
    <row r="27" spans="2:47" ht="15">
      <c r="B27" s="37" t="s">
        <v>1141</v>
      </c>
      <c r="C27" s="37">
        <f>COUNTIF(Roots!BV:BV,"np")+COUNTIF(Functors!BW:BW,"np")</f>
        <v>0</v>
      </c>
      <c r="D27" s="37">
        <f>COUNTIF(Roots!BV:BV,"nb")+COUNTIF(Functors!BW:BW,"nb")</f>
        <v>3</v>
      </c>
      <c r="E27" s="37">
        <f>COUNTIF(Roots!BV:BV,"nm")+COUNTIF(Functors!BW:BW,"nm")</f>
        <v>2</v>
      </c>
      <c r="F27" s="37">
        <f>COUNTIF(Roots!BV:BV,"nf")+COUNTIF(Functors!BW:BW,"nf")</f>
        <v>0</v>
      </c>
      <c r="G27" s="37">
        <f>COUNTIF(Roots!BV:BV,"nt")+COUNTIF(Functors!BW:BW,"nt")</f>
        <v>7</v>
      </c>
      <c r="H27" s="37">
        <f>COUNTIF(Roots!BV:BV,"nn")+COUNTIF(Functors!BW:BW,"nn")</f>
        <v>0</v>
      </c>
      <c r="I27" s="37">
        <f>COUNTIF(Roots!BV:BV,"nr")+COUNTIF(Functors!BW:BW,"nr")</f>
        <v>3</v>
      </c>
      <c r="J27" s="37">
        <f>COUNTIF(Roots!BV:BV,"ns")+COUNTIF(Functors!BW:BW,"ns")</f>
        <v>2</v>
      </c>
      <c r="K27" s="37">
        <f>COUNTIF(Roots!BV:BV,"nk")+COUNTIF(Functors!BW:BW,"nk")</f>
        <v>2</v>
      </c>
      <c r="L27" s="37">
        <f>COUNTIF(Roots!BV:BV,"nq")+COUNTIF(Functors!BW:BW,"nq")</f>
        <v>0</v>
      </c>
      <c r="M27" s="37">
        <f>COUNTIF(Roots!BV:BV,"nh")+COUNTIF(Functors!BW:BW,"nh")</f>
        <v>1</v>
      </c>
      <c r="N27" s="37"/>
      <c r="O27" s="37">
        <f>SUM(C26:M26)</f>
        <v>8</v>
      </c>
      <c r="P27" s="37"/>
      <c r="Q27" s="37"/>
      <c r="R27" s="37" t="s">
        <v>1141</v>
      </c>
      <c r="S27" s="43"/>
      <c r="T27" s="43">
        <f t="shared" si="8"/>
        <v>3</v>
      </c>
      <c r="U27" s="43">
        <f t="shared" si="8"/>
        <v>2</v>
      </c>
      <c r="V27" s="43"/>
      <c r="W27" s="43">
        <f t="shared" si="8"/>
        <v>7</v>
      </c>
      <c r="X27" s="43"/>
      <c r="Y27" s="43">
        <f t="shared" si="8"/>
        <v>3</v>
      </c>
      <c r="Z27" s="43">
        <f t="shared" si="8"/>
        <v>2</v>
      </c>
      <c r="AA27" s="43">
        <f t="shared" si="8"/>
        <v>2</v>
      </c>
      <c r="AB27" s="43"/>
      <c r="AC27" s="43">
        <f t="shared" si="8"/>
        <v>1</v>
      </c>
      <c r="AD27" s="43"/>
      <c r="AE27" s="37">
        <f>SUM(S26:AC26)</f>
        <v>8</v>
      </c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</row>
    <row r="28" spans="2:47" ht="15">
      <c r="B28" s="37" t="s">
        <v>2926</v>
      </c>
      <c r="C28" s="37">
        <f>COUNTIF(Roots!BV:BV,"rp")+COUNTIF(Functors!BW:BW,"rp")</f>
        <v>1</v>
      </c>
      <c r="D28" s="37">
        <f>COUNTIF(Roots!BV:BV,"rb")+COUNTIF(Functors!BW:BW,"rb")</f>
        <v>0</v>
      </c>
      <c r="E28" s="37">
        <f>COUNTIF(Roots!BV:BV,"rm")+COUNTIF(Functors!BW:BW,"rm")</f>
        <v>1</v>
      </c>
      <c r="F28" s="37">
        <f>COUNTIF(Roots!BV:BV,"rf")+COUNTIF(Functors!BW:BW,"rf")</f>
        <v>0</v>
      </c>
      <c r="G28" s="37">
        <f>COUNTIF(Roots!BV:BV,"rt")+COUNTIF(Functors!BW:BW,"rt")</f>
        <v>5</v>
      </c>
      <c r="H28" s="37">
        <f>COUNTIF(Roots!BV:BV,"rn")+COUNTIF(Functors!BW:BW,"rn")</f>
        <v>1</v>
      </c>
      <c r="I28" s="37">
        <f>COUNTIF(Roots!BV:BV,"rr")+COUNTIF(Functors!BW:BW,"rr")</f>
        <v>0</v>
      </c>
      <c r="J28" s="37">
        <f>COUNTIF(Roots!BV:BV,"rs")+COUNTIF(Functors!BW:BW,"rs")</f>
        <v>1</v>
      </c>
      <c r="K28" s="37">
        <f>COUNTIF(Roots!BV:BV,"rk")+COUNTIF(Functors!BW:BW,"rk")</f>
        <v>1</v>
      </c>
      <c r="L28" s="37">
        <f>COUNTIF(Roots!BV:BV,"rq")+COUNTIF(Functors!BW:BW,"rq")</f>
        <v>0</v>
      </c>
      <c r="M28" s="37">
        <f>COUNTIF(Roots!BV:BV,"rh")+COUNTIF(Functors!BW:BW,"rh")</f>
        <v>0</v>
      </c>
      <c r="N28" s="37"/>
      <c r="O28" s="37">
        <f>SUM(C29:M29)</f>
        <v>9</v>
      </c>
      <c r="P28" s="37"/>
      <c r="Q28" s="37"/>
      <c r="R28" s="37" t="s">
        <v>2926</v>
      </c>
      <c r="S28" s="43">
        <f t="shared" ref="S28:S31" si="9">C28</f>
        <v>1</v>
      </c>
      <c r="T28" s="43"/>
      <c r="U28" s="43">
        <f t="shared" si="8"/>
        <v>1</v>
      </c>
      <c r="V28" s="43"/>
      <c r="W28" s="43">
        <f t="shared" si="8"/>
        <v>5</v>
      </c>
      <c r="X28" s="43">
        <f t="shared" si="8"/>
        <v>1</v>
      </c>
      <c r="Y28" s="43"/>
      <c r="Z28" s="43">
        <f t="shared" si="8"/>
        <v>1</v>
      </c>
      <c r="AA28" s="43">
        <f t="shared" si="8"/>
        <v>1</v>
      </c>
      <c r="AB28" s="43"/>
      <c r="AC28" s="43"/>
      <c r="AD28" s="43"/>
      <c r="AE28" s="37">
        <f>SUM(S29:AC29)</f>
        <v>8</v>
      </c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</row>
    <row r="29" spans="2:47" ht="15">
      <c r="B29" s="37" t="s">
        <v>2927</v>
      </c>
      <c r="C29" s="37">
        <f>COUNTIF(Roots!BV:BV,"sp")+COUNTIF(Functors!BW:BW,"sp")</f>
        <v>2</v>
      </c>
      <c r="D29" s="37">
        <f>COUNTIF(Roots!BV:BV,"sb")+COUNTIF(Functors!BW:BW,"sb")</f>
        <v>0</v>
      </c>
      <c r="E29" s="37">
        <f>COUNTIF(Roots!BV:BV,"sm")+COUNTIF(Functors!BW:BW,"sm")</f>
        <v>0</v>
      </c>
      <c r="F29" s="37">
        <f>COUNTIF(Roots!BV:BV,"sf")+COUNTIF(Functors!BW:BW,"sf")</f>
        <v>1</v>
      </c>
      <c r="G29" s="37">
        <f>COUNTIF(Roots!BV:BV,"st")+COUNTIF(Functors!BW:BW,"st")</f>
        <v>2</v>
      </c>
      <c r="H29" s="37">
        <f>COUNTIF(Roots!BV:BV,"sn")+COUNTIF(Functors!BW:BW,"sn")</f>
        <v>2</v>
      </c>
      <c r="I29" s="37">
        <f>COUNTIF(Roots!BV:BV,"sr")+COUNTIF(Functors!BW:BW,"sr")</f>
        <v>0</v>
      </c>
      <c r="J29" s="37">
        <f>COUNTIF(Roots!BV:BV,"ss")+COUNTIF(Functors!BW:BW,"ss")</f>
        <v>0</v>
      </c>
      <c r="K29" s="37">
        <f>COUNTIF(Roots!BV:BV,"sk")+COUNTIF(Functors!BW:BW,"sk")</f>
        <v>1</v>
      </c>
      <c r="L29" s="37">
        <f>COUNTIF(Roots!BV:BV,"sq")+COUNTIF(Functors!BW:BW,"sq")</f>
        <v>0</v>
      </c>
      <c r="M29" s="37">
        <f>COUNTIF(Roots!BV:BV,"sh")+COUNTIF(Functors!BW:BW,"sh")</f>
        <v>1</v>
      </c>
      <c r="N29" s="37"/>
      <c r="O29" s="37">
        <f>SUM(C27:M27)</f>
        <v>20</v>
      </c>
      <c r="P29" s="37"/>
      <c r="Q29" s="37"/>
      <c r="R29" s="37" t="s">
        <v>2927</v>
      </c>
      <c r="S29" s="43">
        <f t="shared" si="9"/>
        <v>2</v>
      </c>
      <c r="T29" s="43"/>
      <c r="U29" s="43"/>
      <c r="V29" s="43">
        <f t="shared" si="8"/>
        <v>1</v>
      </c>
      <c r="W29" s="43">
        <f t="shared" si="8"/>
        <v>2</v>
      </c>
      <c r="X29" s="43">
        <f t="shared" si="8"/>
        <v>2</v>
      </c>
      <c r="Y29" s="43"/>
      <c r="Z29" s="43"/>
      <c r="AA29" s="43"/>
      <c r="AB29" s="43"/>
      <c r="AC29" s="43">
        <f t="shared" si="8"/>
        <v>1</v>
      </c>
      <c r="AD29" s="43"/>
      <c r="AE29" s="37">
        <f>SUM(S27:AC27)</f>
        <v>20</v>
      </c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</row>
    <row r="30" spans="2:47" ht="15">
      <c r="B30" s="37" t="s">
        <v>2931</v>
      </c>
      <c r="C30" s="37">
        <f>COUNTIF(Roots!BV:BV,"kp")+COUNTIF(Functors!BW:BW,"kp")</f>
        <v>0</v>
      </c>
      <c r="D30" s="37">
        <f>COUNTIF(Roots!BV:BV,"kb")+COUNTIF(Functors!BW:BW,"kb")</f>
        <v>1</v>
      </c>
      <c r="E30" s="37">
        <f>COUNTIF(Roots!BV:BV,"km")+COUNTIF(Functors!BW:BW,"km")</f>
        <v>0</v>
      </c>
      <c r="F30" s="37">
        <f>COUNTIF(Roots!BV:BV,"kf")+COUNTIF(Functors!BW:BW,"kf")</f>
        <v>0</v>
      </c>
      <c r="G30" s="37">
        <f>COUNTIF(Roots!BV:BV,"kt")+COUNTIF(Functors!BW:BW,"kt")</f>
        <v>4</v>
      </c>
      <c r="H30" s="37">
        <f>COUNTIF(Roots!BV:BV,"kn")+COUNTIF(Functors!BW:BW,"kn")</f>
        <v>6</v>
      </c>
      <c r="I30" s="37">
        <f>COUNTIF(Roots!BV:BV,"kr")+COUNTIF(Functors!BW:BW,"kr")</f>
        <v>8</v>
      </c>
      <c r="J30" s="37">
        <f>COUNTIF(Roots!BV:BV,"ks")+COUNTIF(Functors!BW:BW,"ks")</f>
        <v>4</v>
      </c>
      <c r="K30" s="37">
        <f>COUNTIF(Roots!BV:BV,"kk")+COUNTIF(Functors!BW:BW,"kk")</f>
        <v>0</v>
      </c>
      <c r="L30" s="37">
        <f>COUNTIF(Roots!BV:BV,"kq")+COUNTIF(Functors!BW:BW,"kq")</f>
        <v>0</v>
      </c>
      <c r="M30" s="37">
        <f>COUNTIF(Roots!BV:BV,"kh")+COUNTIF(Functors!BW:BW,"kh")</f>
        <v>0</v>
      </c>
      <c r="N30" s="37"/>
      <c r="O30" s="37">
        <f>SUM(C28:M28)</f>
        <v>10</v>
      </c>
      <c r="P30" s="37"/>
      <c r="Q30" s="37"/>
      <c r="R30" s="37" t="s">
        <v>2931</v>
      </c>
      <c r="S30" s="43"/>
      <c r="T30" s="43">
        <f t="shared" si="8"/>
        <v>1</v>
      </c>
      <c r="U30" s="43"/>
      <c r="V30" s="43"/>
      <c r="W30" s="43">
        <f t="shared" si="8"/>
        <v>4</v>
      </c>
      <c r="X30" s="43">
        <f t="shared" si="8"/>
        <v>6</v>
      </c>
      <c r="Y30" s="43">
        <f t="shared" si="8"/>
        <v>8</v>
      </c>
      <c r="Z30" s="43">
        <f t="shared" si="8"/>
        <v>4</v>
      </c>
      <c r="AA30" s="43"/>
      <c r="AB30" s="43"/>
      <c r="AC30" s="43"/>
      <c r="AD30" s="43"/>
      <c r="AE30" s="37">
        <f>SUM(S28:AC28)</f>
        <v>10</v>
      </c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</row>
    <row r="31" spans="2:47" ht="15">
      <c r="B31" s="37" t="s">
        <v>2977</v>
      </c>
      <c r="C31" s="37">
        <f>COUNTIF(Roots!BV:BV,"ʔp")+COUNTIF(Functors!BW:BW,"ʔp")</f>
        <v>1</v>
      </c>
      <c r="D31" s="37">
        <f>COUNTIF(Roots!BV:BV,"ʔb")+COUNTIF(Functors!BW:BW,"ʔb")</f>
        <v>4</v>
      </c>
      <c r="E31" s="37">
        <f>COUNTIF(Roots!BV:BV,"ʔm")+COUNTIF(Functors!BW:BW,"ʔm")</f>
        <v>6</v>
      </c>
      <c r="F31" s="37">
        <f>COUNTIF(Roots!BV:BV,"ʔf")+COUNTIF(Functors!BW:BW,"ʔf")</f>
        <v>3</v>
      </c>
      <c r="G31" s="37">
        <f>COUNTIF(Roots!BV:BV,"ʔt")+COUNTIF(Functors!BW:BW,"ʔt")</f>
        <v>5</v>
      </c>
      <c r="H31" s="37">
        <f>COUNTIF(Roots!BV:BV,"ʔn")+COUNTIF(Functors!BW:BW,"ʔn")</f>
        <v>9</v>
      </c>
      <c r="I31" s="37">
        <f>COUNTIF(Roots!BV:BV,"ʔr")+COUNTIF(Functors!BW:BW,"ʔr")</f>
        <v>6</v>
      </c>
      <c r="J31" s="37">
        <f>COUNTIF(Roots!BV:BV,"ʔs")+COUNTIF(Functors!BW:BW,"ʔs")</f>
        <v>2</v>
      </c>
      <c r="K31" s="37">
        <f>COUNTIF(Roots!BV:BV,"ʔk")+COUNTIF(Functors!BW:BW,"ʔk")</f>
        <v>3</v>
      </c>
      <c r="L31" s="37">
        <f>COUNTIF(Roots!BV:BV,"ʔq")+COUNTIF(Functors!BW:BW,"ʔq")</f>
        <v>0</v>
      </c>
      <c r="M31" s="37">
        <f>COUNTIF(Roots!BV:BV,"ʔh")+COUNTIF(Functors!BW:BW,"ʔh")</f>
        <v>1</v>
      </c>
      <c r="N31" s="37"/>
      <c r="O31" s="37">
        <f>SUM(C30:M30)</f>
        <v>23</v>
      </c>
      <c r="P31" s="37"/>
      <c r="Q31" s="37"/>
      <c r="R31" s="37" t="s">
        <v>2977</v>
      </c>
      <c r="S31" s="43">
        <f t="shared" si="9"/>
        <v>1</v>
      </c>
      <c r="T31" s="43">
        <f t="shared" si="8"/>
        <v>4</v>
      </c>
      <c r="U31" s="43">
        <f t="shared" si="8"/>
        <v>6</v>
      </c>
      <c r="V31" s="43">
        <f t="shared" si="8"/>
        <v>3</v>
      </c>
      <c r="W31" s="43">
        <f t="shared" si="8"/>
        <v>5</v>
      </c>
      <c r="X31" s="43">
        <f t="shared" si="8"/>
        <v>9</v>
      </c>
      <c r="Y31" s="43">
        <f t="shared" si="8"/>
        <v>6</v>
      </c>
      <c r="Z31" s="43">
        <f t="shared" si="8"/>
        <v>2</v>
      </c>
      <c r="AA31" s="43">
        <f t="shared" si="8"/>
        <v>3</v>
      </c>
      <c r="AB31" s="43"/>
      <c r="AC31" s="43">
        <f t="shared" si="8"/>
        <v>1</v>
      </c>
      <c r="AD31" s="43"/>
      <c r="AE31" s="37">
        <f>SUM(S30:AC30)</f>
        <v>23</v>
      </c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</row>
    <row r="32" spans="2:47" ht="15">
      <c r="B32" s="37" t="s">
        <v>2930</v>
      </c>
      <c r="C32" s="37">
        <f>COUNTIF(Roots!BV:BV,"hp")+COUNTIF(Functors!BW:BW,"hp")</f>
        <v>0</v>
      </c>
      <c r="D32" s="37">
        <f>COUNTIF(Roots!BV:BV,"hb")+COUNTIF(Functors!BW:BW,"hb")</f>
        <v>0</v>
      </c>
      <c r="E32" s="37">
        <f>COUNTIF(Roots!BV:BV,"hm")+COUNTIF(Functors!BW:BW,"hm")</f>
        <v>0</v>
      </c>
      <c r="F32" s="37">
        <f>COUNTIF(Roots!BV:BV,"hf")+COUNTIF(Functors!BW:BW,"hf")</f>
        <v>0</v>
      </c>
      <c r="G32" s="37">
        <f>COUNTIF(Roots!BV:BV,"ht")+COUNTIF(Functors!BW:BW,"ht")</f>
        <v>0</v>
      </c>
      <c r="H32" s="37">
        <f>COUNTIF(Roots!BV:BV,"hn")+COUNTIF(Functors!BW:BW,"hn")</f>
        <v>0</v>
      </c>
      <c r="I32" s="37">
        <f>COUNTIF(Roots!BV:BV,"hr")+COUNTIF(Functors!BW:BW,"hr")</f>
        <v>0</v>
      </c>
      <c r="J32" s="37">
        <f>COUNTIF(Roots!BV:BV,"hs")+COUNTIF(Functors!BW:BW,"hs")</f>
        <v>0</v>
      </c>
      <c r="K32" s="37">
        <f>COUNTIF(Roots!BV:BV,"hk")+COUNTIF(Functors!BW:BW,"hk")</f>
        <v>0</v>
      </c>
      <c r="L32" s="37">
        <f>COUNTIF(Roots!BV:BV,"hq")+COUNTIF(Functors!BW:BW,"hq")</f>
        <v>0</v>
      </c>
      <c r="M32" s="37">
        <f>COUNTIF(Roots!BV:BV,"hh")+COUNTIF(Functors!BW:BW,"hh")</f>
        <v>0</v>
      </c>
      <c r="N32" s="37"/>
      <c r="O32" s="37">
        <f>SUM(C31:M31)</f>
        <v>40</v>
      </c>
      <c r="P32" s="37"/>
      <c r="Q32" s="37"/>
      <c r="R32" s="37" t="s">
        <v>2930</v>
      </c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37">
        <f>SUM(S31:AC31)</f>
        <v>40</v>
      </c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</row>
    <row r="33" spans="2:47" ht="1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</row>
    <row r="34" spans="2:47" ht="15">
      <c r="B34" s="37"/>
      <c r="C34" s="37">
        <f>SUM(C22:C32)</f>
        <v>4</v>
      </c>
      <c r="D34" s="37">
        <f t="shared" ref="D34:K34" si="10">SUM(D21:D31)</f>
        <v>11</v>
      </c>
      <c r="E34" s="37">
        <f t="shared" si="10"/>
        <v>9</v>
      </c>
      <c r="F34" s="37">
        <f t="shared" si="10"/>
        <v>4</v>
      </c>
      <c r="G34" s="37">
        <f t="shared" si="10"/>
        <v>23</v>
      </c>
      <c r="H34" s="37">
        <f t="shared" si="10"/>
        <v>24</v>
      </c>
      <c r="I34" s="37">
        <f t="shared" si="10"/>
        <v>22</v>
      </c>
      <c r="J34" s="37">
        <f>SUM(J21:J31)</f>
        <v>12</v>
      </c>
      <c r="K34" s="37">
        <f t="shared" si="10"/>
        <v>13</v>
      </c>
      <c r="L34" s="37">
        <f>SUM(L22:L32)</f>
        <v>0</v>
      </c>
      <c r="M34" s="37">
        <f>SUM(M21:M31)</f>
        <v>4</v>
      </c>
      <c r="N34" s="37"/>
      <c r="O34" s="37"/>
      <c r="P34" s="37"/>
      <c r="Q34" s="37"/>
      <c r="R34" s="37"/>
      <c r="S34" s="37">
        <f>SUM(S22:S32)</f>
        <v>4</v>
      </c>
      <c r="T34" s="37">
        <f t="shared" ref="T34:AC34" si="11">SUM(T21:T31)</f>
        <v>11</v>
      </c>
      <c r="U34" s="37">
        <f t="shared" si="11"/>
        <v>9</v>
      </c>
      <c r="V34" s="37">
        <f t="shared" si="11"/>
        <v>4</v>
      </c>
      <c r="W34" s="37">
        <f t="shared" si="11"/>
        <v>23</v>
      </c>
      <c r="X34" s="37">
        <f t="shared" si="11"/>
        <v>24</v>
      </c>
      <c r="Y34" s="37">
        <f t="shared" si="11"/>
        <v>22</v>
      </c>
      <c r="Z34" s="37">
        <f t="shared" si="11"/>
        <v>12</v>
      </c>
      <c r="AA34" s="37">
        <f t="shared" si="11"/>
        <v>12</v>
      </c>
      <c r="AB34" s="37">
        <f t="shared" si="11"/>
        <v>0</v>
      </c>
      <c r="AC34" s="37">
        <f t="shared" si="11"/>
        <v>4</v>
      </c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</row>
  </sheetData>
  <conditionalFormatting sqref="AI4:AT14 S22:AD32 S5:S15 S4:AD14">
    <cfRule type="cellIs" dxfId="1" priority="2" operator="greaterThan">
      <formula>0</formula>
    </cfRule>
  </conditionalFormatting>
  <conditionalFormatting sqref="D15:M15">
    <cfRule type="containsText" dxfId="0" priority="1" operator="containsText" text="CB">
      <formula>NOT(ISERROR(SEARCH("CB",D15)))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R38"/>
  <sheetViews>
    <sheetView workbookViewId="0">
      <selection activeCell="AB14" sqref="AB14:AB15"/>
    </sheetView>
  </sheetViews>
  <sheetFormatPr defaultColWidth="5.42578125" defaultRowHeight="12.75"/>
  <cols>
    <col min="6" max="6" width="6" customWidth="1"/>
    <col min="17" max="17" width="4.140625" customWidth="1"/>
    <col min="18" max="30" width="4.5703125" customWidth="1"/>
    <col min="32" max="32" width="5.42578125" customWidth="1"/>
  </cols>
  <sheetData>
    <row r="1" spans="1:33">
      <c r="A1" t="s">
        <v>3786</v>
      </c>
    </row>
    <row r="3" spans="1:33">
      <c r="A3" t="s">
        <v>2901</v>
      </c>
      <c r="C3" t="s">
        <v>2904</v>
      </c>
      <c r="D3" s="67" t="s">
        <v>3800</v>
      </c>
      <c r="E3" s="60" t="s">
        <v>3801</v>
      </c>
      <c r="F3" s="61" t="s">
        <v>3791</v>
      </c>
      <c r="G3" s="61" t="s">
        <v>3789</v>
      </c>
      <c r="H3" s="61" t="s">
        <v>3790</v>
      </c>
      <c r="I3" s="62" t="s">
        <v>3793</v>
      </c>
      <c r="Q3" s="58"/>
    </row>
    <row r="4" spans="1:33">
      <c r="C4" s="1" t="s">
        <v>2932</v>
      </c>
      <c r="D4" s="68">
        <v>2</v>
      </c>
      <c r="E4" s="63">
        <f t="shared" ref="E4:E13" si="0">SUM(F4:H4)</f>
        <v>2</v>
      </c>
      <c r="F4" s="58">
        <v>2</v>
      </c>
      <c r="G4" s="58"/>
      <c r="H4" s="58"/>
      <c r="I4" s="64"/>
      <c r="Q4" t="s">
        <v>2904</v>
      </c>
      <c r="R4" s="70" t="s">
        <v>2926</v>
      </c>
      <c r="S4" s="70" t="s">
        <v>2927</v>
      </c>
      <c r="T4" s="70" t="s">
        <v>2928</v>
      </c>
      <c r="U4" s="70" t="s">
        <v>2934</v>
      </c>
      <c r="V4" s="70" t="s">
        <v>1141</v>
      </c>
      <c r="W4" s="70" t="s">
        <v>2929</v>
      </c>
      <c r="X4" s="70" t="s">
        <v>2931</v>
      </c>
      <c r="Y4" s="70" t="s">
        <v>2932</v>
      </c>
      <c r="Z4" s="70" t="s">
        <v>2977</v>
      </c>
      <c r="AA4" s="70" t="s">
        <v>2930</v>
      </c>
      <c r="AB4" s="70" t="s">
        <v>3796</v>
      </c>
      <c r="AC4" s="70" t="s">
        <v>3797</v>
      </c>
      <c r="AD4" s="70" t="s">
        <v>3798</v>
      </c>
    </row>
    <row r="5" spans="1:33">
      <c r="C5" s="1" t="s">
        <v>2929</v>
      </c>
      <c r="D5" s="68">
        <v>3</v>
      </c>
      <c r="E5" s="63">
        <f t="shared" si="0"/>
        <v>2</v>
      </c>
      <c r="F5" s="58">
        <v>2</v>
      </c>
      <c r="G5" s="58"/>
      <c r="H5" s="58"/>
      <c r="I5" s="64"/>
      <c r="Q5" s="58" t="s">
        <v>3801</v>
      </c>
      <c r="R5" s="70"/>
      <c r="S5" s="70">
        <v>3</v>
      </c>
      <c r="T5" s="70">
        <v>1</v>
      </c>
      <c r="U5" s="70">
        <v>5</v>
      </c>
      <c r="V5" s="70">
        <v>23</v>
      </c>
      <c r="W5" s="70">
        <v>2</v>
      </c>
      <c r="X5" s="70">
        <v>7</v>
      </c>
      <c r="Y5" s="70">
        <v>2</v>
      </c>
      <c r="Z5" s="70">
        <v>44</v>
      </c>
      <c r="AA5" s="70">
        <v>4</v>
      </c>
      <c r="AB5">
        <f>SUM(R5:U5)+SUM(W5:X5)</f>
        <v>18</v>
      </c>
      <c r="AC5">
        <f>V5+Y5</f>
        <v>25</v>
      </c>
      <c r="AD5">
        <f>SUM(Z5:AA5)</f>
        <v>48</v>
      </c>
      <c r="AE5">
        <f>SUM(AB5:AC5)</f>
        <v>43</v>
      </c>
    </row>
    <row r="6" spans="1:33">
      <c r="C6" s="1" t="s">
        <v>2987</v>
      </c>
      <c r="D6" s="68">
        <v>4</v>
      </c>
      <c r="E6" s="63">
        <f t="shared" si="0"/>
        <v>0</v>
      </c>
      <c r="F6" s="58"/>
      <c r="G6" s="58"/>
      <c r="H6" s="58"/>
      <c r="I6" s="64"/>
      <c r="Q6" s="58" t="s">
        <v>3800</v>
      </c>
      <c r="R6" s="70">
        <v>6</v>
      </c>
      <c r="S6" s="70">
        <v>60</v>
      </c>
      <c r="T6" s="70">
        <v>7</v>
      </c>
      <c r="U6" s="70">
        <v>11</v>
      </c>
      <c r="V6" s="70">
        <v>42</v>
      </c>
      <c r="W6" s="70">
        <v>3</v>
      </c>
      <c r="X6" s="70">
        <v>9</v>
      </c>
      <c r="Y6" s="70">
        <v>2</v>
      </c>
      <c r="Z6" s="70">
        <v>26</v>
      </c>
      <c r="AA6" s="70"/>
      <c r="AB6">
        <f>SUM(R6:U6)+SUM(W6:X6)</f>
        <v>96</v>
      </c>
      <c r="AC6">
        <f>V6+Y6</f>
        <v>44</v>
      </c>
      <c r="AD6">
        <f>SUM(Z6:AA6)</f>
        <v>26</v>
      </c>
      <c r="AE6">
        <f>SUM(AB6:AC6)</f>
        <v>140</v>
      </c>
    </row>
    <row r="7" spans="1:33">
      <c r="C7" s="1" t="s">
        <v>3787</v>
      </c>
      <c r="D7" s="68">
        <v>4</v>
      </c>
      <c r="E7" s="63">
        <f t="shared" si="0"/>
        <v>1</v>
      </c>
      <c r="F7" s="58">
        <v>1</v>
      </c>
      <c r="G7" s="58"/>
      <c r="H7" s="58"/>
      <c r="I7" s="64"/>
      <c r="Q7" t="s">
        <v>3799</v>
      </c>
      <c r="R7" s="49">
        <f t="shared" ref="R7:AE7" si="1">R6/R9</f>
        <v>1</v>
      </c>
      <c r="S7" s="49">
        <f t="shared" si="1"/>
        <v>0.95238095238095233</v>
      </c>
      <c r="T7" s="49">
        <f t="shared" si="1"/>
        <v>0.875</v>
      </c>
      <c r="U7" s="49">
        <f t="shared" si="1"/>
        <v>0.6875</v>
      </c>
      <c r="V7" s="49">
        <f t="shared" si="1"/>
        <v>0.64615384615384619</v>
      </c>
      <c r="W7" s="49">
        <f t="shared" si="1"/>
        <v>0.6</v>
      </c>
      <c r="X7" s="49">
        <f t="shared" si="1"/>
        <v>0.5625</v>
      </c>
      <c r="Y7" s="49">
        <f t="shared" si="1"/>
        <v>0.5</v>
      </c>
      <c r="Z7" s="49">
        <f t="shared" si="1"/>
        <v>0.37142857142857144</v>
      </c>
      <c r="AA7" s="49">
        <f t="shared" si="1"/>
        <v>0</v>
      </c>
      <c r="AB7" s="49">
        <f t="shared" si="1"/>
        <v>0.84210526315789469</v>
      </c>
      <c r="AC7" s="49">
        <f t="shared" si="1"/>
        <v>0.6376811594202898</v>
      </c>
      <c r="AD7" s="49">
        <f t="shared" si="1"/>
        <v>0.35135135135135137</v>
      </c>
      <c r="AE7" s="49">
        <f t="shared" si="1"/>
        <v>0.76502732240437155</v>
      </c>
    </row>
    <row r="8" spans="1:33">
      <c r="C8" s="1" t="s">
        <v>2926</v>
      </c>
      <c r="D8" s="68">
        <f>4+1+1</f>
        <v>6</v>
      </c>
      <c r="E8" s="63">
        <f t="shared" si="0"/>
        <v>0</v>
      </c>
      <c r="F8" s="58"/>
      <c r="G8" s="58"/>
      <c r="H8" s="58"/>
      <c r="I8" s="64"/>
    </row>
    <row r="9" spans="1:33">
      <c r="C9" s="1" t="s">
        <v>2928</v>
      </c>
      <c r="D9" s="68">
        <f>3+4</f>
        <v>7</v>
      </c>
      <c r="E9" s="63">
        <f t="shared" si="0"/>
        <v>1</v>
      </c>
      <c r="F9" s="58"/>
      <c r="G9" s="58">
        <v>1</v>
      </c>
      <c r="H9" s="58"/>
      <c r="I9" s="64"/>
      <c r="R9">
        <f t="shared" ref="R9:T9" si="2">SUM(R5:R6)</f>
        <v>6</v>
      </c>
      <c r="S9">
        <f t="shared" si="2"/>
        <v>63</v>
      </c>
      <c r="T9">
        <f t="shared" si="2"/>
        <v>8</v>
      </c>
      <c r="U9">
        <f t="shared" ref="U9:AB9" si="3">SUM(U5:U6)</f>
        <v>16</v>
      </c>
      <c r="V9">
        <f t="shared" si="3"/>
        <v>65</v>
      </c>
      <c r="W9">
        <f t="shared" si="3"/>
        <v>5</v>
      </c>
      <c r="X9">
        <f t="shared" si="3"/>
        <v>16</v>
      </c>
      <c r="Y9">
        <f t="shared" si="3"/>
        <v>4</v>
      </c>
      <c r="Z9">
        <f t="shared" si="3"/>
        <v>70</v>
      </c>
      <c r="AA9">
        <f t="shared" si="3"/>
        <v>4</v>
      </c>
      <c r="AB9">
        <f t="shared" si="3"/>
        <v>114</v>
      </c>
      <c r="AC9">
        <f t="shared" ref="AC9:AE9" si="4">SUM(AC5:AC6)</f>
        <v>69</v>
      </c>
      <c r="AD9">
        <f t="shared" si="4"/>
        <v>74</v>
      </c>
      <c r="AE9">
        <f t="shared" si="4"/>
        <v>183</v>
      </c>
    </row>
    <row r="10" spans="1:33">
      <c r="C10" s="1" t="s">
        <v>2931</v>
      </c>
      <c r="D10" s="68">
        <f>8+1</f>
        <v>9</v>
      </c>
      <c r="E10" s="63">
        <f t="shared" si="0"/>
        <v>7</v>
      </c>
      <c r="F10" s="58">
        <v>7</v>
      </c>
      <c r="G10" s="58"/>
      <c r="H10" s="58"/>
      <c r="I10" s="64"/>
    </row>
    <row r="11" spans="1:33">
      <c r="C11" s="1" t="s">
        <v>2934</v>
      </c>
      <c r="D11" s="68">
        <f>9+2</f>
        <v>11</v>
      </c>
      <c r="E11" s="63">
        <f t="shared" si="0"/>
        <v>5</v>
      </c>
      <c r="F11" s="58">
        <v>5</v>
      </c>
      <c r="G11" s="58"/>
      <c r="H11" s="58"/>
      <c r="I11" s="64"/>
      <c r="Q11" s="58"/>
    </row>
    <row r="12" spans="1:33">
      <c r="C12" s="1" t="s">
        <v>2927</v>
      </c>
      <c r="D12" s="68">
        <f>58+2-D17</f>
        <v>60</v>
      </c>
      <c r="E12" s="63">
        <f t="shared" si="0"/>
        <v>3</v>
      </c>
      <c r="F12" s="58">
        <v>3</v>
      </c>
      <c r="G12" s="58"/>
      <c r="H12" s="58"/>
      <c r="I12" s="64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</row>
    <row r="13" spans="1:33">
      <c r="C13" s="1" t="s">
        <v>2977</v>
      </c>
      <c r="D13" s="68">
        <f>24+2</f>
        <v>26</v>
      </c>
      <c r="E13" s="63">
        <f t="shared" si="0"/>
        <v>44</v>
      </c>
      <c r="F13" s="58"/>
      <c r="G13" s="58">
        <v>11</v>
      </c>
      <c r="H13" s="58">
        <v>33</v>
      </c>
      <c r="I13" s="64"/>
      <c r="Q13" s="58" t="s">
        <v>2904</v>
      </c>
      <c r="R13" t="s">
        <v>2926</v>
      </c>
      <c r="S13" t="s">
        <v>2927</v>
      </c>
      <c r="T13" t="s">
        <v>2928</v>
      </c>
      <c r="U13" t="s">
        <v>2934</v>
      </c>
      <c r="V13" t="s">
        <v>1141</v>
      </c>
      <c r="W13" t="s">
        <v>2929</v>
      </c>
      <c r="X13" t="s">
        <v>2931</v>
      </c>
      <c r="Y13" t="s">
        <v>2932</v>
      </c>
      <c r="Z13" t="s">
        <v>2977</v>
      </c>
      <c r="AA13" t="s">
        <v>2930</v>
      </c>
      <c r="AB13" t="s">
        <v>3796</v>
      </c>
      <c r="AC13" t="s">
        <v>3797</v>
      </c>
      <c r="AD13" t="s">
        <v>3798</v>
      </c>
      <c r="AE13" t="s">
        <v>2957</v>
      </c>
    </row>
    <row r="14" spans="1:33">
      <c r="C14" s="1" t="s">
        <v>1141</v>
      </c>
      <c r="D14" s="68">
        <f>38+3+1</f>
        <v>42</v>
      </c>
      <c r="E14" s="63">
        <f>SUM(F14:I14)</f>
        <v>23</v>
      </c>
      <c r="F14" s="58">
        <v>3</v>
      </c>
      <c r="G14" s="58">
        <v>4</v>
      </c>
      <c r="H14" s="58"/>
      <c r="I14" s="64">
        <f>1+SUM(I25:I39)</f>
        <v>16</v>
      </c>
      <c r="Q14" s="58" t="s">
        <v>3801</v>
      </c>
      <c r="R14" s="55"/>
      <c r="S14" s="55">
        <v>3</v>
      </c>
      <c r="T14" s="55">
        <v>1</v>
      </c>
      <c r="U14" s="55">
        <v>5</v>
      </c>
      <c r="V14" s="55">
        <v>23</v>
      </c>
      <c r="W14" s="55">
        <v>2</v>
      </c>
      <c r="X14" s="55">
        <v>7</v>
      </c>
      <c r="Y14" s="55">
        <v>2</v>
      </c>
      <c r="Z14" s="55">
        <v>44</v>
      </c>
      <c r="AA14" s="55">
        <v>4</v>
      </c>
      <c r="AB14" s="55">
        <v>18</v>
      </c>
      <c r="AC14" s="55">
        <v>25</v>
      </c>
      <c r="AD14" s="55">
        <v>48</v>
      </c>
    </row>
    <row r="15" spans="1:33">
      <c r="C15" s="1" t="s">
        <v>2959</v>
      </c>
      <c r="D15" s="68"/>
      <c r="E15" s="63">
        <f>SUM(F15:H15)</f>
        <v>0</v>
      </c>
      <c r="F15" s="58"/>
      <c r="G15" s="58"/>
      <c r="H15" s="58"/>
      <c r="I15" s="64"/>
      <c r="Q15" t="s">
        <v>3800</v>
      </c>
      <c r="R15" s="54">
        <v>6</v>
      </c>
      <c r="S15" s="54">
        <v>60</v>
      </c>
      <c r="T15" s="54">
        <v>7</v>
      </c>
      <c r="U15" s="54">
        <v>11</v>
      </c>
      <c r="V15" s="54">
        <v>42</v>
      </c>
      <c r="W15" s="54">
        <v>3</v>
      </c>
      <c r="X15" s="54">
        <v>9</v>
      </c>
      <c r="Y15" s="54">
        <v>2</v>
      </c>
      <c r="Z15" s="54">
        <v>26</v>
      </c>
      <c r="AA15" s="54"/>
      <c r="AB15" s="54">
        <v>96</v>
      </c>
      <c r="AC15" s="54">
        <v>44</v>
      </c>
      <c r="AD15" s="54">
        <v>26</v>
      </c>
      <c r="AE15" s="49"/>
      <c r="AF15" s="49"/>
      <c r="AG15" s="49"/>
    </row>
    <row r="16" spans="1:33">
      <c r="C16" s="1" t="s">
        <v>2930</v>
      </c>
      <c r="D16" s="68"/>
      <c r="E16" s="63">
        <f>SUM(F16:H16)</f>
        <v>4</v>
      </c>
      <c r="F16" s="58">
        <v>3</v>
      </c>
      <c r="G16" s="58"/>
      <c r="H16" s="58">
        <v>1</v>
      </c>
      <c r="I16" s="64"/>
      <c r="Q16" t="s">
        <v>3799</v>
      </c>
      <c r="R16" s="49">
        <v>1</v>
      </c>
      <c r="S16" s="49">
        <v>0.95238095238095233</v>
      </c>
      <c r="T16" s="49">
        <v>0.875</v>
      </c>
      <c r="U16" s="49">
        <v>0.6875</v>
      </c>
      <c r="V16" s="49">
        <v>0.64615384615384619</v>
      </c>
      <c r="W16" s="49">
        <v>0.6</v>
      </c>
      <c r="X16" s="49">
        <v>0.5625</v>
      </c>
      <c r="Y16" s="49">
        <v>0.5</v>
      </c>
      <c r="Z16" s="49">
        <v>0.37142857142857144</v>
      </c>
      <c r="AA16" s="49">
        <v>0</v>
      </c>
      <c r="AB16" s="49">
        <v>0.84210526315789469</v>
      </c>
      <c r="AC16" s="49">
        <v>0.6376811594202898</v>
      </c>
      <c r="AD16" s="49">
        <v>0.35135135135135137</v>
      </c>
    </row>
    <row r="17" spans="1:44">
      <c r="C17" s="1" t="s">
        <v>2958</v>
      </c>
      <c r="D17" s="68"/>
      <c r="E17" s="63">
        <f>SUM(F17:H17)</f>
        <v>0</v>
      </c>
      <c r="F17" s="58"/>
      <c r="G17" s="58"/>
      <c r="H17" s="58"/>
      <c r="I17" s="64"/>
    </row>
    <row r="18" spans="1:44">
      <c r="C18" s="1" t="s">
        <v>2933</v>
      </c>
      <c r="D18" s="68"/>
      <c r="E18" s="63">
        <f>SUM(F18:H18)</f>
        <v>0</v>
      </c>
      <c r="F18" s="58"/>
      <c r="G18" s="58"/>
      <c r="H18" s="58"/>
      <c r="I18" s="64"/>
    </row>
    <row r="19" spans="1:44">
      <c r="C19" s="1"/>
      <c r="D19" s="68"/>
      <c r="E19" s="63"/>
      <c r="F19" s="58"/>
      <c r="G19" s="58"/>
      <c r="H19" s="58"/>
      <c r="I19" s="64"/>
      <c r="Q19" t="s">
        <v>3812</v>
      </c>
      <c r="R19" t="s">
        <v>3784</v>
      </c>
      <c r="S19" t="s">
        <v>3802</v>
      </c>
      <c r="T19" t="s">
        <v>3784</v>
      </c>
      <c r="U19" t="s">
        <v>3803</v>
      </c>
      <c r="V19" t="s">
        <v>3784</v>
      </c>
      <c r="W19" t="s">
        <v>3804</v>
      </c>
      <c r="X19" t="s">
        <v>3784</v>
      </c>
      <c r="Y19" t="s">
        <v>3805</v>
      </c>
      <c r="Z19" t="s">
        <v>3784</v>
      </c>
      <c r="AA19" t="s">
        <v>3806</v>
      </c>
      <c r="AB19" t="s">
        <v>3784</v>
      </c>
      <c r="AC19" t="s">
        <v>3807</v>
      </c>
      <c r="AD19" t="s">
        <v>3784</v>
      </c>
      <c r="AE19" t="s">
        <v>3808</v>
      </c>
      <c r="AF19" t="s">
        <v>3784</v>
      </c>
      <c r="AG19" t="s">
        <v>3809</v>
      </c>
      <c r="AH19" t="s">
        <v>3784</v>
      </c>
      <c r="AI19" t="s">
        <v>3810</v>
      </c>
      <c r="AJ19" t="s">
        <v>3784</v>
      </c>
      <c r="AK19" t="s">
        <v>3811</v>
      </c>
      <c r="AL19" t="s">
        <v>3784</v>
      </c>
      <c r="AM19" t="s">
        <v>3796</v>
      </c>
      <c r="AN19" t="s">
        <v>3784</v>
      </c>
      <c r="AO19" t="s">
        <v>3797</v>
      </c>
      <c r="AP19" t="s">
        <v>3784</v>
      </c>
      <c r="AQ19" t="s">
        <v>3798</v>
      </c>
      <c r="AR19" t="s">
        <v>3785</v>
      </c>
    </row>
    <row r="20" spans="1:44">
      <c r="A20">
        <f>319-D20-D22</f>
        <v>102</v>
      </c>
      <c r="D20" s="69">
        <f>SUM(D4:D18)</f>
        <v>174</v>
      </c>
      <c r="E20" s="65">
        <f>SUM(E4:E18)</f>
        <v>92</v>
      </c>
      <c r="F20" s="59"/>
      <c r="G20" s="59"/>
      <c r="H20" s="59"/>
      <c r="I20" s="66"/>
      <c r="Q20" t="s">
        <v>3813</v>
      </c>
      <c r="R20" t="s">
        <v>3784</v>
      </c>
      <c r="T20" t="s">
        <v>3784</v>
      </c>
      <c r="U20">
        <v>3</v>
      </c>
      <c r="V20" t="s">
        <v>3784</v>
      </c>
      <c r="W20">
        <v>1</v>
      </c>
      <c r="X20" t="s">
        <v>3784</v>
      </c>
      <c r="Y20">
        <v>5</v>
      </c>
      <c r="Z20" t="s">
        <v>3784</v>
      </c>
      <c r="AA20">
        <v>23</v>
      </c>
      <c r="AB20" t="s">
        <v>3784</v>
      </c>
      <c r="AC20">
        <v>2</v>
      </c>
      <c r="AD20" t="s">
        <v>3784</v>
      </c>
      <c r="AE20">
        <v>7</v>
      </c>
      <c r="AF20" t="s">
        <v>3784</v>
      </c>
      <c r="AG20">
        <v>2</v>
      </c>
      <c r="AH20" t="s">
        <v>3784</v>
      </c>
      <c r="AI20">
        <v>44</v>
      </c>
      <c r="AJ20" t="s">
        <v>3784</v>
      </c>
      <c r="AK20">
        <v>4</v>
      </c>
      <c r="AL20" t="s">
        <v>3784</v>
      </c>
      <c r="AM20">
        <v>18</v>
      </c>
      <c r="AN20" t="s">
        <v>3784</v>
      </c>
      <c r="AO20">
        <v>25</v>
      </c>
      <c r="AP20" t="s">
        <v>3784</v>
      </c>
      <c r="AQ20">
        <v>48</v>
      </c>
      <c r="AR20" t="s">
        <v>3785</v>
      </c>
    </row>
    <row r="21" spans="1:44">
      <c r="Q21" t="s">
        <v>3814</v>
      </c>
      <c r="R21" t="s">
        <v>3784</v>
      </c>
      <c r="S21">
        <v>6</v>
      </c>
      <c r="T21" t="s">
        <v>3784</v>
      </c>
      <c r="U21">
        <v>60</v>
      </c>
      <c r="V21" t="s">
        <v>3784</v>
      </c>
      <c r="W21">
        <v>7</v>
      </c>
      <c r="X21" t="s">
        <v>3784</v>
      </c>
      <c r="Y21">
        <v>11</v>
      </c>
      <c r="Z21" t="s">
        <v>3784</v>
      </c>
      <c r="AA21">
        <v>42</v>
      </c>
      <c r="AB21" t="s">
        <v>3784</v>
      </c>
      <c r="AC21">
        <v>3</v>
      </c>
      <c r="AD21" t="s">
        <v>3784</v>
      </c>
      <c r="AE21">
        <v>9</v>
      </c>
      <c r="AF21" t="s">
        <v>3784</v>
      </c>
      <c r="AG21">
        <v>2</v>
      </c>
      <c r="AH21" t="s">
        <v>3784</v>
      </c>
      <c r="AI21">
        <v>26</v>
      </c>
      <c r="AJ21" t="s">
        <v>3784</v>
      </c>
      <c r="AL21" t="s">
        <v>3784</v>
      </c>
      <c r="AM21">
        <v>96</v>
      </c>
      <c r="AN21" t="s">
        <v>3784</v>
      </c>
      <c r="AO21">
        <v>44</v>
      </c>
      <c r="AP21" t="s">
        <v>3784</v>
      </c>
      <c r="AQ21">
        <v>26</v>
      </c>
      <c r="AR21" t="s">
        <v>3785</v>
      </c>
    </row>
    <row r="22" spans="1:44">
      <c r="C22" t="s">
        <v>3788</v>
      </c>
      <c r="D22">
        <v>43</v>
      </c>
      <c r="Q22" t="s">
        <v>3815</v>
      </c>
      <c r="R22" t="s">
        <v>3784</v>
      </c>
      <c r="S22">
        <v>100</v>
      </c>
      <c r="T22" t="s">
        <v>3784</v>
      </c>
      <c r="U22">
        <v>95</v>
      </c>
      <c r="V22" t="s">
        <v>3784</v>
      </c>
      <c r="W22">
        <v>88</v>
      </c>
      <c r="X22" t="s">
        <v>3784</v>
      </c>
      <c r="Y22">
        <v>69</v>
      </c>
      <c r="Z22" t="s">
        <v>3784</v>
      </c>
      <c r="AA22">
        <v>65</v>
      </c>
      <c r="AB22" t="s">
        <v>3784</v>
      </c>
      <c r="AC22">
        <v>60</v>
      </c>
      <c r="AD22" t="s">
        <v>3784</v>
      </c>
      <c r="AE22">
        <v>56</v>
      </c>
      <c r="AF22" t="s">
        <v>3784</v>
      </c>
      <c r="AG22">
        <v>50</v>
      </c>
      <c r="AH22" t="s">
        <v>3784</v>
      </c>
      <c r="AI22">
        <v>37</v>
      </c>
      <c r="AJ22" t="s">
        <v>3784</v>
      </c>
      <c r="AK22">
        <v>0</v>
      </c>
      <c r="AL22" t="s">
        <v>3784</v>
      </c>
      <c r="AM22">
        <v>84</v>
      </c>
      <c r="AN22" t="s">
        <v>3784</v>
      </c>
      <c r="AO22">
        <v>64</v>
      </c>
      <c r="AP22" t="s">
        <v>3784</v>
      </c>
      <c r="AQ22">
        <v>35</v>
      </c>
      <c r="AR22" t="s">
        <v>3785</v>
      </c>
    </row>
    <row r="23" spans="1:44">
      <c r="F23" t="s">
        <v>3792</v>
      </c>
      <c r="I23" t="s">
        <v>3794</v>
      </c>
      <c r="K23" t="s">
        <v>3795</v>
      </c>
    </row>
    <row r="24" spans="1:44">
      <c r="G24">
        <v>13</v>
      </c>
      <c r="H24" s="1" t="s">
        <v>2928</v>
      </c>
      <c r="I24">
        <v>18</v>
      </c>
      <c r="J24" s="1" t="s">
        <v>2928</v>
      </c>
      <c r="K24">
        <f>51-11</f>
        <v>40</v>
      </c>
      <c r="L24" s="1"/>
    </row>
    <row r="25" spans="1:44">
      <c r="G25">
        <v>14</v>
      </c>
      <c r="H25" s="1" t="s">
        <v>2929</v>
      </c>
      <c r="J25" s="1" t="s">
        <v>2929</v>
      </c>
      <c r="L25" s="1"/>
    </row>
    <row r="26" spans="1:44">
      <c r="H26" s="1" t="s">
        <v>2959</v>
      </c>
      <c r="J26" s="1" t="s">
        <v>2959</v>
      </c>
      <c r="L26" s="1"/>
    </row>
    <row r="27" spans="1:44">
      <c r="G27">
        <v>6</v>
      </c>
      <c r="H27" s="1" t="s">
        <v>2930</v>
      </c>
      <c r="J27" s="1" t="s">
        <v>2930</v>
      </c>
      <c r="L27" s="1"/>
    </row>
    <row r="28" spans="1:44">
      <c r="G28">
        <v>1</v>
      </c>
      <c r="H28" s="1" t="s">
        <v>2958</v>
      </c>
      <c r="J28" s="1" t="s">
        <v>2958</v>
      </c>
      <c r="L28" s="1"/>
    </row>
    <row r="29" spans="1:44">
      <c r="G29">
        <v>7</v>
      </c>
      <c r="H29" s="1" t="s">
        <v>2931</v>
      </c>
      <c r="I29">
        <v>3</v>
      </c>
      <c r="J29" s="1" t="s">
        <v>2931</v>
      </c>
      <c r="L29" s="1"/>
    </row>
    <row r="30" spans="1:44">
      <c r="H30" s="1" t="s">
        <v>2977</v>
      </c>
      <c r="J30" s="1" t="s">
        <v>2977</v>
      </c>
      <c r="L30" s="1"/>
    </row>
    <row r="31" spans="1:44">
      <c r="H31" s="1" t="s">
        <v>2987</v>
      </c>
      <c r="J31" s="1" t="s">
        <v>2987</v>
      </c>
      <c r="L31" s="1"/>
    </row>
    <row r="32" spans="1:44">
      <c r="G32">
        <v>38</v>
      </c>
      <c r="H32" s="1" t="s">
        <v>2932</v>
      </c>
      <c r="I32">
        <v>1</v>
      </c>
      <c r="J32" s="1" t="s">
        <v>2932</v>
      </c>
      <c r="L32" s="1"/>
    </row>
    <row r="33" spans="7:12">
      <c r="H33" s="1" t="s">
        <v>1141</v>
      </c>
      <c r="I33">
        <v>1</v>
      </c>
      <c r="J33" s="1" t="s">
        <v>1141</v>
      </c>
      <c r="L33" s="1"/>
    </row>
    <row r="34" spans="7:12">
      <c r="H34" s="1" t="s">
        <v>3787</v>
      </c>
      <c r="J34" s="1" t="s">
        <v>3787</v>
      </c>
      <c r="L34" s="1"/>
    </row>
    <row r="35" spans="7:12">
      <c r="G35">
        <v>8</v>
      </c>
      <c r="H35" s="1" t="s">
        <v>2933</v>
      </c>
      <c r="I35">
        <v>2</v>
      </c>
      <c r="J35" s="1" t="s">
        <v>2933</v>
      </c>
      <c r="L35" s="1"/>
    </row>
    <row r="36" spans="7:12">
      <c r="G36">
        <v>11</v>
      </c>
      <c r="H36" s="1" t="s">
        <v>2926</v>
      </c>
      <c r="I36">
        <v>3</v>
      </c>
      <c r="J36" s="1" t="s">
        <v>2926</v>
      </c>
      <c r="L36" s="1"/>
    </row>
    <row r="37" spans="7:12">
      <c r="G37">
        <v>18</v>
      </c>
      <c r="H37" s="1" t="s">
        <v>2927</v>
      </c>
      <c r="I37">
        <v>4</v>
      </c>
      <c r="J37" s="1" t="s">
        <v>2927</v>
      </c>
      <c r="L37" s="1"/>
    </row>
    <row r="38" spans="7:12">
      <c r="G38">
        <v>32</v>
      </c>
      <c r="H38" s="1" t="s">
        <v>2934</v>
      </c>
      <c r="I38">
        <v>1</v>
      </c>
      <c r="J38" s="1" t="s">
        <v>2934</v>
      </c>
      <c r="L38" s="1"/>
    </row>
  </sheetData>
  <sortState columnSort="1" ref="R4:AD9">
    <sortCondition descending="1" ref="R7:AD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AC57"/>
  <sheetViews>
    <sheetView workbookViewId="0">
      <selection activeCell="Z15" sqref="Z15"/>
    </sheetView>
  </sheetViews>
  <sheetFormatPr defaultColWidth="4.28515625" defaultRowHeight="12.75"/>
  <cols>
    <col min="5" max="5" width="5" bestFit="1" customWidth="1"/>
    <col min="13" max="13" width="4.28515625" customWidth="1"/>
  </cols>
  <sheetData>
    <row r="2" spans="2:29">
      <c r="C2" t="s">
        <v>3847</v>
      </c>
      <c r="D2" t="s">
        <v>3846</v>
      </c>
      <c r="H2" t="s">
        <v>3847</v>
      </c>
      <c r="I2" t="s">
        <v>3846</v>
      </c>
      <c r="L2" t="s">
        <v>3851</v>
      </c>
      <c r="M2" t="s">
        <v>3852</v>
      </c>
      <c r="N2" t="s">
        <v>3853</v>
      </c>
      <c r="O2" t="s">
        <v>3854</v>
      </c>
      <c r="P2" t="s">
        <v>3855</v>
      </c>
      <c r="Q2" t="s">
        <v>3856</v>
      </c>
      <c r="R2" t="s">
        <v>3857</v>
      </c>
      <c r="S2" t="s">
        <v>3858</v>
      </c>
      <c r="T2" t="s">
        <v>3859</v>
      </c>
      <c r="U2" t="s">
        <v>3860</v>
      </c>
      <c r="V2" t="s">
        <v>3861</v>
      </c>
      <c r="W2" t="s">
        <v>3867</v>
      </c>
      <c r="Y2" t="s">
        <v>3862</v>
      </c>
      <c r="Z2" t="s">
        <v>3863</v>
      </c>
      <c r="AA2" t="s">
        <v>3864</v>
      </c>
      <c r="AB2" t="s">
        <v>3865</v>
      </c>
      <c r="AC2" t="s">
        <v>3866</v>
      </c>
    </row>
    <row r="3" spans="2:29">
      <c r="B3" t="s">
        <v>3870</v>
      </c>
      <c r="C3">
        <f>SUM(H3:H4)</f>
        <v>496</v>
      </c>
      <c r="D3">
        <f>SUM(I3:I4)</f>
        <v>139</v>
      </c>
      <c r="E3" s="49">
        <f>D3/SUM(C3:D3)</f>
        <v>0.2188976377952756</v>
      </c>
      <c r="G3" t="s">
        <v>57</v>
      </c>
      <c r="H3">
        <f>SUM(Y3:AC3)</f>
        <v>233</v>
      </c>
      <c r="I3">
        <f>SUM(L3:V3)</f>
        <v>121</v>
      </c>
      <c r="L3">
        <v>2</v>
      </c>
      <c r="M3">
        <v>14</v>
      </c>
      <c r="N3">
        <v>7</v>
      </c>
      <c r="O3">
        <v>40</v>
      </c>
      <c r="Q3">
        <v>1</v>
      </c>
      <c r="R3">
        <v>7</v>
      </c>
      <c r="S3">
        <v>3</v>
      </c>
      <c r="T3">
        <v>3</v>
      </c>
      <c r="U3">
        <v>40</v>
      </c>
      <c r="V3">
        <v>4</v>
      </c>
      <c r="Y3">
        <v>89</v>
      </c>
      <c r="Z3">
        <v>53</v>
      </c>
      <c r="AA3">
        <v>52</v>
      </c>
      <c r="AB3">
        <v>18</v>
      </c>
      <c r="AC3">
        <v>21</v>
      </c>
    </row>
    <row r="4" spans="2:29">
      <c r="G4" t="s">
        <v>2932</v>
      </c>
      <c r="H4">
        <f>SUM(Y4:AC4)</f>
        <v>263</v>
      </c>
      <c r="I4">
        <f>SUM(L4:V4)</f>
        <v>18</v>
      </c>
      <c r="M4">
        <v>1</v>
      </c>
      <c r="N4">
        <v>1</v>
      </c>
      <c r="O4">
        <v>15</v>
      </c>
      <c r="U4">
        <v>1</v>
      </c>
      <c r="Y4">
        <v>47</v>
      </c>
      <c r="Z4">
        <v>49</v>
      </c>
      <c r="AA4">
        <v>131</v>
      </c>
      <c r="AB4">
        <v>20</v>
      </c>
      <c r="AC4">
        <v>16</v>
      </c>
    </row>
    <row r="5" spans="2:29">
      <c r="B5" t="s">
        <v>3871</v>
      </c>
      <c r="C5">
        <f>SUM(H5:H6)</f>
        <v>0</v>
      </c>
      <c r="D5">
        <f>SUM(I5:I6)</f>
        <v>90</v>
      </c>
      <c r="E5" s="49">
        <f>D5/SUM(C5:D5)</f>
        <v>1</v>
      </c>
      <c r="G5" t="s">
        <v>3849</v>
      </c>
      <c r="H5">
        <f>SUM(Y5:AC5)</f>
        <v>0</v>
      </c>
      <c r="I5">
        <f>SUM(L5:V5)</f>
        <v>17</v>
      </c>
      <c r="M5">
        <v>2</v>
      </c>
      <c r="O5">
        <v>1</v>
      </c>
      <c r="Q5">
        <v>1</v>
      </c>
      <c r="S5">
        <v>1</v>
      </c>
      <c r="U5">
        <v>12</v>
      </c>
    </row>
    <row r="6" spans="2:29">
      <c r="G6" t="s">
        <v>3850</v>
      </c>
      <c r="H6">
        <f>SUM(Y6:AC6)</f>
        <v>0</v>
      </c>
      <c r="I6">
        <f>SUM(L6:V6)</f>
        <v>73</v>
      </c>
      <c r="M6">
        <v>13</v>
      </c>
      <c r="N6">
        <v>8</v>
      </c>
      <c r="O6">
        <v>5</v>
      </c>
      <c r="P6">
        <v>2</v>
      </c>
      <c r="Q6">
        <v>2</v>
      </c>
      <c r="R6">
        <v>3</v>
      </c>
      <c r="S6">
        <v>1</v>
      </c>
      <c r="T6">
        <v>2</v>
      </c>
      <c r="U6">
        <v>34</v>
      </c>
      <c r="V6">
        <v>3</v>
      </c>
    </row>
    <row r="8" spans="2:29">
      <c r="B8" t="s">
        <v>3868</v>
      </c>
      <c r="C8">
        <f>SUM(H8:H9)</f>
        <v>565</v>
      </c>
      <c r="D8">
        <f>SUM(I8:I9)</f>
        <v>84</v>
      </c>
      <c r="E8" s="49">
        <f>D8/SUM(C8:D8)</f>
        <v>0.12942989214175654</v>
      </c>
      <c r="G8" t="s">
        <v>875</v>
      </c>
      <c r="H8">
        <f>SUM(Y8:AC8)</f>
        <v>332</v>
      </c>
      <c r="I8">
        <f>SUM(L8:V8)</f>
        <v>66</v>
      </c>
      <c r="M8">
        <v>1</v>
      </c>
      <c r="O8">
        <v>49</v>
      </c>
      <c r="R8">
        <v>2</v>
      </c>
      <c r="S8">
        <v>3</v>
      </c>
      <c r="U8">
        <v>11</v>
      </c>
      <c r="Y8">
        <v>93</v>
      </c>
      <c r="Z8">
        <v>65</v>
      </c>
      <c r="AA8">
        <v>135</v>
      </c>
      <c r="AB8">
        <v>21</v>
      </c>
      <c r="AC8">
        <v>18</v>
      </c>
    </row>
    <row r="9" spans="2:29">
      <c r="G9" t="s">
        <v>2934</v>
      </c>
      <c r="H9">
        <f>SUM(Y9:AC9)</f>
        <v>233</v>
      </c>
      <c r="I9">
        <f>SUM(L9:V9)</f>
        <v>18</v>
      </c>
      <c r="O9">
        <v>10</v>
      </c>
      <c r="S9">
        <v>3</v>
      </c>
      <c r="U9">
        <v>4</v>
      </c>
      <c r="V9">
        <v>1</v>
      </c>
      <c r="Y9">
        <v>45</v>
      </c>
      <c r="Z9">
        <v>64</v>
      </c>
      <c r="AA9">
        <v>78</v>
      </c>
      <c r="AB9">
        <v>16</v>
      </c>
      <c r="AC9">
        <v>30</v>
      </c>
    </row>
    <row r="10" spans="2:29">
      <c r="B10" t="s">
        <v>3869</v>
      </c>
      <c r="C10">
        <f>SUM(H10:H11)</f>
        <v>0</v>
      </c>
      <c r="D10">
        <f>SUM(I10:I11)</f>
        <v>68</v>
      </c>
      <c r="E10" s="49">
        <f>D10/SUM(C10:D10)</f>
        <v>1</v>
      </c>
      <c r="G10" t="s">
        <v>614</v>
      </c>
      <c r="H10">
        <f>SUM(Y10:AC10)</f>
        <v>0</v>
      </c>
      <c r="I10">
        <f>SUM(L10:V10)</f>
        <v>38</v>
      </c>
      <c r="M10">
        <v>5</v>
      </c>
      <c r="N10">
        <v>1</v>
      </c>
      <c r="O10">
        <v>12</v>
      </c>
      <c r="Q10">
        <v>3</v>
      </c>
      <c r="R10">
        <v>2</v>
      </c>
      <c r="T10">
        <v>1</v>
      </c>
      <c r="U10">
        <v>13</v>
      </c>
      <c r="V10">
        <v>1</v>
      </c>
      <c r="W10">
        <v>1</v>
      </c>
    </row>
    <row r="11" spans="2:29">
      <c r="G11" t="s">
        <v>3848</v>
      </c>
      <c r="H11">
        <f>SUM(Y11:AC11)</f>
        <v>0</v>
      </c>
      <c r="I11">
        <f>SUM(L11:V11)</f>
        <v>30</v>
      </c>
      <c r="M11">
        <v>3</v>
      </c>
      <c r="N11">
        <v>6</v>
      </c>
      <c r="O11">
        <v>4</v>
      </c>
      <c r="R11">
        <v>1</v>
      </c>
      <c r="T11">
        <v>1</v>
      </c>
      <c r="U11">
        <v>13</v>
      </c>
      <c r="V11">
        <v>2</v>
      </c>
    </row>
    <row r="13" spans="2:29">
      <c r="B13" t="s">
        <v>3874</v>
      </c>
      <c r="C13">
        <f>SUM(H13:H14)</f>
        <v>108</v>
      </c>
      <c r="D13">
        <f>SUM(I13:I14)</f>
        <v>153</v>
      </c>
      <c r="E13" s="49">
        <f>D13/SUM(C13:D13)</f>
        <v>0.58620689655172409</v>
      </c>
      <c r="G13" t="s">
        <v>685</v>
      </c>
      <c r="H13">
        <f>SUM(Y13:AC13)</f>
        <v>70</v>
      </c>
      <c r="I13">
        <f>SUM(L13:V13)</f>
        <v>153</v>
      </c>
      <c r="L13">
        <v>5</v>
      </c>
      <c r="M13">
        <v>22</v>
      </c>
      <c r="N13">
        <v>11</v>
      </c>
      <c r="O13">
        <v>27</v>
      </c>
      <c r="P13">
        <v>4</v>
      </c>
      <c r="Q13">
        <v>1</v>
      </c>
      <c r="R13">
        <v>6</v>
      </c>
      <c r="S13">
        <v>9</v>
      </c>
      <c r="T13">
        <v>17</v>
      </c>
      <c r="U13">
        <v>44</v>
      </c>
      <c r="V13">
        <v>7</v>
      </c>
      <c r="Y13">
        <v>18</v>
      </c>
      <c r="Z13">
        <v>18</v>
      </c>
      <c r="AA13">
        <v>9</v>
      </c>
      <c r="AB13">
        <v>16</v>
      </c>
      <c r="AC13">
        <v>9</v>
      </c>
    </row>
    <row r="14" spans="2:29">
      <c r="G14" t="s">
        <v>2929</v>
      </c>
      <c r="H14">
        <f t="shared" ref="H14:H16" si="0">SUM(Y14:AC14)</f>
        <v>38</v>
      </c>
      <c r="I14">
        <f t="shared" ref="I14:I16" si="1">SUM(L14:V14)</f>
        <v>0</v>
      </c>
      <c r="Y14">
        <v>6</v>
      </c>
      <c r="Z14">
        <v>9</v>
      </c>
      <c r="AA14">
        <v>12</v>
      </c>
      <c r="AB14">
        <v>5</v>
      </c>
      <c r="AC14">
        <v>6</v>
      </c>
    </row>
    <row r="15" spans="2:29">
      <c r="B15" t="s">
        <v>3875</v>
      </c>
      <c r="C15">
        <f>SUM(H15:H16)</f>
        <v>0</v>
      </c>
      <c r="D15">
        <f>SUM(I15:I16)</f>
        <v>2</v>
      </c>
      <c r="E15" s="49">
        <f>D15/SUM(C15:D15)</f>
        <v>1</v>
      </c>
      <c r="G15" t="s">
        <v>3872</v>
      </c>
      <c r="H15">
        <f t="shared" si="0"/>
        <v>0</v>
      </c>
      <c r="I15">
        <f t="shared" si="1"/>
        <v>0</v>
      </c>
    </row>
    <row r="16" spans="2:29">
      <c r="G16" t="s">
        <v>3873</v>
      </c>
      <c r="H16">
        <f t="shared" si="0"/>
        <v>0</v>
      </c>
      <c r="I16">
        <f t="shared" si="1"/>
        <v>2</v>
      </c>
      <c r="U16">
        <v>1</v>
      </c>
      <c r="V16">
        <v>1</v>
      </c>
    </row>
    <row r="21" spans="5:19">
      <c r="E21" t="s">
        <v>3889</v>
      </c>
      <c r="F21" s="72" t="s">
        <v>3882</v>
      </c>
      <c r="G21" s="72" t="s">
        <v>3883</v>
      </c>
      <c r="H21" s="72" t="s">
        <v>3884</v>
      </c>
      <c r="I21" s="72" t="s">
        <v>3885</v>
      </c>
      <c r="K21" s="72" t="s">
        <v>3878</v>
      </c>
      <c r="L21" s="72" t="s">
        <v>3879</v>
      </c>
      <c r="M21" s="72" t="s">
        <v>3880</v>
      </c>
      <c r="N21" s="72" t="s">
        <v>3881</v>
      </c>
      <c r="P21" s="72" t="s">
        <v>3886</v>
      </c>
      <c r="Q21" s="72" t="s">
        <v>3887</v>
      </c>
      <c r="R21" s="72" t="s">
        <v>3888</v>
      </c>
    </row>
    <row r="22" spans="5:19">
      <c r="E22" t="s">
        <v>3876</v>
      </c>
      <c r="F22">
        <f>H3</f>
        <v>233</v>
      </c>
      <c r="G22">
        <f>H4</f>
        <v>263</v>
      </c>
      <c r="H22">
        <f>H5</f>
        <v>0</v>
      </c>
      <c r="I22">
        <f>H6</f>
        <v>0</v>
      </c>
      <c r="J22">
        <f>SUM(F22:I22)</f>
        <v>496</v>
      </c>
      <c r="K22">
        <f>H8</f>
        <v>332</v>
      </c>
      <c r="L22">
        <f>H9</f>
        <v>233</v>
      </c>
      <c r="M22">
        <f>H10</f>
        <v>0</v>
      </c>
      <c r="N22">
        <f>H11</f>
        <v>0</v>
      </c>
      <c r="O22">
        <f>SUM(K22:N22)</f>
        <v>565</v>
      </c>
      <c r="P22">
        <f>H13</f>
        <v>70</v>
      </c>
      <c r="Q22">
        <f>H14</f>
        <v>38</v>
      </c>
      <c r="R22">
        <f>H16</f>
        <v>0</v>
      </c>
      <c r="S22">
        <f>SUM(P22:R22)</f>
        <v>108</v>
      </c>
    </row>
    <row r="23" spans="5:19">
      <c r="E23" t="s">
        <v>3877</v>
      </c>
      <c r="F23">
        <f>I3</f>
        <v>121</v>
      </c>
      <c r="G23">
        <f>I4</f>
        <v>18</v>
      </c>
      <c r="H23">
        <f>I5</f>
        <v>17</v>
      </c>
      <c r="I23">
        <f>I6</f>
        <v>73</v>
      </c>
      <c r="J23">
        <f>SUM(F23:I23)</f>
        <v>229</v>
      </c>
      <c r="K23">
        <f>I8</f>
        <v>66</v>
      </c>
      <c r="L23">
        <f>I9</f>
        <v>18</v>
      </c>
      <c r="M23">
        <f>I10</f>
        <v>38</v>
      </c>
      <c r="N23">
        <f>I11</f>
        <v>30</v>
      </c>
      <c r="O23">
        <f>SUM(K23:N23)</f>
        <v>152</v>
      </c>
      <c r="P23">
        <f>I13</f>
        <v>153</v>
      </c>
      <c r="Q23">
        <f>I14</f>
        <v>0</v>
      </c>
      <c r="R23">
        <f>I16</f>
        <v>2</v>
      </c>
      <c r="S23">
        <f>SUM(P23:R23)</f>
        <v>155</v>
      </c>
    </row>
    <row r="24" spans="5:19">
      <c r="E24" t="s">
        <v>1215</v>
      </c>
      <c r="F24">
        <f>SUM(F22:F23)</f>
        <v>354</v>
      </c>
      <c r="G24">
        <f>SUM(G22:G23)</f>
        <v>281</v>
      </c>
      <c r="H24">
        <f>SUM(H22:H23)</f>
        <v>17</v>
      </c>
      <c r="I24">
        <f>SUM(I22:I23)</f>
        <v>73</v>
      </c>
      <c r="J24">
        <f>SUM(F24:I24)</f>
        <v>725</v>
      </c>
      <c r="K24">
        <f>SUM(K22:K23)</f>
        <v>398</v>
      </c>
      <c r="L24">
        <f>SUM(L22:L23)</f>
        <v>251</v>
      </c>
      <c r="M24">
        <f>SUM(M22:M23)</f>
        <v>38</v>
      </c>
      <c r="N24">
        <f>SUM(N22:N23)</f>
        <v>30</v>
      </c>
      <c r="O24">
        <f>SUM(K24:N24)</f>
        <v>717</v>
      </c>
      <c r="P24">
        <f>SUM(P22:P23)</f>
        <v>223</v>
      </c>
      <c r="Q24">
        <f>SUM(Q22:Q23)</f>
        <v>38</v>
      </c>
      <c r="R24">
        <f>SUM(R22:R23)</f>
        <v>2</v>
      </c>
      <c r="S24">
        <f>SUM(P24:R24)</f>
        <v>263</v>
      </c>
    </row>
    <row r="35" spans="7:10">
      <c r="H35" t="str">
        <f t="shared" ref="H35:I35" si="2">H2</f>
        <v>_V#</v>
      </c>
      <c r="I35" t="str">
        <f t="shared" si="2"/>
        <v>_C#</v>
      </c>
      <c r="J35" t="s">
        <v>1215</v>
      </c>
    </row>
    <row r="36" spans="7:10">
      <c r="G36" t="str">
        <f t="shared" ref="G36:I39" si="3">G3</f>
        <v>ma</v>
      </c>
      <c r="H36">
        <f t="shared" si="3"/>
        <v>233</v>
      </c>
      <c r="I36">
        <f t="shared" si="3"/>
        <v>121</v>
      </c>
      <c r="J36">
        <f>SUM(H36:I36)</f>
        <v>354</v>
      </c>
    </row>
    <row r="37" spans="7:10">
      <c r="G37" t="str">
        <f t="shared" si="3"/>
        <v>m</v>
      </c>
      <c r="H37">
        <f t="shared" si="3"/>
        <v>263</v>
      </c>
      <c r="I37">
        <f t="shared" si="3"/>
        <v>18</v>
      </c>
      <c r="J37">
        <f t="shared" ref="J37:J46" si="4">SUM(H37:I37)</f>
        <v>281</v>
      </c>
    </row>
    <row r="38" spans="7:10">
      <c r="G38" t="str">
        <f t="shared" si="3"/>
        <v>ama</v>
      </c>
      <c r="I38">
        <f t="shared" si="3"/>
        <v>17</v>
      </c>
      <c r="J38">
        <f t="shared" si="4"/>
        <v>17</v>
      </c>
    </row>
    <row r="39" spans="7:10">
      <c r="G39" t="str">
        <f t="shared" si="3"/>
        <v>am</v>
      </c>
      <c r="I39">
        <f t="shared" si="3"/>
        <v>73</v>
      </c>
      <c r="J39">
        <f t="shared" si="4"/>
        <v>73</v>
      </c>
    </row>
    <row r="40" spans="7:10">
      <c r="G40" t="str">
        <f t="shared" ref="G40:I41" si="5">G8</f>
        <v>te</v>
      </c>
      <c r="H40">
        <f t="shared" si="5"/>
        <v>332</v>
      </c>
      <c r="I40">
        <f t="shared" si="5"/>
        <v>66</v>
      </c>
      <c r="J40">
        <f t="shared" si="4"/>
        <v>398</v>
      </c>
    </row>
    <row r="41" spans="7:10">
      <c r="G41" t="str">
        <f t="shared" si="5"/>
        <v>t</v>
      </c>
      <c r="H41">
        <f t="shared" si="5"/>
        <v>233</v>
      </c>
      <c r="I41">
        <f t="shared" si="5"/>
        <v>18</v>
      </c>
      <c r="J41">
        <f t="shared" si="4"/>
        <v>251</v>
      </c>
    </row>
    <row r="42" spans="7:10">
      <c r="G42" t="str">
        <f>G10</f>
        <v>ate</v>
      </c>
      <c r="I42">
        <f>I10</f>
        <v>38</v>
      </c>
      <c r="J42">
        <f t="shared" si="4"/>
        <v>38</v>
      </c>
    </row>
    <row r="43" spans="7:10">
      <c r="G43" t="str">
        <f>G11</f>
        <v>at</v>
      </c>
      <c r="I43">
        <f>I11</f>
        <v>30</v>
      </c>
      <c r="J43">
        <f t="shared" si="4"/>
        <v>30</v>
      </c>
    </row>
    <row r="44" spans="7:10">
      <c r="G44" t="str">
        <f>G13</f>
        <v>fa</v>
      </c>
      <c r="H44">
        <f>H13</f>
        <v>70</v>
      </c>
      <c r="I44">
        <f>I13</f>
        <v>153</v>
      </c>
      <c r="J44">
        <f t="shared" si="4"/>
        <v>223</v>
      </c>
    </row>
    <row r="45" spans="7:10">
      <c r="G45" t="str">
        <f>G14</f>
        <v>f</v>
      </c>
      <c r="H45">
        <f>H14</f>
        <v>38</v>
      </c>
      <c r="J45">
        <f t="shared" si="4"/>
        <v>38</v>
      </c>
    </row>
    <row r="46" spans="7:10">
      <c r="G46" t="str">
        <f>G16</f>
        <v>af</v>
      </c>
      <c r="I46">
        <f>I16</f>
        <v>2</v>
      </c>
      <c r="J46">
        <f t="shared" si="4"/>
        <v>2</v>
      </c>
    </row>
    <row r="49" spans="6:9">
      <c r="F49" s="72"/>
      <c r="G49" s="72"/>
      <c r="H49" s="72"/>
      <c r="I49" s="72"/>
    </row>
    <row r="53" spans="6:9">
      <c r="F53" s="72"/>
      <c r="G53" s="72"/>
      <c r="H53" s="72"/>
      <c r="I53" s="72"/>
    </row>
    <row r="57" spans="6:9">
      <c r="F57" s="72"/>
      <c r="G57" s="72"/>
      <c r="H57" s="72"/>
      <c r="I57" s="7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62"/>
  <sheetViews>
    <sheetView workbookViewId="0">
      <pane ySplit="1" topLeftCell="A2" activePane="bottomLeft" state="frozen"/>
      <selection pane="bottomLeft" activeCell="C9" sqref="C9"/>
    </sheetView>
  </sheetViews>
  <sheetFormatPr defaultColWidth="7.7109375" defaultRowHeight="12.75"/>
  <cols>
    <col min="1" max="4" width="4.42578125" style="1" customWidth="1"/>
    <col min="5" max="5" width="9.5703125" style="1" customWidth="1"/>
    <col min="6" max="6" width="7.7109375" style="1"/>
    <col min="7" max="7" width="7" style="1" bestFit="1" customWidth="1"/>
    <col min="8" max="9" width="7.7109375" style="1"/>
    <col min="10" max="10" width="5.140625" style="1" customWidth="1"/>
    <col min="11" max="16384" width="7.7109375" style="1"/>
  </cols>
  <sheetData>
    <row r="1" spans="1:13">
      <c r="B1" s="1" t="s">
        <v>3897</v>
      </c>
      <c r="C1" s="1" t="s">
        <v>3896</v>
      </c>
      <c r="E1" s="1" t="s">
        <v>584</v>
      </c>
      <c r="F1" s="1" t="s">
        <v>2313</v>
      </c>
      <c r="G1" s="1" t="s">
        <v>3972</v>
      </c>
      <c r="H1" s="1" t="s">
        <v>3971</v>
      </c>
      <c r="K1" s="1" t="s">
        <v>3961</v>
      </c>
      <c r="L1" s="1" t="s">
        <v>3860</v>
      </c>
      <c r="M1" s="1" t="s">
        <v>2904</v>
      </c>
    </row>
    <row r="2" spans="1:13">
      <c r="A2" s="1" t="s">
        <v>2933</v>
      </c>
      <c r="B2" s="1">
        <v>1</v>
      </c>
      <c r="E2" s="1" t="s">
        <v>1116</v>
      </c>
      <c r="G2" s="1" t="s">
        <v>3973</v>
      </c>
      <c r="H2" s="1" t="s">
        <v>3963</v>
      </c>
      <c r="I2" s="1" t="s">
        <v>3974</v>
      </c>
      <c r="K2" s="1">
        <v>0</v>
      </c>
    </row>
    <row r="3" spans="1:13">
      <c r="A3" s="1" t="s">
        <v>2934</v>
      </c>
      <c r="B3" s="1">
        <v>1</v>
      </c>
      <c r="C3" s="1">
        <v>1</v>
      </c>
      <c r="E3" s="1" t="s">
        <v>3992</v>
      </c>
      <c r="F3" s="1" t="s">
        <v>3992</v>
      </c>
      <c r="H3" s="1" t="s">
        <v>3982</v>
      </c>
      <c r="I3" s="1" t="s">
        <v>3975</v>
      </c>
      <c r="K3" s="1">
        <v>1</v>
      </c>
      <c r="L3" s="1" t="s">
        <v>3962</v>
      </c>
    </row>
    <row r="4" spans="1:13">
      <c r="A4" s="1" t="s">
        <v>2931</v>
      </c>
      <c r="B4" s="1">
        <v>1</v>
      </c>
      <c r="C4" s="1">
        <v>1</v>
      </c>
      <c r="E4" s="1" t="s">
        <v>443</v>
      </c>
      <c r="F4" s="1" t="s">
        <v>443</v>
      </c>
      <c r="G4" s="1" t="s">
        <v>4002</v>
      </c>
      <c r="H4" s="1" t="s">
        <v>3958</v>
      </c>
      <c r="I4" s="1" t="s">
        <v>1767</v>
      </c>
      <c r="K4" s="1">
        <v>1</v>
      </c>
      <c r="L4" s="1" t="s">
        <v>2934</v>
      </c>
    </row>
    <row r="5" spans="1:13">
      <c r="A5" s="1" t="s">
        <v>2977</v>
      </c>
      <c r="B5" s="1">
        <v>1</v>
      </c>
      <c r="C5" s="1">
        <v>0</v>
      </c>
      <c r="E5" s="1" t="s">
        <v>427</v>
      </c>
      <c r="F5" s="1" t="s">
        <v>427</v>
      </c>
      <c r="H5" s="1" t="s">
        <v>3926</v>
      </c>
      <c r="I5" s="1" t="s">
        <v>3976</v>
      </c>
      <c r="K5" s="1">
        <v>1</v>
      </c>
      <c r="M5" s="1" t="s">
        <v>2931</v>
      </c>
    </row>
    <row r="6" spans="1:13">
      <c r="A6" s="1" t="s">
        <v>2928</v>
      </c>
      <c r="B6" s="1">
        <v>1</v>
      </c>
      <c r="C6" s="1">
        <v>1</v>
      </c>
      <c r="E6" s="1" t="s">
        <v>624</v>
      </c>
      <c r="F6" s="1" t="s">
        <v>4003</v>
      </c>
      <c r="H6" s="1" t="s">
        <v>3900</v>
      </c>
      <c r="I6" s="1" t="s">
        <v>2014</v>
      </c>
      <c r="K6" s="1">
        <v>1</v>
      </c>
      <c r="M6" s="1" t="s">
        <v>2927</v>
      </c>
    </row>
    <row r="7" spans="1:13">
      <c r="A7" s="1" t="s">
        <v>2929</v>
      </c>
      <c r="B7" s="1">
        <v>1</v>
      </c>
      <c r="C7" s="1">
        <v>0</v>
      </c>
      <c r="E7" s="1" t="s">
        <v>659</v>
      </c>
      <c r="F7" s="1" t="s">
        <v>3924</v>
      </c>
      <c r="G7" s="1" t="s">
        <v>3964</v>
      </c>
      <c r="H7" s="1" t="s">
        <v>3925</v>
      </c>
      <c r="I7" s="1" t="s">
        <v>3977</v>
      </c>
      <c r="K7" s="1">
        <v>1</v>
      </c>
      <c r="L7" s="1" t="s">
        <v>1141</v>
      </c>
    </row>
    <row r="8" spans="1:13">
      <c r="A8" s="1" t="s">
        <v>2927</v>
      </c>
      <c r="B8" s="1">
        <v>1</v>
      </c>
      <c r="C8" s="1">
        <v>1</v>
      </c>
      <c r="E8" s="1" t="s">
        <v>3274</v>
      </c>
      <c r="F8" s="1" t="s">
        <v>3902</v>
      </c>
      <c r="H8" s="1" t="s">
        <v>3903</v>
      </c>
      <c r="I8" s="1" t="s">
        <v>2779</v>
      </c>
      <c r="J8" s="1" t="s">
        <v>3909</v>
      </c>
      <c r="K8" s="1">
        <v>1</v>
      </c>
      <c r="M8" s="1" t="s">
        <v>2927</v>
      </c>
    </row>
    <row r="9" spans="1:13">
      <c r="A9" s="1" t="s">
        <v>2930</v>
      </c>
      <c r="C9" s="1">
        <v>0</v>
      </c>
      <c r="E9" s="1" t="s">
        <v>3960</v>
      </c>
      <c r="H9" s="1" t="s">
        <v>3959</v>
      </c>
      <c r="I9" s="1" t="s">
        <v>3978</v>
      </c>
      <c r="K9" s="1">
        <v>0</v>
      </c>
    </row>
    <row r="10" spans="1:13">
      <c r="A10" s="1" t="s">
        <v>2932</v>
      </c>
      <c r="B10" s="1">
        <v>1</v>
      </c>
      <c r="C10" s="1">
        <v>1</v>
      </c>
      <c r="E10" s="1" t="s">
        <v>170</v>
      </c>
      <c r="F10" s="1" t="s">
        <v>170</v>
      </c>
      <c r="G10" s="1" t="s">
        <v>3966</v>
      </c>
      <c r="H10" s="1" t="s">
        <v>3945</v>
      </c>
      <c r="I10" s="1" t="s">
        <v>1380</v>
      </c>
      <c r="K10" s="1">
        <v>1</v>
      </c>
      <c r="L10" s="1" t="s">
        <v>2933</v>
      </c>
    </row>
    <row r="11" spans="1:13">
      <c r="A11" s="1" t="s">
        <v>1141</v>
      </c>
      <c r="B11" s="1">
        <v>1</v>
      </c>
      <c r="C11" s="1">
        <v>1</v>
      </c>
      <c r="E11" s="1" t="s">
        <v>3908</v>
      </c>
      <c r="F11" s="1" t="s">
        <v>4004</v>
      </c>
      <c r="H11" s="1" t="s">
        <v>3906</v>
      </c>
      <c r="I11" s="1" t="s">
        <v>1948</v>
      </c>
      <c r="K11" s="1">
        <v>1</v>
      </c>
      <c r="L11" s="1" t="s">
        <v>2933</v>
      </c>
    </row>
    <row r="12" spans="1:13">
      <c r="A12" s="1" t="s">
        <v>2926</v>
      </c>
      <c r="B12" s="1">
        <v>1</v>
      </c>
      <c r="E12" s="1" t="s">
        <v>814</v>
      </c>
      <c r="H12" s="1" t="s">
        <v>3969</v>
      </c>
      <c r="I12" s="1" t="s">
        <v>2277</v>
      </c>
      <c r="K12" s="1">
        <v>1</v>
      </c>
      <c r="L12" s="1" t="s">
        <v>2927</v>
      </c>
    </row>
    <row r="13" spans="1:13">
      <c r="E13" s="1" t="s">
        <v>895</v>
      </c>
      <c r="F13" s="1" t="s">
        <v>3979</v>
      </c>
      <c r="H13" s="1" t="s">
        <v>3970</v>
      </c>
      <c r="I13" s="1" t="s">
        <v>3994</v>
      </c>
      <c r="K13" s="1">
        <v>0</v>
      </c>
      <c r="L13" s="1" t="s">
        <v>2932</v>
      </c>
    </row>
    <row r="14" spans="1:13">
      <c r="E14" s="1" t="s">
        <v>979</v>
      </c>
      <c r="F14" s="1" t="s">
        <v>979</v>
      </c>
      <c r="G14" s="1" t="s">
        <v>610</v>
      </c>
      <c r="H14" s="1" t="s">
        <v>3923</v>
      </c>
      <c r="I14" s="1" t="s">
        <v>2565</v>
      </c>
      <c r="K14" s="1">
        <v>1</v>
      </c>
      <c r="M14" s="1" t="s">
        <v>2927</v>
      </c>
    </row>
    <row r="15" spans="1:13">
      <c r="E15" s="1" t="s">
        <v>3933</v>
      </c>
      <c r="G15" s="1" t="s">
        <v>4005</v>
      </c>
      <c r="H15" s="1" t="s">
        <v>3934</v>
      </c>
      <c r="I15" s="1" t="s">
        <v>3995</v>
      </c>
      <c r="K15" s="1">
        <v>1</v>
      </c>
      <c r="M15" s="1" t="s">
        <v>2927</v>
      </c>
    </row>
    <row r="16" spans="1:13">
      <c r="E16" s="1" t="s">
        <v>129</v>
      </c>
      <c r="F16" s="1" t="s">
        <v>3950</v>
      </c>
      <c r="G16" s="1" t="s">
        <v>2041</v>
      </c>
      <c r="H16" s="1" t="s">
        <v>3927</v>
      </c>
      <c r="I16" s="1" t="s">
        <v>1316</v>
      </c>
      <c r="K16" s="1">
        <v>1</v>
      </c>
      <c r="L16" s="1" t="s">
        <v>2934</v>
      </c>
    </row>
    <row r="17" spans="5:13">
      <c r="E17" s="1" t="s">
        <v>3594</v>
      </c>
      <c r="H17" s="1" t="s">
        <v>3983</v>
      </c>
      <c r="I17" s="1" t="s">
        <v>3996</v>
      </c>
      <c r="K17" s="1">
        <v>1</v>
      </c>
      <c r="L17" s="1" t="s">
        <v>2926</v>
      </c>
    </row>
    <row r="18" spans="5:13">
      <c r="E18" s="1" t="s">
        <v>1102</v>
      </c>
      <c r="H18" s="1" t="s">
        <v>3967</v>
      </c>
      <c r="I18" s="1" t="s">
        <v>2740</v>
      </c>
      <c r="K18" s="1">
        <v>1</v>
      </c>
      <c r="M18" s="1" t="s">
        <v>2931</v>
      </c>
    </row>
    <row r="19" spans="5:13">
      <c r="E19" s="1" t="s">
        <v>3993</v>
      </c>
      <c r="H19" s="1" t="s">
        <v>3968</v>
      </c>
      <c r="I19" s="1" t="s">
        <v>3997</v>
      </c>
      <c r="K19" s="1">
        <v>1</v>
      </c>
      <c r="L19" s="1" t="s">
        <v>2926</v>
      </c>
    </row>
    <row r="20" spans="5:13">
      <c r="E20" s="1" t="s">
        <v>3948</v>
      </c>
      <c r="F20" s="1" t="s">
        <v>3948</v>
      </c>
      <c r="H20" s="1" t="s">
        <v>3949</v>
      </c>
      <c r="I20" s="1" t="s">
        <v>3998</v>
      </c>
      <c r="K20" s="1">
        <v>1</v>
      </c>
      <c r="L20" s="1" t="s">
        <v>1141</v>
      </c>
    </row>
    <row r="21" spans="5:13">
      <c r="E21" s="1" t="s">
        <v>301</v>
      </c>
      <c r="H21" s="1" t="s">
        <v>3944</v>
      </c>
      <c r="I21" s="1" t="s">
        <v>3999</v>
      </c>
      <c r="K21" s="1">
        <v>1</v>
      </c>
      <c r="M21" s="1" t="s">
        <v>2927</v>
      </c>
    </row>
    <row r="22" spans="5:13">
      <c r="E22" s="1" t="s">
        <v>459</v>
      </c>
      <c r="F22" s="1" t="s">
        <v>3930</v>
      </c>
      <c r="G22" s="1" t="s">
        <v>3981</v>
      </c>
      <c r="H22" s="1" t="s">
        <v>3931</v>
      </c>
      <c r="I22" s="1" t="s">
        <v>4000</v>
      </c>
      <c r="K22" s="1">
        <v>1</v>
      </c>
      <c r="M22" s="1" t="s">
        <v>2934</v>
      </c>
    </row>
    <row r="23" spans="5:13">
      <c r="E23" s="1" t="s">
        <v>828</v>
      </c>
      <c r="F23" s="1" t="s">
        <v>828</v>
      </c>
      <c r="G23" s="1" t="s">
        <v>3965</v>
      </c>
      <c r="H23" s="1" t="s">
        <v>3928</v>
      </c>
      <c r="I23" s="1" t="s">
        <v>2308</v>
      </c>
      <c r="K23" s="1">
        <v>1</v>
      </c>
      <c r="L23" s="1" t="s">
        <v>1141</v>
      </c>
    </row>
    <row r="24" spans="5:13">
      <c r="E24" s="1" t="s">
        <v>345</v>
      </c>
      <c r="F24" s="1" t="s">
        <v>3918</v>
      </c>
      <c r="H24" s="1" t="s">
        <v>3929</v>
      </c>
      <c r="I24" s="1" t="s">
        <v>1631</v>
      </c>
      <c r="K24" s="1">
        <v>1</v>
      </c>
      <c r="L24" s="1" t="s">
        <v>2932</v>
      </c>
    </row>
    <row r="25" spans="5:13">
      <c r="E25" s="1" t="s">
        <v>800</v>
      </c>
      <c r="F25" s="1" t="s">
        <v>3919</v>
      </c>
      <c r="G25" s="1" t="s">
        <v>4006</v>
      </c>
      <c r="H25" s="1" t="s">
        <v>3920</v>
      </c>
      <c r="I25" s="1" t="s">
        <v>2256</v>
      </c>
      <c r="K25" s="1">
        <v>1</v>
      </c>
      <c r="L25" s="1" t="s">
        <v>2926</v>
      </c>
    </row>
    <row r="26" spans="5:13">
      <c r="E26" s="1" t="s">
        <v>719</v>
      </c>
      <c r="F26" s="1" t="s">
        <v>3921</v>
      </c>
      <c r="G26" s="1" t="s">
        <v>3980</v>
      </c>
      <c r="H26" s="1" t="s">
        <v>3922</v>
      </c>
      <c r="I26" s="1" t="s">
        <v>4001</v>
      </c>
    </row>
    <row r="27" spans="5:13">
      <c r="F27" s="1" t="s">
        <v>3946</v>
      </c>
      <c r="H27" s="1" t="s">
        <v>3947</v>
      </c>
      <c r="K27" s="1">
        <v>1</v>
      </c>
      <c r="L27" s="1" t="s">
        <v>2934</v>
      </c>
    </row>
    <row r="28" spans="5:13">
      <c r="H28" s="1" t="s">
        <v>3957</v>
      </c>
      <c r="K28" s="1">
        <v>1</v>
      </c>
      <c r="L28" s="1" t="s">
        <v>2926</v>
      </c>
    </row>
    <row r="29" spans="5:13">
      <c r="H29" s="1" t="s">
        <v>3954</v>
      </c>
      <c r="K29" s="1">
        <v>1</v>
      </c>
      <c r="L29" s="1" t="s">
        <v>2931</v>
      </c>
    </row>
    <row r="30" spans="5:13">
      <c r="H30" s="1" t="s">
        <v>3955</v>
      </c>
      <c r="K30" s="1">
        <v>1</v>
      </c>
      <c r="L30" s="1" t="s">
        <v>2931</v>
      </c>
    </row>
    <row r="31" spans="5:13">
      <c r="H31" s="1" t="s">
        <v>3984</v>
      </c>
      <c r="K31" s="1">
        <v>1</v>
      </c>
      <c r="L31" s="1" t="s">
        <v>3962</v>
      </c>
    </row>
    <row r="32" spans="5:13">
      <c r="F32" s="1" t="s">
        <v>3985</v>
      </c>
      <c r="H32" s="1" t="s">
        <v>3986</v>
      </c>
      <c r="K32" s="1">
        <v>1</v>
      </c>
      <c r="L32" s="1" t="s">
        <v>3962</v>
      </c>
    </row>
    <row r="33" spans="6:13">
      <c r="F33" s="1" t="s">
        <v>3952</v>
      </c>
      <c r="H33" s="1" t="s">
        <v>3953</v>
      </c>
      <c r="K33" s="1">
        <v>1</v>
      </c>
      <c r="L33" s="1" t="s">
        <v>2931</v>
      </c>
    </row>
    <row r="34" spans="6:13">
      <c r="H34" s="1" t="s">
        <v>3956</v>
      </c>
      <c r="K34" s="1">
        <v>1</v>
      </c>
      <c r="L34" s="1" t="s">
        <v>2931</v>
      </c>
    </row>
    <row r="35" spans="6:13">
      <c r="F35" s="1" t="s">
        <v>3912</v>
      </c>
      <c r="H35" s="1" t="s">
        <v>3913</v>
      </c>
      <c r="K35" s="1">
        <v>1</v>
      </c>
      <c r="M35" s="1" t="s">
        <v>2928</v>
      </c>
    </row>
    <row r="36" spans="6:13">
      <c r="F36" s="1" t="s">
        <v>3987</v>
      </c>
      <c r="H36" s="1" t="s">
        <v>3988</v>
      </c>
      <c r="K36" s="1">
        <v>1</v>
      </c>
      <c r="L36" s="1" t="s">
        <v>3962</v>
      </c>
    </row>
    <row r="37" spans="6:13">
      <c r="F37" s="1" t="s">
        <v>3989</v>
      </c>
      <c r="K37" s="1">
        <v>1</v>
      </c>
      <c r="L37" s="1" t="s">
        <v>3962</v>
      </c>
    </row>
    <row r="38" spans="6:13">
      <c r="F38" s="1" t="s">
        <v>3990</v>
      </c>
      <c r="K38" s="1">
        <v>1</v>
      </c>
      <c r="L38" s="1" t="s">
        <v>3962</v>
      </c>
    </row>
    <row r="39" spans="6:13">
      <c r="F39" s="1" t="s">
        <v>3951</v>
      </c>
      <c r="K39" s="1">
        <v>1</v>
      </c>
      <c r="L39" s="1" t="s">
        <v>2934</v>
      </c>
    </row>
    <row r="40" spans="6:13">
      <c r="F40" s="1" t="s">
        <v>3907</v>
      </c>
      <c r="K40" s="1">
        <v>1</v>
      </c>
      <c r="M40" s="1" t="s">
        <v>2927</v>
      </c>
    </row>
    <row r="41" spans="6:13">
      <c r="F41" s="1" t="s">
        <v>3914</v>
      </c>
      <c r="K41" s="1">
        <v>1</v>
      </c>
      <c r="M41" s="1" t="s">
        <v>2930</v>
      </c>
    </row>
    <row r="42" spans="6:13">
      <c r="F42" s="1" t="s">
        <v>3915</v>
      </c>
      <c r="K42" s="1">
        <v>1</v>
      </c>
      <c r="M42" s="1" t="s">
        <v>2927</v>
      </c>
    </row>
    <row r="43" spans="6:13">
      <c r="F43" s="1" t="s">
        <v>3916</v>
      </c>
      <c r="K43" s="1">
        <v>1</v>
      </c>
      <c r="M43" s="1" t="s">
        <v>2934</v>
      </c>
    </row>
    <row r="44" spans="6:13">
      <c r="F44" s="1" t="s">
        <v>3917</v>
      </c>
      <c r="K44" s="1">
        <v>1</v>
      </c>
      <c r="M44" s="1" t="s">
        <v>2934</v>
      </c>
    </row>
    <row r="45" spans="6:13">
      <c r="F45" s="1" t="s">
        <v>3943</v>
      </c>
      <c r="K45" s="1">
        <v>1</v>
      </c>
      <c r="M45" s="1" t="s">
        <v>2934</v>
      </c>
    </row>
    <row r="46" spans="6:13">
      <c r="F46" s="1" t="s">
        <v>3940</v>
      </c>
      <c r="K46" s="1">
        <v>1</v>
      </c>
      <c r="M46" s="1" t="s">
        <v>2934</v>
      </c>
    </row>
    <row r="47" spans="6:13">
      <c r="F47" s="1" t="s">
        <v>3936</v>
      </c>
      <c r="K47" s="1">
        <v>1</v>
      </c>
      <c r="M47" s="1" t="s">
        <v>2934</v>
      </c>
    </row>
    <row r="48" spans="6:13">
      <c r="F48" s="1" t="s">
        <v>3937</v>
      </c>
      <c r="K48" s="1">
        <v>1</v>
      </c>
      <c r="M48" s="1" t="s">
        <v>2934</v>
      </c>
    </row>
    <row r="49" spans="6:13">
      <c r="F49" s="1" t="s">
        <v>3938</v>
      </c>
      <c r="K49" s="1">
        <v>1</v>
      </c>
      <c r="M49" s="1" t="s">
        <v>2934</v>
      </c>
    </row>
    <row r="50" spans="6:13">
      <c r="F50" s="1" t="s">
        <v>3941</v>
      </c>
      <c r="K50" s="1">
        <v>1</v>
      </c>
      <c r="M50" s="1" t="s">
        <v>2928</v>
      </c>
    </row>
    <row r="51" spans="6:13">
      <c r="F51" s="1" t="s">
        <v>3898</v>
      </c>
      <c r="K51" s="1">
        <v>0</v>
      </c>
    </row>
    <row r="52" spans="6:13">
      <c r="F52" s="1" t="s">
        <v>3899</v>
      </c>
      <c r="K52" s="1">
        <v>0</v>
      </c>
    </row>
    <row r="53" spans="6:13">
      <c r="F53" s="1" t="s">
        <v>3901</v>
      </c>
      <c r="K53" s="1">
        <v>0</v>
      </c>
    </row>
    <row r="54" spans="6:13">
      <c r="F54" s="1" t="s">
        <v>3904</v>
      </c>
      <c r="K54" s="1">
        <v>0</v>
      </c>
    </row>
    <row r="55" spans="6:13">
      <c r="F55" s="1" t="s">
        <v>3905</v>
      </c>
      <c r="K55" s="1">
        <v>0</v>
      </c>
    </row>
    <row r="56" spans="6:13">
      <c r="F56" s="1" t="s">
        <v>3911</v>
      </c>
      <c r="K56" s="1">
        <v>0</v>
      </c>
    </row>
    <row r="57" spans="6:13">
      <c r="F57" s="1" t="s">
        <v>3910</v>
      </c>
      <c r="K57" s="1">
        <v>0</v>
      </c>
    </row>
    <row r="58" spans="6:13">
      <c r="F58" s="1" t="s">
        <v>3935</v>
      </c>
      <c r="K58" s="1">
        <v>0</v>
      </c>
    </row>
    <row r="59" spans="6:13">
      <c r="F59" s="1" t="s">
        <v>3939</v>
      </c>
      <c r="K59" s="1">
        <v>0</v>
      </c>
    </row>
    <row r="60" spans="6:13">
      <c r="F60" s="1" t="s">
        <v>3942</v>
      </c>
      <c r="K60" s="1">
        <v>0</v>
      </c>
    </row>
    <row r="61" spans="6:13">
      <c r="F61" s="2" t="s">
        <v>3991</v>
      </c>
      <c r="G61" s="2"/>
      <c r="K61" s="1">
        <v>0</v>
      </c>
    </row>
    <row r="62" spans="6:13">
      <c r="F62" s="1" t="s">
        <v>3932</v>
      </c>
      <c r="K62" s="1">
        <v>0</v>
      </c>
    </row>
  </sheetData>
  <sortState ref="E2:M63">
    <sortCondition ref="H2:H63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7"/>
  <sheetViews>
    <sheetView workbookViewId="0">
      <selection activeCell="L7" sqref="L7"/>
    </sheetView>
  </sheetViews>
  <sheetFormatPr defaultRowHeight="12.75"/>
  <cols>
    <col min="1" max="1" width="17.28515625" bestFit="1" customWidth="1"/>
    <col min="2" max="2" width="2" bestFit="1" customWidth="1"/>
    <col min="3" max="3" width="18.28515625" bestFit="1" customWidth="1"/>
    <col min="4" max="4" width="2" bestFit="1" customWidth="1"/>
    <col min="5" max="5" width="15.140625" bestFit="1" customWidth="1"/>
    <col min="6" max="6" width="2" bestFit="1" customWidth="1"/>
    <col min="7" max="7" width="15.140625" customWidth="1"/>
    <col min="8" max="8" width="2" bestFit="1" customWidth="1"/>
    <col min="9" max="15" width="2.85546875" customWidth="1"/>
    <col min="16" max="16" width="21.42578125" bestFit="1" customWidth="1"/>
    <col min="18" max="18" width="19.28515625" bestFit="1" customWidth="1"/>
  </cols>
  <sheetData>
    <row r="1" spans="1:17">
      <c r="A1" s="1"/>
      <c r="C1" s="1"/>
      <c r="E1" s="1"/>
      <c r="G1" s="1"/>
      <c r="H1" s="1"/>
      <c r="J1" t="s">
        <v>2961</v>
      </c>
      <c r="K1" t="s">
        <v>2962</v>
      </c>
      <c r="L1" t="s">
        <v>2963</v>
      </c>
      <c r="M1" t="s">
        <v>872</v>
      </c>
      <c r="N1" t="s">
        <v>2964</v>
      </c>
      <c r="O1" t="s">
        <v>4076</v>
      </c>
      <c r="Q1" s="1"/>
    </row>
    <row r="2" spans="1:17">
      <c r="I2" t="s">
        <v>2961</v>
      </c>
      <c r="J2" t="s">
        <v>11</v>
      </c>
      <c r="K2" t="s">
        <v>4077</v>
      </c>
      <c r="L2" t="s">
        <v>10</v>
      </c>
      <c r="M2" t="s">
        <v>4078</v>
      </c>
      <c r="N2" t="s">
        <v>2822</v>
      </c>
    </row>
    <row r="3" spans="1:17">
      <c r="I3" t="s">
        <v>2962</v>
      </c>
      <c r="J3" t="s">
        <v>2823</v>
      </c>
      <c r="K3" t="s">
        <v>30</v>
      </c>
      <c r="L3" t="s">
        <v>2824</v>
      </c>
      <c r="M3" t="s">
        <v>2825</v>
      </c>
      <c r="N3" t="s">
        <v>286</v>
      </c>
    </row>
    <row r="4" spans="1:17">
      <c r="I4" t="s">
        <v>2963</v>
      </c>
      <c r="J4" t="s">
        <v>395</v>
      </c>
      <c r="K4" t="s">
        <v>2826</v>
      </c>
      <c r="L4" t="s">
        <v>7</v>
      </c>
      <c r="M4" t="s">
        <v>140</v>
      </c>
      <c r="N4" t="s">
        <v>22</v>
      </c>
    </row>
    <row r="5" spans="1:17">
      <c r="I5" t="s">
        <v>872</v>
      </c>
      <c r="J5" t="s">
        <v>681</v>
      </c>
      <c r="K5" t="s">
        <v>1099</v>
      </c>
      <c r="L5" t="s">
        <v>2827</v>
      </c>
      <c r="M5" t="s">
        <v>81</v>
      </c>
      <c r="N5" t="s">
        <v>2828</v>
      </c>
    </row>
    <row r="6" spans="1:17">
      <c r="I6" t="s">
        <v>2964</v>
      </c>
      <c r="J6" t="s">
        <v>2829</v>
      </c>
      <c r="K6" t="s">
        <v>4079</v>
      </c>
      <c r="L6" t="s">
        <v>715</v>
      </c>
      <c r="M6" s="1" t="s">
        <v>4080</v>
      </c>
      <c r="N6" s="1" t="s">
        <v>935</v>
      </c>
    </row>
    <row r="7" spans="1:17">
      <c r="I7" t="s">
        <v>4076</v>
      </c>
      <c r="J7" t="s">
        <v>4081</v>
      </c>
      <c r="N7" t="s">
        <v>4082</v>
      </c>
    </row>
  </sheetData>
  <sortState ref="B3:J26">
    <sortCondition ref="F3:F26"/>
    <sortCondition ref="D3:D2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PhonemeCount</vt:lpstr>
      <vt:lpstr>Roots</vt:lpstr>
      <vt:lpstr>Functors</vt:lpstr>
      <vt:lpstr>CC</vt:lpstr>
      <vt:lpstr>Epenthesis</vt:lpstr>
      <vt:lpstr>=te,=ma</vt:lpstr>
      <vt:lpstr>Ro'is nC#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Owen Edwards</cp:lastModifiedBy>
  <dcterms:created xsi:type="dcterms:W3CDTF">2018-08-03T20:17:43Z</dcterms:created>
  <dcterms:modified xsi:type="dcterms:W3CDTF">2021-02-06T01:36:20Z</dcterms:modified>
</cp:coreProperties>
</file>